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aon-my.sharepoint.com/personal/n_fontaras_ena-on_gr/Documents/SHARED DEDA BILLING/REPORTS/ΡΑΕ/ΜΗΝΙΑΙΑ/"/>
    </mc:Choice>
  </mc:AlternateContent>
  <xr:revisionPtr revIDLastSave="1139" documentId="13_ncr:1_{4D498B9B-80C9-4D9D-94F0-CA0C99EED28A}" xr6:coauthVersionLast="47" xr6:coauthVersionMax="47" xr10:uidLastSave="{AE87B9BB-1145-4AB8-A879-B05A6FF3F9A5}"/>
  <workbookProtection workbookAlgorithmName="SHA-512" workbookHashValue="y0TcOr9A/M+o49PgTvmL57cd1KY4FyXVki3rwaU2jCVZmYExjvuue/AWxwScTxVekMVCwW1aIX0IlYMBhapMwQ==" workbookSaltValue="Z6LiNXFowd9lItA4BShkLA==" workbookSpinCount="100000" lockStructure="1"/>
  <bookViews>
    <workbookView xWindow="-108" yWindow="-108" windowWidth="23256" windowHeight="12576" firstSheet="7" activeTab="7" xr2:uid="{904CEE44-053F-49D3-90A6-F09D9338FB79}"/>
  </bookViews>
  <sheets>
    <sheet name="4" sheetId="26" state="hidden" r:id="rId1"/>
    <sheet name="1" sheetId="25" state="hidden" r:id="rId2"/>
    <sheet name="GENERAL SHEET" sheetId="45" state="hidden" r:id="rId3"/>
    <sheet name="01.2024ΕΛ" sheetId="43" state="hidden" r:id="rId4"/>
    <sheet name="01.2024ΕΝ" sheetId="46" state="hidden" r:id="rId5"/>
    <sheet name="02.2024ΕΛ" sheetId="47" state="hidden" r:id="rId6"/>
    <sheet name="02.2024ΕΝ" sheetId="48" state="hidden" r:id="rId7"/>
    <sheet name="05.2024 ΕΛ" sheetId="62" r:id="rId8"/>
    <sheet name="05.2024 EN" sheetId="63" r:id="rId9"/>
    <sheet name="GENERAL ΕΛ" sheetId="55" state="hidden" r:id="rId10"/>
    <sheet name="04.2024ΕΛ" sheetId="53" state="hidden" r:id="rId11"/>
    <sheet name="GENERAL EN" sheetId="56" state="hidden" r:id="rId12"/>
    <sheet name="GET DATA EN" sheetId="60" state="hidden" r:id="rId13"/>
    <sheet name="GET DATA ΕΛ" sheetId="59" state="hidden" r:id="rId14"/>
    <sheet name="04.2024ΕN" sheetId="54" state="hidden" r:id="rId15"/>
    <sheet name="03.2024ΕΛ" sheetId="50" state="hidden" r:id="rId16"/>
    <sheet name="03.2024ΕN" sheetId="51" state="hidden" r:id="rId17"/>
    <sheet name="Sheet1" sheetId="52" state="hidden" r:id="rId18"/>
    <sheet name="2" sheetId="24" state="hidden" r:id="rId19"/>
    <sheet name="TOTAL" sheetId="23" state="hidden" r:id="rId20"/>
  </sheets>
  <definedNames>
    <definedName name="ExternalData_1" localSheetId="13" hidden="1">'GET DATA ΕΛ'!$A$1:$AI$250</definedName>
    <definedName name="ExternalData_2" localSheetId="12" hidden="1">'GET DATA EN'!$A$1:$AI$136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129" i="55" l="1"/>
  <c r="AK129" i="55"/>
  <c r="AJ129" i="55"/>
  <c r="AI129" i="55"/>
  <c r="AH129" i="55"/>
  <c r="AG129" i="55"/>
  <c r="AF129" i="55"/>
  <c r="AE129" i="55"/>
  <c r="AD129" i="55"/>
  <c r="AC129" i="55"/>
  <c r="AB129" i="55"/>
  <c r="AA129" i="55"/>
  <c r="Z129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M129" i="55"/>
  <c r="L129" i="55"/>
  <c r="K129" i="55"/>
  <c r="J129" i="55"/>
  <c r="I129" i="55"/>
  <c r="H129" i="55"/>
  <c r="G129" i="55"/>
  <c r="F129" i="55"/>
  <c r="E129" i="55"/>
  <c r="D129" i="55"/>
  <c r="C129" i="55"/>
  <c r="B129" i="55"/>
  <c r="AL128" i="55"/>
  <c r="AK128" i="55"/>
  <c r="AJ128" i="55"/>
  <c r="AI128" i="55"/>
  <c r="AH128" i="55"/>
  <c r="AG128" i="55"/>
  <c r="AF128" i="55"/>
  <c r="AE128" i="55"/>
  <c r="AD128" i="55"/>
  <c r="AC128" i="55"/>
  <c r="AB128" i="55"/>
  <c r="AA128" i="55"/>
  <c r="Z128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M128" i="55"/>
  <c r="L128" i="55"/>
  <c r="K128" i="55"/>
  <c r="J128" i="55"/>
  <c r="I128" i="55"/>
  <c r="H128" i="55"/>
  <c r="G128" i="55"/>
  <c r="F128" i="55"/>
  <c r="E128" i="55"/>
  <c r="D128" i="55"/>
  <c r="C128" i="55"/>
  <c r="B128" i="55"/>
  <c r="AL127" i="55"/>
  <c r="AK127" i="55"/>
  <c r="AJ127" i="55"/>
  <c r="AI127" i="55"/>
  <c r="AH127" i="55"/>
  <c r="AG127" i="55"/>
  <c r="AF127" i="55"/>
  <c r="AE127" i="55"/>
  <c r="AD127" i="55"/>
  <c r="AC127" i="55"/>
  <c r="AB127" i="55"/>
  <c r="AA127" i="55"/>
  <c r="Z127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M127" i="55"/>
  <c r="L127" i="55"/>
  <c r="K127" i="55"/>
  <c r="J127" i="55"/>
  <c r="I127" i="55"/>
  <c r="H127" i="55"/>
  <c r="G127" i="55"/>
  <c r="F127" i="55"/>
  <c r="E127" i="55"/>
  <c r="D127" i="55"/>
  <c r="C127" i="55"/>
  <c r="B127" i="55"/>
  <c r="AL126" i="55"/>
  <c r="AK126" i="55"/>
  <c r="AJ126" i="55"/>
  <c r="AI126" i="55"/>
  <c r="AH126" i="55"/>
  <c r="AG126" i="55"/>
  <c r="AF126" i="55"/>
  <c r="AE126" i="55"/>
  <c r="AD126" i="55"/>
  <c r="AC126" i="55"/>
  <c r="AB126" i="55"/>
  <c r="AA126" i="55"/>
  <c r="Z126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M126" i="55"/>
  <c r="L126" i="55"/>
  <c r="K126" i="55"/>
  <c r="J126" i="55"/>
  <c r="I126" i="55"/>
  <c r="H126" i="55"/>
  <c r="G126" i="55"/>
  <c r="F126" i="55"/>
  <c r="E126" i="55"/>
  <c r="D126" i="55"/>
  <c r="C126" i="55"/>
  <c r="B126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G125" i="55"/>
  <c r="F125" i="55"/>
  <c r="E125" i="55"/>
  <c r="D125" i="55"/>
  <c r="C125" i="55"/>
  <c r="B125" i="55"/>
  <c r="AL124" i="55"/>
  <c r="AK124" i="55"/>
  <c r="AJ124" i="55"/>
  <c r="AI124" i="55"/>
  <c r="AH124" i="55"/>
  <c r="AG124" i="55"/>
  <c r="AF124" i="55"/>
  <c r="AE124" i="55"/>
  <c r="AD124" i="55"/>
  <c r="AC124" i="55"/>
  <c r="AB124" i="55"/>
  <c r="AA124" i="55"/>
  <c r="Z124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M124" i="55"/>
  <c r="L124" i="55"/>
  <c r="K124" i="55"/>
  <c r="J124" i="55"/>
  <c r="I124" i="55"/>
  <c r="H124" i="55"/>
  <c r="G124" i="55"/>
  <c r="F124" i="55"/>
  <c r="E124" i="55"/>
  <c r="D124" i="55"/>
  <c r="C124" i="55"/>
  <c r="B124" i="55"/>
  <c r="AL123" i="55"/>
  <c r="AZ123" i="55" s="1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G123" i="55"/>
  <c r="F123" i="55"/>
  <c r="E123" i="55"/>
  <c r="D123" i="55"/>
  <c r="C123" i="55"/>
  <c r="B123" i="55"/>
  <c r="AL122" i="55"/>
  <c r="AK122" i="55"/>
  <c r="AJ122" i="55"/>
  <c r="AI122" i="55"/>
  <c r="AH122" i="55"/>
  <c r="AG122" i="55"/>
  <c r="AF122" i="55"/>
  <c r="AE122" i="55"/>
  <c r="AD122" i="55"/>
  <c r="AC122" i="55"/>
  <c r="AB122" i="55"/>
  <c r="AA122" i="55"/>
  <c r="Z122" i="55"/>
  <c r="Y122" i="55"/>
  <c r="X122" i="55"/>
  <c r="W122" i="55"/>
  <c r="V122" i="55"/>
  <c r="U122" i="55"/>
  <c r="T122" i="55"/>
  <c r="S122" i="55"/>
  <c r="R122" i="55"/>
  <c r="Q122" i="55"/>
  <c r="P122" i="55"/>
  <c r="O122" i="55"/>
  <c r="N122" i="55"/>
  <c r="M122" i="55"/>
  <c r="L122" i="55"/>
  <c r="K122" i="55"/>
  <c r="J122" i="55"/>
  <c r="I122" i="55"/>
  <c r="H122" i="55"/>
  <c r="G122" i="55"/>
  <c r="F122" i="55"/>
  <c r="E122" i="55"/>
  <c r="D122" i="55"/>
  <c r="C122" i="55"/>
  <c r="B122" i="55"/>
  <c r="AL121" i="55"/>
  <c r="AK121" i="55"/>
  <c r="AJ121" i="55"/>
  <c r="AI121" i="55"/>
  <c r="AH121" i="55"/>
  <c r="AG121" i="55"/>
  <c r="AF121" i="55"/>
  <c r="AE121" i="55"/>
  <c r="AD121" i="55"/>
  <c r="AC121" i="55"/>
  <c r="AB121" i="55"/>
  <c r="AA121" i="55"/>
  <c r="Z121" i="55"/>
  <c r="Y121" i="55"/>
  <c r="X121" i="55"/>
  <c r="W121" i="55"/>
  <c r="V121" i="55"/>
  <c r="U121" i="55"/>
  <c r="T121" i="55"/>
  <c r="S121" i="55"/>
  <c r="R121" i="55"/>
  <c r="Q121" i="55"/>
  <c r="P121" i="55"/>
  <c r="O121" i="55"/>
  <c r="N121" i="55"/>
  <c r="M121" i="55"/>
  <c r="L121" i="55"/>
  <c r="K121" i="55"/>
  <c r="J121" i="55"/>
  <c r="I121" i="55"/>
  <c r="H121" i="55"/>
  <c r="G121" i="55"/>
  <c r="F121" i="55"/>
  <c r="E121" i="55"/>
  <c r="D121" i="55"/>
  <c r="C121" i="55"/>
  <c r="B121" i="55"/>
  <c r="AL120" i="55"/>
  <c r="AK120" i="55"/>
  <c r="AJ120" i="55"/>
  <c r="AI120" i="55"/>
  <c r="AH120" i="55"/>
  <c r="AG120" i="55"/>
  <c r="AF120" i="55"/>
  <c r="AE120" i="55"/>
  <c r="AD120" i="55"/>
  <c r="AC120" i="55"/>
  <c r="AB120" i="55"/>
  <c r="AA120" i="55"/>
  <c r="Z120" i="55"/>
  <c r="Y120" i="55"/>
  <c r="X120" i="55"/>
  <c r="W120" i="55"/>
  <c r="V120" i="55"/>
  <c r="U120" i="55"/>
  <c r="T120" i="55"/>
  <c r="S120" i="55"/>
  <c r="R120" i="55"/>
  <c r="Q120" i="55"/>
  <c r="P120" i="55"/>
  <c r="O120" i="55"/>
  <c r="N120" i="55"/>
  <c r="M120" i="55"/>
  <c r="L120" i="55"/>
  <c r="K120" i="55"/>
  <c r="J120" i="55"/>
  <c r="I120" i="55"/>
  <c r="H120" i="55"/>
  <c r="G120" i="55"/>
  <c r="F120" i="55"/>
  <c r="E120" i="55"/>
  <c r="D120" i="55"/>
  <c r="C120" i="55"/>
  <c r="B120" i="55"/>
  <c r="AL119" i="55"/>
  <c r="AK119" i="55"/>
  <c r="AJ119" i="55"/>
  <c r="AI119" i="55"/>
  <c r="AH119" i="55"/>
  <c r="AG119" i="55"/>
  <c r="AF119" i="55"/>
  <c r="AE119" i="55"/>
  <c r="AD119" i="55"/>
  <c r="AC119" i="55"/>
  <c r="AB119" i="55"/>
  <c r="AA119" i="55"/>
  <c r="Z119" i="55"/>
  <c r="Y119" i="55"/>
  <c r="X119" i="55"/>
  <c r="W119" i="55"/>
  <c r="V119" i="55"/>
  <c r="U119" i="55"/>
  <c r="T119" i="55"/>
  <c r="S119" i="55"/>
  <c r="R119" i="55"/>
  <c r="Q119" i="55"/>
  <c r="P119" i="55"/>
  <c r="O119" i="55"/>
  <c r="N119" i="55"/>
  <c r="M119" i="55"/>
  <c r="L119" i="55"/>
  <c r="K119" i="55"/>
  <c r="J119" i="55"/>
  <c r="I119" i="55"/>
  <c r="H119" i="55"/>
  <c r="G119" i="55"/>
  <c r="F119" i="55"/>
  <c r="E119" i="55"/>
  <c r="D119" i="55"/>
  <c r="C119" i="55"/>
  <c r="B119" i="55"/>
  <c r="AL118" i="55"/>
  <c r="AK118" i="55"/>
  <c r="AJ118" i="55"/>
  <c r="AI118" i="55"/>
  <c r="AH118" i="55"/>
  <c r="AG118" i="55"/>
  <c r="AF118" i="55"/>
  <c r="AE118" i="55"/>
  <c r="AD118" i="55"/>
  <c r="AC118" i="55"/>
  <c r="AB118" i="55"/>
  <c r="AA118" i="55"/>
  <c r="Z118" i="55"/>
  <c r="Y118" i="55"/>
  <c r="X118" i="55"/>
  <c r="W118" i="55"/>
  <c r="V118" i="55"/>
  <c r="U118" i="55"/>
  <c r="T118" i="55"/>
  <c r="S118" i="55"/>
  <c r="R118" i="55"/>
  <c r="Q118" i="55"/>
  <c r="P118" i="55"/>
  <c r="O118" i="55"/>
  <c r="N118" i="55"/>
  <c r="M118" i="55"/>
  <c r="L118" i="55"/>
  <c r="K118" i="55"/>
  <c r="J118" i="55"/>
  <c r="I118" i="55"/>
  <c r="H118" i="55"/>
  <c r="G118" i="55"/>
  <c r="F118" i="55"/>
  <c r="E118" i="55"/>
  <c r="D118" i="55"/>
  <c r="C118" i="55"/>
  <c r="B118" i="55"/>
  <c r="AL117" i="55"/>
  <c r="AK117" i="55"/>
  <c r="AJ117" i="55"/>
  <c r="AI117" i="55"/>
  <c r="AH117" i="55"/>
  <c r="AG117" i="55"/>
  <c r="AF117" i="55"/>
  <c r="AE117" i="55"/>
  <c r="AD117" i="55"/>
  <c r="AC117" i="55"/>
  <c r="AB117" i="55"/>
  <c r="AA117" i="55"/>
  <c r="Z117" i="55"/>
  <c r="Y117" i="55"/>
  <c r="X117" i="55"/>
  <c r="W117" i="55"/>
  <c r="V117" i="55"/>
  <c r="U117" i="55"/>
  <c r="T117" i="55"/>
  <c r="S117" i="55"/>
  <c r="R117" i="55"/>
  <c r="Q117" i="55"/>
  <c r="P117" i="55"/>
  <c r="O117" i="55"/>
  <c r="N117" i="55"/>
  <c r="M117" i="55"/>
  <c r="L117" i="55"/>
  <c r="K117" i="55"/>
  <c r="J117" i="55"/>
  <c r="I117" i="55"/>
  <c r="H117" i="55"/>
  <c r="G117" i="55"/>
  <c r="F117" i="55"/>
  <c r="E117" i="55"/>
  <c r="D117" i="55"/>
  <c r="C117" i="55"/>
  <c r="B117" i="55"/>
  <c r="A117" i="55"/>
  <c r="AL116" i="55"/>
  <c r="AK116" i="55"/>
  <c r="AJ116" i="55"/>
  <c r="AI116" i="55"/>
  <c r="AH116" i="55"/>
  <c r="AG116" i="55"/>
  <c r="AF116" i="55"/>
  <c r="AE116" i="55"/>
  <c r="AD116" i="55"/>
  <c r="AC116" i="55"/>
  <c r="AB116" i="55"/>
  <c r="AA116" i="55"/>
  <c r="Z116" i="55"/>
  <c r="Y116" i="55"/>
  <c r="X116" i="55"/>
  <c r="W116" i="55"/>
  <c r="V116" i="55"/>
  <c r="U116" i="55"/>
  <c r="T116" i="55"/>
  <c r="S116" i="55"/>
  <c r="R116" i="55"/>
  <c r="Q116" i="55"/>
  <c r="P116" i="55"/>
  <c r="O116" i="55"/>
  <c r="N116" i="55"/>
  <c r="M116" i="55"/>
  <c r="L116" i="55"/>
  <c r="K116" i="55"/>
  <c r="J116" i="55"/>
  <c r="I116" i="55"/>
  <c r="H116" i="55"/>
  <c r="G116" i="55"/>
  <c r="F116" i="55"/>
  <c r="E116" i="55"/>
  <c r="D116" i="55"/>
  <c r="C116" i="55"/>
  <c r="B116" i="55"/>
  <c r="AL115" i="55"/>
  <c r="AK115" i="55"/>
  <c r="AJ115" i="55"/>
  <c r="AI115" i="55"/>
  <c r="AH115" i="55"/>
  <c r="AG115" i="55"/>
  <c r="AF115" i="55"/>
  <c r="AE115" i="55"/>
  <c r="AD115" i="55"/>
  <c r="AC115" i="55"/>
  <c r="AB115" i="55"/>
  <c r="AA115" i="55"/>
  <c r="Z115" i="55"/>
  <c r="Y115" i="55"/>
  <c r="X115" i="55"/>
  <c r="W115" i="55"/>
  <c r="V115" i="55"/>
  <c r="U115" i="55"/>
  <c r="T115" i="55"/>
  <c r="S115" i="55"/>
  <c r="R115" i="55"/>
  <c r="Q115" i="55"/>
  <c r="P115" i="55"/>
  <c r="O115" i="55"/>
  <c r="N115" i="55"/>
  <c r="M115" i="55"/>
  <c r="L115" i="55"/>
  <c r="K115" i="55"/>
  <c r="J115" i="55"/>
  <c r="I115" i="55"/>
  <c r="H115" i="55"/>
  <c r="G115" i="55"/>
  <c r="F115" i="55"/>
  <c r="E115" i="55"/>
  <c r="D115" i="55"/>
  <c r="C115" i="55"/>
  <c r="B115" i="55"/>
  <c r="AL114" i="55"/>
  <c r="AK114" i="55"/>
  <c r="AJ114" i="55"/>
  <c r="AI114" i="55"/>
  <c r="AH114" i="55"/>
  <c r="AG114" i="55"/>
  <c r="AF114" i="55"/>
  <c r="AE114" i="55"/>
  <c r="AD114" i="55"/>
  <c r="AC114" i="55"/>
  <c r="AB114" i="55"/>
  <c r="AA114" i="55"/>
  <c r="Z114" i="55"/>
  <c r="Y114" i="55"/>
  <c r="X114" i="55"/>
  <c r="W114" i="55"/>
  <c r="V114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AL113" i="55"/>
  <c r="AK113" i="55"/>
  <c r="AJ113" i="55"/>
  <c r="AI113" i="55"/>
  <c r="AH113" i="55"/>
  <c r="AG113" i="55"/>
  <c r="AF113" i="55"/>
  <c r="AE113" i="55"/>
  <c r="AD113" i="55"/>
  <c r="AC113" i="55"/>
  <c r="AB113" i="55"/>
  <c r="AA113" i="55"/>
  <c r="Z113" i="55"/>
  <c r="Y113" i="55"/>
  <c r="X113" i="55"/>
  <c r="W113" i="55"/>
  <c r="V113" i="55"/>
  <c r="U113" i="55"/>
  <c r="T113" i="55"/>
  <c r="S113" i="55"/>
  <c r="R113" i="55"/>
  <c r="Q113" i="55"/>
  <c r="P113" i="55"/>
  <c r="O113" i="55"/>
  <c r="N113" i="55"/>
  <c r="M113" i="55"/>
  <c r="L113" i="55"/>
  <c r="K113" i="55"/>
  <c r="J113" i="55"/>
  <c r="I113" i="55"/>
  <c r="H113" i="55"/>
  <c r="G113" i="55"/>
  <c r="F113" i="55"/>
  <c r="E113" i="55"/>
  <c r="D113" i="55"/>
  <c r="C113" i="55"/>
  <c r="B113" i="55"/>
  <c r="AL112" i="55"/>
  <c r="AK112" i="55"/>
  <c r="AJ112" i="55"/>
  <c r="AI112" i="55"/>
  <c r="AH112" i="55"/>
  <c r="AG112" i="55"/>
  <c r="AF112" i="55"/>
  <c r="AE112" i="55"/>
  <c r="AD112" i="55"/>
  <c r="AC112" i="55"/>
  <c r="AB112" i="55"/>
  <c r="AA112" i="55"/>
  <c r="Z112" i="55"/>
  <c r="Y112" i="55"/>
  <c r="X112" i="55"/>
  <c r="W112" i="55"/>
  <c r="V112" i="55"/>
  <c r="U112" i="55"/>
  <c r="T112" i="55"/>
  <c r="S112" i="55"/>
  <c r="R112" i="55"/>
  <c r="Q112" i="55"/>
  <c r="P112" i="55"/>
  <c r="O112" i="55"/>
  <c r="N112" i="55"/>
  <c r="M112" i="55"/>
  <c r="L112" i="55"/>
  <c r="K112" i="55"/>
  <c r="J112" i="55"/>
  <c r="I112" i="55"/>
  <c r="H112" i="55"/>
  <c r="G112" i="55"/>
  <c r="F112" i="55"/>
  <c r="E112" i="55"/>
  <c r="D112" i="55"/>
  <c r="C112" i="55"/>
  <c r="B112" i="55"/>
  <c r="AL111" i="55"/>
  <c r="AK111" i="55"/>
  <c r="AJ111" i="55"/>
  <c r="AI111" i="55"/>
  <c r="AH111" i="55"/>
  <c r="AG111" i="55"/>
  <c r="AF111" i="55"/>
  <c r="AE111" i="55"/>
  <c r="AD111" i="55"/>
  <c r="AC111" i="55"/>
  <c r="AB111" i="55"/>
  <c r="AA111" i="55"/>
  <c r="Z111" i="55"/>
  <c r="Y111" i="55"/>
  <c r="X111" i="55"/>
  <c r="W111" i="55"/>
  <c r="V111" i="55"/>
  <c r="U111" i="55"/>
  <c r="T111" i="55"/>
  <c r="S111" i="55"/>
  <c r="R111" i="55"/>
  <c r="Q111" i="55"/>
  <c r="P111" i="55"/>
  <c r="O111" i="55"/>
  <c r="N111" i="55"/>
  <c r="M111" i="55"/>
  <c r="L111" i="55"/>
  <c r="K111" i="55"/>
  <c r="J111" i="55"/>
  <c r="I111" i="55"/>
  <c r="H111" i="55"/>
  <c r="G111" i="55"/>
  <c r="F111" i="55"/>
  <c r="E111" i="55"/>
  <c r="D111" i="55"/>
  <c r="C111" i="55"/>
  <c r="B111" i="55"/>
  <c r="A111" i="55"/>
  <c r="AL110" i="55"/>
  <c r="AK110" i="55"/>
  <c r="AJ110" i="55"/>
  <c r="AI110" i="55"/>
  <c r="AH110" i="55"/>
  <c r="AG110" i="55"/>
  <c r="AF110" i="55"/>
  <c r="AE110" i="55"/>
  <c r="AD110" i="55"/>
  <c r="AC110" i="55"/>
  <c r="AB110" i="55"/>
  <c r="AA110" i="55"/>
  <c r="Z110" i="55"/>
  <c r="Y110" i="55"/>
  <c r="X110" i="55"/>
  <c r="W110" i="55"/>
  <c r="V110" i="55"/>
  <c r="U110" i="55"/>
  <c r="T110" i="55"/>
  <c r="S110" i="55"/>
  <c r="R110" i="55"/>
  <c r="Q110" i="55"/>
  <c r="P110" i="55"/>
  <c r="O110" i="55"/>
  <c r="N110" i="55"/>
  <c r="M110" i="55"/>
  <c r="L110" i="55"/>
  <c r="K110" i="55"/>
  <c r="J110" i="55"/>
  <c r="I110" i="55"/>
  <c r="H110" i="55"/>
  <c r="G110" i="55"/>
  <c r="F110" i="55"/>
  <c r="E110" i="55"/>
  <c r="D110" i="55"/>
  <c r="C110" i="55"/>
  <c r="B110" i="55"/>
  <c r="AL109" i="55"/>
  <c r="AK109" i="55"/>
  <c r="AJ109" i="55"/>
  <c r="AI109" i="55"/>
  <c r="AH109" i="55"/>
  <c r="AG109" i="55"/>
  <c r="AF109" i="55"/>
  <c r="AE109" i="55"/>
  <c r="AD109" i="55"/>
  <c r="AC109" i="55"/>
  <c r="AB109" i="55"/>
  <c r="AA109" i="55"/>
  <c r="Z109" i="55"/>
  <c r="Y109" i="55"/>
  <c r="X109" i="55"/>
  <c r="W109" i="55"/>
  <c r="V109" i="55"/>
  <c r="U109" i="55"/>
  <c r="T109" i="55"/>
  <c r="S109" i="55"/>
  <c r="R109" i="55"/>
  <c r="Q109" i="55"/>
  <c r="P109" i="55"/>
  <c r="O109" i="55"/>
  <c r="N109" i="55"/>
  <c r="M109" i="55"/>
  <c r="L109" i="55"/>
  <c r="K109" i="55"/>
  <c r="J109" i="55"/>
  <c r="I109" i="55"/>
  <c r="H109" i="55"/>
  <c r="G109" i="55"/>
  <c r="F109" i="55"/>
  <c r="E109" i="55"/>
  <c r="D109" i="55"/>
  <c r="C109" i="55"/>
  <c r="B109" i="55"/>
  <c r="AL108" i="55"/>
  <c r="AK108" i="55"/>
  <c r="AJ108" i="55"/>
  <c r="AI108" i="55"/>
  <c r="AH108" i="55"/>
  <c r="AG108" i="55"/>
  <c r="AF108" i="55"/>
  <c r="AE108" i="55"/>
  <c r="AD108" i="55"/>
  <c r="AC108" i="55"/>
  <c r="AB108" i="55"/>
  <c r="AA108" i="55"/>
  <c r="Z108" i="55"/>
  <c r="Y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C108" i="55"/>
  <c r="B108" i="55"/>
  <c r="AL107" i="55"/>
  <c r="AK107" i="55"/>
  <c r="AJ107" i="55"/>
  <c r="AI107" i="55"/>
  <c r="AH107" i="55"/>
  <c r="AG107" i="55"/>
  <c r="AF107" i="55"/>
  <c r="AE107" i="55"/>
  <c r="AD107" i="55"/>
  <c r="AC107" i="55"/>
  <c r="AB107" i="55"/>
  <c r="AA107" i="55"/>
  <c r="Z107" i="55"/>
  <c r="Y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C107" i="55"/>
  <c r="B107" i="55"/>
  <c r="AL106" i="55"/>
  <c r="AK106" i="55"/>
  <c r="AJ106" i="55"/>
  <c r="AI106" i="55"/>
  <c r="AH106" i="55"/>
  <c r="AG106" i="55"/>
  <c r="AF106" i="55"/>
  <c r="AE106" i="55"/>
  <c r="AD106" i="55"/>
  <c r="AC106" i="55"/>
  <c r="AB106" i="55"/>
  <c r="AA106" i="55"/>
  <c r="Z106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C106" i="55"/>
  <c r="B106" i="55"/>
  <c r="AL105" i="55"/>
  <c r="AK105" i="55"/>
  <c r="AJ105" i="55"/>
  <c r="AI105" i="55"/>
  <c r="AH105" i="55"/>
  <c r="AG105" i="55"/>
  <c r="AF105" i="55"/>
  <c r="AE105" i="55"/>
  <c r="AD105" i="55"/>
  <c r="AC105" i="55"/>
  <c r="AB105" i="55"/>
  <c r="AA105" i="55"/>
  <c r="Z105" i="55"/>
  <c r="Y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C105" i="55"/>
  <c r="B105" i="55"/>
  <c r="A105" i="55"/>
  <c r="AL104" i="55"/>
  <c r="AK104" i="55"/>
  <c r="AJ104" i="55"/>
  <c r="AI104" i="55"/>
  <c r="AH104" i="55"/>
  <c r="AG104" i="55"/>
  <c r="AF104" i="55"/>
  <c r="AE104" i="55"/>
  <c r="AD104" i="55"/>
  <c r="AC104" i="55"/>
  <c r="AB104" i="55"/>
  <c r="AA104" i="55"/>
  <c r="Z104" i="55"/>
  <c r="Y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C104" i="55"/>
  <c r="B104" i="55"/>
  <c r="AL103" i="55"/>
  <c r="AK103" i="55"/>
  <c r="AJ103" i="55"/>
  <c r="AI103" i="55"/>
  <c r="AH103" i="55"/>
  <c r="AG103" i="55"/>
  <c r="AF103" i="55"/>
  <c r="AE103" i="55"/>
  <c r="AD103" i="55"/>
  <c r="AC103" i="55"/>
  <c r="AB103" i="55"/>
  <c r="AA103" i="55"/>
  <c r="Z103" i="55"/>
  <c r="Y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C103" i="55"/>
  <c r="B103" i="55"/>
  <c r="AL102" i="55"/>
  <c r="AK102" i="55"/>
  <c r="AJ102" i="55"/>
  <c r="AI102" i="55"/>
  <c r="AH102" i="55"/>
  <c r="AG102" i="55"/>
  <c r="AF102" i="55"/>
  <c r="AE102" i="55"/>
  <c r="AD102" i="55"/>
  <c r="AC102" i="55"/>
  <c r="AB102" i="55"/>
  <c r="AA102" i="55"/>
  <c r="Z102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C102" i="55"/>
  <c r="B102" i="55"/>
  <c r="AL101" i="55"/>
  <c r="AK101" i="55"/>
  <c r="AJ101" i="55"/>
  <c r="AI101" i="55"/>
  <c r="AH101" i="55"/>
  <c r="AG101" i="55"/>
  <c r="AF101" i="55"/>
  <c r="AE101" i="55"/>
  <c r="AD101" i="55"/>
  <c r="AC101" i="55"/>
  <c r="AB101" i="55"/>
  <c r="AA101" i="55"/>
  <c r="Z101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M101" i="55"/>
  <c r="L101" i="55"/>
  <c r="K101" i="55"/>
  <c r="J101" i="55"/>
  <c r="I101" i="55"/>
  <c r="H101" i="55"/>
  <c r="G101" i="55"/>
  <c r="F101" i="55"/>
  <c r="E101" i="55"/>
  <c r="D101" i="55"/>
  <c r="C101" i="55"/>
  <c r="B101" i="55"/>
  <c r="AL100" i="55"/>
  <c r="AK100" i="55"/>
  <c r="AJ100" i="55"/>
  <c r="AI100" i="55"/>
  <c r="AH100" i="55"/>
  <c r="AG100" i="55"/>
  <c r="AF100" i="55"/>
  <c r="AE100" i="55"/>
  <c r="AD100" i="55"/>
  <c r="AC100" i="55"/>
  <c r="AB100" i="55"/>
  <c r="AA100" i="55"/>
  <c r="Z100" i="55"/>
  <c r="Y100" i="55"/>
  <c r="X100" i="55"/>
  <c r="W100" i="55"/>
  <c r="V100" i="55"/>
  <c r="U100" i="55"/>
  <c r="T100" i="55"/>
  <c r="S100" i="55"/>
  <c r="R100" i="55"/>
  <c r="Q100" i="55"/>
  <c r="P100" i="55"/>
  <c r="O100" i="55"/>
  <c r="N100" i="55"/>
  <c r="M100" i="55"/>
  <c r="L100" i="55"/>
  <c r="K100" i="55"/>
  <c r="J100" i="55"/>
  <c r="I100" i="55"/>
  <c r="H100" i="55"/>
  <c r="G100" i="55"/>
  <c r="F100" i="55"/>
  <c r="E100" i="55"/>
  <c r="D100" i="55"/>
  <c r="C100" i="55"/>
  <c r="B100" i="55"/>
  <c r="AL99" i="55"/>
  <c r="AK99" i="55"/>
  <c r="AJ99" i="55"/>
  <c r="AI99" i="55"/>
  <c r="AH99" i="55"/>
  <c r="AG99" i="55"/>
  <c r="AF99" i="55"/>
  <c r="AE99" i="55"/>
  <c r="AD99" i="55"/>
  <c r="AC99" i="55"/>
  <c r="AB99" i="55"/>
  <c r="AA99" i="55"/>
  <c r="Z99" i="55"/>
  <c r="Y99" i="55"/>
  <c r="X99" i="55"/>
  <c r="W99" i="55"/>
  <c r="V99" i="55"/>
  <c r="U99" i="55"/>
  <c r="T99" i="55"/>
  <c r="S99" i="55"/>
  <c r="R99" i="55"/>
  <c r="Q99" i="55"/>
  <c r="P99" i="55"/>
  <c r="O99" i="55"/>
  <c r="N99" i="55"/>
  <c r="M99" i="55"/>
  <c r="L99" i="55"/>
  <c r="K99" i="55"/>
  <c r="J99" i="55"/>
  <c r="I99" i="55"/>
  <c r="H99" i="55"/>
  <c r="G99" i="55"/>
  <c r="F99" i="55"/>
  <c r="E99" i="55"/>
  <c r="D99" i="55"/>
  <c r="C99" i="55"/>
  <c r="B99" i="55"/>
  <c r="A99" i="55"/>
  <c r="AL98" i="55"/>
  <c r="AK98" i="55"/>
  <c r="AJ98" i="55"/>
  <c r="AI98" i="55"/>
  <c r="AH98" i="55"/>
  <c r="AG98" i="55"/>
  <c r="AF98" i="55"/>
  <c r="AE98" i="55"/>
  <c r="AD98" i="55"/>
  <c r="AC98" i="55"/>
  <c r="AB98" i="55"/>
  <c r="AA98" i="55"/>
  <c r="Z98" i="55"/>
  <c r="Y98" i="55"/>
  <c r="X98" i="55"/>
  <c r="W98" i="55"/>
  <c r="V98" i="55"/>
  <c r="U98" i="55"/>
  <c r="T98" i="55"/>
  <c r="S98" i="55"/>
  <c r="R98" i="55"/>
  <c r="Q98" i="55"/>
  <c r="P98" i="55"/>
  <c r="O98" i="55"/>
  <c r="N98" i="55"/>
  <c r="M98" i="55"/>
  <c r="L98" i="55"/>
  <c r="K98" i="55"/>
  <c r="J98" i="55"/>
  <c r="I98" i="55"/>
  <c r="H98" i="55"/>
  <c r="G98" i="55"/>
  <c r="F98" i="55"/>
  <c r="E98" i="55"/>
  <c r="D98" i="55"/>
  <c r="C98" i="55"/>
  <c r="B98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G97" i="55"/>
  <c r="F97" i="55"/>
  <c r="E97" i="55"/>
  <c r="D97" i="55"/>
  <c r="C97" i="55"/>
  <c r="B97" i="55"/>
  <c r="AL96" i="55"/>
  <c r="AK96" i="55"/>
  <c r="AJ96" i="55"/>
  <c r="AI96" i="55"/>
  <c r="AH96" i="55"/>
  <c r="AG96" i="55"/>
  <c r="AF96" i="55"/>
  <c r="AE96" i="55"/>
  <c r="AD96" i="55"/>
  <c r="AC96" i="55"/>
  <c r="AB96" i="55"/>
  <c r="AA96" i="55"/>
  <c r="Z96" i="55"/>
  <c r="Y96" i="55"/>
  <c r="X96" i="55"/>
  <c r="W96" i="55"/>
  <c r="V96" i="55"/>
  <c r="U96" i="55"/>
  <c r="T96" i="55"/>
  <c r="S96" i="55"/>
  <c r="R96" i="55"/>
  <c r="Q96" i="55"/>
  <c r="P96" i="55"/>
  <c r="O96" i="55"/>
  <c r="N96" i="55"/>
  <c r="M96" i="55"/>
  <c r="L96" i="55"/>
  <c r="K96" i="55"/>
  <c r="J96" i="55"/>
  <c r="I96" i="55"/>
  <c r="H96" i="55"/>
  <c r="G96" i="55"/>
  <c r="F96" i="55"/>
  <c r="E96" i="55"/>
  <c r="D96" i="55"/>
  <c r="C96" i="55"/>
  <c r="B96" i="55"/>
  <c r="AL95" i="55"/>
  <c r="AK95" i="55"/>
  <c r="AJ95" i="55"/>
  <c r="AI95" i="55"/>
  <c r="AH95" i="55"/>
  <c r="AG95" i="55"/>
  <c r="AF95" i="55"/>
  <c r="AE95" i="55"/>
  <c r="AD95" i="55"/>
  <c r="AC95" i="55"/>
  <c r="AB95" i="55"/>
  <c r="AA95" i="55"/>
  <c r="Z95" i="55"/>
  <c r="Y95" i="55"/>
  <c r="X95" i="55"/>
  <c r="W95" i="55"/>
  <c r="V95" i="55"/>
  <c r="U95" i="55"/>
  <c r="T95" i="55"/>
  <c r="S95" i="55"/>
  <c r="R95" i="55"/>
  <c r="Q95" i="55"/>
  <c r="P95" i="55"/>
  <c r="O95" i="55"/>
  <c r="N95" i="55"/>
  <c r="M95" i="55"/>
  <c r="L95" i="55"/>
  <c r="K95" i="55"/>
  <c r="J95" i="55"/>
  <c r="I95" i="55"/>
  <c r="H95" i="55"/>
  <c r="G95" i="55"/>
  <c r="F95" i="55"/>
  <c r="E95" i="55"/>
  <c r="D95" i="55"/>
  <c r="C95" i="55"/>
  <c r="B95" i="55"/>
  <c r="AL94" i="55"/>
  <c r="AK94" i="55"/>
  <c r="AJ94" i="55"/>
  <c r="AI94" i="55"/>
  <c r="AH94" i="55"/>
  <c r="AG94" i="55"/>
  <c r="AF94" i="55"/>
  <c r="AE94" i="55"/>
  <c r="AD94" i="55"/>
  <c r="AC94" i="55"/>
  <c r="AB94" i="55"/>
  <c r="AA94" i="55"/>
  <c r="Z94" i="55"/>
  <c r="Y94" i="55"/>
  <c r="X94" i="55"/>
  <c r="W94" i="55"/>
  <c r="V94" i="55"/>
  <c r="U94" i="55"/>
  <c r="T94" i="55"/>
  <c r="S94" i="55"/>
  <c r="R94" i="55"/>
  <c r="Q94" i="55"/>
  <c r="P94" i="55"/>
  <c r="O94" i="55"/>
  <c r="N94" i="55"/>
  <c r="M94" i="55"/>
  <c r="L94" i="55"/>
  <c r="K94" i="55"/>
  <c r="J94" i="55"/>
  <c r="I94" i="55"/>
  <c r="H94" i="55"/>
  <c r="G94" i="55"/>
  <c r="F94" i="55"/>
  <c r="E94" i="55"/>
  <c r="D94" i="55"/>
  <c r="C94" i="55"/>
  <c r="B94" i="55"/>
  <c r="AL93" i="55"/>
  <c r="AK93" i="55"/>
  <c r="AJ93" i="55"/>
  <c r="AI93" i="55"/>
  <c r="AH93" i="55"/>
  <c r="AG93" i="55"/>
  <c r="AF93" i="55"/>
  <c r="AE93" i="55"/>
  <c r="AD93" i="55"/>
  <c r="AC93" i="55"/>
  <c r="AB93" i="55"/>
  <c r="AA93" i="55"/>
  <c r="Z93" i="55"/>
  <c r="Y93" i="55"/>
  <c r="X93" i="55"/>
  <c r="W93" i="55"/>
  <c r="V93" i="55"/>
  <c r="U93" i="55"/>
  <c r="T93" i="55"/>
  <c r="S93" i="55"/>
  <c r="R93" i="55"/>
  <c r="Q93" i="55"/>
  <c r="P93" i="55"/>
  <c r="O93" i="55"/>
  <c r="N93" i="55"/>
  <c r="M93" i="55"/>
  <c r="L93" i="55"/>
  <c r="K93" i="55"/>
  <c r="J93" i="55"/>
  <c r="I93" i="55"/>
  <c r="H93" i="55"/>
  <c r="G93" i="55"/>
  <c r="F93" i="55"/>
  <c r="E93" i="55"/>
  <c r="D93" i="55"/>
  <c r="C93" i="55"/>
  <c r="B93" i="55"/>
  <c r="A93" i="55"/>
  <c r="AL92" i="55"/>
  <c r="AK92" i="55"/>
  <c r="AJ92" i="55"/>
  <c r="AI92" i="55"/>
  <c r="AH92" i="55"/>
  <c r="AG92" i="55"/>
  <c r="AF92" i="55"/>
  <c r="AE92" i="55"/>
  <c r="AD92" i="55"/>
  <c r="AC92" i="55"/>
  <c r="AB92" i="55"/>
  <c r="AA92" i="55"/>
  <c r="Z92" i="55"/>
  <c r="Y92" i="55"/>
  <c r="X92" i="55"/>
  <c r="W92" i="55"/>
  <c r="V92" i="55"/>
  <c r="U92" i="55"/>
  <c r="T92" i="55"/>
  <c r="S92" i="55"/>
  <c r="R92" i="55"/>
  <c r="Q92" i="55"/>
  <c r="P92" i="55"/>
  <c r="O92" i="55"/>
  <c r="N92" i="55"/>
  <c r="M92" i="55"/>
  <c r="L92" i="55"/>
  <c r="K92" i="55"/>
  <c r="J92" i="55"/>
  <c r="I92" i="55"/>
  <c r="H92" i="55"/>
  <c r="G92" i="55"/>
  <c r="F92" i="55"/>
  <c r="E92" i="55"/>
  <c r="D92" i="55"/>
  <c r="C92" i="55"/>
  <c r="B92" i="55"/>
  <c r="AL91" i="55"/>
  <c r="AK91" i="55"/>
  <c r="AJ91" i="55"/>
  <c r="AI91" i="55"/>
  <c r="AH91" i="55"/>
  <c r="AG91" i="55"/>
  <c r="AF91" i="55"/>
  <c r="AE91" i="55"/>
  <c r="AD91" i="55"/>
  <c r="AC91" i="55"/>
  <c r="AB91" i="55"/>
  <c r="AA91" i="55"/>
  <c r="Z91" i="55"/>
  <c r="Y91" i="55"/>
  <c r="X91" i="55"/>
  <c r="W91" i="55"/>
  <c r="V91" i="55"/>
  <c r="U91" i="55"/>
  <c r="T91" i="55"/>
  <c r="S91" i="55"/>
  <c r="R91" i="55"/>
  <c r="Q91" i="55"/>
  <c r="P91" i="55"/>
  <c r="O91" i="55"/>
  <c r="N91" i="55"/>
  <c r="M91" i="55"/>
  <c r="L91" i="55"/>
  <c r="K91" i="55"/>
  <c r="J91" i="55"/>
  <c r="I91" i="55"/>
  <c r="H91" i="55"/>
  <c r="G91" i="55"/>
  <c r="F91" i="55"/>
  <c r="E91" i="55"/>
  <c r="D91" i="55"/>
  <c r="C91" i="55"/>
  <c r="B91" i="55"/>
  <c r="AL90" i="55"/>
  <c r="AK90" i="55"/>
  <c r="AJ90" i="55"/>
  <c r="AI90" i="55"/>
  <c r="AH90" i="55"/>
  <c r="AG90" i="55"/>
  <c r="AF90" i="55"/>
  <c r="AE90" i="55"/>
  <c r="AD90" i="55"/>
  <c r="AC90" i="55"/>
  <c r="AB90" i="55"/>
  <c r="AA90" i="55"/>
  <c r="Z90" i="55"/>
  <c r="Y90" i="55"/>
  <c r="X90" i="55"/>
  <c r="W90" i="55"/>
  <c r="V90" i="55"/>
  <c r="U90" i="55"/>
  <c r="T90" i="55"/>
  <c r="S90" i="55"/>
  <c r="R90" i="55"/>
  <c r="Q90" i="55"/>
  <c r="P90" i="55"/>
  <c r="O90" i="55"/>
  <c r="N90" i="55"/>
  <c r="M90" i="55"/>
  <c r="L90" i="55"/>
  <c r="K90" i="55"/>
  <c r="J90" i="55"/>
  <c r="I90" i="55"/>
  <c r="H90" i="55"/>
  <c r="G90" i="55"/>
  <c r="F90" i="55"/>
  <c r="E90" i="55"/>
  <c r="D90" i="55"/>
  <c r="C90" i="55"/>
  <c r="B90" i="55"/>
  <c r="AL89" i="55"/>
  <c r="AK89" i="55"/>
  <c r="AJ89" i="55"/>
  <c r="AI89" i="55"/>
  <c r="AH89" i="55"/>
  <c r="AG89" i="55"/>
  <c r="AF89" i="55"/>
  <c r="AE89" i="55"/>
  <c r="AD89" i="55"/>
  <c r="AC89" i="55"/>
  <c r="AB89" i="55"/>
  <c r="AA89" i="55"/>
  <c r="Z89" i="55"/>
  <c r="Y89" i="55"/>
  <c r="X89" i="55"/>
  <c r="W89" i="55"/>
  <c r="V89" i="55"/>
  <c r="U89" i="55"/>
  <c r="T89" i="55"/>
  <c r="S89" i="55"/>
  <c r="R89" i="55"/>
  <c r="Q89" i="55"/>
  <c r="P89" i="55"/>
  <c r="O89" i="55"/>
  <c r="N89" i="55"/>
  <c r="M89" i="55"/>
  <c r="L89" i="55"/>
  <c r="K89" i="55"/>
  <c r="J89" i="55"/>
  <c r="I89" i="55"/>
  <c r="H89" i="55"/>
  <c r="G89" i="55"/>
  <c r="F89" i="55"/>
  <c r="E89" i="55"/>
  <c r="D89" i="55"/>
  <c r="C89" i="55"/>
  <c r="B89" i="55"/>
  <c r="AL88" i="55"/>
  <c r="AK88" i="55"/>
  <c r="AJ88" i="55"/>
  <c r="AI88" i="55"/>
  <c r="AH88" i="55"/>
  <c r="AG88" i="55"/>
  <c r="AF88" i="55"/>
  <c r="AE88" i="55"/>
  <c r="AD88" i="55"/>
  <c r="AC88" i="55"/>
  <c r="AB88" i="55"/>
  <c r="AA88" i="55"/>
  <c r="Z88" i="55"/>
  <c r="Y88" i="55"/>
  <c r="X88" i="55"/>
  <c r="W88" i="55"/>
  <c r="V88" i="55"/>
  <c r="U88" i="55"/>
  <c r="T88" i="55"/>
  <c r="S88" i="55"/>
  <c r="R88" i="55"/>
  <c r="Q88" i="55"/>
  <c r="P88" i="55"/>
  <c r="O88" i="55"/>
  <c r="N88" i="55"/>
  <c r="M88" i="55"/>
  <c r="L88" i="55"/>
  <c r="K88" i="55"/>
  <c r="J88" i="55"/>
  <c r="I88" i="55"/>
  <c r="H88" i="55"/>
  <c r="G88" i="55"/>
  <c r="F88" i="55"/>
  <c r="E88" i="55"/>
  <c r="D88" i="55"/>
  <c r="C88" i="55"/>
  <c r="B88" i="55"/>
  <c r="AL87" i="55"/>
  <c r="AK87" i="55"/>
  <c r="AJ87" i="55"/>
  <c r="AI87" i="55"/>
  <c r="AH87" i="55"/>
  <c r="AG87" i="55"/>
  <c r="AF87" i="55"/>
  <c r="AE87" i="55"/>
  <c r="AD87" i="55"/>
  <c r="AC87" i="55"/>
  <c r="AB87" i="55"/>
  <c r="AA87" i="55"/>
  <c r="Z87" i="55"/>
  <c r="Y87" i="55"/>
  <c r="X87" i="55"/>
  <c r="W87" i="55"/>
  <c r="V87" i="55"/>
  <c r="U87" i="55"/>
  <c r="T87" i="55"/>
  <c r="S87" i="55"/>
  <c r="R87" i="55"/>
  <c r="Q87" i="55"/>
  <c r="P87" i="55"/>
  <c r="O87" i="55"/>
  <c r="N87" i="55"/>
  <c r="M87" i="55"/>
  <c r="L87" i="55"/>
  <c r="K87" i="55"/>
  <c r="J87" i="55"/>
  <c r="I87" i="55"/>
  <c r="H87" i="55"/>
  <c r="G87" i="55"/>
  <c r="F87" i="55"/>
  <c r="E87" i="55"/>
  <c r="D87" i="55"/>
  <c r="C87" i="55"/>
  <c r="B87" i="55"/>
  <c r="A87" i="55"/>
  <c r="AL86" i="55"/>
  <c r="AK86" i="55"/>
  <c r="AJ86" i="55"/>
  <c r="AI86" i="55"/>
  <c r="AH86" i="55"/>
  <c r="AG86" i="55"/>
  <c r="AF86" i="55"/>
  <c r="AE86" i="55"/>
  <c r="AD86" i="55"/>
  <c r="AC86" i="55"/>
  <c r="AB86" i="55"/>
  <c r="AA86" i="55"/>
  <c r="Z86" i="55"/>
  <c r="Y86" i="55"/>
  <c r="X86" i="55"/>
  <c r="W86" i="55"/>
  <c r="V86" i="55"/>
  <c r="U86" i="55"/>
  <c r="T86" i="55"/>
  <c r="S86" i="55"/>
  <c r="R86" i="55"/>
  <c r="Q86" i="55"/>
  <c r="P86" i="55"/>
  <c r="O86" i="55"/>
  <c r="N86" i="55"/>
  <c r="M86" i="55"/>
  <c r="L86" i="55"/>
  <c r="K86" i="55"/>
  <c r="J86" i="55"/>
  <c r="I86" i="55"/>
  <c r="H86" i="55"/>
  <c r="G86" i="55"/>
  <c r="F86" i="55"/>
  <c r="E86" i="55"/>
  <c r="D86" i="55"/>
  <c r="C86" i="55"/>
  <c r="B86" i="55"/>
  <c r="AL85" i="55"/>
  <c r="AK85" i="55"/>
  <c r="AJ85" i="55"/>
  <c r="AI85" i="55"/>
  <c r="AH85" i="55"/>
  <c r="AG85" i="55"/>
  <c r="AF85" i="55"/>
  <c r="AE85" i="55"/>
  <c r="AD85" i="55"/>
  <c r="AC85" i="55"/>
  <c r="AB85" i="55"/>
  <c r="AA85" i="55"/>
  <c r="Z85" i="55"/>
  <c r="Y85" i="55"/>
  <c r="X85" i="55"/>
  <c r="W85" i="55"/>
  <c r="V85" i="55"/>
  <c r="U85" i="55"/>
  <c r="T85" i="55"/>
  <c r="S85" i="55"/>
  <c r="R85" i="55"/>
  <c r="Q85" i="55"/>
  <c r="P85" i="55"/>
  <c r="O85" i="55"/>
  <c r="N85" i="55"/>
  <c r="M85" i="55"/>
  <c r="L85" i="55"/>
  <c r="K85" i="55"/>
  <c r="J85" i="55"/>
  <c r="I85" i="55"/>
  <c r="H85" i="55"/>
  <c r="G85" i="55"/>
  <c r="F85" i="55"/>
  <c r="E85" i="55"/>
  <c r="D85" i="55"/>
  <c r="C85" i="55"/>
  <c r="B85" i="55"/>
  <c r="AL84" i="55"/>
  <c r="AK84" i="55"/>
  <c r="AJ84" i="55"/>
  <c r="AI84" i="55"/>
  <c r="AH84" i="55"/>
  <c r="AG84" i="55"/>
  <c r="AF84" i="55"/>
  <c r="AE84" i="55"/>
  <c r="AD84" i="55"/>
  <c r="AC84" i="55"/>
  <c r="AB84" i="55"/>
  <c r="AA84" i="55"/>
  <c r="Z84" i="55"/>
  <c r="Y84" i="55"/>
  <c r="X84" i="55"/>
  <c r="W84" i="55"/>
  <c r="V84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AL83" i="55"/>
  <c r="AK83" i="55"/>
  <c r="AJ83" i="55"/>
  <c r="AI83" i="55"/>
  <c r="AH83" i="55"/>
  <c r="AG83" i="55"/>
  <c r="AF83" i="55"/>
  <c r="AE83" i="55"/>
  <c r="AD83" i="55"/>
  <c r="AC83" i="55"/>
  <c r="AB83" i="55"/>
  <c r="AA83" i="55"/>
  <c r="Z83" i="55"/>
  <c r="Y83" i="55"/>
  <c r="X83" i="55"/>
  <c r="W83" i="55"/>
  <c r="V83" i="55"/>
  <c r="U83" i="55"/>
  <c r="T83" i="55"/>
  <c r="S83" i="55"/>
  <c r="R83" i="55"/>
  <c r="Q83" i="55"/>
  <c r="P83" i="55"/>
  <c r="O83" i="55"/>
  <c r="N83" i="55"/>
  <c r="M83" i="55"/>
  <c r="L83" i="55"/>
  <c r="K83" i="55"/>
  <c r="J83" i="55"/>
  <c r="I83" i="55"/>
  <c r="H83" i="55"/>
  <c r="G83" i="55"/>
  <c r="F83" i="55"/>
  <c r="E83" i="55"/>
  <c r="D83" i="55"/>
  <c r="C83" i="55"/>
  <c r="B83" i="55"/>
  <c r="AL82" i="55"/>
  <c r="AK82" i="55"/>
  <c r="AJ82" i="55"/>
  <c r="AI82" i="55"/>
  <c r="AH82" i="55"/>
  <c r="AG82" i="55"/>
  <c r="AF82" i="55"/>
  <c r="AE82" i="55"/>
  <c r="AD82" i="55"/>
  <c r="AC82" i="55"/>
  <c r="AB82" i="55"/>
  <c r="AA82" i="55"/>
  <c r="Z82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M82" i="55"/>
  <c r="L82" i="55"/>
  <c r="K82" i="55"/>
  <c r="J82" i="55"/>
  <c r="I82" i="55"/>
  <c r="H82" i="55"/>
  <c r="G82" i="55"/>
  <c r="F82" i="55"/>
  <c r="E82" i="55"/>
  <c r="D82" i="55"/>
  <c r="C82" i="55"/>
  <c r="B82" i="55"/>
  <c r="AL81" i="55"/>
  <c r="AK81" i="55"/>
  <c r="AJ81" i="55"/>
  <c r="AI81" i="55"/>
  <c r="AH81" i="55"/>
  <c r="AG81" i="55"/>
  <c r="AF81" i="55"/>
  <c r="AE81" i="55"/>
  <c r="AD81" i="55"/>
  <c r="AC81" i="55"/>
  <c r="AB81" i="55"/>
  <c r="AA81" i="55"/>
  <c r="Z81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M81" i="55"/>
  <c r="L81" i="55"/>
  <c r="K81" i="55"/>
  <c r="J81" i="55"/>
  <c r="I81" i="55"/>
  <c r="H81" i="55"/>
  <c r="G81" i="55"/>
  <c r="F81" i="55"/>
  <c r="E81" i="55"/>
  <c r="D81" i="55"/>
  <c r="C81" i="55"/>
  <c r="B81" i="55"/>
  <c r="A81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G80" i="55"/>
  <c r="F80" i="55"/>
  <c r="E80" i="55"/>
  <c r="D80" i="55"/>
  <c r="C80" i="55"/>
  <c r="B80" i="55"/>
  <c r="AL79" i="55"/>
  <c r="AK79" i="55"/>
  <c r="AJ79" i="55"/>
  <c r="AI79" i="55"/>
  <c r="AH79" i="55"/>
  <c r="AG79" i="55"/>
  <c r="AF79" i="55"/>
  <c r="AE79" i="55"/>
  <c r="AD79" i="55"/>
  <c r="AC79" i="55"/>
  <c r="AB79" i="55"/>
  <c r="AA79" i="55"/>
  <c r="Z79" i="55"/>
  <c r="Y79" i="55"/>
  <c r="X79" i="55"/>
  <c r="W79" i="55"/>
  <c r="V79" i="55"/>
  <c r="U79" i="55"/>
  <c r="T79" i="55"/>
  <c r="S79" i="55"/>
  <c r="R79" i="55"/>
  <c r="Q79" i="55"/>
  <c r="P79" i="55"/>
  <c r="O79" i="55"/>
  <c r="N79" i="55"/>
  <c r="M79" i="55"/>
  <c r="L79" i="55"/>
  <c r="K79" i="55"/>
  <c r="J79" i="55"/>
  <c r="I79" i="55"/>
  <c r="H79" i="55"/>
  <c r="G79" i="55"/>
  <c r="F79" i="55"/>
  <c r="E79" i="55"/>
  <c r="D79" i="55"/>
  <c r="C79" i="55"/>
  <c r="B79" i="55"/>
  <c r="AL78" i="55"/>
  <c r="AK78" i="55"/>
  <c r="AJ78" i="55"/>
  <c r="AI78" i="55"/>
  <c r="AH78" i="55"/>
  <c r="AG78" i="55"/>
  <c r="AF78" i="55"/>
  <c r="AE78" i="55"/>
  <c r="AD78" i="55"/>
  <c r="AC78" i="55"/>
  <c r="AB78" i="55"/>
  <c r="AA78" i="55"/>
  <c r="Z78" i="55"/>
  <c r="Y78" i="55"/>
  <c r="X78" i="55"/>
  <c r="W78" i="55"/>
  <c r="V78" i="55"/>
  <c r="U78" i="55"/>
  <c r="T78" i="55"/>
  <c r="S78" i="55"/>
  <c r="R78" i="55"/>
  <c r="Q78" i="55"/>
  <c r="P78" i="55"/>
  <c r="O78" i="55"/>
  <c r="N78" i="55"/>
  <c r="M78" i="55"/>
  <c r="L78" i="55"/>
  <c r="K78" i="55"/>
  <c r="J78" i="55"/>
  <c r="I78" i="55"/>
  <c r="H78" i="55"/>
  <c r="G78" i="55"/>
  <c r="F78" i="55"/>
  <c r="E78" i="55"/>
  <c r="D78" i="55"/>
  <c r="C78" i="55"/>
  <c r="B78" i="55"/>
  <c r="AL77" i="55"/>
  <c r="AK77" i="55"/>
  <c r="AJ77" i="55"/>
  <c r="AI77" i="55"/>
  <c r="AH77" i="55"/>
  <c r="AG77" i="55"/>
  <c r="AF77" i="55"/>
  <c r="AE77" i="55"/>
  <c r="AD77" i="55"/>
  <c r="AC77" i="55"/>
  <c r="AB77" i="55"/>
  <c r="AA77" i="55"/>
  <c r="Z77" i="55"/>
  <c r="Y77" i="55"/>
  <c r="X77" i="55"/>
  <c r="W77" i="55"/>
  <c r="V77" i="55"/>
  <c r="U77" i="55"/>
  <c r="T77" i="55"/>
  <c r="S77" i="55"/>
  <c r="R77" i="55"/>
  <c r="Q77" i="55"/>
  <c r="P77" i="55"/>
  <c r="O77" i="55"/>
  <c r="N77" i="55"/>
  <c r="M77" i="55"/>
  <c r="L77" i="55"/>
  <c r="K77" i="55"/>
  <c r="J77" i="55"/>
  <c r="I77" i="55"/>
  <c r="H77" i="55"/>
  <c r="G77" i="55"/>
  <c r="F77" i="55"/>
  <c r="E77" i="55"/>
  <c r="D77" i="55"/>
  <c r="C77" i="55"/>
  <c r="B77" i="55"/>
  <c r="AL76" i="55"/>
  <c r="AK76" i="55"/>
  <c r="AJ76" i="55"/>
  <c r="AI76" i="55"/>
  <c r="AH76" i="55"/>
  <c r="AG76" i="55"/>
  <c r="AF76" i="55"/>
  <c r="AE76" i="55"/>
  <c r="AD76" i="55"/>
  <c r="AC76" i="55"/>
  <c r="AB76" i="55"/>
  <c r="AA76" i="55"/>
  <c r="Z76" i="55"/>
  <c r="Y76" i="55"/>
  <c r="X76" i="55"/>
  <c r="W76" i="55"/>
  <c r="V76" i="55"/>
  <c r="U76" i="55"/>
  <c r="T76" i="55"/>
  <c r="S76" i="55"/>
  <c r="R76" i="55"/>
  <c r="Q76" i="55"/>
  <c r="P76" i="55"/>
  <c r="O76" i="55"/>
  <c r="N76" i="55"/>
  <c r="M76" i="55"/>
  <c r="L76" i="55"/>
  <c r="K76" i="55"/>
  <c r="J76" i="55"/>
  <c r="I76" i="55"/>
  <c r="H76" i="55"/>
  <c r="G76" i="55"/>
  <c r="F76" i="55"/>
  <c r="E76" i="55"/>
  <c r="D76" i="55"/>
  <c r="C76" i="55"/>
  <c r="B76" i="55"/>
  <c r="AL75" i="55"/>
  <c r="AK75" i="55"/>
  <c r="AJ75" i="55"/>
  <c r="AI75" i="55"/>
  <c r="AH75" i="55"/>
  <c r="AG75" i="55"/>
  <c r="AF75" i="55"/>
  <c r="AE75" i="55"/>
  <c r="AD75" i="55"/>
  <c r="AC75" i="55"/>
  <c r="AB75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5" i="55"/>
  <c r="N75" i="55"/>
  <c r="M75" i="55"/>
  <c r="L75" i="55"/>
  <c r="K75" i="55"/>
  <c r="J75" i="55"/>
  <c r="I75" i="55"/>
  <c r="H75" i="55"/>
  <c r="G75" i="55"/>
  <c r="F75" i="55"/>
  <c r="E75" i="55"/>
  <c r="D75" i="55"/>
  <c r="C75" i="55"/>
  <c r="B75" i="55"/>
  <c r="A75" i="55"/>
  <c r="AL74" i="55"/>
  <c r="AK74" i="55"/>
  <c r="AJ74" i="55"/>
  <c r="AI74" i="55"/>
  <c r="AH74" i="55"/>
  <c r="AG74" i="55"/>
  <c r="AF74" i="55"/>
  <c r="AE74" i="55"/>
  <c r="AD74" i="55"/>
  <c r="AC74" i="55"/>
  <c r="AB74" i="55"/>
  <c r="AA74" i="55"/>
  <c r="Z74" i="55"/>
  <c r="Y74" i="55"/>
  <c r="X74" i="55"/>
  <c r="W74" i="55"/>
  <c r="V74" i="55"/>
  <c r="U74" i="55"/>
  <c r="T74" i="55"/>
  <c r="S74" i="55"/>
  <c r="R74" i="55"/>
  <c r="Q74" i="55"/>
  <c r="P74" i="55"/>
  <c r="O74" i="55"/>
  <c r="N74" i="55"/>
  <c r="M74" i="55"/>
  <c r="L74" i="55"/>
  <c r="K74" i="55"/>
  <c r="J74" i="55"/>
  <c r="I74" i="55"/>
  <c r="H74" i="55"/>
  <c r="G74" i="55"/>
  <c r="F74" i="55"/>
  <c r="E74" i="55"/>
  <c r="D74" i="55"/>
  <c r="C74" i="55"/>
  <c r="B74" i="55"/>
  <c r="AL73" i="55"/>
  <c r="AK73" i="55"/>
  <c r="AJ73" i="55"/>
  <c r="AI73" i="55"/>
  <c r="AH73" i="55"/>
  <c r="AG73" i="55"/>
  <c r="AF73" i="55"/>
  <c r="AE73" i="55"/>
  <c r="AD73" i="55"/>
  <c r="AC73" i="55"/>
  <c r="AB73" i="55"/>
  <c r="AA73" i="55"/>
  <c r="Z73" i="55"/>
  <c r="Y73" i="55"/>
  <c r="X73" i="55"/>
  <c r="W73" i="55"/>
  <c r="V73" i="55"/>
  <c r="U73" i="55"/>
  <c r="T73" i="55"/>
  <c r="S73" i="55"/>
  <c r="R73" i="55"/>
  <c r="Q73" i="55"/>
  <c r="P73" i="55"/>
  <c r="O73" i="55"/>
  <c r="N73" i="55"/>
  <c r="M73" i="55"/>
  <c r="L73" i="55"/>
  <c r="K73" i="55"/>
  <c r="J73" i="55"/>
  <c r="I73" i="55"/>
  <c r="H73" i="55"/>
  <c r="G73" i="55"/>
  <c r="F73" i="55"/>
  <c r="E73" i="55"/>
  <c r="D73" i="55"/>
  <c r="C73" i="55"/>
  <c r="B73" i="55"/>
  <c r="AL72" i="55"/>
  <c r="AK72" i="55"/>
  <c r="AJ72" i="55"/>
  <c r="AI72" i="55"/>
  <c r="AH72" i="55"/>
  <c r="AG72" i="55"/>
  <c r="AF72" i="55"/>
  <c r="AE72" i="55"/>
  <c r="AD72" i="55"/>
  <c r="AC72" i="55"/>
  <c r="AB72" i="55"/>
  <c r="AA72" i="55"/>
  <c r="Z72" i="55"/>
  <c r="Y72" i="55"/>
  <c r="X72" i="55"/>
  <c r="W72" i="55"/>
  <c r="V72" i="55"/>
  <c r="U72" i="55"/>
  <c r="T72" i="55"/>
  <c r="S72" i="55"/>
  <c r="R72" i="55"/>
  <c r="Q72" i="55"/>
  <c r="P72" i="55"/>
  <c r="O72" i="55"/>
  <c r="N72" i="55"/>
  <c r="M72" i="55"/>
  <c r="L72" i="55"/>
  <c r="K72" i="55"/>
  <c r="J72" i="55"/>
  <c r="I72" i="55"/>
  <c r="H72" i="55"/>
  <c r="G72" i="55"/>
  <c r="F72" i="55"/>
  <c r="E72" i="55"/>
  <c r="D72" i="55"/>
  <c r="C72" i="55"/>
  <c r="B72" i="55"/>
  <c r="AL71" i="55"/>
  <c r="AK71" i="55"/>
  <c r="AJ71" i="55"/>
  <c r="AI71" i="55"/>
  <c r="AH71" i="55"/>
  <c r="AG71" i="55"/>
  <c r="AF71" i="55"/>
  <c r="AE71" i="55"/>
  <c r="AD71" i="55"/>
  <c r="AC71" i="55"/>
  <c r="AB71" i="55"/>
  <c r="AA71" i="55"/>
  <c r="Z71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M71" i="55"/>
  <c r="L71" i="55"/>
  <c r="K71" i="55"/>
  <c r="J71" i="55"/>
  <c r="I71" i="55"/>
  <c r="H71" i="55"/>
  <c r="G71" i="55"/>
  <c r="F71" i="55"/>
  <c r="E71" i="55"/>
  <c r="D71" i="55"/>
  <c r="C71" i="55"/>
  <c r="B71" i="55"/>
  <c r="AL70" i="55"/>
  <c r="AK70" i="55"/>
  <c r="AJ70" i="55"/>
  <c r="AI70" i="55"/>
  <c r="AH70" i="55"/>
  <c r="AG70" i="55"/>
  <c r="AF70" i="55"/>
  <c r="AE70" i="55"/>
  <c r="AD70" i="55"/>
  <c r="AC70" i="55"/>
  <c r="AB70" i="55"/>
  <c r="AA70" i="55"/>
  <c r="Z70" i="55"/>
  <c r="Y70" i="55"/>
  <c r="X70" i="55"/>
  <c r="W70" i="55"/>
  <c r="V70" i="55"/>
  <c r="U70" i="55"/>
  <c r="T70" i="55"/>
  <c r="S70" i="55"/>
  <c r="R70" i="55"/>
  <c r="Q70" i="55"/>
  <c r="P70" i="55"/>
  <c r="O70" i="55"/>
  <c r="N70" i="55"/>
  <c r="M70" i="55"/>
  <c r="L70" i="55"/>
  <c r="K70" i="55"/>
  <c r="J70" i="55"/>
  <c r="I70" i="55"/>
  <c r="H70" i="55"/>
  <c r="G70" i="55"/>
  <c r="F70" i="55"/>
  <c r="E70" i="55"/>
  <c r="D70" i="55"/>
  <c r="C70" i="55"/>
  <c r="B70" i="55"/>
  <c r="AL69" i="55"/>
  <c r="AK69" i="55"/>
  <c r="AJ69" i="55"/>
  <c r="AI69" i="55"/>
  <c r="AH69" i="55"/>
  <c r="AG69" i="55"/>
  <c r="AF69" i="55"/>
  <c r="AE69" i="55"/>
  <c r="AD69" i="55"/>
  <c r="AC69" i="55"/>
  <c r="AB69" i="55"/>
  <c r="AA69" i="55"/>
  <c r="Z69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M69" i="55"/>
  <c r="L69" i="55"/>
  <c r="K69" i="55"/>
  <c r="J69" i="55"/>
  <c r="I69" i="55"/>
  <c r="H69" i="55"/>
  <c r="G69" i="55"/>
  <c r="F69" i="55"/>
  <c r="E69" i="55"/>
  <c r="D69" i="55"/>
  <c r="C69" i="55"/>
  <c r="B69" i="55"/>
  <c r="A69" i="55"/>
  <c r="AL68" i="55"/>
  <c r="AK68" i="55"/>
  <c r="AJ68" i="55"/>
  <c r="AI68" i="55"/>
  <c r="AH68" i="55"/>
  <c r="AG68" i="55"/>
  <c r="AF68" i="55"/>
  <c r="AE68" i="55"/>
  <c r="AD68" i="55"/>
  <c r="AC68" i="55"/>
  <c r="AB68" i="55"/>
  <c r="AA68" i="55"/>
  <c r="Z68" i="55"/>
  <c r="Y68" i="55"/>
  <c r="X68" i="55"/>
  <c r="W68" i="55"/>
  <c r="V68" i="55"/>
  <c r="U68" i="55"/>
  <c r="T68" i="55"/>
  <c r="S68" i="55"/>
  <c r="R68" i="55"/>
  <c r="Q68" i="55"/>
  <c r="P68" i="55"/>
  <c r="O68" i="55"/>
  <c r="N68" i="55"/>
  <c r="M68" i="55"/>
  <c r="L68" i="55"/>
  <c r="K68" i="55"/>
  <c r="J68" i="55"/>
  <c r="I68" i="55"/>
  <c r="H68" i="55"/>
  <c r="G68" i="55"/>
  <c r="F68" i="55"/>
  <c r="E68" i="55"/>
  <c r="D68" i="55"/>
  <c r="C68" i="55"/>
  <c r="B68" i="55"/>
  <c r="AL67" i="55"/>
  <c r="AK67" i="55"/>
  <c r="AJ67" i="55"/>
  <c r="AI67" i="55"/>
  <c r="AH67" i="55"/>
  <c r="AG67" i="55"/>
  <c r="AF67" i="55"/>
  <c r="AE67" i="55"/>
  <c r="AD67" i="55"/>
  <c r="AC67" i="55"/>
  <c r="AB67" i="55"/>
  <c r="AA67" i="55"/>
  <c r="Z67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M67" i="55"/>
  <c r="L67" i="55"/>
  <c r="K67" i="55"/>
  <c r="J67" i="55"/>
  <c r="I67" i="55"/>
  <c r="H67" i="55"/>
  <c r="G67" i="55"/>
  <c r="F67" i="55"/>
  <c r="E67" i="55"/>
  <c r="D67" i="55"/>
  <c r="C67" i="55"/>
  <c r="B67" i="55"/>
  <c r="AL66" i="55"/>
  <c r="AK66" i="55"/>
  <c r="AJ66" i="55"/>
  <c r="AI66" i="55"/>
  <c r="AH66" i="55"/>
  <c r="AG66" i="55"/>
  <c r="AF66" i="55"/>
  <c r="AE66" i="55"/>
  <c r="AD66" i="55"/>
  <c r="AC66" i="55"/>
  <c r="AB66" i="55"/>
  <c r="AA66" i="55"/>
  <c r="Z66" i="55"/>
  <c r="Y66" i="55"/>
  <c r="X66" i="55"/>
  <c r="W66" i="55"/>
  <c r="V66" i="55"/>
  <c r="U66" i="55"/>
  <c r="T66" i="55"/>
  <c r="S66" i="55"/>
  <c r="R66" i="55"/>
  <c r="Q66" i="55"/>
  <c r="P66" i="55"/>
  <c r="O66" i="55"/>
  <c r="N66" i="55"/>
  <c r="M66" i="55"/>
  <c r="L66" i="55"/>
  <c r="K66" i="55"/>
  <c r="J66" i="55"/>
  <c r="I66" i="55"/>
  <c r="H66" i="55"/>
  <c r="G66" i="55"/>
  <c r="F66" i="55"/>
  <c r="E66" i="55"/>
  <c r="D66" i="55"/>
  <c r="C66" i="55"/>
  <c r="B66" i="55"/>
  <c r="AL65" i="55"/>
  <c r="AK65" i="55"/>
  <c r="AJ65" i="55"/>
  <c r="AI65" i="55"/>
  <c r="AH65" i="55"/>
  <c r="AG65" i="55"/>
  <c r="AF65" i="55"/>
  <c r="AE65" i="55"/>
  <c r="AD65" i="55"/>
  <c r="AC65" i="55"/>
  <c r="AB65" i="55"/>
  <c r="AA65" i="55"/>
  <c r="Z65" i="55"/>
  <c r="Y65" i="55"/>
  <c r="X65" i="55"/>
  <c r="W65" i="55"/>
  <c r="V65" i="55"/>
  <c r="U65" i="55"/>
  <c r="T65" i="55"/>
  <c r="S65" i="55"/>
  <c r="R65" i="55"/>
  <c r="Q65" i="55"/>
  <c r="P65" i="55"/>
  <c r="O65" i="55"/>
  <c r="N65" i="55"/>
  <c r="M65" i="55"/>
  <c r="L65" i="55"/>
  <c r="K65" i="55"/>
  <c r="J65" i="55"/>
  <c r="I65" i="55"/>
  <c r="H65" i="55"/>
  <c r="G65" i="55"/>
  <c r="F65" i="55"/>
  <c r="E65" i="55"/>
  <c r="D65" i="55"/>
  <c r="C65" i="55"/>
  <c r="B65" i="55"/>
  <c r="AL64" i="55"/>
  <c r="AK64" i="55"/>
  <c r="AJ64" i="55"/>
  <c r="AI64" i="55"/>
  <c r="AH64" i="55"/>
  <c r="AG64" i="55"/>
  <c r="AF64" i="55"/>
  <c r="AE64" i="55"/>
  <c r="AD64" i="55"/>
  <c r="AC64" i="55"/>
  <c r="AB64" i="55"/>
  <c r="AA64" i="55"/>
  <c r="Z64" i="55"/>
  <c r="Y64" i="55"/>
  <c r="X64" i="55"/>
  <c r="W64" i="55"/>
  <c r="V64" i="55"/>
  <c r="U64" i="55"/>
  <c r="T64" i="55"/>
  <c r="S64" i="55"/>
  <c r="R64" i="55"/>
  <c r="Q64" i="55"/>
  <c r="P64" i="55"/>
  <c r="O64" i="55"/>
  <c r="N64" i="55"/>
  <c r="M64" i="55"/>
  <c r="L64" i="55"/>
  <c r="K64" i="55"/>
  <c r="J64" i="55"/>
  <c r="I64" i="55"/>
  <c r="H64" i="55"/>
  <c r="G64" i="55"/>
  <c r="F64" i="55"/>
  <c r="E64" i="55"/>
  <c r="D64" i="55"/>
  <c r="C64" i="55"/>
  <c r="B64" i="55"/>
  <c r="AL63" i="55"/>
  <c r="AK63" i="55"/>
  <c r="AJ63" i="55"/>
  <c r="AI63" i="55"/>
  <c r="AH63" i="55"/>
  <c r="AG63" i="55"/>
  <c r="AF63" i="55"/>
  <c r="AE63" i="55"/>
  <c r="AD63" i="55"/>
  <c r="AC63" i="55"/>
  <c r="AB63" i="55"/>
  <c r="AA63" i="55"/>
  <c r="Z63" i="55"/>
  <c r="Y63" i="55"/>
  <c r="X63" i="55"/>
  <c r="W63" i="55"/>
  <c r="V63" i="55"/>
  <c r="U63" i="55"/>
  <c r="T63" i="55"/>
  <c r="S63" i="55"/>
  <c r="R63" i="55"/>
  <c r="Q63" i="55"/>
  <c r="P63" i="55"/>
  <c r="O63" i="55"/>
  <c r="N63" i="55"/>
  <c r="M63" i="55"/>
  <c r="L63" i="55"/>
  <c r="K63" i="55"/>
  <c r="J63" i="55"/>
  <c r="I63" i="55"/>
  <c r="H63" i="55"/>
  <c r="G63" i="55"/>
  <c r="F63" i="55"/>
  <c r="E63" i="55"/>
  <c r="D63" i="55"/>
  <c r="C63" i="55"/>
  <c r="B63" i="55"/>
  <c r="A63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G62" i="55"/>
  <c r="F62" i="55"/>
  <c r="E62" i="55"/>
  <c r="D62" i="55"/>
  <c r="C62" i="55"/>
  <c r="B62" i="55"/>
  <c r="AL61" i="55"/>
  <c r="AK61" i="55"/>
  <c r="AJ61" i="55"/>
  <c r="AI61" i="55"/>
  <c r="AH61" i="55"/>
  <c r="AG61" i="55"/>
  <c r="AF61" i="55"/>
  <c r="AE61" i="55"/>
  <c r="AD61" i="55"/>
  <c r="AC61" i="55"/>
  <c r="AB61" i="55"/>
  <c r="AA61" i="55"/>
  <c r="Z61" i="55"/>
  <c r="Y61" i="55"/>
  <c r="X61" i="55"/>
  <c r="W61" i="55"/>
  <c r="V61" i="55"/>
  <c r="U61" i="55"/>
  <c r="T61" i="55"/>
  <c r="S61" i="55"/>
  <c r="R61" i="55"/>
  <c r="Q61" i="55"/>
  <c r="P61" i="55"/>
  <c r="O61" i="55"/>
  <c r="N61" i="55"/>
  <c r="M61" i="55"/>
  <c r="L61" i="55"/>
  <c r="K61" i="55"/>
  <c r="J61" i="55"/>
  <c r="I61" i="55"/>
  <c r="H61" i="55"/>
  <c r="G61" i="55"/>
  <c r="F61" i="55"/>
  <c r="E61" i="55"/>
  <c r="D61" i="55"/>
  <c r="C61" i="55"/>
  <c r="B61" i="55"/>
  <c r="AL60" i="55"/>
  <c r="AK60" i="55"/>
  <c r="AJ60" i="55"/>
  <c r="AI60" i="55"/>
  <c r="AH60" i="55"/>
  <c r="AG60" i="55"/>
  <c r="AF60" i="55"/>
  <c r="AE60" i="55"/>
  <c r="AD60" i="55"/>
  <c r="AC60" i="55"/>
  <c r="AB60" i="55"/>
  <c r="AA60" i="55"/>
  <c r="Z60" i="55"/>
  <c r="Y60" i="55"/>
  <c r="X60" i="55"/>
  <c r="W60" i="55"/>
  <c r="V60" i="55"/>
  <c r="U60" i="55"/>
  <c r="T60" i="55"/>
  <c r="S60" i="55"/>
  <c r="R60" i="55"/>
  <c r="Q60" i="55"/>
  <c r="P60" i="55"/>
  <c r="O60" i="55"/>
  <c r="N60" i="55"/>
  <c r="M60" i="55"/>
  <c r="L60" i="55"/>
  <c r="K60" i="55"/>
  <c r="J60" i="55"/>
  <c r="I60" i="55"/>
  <c r="H60" i="55"/>
  <c r="G60" i="55"/>
  <c r="F60" i="55"/>
  <c r="E60" i="55"/>
  <c r="D60" i="55"/>
  <c r="C60" i="55"/>
  <c r="B60" i="55"/>
  <c r="AL59" i="55"/>
  <c r="AK59" i="55"/>
  <c r="AJ59" i="55"/>
  <c r="AI59" i="55"/>
  <c r="AH59" i="55"/>
  <c r="AG59" i="55"/>
  <c r="AF59" i="55"/>
  <c r="AE59" i="55"/>
  <c r="AD59" i="55"/>
  <c r="AC59" i="55"/>
  <c r="AB59" i="55"/>
  <c r="AA59" i="55"/>
  <c r="Z59" i="55"/>
  <c r="Y59" i="55"/>
  <c r="X59" i="55"/>
  <c r="W59" i="55"/>
  <c r="V59" i="55"/>
  <c r="U59" i="55"/>
  <c r="T59" i="55"/>
  <c r="S59" i="55"/>
  <c r="R59" i="55"/>
  <c r="Q59" i="55"/>
  <c r="P59" i="55"/>
  <c r="O59" i="55"/>
  <c r="N59" i="55"/>
  <c r="M59" i="55"/>
  <c r="L59" i="55"/>
  <c r="K59" i="55"/>
  <c r="J59" i="55"/>
  <c r="I59" i="55"/>
  <c r="H59" i="55"/>
  <c r="G59" i="55"/>
  <c r="F59" i="55"/>
  <c r="E59" i="55"/>
  <c r="D59" i="55"/>
  <c r="C59" i="55"/>
  <c r="B59" i="55"/>
  <c r="AL58" i="55"/>
  <c r="AK58" i="55"/>
  <c r="AJ58" i="55"/>
  <c r="AI58" i="55"/>
  <c r="AH58" i="55"/>
  <c r="AG58" i="55"/>
  <c r="AF58" i="55"/>
  <c r="AE58" i="55"/>
  <c r="AD58" i="55"/>
  <c r="AC58" i="55"/>
  <c r="AB58" i="55"/>
  <c r="AA58" i="55"/>
  <c r="Z58" i="55"/>
  <c r="Y58" i="55"/>
  <c r="X58" i="55"/>
  <c r="W58" i="55"/>
  <c r="V58" i="55"/>
  <c r="U58" i="55"/>
  <c r="T58" i="55"/>
  <c r="S58" i="55"/>
  <c r="R58" i="55"/>
  <c r="Q58" i="55"/>
  <c r="P58" i="55"/>
  <c r="O58" i="55"/>
  <c r="N58" i="55"/>
  <c r="M58" i="55"/>
  <c r="L58" i="55"/>
  <c r="K58" i="55"/>
  <c r="J58" i="55"/>
  <c r="I58" i="55"/>
  <c r="H58" i="55"/>
  <c r="G58" i="55"/>
  <c r="F58" i="55"/>
  <c r="E58" i="55"/>
  <c r="D58" i="55"/>
  <c r="C58" i="55"/>
  <c r="B58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/>
  <c r="C57" i="55"/>
  <c r="B57" i="55"/>
  <c r="A57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G56" i="55"/>
  <c r="F56" i="55"/>
  <c r="E56" i="55"/>
  <c r="D56" i="55"/>
  <c r="C56" i="55"/>
  <c r="B56" i="55"/>
  <c r="AL55" i="55"/>
  <c r="AK55" i="55"/>
  <c r="AJ55" i="55"/>
  <c r="AI55" i="55"/>
  <c r="AH55" i="55"/>
  <c r="AG55" i="55"/>
  <c r="AF55" i="55"/>
  <c r="AE55" i="55"/>
  <c r="AD55" i="55"/>
  <c r="AC55" i="55"/>
  <c r="AB55" i="55"/>
  <c r="AA55" i="55"/>
  <c r="Z55" i="55"/>
  <c r="Y55" i="55"/>
  <c r="X55" i="55"/>
  <c r="W55" i="55"/>
  <c r="V55" i="55"/>
  <c r="U55" i="55"/>
  <c r="T55" i="55"/>
  <c r="S55" i="55"/>
  <c r="R55" i="55"/>
  <c r="Q55" i="55"/>
  <c r="P55" i="55"/>
  <c r="O55" i="55"/>
  <c r="N55" i="55"/>
  <c r="M55" i="55"/>
  <c r="L55" i="55"/>
  <c r="K55" i="55"/>
  <c r="J55" i="55"/>
  <c r="I55" i="55"/>
  <c r="H55" i="55"/>
  <c r="G55" i="55"/>
  <c r="F55" i="55"/>
  <c r="E55" i="55"/>
  <c r="D55" i="55"/>
  <c r="C55" i="55"/>
  <c r="B55" i="55"/>
  <c r="AL54" i="55"/>
  <c r="AK54" i="55"/>
  <c r="AJ54" i="55"/>
  <c r="AI54" i="55"/>
  <c r="AH54" i="55"/>
  <c r="AG54" i="55"/>
  <c r="AF54" i="55"/>
  <c r="AE54" i="55"/>
  <c r="AD54" i="55"/>
  <c r="AC54" i="55"/>
  <c r="AB54" i="55"/>
  <c r="AA54" i="55"/>
  <c r="Z54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AL53" i="55"/>
  <c r="AK53" i="55"/>
  <c r="AJ53" i="55"/>
  <c r="AI53" i="55"/>
  <c r="AH53" i="55"/>
  <c r="AG53" i="55"/>
  <c r="AF53" i="55"/>
  <c r="AE53" i="55"/>
  <c r="AD53" i="55"/>
  <c r="AC53" i="55"/>
  <c r="AB53" i="55"/>
  <c r="AA53" i="55"/>
  <c r="Z53" i="55"/>
  <c r="Y53" i="55"/>
  <c r="X53" i="55"/>
  <c r="W53" i="55"/>
  <c r="V53" i="55"/>
  <c r="U53" i="55"/>
  <c r="T53" i="55"/>
  <c r="S53" i="55"/>
  <c r="R53" i="55"/>
  <c r="Q53" i="55"/>
  <c r="P53" i="55"/>
  <c r="O53" i="55"/>
  <c r="N53" i="55"/>
  <c r="M53" i="55"/>
  <c r="L53" i="55"/>
  <c r="K53" i="55"/>
  <c r="J53" i="55"/>
  <c r="I53" i="55"/>
  <c r="H53" i="55"/>
  <c r="G53" i="55"/>
  <c r="F53" i="55"/>
  <c r="E53" i="55"/>
  <c r="D53" i="55"/>
  <c r="C53" i="55"/>
  <c r="B53" i="55"/>
  <c r="AL52" i="55"/>
  <c r="AK52" i="55"/>
  <c r="AJ52" i="55"/>
  <c r="AI52" i="55"/>
  <c r="AH52" i="55"/>
  <c r="AG52" i="55"/>
  <c r="AF52" i="55"/>
  <c r="AE52" i="55"/>
  <c r="AD52" i="55"/>
  <c r="AC52" i="55"/>
  <c r="AB52" i="55"/>
  <c r="AA52" i="55"/>
  <c r="Z52" i="55"/>
  <c r="Y52" i="55"/>
  <c r="X52" i="55"/>
  <c r="W52" i="55"/>
  <c r="V52" i="55"/>
  <c r="U52" i="55"/>
  <c r="T52" i="55"/>
  <c r="S52" i="55"/>
  <c r="R52" i="55"/>
  <c r="Q52" i="55"/>
  <c r="P52" i="55"/>
  <c r="O52" i="55"/>
  <c r="N52" i="55"/>
  <c r="M52" i="55"/>
  <c r="L52" i="55"/>
  <c r="K52" i="55"/>
  <c r="J52" i="55"/>
  <c r="I52" i="55"/>
  <c r="H52" i="55"/>
  <c r="G52" i="55"/>
  <c r="F52" i="55"/>
  <c r="E52" i="55"/>
  <c r="D52" i="55"/>
  <c r="C52" i="55"/>
  <c r="B52" i="55"/>
  <c r="AL51" i="55"/>
  <c r="AK51" i="55"/>
  <c r="AJ51" i="55"/>
  <c r="AI51" i="55"/>
  <c r="AH51" i="55"/>
  <c r="AG51" i="55"/>
  <c r="AF51" i="55"/>
  <c r="AE51" i="55"/>
  <c r="AD51" i="55"/>
  <c r="AC51" i="55"/>
  <c r="AB51" i="55"/>
  <c r="AA51" i="55"/>
  <c r="Z51" i="55"/>
  <c r="Y51" i="55"/>
  <c r="X51" i="55"/>
  <c r="W51" i="55"/>
  <c r="V51" i="55"/>
  <c r="U51" i="55"/>
  <c r="T51" i="55"/>
  <c r="S51" i="55"/>
  <c r="R51" i="55"/>
  <c r="Q51" i="55"/>
  <c r="P51" i="55"/>
  <c r="O51" i="55"/>
  <c r="N51" i="55"/>
  <c r="M51" i="55"/>
  <c r="L51" i="55"/>
  <c r="K51" i="55"/>
  <c r="J51" i="55"/>
  <c r="I51" i="55"/>
  <c r="H51" i="55"/>
  <c r="G51" i="55"/>
  <c r="F51" i="55"/>
  <c r="E51" i="55"/>
  <c r="D51" i="55"/>
  <c r="C51" i="55"/>
  <c r="B51" i="55"/>
  <c r="A51" i="55"/>
  <c r="AL50" i="55"/>
  <c r="AK50" i="55"/>
  <c r="AJ50" i="55"/>
  <c r="AI50" i="55"/>
  <c r="AH50" i="55"/>
  <c r="AG50" i="55"/>
  <c r="AF50" i="55"/>
  <c r="AE50" i="55"/>
  <c r="AD50" i="55"/>
  <c r="AC50" i="55"/>
  <c r="AB50" i="55"/>
  <c r="AA50" i="55"/>
  <c r="Z50" i="55"/>
  <c r="Y50" i="55"/>
  <c r="X50" i="55"/>
  <c r="W50" i="55"/>
  <c r="V50" i="55"/>
  <c r="U50" i="55"/>
  <c r="T50" i="55"/>
  <c r="S50" i="55"/>
  <c r="R50" i="55"/>
  <c r="Q50" i="55"/>
  <c r="P50" i="55"/>
  <c r="O50" i="55"/>
  <c r="N50" i="55"/>
  <c r="M50" i="55"/>
  <c r="L50" i="55"/>
  <c r="K50" i="55"/>
  <c r="J50" i="55"/>
  <c r="I50" i="55"/>
  <c r="H50" i="55"/>
  <c r="G50" i="55"/>
  <c r="F50" i="55"/>
  <c r="E50" i="55"/>
  <c r="D50" i="55"/>
  <c r="C50" i="55"/>
  <c r="B50" i="55"/>
  <c r="AL49" i="55"/>
  <c r="AK49" i="55"/>
  <c r="AJ49" i="55"/>
  <c r="AI49" i="55"/>
  <c r="AH49" i="55"/>
  <c r="AG49" i="55"/>
  <c r="AF49" i="55"/>
  <c r="AE49" i="55"/>
  <c r="AD49" i="55"/>
  <c r="AC49" i="55"/>
  <c r="AB49" i="55"/>
  <c r="AA49" i="55"/>
  <c r="Z49" i="55"/>
  <c r="Y49" i="55"/>
  <c r="X49" i="55"/>
  <c r="W49" i="55"/>
  <c r="V49" i="55"/>
  <c r="U49" i="55"/>
  <c r="T49" i="55"/>
  <c r="S49" i="55"/>
  <c r="R49" i="55"/>
  <c r="Q49" i="55"/>
  <c r="P49" i="55"/>
  <c r="O49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B49" i="55"/>
  <c r="AL48" i="55"/>
  <c r="AK48" i="55"/>
  <c r="AJ48" i="55"/>
  <c r="AI48" i="55"/>
  <c r="AH48" i="55"/>
  <c r="AG48" i="55"/>
  <c r="AF48" i="55"/>
  <c r="AE48" i="55"/>
  <c r="AD48" i="55"/>
  <c r="AC48" i="55"/>
  <c r="AB48" i="55"/>
  <c r="AA48" i="55"/>
  <c r="Z48" i="55"/>
  <c r="Y48" i="55"/>
  <c r="X48" i="55"/>
  <c r="W48" i="55"/>
  <c r="V48" i="55"/>
  <c r="U48" i="55"/>
  <c r="T48" i="55"/>
  <c r="S48" i="55"/>
  <c r="R48" i="55"/>
  <c r="Q48" i="55"/>
  <c r="P48" i="55"/>
  <c r="O48" i="55"/>
  <c r="N48" i="55"/>
  <c r="M48" i="55"/>
  <c r="L48" i="55"/>
  <c r="K48" i="55"/>
  <c r="J48" i="55"/>
  <c r="I48" i="55"/>
  <c r="H48" i="55"/>
  <c r="G48" i="55"/>
  <c r="F48" i="55"/>
  <c r="E48" i="55"/>
  <c r="D48" i="55"/>
  <c r="C48" i="55"/>
  <c r="B48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G47" i="55"/>
  <c r="F47" i="55"/>
  <c r="E47" i="55"/>
  <c r="D47" i="55"/>
  <c r="C47" i="55"/>
  <c r="B47" i="55"/>
  <c r="AL46" i="55"/>
  <c r="AK46" i="55"/>
  <c r="AJ46" i="55"/>
  <c r="AI46" i="55"/>
  <c r="AH46" i="55"/>
  <c r="AG46" i="55"/>
  <c r="AF46" i="55"/>
  <c r="AE46" i="55"/>
  <c r="AD46" i="55"/>
  <c r="AC46" i="55"/>
  <c r="AB46" i="55"/>
  <c r="AA46" i="55"/>
  <c r="Z46" i="55"/>
  <c r="Y46" i="55"/>
  <c r="X46" i="55"/>
  <c r="W46" i="55"/>
  <c r="V46" i="55"/>
  <c r="U46" i="55"/>
  <c r="T46" i="55"/>
  <c r="S46" i="55"/>
  <c r="R46" i="55"/>
  <c r="Q46" i="55"/>
  <c r="P46" i="55"/>
  <c r="O46" i="55"/>
  <c r="N46" i="55"/>
  <c r="M46" i="55"/>
  <c r="L46" i="55"/>
  <c r="K46" i="55"/>
  <c r="J46" i="55"/>
  <c r="I46" i="55"/>
  <c r="H46" i="55"/>
  <c r="G46" i="55"/>
  <c r="F46" i="55"/>
  <c r="E46" i="55"/>
  <c r="D46" i="55"/>
  <c r="C46" i="55"/>
  <c r="B46" i="55"/>
  <c r="AL45" i="55"/>
  <c r="AK45" i="55"/>
  <c r="AJ45" i="55"/>
  <c r="AI45" i="55"/>
  <c r="AH45" i="55"/>
  <c r="AG45" i="55"/>
  <c r="AF45" i="55"/>
  <c r="AE45" i="55"/>
  <c r="AD45" i="55"/>
  <c r="AC45" i="55"/>
  <c r="AB45" i="55"/>
  <c r="AA45" i="55"/>
  <c r="Z45" i="55"/>
  <c r="Y45" i="55"/>
  <c r="X45" i="55"/>
  <c r="W45" i="55"/>
  <c r="V45" i="55"/>
  <c r="U45" i="55"/>
  <c r="T45" i="55"/>
  <c r="S45" i="55"/>
  <c r="R45" i="55"/>
  <c r="Q45" i="55"/>
  <c r="P45" i="55"/>
  <c r="O45" i="55"/>
  <c r="N45" i="55"/>
  <c r="M45" i="55"/>
  <c r="L45" i="55"/>
  <c r="K45" i="55"/>
  <c r="J45" i="55"/>
  <c r="I45" i="55"/>
  <c r="H45" i="55"/>
  <c r="G45" i="55"/>
  <c r="F45" i="55"/>
  <c r="E45" i="55"/>
  <c r="D45" i="55"/>
  <c r="C45" i="55"/>
  <c r="B45" i="55"/>
  <c r="A45" i="55"/>
  <c r="AL44" i="55"/>
  <c r="AK44" i="55"/>
  <c r="AJ44" i="55"/>
  <c r="AI44" i="55"/>
  <c r="AH44" i="55"/>
  <c r="AG44" i="55"/>
  <c r="AF44" i="55"/>
  <c r="AE44" i="55"/>
  <c r="AD44" i="55"/>
  <c r="AC44" i="55"/>
  <c r="AB44" i="55"/>
  <c r="AA44" i="55"/>
  <c r="Z44" i="55"/>
  <c r="Y44" i="55"/>
  <c r="X44" i="55"/>
  <c r="W44" i="55"/>
  <c r="V44" i="55"/>
  <c r="U44" i="55"/>
  <c r="T44" i="55"/>
  <c r="S44" i="55"/>
  <c r="R44" i="55"/>
  <c r="Q44" i="55"/>
  <c r="P44" i="55"/>
  <c r="O44" i="55"/>
  <c r="N44" i="55"/>
  <c r="M44" i="55"/>
  <c r="L44" i="55"/>
  <c r="K44" i="55"/>
  <c r="J44" i="55"/>
  <c r="I44" i="55"/>
  <c r="H44" i="55"/>
  <c r="G44" i="55"/>
  <c r="F44" i="55"/>
  <c r="E44" i="55"/>
  <c r="D44" i="55"/>
  <c r="C44" i="55"/>
  <c r="B44" i="55"/>
  <c r="AL43" i="55"/>
  <c r="AK43" i="55"/>
  <c r="AJ43" i="55"/>
  <c r="AI43" i="55"/>
  <c r="AH43" i="55"/>
  <c r="AG43" i="55"/>
  <c r="AF43" i="55"/>
  <c r="AE43" i="55"/>
  <c r="AD43" i="55"/>
  <c r="AC43" i="55"/>
  <c r="AB43" i="55"/>
  <c r="AA43" i="55"/>
  <c r="Z43" i="55"/>
  <c r="Y43" i="55"/>
  <c r="X43" i="55"/>
  <c r="W43" i="55"/>
  <c r="V43" i="55"/>
  <c r="U43" i="55"/>
  <c r="T43" i="55"/>
  <c r="S43" i="55"/>
  <c r="R43" i="55"/>
  <c r="Q43" i="55"/>
  <c r="P43" i="55"/>
  <c r="O43" i="55"/>
  <c r="N43" i="55"/>
  <c r="M43" i="55"/>
  <c r="L43" i="55"/>
  <c r="K43" i="55"/>
  <c r="J43" i="55"/>
  <c r="I43" i="55"/>
  <c r="H43" i="55"/>
  <c r="G43" i="55"/>
  <c r="F43" i="55"/>
  <c r="E43" i="55"/>
  <c r="D43" i="55"/>
  <c r="C43" i="55"/>
  <c r="B43" i="55"/>
  <c r="AL42" i="55"/>
  <c r="AK42" i="55"/>
  <c r="AJ42" i="55"/>
  <c r="AI42" i="55"/>
  <c r="AH42" i="55"/>
  <c r="AG42" i="55"/>
  <c r="AF42" i="55"/>
  <c r="AE42" i="55"/>
  <c r="AD42" i="55"/>
  <c r="AC42" i="55"/>
  <c r="AB42" i="55"/>
  <c r="AA42" i="55"/>
  <c r="Z42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M42" i="55"/>
  <c r="L42" i="55"/>
  <c r="K42" i="55"/>
  <c r="J42" i="55"/>
  <c r="I42" i="55"/>
  <c r="H42" i="55"/>
  <c r="G42" i="55"/>
  <c r="F42" i="55"/>
  <c r="E42" i="55"/>
  <c r="D42" i="55"/>
  <c r="C42" i="55"/>
  <c r="B42" i="55"/>
  <c r="AL41" i="55"/>
  <c r="AK41" i="55"/>
  <c r="AJ41" i="55"/>
  <c r="AI41" i="55"/>
  <c r="AH41" i="55"/>
  <c r="AG41" i="55"/>
  <c r="AF41" i="55"/>
  <c r="AE41" i="55"/>
  <c r="AD41" i="55"/>
  <c r="AC41" i="55"/>
  <c r="AB41" i="55"/>
  <c r="AA41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E41" i="55"/>
  <c r="D41" i="55"/>
  <c r="C41" i="55"/>
  <c r="B41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E40" i="55"/>
  <c r="D40" i="55"/>
  <c r="C40" i="55"/>
  <c r="B40" i="55"/>
  <c r="AL39" i="55"/>
  <c r="AK39" i="55"/>
  <c r="AJ39" i="55"/>
  <c r="AI39" i="55"/>
  <c r="AH39" i="55"/>
  <c r="AG39" i="55"/>
  <c r="AF39" i="55"/>
  <c r="AE39" i="55"/>
  <c r="AD39" i="55"/>
  <c r="AC39" i="55"/>
  <c r="AB39" i="55"/>
  <c r="AA39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G39" i="55"/>
  <c r="F39" i="55"/>
  <c r="E39" i="55"/>
  <c r="D39" i="55"/>
  <c r="C39" i="55"/>
  <c r="B39" i="55"/>
  <c r="A39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G38" i="55"/>
  <c r="F38" i="55"/>
  <c r="E38" i="55"/>
  <c r="D38" i="55"/>
  <c r="C38" i="55"/>
  <c r="B38" i="55"/>
  <c r="AL37" i="55"/>
  <c r="AK37" i="55"/>
  <c r="AJ37" i="55"/>
  <c r="AI37" i="55"/>
  <c r="AH37" i="55"/>
  <c r="AG37" i="55"/>
  <c r="AF37" i="55"/>
  <c r="AE37" i="55"/>
  <c r="AD37" i="55"/>
  <c r="AC37" i="55"/>
  <c r="AB37" i="55"/>
  <c r="AA37" i="55"/>
  <c r="Z37" i="55"/>
  <c r="Y37" i="55"/>
  <c r="X37" i="55"/>
  <c r="W37" i="55"/>
  <c r="V37" i="55"/>
  <c r="U37" i="55"/>
  <c r="T37" i="55"/>
  <c r="S37" i="55"/>
  <c r="R37" i="55"/>
  <c r="Q37" i="55"/>
  <c r="P37" i="55"/>
  <c r="O37" i="55"/>
  <c r="N37" i="55"/>
  <c r="M37" i="55"/>
  <c r="L37" i="55"/>
  <c r="K37" i="55"/>
  <c r="J37" i="55"/>
  <c r="I37" i="55"/>
  <c r="H37" i="55"/>
  <c r="G37" i="55"/>
  <c r="F37" i="55"/>
  <c r="E37" i="55"/>
  <c r="D37" i="55"/>
  <c r="C37" i="55"/>
  <c r="B37" i="55"/>
  <c r="AL36" i="55"/>
  <c r="AK36" i="55"/>
  <c r="AJ36" i="55"/>
  <c r="AI36" i="55"/>
  <c r="AH36" i="55"/>
  <c r="AG36" i="55"/>
  <c r="AF36" i="55"/>
  <c r="AE36" i="55"/>
  <c r="AD36" i="55"/>
  <c r="AC36" i="55"/>
  <c r="AB36" i="55"/>
  <c r="AA36" i="55"/>
  <c r="Z36" i="55"/>
  <c r="Y36" i="55"/>
  <c r="X36" i="55"/>
  <c r="W36" i="55"/>
  <c r="V36" i="55"/>
  <c r="U36" i="55"/>
  <c r="T36" i="55"/>
  <c r="S36" i="55"/>
  <c r="R36" i="55"/>
  <c r="Q36" i="55"/>
  <c r="P36" i="55"/>
  <c r="O36" i="55"/>
  <c r="N36" i="55"/>
  <c r="M36" i="55"/>
  <c r="L36" i="55"/>
  <c r="K36" i="55"/>
  <c r="J36" i="55"/>
  <c r="I36" i="55"/>
  <c r="H36" i="55"/>
  <c r="G36" i="55"/>
  <c r="F36" i="55"/>
  <c r="E36" i="55"/>
  <c r="D36" i="55"/>
  <c r="C36" i="55"/>
  <c r="B36" i="55"/>
  <c r="AL35" i="55"/>
  <c r="AK35" i="55"/>
  <c r="AJ35" i="55"/>
  <c r="AI35" i="55"/>
  <c r="AH35" i="55"/>
  <c r="AG35" i="55"/>
  <c r="AF35" i="55"/>
  <c r="AE35" i="55"/>
  <c r="AD35" i="55"/>
  <c r="AC35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AL34" i="55"/>
  <c r="AK34" i="55"/>
  <c r="AJ34" i="55"/>
  <c r="AI34" i="55"/>
  <c r="AH34" i="55"/>
  <c r="AG34" i="55"/>
  <c r="AF34" i="55"/>
  <c r="AE34" i="55"/>
  <c r="AD34" i="55"/>
  <c r="AC34" i="55"/>
  <c r="AB34" i="55"/>
  <c r="AA34" i="55"/>
  <c r="Z34" i="55"/>
  <c r="Y34" i="55"/>
  <c r="X34" i="55"/>
  <c r="W34" i="55"/>
  <c r="V34" i="55"/>
  <c r="U34" i="55"/>
  <c r="T34" i="55"/>
  <c r="S34" i="55"/>
  <c r="R34" i="55"/>
  <c r="Q34" i="55"/>
  <c r="P34" i="55"/>
  <c r="O34" i="55"/>
  <c r="N34" i="55"/>
  <c r="M34" i="55"/>
  <c r="L34" i="55"/>
  <c r="K34" i="55"/>
  <c r="J34" i="55"/>
  <c r="I34" i="55"/>
  <c r="H34" i="55"/>
  <c r="G34" i="55"/>
  <c r="F34" i="55"/>
  <c r="E34" i="55"/>
  <c r="D34" i="55"/>
  <c r="C34" i="55"/>
  <c r="B34" i="55"/>
  <c r="AL33" i="55"/>
  <c r="AK33" i="55"/>
  <c r="AJ33" i="55"/>
  <c r="AI33" i="55"/>
  <c r="AH33" i="55"/>
  <c r="AG33" i="55"/>
  <c r="AF33" i="55"/>
  <c r="AE33" i="55"/>
  <c r="AD33" i="55"/>
  <c r="AC33" i="55"/>
  <c r="AB33" i="55"/>
  <c r="AA33" i="55"/>
  <c r="Z33" i="55"/>
  <c r="Y33" i="55"/>
  <c r="X33" i="55"/>
  <c r="W33" i="55"/>
  <c r="V33" i="55"/>
  <c r="U33" i="55"/>
  <c r="T33" i="55"/>
  <c r="S33" i="55"/>
  <c r="R33" i="55"/>
  <c r="Q33" i="55"/>
  <c r="P33" i="55"/>
  <c r="O33" i="55"/>
  <c r="N33" i="55"/>
  <c r="M33" i="55"/>
  <c r="L33" i="55"/>
  <c r="K33" i="55"/>
  <c r="J33" i="55"/>
  <c r="I33" i="55"/>
  <c r="H33" i="55"/>
  <c r="G33" i="55"/>
  <c r="F33" i="55"/>
  <c r="E33" i="55"/>
  <c r="D33" i="55"/>
  <c r="C33" i="55"/>
  <c r="B33" i="55"/>
  <c r="A33" i="55"/>
  <c r="AL32" i="55"/>
  <c r="AK32" i="55"/>
  <c r="AJ32" i="55"/>
  <c r="AI32" i="55"/>
  <c r="AH32" i="55"/>
  <c r="AG32" i="55"/>
  <c r="AF32" i="55"/>
  <c r="AE32" i="55"/>
  <c r="AD32" i="55"/>
  <c r="AC32" i="55"/>
  <c r="AB32" i="55"/>
  <c r="AA32" i="55"/>
  <c r="Z32" i="55"/>
  <c r="Y32" i="55"/>
  <c r="X32" i="55"/>
  <c r="W32" i="55"/>
  <c r="V32" i="55"/>
  <c r="U32" i="55"/>
  <c r="T32" i="55"/>
  <c r="S32" i="55"/>
  <c r="R32" i="55"/>
  <c r="Q32" i="55"/>
  <c r="P32" i="55"/>
  <c r="O32" i="55"/>
  <c r="N32" i="55"/>
  <c r="M32" i="55"/>
  <c r="L32" i="55"/>
  <c r="K32" i="55"/>
  <c r="J32" i="55"/>
  <c r="I32" i="55"/>
  <c r="H32" i="55"/>
  <c r="G32" i="55"/>
  <c r="F32" i="55"/>
  <c r="E32" i="55"/>
  <c r="D32" i="55"/>
  <c r="C32" i="55"/>
  <c r="B32" i="55"/>
  <c r="AL31" i="55"/>
  <c r="AK31" i="55"/>
  <c r="AJ31" i="55"/>
  <c r="AI31" i="55"/>
  <c r="AH31" i="55"/>
  <c r="AG31" i="55"/>
  <c r="AF31" i="55"/>
  <c r="AE31" i="55"/>
  <c r="AD31" i="55"/>
  <c r="AC31" i="55"/>
  <c r="AB31" i="55"/>
  <c r="AA31" i="55"/>
  <c r="Z31" i="55"/>
  <c r="Y31" i="55"/>
  <c r="X31" i="55"/>
  <c r="W31" i="55"/>
  <c r="V31" i="55"/>
  <c r="U31" i="55"/>
  <c r="T31" i="55"/>
  <c r="S31" i="55"/>
  <c r="R31" i="55"/>
  <c r="Q31" i="55"/>
  <c r="P31" i="55"/>
  <c r="O31" i="55"/>
  <c r="N31" i="55"/>
  <c r="M31" i="55"/>
  <c r="L31" i="55"/>
  <c r="K31" i="55"/>
  <c r="J31" i="55"/>
  <c r="I31" i="55"/>
  <c r="H31" i="55"/>
  <c r="G31" i="55"/>
  <c r="F31" i="55"/>
  <c r="E31" i="55"/>
  <c r="D31" i="55"/>
  <c r="C31" i="55"/>
  <c r="B31" i="55"/>
  <c r="AL30" i="55"/>
  <c r="AK30" i="55"/>
  <c r="AJ30" i="55"/>
  <c r="AI30" i="55"/>
  <c r="AH30" i="55"/>
  <c r="AG30" i="55"/>
  <c r="AF30" i="55"/>
  <c r="AE30" i="55"/>
  <c r="AD30" i="55"/>
  <c r="AC30" i="55"/>
  <c r="AB30" i="55"/>
  <c r="AA30" i="55"/>
  <c r="Z30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M30" i="55"/>
  <c r="L30" i="55"/>
  <c r="K30" i="55"/>
  <c r="J30" i="55"/>
  <c r="I30" i="55"/>
  <c r="H30" i="55"/>
  <c r="G30" i="55"/>
  <c r="F30" i="55"/>
  <c r="E30" i="55"/>
  <c r="D30" i="55"/>
  <c r="C30" i="55"/>
  <c r="B30" i="55"/>
  <c r="AL29" i="55"/>
  <c r="AK29" i="55"/>
  <c r="AJ29" i="55"/>
  <c r="AI29" i="55"/>
  <c r="AH29" i="55"/>
  <c r="AG29" i="55"/>
  <c r="AF29" i="55"/>
  <c r="AE29" i="55"/>
  <c r="AD29" i="55"/>
  <c r="AC29" i="55"/>
  <c r="AB29" i="55"/>
  <c r="AA29" i="55"/>
  <c r="Z29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M29" i="55"/>
  <c r="L29" i="55"/>
  <c r="K29" i="55"/>
  <c r="J29" i="55"/>
  <c r="I29" i="55"/>
  <c r="H29" i="55"/>
  <c r="G29" i="55"/>
  <c r="F29" i="55"/>
  <c r="E29" i="55"/>
  <c r="D29" i="55"/>
  <c r="C29" i="55"/>
  <c r="B29" i="55"/>
  <c r="AL28" i="55"/>
  <c r="AK28" i="55"/>
  <c r="AJ28" i="55"/>
  <c r="AI28" i="55"/>
  <c r="AH28" i="55"/>
  <c r="AG28" i="55"/>
  <c r="AF28" i="55"/>
  <c r="AE28" i="55"/>
  <c r="AD28" i="55"/>
  <c r="AC28" i="55"/>
  <c r="AB28" i="55"/>
  <c r="AA28" i="55"/>
  <c r="Z28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M28" i="55"/>
  <c r="L28" i="55"/>
  <c r="K28" i="55"/>
  <c r="J28" i="55"/>
  <c r="I28" i="55"/>
  <c r="H28" i="55"/>
  <c r="G28" i="55"/>
  <c r="F28" i="55"/>
  <c r="E28" i="55"/>
  <c r="D28" i="55"/>
  <c r="C28" i="55"/>
  <c r="B28" i="55"/>
  <c r="AL27" i="55"/>
  <c r="AK27" i="55"/>
  <c r="AJ27" i="55"/>
  <c r="AI27" i="55"/>
  <c r="AH27" i="55"/>
  <c r="AG27" i="55"/>
  <c r="AF27" i="55"/>
  <c r="AE27" i="55"/>
  <c r="AD27" i="55"/>
  <c r="AC27" i="55"/>
  <c r="AB27" i="55"/>
  <c r="AA27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D27" i="55"/>
  <c r="C27" i="55"/>
  <c r="B27" i="55"/>
  <c r="A27" i="55"/>
  <c r="AL26" i="55"/>
  <c r="AK26" i="55"/>
  <c r="AJ26" i="55"/>
  <c r="AI26" i="55"/>
  <c r="AH26" i="55"/>
  <c r="AG26" i="55"/>
  <c r="AF26" i="55"/>
  <c r="AE26" i="55"/>
  <c r="AD26" i="55"/>
  <c r="AC26" i="55"/>
  <c r="AB26" i="55"/>
  <c r="AA26" i="55"/>
  <c r="Z26" i="55"/>
  <c r="Y26" i="55"/>
  <c r="X26" i="55"/>
  <c r="W26" i="55"/>
  <c r="V26" i="55"/>
  <c r="U26" i="55"/>
  <c r="T26" i="55"/>
  <c r="S26" i="55"/>
  <c r="R26" i="55"/>
  <c r="Q26" i="55"/>
  <c r="P26" i="55"/>
  <c r="O26" i="55"/>
  <c r="N26" i="55"/>
  <c r="M26" i="55"/>
  <c r="L26" i="55"/>
  <c r="K26" i="55"/>
  <c r="J26" i="55"/>
  <c r="I26" i="55"/>
  <c r="H26" i="55"/>
  <c r="G26" i="55"/>
  <c r="F26" i="55"/>
  <c r="E26" i="55"/>
  <c r="D26" i="55"/>
  <c r="C26" i="55"/>
  <c r="B26" i="55"/>
  <c r="AL25" i="55"/>
  <c r="AK25" i="55"/>
  <c r="AJ25" i="55"/>
  <c r="AI25" i="55"/>
  <c r="AH25" i="55"/>
  <c r="AG25" i="55"/>
  <c r="AF25" i="55"/>
  <c r="AE25" i="55"/>
  <c r="AD25" i="55"/>
  <c r="AC25" i="55"/>
  <c r="AB25" i="55"/>
  <c r="AA25" i="55"/>
  <c r="Z25" i="55"/>
  <c r="Y25" i="55"/>
  <c r="X25" i="55"/>
  <c r="W25" i="55"/>
  <c r="V25" i="55"/>
  <c r="U25" i="55"/>
  <c r="T25" i="55"/>
  <c r="S25" i="55"/>
  <c r="R25" i="55"/>
  <c r="Q25" i="55"/>
  <c r="P25" i="55"/>
  <c r="O25" i="55"/>
  <c r="N25" i="55"/>
  <c r="M25" i="55"/>
  <c r="L25" i="55"/>
  <c r="K25" i="55"/>
  <c r="J25" i="55"/>
  <c r="I25" i="55"/>
  <c r="H25" i="55"/>
  <c r="G25" i="55"/>
  <c r="F25" i="55"/>
  <c r="E25" i="55"/>
  <c r="D25" i="55"/>
  <c r="C25" i="55"/>
  <c r="B25" i="55"/>
  <c r="AL24" i="55"/>
  <c r="AK24" i="55"/>
  <c r="AJ24" i="55"/>
  <c r="AI24" i="55"/>
  <c r="AH24" i="55"/>
  <c r="AG24" i="55"/>
  <c r="AF24" i="55"/>
  <c r="AE24" i="55"/>
  <c r="AD24" i="55"/>
  <c r="AC24" i="55"/>
  <c r="AB24" i="55"/>
  <c r="AA24" i="55"/>
  <c r="Z24" i="55"/>
  <c r="Y24" i="55"/>
  <c r="X24" i="55"/>
  <c r="W24" i="55"/>
  <c r="V24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AL23" i="55"/>
  <c r="AK23" i="55"/>
  <c r="AJ23" i="55"/>
  <c r="AI23" i="55"/>
  <c r="AH23" i="55"/>
  <c r="AG23" i="55"/>
  <c r="AF23" i="55"/>
  <c r="AE23" i="55"/>
  <c r="AD23" i="55"/>
  <c r="AC23" i="55"/>
  <c r="AB23" i="55"/>
  <c r="AA23" i="55"/>
  <c r="Z23" i="55"/>
  <c r="Y23" i="55"/>
  <c r="X23" i="55"/>
  <c r="W23" i="55"/>
  <c r="V23" i="55"/>
  <c r="U23" i="55"/>
  <c r="T23" i="55"/>
  <c r="S23" i="55"/>
  <c r="R23" i="55"/>
  <c r="Q23" i="55"/>
  <c r="P23" i="55"/>
  <c r="O23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AL22" i="55"/>
  <c r="AK22" i="55"/>
  <c r="AJ22" i="55"/>
  <c r="AI22" i="55"/>
  <c r="AH22" i="55"/>
  <c r="AG22" i="55"/>
  <c r="AF22" i="55"/>
  <c r="AE22" i="55"/>
  <c r="AD22" i="55"/>
  <c r="AC22" i="55"/>
  <c r="AB22" i="55"/>
  <c r="AA22" i="55"/>
  <c r="Z22" i="55"/>
  <c r="Y22" i="55"/>
  <c r="X22" i="55"/>
  <c r="W22" i="55"/>
  <c r="V22" i="55"/>
  <c r="U22" i="55"/>
  <c r="T22" i="55"/>
  <c r="S22" i="55"/>
  <c r="R22" i="55"/>
  <c r="Q22" i="55"/>
  <c r="P22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B22" i="55"/>
  <c r="AL21" i="55"/>
  <c r="AK21" i="55"/>
  <c r="AJ21" i="55"/>
  <c r="AI21" i="55"/>
  <c r="AH21" i="55"/>
  <c r="AG21" i="55"/>
  <c r="AF21" i="55"/>
  <c r="AE21" i="55"/>
  <c r="AD21" i="55"/>
  <c r="AC21" i="55"/>
  <c r="AB21" i="55"/>
  <c r="AA21" i="55"/>
  <c r="Z21" i="55"/>
  <c r="Y21" i="55"/>
  <c r="X21" i="55"/>
  <c r="W21" i="55"/>
  <c r="V21" i="55"/>
  <c r="U21" i="55"/>
  <c r="T21" i="55"/>
  <c r="S21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B21" i="55"/>
  <c r="A21" i="55"/>
  <c r="AL20" i="55"/>
  <c r="AK20" i="55"/>
  <c r="AJ20" i="55"/>
  <c r="AI20" i="55"/>
  <c r="AH20" i="55"/>
  <c r="AG20" i="55"/>
  <c r="AF20" i="55"/>
  <c r="AE20" i="55"/>
  <c r="AD20" i="55"/>
  <c r="AC20" i="55"/>
  <c r="AB20" i="55"/>
  <c r="AA20" i="55"/>
  <c r="Z20" i="55"/>
  <c r="Y20" i="55"/>
  <c r="X20" i="55"/>
  <c r="W20" i="55"/>
  <c r="V20" i="55"/>
  <c r="U20" i="55"/>
  <c r="T20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C20" i="55"/>
  <c r="B20" i="55"/>
  <c r="AL19" i="55"/>
  <c r="AK19" i="55"/>
  <c r="AJ19" i="55"/>
  <c r="AI19" i="55"/>
  <c r="AH19" i="55"/>
  <c r="AG19" i="55"/>
  <c r="AF19" i="55"/>
  <c r="AE19" i="55"/>
  <c r="AD19" i="55"/>
  <c r="AC19" i="55"/>
  <c r="AB19" i="55"/>
  <c r="AA19" i="55"/>
  <c r="Z19" i="55"/>
  <c r="Y19" i="55"/>
  <c r="X19" i="55"/>
  <c r="W19" i="55"/>
  <c r="V19" i="55"/>
  <c r="U19" i="55"/>
  <c r="T19" i="55"/>
  <c r="S19" i="55"/>
  <c r="R19" i="55"/>
  <c r="Q19" i="55"/>
  <c r="P19" i="55"/>
  <c r="O19" i="55"/>
  <c r="N19" i="55"/>
  <c r="M19" i="55"/>
  <c r="L19" i="55"/>
  <c r="K19" i="55"/>
  <c r="J19" i="55"/>
  <c r="I19" i="55"/>
  <c r="H19" i="55"/>
  <c r="G19" i="55"/>
  <c r="F19" i="55"/>
  <c r="E19" i="55"/>
  <c r="D19" i="55"/>
  <c r="C19" i="55"/>
  <c r="B19" i="55"/>
  <c r="AL18" i="55"/>
  <c r="AK18" i="55"/>
  <c r="AJ18" i="55"/>
  <c r="AI18" i="55"/>
  <c r="AH18" i="55"/>
  <c r="AG18" i="55"/>
  <c r="AF18" i="55"/>
  <c r="AE18" i="55"/>
  <c r="AD18" i="55"/>
  <c r="AC18" i="55"/>
  <c r="AB18" i="55"/>
  <c r="AA18" i="55"/>
  <c r="Z18" i="55"/>
  <c r="Y18" i="55"/>
  <c r="X18" i="55"/>
  <c r="W18" i="55"/>
  <c r="V18" i="55"/>
  <c r="U18" i="55"/>
  <c r="T18" i="55"/>
  <c r="S18" i="55"/>
  <c r="R18" i="55"/>
  <c r="Q18" i="55"/>
  <c r="P18" i="55"/>
  <c r="O18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B18" i="55"/>
  <c r="AL17" i="55"/>
  <c r="AK17" i="55"/>
  <c r="AJ17" i="55"/>
  <c r="AI17" i="55"/>
  <c r="AH17" i="55"/>
  <c r="AG17" i="55"/>
  <c r="AF17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D17" i="55"/>
  <c r="C17" i="55"/>
  <c r="B17" i="55"/>
  <c r="AL16" i="55"/>
  <c r="AK16" i="55"/>
  <c r="AJ16" i="55"/>
  <c r="AI16" i="55"/>
  <c r="AH16" i="55"/>
  <c r="AG16" i="55"/>
  <c r="AF16" i="55"/>
  <c r="AE16" i="55"/>
  <c r="AD16" i="55"/>
  <c r="AC16" i="55"/>
  <c r="AB16" i="55"/>
  <c r="AA16" i="55"/>
  <c r="Z16" i="55"/>
  <c r="Y16" i="55"/>
  <c r="X16" i="55"/>
  <c r="W16" i="55"/>
  <c r="V16" i="55"/>
  <c r="U16" i="55"/>
  <c r="T16" i="55"/>
  <c r="S16" i="55"/>
  <c r="R16" i="55"/>
  <c r="Q16" i="55"/>
  <c r="P16" i="55"/>
  <c r="O16" i="55"/>
  <c r="N16" i="55"/>
  <c r="M16" i="55"/>
  <c r="L16" i="55"/>
  <c r="K16" i="55"/>
  <c r="J16" i="55"/>
  <c r="I16" i="55"/>
  <c r="H16" i="55"/>
  <c r="G16" i="55"/>
  <c r="F16" i="55"/>
  <c r="E16" i="55"/>
  <c r="D16" i="55"/>
  <c r="C16" i="55"/>
  <c r="B16" i="55"/>
  <c r="AL15" i="55"/>
  <c r="AK15" i="55"/>
  <c r="AJ15" i="55"/>
  <c r="AI15" i="55"/>
  <c r="AH15" i="55"/>
  <c r="AG15" i="55"/>
  <c r="AF15" i="55"/>
  <c r="AE15" i="55"/>
  <c r="AD15" i="55"/>
  <c r="AC15" i="55"/>
  <c r="AB15" i="55"/>
  <c r="AA15" i="55"/>
  <c r="Z15" i="55"/>
  <c r="Y15" i="55"/>
  <c r="X15" i="55"/>
  <c r="W15" i="55"/>
  <c r="V15" i="55"/>
  <c r="U15" i="55"/>
  <c r="T15" i="55"/>
  <c r="S15" i="55"/>
  <c r="R15" i="55"/>
  <c r="Q15" i="55"/>
  <c r="P15" i="55"/>
  <c r="O15" i="55"/>
  <c r="N15" i="55"/>
  <c r="M15" i="55"/>
  <c r="L15" i="55"/>
  <c r="K15" i="55"/>
  <c r="J15" i="55"/>
  <c r="I15" i="55"/>
  <c r="H15" i="55"/>
  <c r="G15" i="55"/>
  <c r="F15" i="55"/>
  <c r="E15" i="55"/>
  <c r="D15" i="55"/>
  <c r="C15" i="55"/>
  <c r="B15" i="55"/>
  <c r="A15" i="55"/>
  <c r="AL14" i="55"/>
  <c r="AK14" i="55"/>
  <c r="AJ14" i="55"/>
  <c r="AI14" i="55"/>
  <c r="AH14" i="55"/>
  <c r="AG14" i="55"/>
  <c r="AF14" i="55"/>
  <c r="AE14" i="55"/>
  <c r="AD14" i="55"/>
  <c r="AC14" i="55"/>
  <c r="AB14" i="55"/>
  <c r="AA14" i="55"/>
  <c r="Z14" i="55"/>
  <c r="Y14" i="55"/>
  <c r="X14" i="55"/>
  <c r="W14" i="55"/>
  <c r="V14" i="55"/>
  <c r="U14" i="55"/>
  <c r="T14" i="55"/>
  <c r="S14" i="55"/>
  <c r="R14" i="55"/>
  <c r="Q14" i="55"/>
  <c r="P14" i="55"/>
  <c r="O14" i="55"/>
  <c r="N14" i="55"/>
  <c r="M14" i="55"/>
  <c r="L14" i="55"/>
  <c r="K14" i="55"/>
  <c r="J14" i="55"/>
  <c r="I14" i="55"/>
  <c r="H14" i="55"/>
  <c r="G14" i="55"/>
  <c r="F14" i="55"/>
  <c r="E14" i="55"/>
  <c r="D14" i="55"/>
  <c r="C14" i="55"/>
  <c r="B14" i="55"/>
  <c r="AL13" i="55"/>
  <c r="AK13" i="55"/>
  <c r="AJ13" i="55"/>
  <c r="AI13" i="55"/>
  <c r="AH13" i="55"/>
  <c r="AG13" i="55"/>
  <c r="AF13" i="55"/>
  <c r="AE13" i="55"/>
  <c r="AD13" i="55"/>
  <c r="AC13" i="55"/>
  <c r="AB13" i="55"/>
  <c r="AA13" i="55"/>
  <c r="Z13" i="55"/>
  <c r="Y13" i="55"/>
  <c r="X13" i="55"/>
  <c r="W13" i="55"/>
  <c r="V13" i="55"/>
  <c r="U13" i="55"/>
  <c r="T13" i="55"/>
  <c r="S13" i="55"/>
  <c r="R13" i="55"/>
  <c r="Q13" i="55"/>
  <c r="P13" i="55"/>
  <c r="O13" i="55"/>
  <c r="N13" i="55"/>
  <c r="M13" i="55"/>
  <c r="L13" i="55"/>
  <c r="K13" i="55"/>
  <c r="J13" i="55"/>
  <c r="I13" i="55"/>
  <c r="H13" i="55"/>
  <c r="G13" i="55"/>
  <c r="F13" i="55"/>
  <c r="E13" i="55"/>
  <c r="D13" i="55"/>
  <c r="C13" i="55"/>
  <c r="B13" i="55"/>
  <c r="AL12" i="55"/>
  <c r="AK12" i="55"/>
  <c r="AJ12" i="55"/>
  <c r="AI12" i="55"/>
  <c r="AH12" i="55"/>
  <c r="AG12" i="55"/>
  <c r="AF12" i="55"/>
  <c r="AE12" i="55"/>
  <c r="AD12" i="55"/>
  <c r="AC12" i="55"/>
  <c r="AB12" i="55"/>
  <c r="AA12" i="55"/>
  <c r="Z12" i="55"/>
  <c r="Y12" i="55"/>
  <c r="X12" i="55"/>
  <c r="W12" i="55"/>
  <c r="V12" i="55"/>
  <c r="U12" i="55"/>
  <c r="T12" i="55"/>
  <c r="S12" i="55"/>
  <c r="R12" i="55"/>
  <c r="Q12" i="55"/>
  <c r="P12" i="55"/>
  <c r="O12" i="55"/>
  <c r="N12" i="55"/>
  <c r="M12" i="55"/>
  <c r="L12" i="55"/>
  <c r="K12" i="55"/>
  <c r="J12" i="55"/>
  <c r="I12" i="55"/>
  <c r="H12" i="55"/>
  <c r="G12" i="55"/>
  <c r="F12" i="55"/>
  <c r="E12" i="55"/>
  <c r="D12" i="55"/>
  <c r="C12" i="55"/>
  <c r="B12" i="55"/>
  <c r="AL11" i="55"/>
  <c r="AK11" i="55"/>
  <c r="AJ11" i="55"/>
  <c r="AI11" i="55"/>
  <c r="AH11" i="55"/>
  <c r="AG11" i="55"/>
  <c r="AF11" i="55"/>
  <c r="AE11" i="55"/>
  <c r="AD11" i="55"/>
  <c r="AC11" i="55"/>
  <c r="AB11" i="55"/>
  <c r="AA11" i="55"/>
  <c r="Z11" i="55"/>
  <c r="Y11" i="55"/>
  <c r="X11" i="55"/>
  <c r="W11" i="55"/>
  <c r="V11" i="55"/>
  <c r="U11" i="55"/>
  <c r="T11" i="55"/>
  <c r="S11" i="55"/>
  <c r="R11" i="55"/>
  <c r="Q11" i="55"/>
  <c r="P11" i="55"/>
  <c r="O11" i="55"/>
  <c r="N11" i="55"/>
  <c r="M11" i="55"/>
  <c r="L11" i="55"/>
  <c r="K11" i="55"/>
  <c r="J11" i="55"/>
  <c r="I11" i="55"/>
  <c r="H11" i="55"/>
  <c r="G11" i="55"/>
  <c r="F11" i="55"/>
  <c r="E11" i="55"/>
  <c r="D11" i="55"/>
  <c r="C11" i="55"/>
  <c r="B11" i="55"/>
  <c r="AL10" i="55"/>
  <c r="AK10" i="55"/>
  <c r="AJ10" i="55"/>
  <c r="AI10" i="55"/>
  <c r="AH10" i="55"/>
  <c r="AG10" i="55"/>
  <c r="AF10" i="55"/>
  <c r="AE10" i="55"/>
  <c r="AD10" i="55"/>
  <c r="AC10" i="55"/>
  <c r="AB10" i="55"/>
  <c r="AA10" i="55"/>
  <c r="Z10" i="55"/>
  <c r="Y10" i="55"/>
  <c r="X10" i="55"/>
  <c r="W10" i="55"/>
  <c r="V10" i="55"/>
  <c r="U10" i="55"/>
  <c r="T10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B10" i="55"/>
  <c r="AL9" i="55"/>
  <c r="AK9" i="55"/>
  <c r="AJ9" i="55"/>
  <c r="AI9" i="55"/>
  <c r="AH9" i="55"/>
  <c r="AG9" i="55"/>
  <c r="AF9" i="55"/>
  <c r="AE9" i="55"/>
  <c r="AD9" i="55"/>
  <c r="AC9" i="55"/>
  <c r="AB9" i="55"/>
  <c r="AA9" i="55"/>
  <c r="Z9" i="55"/>
  <c r="Y9" i="55"/>
  <c r="X9" i="55"/>
  <c r="W9" i="55"/>
  <c r="V9" i="55"/>
  <c r="U9" i="55"/>
  <c r="T9" i="55"/>
  <c r="S9" i="55"/>
  <c r="R9" i="55"/>
  <c r="Q9" i="55"/>
  <c r="P9" i="55"/>
  <c r="O9" i="55"/>
  <c r="N9" i="55"/>
  <c r="M9" i="55"/>
  <c r="L9" i="55"/>
  <c r="K9" i="55"/>
  <c r="J9" i="55"/>
  <c r="I9" i="55"/>
  <c r="H9" i="55"/>
  <c r="G9" i="55"/>
  <c r="F9" i="55"/>
  <c r="E9" i="55"/>
  <c r="D9" i="55"/>
  <c r="C9" i="55"/>
  <c r="B9" i="55"/>
  <c r="A9" i="55"/>
  <c r="AL8" i="55"/>
  <c r="AK8" i="55"/>
  <c r="AJ8" i="55"/>
  <c r="AI8" i="55"/>
  <c r="AH8" i="55"/>
  <c r="AG8" i="55"/>
  <c r="AF8" i="55"/>
  <c r="AE8" i="55"/>
  <c r="AD8" i="55"/>
  <c r="AC8" i="55"/>
  <c r="AB8" i="55"/>
  <c r="AA8" i="55"/>
  <c r="Z8" i="55"/>
  <c r="Y8" i="55"/>
  <c r="X8" i="55"/>
  <c r="W8" i="55"/>
  <c r="V8" i="55"/>
  <c r="U8" i="55"/>
  <c r="T8" i="55"/>
  <c r="S8" i="55"/>
  <c r="R8" i="55"/>
  <c r="Q8" i="55"/>
  <c r="P8" i="55"/>
  <c r="O8" i="55"/>
  <c r="N8" i="55"/>
  <c r="M8" i="55"/>
  <c r="L8" i="55"/>
  <c r="K8" i="55"/>
  <c r="J8" i="55"/>
  <c r="I8" i="55"/>
  <c r="H8" i="55"/>
  <c r="G8" i="55"/>
  <c r="F8" i="55"/>
  <c r="E8" i="55"/>
  <c r="D8" i="55"/>
  <c r="C8" i="55"/>
  <c r="AL7" i="55"/>
  <c r="AK7" i="55"/>
  <c r="AJ7" i="55"/>
  <c r="AL6" i="55"/>
  <c r="AK6" i="55"/>
  <c r="AJ6" i="55"/>
  <c r="AL5" i="55"/>
  <c r="AK5" i="55"/>
  <c r="AJ5" i="55"/>
  <c r="B5" i="55"/>
  <c r="A5" i="55"/>
  <c r="AG4" i="55"/>
  <c r="AD4" i="55"/>
  <c r="AA4" i="55"/>
  <c r="X4" i="55"/>
  <c r="U4" i="55"/>
  <c r="R4" i="55"/>
  <c r="O4" i="55"/>
  <c r="L4" i="55"/>
  <c r="I4" i="55"/>
  <c r="F4" i="55"/>
  <c r="C4" i="55"/>
  <c r="A4" i="55"/>
  <c r="AL3" i="55"/>
  <c r="AK3" i="55"/>
  <c r="AJ3" i="55"/>
  <c r="A3" i="55"/>
  <c r="AL2" i="55"/>
  <c r="AK2" i="55"/>
  <c r="AJ2" i="55"/>
  <c r="A2" i="55"/>
  <c r="AL1" i="55"/>
  <c r="AK1" i="55"/>
  <c r="AJ1" i="55"/>
  <c r="A1" i="55"/>
  <c r="AI129" i="56"/>
  <c r="AH129" i="56"/>
  <c r="AG129" i="56"/>
  <c r="AF129" i="56"/>
  <c r="AE129" i="56"/>
  <c r="AD129" i="56"/>
  <c r="AC129" i="56"/>
  <c r="AB129" i="56"/>
  <c r="AA129" i="56"/>
  <c r="Z129" i="56"/>
  <c r="Y129" i="56"/>
  <c r="X129" i="56"/>
  <c r="W129" i="56"/>
  <c r="V129" i="56"/>
  <c r="U129" i="56"/>
  <c r="T129" i="56"/>
  <c r="S129" i="56"/>
  <c r="R129" i="56"/>
  <c r="Q129" i="56"/>
  <c r="P129" i="56"/>
  <c r="O129" i="56"/>
  <c r="N129" i="56"/>
  <c r="M129" i="56"/>
  <c r="L129" i="56"/>
  <c r="K129" i="56"/>
  <c r="J129" i="56"/>
  <c r="I129" i="56"/>
  <c r="H129" i="56"/>
  <c r="G129" i="56"/>
  <c r="F129" i="56"/>
  <c r="E129" i="56"/>
  <c r="D129" i="56"/>
  <c r="C129" i="56"/>
  <c r="B129" i="56"/>
  <c r="AI128" i="56"/>
  <c r="AH128" i="56"/>
  <c r="AG128" i="56"/>
  <c r="AF128" i="56"/>
  <c r="AE128" i="56"/>
  <c r="AD128" i="56"/>
  <c r="AC128" i="56"/>
  <c r="AB128" i="56"/>
  <c r="AA128" i="56"/>
  <c r="Z128" i="56"/>
  <c r="Y128" i="56"/>
  <c r="X128" i="56"/>
  <c r="W128" i="56"/>
  <c r="V128" i="56"/>
  <c r="U128" i="56"/>
  <c r="T128" i="56"/>
  <c r="S128" i="56"/>
  <c r="R128" i="56"/>
  <c r="Q128" i="56"/>
  <c r="P128" i="56"/>
  <c r="O128" i="56"/>
  <c r="N128" i="56"/>
  <c r="M128" i="56"/>
  <c r="L128" i="56"/>
  <c r="K128" i="56"/>
  <c r="J128" i="56"/>
  <c r="I128" i="56"/>
  <c r="H128" i="56"/>
  <c r="G128" i="56"/>
  <c r="F128" i="56"/>
  <c r="E128" i="56"/>
  <c r="D128" i="56"/>
  <c r="C128" i="56"/>
  <c r="B128" i="56"/>
  <c r="AI127" i="56"/>
  <c r="AH127" i="56"/>
  <c r="AG127" i="56"/>
  <c r="AF127" i="56"/>
  <c r="AE127" i="56"/>
  <c r="AD127" i="56"/>
  <c r="AC127" i="56"/>
  <c r="AB127" i="56"/>
  <c r="AA127" i="56"/>
  <c r="Z127" i="56"/>
  <c r="Y127" i="56"/>
  <c r="X127" i="56"/>
  <c r="W127" i="56"/>
  <c r="V127" i="56"/>
  <c r="U127" i="56"/>
  <c r="T127" i="56"/>
  <c r="S127" i="56"/>
  <c r="R127" i="56"/>
  <c r="Q127" i="56"/>
  <c r="P127" i="56"/>
  <c r="O127" i="56"/>
  <c r="N127" i="56"/>
  <c r="M127" i="56"/>
  <c r="L127" i="56"/>
  <c r="K127" i="56"/>
  <c r="J127" i="56"/>
  <c r="I127" i="56"/>
  <c r="H127" i="56"/>
  <c r="G127" i="56"/>
  <c r="F127" i="56"/>
  <c r="E127" i="56"/>
  <c r="D127" i="56"/>
  <c r="C127" i="56"/>
  <c r="B127" i="56"/>
  <c r="AI126" i="56"/>
  <c r="AH126" i="56"/>
  <c r="AG126" i="56"/>
  <c r="AF126" i="56"/>
  <c r="AE126" i="56"/>
  <c r="AD126" i="56"/>
  <c r="AC126" i="56"/>
  <c r="AB126" i="56"/>
  <c r="AA126" i="56"/>
  <c r="Z126" i="56"/>
  <c r="Y126" i="56"/>
  <c r="X126" i="56"/>
  <c r="W126" i="56"/>
  <c r="V126" i="56"/>
  <c r="U126" i="56"/>
  <c r="T126" i="56"/>
  <c r="S126" i="56"/>
  <c r="R126" i="56"/>
  <c r="Q126" i="56"/>
  <c r="P126" i="56"/>
  <c r="O126" i="56"/>
  <c r="N126" i="56"/>
  <c r="M126" i="56"/>
  <c r="L126" i="56"/>
  <c r="K126" i="56"/>
  <c r="J126" i="56"/>
  <c r="I126" i="56"/>
  <c r="H126" i="56"/>
  <c r="G126" i="56"/>
  <c r="F126" i="56"/>
  <c r="E126" i="56"/>
  <c r="D126" i="56"/>
  <c r="C126" i="56"/>
  <c r="B126" i="56"/>
  <c r="AI125" i="56"/>
  <c r="AH125" i="56"/>
  <c r="AG125" i="56"/>
  <c r="AF125" i="56"/>
  <c r="AE125" i="56"/>
  <c r="AD125" i="56"/>
  <c r="AC125" i="56"/>
  <c r="AB125" i="56"/>
  <c r="AA125" i="56"/>
  <c r="Z125" i="56"/>
  <c r="Y125" i="56"/>
  <c r="X125" i="56"/>
  <c r="W125" i="56"/>
  <c r="V125" i="56"/>
  <c r="U125" i="56"/>
  <c r="T125" i="56"/>
  <c r="S125" i="56"/>
  <c r="R125" i="56"/>
  <c r="Q125" i="56"/>
  <c r="P125" i="56"/>
  <c r="O125" i="56"/>
  <c r="N125" i="56"/>
  <c r="M125" i="56"/>
  <c r="L125" i="56"/>
  <c r="K125" i="56"/>
  <c r="J125" i="56"/>
  <c r="I125" i="56"/>
  <c r="H125" i="56"/>
  <c r="G125" i="56"/>
  <c r="F125" i="56"/>
  <c r="E125" i="56"/>
  <c r="D125" i="56"/>
  <c r="C125" i="56"/>
  <c r="B125" i="56"/>
  <c r="AI124" i="56"/>
  <c r="AH124" i="56"/>
  <c r="AG124" i="56"/>
  <c r="AF124" i="56"/>
  <c r="AE124" i="56"/>
  <c r="AD124" i="56"/>
  <c r="AC124" i="56"/>
  <c r="AB124" i="56"/>
  <c r="AA124" i="56"/>
  <c r="Z124" i="56"/>
  <c r="Y124" i="56"/>
  <c r="X124" i="56"/>
  <c r="W124" i="56"/>
  <c r="V124" i="56"/>
  <c r="U124" i="56"/>
  <c r="T124" i="56"/>
  <c r="S124" i="56"/>
  <c r="R124" i="56"/>
  <c r="Q124" i="56"/>
  <c r="P124" i="56"/>
  <c r="O124" i="56"/>
  <c r="N124" i="56"/>
  <c r="M124" i="56"/>
  <c r="L124" i="56"/>
  <c r="K124" i="56"/>
  <c r="J124" i="56"/>
  <c r="I124" i="56"/>
  <c r="H124" i="56"/>
  <c r="G124" i="56"/>
  <c r="F124" i="56"/>
  <c r="E124" i="56"/>
  <c r="D124" i="56"/>
  <c r="C124" i="56"/>
  <c r="B124" i="56"/>
  <c r="AI123" i="56"/>
  <c r="AH123" i="56"/>
  <c r="AG123" i="56"/>
  <c r="AF123" i="56"/>
  <c r="AE123" i="56"/>
  <c r="AD123" i="56"/>
  <c r="AC123" i="56"/>
  <c r="AB123" i="56"/>
  <c r="AA123" i="56"/>
  <c r="Z123" i="56"/>
  <c r="Y123" i="56"/>
  <c r="X123" i="56"/>
  <c r="W123" i="56"/>
  <c r="V123" i="56"/>
  <c r="U123" i="56"/>
  <c r="T123" i="56"/>
  <c r="S123" i="56"/>
  <c r="R123" i="56"/>
  <c r="Q123" i="56"/>
  <c r="P123" i="56"/>
  <c r="O123" i="56"/>
  <c r="N123" i="56"/>
  <c r="M123" i="56"/>
  <c r="L123" i="56"/>
  <c r="K123" i="56"/>
  <c r="J123" i="56"/>
  <c r="I123" i="56"/>
  <c r="H123" i="56"/>
  <c r="G123" i="56"/>
  <c r="F123" i="56"/>
  <c r="E123" i="56"/>
  <c r="D123" i="56"/>
  <c r="C123" i="56"/>
  <c r="B123" i="56"/>
  <c r="AW122" i="56"/>
  <c r="AI122" i="56"/>
  <c r="AH122" i="56"/>
  <c r="AG122" i="56"/>
  <c r="AF122" i="56"/>
  <c r="AE122" i="56"/>
  <c r="AD122" i="56"/>
  <c r="AC122" i="56"/>
  <c r="AB122" i="56"/>
  <c r="AA122" i="56"/>
  <c r="Z122" i="56"/>
  <c r="Y122" i="56"/>
  <c r="X122" i="56"/>
  <c r="W122" i="56"/>
  <c r="V122" i="56"/>
  <c r="U122" i="56"/>
  <c r="T122" i="56"/>
  <c r="S122" i="56"/>
  <c r="R122" i="56"/>
  <c r="Q122" i="56"/>
  <c r="P122" i="56"/>
  <c r="O122" i="56"/>
  <c r="N122" i="56"/>
  <c r="M122" i="56"/>
  <c r="L122" i="56"/>
  <c r="K122" i="56"/>
  <c r="J122" i="56"/>
  <c r="I122" i="56"/>
  <c r="H122" i="56"/>
  <c r="G122" i="56"/>
  <c r="F122" i="56"/>
  <c r="E122" i="56"/>
  <c r="D122" i="56"/>
  <c r="C122" i="56"/>
  <c r="B122" i="56"/>
  <c r="AW121" i="56"/>
  <c r="AI121" i="56"/>
  <c r="AH121" i="56"/>
  <c r="AG121" i="56"/>
  <c r="AF121" i="56"/>
  <c r="AE121" i="56"/>
  <c r="AD121" i="56"/>
  <c r="AC121" i="56"/>
  <c r="AB121" i="56"/>
  <c r="AA121" i="56"/>
  <c r="Z121" i="56"/>
  <c r="Y121" i="56"/>
  <c r="X121" i="56"/>
  <c r="W121" i="56"/>
  <c r="V121" i="56"/>
  <c r="U121" i="56"/>
  <c r="T121" i="56"/>
  <c r="S121" i="56"/>
  <c r="R121" i="56"/>
  <c r="Q121" i="56"/>
  <c r="P121" i="56"/>
  <c r="O121" i="56"/>
  <c r="N121" i="56"/>
  <c r="M121" i="56"/>
  <c r="L121" i="56"/>
  <c r="K121" i="56"/>
  <c r="J121" i="56"/>
  <c r="I121" i="56"/>
  <c r="H121" i="56"/>
  <c r="G121" i="56"/>
  <c r="F121" i="56"/>
  <c r="E121" i="56"/>
  <c r="D121" i="56"/>
  <c r="C121" i="56"/>
  <c r="B121" i="56"/>
  <c r="AW120" i="56"/>
  <c r="AI120" i="56"/>
  <c r="AH120" i="56"/>
  <c r="AG120" i="56"/>
  <c r="AF120" i="56"/>
  <c r="AE120" i="56"/>
  <c r="AD120" i="56"/>
  <c r="AC120" i="56"/>
  <c r="AB120" i="56"/>
  <c r="AA120" i="56"/>
  <c r="Z120" i="56"/>
  <c r="Y120" i="56"/>
  <c r="X120" i="56"/>
  <c r="W120" i="56"/>
  <c r="V120" i="56"/>
  <c r="U120" i="56"/>
  <c r="T120" i="56"/>
  <c r="S120" i="56"/>
  <c r="R120" i="56"/>
  <c r="Q120" i="56"/>
  <c r="P120" i="56"/>
  <c r="O120" i="56"/>
  <c r="N120" i="56"/>
  <c r="M120" i="56"/>
  <c r="L120" i="56"/>
  <c r="K120" i="56"/>
  <c r="J120" i="56"/>
  <c r="I120" i="56"/>
  <c r="H120" i="56"/>
  <c r="G120" i="56"/>
  <c r="F120" i="56"/>
  <c r="E120" i="56"/>
  <c r="D120" i="56"/>
  <c r="C120" i="56"/>
  <c r="B120" i="56"/>
  <c r="AW119" i="56"/>
  <c r="AI119" i="56"/>
  <c r="AH119" i="56"/>
  <c r="AG119" i="56"/>
  <c r="AF119" i="56"/>
  <c r="AE119" i="56"/>
  <c r="AD119" i="56"/>
  <c r="AC119" i="56"/>
  <c r="AB119" i="56"/>
  <c r="AA119" i="56"/>
  <c r="Z119" i="56"/>
  <c r="Y119" i="56"/>
  <c r="X119" i="56"/>
  <c r="W119" i="56"/>
  <c r="V119" i="56"/>
  <c r="U119" i="56"/>
  <c r="T119" i="56"/>
  <c r="S119" i="56"/>
  <c r="R119" i="56"/>
  <c r="Q119" i="56"/>
  <c r="P119" i="56"/>
  <c r="O119" i="56"/>
  <c r="N119" i="56"/>
  <c r="M119" i="56"/>
  <c r="L119" i="56"/>
  <c r="K119" i="56"/>
  <c r="J119" i="56"/>
  <c r="I119" i="56"/>
  <c r="H119" i="56"/>
  <c r="G119" i="56"/>
  <c r="F119" i="56"/>
  <c r="E119" i="56"/>
  <c r="D119" i="56"/>
  <c r="C119" i="56"/>
  <c r="B119" i="56"/>
  <c r="AW118" i="56"/>
  <c r="AI118" i="56"/>
  <c r="AH118" i="56"/>
  <c r="AG118" i="56"/>
  <c r="AF118" i="56"/>
  <c r="AE118" i="56"/>
  <c r="AD118" i="56"/>
  <c r="AC118" i="56"/>
  <c r="AB118" i="56"/>
  <c r="AA118" i="56"/>
  <c r="Z118" i="56"/>
  <c r="Y118" i="56"/>
  <c r="X118" i="56"/>
  <c r="W118" i="56"/>
  <c r="V118" i="56"/>
  <c r="U118" i="56"/>
  <c r="T118" i="56"/>
  <c r="S118" i="56"/>
  <c r="R118" i="56"/>
  <c r="Q118" i="56"/>
  <c r="P118" i="56"/>
  <c r="O118" i="56"/>
  <c r="N118" i="56"/>
  <c r="M118" i="56"/>
  <c r="L118" i="56"/>
  <c r="K118" i="56"/>
  <c r="J118" i="56"/>
  <c r="I118" i="56"/>
  <c r="H118" i="56"/>
  <c r="G118" i="56"/>
  <c r="F118" i="56"/>
  <c r="E118" i="56"/>
  <c r="D118" i="56"/>
  <c r="C118" i="56"/>
  <c r="B118" i="56"/>
  <c r="AI117" i="56"/>
  <c r="AH117" i="56"/>
  <c r="AG117" i="56"/>
  <c r="AF117" i="56"/>
  <c r="AE117" i="56"/>
  <c r="AD117" i="56"/>
  <c r="AC117" i="56"/>
  <c r="AB117" i="56"/>
  <c r="AA117" i="56"/>
  <c r="Z117" i="56"/>
  <c r="Y117" i="56"/>
  <c r="X117" i="56"/>
  <c r="W117" i="56"/>
  <c r="V117" i="56"/>
  <c r="U117" i="56"/>
  <c r="T117" i="56"/>
  <c r="S117" i="56"/>
  <c r="R117" i="56"/>
  <c r="Q117" i="56"/>
  <c r="P117" i="56"/>
  <c r="O117" i="56"/>
  <c r="N117" i="56"/>
  <c r="M117" i="56"/>
  <c r="L117" i="56"/>
  <c r="K117" i="56"/>
  <c r="J117" i="56"/>
  <c r="I117" i="56"/>
  <c r="H117" i="56"/>
  <c r="G117" i="56"/>
  <c r="F117" i="56"/>
  <c r="E117" i="56"/>
  <c r="D117" i="56"/>
  <c r="C117" i="56"/>
  <c r="B117" i="56"/>
  <c r="A117" i="56"/>
  <c r="AI116" i="56"/>
  <c r="AH116" i="56"/>
  <c r="AG116" i="56"/>
  <c r="AF116" i="56"/>
  <c r="AE116" i="56"/>
  <c r="AD116" i="56"/>
  <c r="AC116" i="56"/>
  <c r="AB116" i="56"/>
  <c r="AA116" i="56"/>
  <c r="Z116" i="56"/>
  <c r="Y116" i="56"/>
  <c r="X116" i="56"/>
  <c r="W116" i="56"/>
  <c r="V116" i="56"/>
  <c r="U116" i="56"/>
  <c r="T116" i="56"/>
  <c r="S116" i="56"/>
  <c r="R116" i="56"/>
  <c r="Q116" i="56"/>
  <c r="P116" i="56"/>
  <c r="O116" i="56"/>
  <c r="N116" i="56"/>
  <c r="M116" i="56"/>
  <c r="L116" i="56"/>
  <c r="K116" i="56"/>
  <c r="J116" i="56"/>
  <c r="I116" i="56"/>
  <c r="H116" i="56"/>
  <c r="G116" i="56"/>
  <c r="F116" i="56"/>
  <c r="E116" i="56"/>
  <c r="D116" i="56"/>
  <c r="C116" i="56"/>
  <c r="B116" i="56"/>
  <c r="AI115" i="56"/>
  <c r="AH115" i="56"/>
  <c r="AG115" i="56"/>
  <c r="AF115" i="56"/>
  <c r="AE115" i="56"/>
  <c r="AD115" i="56"/>
  <c r="AC115" i="56"/>
  <c r="AB115" i="56"/>
  <c r="AA115" i="56"/>
  <c r="Z115" i="56"/>
  <c r="Y115" i="56"/>
  <c r="X115" i="56"/>
  <c r="W115" i="56"/>
  <c r="V115" i="56"/>
  <c r="U115" i="56"/>
  <c r="T115" i="56"/>
  <c r="S115" i="56"/>
  <c r="R115" i="56"/>
  <c r="Q115" i="56"/>
  <c r="P115" i="56"/>
  <c r="O115" i="56"/>
  <c r="N115" i="56"/>
  <c r="M115" i="56"/>
  <c r="L115" i="56"/>
  <c r="K115" i="56"/>
  <c r="J115" i="56"/>
  <c r="I115" i="56"/>
  <c r="H115" i="56"/>
  <c r="G115" i="56"/>
  <c r="F115" i="56"/>
  <c r="E115" i="56"/>
  <c r="D115" i="56"/>
  <c r="C115" i="56"/>
  <c r="B115" i="56"/>
  <c r="AI114" i="56"/>
  <c r="AH114" i="56"/>
  <c r="AG114" i="56"/>
  <c r="AF114" i="56"/>
  <c r="AE114" i="56"/>
  <c r="AD114" i="56"/>
  <c r="AC114" i="56"/>
  <c r="AB114" i="56"/>
  <c r="AA114" i="56"/>
  <c r="Z114" i="56"/>
  <c r="Y114" i="56"/>
  <c r="X114" i="56"/>
  <c r="W114" i="56"/>
  <c r="V114" i="56"/>
  <c r="U114" i="56"/>
  <c r="T114" i="56"/>
  <c r="S114" i="56"/>
  <c r="R114" i="56"/>
  <c r="Q114" i="56"/>
  <c r="P114" i="56"/>
  <c r="O114" i="56"/>
  <c r="N114" i="56"/>
  <c r="M114" i="56"/>
  <c r="L114" i="56"/>
  <c r="K114" i="56"/>
  <c r="J114" i="56"/>
  <c r="I114" i="56"/>
  <c r="H114" i="56"/>
  <c r="G114" i="56"/>
  <c r="F114" i="56"/>
  <c r="E114" i="56"/>
  <c r="D114" i="56"/>
  <c r="C114" i="56"/>
  <c r="B114" i="56"/>
  <c r="AI113" i="56"/>
  <c r="AH113" i="56"/>
  <c r="AG113" i="56"/>
  <c r="AF113" i="56"/>
  <c r="AE113" i="56"/>
  <c r="AD113" i="56"/>
  <c r="AC113" i="56"/>
  <c r="AB113" i="56"/>
  <c r="AA113" i="56"/>
  <c r="Z113" i="56"/>
  <c r="Y113" i="56"/>
  <c r="X113" i="56"/>
  <c r="W113" i="56"/>
  <c r="V113" i="56"/>
  <c r="U113" i="56"/>
  <c r="T113" i="56"/>
  <c r="S113" i="56"/>
  <c r="R113" i="56"/>
  <c r="Q113" i="56"/>
  <c r="P113" i="56"/>
  <c r="O113" i="56"/>
  <c r="N113" i="56"/>
  <c r="M113" i="56"/>
  <c r="L113" i="56"/>
  <c r="K113" i="56"/>
  <c r="J113" i="56"/>
  <c r="I113" i="56"/>
  <c r="H113" i="56"/>
  <c r="G113" i="56"/>
  <c r="F113" i="56"/>
  <c r="E113" i="56"/>
  <c r="D113" i="56"/>
  <c r="C113" i="56"/>
  <c r="B113" i="56"/>
  <c r="AW112" i="56"/>
  <c r="AI112" i="56"/>
  <c r="AH112" i="56"/>
  <c r="AG112" i="56"/>
  <c r="AF112" i="56"/>
  <c r="AE112" i="56"/>
  <c r="AD112" i="56"/>
  <c r="AC112" i="56"/>
  <c r="AB112" i="56"/>
  <c r="AA112" i="56"/>
  <c r="Z112" i="56"/>
  <c r="Y112" i="56"/>
  <c r="X112" i="56"/>
  <c r="W112" i="56"/>
  <c r="V112" i="56"/>
  <c r="U112" i="56"/>
  <c r="T112" i="56"/>
  <c r="S112" i="56"/>
  <c r="R112" i="56"/>
  <c r="Q112" i="56"/>
  <c r="P112" i="56"/>
  <c r="O112" i="56"/>
  <c r="N112" i="56"/>
  <c r="M112" i="56"/>
  <c r="L112" i="56"/>
  <c r="K112" i="56"/>
  <c r="J112" i="56"/>
  <c r="I112" i="56"/>
  <c r="H112" i="56"/>
  <c r="G112" i="56"/>
  <c r="F112" i="56"/>
  <c r="E112" i="56"/>
  <c r="D112" i="56"/>
  <c r="C112" i="56"/>
  <c r="B112" i="56"/>
  <c r="AI111" i="56"/>
  <c r="AH111" i="56"/>
  <c r="AG111" i="56"/>
  <c r="AF111" i="56"/>
  <c r="AE111" i="56"/>
  <c r="AD111" i="56"/>
  <c r="AC111" i="56"/>
  <c r="AB111" i="56"/>
  <c r="AA111" i="56"/>
  <c r="Z111" i="56"/>
  <c r="Y111" i="56"/>
  <c r="X111" i="56"/>
  <c r="W111" i="56"/>
  <c r="V111" i="56"/>
  <c r="U111" i="56"/>
  <c r="T111" i="56"/>
  <c r="S111" i="56"/>
  <c r="R111" i="56"/>
  <c r="Q111" i="56"/>
  <c r="P111" i="56"/>
  <c r="O111" i="56"/>
  <c r="N111" i="56"/>
  <c r="M111" i="56"/>
  <c r="L111" i="56"/>
  <c r="K111" i="56"/>
  <c r="J111" i="56"/>
  <c r="I111" i="56"/>
  <c r="H111" i="56"/>
  <c r="G111" i="56"/>
  <c r="F111" i="56"/>
  <c r="E111" i="56"/>
  <c r="D111" i="56"/>
  <c r="C111" i="56"/>
  <c r="B111" i="56"/>
  <c r="A111" i="56"/>
  <c r="AW110" i="56"/>
  <c r="AI110" i="56"/>
  <c r="AH110" i="56"/>
  <c r="AG110" i="56"/>
  <c r="AF110" i="56"/>
  <c r="AE110" i="56"/>
  <c r="AD110" i="56"/>
  <c r="AC110" i="56"/>
  <c r="AB110" i="56"/>
  <c r="AA110" i="56"/>
  <c r="Z110" i="56"/>
  <c r="Y110" i="56"/>
  <c r="X110" i="56"/>
  <c r="W110" i="56"/>
  <c r="V110" i="56"/>
  <c r="U110" i="56"/>
  <c r="T110" i="56"/>
  <c r="S110" i="56"/>
  <c r="R110" i="56"/>
  <c r="Q110" i="56"/>
  <c r="P110" i="56"/>
  <c r="O110" i="56"/>
  <c r="N110" i="56"/>
  <c r="M110" i="56"/>
  <c r="L110" i="56"/>
  <c r="K110" i="56"/>
  <c r="J110" i="56"/>
  <c r="I110" i="56"/>
  <c r="H110" i="56"/>
  <c r="G110" i="56"/>
  <c r="F110" i="56"/>
  <c r="E110" i="56"/>
  <c r="D110" i="56"/>
  <c r="C110" i="56"/>
  <c r="B110" i="56"/>
  <c r="AW109" i="56"/>
  <c r="AI109" i="56"/>
  <c r="AH109" i="56"/>
  <c r="AG109" i="56"/>
  <c r="AF109" i="56"/>
  <c r="AE109" i="56"/>
  <c r="AD109" i="56"/>
  <c r="AC109" i="56"/>
  <c r="AB109" i="56"/>
  <c r="AA109" i="56"/>
  <c r="Z109" i="56"/>
  <c r="Y109" i="56"/>
  <c r="X109" i="56"/>
  <c r="W109" i="56"/>
  <c r="V109" i="56"/>
  <c r="U109" i="56"/>
  <c r="T109" i="56"/>
  <c r="S109" i="56"/>
  <c r="R109" i="56"/>
  <c r="Q109" i="56"/>
  <c r="P109" i="56"/>
  <c r="O109" i="56"/>
  <c r="N109" i="56"/>
  <c r="M109" i="56"/>
  <c r="L109" i="56"/>
  <c r="K109" i="56"/>
  <c r="J109" i="56"/>
  <c r="I109" i="56"/>
  <c r="H109" i="56"/>
  <c r="G109" i="56"/>
  <c r="F109" i="56"/>
  <c r="E109" i="56"/>
  <c r="D109" i="56"/>
  <c r="C109" i="56"/>
  <c r="B109" i="56"/>
  <c r="AW108" i="56"/>
  <c r="AI108" i="56"/>
  <c r="AH108" i="56"/>
  <c r="AG108" i="56"/>
  <c r="AF108" i="56"/>
  <c r="AE108" i="56"/>
  <c r="AD108" i="56"/>
  <c r="AC108" i="56"/>
  <c r="AB108" i="56"/>
  <c r="AA108" i="56"/>
  <c r="Z108" i="56"/>
  <c r="Y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C108" i="56"/>
  <c r="B108" i="56"/>
  <c r="AI107" i="56"/>
  <c r="AH107" i="56"/>
  <c r="AG107" i="56"/>
  <c r="AF107" i="56"/>
  <c r="AE107" i="56"/>
  <c r="AD107" i="56"/>
  <c r="AC107" i="56"/>
  <c r="AB107" i="56"/>
  <c r="AA107" i="56"/>
  <c r="Z107" i="56"/>
  <c r="Y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C107" i="56"/>
  <c r="B107" i="56"/>
  <c r="AI106" i="56"/>
  <c r="AH106" i="56"/>
  <c r="AG106" i="56"/>
  <c r="AF106" i="56"/>
  <c r="AE106" i="56"/>
  <c r="AD106" i="56"/>
  <c r="AC106" i="56"/>
  <c r="AB106" i="56"/>
  <c r="AA106" i="56"/>
  <c r="Z106" i="56"/>
  <c r="Y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C106" i="56"/>
  <c r="B106" i="56"/>
  <c r="AI105" i="56"/>
  <c r="AH105" i="56"/>
  <c r="AG105" i="56"/>
  <c r="AF105" i="56"/>
  <c r="AE105" i="56"/>
  <c r="AD105" i="56"/>
  <c r="AC105" i="56"/>
  <c r="AB105" i="56"/>
  <c r="AA105" i="56"/>
  <c r="Z105" i="56"/>
  <c r="Y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C105" i="56"/>
  <c r="B105" i="56"/>
  <c r="A105" i="56"/>
  <c r="AI104" i="56"/>
  <c r="AH104" i="56"/>
  <c r="AG104" i="56"/>
  <c r="AF104" i="56"/>
  <c r="AE104" i="56"/>
  <c r="AD104" i="56"/>
  <c r="AC104" i="56"/>
  <c r="AB104" i="56"/>
  <c r="AA104" i="56"/>
  <c r="Z104" i="56"/>
  <c r="Y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C104" i="56"/>
  <c r="B104" i="56"/>
  <c r="AI103" i="56"/>
  <c r="AH103" i="56"/>
  <c r="AG103" i="56"/>
  <c r="AF103" i="56"/>
  <c r="AE103" i="56"/>
  <c r="AD103" i="56"/>
  <c r="AC103" i="56"/>
  <c r="AB103" i="56"/>
  <c r="AA103" i="56"/>
  <c r="Z103" i="56"/>
  <c r="Y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C103" i="56"/>
  <c r="B103" i="56"/>
  <c r="AW102" i="56"/>
  <c r="AI102" i="56"/>
  <c r="AH102" i="56"/>
  <c r="AG102" i="56"/>
  <c r="AF102" i="56"/>
  <c r="AE102" i="56"/>
  <c r="AD102" i="56"/>
  <c r="AC102" i="56"/>
  <c r="AB102" i="56"/>
  <c r="AA102" i="56"/>
  <c r="Z102" i="56"/>
  <c r="Y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C102" i="56"/>
  <c r="B102" i="56"/>
  <c r="AW101" i="56"/>
  <c r="AI101" i="56"/>
  <c r="AH101" i="56"/>
  <c r="AG101" i="56"/>
  <c r="AF101" i="56"/>
  <c r="AE101" i="56"/>
  <c r="AD101" i="56"/>
  <c r="AC101" i="56"/>
  <c r="AB101" i="56"/>
  <c r="AA101" i="56"/>
  <c r="Z101" i="56"/>
  <c r="Y101" i="56"/>
  <c r="X101" i="56"/>
  <c r="W101" i="56"/>
  <c r="V101" i="56"/>
  <c r="U101" i="56"/>
  <c r="T101" i="56"/>
  <c r="S101" i="56"/>
  <c r="R101" i="56"/>
  <c r="Q101" i="56"/>
  <c r="P101" i="56"/>
  <c r="O101" i="56"/>
  <c r="N101" i="56"/>
  <c r="M101" i="56"/>
  <c r="L101" i="56"/>
  <c r="K101" i="56"/>
  <c r="J101" i="56"/>
  <c r="I101" i="56"/>
  <c r="H101" i="56"/>
  <c r="G101" i="56"/>
  <c r="F101" i="56"/>
  <c r="E101" i="56"/>
  <c r="D101" i="56"/>
  <c r="C101" i="56"/>
  <c r="B101" i="56"/>
  <c r="AI100" i="56"/>
  <c r="AH100" i="56"/>
  <c r="AG100" i="56"/>
  <c r="AF100" i="56"/>
  <c r="AE100" i="56"/>
  <c r="AD100" i="56"/>
  <c r="AC100" i="56"/>
  <c r="AB100" i="56"/>
  <c r="AA100" i="56"/>
  <c r="Z100" i="56"/>
  <c r="Y100" i="56"/>
  <c r="X100" i="56"/>
  <c r="W100" i="56"/>
  <c r="V100" i="56"/>
  <c r="U100" i="56"/>
  <c r="T100" i="56"/>
  <c r="S100" i="56"/>
  <c r="R100" i="56"/>
  <c r="Q100" i="56"/>
  <c r="P100" i="56"/>
  <c r="O100" i="56"/>
  <c r="N100" i="56"/>
  <c r="M100" i="56"/>
  <c r="L100" i="56"/>
  <c r="K100" i="56"/>
  <c r="J100" i="56"/>
  <c r="I100" i="56"/>
  <c r="H100" i="56"/>
  <c r="G100" i="56"/>
  <c r="F100" i="56"/>
  <c r="E100" i="56"/>
  <c r="D100" i="56"/>
  <c r="C100" i="56"/>
  <c r="B100" i="56"/>
  <c r="AI99" i="56"/>
  <c r="AH99" i="56"/>
  <c r="AG99" i="56"/>
  <c r="AF99" i="56"/>
  <c r="AE99" i="56"/>
  <c r="AD99" i="56"/>
  <c r="AC99" i="56"/>
  <c r="AB99" i="56"/>
  <c r="AA99" i="56"/>
  <c r="Z99" i="56"/>
  <c r="Y99" i="56"/>
  <c r="X99" i="56"/>
  <c r="W99" i="56"/>
  <c r="V99" i="56"/>
  <c r="U99" i="56"/>
  <c r="T99" i="56"/>
  <c r="S99" i="56"/>
  <c r="R99" i="56"/>
  <c r="Q99" i="56"/>
  <c r="P99" i="56"/>
  <c r="O99" i="56"/>
  <c r="N99" i="56"/>
  <c r="M99" i="56"/>
  <c r="L99" i="56"/>
  <c r="K99" i="56"/>
  <c r="J99" i="56"/>
  <c r="I99" i="56"/>
  <c r="H99" i="56"/>
  <c r="G99" i="56"/>
  <c r="F99" i="56"/>
  <c r="E99" i="56"/>
  <c r="D99" i="56"/>
  <c r="C99" i="56"/>
  <c r="B99" i="56"/>
  <c r="A99" i="56"/>
  <c r="AW98" i="56"/>
  <c r="AI98" i="56"/>
  <c r="AH98" i="56"/>
  <c r="AG98" i="56"/>
  <c r="AF98" i="56"/>
  <c r="AE98" i="56"/>
  <c r="AD98" i="56"/>
  <c r="AC98" i="56"/>
  <c r="AB98" i="56"/>
  <c r="AA98" i="56"/>
  <c r="Z98" i="56"/>
  <c r="Y98" i="56"/>
  <c r="X98" i="56"/>
  <c r="W98" i="56"/>
  <c r="V98" i="56"/>
  <c r="U98" i="56"/>
  <c r="T98" i="56"/>
  <c r="S98" i="56"/>
  <c r="R98" i="56"/>
  <c r="Q98" i="56"/>
  <c r="P98" i="56"/>
  <c r="O98" i="56"/>
  <c r="N98" i="56"/>
  <c r="M98" i="56"/>
  <c r="L98" i="56"/>
  <c r="K98" i="56"/>
  <c r="J98" i="56"/>
  <c r="I98" i="56"/>
  <c r="H98" i="56"/>
  <c r="G98" i="56"/>
  <c r="F98" i="56"/>
  <c r="E98" i="56"/>
  <c r="D98" i="56"/>
  <c r="C98" i="56"/>
  <c r="B98" i="56"/>
  <c r="AI97" i="56"/>
  <c r="AH97" i="56"/>
  <c r="AG97" i="56"/>
  <c r="AF97" i="56"/>
  <c r="AE97" i="56"/>
  <c r="AD97" i="56"/>
  <c r="AC97" i="56"/>
  <c r="AB97" i="56"/>
  <c r="AA97" i="56"/>
  <c r="Z97" i="56"/>
  <c r="Y97" i="56"/>
  <c r="X97" i="56"/>
  <c r="W97" i="56"/>
  <c r="V97" i="56"/>
  <c r="U97" i="56"/>
  <c r="T97" i="56"/>
  <c r="S97" i="56"/>
  <c r="R97" i="56"/>
  <c r="Q97" i="56"/>
  <c r="P97" i="56"/>
  <c r="O97" i="56"/>
  <c r="N97" i="56"/>
  <c r="M97" i="56"/>
  <c r="L97" i="56"/>
  <c r="K97" i="56"/>
  <c r="J97" i="56"/>
  <c r="I97" i="56"/>
  <c r="H97" i="56"/>
  <c r="G97" i="56"/>
  <c r="F97" i="56"/>
  <c r="E97" i="56"/>
  <c r="D97" i="56"/>
  <c r="C97" i="56"/>
  <c r="B97" i="56"/>
  <c r="AI96" i="56"/>
  <c r="AH96" i="56"/>
  <c r="AG96" i="56"/>
  <c r="AF96" i="56"/>
  <c r="AE96" i="56"/>
  <c r="AD96" i="56"/>
  <c r="AC96" i="56"/>
  <c r="AB96" i="56"/>
  <c r="AA96" i="56"/>
  <c r="Z96" i="56"/>
  <c r="Y96" i="56"/>
  <c r="X96" i="56"/>
  <c r="W96" i="56"/>
  <c r="V96" i="56"/>
  <c r="U96" i="56"/>
  <c r="T96" i="56"/>
  <c r="S96" i="56"/>
  <c r="R96" i="56"/>
  <c r="Q96" i="56"/>
  <c r="P96" i="56"/>
  <c r="O96" i="56"/>
  <c r="N96" i="56"/>
  <c r="M96" i="56"/>
  <c r="L96" i="56"/>
  <c r="K96" i="56"/>
  <c r="J96" i="56"/>
  <c r="I96" i="56"/>
  <c r="H96" i="56"/>
  <c r="G96" i="56"/>
  <c r="F96" i="56"/>
  <c r="E96" i="56"/>
  <c r="D96" i="56"/>
  <c r="C96" i="56"/>
  <c r="B96" i="56"/>
  <c r="AI95" i="56"/>
  <c r="AH95" i="56"/>
  <c r="AG95" i="56"/>
  <c r="AF95" i="56"/>
  <c r="AE95" i="56"/>
  <c r="AD95" i="56"/>
  <c r="AC95" i="56"/>
  <c r="AB95" i="56"/>
  <c r="AA95" i="56"/>
  <c r="Z95" i="56"/>
  <c r="Y95" i="56"/>
  <c r="X95" i="56"/>
  <c r="W95" i="56"/>
  <c r="V95" i="56"/>
  <c r="U95" i="56"/>
  <c r="T95" i="56"/>
  <c r="S95" i="56"/>
  <c r="R95" i="56"/>
  <c r="Q95" i="56"/>
  <c r="P95" i="56"/>
  <c r="O95" i="56"/>
  <c r="N95" i="56"/>
  <c r="M95" i="56"/>
  <c r="L95" i="56"/>
  <c r="K95" i="56"/>
  <c r="J95" i="56"/>
  <c r="I95" i="56"/>
  <c r="H95" i="56"/>
  <c r="G95" i="56"/>
  <c r="F95" i="56"/>
  <c r="E95" i="56"/>
  <c r="D95" i="56"/>
  <c r="C95" i="56"/>
  <c r="B95" i="56"/>
  <c r="AI94" i="56"/>
  <c r="AH94" i="56"/>
  <c r="AG94" i="56"/>
  <c r="AF94" i="56"/>
  <c r="AE94" i="56"/>
  <c r="AD94" i="56"/>
  <c r="AC94" i="56"/>
  <c r="AB94" i="56"/>
  <c r="AA94" i="56"/>
  <c r="Z94" i="56"/>
  <c r="Y94" i="56"/>
  <c r="X94" i="56"/>
  <c r="W94" i="56"/>
  <c r="V94" i="56"/>
  <c r="U94" i="56"/>
  <c r="T94" i="56"/>
  <c r="S94" i="56"/>
  <c r="R94" i="56"/>
  <c r="Q94" i="56"/>
  <c r="P94" i="56"/>
  <c r="O94" i="56"/>
  <c r="N94" i="56"/>
  <c r="M94" i="56"/>
  <c r="L94" i="56"/>
  <c r="K94" i="56"/>
  <c r="J94" i="56"/>
  <c r="I94" i="56"/>
  <c r="H94" i="56"/>
  <c r="G94" i="56"/>
  <c r="F94" i="56"/>
  <c r="E94" i="56"/>
  <c r="D94" i="56"/>
  <c r="C94" i="56"/>
  <c r="B94" i="56"/>
  <c r="AI93" i="56"/>
  <c r="AH93" i="56"/>
  <c r="AG93" i="56"/>
  <c r="AF93" i="56"/>
  <c r="AE93" i="56"/>
  <c r="AD93" i="56"/>
  <c r="AC93" i="56"/>
  <c r="AB93" i="56"/>
  <c r="AA93" i="56"/>
  <c r="Z93" i="56"/>
  <c r="Y93" i="56"/>
  <c r="X93" i="56"/>
  <c r="W93" i="56"/>
  <c r="V93" i="56"/>
  <c r="U93" i="56"/>
  <c r="T93" i="56"/>
  <c r="S93" i="56"/>
  <c r="R93" i="56"/>
  <c r="Q93" i="56"/>
  <c r="P93" i="56"/>
  <c r="O93" i="56"/>
  <c r="N93" i="56"/>
  <c r="M93" i="56"/>
  <c r="L93" i="56"/>
  <c r="K93" i="56"/>
  <c r="J93" i="56"/>
  <c r="I93" i="56"/>
  <c r="H93" i="56"/>
  <c r="G93" i="56"/>
  <c r="F93" i="56"/>
  <c r="E93" i="56"/>
  <c r="D93" i="56"/>
  <c r="C93" i="56"/>
  <c r="B93" i="56"/>
  <c r="A93" i="56"/>
  <c r="AI92" i="56"/>
  <c r="AH92" i="56"/>
  <c r="AG92" i="56"/>
  <c r="AF92" i="56"/>
  <c r="AE92" i="56"/>
  <c r="AD92" i="56"/>
  <c r="AC92" i="56"/>
  <c r="AB92" i="56"/>
  <c r="AA92" i="56"/>
  <c r="Z92" i="56"/>
  <c r="Y92" i="56"/>
  <c r="X92" i="56"/>
  <c r="W92" i="56"/>
  <c r="V92" i="56"/>
  <c r="U92" i="56"/>
  <c r="T92" i="56"/>
  <c r="S92" i="56"/>
  <c r="R92" i="56"/>
  <c r="Q92" i="56"/>
  <c r="P92" i="56"/>
  <c r="O92" i="56"/>
  <c r="N92" i="56"/>
  <c r="M92" i="56"/>
  <c r="L92" i="56"/>
  <c r="K92" i="56"/>
  <c r="J92" i="56"/>
  <c r="I92" i="56"/>
  <c r="H92" i="56"/>
  <c r="G92" i="56"/>
  <c r="F92" i="56"/>
  <c r="E92" i="56"/>
  <c r="D92" i="56"/>
  <c r="C92" i="56"/>
  <c r="B92" i="56"/>
  <c r="AI91" i="56"/>
  <c r="AH91" i="56"/>
  <c r="AG91" i="56"/>
  <c r="AF91" i="56"/>
  <c r="AE91" i="56"/>
  <c r="AD91" i="56"/>
  <c r="AC91" i="56"/>
  <c r="AB91" i="56"/>
  <c r="AA91" i="56"/>
  <c r="Z91" i="56"/>
  <c r="Y91" i="56"/>
  <c r="X91" i="56"/>
  <c r="W91" i="56"/>
  <c r="V91" i="56"/>
  <c r="U91" i="56"/>
  <c r="T91" i="56"/>
  <c r="S91" i="56"/>
  <c r="R91" i="56"/>
  <c r="Q91" i="56"/>
  <c r="P91" i="56"/>
  <c r="O91" i="56"/>
  <c r="N91" i="56"/>
  <c r="M91" i="56"/>
  <c r="L91" i="56"/>
  <c r="K91" i="56"/>
  <c r="J91" i="56"/>
  <c r="I91" i="56"/>
  <c r="H91" i="56"/>
  <c r="G91" i="56"/>
  <c r="F91" i="56"/>
  <c r="E91" i="56"/>
  <c r="D91" i="56"/>
  <c r="C91" i="56"/>
  <c r="B91" i="56"/>
  <c r="AI90" i="56"/>
  <c r="AH90" i="56"/>
  <c r="AG90" i="56"/>
  <c r="AF90" i="56"/>
  <c r="AE90" i="56"/>
  <c r="AD90" i="56"/>
  <c r="AC90" i="56"/>
  <c r="AB90" i="56"/>
  <c r="AA90" i="56"/>
  <c r="Z90" i="56"/>
  <c r="Y90" i="56"/>
  <c r="X90" i="56"/>
  <c r="W90" i="56"/>
  <c r="V90" i="56"/>
  <c r="U90" i="56"/>
  <c r="T90" i="56"/>
  <c r="S90" i="56"/>
  <c r="R90" i="56"/>
  <c r="Q90" i="56"/>
  <c r="P90" i="56"/>
  <c r="O90" i="56"/>
  <c r="N90" i="56"/>
  <c r="M90" i="56"/>
  <c r="L90" i="56"/>
  <c r="K90" i="56"/>
  <c r="J90" i="56"/>
  <c r="I90" i="56"/>
  <c r="H90" i="56"/>
  <c r="G90" i="56"/>
  <c r="F90" i="56"/>
  <c r="E90" i="56"/>
  <c r="D90" i="56"/>
  <c r="C90" i="56"/>
  <c r="B90" i="56"/>
  <c r="AW89" i="56"/>
  <c r="AI89" i="56"/>
  <c r="AH89" i="56"/>
  <c r="AG89" i="56"/>
  <c r="AF89" i="56"/>
  <c r="AE89" i="56"/>
  <c r="AD89" i="56"/>
  <c r="AC89" i="56"/>
  <c r="AB89" i="56"/>
  <c r="AA89" i="56"/>
  <c r="Z89" i="56"/>
  <c r="Y89" i="56"/>
  <c r="X89" i="56"/>
  <c r="W89" i="56"/>
  <c r="V89" i="56"/>
  <c r="U89" i="56"/>
  <c r="T89" i="56"/>
  <c r="S89" i="56"/>
  <c r="R89" i="56"/>
  <c r="Q89" i="56"/>
  <c r="P89" i="56"/>
  <c r="O89" i="56"/>
  <c r="N89" i="56"/>
  <c r="M89" i="56"/>
  <c r="L89" i="56"/>
  <c r="K89" i="56"/>
  <c r="J89" i="56"/>
  <c r="I89" i="56"/>
  <c r="H89" i="56"/>
  <c r="G89" i="56"/>
  <c r="F89" i="56"/>
  <c r="E89" i="56"/>
  <c r="D89" i="56"/>
  <c r="C89" i="56"/>
  <c r="B89" i="56"/>
  <c r="AW88" i="56"/>
  <c r="AI88" i="56"/>
  <c r="AH88" i="56"/>
  <c r="AG88" i="56"/>
  <c r="AF88" i="56"/>
  <c r="AE88" i="56"/>
  <c r="AD88" i="56"/>
  <c r="AC88" i="56"/>
  <c r="AB88" i="56"/>
  <c r="AA88" i="56"/>
  <c r="Z88" i="56"/>
  <c r="Y88" i="56"/>
  <c r="X88" i="56"/>
  <c r="W88" i="56"/>
  <c r="V88" i="56"/>
  <c r="U88" i="56"/>
  <c r="T88" i="56"/>
  <c r="S88" i="56"/>
  <c r="R88" i="56"/>
  <c r="Q88" i="56"/>
  <c r="P88" i="56"/>
  <c r="O88" i="56"/>
  <c r="N88" i="56"/>
  <c r="M88" i="56"/>
  <c r="L88" i="56"/>
  <c r="K88" i="56"/>
  <c r="J88" i="56"/>
  <c r="I88" i="56"/>
  <c r="H88" i="56"/>
  <c r="G88" i="56"/>
  <c r="F88" i="56"/>
  <c r="E88" i="56"/>
  <c r="D88" i="56"/>
  <c r="C88" i="56"/>
  <c r="B88" i="56"/>
  <c r="AW87" i="56"/>
  <c r="AI87" i="56"/>
  <c r="AH87" i="56"/>
  <c r="AG87" i="56"/>
  <c r="AF87" i="56"/>
  <c r="AE87" i="56"/>
  <c r="AD87" i="56"/>
  <c r="AC87" i="56"/>
  <c r="AB87" i="56"/>
  <c r="AA87" i="56"/>
  <c r="Z87" i="56"/>
  <c r="Y87" i="56"/>
  <c r="X87" i="56"/>
  <c r="W87" i="56"/>
  <c r="V87" i="56"/>
  <c r="U87" i="56"/>
  <c r="T87" i="56"/>
  <c r="S87" i="56"/>
  <c r="R87" i="56"/>
  <c r="Q87" i="56"/>
  <c r="P87" i="56"/>
  <c r="O87" i="56"/>
  <c r="N87" i="56"/>
  <c r="M87" i="56"/>
  <c r="L87" i="56"/>
  <c r="K87" i="56"/>
  <c r="J87" i="56"/>
  <c r="I87" i="56"/>
  <c r="H87" i="56"/>
  <c r="G87" i="56"/>
  <c r="F87" i="56"/>
  <c r="E87" i="56"/>
  <c r="D87" i="56"/>
  <c r="C87" i="56"/>
  <c r="B87" i="56"/>
  <c r="A87" i="56"/>
  <c r="AI86" i="56"/>
  <c r="AH86" i="56"/>
  <c r="AG86" i="56"/>
  <c r="AF86" i="56"/>
  <c r="AE86" i="56"/>
  <c r="AD86" i="56"/>
  <c r="AC86" i="56"/>
  <c r="AB86" i="56"/>
  <c r="AA86" i="56"/>
  <c r="Z86" i="56"/>
  <c r="Y86" i="56"/>
  <c r="X86" i="56"/>
  <c r="W86" i="56"/>
  <c r="V86" i="56"/>
  <c r="U86" i="56"/>
  <c r="T86" i="56"/>
  <c r="S86" i="56"/>
  <c r="R86" i="56"/>
  <c r="Q86" i="56"/>
  <c r="P86" i="56"/>
  <c r="O86" i="56"/>
  <c r="N86" i="56"/>
  <c r="M86" i="56"/>
  <c r="L86" i="56"/>
  <c r="K86" i="56"/>
  <c r="J86" i="56"/>
  <c r="I86" i="56"/>
  <c r="H86" i="56"/>
  <c r="G86" i="56"/>
  <c r="F86" i="56"/>
  <c r="E86" i="56"/>
  <c r="D86" i="56"/>
  <c r="C86" i="56"/>
  <c r="B86" i="56"/>
  <c r="AI85" i="56"/>
  <c r="AH85" i="56"/>
  <c r="AG85" i="56"/>
  <c r="AF85" i="56"/>
  <c r="AE85" i="56"/>
  <c r="AD85" i="56"/>
  <c r="AC85" i="56"/>
  <c r="AB85" i="56"/>
  <c r="AA85" i="56"/>
  <c r="Z85" i="56"/>
  <c r="Y85" i="56"/>
  <c r="X85" i="56"/>
  <c r="W85" i="56"/>
  <c r="V85" i="56"/>
  <c r="U85" i="56"/>
  <c r="T85" i="56"/>
  <c r="S85" i="56"/>
  <c r="R85" i="56"/>
  <c r="Q85" i="56"/>
  <c r="P85" i="56"/>
  <c r="O85" i="56"/>
  <c r="N85" i="56"/>
  <c r="M85" i="56"/>
  <c r="L85" i="56"/>
  <c r="K85" i="56"/>
  <c r="J85" i="56"/>
  <c r="I85" i="56"/>
  <c r="H85" i="56"/>
  <c r="G85" i="56"/>
  <c r="F85" i="56"/>
  <c r="E85" i="56"/>
  <c r="D85" i="56"/>
  <c r="C85" i="56"/>
  <c r="B85" i="56"/>
  <c r="AI84" i="56"/>
  <c r="AH84" i="56"/>
  <c r="AG84" i="56"/>
  <c r="AF84" i="56"/>
  <c r="AE84" i="56"/>
  <c r="AD84" i="56"/>
  <c r="AC84" i="56"/>
  <c r="AB84" i="56"/>
  <c r="AA84" i="56"/>
  <c r="Z84" i="56"/>
  <c r="Y84" i="56"/>
  <c r="X84" i="56"/>
  <c r="W84" i="56"/>
  <c r="V84" i="56"/>
  <c r="U84" i="56"/>
  <c r="T84" i="56"/>
  <c r="S84" i="56"/>
  <c r="R84" i="56"/>
  <c r="Q84" i="56"/>
  <c r="P84" i="56"/>
  <c r="O84" i="56"/>
  <c r="N84" i="56"/>
  <c r="M84" i="56"/>
  <c r="L84" i="56"/>
  <c r="K84" i="56"/>
  <c r="J84" i="56"/>
  <c r="I84" i="56"/>
  <c r="H84" i="56"/>
  <c r="G84" i="56"/>
  <c r="F84" i="56"/>
  <c r="E84" i="56"/>
  <c r="D84" i="56"/>
  <c r="C84" i="56"/>
  <c r="B84" i="56"/>
  <c r="AI83" i="56"/>
  <c r="AH83" i="56"/>
  <c r="AG83" i="56"/>
  <c r="AF83" i="56"/>
  <c r="AE83" i="56"/>
  <c r="AD83" i="56"/>
  <c r="AC83" i="56"/>
  <c r="AB83" i="56"/>
  <c r="AA83" i="56"/>
  <c r="Z83" i="56"/>
  <c r="Y83" i="56"/>
  <c r="X83" i="56"/>
  <c r="W83" i="56"/>
  <c r="V83" i="56"/>
  <c r="U83" i="56"/>
  <c r="T83" i="56"/>
  <c r="S83" i="56"/>
  <c r="R83" i="56"/>
  <c r="Q83" i="56"/>
  <c r="P83" i="56"/>
  <c r="O83" i="56"/>
  <c r="N83" i="56"/>
  <c r="M83" i="56"/>
  <c r="L83" i="56"/>
  <c r="K83" i="56"/>
  <c r="J83" i="56"/>
  <c r="I83" i="56"/>
  <c r="H83" i="56"/>
  <c r="G83" i="56"/>
  <c r="F83" i="56"/>
  <c r="E83" i="56"/>
  <c r="D83" i="56"/>
  <c r="C83" i="56"/>
  <c r="B83" i="56"/>
  <c r="AI82" i="56"/>
  <c r="AH82" i="56"/>
  <c r="AG82" i="56"/>
  <c r="AF82" i="56"/>
  <c r="AE82" i="56"/>
  <c r="AD82" i="56"/>
  <c r="AC82" i="56"/>
  <c r="AB82" i="56"/>
  <c r="AA82" i="56"/>
  <c r="Z82" i="56"/>
  <c r="Y82" i="56"/>
  <c r="X82" i="56"/>
  <c r="W82" i="56"/>
  <c r="V82" i="56"/>
  <c r="U82" i="56"/>
  <c r="T82" i="56"/>
  <c r="S82" i="56"/>
  <c r="R82" i="56"/>
  <c r="Q82" i="56"/>
  <c r="P82" i="56"/>
  <c r="O82" i="56"/>
  <c r="N82" i="56"/>
  <c r="M82" i="56"/>
  <c r="L82" i="56"/>
  <c r="K82" i="56"/>
  <c r="J82" i="56"/>
  <c r="I82" i="56"/>
  <c r="H82" i="56"/>
  <c r="G82" i="56"/>
  <c r="F82" i="56"/>
  <c r="E82" i="56"/>
  <c r="D82" i="56"/>
  <c r="C82" i="56"/>
  <c r="B82" i="56"/>
  <c r="AW81" i="56"/>
  <c r="AI81" i="56"/>
  <c r="AH81" i="56"/>
  <c r="AG81" i="56"/>
  <c r="AF81" i="56"/>
  <c r="AE81" i="56"/>
  <c r="AD81" i="56"/>
  <c r="AC81" i="56"/>
  <c r="AB81" i="56"/>
  <c r="AA81" i="56"/>
  <c r="Z81" i="56"/>
  <c r="Y81" i="56"/>
  <c r="X81" i="56"/>
  <c r="W81" i="56"/>
  <c r="V81" i="56"/>
  <c r="U81" i="56"/>
  <c r="T81" i="56"/>
  <c r="S81" i="56"/>
  <c r="R81" i="56"/>
  <c r="Q81" i="56"/>
  <c r="P81" i="56"/>
  <c r="O81" i="56"/>
  <c r="N81" i="56"/>
  <c r="M81" i="56"/>
  <c r="L81" i="56"/>
  <c r="K81" i="56"/>
  <c r="J81" i="56"/>
  <c r="I81" i="56"/>
  <c r="H81" i="56"/>
  <c r="G81" i="56"/>
  <c r="F81" i="56"/>
  <c r="E81" i="56"/>
  <c r="D81" i="56"/>
  <c r="C81" i="56"/>
  <c r="B81" i="56"/>
  <c r="A81" i="56"/>
  <c r="AW80" i="56"/>
  <c r="AI80" i="56"/>
  <c r="AH80" i="56"/>
  <c r="AG80" i="56"/>
  <c r="AF80" i="56"/>
  <c r="AE80" i="56"/>
  <c r="AD80" i="56"/>
  <c r="AC80" i="56"/>
  <c r="AB80" i="56"/>
  <c r="AA80" i="56"/>
  <c r="Z80" i="56"/>
  <c r="Y80" i="56"/>
  <c r="X80" i="56"/>
  <c r="W80" i="56"/>
  <c r="V80" i="56"/>
  <c r="U80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D80" i="56"/>
  <c r="C80" i="56"/>
  <c r="B80" i="56"/>
  <c r="AW79" i="56"/>
  <c r="AI79" i="56"/>
  <c r="AH79" i="56"/>
  <c r="AG79" i="56"/>
  <c r="AF79" i="56"/>
  <c r="AE79" i="56"/>
  <c r="AD79" i="56"/>
  <c r="AC79" i="56"/>
  <c r="AB79" i="56"/>
  <c r="AA79" i="56"/>
  <c r="Z79" i="56"/>
  <c r="Y79" i="56"/>
  <c r="X79" i="56"/>
  <c r="W79" i="56"/>
  <c r="V79" i="56"/>
  <c r="U79" i="56"/>
  <c r="T79" i="56"/>
  <c r="S79" i="56"/>
  <c r="R79" i="56"/>
  <c r="Q79" i="56"/>
  <c r="P79" i="56"/>
  <c r="O79" i="56"/>
  <c r="N79" i="56"/>
  <c r="M79" i="56"/>
  <c r="L79" i="56"/>
  <c r="K79" i="56"/>
  <c r="J79" i="56"/>
  <c r="I79" i="56"/>
  <c r="H79" i="56"/>
  <c r="G79" i="56"/>
  <c r="F79" i="56"/>
  <c r="E79" i="56"/>
  <c r="D79" i="56"/>
  <c r="C79" i="56"/>
  <c r="B79" i="56"/>
  <c r="AW78" i="56"/>
  <c r="AI78" i="56"/>
  <c r="AH78" i="56"/>
  <c r="AG78" i="56"/>
  <c r="AF78" i="56"/>
  <c r="AE78" i="56"/>
  <c r="AD78" i="56"/>
  <c r="AC78" i="56"/>
  <c r="AB78" i="56"/>
  <c r="AA78" i="56"/>
  <c r="Z78" i="56"/>
  <c r="Y78" i="56"/>
  <c r="X78" i="56"/>
  <c r="W78" i="56"/>
  <c r="V78" i="56"/>
  <c r="U78" i="56"/>
  <c r="T78" i="56"/>
  <c r="S78" i="56"/>
  <c r="R78" i="56"/>
  <c r="Q78" i="56"/>
  <c r="P78" i="56"/>
  <c r="O78" i="56"/>
  <c r="N78" i="56"/>
  <c r="M78" i="56"/>
  <c r="L78" i="56"/>
  <c r="K78" i="56"/>
  <c r="J78" i="56"/>
  <c r="I78" i="56"/>
  <c r="H78" i="56"/>
  <c r="G78" i="56"/>
  <c r="F78" i="56"/>
  <c r="E78" i="56"/>
  <c r="D78" i="56"/>
  <c r="C78" i="56"/>
  <c r="B78" i="56"/>
  <c r="AW77" i="56"/>
  <c r="AI77" i="56"/>
  <c r="AH77" i="56"/>
  <c r="AG77" i="56"/>
  <c r="AF77" i="56"/>
  <c r="AE77" i="56"/>
  <c r="AD77" i="56"/>
  <c r="AC77" i="56"/>
  <c r="AB77" i="56"/>
  <c r="AA77" i="56"/>
  <c r="Z77" i="56"/>
  <c r="Y77" i="56"/>
  <c r="X77" i="56"/>
  <c r="W77" i="56"/>
  <c r="V77" i="56"/>
  <c r="U77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H77" i="56"/>
  <c r="G77" i="56"/>
  <c r="F77" i="56"/>
  <c r="E77" i="56"/>
  <c r="D77" i="56"/>
  <c r="C77" i="56"/>
  <c r="B77" i="56"/>
  <c r="AI76" i="56"/>
  <c r="AH76" i="56"/>
  <c r="AG76" i="56"/>
  <c r="AF76" i="56"/>
  <c r="AE76" i="56"/>
  <c r="AD76" i="56"/>
  <c r="AC76" i="56"/>
  <c r="AB76" i="56"/>
  <c r="AA76" i="56"/>
  <c r="Z76" i="56"/>
  <c r="Y76" i="56"/>
  <c r="X76" i="56"/>
  <c r="W76" i="56"/>
  <c r="V76" i="56"/>
  <c r="U76" i="56"/>
  <c r="T76" i="56"/>
  <c r="S76" i="56"/>
  <c r="R76" i="56"/>
  <c r="Q76" i="56"/>
  <c r="P76" i="56"/>
  <c r="O76" i="56"/>
  <c r="N76" i="56"/>
  <c r="M76" i="56"/>
  <c r="L76" i="56"/>
  <c r="K76" i="56"/>
  <c r="J76" i="56"/>
  <c r="I76" i="56"/>
  <c r="H76" i="56"/>
  <c r="G76" i="56"/>
  <c r="F76" i="56"/>
  <c r="E76" i="56"/>
  <c r="D76" i="56"/>
  <c r="C76" i="56"/>
  <c r="B76" i="56"/>
  <c r="AI75" i="56"/>
  <c r="AH75" i="56"/>
  <c r="AG75" i="56"/>
  <c r="AF75" i="56"/>
  <c r="AE75" i="56"/>
  <c r="AD75" i="56"/>
  <c r="AC75" i="56"/>
  <c r="AB75" i="56"/>
  <c r="AA75" i="56"/>
  <c r="Z75" i="56"/>
  <c r="Y75" i="56"/>
  <c r="X75" i="56"/>
  <c r="W75" i="56"/>
  <c r="V75" i="56"/>
  <c r="U75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H75" i="56"/>
  <c r="G75" i="56"/>
  <c r="F75" i="56"/>
  <c r="E75" i="56"/>
  <c r="D75" i="56"/>
  <c r="C75" i="56"/>
  <c r="B75" i="56"/>
  <c r="A75" i="56"/>
  <c r="AI74" i="56"/>
  <c r="AH74" i="56"/>
  <c r="AG74" i="56"/>
  <c r="AF74" i="56"/>
  <c r="AE74" i="56"/>
  <c r="AD74" i="56"/>
  <c r="AC74" i="56"/>
  <c r="AB74" i="56"/>
  <c r="AA74" i="56"/>
  <c r="Z74" i="56"/>
  <c r="Y74" i="56"/>
  <c r="X74" i="56"/>
  <c r="W74" i="56"/>
  <c r="V74" i="56"/>
  <c r="U74" i="56"/>
  <c r="T74" i="56"/>
  <c r="S74" i="56"/>
  <c r="R74" i="56"/>
  <c r="Q74" i="56"/>
  <c r="P74" i="56"/>
  <c r="O74" i="56"/>
  <c r="N74" i="56"/>
  <c r="M74" i="56"/>
  <c r="L74" i="56"/>
  <c r="K74" i="56"/>
  <c r="J74" i="56"/>
  <c r="I74" i="56"/>
  <c r="H74" i="56"/>
  <c r="G74" i="56"/>
  <c r="F74" i="56"/>
  <c r="E74" i="56"/>
  <c r="D74" i="56"/>
  <c r="C74" i="56"/>
  <c r="B74" i="56"/>
  <c r="AI73" i="56"/>
  <c r="AH73" i="56"/>
  <c r="AG73" i="56"/>
  <c r="AF73" i="56"/>
  <c r="AE73" i="56"/>
  <c r="AD73" i="56"/>
  <c r="AC73" i="56"/>
  <c r="AB73" i="56"/>
  <c r="AA73" i="56"/>
  <c r="Z73" i="56"/>
  <c r="Y73" i="56"/>
  <c r="X73" i="56"/>
  <c r="W73" i="56"/>
  <c r="V73" i="56"/>
  <c r="U73" i="56"/>
  <c r="T73" i="56"/>
  <c r="S73" i="56"/>
  <c r="R73" i="56"/>
  <c r="Q73" i="56"/>
  <c r="P73" i="56"/>
  <c r="O73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B73" i="56"/>
  <c r="AW72" i="56"/>
  <c r="AI72" i="56"/>
  <c r="AH72" i="56"/>
  <c r="AG72" i="56"/>
  <c r="AF72" i="56"/>
  <c r="AE72" i="56"/>
  <c r="AD72" i="56"/>
  <c r="AC72" i="56"/>
  <c r="AB72" i="56"/>
  <c r="AA72" i="56"/>
  <c r="Z72" i="56"/>
  <c r="Y72" i="56"/>
  <c r="X72" i="56"/>
  <c r="W72" i="56"/>
  <c r="V72" i="56"/>
  <c r="U72" i="56"/>
  <c r="T72" i="56"/>
  <c r="S72" i="56"/>
  <c r="R72" i="56"/>
  <c r="Q72" i="56"/>
  <c r="P72" i="56"/>
  <c r="O72" i="56"/>
  <c r="N72" i="56"/>
  <c r="M72" i="56"/>
  <c r="L72" i="56"/>
  <c r="K72" i="56"/>
  <c r="J72" i="56"/>
  <c r="I72" i="56"/>
  <c r="H72" i="56"/>
  <c r="G72" i="56"/>
  <c r="F72" i="56"/>
  <c r="E72" i="56"/>
  <c r="D72" i="56"/>
  <c r="C72" i="56"/>
  <c r="B72" i="56"/>
  <c r="AW71" i="56"/>
  <c r="AI71" i="56"/>
  <c r="AH71" i="56"/>
  <c r="AG71" i="56"/>
  <c r="AF71" i="56"/>
  <c r="AE71" i="56"/>
  <c r="AD71" i="56"/>
  <c r="AC71" i="56"/>
  <c r="AB71" i="56"/>
  <c r="AA71" i="56"/>
  <c r="Z71" i="56"/>
  <c r="Y71" i="56"/>
  <c r="X71" i="56"/>
  <c r="W71" i="56"/>
  <c r="V71" i="56"/>
  <c r="U71" i="56"/>
  <c r="T71" i="56"/>
  <c r="S71" i="56"/>
  <c r="R71" i="56"/>
  <c r="Q71" i="56"/>
  <c r="P71" i="56"/>
  <c r="O71" i="56"/>
  <c r="N71" i="56"/>
  <c r="M71" i="56"/>
  <c r="L71" i="56"/>
  <c r="K71" i="56"/>
  <c r="J71" i="56"/>
  <c r="I71" i="56"/>
  <c r="H71" i="56"/>
  <c r="G71" i="56"/>
  <c r="F71" i="56"/>
  <c r="E71" i="56"/>
  <c r="D71" i="56"/>
  <c r="C71" i="56"/>
  <c r="B71" i="56"/>
  <c r="AW70" i="56"/>
  <c r="AI70" i="56"/>
  <c r="AH70" i="56"/>
  <c r="AG70" i="56"/>
  <c r="AF70" i="56"/>
  <c r="AE70" i="56"/>
  <c r="AD70" i="56"/>
  <c r="AC70" i="56"/>
  <c r="AB70" i="56"/>
  <c r="AA70" i="56"/>
  <c r="Z70" i="56"/>
  <c r="Y70" i="56"/>
  <c r="X70" i="56"/>
  <c r="W70" i="56"/>
  <c r="V70" i="56"/>
  <c r="U70" i="56"/>
  <c r="T70" i="56"/>
  <c r="S70" i="56"/>
  <c r="R70" i="56"/>
  <c r="Q70" i="56"/>
  <c r="P70" i="56"/>
  <c r="O70" i="56"/>
  <c r="N70" i="56"/>
  <c r="M70" i="56"/>
  <c r="L70" i="56"/>
  <c r="K70" i="56"/>
  <c r="J70" i="56"/>
  <c r="I70" i="56"/>
  <c r="H70" i="56"/>
  <c r="G70" i="56"/>
  <c r="F70" i="56"/>
  <c r="E70" i="56"/>
  <c r="D70" i="56"/>
  <c r="C70" i="56"/>
  <c r="B70" i="56"/>
  <c r="AW69" i="56"/>
  <c r="AI69" i="56"/>
  <c r="AH69" i="56"/>
  <c r="AG69" i="56"/>
  <c r="AF69" i="56"/>
  <c r="AE69" i="56"/>
  <c r="AD69" i="56"/>
  <c r="AC69" i="56"/>
  <c r="AB69" i="56"/>
  <c r="AA69" i="56"/>
  <c r="Z69" i="56"/>
  <c r="Y69" i="56"/>
  <c r="X69" i="56"/>
  <c r="W69" i="56"/>
  <c r="V69" i="56"/>
  <c r="U69" i="56"/>
  <c r="T69" i="56"/>
  <c r="S69" i="56"/>
  <c r="R69" i="56"/>
  <c r="Q69" i="56"/>
  <c r="P69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C69" i="56"/>
  <c r="B69" i="56"/>
  <c r="A69" i="56"/>
  <c r="AW68" i="56"/>
  <c r="AI68" i="56"/>
  <c r="AH68" i="56"/>
  <c r="AG68" i="56"/>
  <c r="AF68" i="56"/>
  <c r="AE68" i="56"/>
  <c r="AD68" i="56"/>
  <c r="AC68" i="56"/>
  <c r="AB68" i="56"/>
  <c r="AA68" i="56"/>
  <c r="Z68" i="56"/>
  <c r="Y68" i="56"/>
  <c r="X68" i="56"/>
  <c r="W68" i="56"/>
  <c r="V68" i="56"/>
  <c r="U68" i="56"/>
  <c r="T68" i="56"/>
  <c r="S68" i="56"/>
  <c r="R68" i="56"/>
  <c r="Q68" i="56"/>
  <c r="P68" i="56"/>
  <c r="O68" i="56"/>
  <c r="N68" i="56"/>
  <c r="M68" i="56"/>
  <c r="L68" i="56"/>
  <c r="K68" i="56"/>
  <c r="J68" i="56"/>
  <c r="I68" i="56"/>
  <c r="H68" i="56"/>
  <c r="G68" i="56"/>
  <c r="F68" i="56"/>
  <c r="E68" i="56"/>
  <c r="D68" i="56"/>
  <c r="C68" i="56"/>
  <c r="B68" i="56"/>
  <c r="AW67" i="56"/>
  <c r="AI67" i="56"/>
  <c r="AH67" i="56"/>
  <c r="AG67" i="56"/>
  <c r="AF67" i="56"/>
  <c r="AE67" i="56"/>
  <c r="AD67" i="56"/>
  <c r="AC67" i="56"/>
  <c r="AB67" i="56"/>
  <c r="AA67" i="56"/>
  <c r="Z67" i="56"/>
  <c r="Y67" i="56"/>
  <c r="X67" i="56"/>
  <c r="W67" i="56"/>
  <c r="V67" i="56"/>
  <c r="U67" i="56"/>
  <c r="T67" i="56"/>
  <c r="S67" i="56"/>
  <c r="R67" i="56"/>
  <c r="Q67" i="56"/>
  <c r="P67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C67" i="56"/>
  <c r="B67" i="56"/>
  <c r="AI66" i="56"/>
  <c r="AH66" i="56"/>
  <c r="AG66" i="56"/>
  <c r="AF66" i="56"/>
  <c r="AE66" i="56"/>
  <c r="AD66" i="56"/>
  <c r="AC66" i="56"/>
  <c r="AB66" i="56"/>
  <c r="AA66" i="56"/>
  <c r="Z66" i="56"/>
  <c r="Y66" i="56"/>
  <c r="X66" i="56"/>
  <c r="W66" i="56"/>
  <c r="V66" i="56"/>
  <c r="U66" i="56"/>
  <c r="T66" i="56"/>
  <c r="S66" i="56"/>
  <c r="R66" i="56"/>
  <c r="Q66" i="56"/>
  <c r="P66" i="56"/>
  <c r="O66" i="56"/>
  <c r="N66" i="56"/>
  <c r="M66" i="56"/>
  <c r="L66" i="56"/>
  <c r="K66" i="56"/>
  <c r="J66" i="56"/>
  <c r="I66" i="56"/>
  <c r="H66" i="56"/>
  <c r="G66" i="56"/>
  <c r="F66" i="56"/>
  <c r="E66" i="56"/>
  <c r="D66" i="56"/>
  <c r="C66" i="56"/>
  <c r="B66" i="56"/>
  <c r="AI65" i="56"/>
  <c r="AH65" i="56"/>
  <c r="AG65" i="56"/>
  <c r="AF65" i="56"/>
  <c r="AE65" i="56"/>
  <c r="AD65" i="56"/>
  <c r="AC65" i="56"/>
  <c r="AB65" i="56"/>
  <c r="AA65" i="56"/>
  <c r="Z65" i="56"/>
  <c r="Y65" i="56"/>
  <c r="X65" i="56"/>
  <c r="W65" i="56"/>
  <c r="V65" i="56"/>
  <c r="U65" i="56"/>
  <c r="T65" i="56"/>
  <c r="S65" i="56"/>
  <c r="R65" i="56"/>
  <c r="Q65" i="56"/>
  <c r="P65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C65" i="56"/>
  <c r="B65" i="56"/>
  <c r="AI64" i="56"/>
  <c r="AH64" i="56"/>
  <c r="AG64" i="56"/>
  <c r="AF64" i="56"/>
  <c r="AE64" i="56"/>
  <c r="AD64" i="56"/>
  <c r="AC64" i="56"/>
  <c r="AB64" i="56"/>
  <c r="AA64" i="56"/>
  <c r="Z64" i="56"/>
  <c r="Y64" i="56"/>
  <c r="X64" i="56"/>
  <c r="W64" i="56"/>
  <c r="V64" i="56"/>
  <c r="U64" i="56"/>
  <c r="T64" i="56"/>
  <c r="S64" i="56"/>
  <c r="R64" i="56"/>
  <c r="Q64" i="56"/>
  <c r="P64" i="56"/>
  <c r="O64" i="56"/>
  <c r="N64" i="56"/>
  <c r="M64" i="56"/>
  <c r="L64" i="56"/>
  <c r="K64" i="56"/>
  <c r="J64" i="56"/>
  <c r="I64" i="56"/>
  <c r="H64" i="56"/>
  <c r="G64" i="56"/>
  <c r="F64" i="56"/>
  <c r="E64" i="56"/>
  <c r="D64" i="56"/>
  <c r="C64" i="56"/>
  <c r="B64" i="56"/>
  <c r="AI63" i="56"/>
  <c r="AH63" i="56"/>
  <c r="AG63" i="56"/>
  <c r="AF63" i="56"/>
  <c r="AE63" i="56"/>
  <c r="AD63" i="56"/>
  <c r="AC63" i="56"/>
  <c r="AB63" i="56"/>
  <c r="AA63" i="56"/>
  <c r="Z63" i="56"/>
  <c r="Y63" i="56"/>
  <c r="X63" i="56"/>
  <c r="W63" i="56"/>
  <c r="V63" i="56"/>
  <c r="U63" i="56"/>
  <c r="T63" i="56"/>
  <c r="S63" i="56"/>
  <c r="R63" i="56"/>
  <c r="Q63" i="56"/>
  <c r="P63" i="56"/>
  <c r="O63" i="56"/>
  <c r="N63" i="56"/>
  <c r="M63" i="56"/>
  <c r="L63" i="56"/>
  <c r="K63" i="56"/>
  <c r="J63" i="56"/>
  <c r="I63" i="56"/>
  <c r="H63" i="56"/>
  <c r="G63" i="56"/>
  <c r="F63" i="56"/>
  <c r="E63" i="56"/>
  <c r="D63" i="56"/>
  <c r="C63" i="56"/>
  <c r="B63" i="56"/>
  <c r="A63" i="56"/>
  <c r="AI62" i="56"/>
  <c r="AH62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C62" i="56"/>
  <c r="B62" i="56"/>
  <c r="AI61" i="56"/>
  <c r="AH61" i="56"/>
  <c r="AG61" i="56"/>
  <c r="AF61" i="56"/>
  <c r="AE61" i="56"/>
  <c r="AD61" i="56"/>
  <c r="AC61" i="56"/>
  <c r="AB61" i="56"/>
  <c r="AA61" i="56"/>
  <c r="Z61" i="56"/>
  <c r="Y61" i="56"/>
  <c r="X61" i="56"/>
  <c r="W61" i="56"/>
  <c r="V61" i="56"/>
  <c r="U61" i="56"/>
  <c r="T61" i="56"/>
  <c r="S61" i="56"/>
  <c r="R61" i="56"/>
  <c r="Q61" i="56"/>
  <c r="P61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C61" i="56"/>
  <c r="B61" i="56"/>
  <c r="AW60" i="56"/>
  <c r="AI60" i="56"/>
  <c r="AH60" i="56"/>
  <c r="AG60" i="56"/>
  <c r="AF60" i="56"/>
  <c r="AE60" i="56"/>
  <c r="AD60" i="56"/>
  <c r="AC60" i="56"/>
  <c r="AB60" i="56"/>
  <c r="AA60" i="56"/>
  <c r="Z60" i="56"/>
  <c r="Y60" i="56"/>
  <c r="X60" i="56"/>
  <c r="W60" i="56"/>
  <c r="V60" i="56"/>
  <c r="U60" i="56"/>
  <c r="T60" i="56"/>
  <c r="S60" i="56"/>
  <c r="R60" i="56"/>
  <c r="Q60" i="56"/>
  <c r="P60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C60" i="56"/>
  <c r="B60" i="56"/>
  <c r="AI59" i="56"/>
  <c r="AH59" i="56"/>
  <c r="AG59" i="56"/>
  <c r="AF59" i="56"/>
  <c r="AE59" i="56"/>
  <c r="AD59" i="56"/>
  <c r="AC59" i="56"/>
  <c r="AB59" i="56"/>
  <c r="AA59" i="56"/>
  <c r="Z59" i="56"/>
  <c r="Y59" i="56"/>
  <c r="X59" i="56"/>
  <c r="W59" i="56"/>
  <c r="V59" i="56"/>
  <c r="U59" i="56"/>
  <c r="T59" i="56"/>
  <c r="S59" i="56"/>
  <c r="R59" i="56"/>
  <c r="Q59" i="56"/>
  <c r="P59" i="56"/>
  <c r="O59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B59" i="56"/>
  <c r="AW58" i="56"/>
  <c r="AI58" i="56"/>
  <c r="AH58" i="56"/>
  <c r="AG58" i="56"/>
  <c r="AF58" i="56"/>
  <c r="AE58" i="56"/>
  <c r="AD58" i="56"/>
  <c r="AC58" i="56"/>
  <c r="AB58" i="56"/>
  <c r="AA58" i="56"/>
  <c r="Z58" i="56"/>
  <c r="Y58" i="56"/>
  <c r="X58" i="56"/>
  <c r="W58" i="56"/>
  <c r="V58" i="56"/>
  <c r="U58" i="56"/>
  <c r="T58" i="56"/>
  <c r="S58" i="56"/>
  <c r="R58" i="56"/>
  <c r="Q58" i="56"/>
  <c r="P58" i="56"/>
  <c r="O58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B58" i="56"/>
  <c r="AW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7" i="56"/>
  <c r="C57" i="56"/>
  <c r="B57" i="56"/>
  <c r="A57" i="56"/>
  <c r="AI56" i="56"/>
  <c r="AH56" i="56"/>
  <c r="AG56" i="56"/>
  <c r="AF56" i="56"/>
  <c r="AE56" i="56"/>
  <c r="AD56" i="56"/>
  <c r="AC56" i="56"/>
  <c r="AB56" i="56"/>
  <c r="AA56" i="56"/>
  <c r="Z56" i="56"/>
  <c r="Y56" i="56"/>
  <c r="X56" i="56"/>
  <c r="W56" i="56"/>
  <c r="V56" i="56"/>
  <c r="U56" i="56"/>
  <c r="T56" i="56"/>
  <c r="S56" i="56"/>
  <c r="R56" i="56"/>
  <c r="Q56" i="56"/>
  <c r="P56" i="56"/>
  <c r="O56" i="56"/>
  <c r="N56" i="56"/>
  <c r="M56" i="56"/>
  <c r="L56" i="56"/>
  <c r="K56" i="56"/>
  <c r="J56" i="56"/>
  <c r="I56" i="56"/>
  <c r="H56" i="56"/>
  <c r="G56" i="56"/>
  <c r="F56" i="56"/>
  <c r="E56" i="56"/>
  <c r="D56" i="56"/>
  <c r="C56" i="56"/>
  <c r="B56" i="56"/>
  <c r="AI55" i="56"/>
  <c r="AH55" i="56"/>
  <c r="AG55" i="56"/>
  <c r="AF55" i="56"/>
  <c r="AE55" i="56"/>
  <c r="AD55" i="56"/>
  <c r="AC55" i="56"/>
  <c r="AB55" i="56"/>
  <c r="AA55" i="56"/>
  <c r="Z55" i="56"/>
  <c r="Y55" i="56"/>
  <c r="X55" i="56"/>
  <c r="W55" i="56"/>
  <c r="V55" i="56"/>
  <c r="U55" i="56"/>
  <c r="T55" i="56"/>
  <c r="S55" i="56"/>
  <c r="R55" i="56"/>
  <c r="Q55" i="56"/>
  <c r="P55" i="56"/>
  <c r="O55" i="56"/>
  <c r="N55" i="56"/>
  <c r="M55" i="56"/>
  <c r="L55" i="56"/>
  <c r="K55" i="56"/>
  <c r="J55" i="56"/>
  <c r="I55" i="56"/>
  <c r="H55" i="56"/>
  <c r="G55" i="56"/>
  <c r="F55" i="56"/>
  <c r="E55" i="56"/>
  <c r="D55" i="56"/>
  <c r="C55" i="56"/>
  <c r="B55" i="56"/>
  <c r="AI54" i="56"/>
  <c r="AH54" i="56"/>
  <c r="AG54" i="56"/>
  <c r="AF54" i="56"/>
  <c r="AE54" i="56"/>
  <c r="AD54" i="56"/>
  <c r="AC54" i="56"/>
  <c r="AB54" i="56"/>
  <c r="AA54" i="56"/>
  <c r="Z54" i="56"/>
  <c r="Y54" i="56"/>
  <c r="X54" i="56"/>
  <c r="W54" i="56"/>
  <c r="V54" i="56"/>
  <c r="U54" i="56"/>
  <c r="T54" i="56"/>
  <c r="S54" i="56"/>
  <c r="R54" i="56"/>
  <c r="Q54" i="56"/>
  <c r="P54" i="56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B54" i="56"/>
  <c r="AI53" i="56"/>
  <c r="AH53" i="56"/>
  <c r="AG53" i="56"/>
  <c r="AF53" i="56"/>
  <c r="AE53" i="56"/>
  <c r="AD53" i="56"/>
  <c r="AC53" i="56"/>
  <c r="AB53" i="56"/>
  <c r="AA53" i="56"/>
  <c r="Z53" i="56"/>
  <c r="Y53" i="56"/>
  <c r="X53" i="56"/>
  <c r="W53" i="56"/>
  <c r="V53" i="56"/>
  <c r="U53" i="56"/>
  <c r="T53" i="56"/>
  <c r="S53" i="56"/>
  <c r="R53" i="56"/>
  <c r="Q53" i="56"/>
  <c r="P53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C53" i="56"/>
  <c r="B53" i="56"/>
  <c r="AI52" i="56"/>
  <c r="AH52" i="56"/>
  <c r="AG52" i="56"/>
  <c r="AF52" i="56"/>
  <c r="AE52" i="56"/>
  <c r="AD52" i="56"/>
  <c r="AC52" i="56"/>
  <c r="AB52" i="56"/>
  <c r="AA52" i="56"/>
  <c r="Z52" i="56"/>
  <c r="Y52" i="56"/>
  <c r="X52" i="56"/>
  <c r="W52" i="56"/>
  <c r="V52" i="56"/>
  <c r="U52" i="56"/>
  <c r="T52" i="56"/>
  <c r="S52" i="56"/>
  <c r="R52" i="56"/>
  <c r="Q52" i="56"/>
  <c r="P52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C52" i="56"/>
  <c r="B52" i="56"/>
  <c r="AW51" i="56"/>
  <c r="AI51" i="56"/>
  <c r="AH51" i="56"/>
  <c r="AG51" i="56"/>
  <c r="AF51" i="56"/>
  <c r="AE51" i="56"/>
  <c r="AD51" i="56"/>
  <c r="AC51" i="56"/>
  <c r="AB51" i="56"/>
  <c r="AA51" i="56"/>
  <c r="Z51" i="56"/>
  <c r="Y51" i="56"/>
  <c r="X51" i="56"/>
  <c r="W51" i="56"/>
  <c r="V51" i="56"/>
  <c r="U51" i="56"/>
  <c r="T51" i="56"/>
  <c r="S51" i="56"/>
  <c r="R51" i="56"/>
  <c r="Q51" i="56"/>
  <c r="P51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C51" i="56"/>
  <c r="B51" i="56"/>
  <c r="A51" i="56"/>
  <c r="AW50" i="56"/>
  <c r="AI50" i="56"/>
  <c r="AH50" i="56"/>
  <c r="AG50" i="56"/>
  <c r="AF50" i="56"/>
  <c r="AE50" i="56"/>
  <c r="AD50" i="56"/>
  <c r="AC50" i="56"/>
  <c r="AB50" i="56"/>
  <c r="AA50" i="56"/>
  <c r="Z50" i="56"/>
  <c r="Y50" i="56"/>
  <c r="X50" i="56"/>
  <c r="W50" i="56"/>
  <c r="V50" i="56"/>
  <c r="U50" i="56"/>
  <c r="T50" i="56"/>
  <c r="S50" i="56"/>
  <c r="R50" i="56"/>
  <c r="Q50" i="56"/>
  <c r="P50" i="56"/>
  <c r="O50" i="56"/>
  <c r="N50" i="56"/>
  <c r="M50" i="56"/>
  <c r="L50" i="56"/>
  <c r="K50" i="56"/>
  <c r="J50" i="56"/>
  <c r="I50" i="56"/>
  <c r="H50" i="56"/>
  <c r="G50" i="56"/>
  <c r="F50" i="56"/>
  <c r="E50" i="56"/>
  <c r="D50" i="56"/>
  <c r="C50" i="56"/>
  <c r="B50" i="56"/>
  <c r="AW49" i="56"/>
  <c r="AI49" i="56"/>
  <c r="AH49" i="56"/>
  <c r="AG49" i="56"/>
  <c r="AF49" i="56"/>
  <c r="AE49" i="56"/>
  <c r="AD49" i="56"/>
  <c r="AC49" i="56"/>
  <c r="AB49" i="56"/>
  <c r="AA49" i="56"/>
  <c r="Z49" i="56"/>
  <c r="Y49" i="56"/>
  <c r="X49" i="56"/>
  <c r="W49" i="56"/>
  <c r="V49" i="56"/>
  <c r="U49" i="56"/>
  <c r="T49" i="56"/>
  <c r="S49" i="56"/>
  <c r="R49" i="56"/>
  <c r="Q49" i="56"/>
  <c r="P49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C49" i="56"/>
  <c r="B49" i="56"/>
  <c r="AW48" i="56"/>
  <c r="AI48" i="56"/>
  <c r="AH48" i="56"/>
  <c r="AG48" i="56"/>
  <c r="AF48" i="56"/>
  <c r="AE48" i="56"/>
  <c r="AD48" i="56"/>
  <c r="AC48" i="56"/>
  <c r="AB48" i="56"/>
  <c r="AA48" i="56"/>
  <c r="Z48" i="56"/>
  <c r="Y48" i="56"/>
  <c r="X48" i="56"/>
  <c r="W48" i="56"/>
  <c r="V48" i="56"/>
  <c r="U48" i="56"/>
  <c r="T48" i="56"/>
  <c r="S48" i="56"/>
  <c r="R48" i="56"/>
  <c r="Q48" i="56"/>
  <c r="P48" i="56"/>
  <c r="O48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B48" i="56"/>
  <c r="AW47" i="56"/>
  <c r="AI47" i="56"/>
  <c r="AH47" i="56"/>
  <c r="AG47" i="56"/>
  <c r="AF47" i="56"/>
  <c r="AE47" i="56"/>
  <c r="AD47" i="56"/>
  <c r="AC47" i="56"/>
  <c r="AB47" i="56"/>
  <c r="AA47" i="56"/>
  <c r="Z47" i="56"/>
  <c r="Y47" i="56"/>
  <c r="X47" i="56"/>
  <c r="W47" i="56"/>
  <c r="V47" i="56"/>
  <c r="U47" i="56"/>
  <c r="T47" i="56"/>
  <c r="S47" i="56"/>
  <c r="R47" i="56"/>
  <c r="Q47" i="56"/>
  <c r="P47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B47" i="56"/>
  <c r="AW46" i="56"/>
  <c r="AI46" i="56"/>
  <c r="AH46" i="56"/>
  <c r="AG46" i="56"/>
  <c r="AF46" i="56"/>
  <c r="AE46" i="56"/>
  <c r="AD46" i="56"/>
  <c r="AC46" i="56"/>
  <c r="AB46" i="56"/>
  <c r="AA46" i="56"/>
  <c r="Z46" i="56"/>
  <c r="Y46" i="56"/>
  <c r="X46" i="56"/>
  <c r="W46" i="56"/>
  <c r="V46" i="56"/>
  <c r="U46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H46" i="56"/>
  <c r="G46" i="56"/>
  <c r="F46" i="56"/>
  <c r="E46" i="56"/>
  <c r="D46" i="56"/>
  <c r="C46" i="56"/>
  <c r="B46" i="56"/>
  <c r="AI45" i="56"/>
  <c r="AH45" i="56"/>
  <c r="AG45" i="56"/>
  <c r="AF45" i="56"/>
  <c r="AE45" i="56"/>
  <c r="AD45" i="56"/>
  <c r="AC45" i="56"/>
  <c r="AB45" i="56"/>
  <c r="AA45" i="56"/>
  <c r="Z45" i="56"/>
  <c r="Y45" i="56"/>
  <c r="X45" i="56"/>
  <c r="W45" i="56"/>
  <c r="V45" i="56"/>
  <c r="U45" i="56"/>
  <c r="T45" i="56"/>
  <c r="S45" i="56"/>
  <c r="R45" i="56"/>
  <c r="Q45" i="56"/>
  <c r="P45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C45" i="56"/>
  <c r="B45" i="56"/>
  <c r="A45" i="56"/>
  <c r="AI44" i="56"/>
  <c r="AH44" i="56"/>
  <c r="AG44" i="56"/>
  <c r="AF44" i="56"/>
  <c r="AE44" i="56"/>
  <c r="AD44" i="56"/>
  <c r="AC44" i="56"/>
  <c r="AB44" i="56"/>
  <c r="AA44" i="56"/>
  <c r="Z44" i="56"/>
  <c r="Y44" i="56"/>
  <c r="X44" i="56"/>
  <c r="W44" i="56"/>
  <c r="V44" i="56"/>
  <c r="U44" i="56"/>
  <c r="T44" i="56"/>
  <c r="S44" i="56"/>
  <c r="R44" i="56"/>
  <c r="Q44" i="56"/>
  <c r="P44" i="56"/>
  <c r="O44" i="56"/>
  <c r="N44" i="56"/>
  <c r="M44" i="56"/>
  <c r="L44" i="56"/>
  <c r="K44" i="56"/>
  <c r="J44" i="56"/>
  <c r="I44" i="56"/>
  <c r="H44" i="56"/>
  <c r="G44" i="56"/>
  <c r="F44" i="56"/>
  <c r="E44" i="56"/>
  <c r="D44" i="56"/>
  <c r="C44" i="56"/>
  <c r="B44" i="56"/>
  <c r="AI43" i="56"/>
  <c r="AH43" i="56"/>
  <c r="AG43" i="56"/>
  <c r="AF43" i="56"/>
  <c r="AE43" i="56"/>
  <c r="AD43" i="56"/>
  <c r="AC43" i="56"/>
  <c r="AB43" i="56"/>
  <c r="AA43" i="56"/>
  <c r="Z43" i="56"/>
  <c r="Y43" i="56"/>
  <c r="X43" i="56"/>
  <c r="W43" i="56"/>
  <c r="V43" i="56"/>
  <c r="U43" i="56"/>
  <c r="T43" i="56"/>
  <c r="S43" i="56"/>
  <c r="R43" i="56"/>
  <c r="Q43" i="56"/>
  <c r="P43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C43" i="56"/>
  <c r="B43" i="56"/>
  <c r="AI42" i="56"/>
  <c r="AH42" i="56"/>
  <c r="AG42" i="56"/>
  <c r="AF42" i="56"/>
  <c r="AE42" i="56"/>
  <c r="AD42" i="56"/>
  <c r="AC42" i="56"/>
  <c r="AB42" i="56"/>
  <c r="AA42" i="56"/>
  <c r="Z42" i="56"/>
  <c r="Y42" i="56"/>
  <c r="X42" i="56"/>
  <c r="W42" i="56"/>
  <c r="V42" i="56"/>
  <c r="U42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F42" i="56"/>
  <c r="E42" i="56"/>
  <c r="D42" i="56"/>
  <c r="C42" i="56"/>
  <c r="B42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C41" i="56"/>
  <c r="B41" i="56"/>
  <c r="AI40" i="56"/>
  <c r="AH40" i="56"/>
  <c r="AG40" i="56"/>
  <c r="AF40" i="56"/>
  <c r="AE40" i="56"/>
  <c r="AD40" i="56"/>
  <c r="AC40" i="56"/>
  <c r="AB40" i="56"/>
  <c r="AA40" i="56"/>
  <c r="Z40" i="56"/>
  <c r="Y40" i="56"/>
  <c r="X40" i="56"/>
  <c r="W40" i="56"/>
  <c r="V40" i="56"/>
  <c r="U40" i="56"/>
  <c r="T40" i="56"/>
  <c r="S40" i="56"/>
  <c r="R40" i="56"/>
  <c r="Q40" i="56"/>
  <c r="P40" i="56"/>
  <c r="O40" i="56"/>
  <c r="N40" i="56"/>
  <c r="M40" i="56"/>
  <c r="L40" i="56"/>
  <c r="K40" i="56"/>
  <c r="J40" i="56"/>
  <c r="I40" i="56"/>
  <c r="H40" i="56"/>
  <c r="G40" i="56"/>
  <c r="F40" i="56"/>
  <c r="E40" i="56"/>
  <c r="D40" i="56"/>
  <c r="C40" i="56"/>
  <c r="B40" i="56"/>
  <c r="AW39" i="56"/>
  <c r="AI39" i="56"/>
  <c r="AH39" i="56"/>
  <c r="AG39" i="56"/>
  <c r="AF39" i="56"/>
  <c r="AE39" i="56"/>
  <c r="AD39" i="56"/>
  <c r="AC39" i="56"/>
  <c r="AB39" i="56"/>
  <c r="AA39" i="56"/>
  <c r="Z39" i="56"/>
  <c r="Y39" i="56"/>
  <c r="X39" i="56"/>
  <c r="W39" i="56"/>
  <c r="V39" i="56"/>
  <c r="U39" i="56"/>
  <c r="T39" i="56"/>
  <c r="S39" i="56"/>
  <c r="R39" i="56"/>
  <c r="Q39" i="56"/>
  <c r="P39" i="56"/>
  <c r="O39" i="56"/>
  <c r="N39" i="56"/>
  <c r="M39" i="56"/>
  <c r="L39" i="56"/>
  <c r="K39" i="56"/>
  <c r="J39" i="56"/>
  <c r="I39" i="56"/>
  <c r="H39" i="56"/>
  <c r="G39" i="56"/>
  <c r="F39" i="56"/>
  <c r="E39" i="56"/>
  <c r="D39" i="56"/>
  <c r="C39" i="56"/>
  <c r="B39" i="56"/>
  <c r="A39" i="56"/>
  <c r="AW38" i="56"/>
  <c r="AI38" i="56"/>
  <c r="AH38" i="56"/>
  <c r="AG38" i="56"/>
  <c r="AF38" i="56"/>
  <c r="AE38" i="56"/>
  <c r="AD38" i="56"/>
  <c r="AC38" i="56"/>
  <c r="AB38" i="56"/>
  <c r="AA38" i="56"/>
  <c r="Z38" i="56"/>
  <c r="Y38" i="56"/>
  <c r="X38" i="56"/>
  <c r="W38" i="56"/>
  <c r="V38" i="56"/>
  <c r="U38" i="56"/>
  <c r="T38" i="56"/>
  <c r="S38" i="56"/>
  <c r="R38" i="56"/>
  <c r="Q38" i="56"/>
  <c r="P38" i="56"/>
  <c r="O38" i="56"/>
  <c r="N38" i="56"/>
  <c r="M38" i="56"/>
  <c r="L38" i="56"/>
  <c r="K38" i="56"/>
  <c r="J38" i="56"/>
  <c r="I38" i="56"/>
  <c r="H38" i="56"/>
  <c r="G38" i="56"/>
  <c r="F38" i="56"/>
  <c r="E38" i="56"/>
  <c r="D38" i="56"/>
  <c r="C38" i="56"/>
  <c r="B38" i="56"/>
  <c r="AW37" i="56"/>
  <c r="AI37" i="56"/>
  <c r="AH37" i="56"/>
  <c r="AG37" i="56"/>
  <c r="AF37" i="56"/>
  <c r="AE37" i="56"/>
  <c r="AD37" i="56"/>
  <c r="AC37" i="56"/>
  <c r="AB37" i="56"/>
  <c r="AA37" i="56"/>
  <c r="Z37" i="56"/>
  <c r="Y37" i="56"/>
  <c r="X37" i="56"/>
  <c r="W37" i="56"/>
  <c r="V37" i="56"/>
  <c r="U37" i="56"/>
  <c r="T37" i="56"/>
  <c r="S37" i="56"/>
  <c r="R37" i="56"/>
  <c r="Q37" i="56"/>
  <c r="P37" i="56"/>
  <c r="O37" i="56"/>
  <c r="N37" i="56"/>
  <c r="M37" i="56"/>
  <c r="L37" i="56"/>
  <c r="K37" i="56"/>
  <c r="J37" i="56"/>
  <c r="I37" i="56"/>
  <c r="H37" i="56"/>
  <c r="G37" i="56"/>
  <c r="F37" i="56"/>
  <c r="E37" i="56"/>
  <c r="D37" i="56"/>
  <c r="C37" i="56"/>
  <c r="B37" i="56"/>
  <c r="AW36" i="56"/>
  <c r="AI36" i="56"/>
  <c r="AH36" i="56"/>
  <c r="AG36" i="56"/>
  <c r="AF36" i="56"/>
  <c r="AE36" i="56"/>
  <c r="AD36" i="56"/>
  <c r="AC36" i="56"/>
  <c r="AB36" i="56"/>
  <c r="AA36" i="56"/>
  <c r="Z36" i="56"/>
  <c r="Y36" i="56"/>
  <c r="X36" i="56"/>
  <c r="W36" i="56"/>
  <c r="V36" i="56"/>
  <c r="U36" i="56"/>
  <c r="T36" i="56"/>
  <c r="S36" i="56"/>
  <c r="R36" i="56"/>
  <c r="Q36" i="56"/>
  <c r="P36" i="56"/>
  <c r="O36" i="56"/>
  <c r="N36" i="56"/>
  <c r="M36" i="56"/>
  <c r="L36" i="56"/>
  <c r="K36" i="56"/>
  <c r="J36" i="56"/>
  <c r="I36" i="56"/>
  <c r="H36" i="56"/>
  <c r="G36" i="56"/>
  <c r="F36" i="56"/>
  <c r="E36" i="56"/>
  <c r="D36" i="56"/>
  <c r="C36" i="56"/>
  <c r="B36" i="56"/>
  <c r="AI35" i="56"/>
  <c r="AH35" i="56"/>
  <c r="AG35" i="56"/>
  <c r="AF35" i="56"/>
  <c r="AE35" i="56"/>
  <c r="AD35" i="56"/>
  <c r="AC35" i="56"/>
  <c r="AB35" i="56"/>
  <c r="AA35" i="56"/>
  <c r="Z35" i="56"/>
  <c r="Y35" i="56"/>
  <c r="X35" i="56"/>
  <c r="W35" i="56"/>
  <c r="V35" i="56"/>
  <c r="U35" i="56"/>
  <c r="T35" i="56"/>
  <c r="S35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D35" i="56"/>
  <c r="C35" i="56"/>
  <c r="B35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C34" i="56"/>
  <c r="B34" i="56"/>
  <c r="AI33" i="56"/>
  <c r="AH33" i="56"/>
  <c r="AG33" i="56"/>
  <c r="AF33" i="56"/>
  <c r="AE33" i="56"/>
  <c r="AD33" i="56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M33" i="56"/>
  <c r="L33" i="56"/>
  <c r="K33" i="56"/>
  <c r="J33" i="56"/>
  <c r="I33" i="56"/>
  <c r="H33" i="56"/>
  <c r="G33" i="56"/>
  <c r="F33" i="56"/>
  <c r="E33" i="56"/>
  <c r="D33" i="56"/>
  <c r="C33" i="56"/>
  <c r="B33" i="56"/>
  <c r="A33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B32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D31" i="56"/>
  <c r="C31" i="56"/>
  <c r="B31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B30" i="56"/>
  <c r="AW29" i="56"/>
  <c r="AI29" i="56"/>
  <c r="AH29" i="56"/>
  <c r="AG29" i="56"/>
  <c r="AF29" i="56"/>
  <c r="AE29" i="56"/>
  <c r="AD29" i="56"/>
  <c r="AC29" i="56"/>
  <c r="AB29" i="56"/>
  <c r="AA29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B29" i="56"/>
  <c r="AW28" i="56"/>
  <c r="AI28" i="56"/>
  <c r="AH28" i="56"/>
  <c r="AG28" i="56"/>
  <c r="AF28" i="56"/>
  <c r="AE28" i="56"/>
  <c r="AD28" i="56"/>
  <c r="AC28" i="56"/>
  <c r="AB28" i="56"/>
  <c r="AA28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AW27" i="56"/>
  <c r="AI27" i="56"/>
  <c r="AH27" i="56"/>
  <c r="AG27" i="56"/>
  <c r="AF27" i="56"/>
  <c r="AE27" i="56"/>
  <c r="AD27" i="56"/>
  <c r="AC27" i="56"/>
  <c r="AB27" i="56"/>
  <c r="AA27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B27" i="56"/>
  <c r="A27" i="56"/>
  <c r="AW26" i="56"/>
  <c r="AI26" i="56"/>
  <c r="AH26" i="56"/>
  <c r="AG26" i="56"/>
  <c r="AF26" i="56"/>
  <c r="AE26" i="56"/>
  <c r="AD26" i="56"/>
  <c r="AC26" i="56"/>
  <c r="AB26" i="56"/>
  <c r="AA26" i="56"/>
  <c r="Z26" i="56"/>
  <c r="Y26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AI25" i="56"/>
  <c r="AH25" i="56"/>
  <c r="AG25" i="56"/>
  <c r="AF25" i="56"/>
  <c r="AE25" i="56"/>
  <c r="AD25" i="56"/>
  <c r="AC25" i="56"/>
  <c r="AB25" i="56"/>
  <c r="AA25" i="56"/>
  <c r="Z25" i="56"/>
  <c r="Y25" i="56"/>
  <c r="X25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C25" i="56"/>
  <c r="B25" i="56"/>
  <c r="AI24" i="56"/>
  <c r="AH24" i="56"/>
  <c r="AG24" i="56"/>
  <c r="AF24" i="56"/>
  <c r="AE24" i="56"/>
  <c r="AD24" i="56"/>
  <c r="AC24" i="56"/>
  <c r="AB24" i="56"/>
  <c r="AA24" i="56"/>
  <c r="Z24" i="56"/>
  <c r="Y24" i="56"/>
  <c r="X24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AI23" i="56"/>
  <c r="AH23" i="56"/>
  <c r="AG23" i="56"/>
  <c r="AF23" i="56"/>
  <c r="AE23" i="56"/>
  <c r="AD23" i="56"/>
  <c r="AC23" i="56"/>
  <c r="AB23" i="56"/>
  <c r="AA23" i="56"/>
  <c r="Z23" i="56"/>
  <c r="Y23" i="56"/>
  <c r="X23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F23" i="56"/>
  <c r="E23" i="56"/>
  <c r="D23" i="56"/>
  <c r="C23" i="56"/>
  <c r="B23" i="56"/>
  <c r="AI22" i="56"/>
  <c r="AH22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B21" i="56"/>
  <c r="A21" i="56"/>
  <c r="AW20" i="56"/>
  <c r="AI20" i="56"/>
  <c r="AH20" i="56"/>
  <c r="AG20" i="56"/>
  <c r="AF20" i="56"/>
  <c r="AE20" i="56"/>
  <c r="AD20" i="56"/>
  <c r="AC20" i="56"/>
  <c r="AB20" i="56"/>
  <c r="AA20" i="56"/>
  <c r="Z20" i="56"/>
  <c r="Y20" i="56"/>
  <c r="X20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AW19" i="56"/>
  <c r="AI19" i="56"/>
  <c r="AH19" i="56"/>
  <c r="AG19" i="56"/>
  <c r="AF19" i="56"/>
  <c r="AE19" i="56"/>
  <c r="AD19" i="56"/>
  <c r="AC19" i="56"/>
  <c r="AB19" i="56"/>
  <c r="AA19" i="56"/>
  <c r="Z19" i="56"/>
  <c r="Y19" i="56"/>
  <c r="X19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B19" i="56"/>
  <c r="AW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B18" i="56"/>
  <c r="AW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B17" i="56"/>
  <c r="AW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E16" i="56"/>
  <c r="D16" i="56"/>
  <c r="C16" i="56"/>
  <c r="B16" i="56"/>
  <c r="AW15" i="56"/>
  <c r="AI15" i="56"/>
  <c r="AH15" i="56"/>
  <c r="AG15" i="56"/>
  <c r="AF15" i="56"/>
  <c r="AE15" i="56"/>
  <c r="AD15" i="56"/>
  <c r="AC15" i="56"/>
  <c r="AB15" i="56"/>
  <c r="AA15" i="56"/>
  <c r="Z15" i="56"/>
  <c r="Y15" i="56"/>
  <c r="X15" i="56"/>
  <c r="W15" i="56"/>
  <c r="V15" i="56"/>
  <c r="U15" i="56"/>
  <c r="T15" i="56"/>
  <c r="S15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F15" i="56"/>
  <c r="E15" i="56"/>
  <c r="D15" i="56"/>
  <c r="C15" i="56"/>
  <c r="B15" i="56"/>
  <c r="A15" i="56"/>
  <c r="AI14" i="56"/>
  <c r="AH14" i="56"/>
  <c r="AG14" i="56"/>
  <c r="AF14" i="56"/>
  <c r="AE14" i="56"/>
  <c r="AD14" i="56"/>
  <c r="AC14" i="56"/>
  <c r="AB14" i="56"/>
  <c r="AA14" i="56"/>
  <c r="Z14" i="56"/>
  <c r="Y14" i="56"/>
  <c r="X14" i="56"/>
  <c r="W14" i="56"/>
  <c r="V14" i="56"/>
  <c r="U14" i="56"/>
  <c r="T14" i="56"/>
  <c r="S14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F14" i="56"/>
  <c r="E14" i="56"/>
  <c r="D14" i="56"/>
  <c r="C14" i="56"/>
  <c r="B14" i="56"/>
  <c r="AI13" i="56"/>
  <c r="AH13" i="56"/>
  <c r="AG13" i="56"/>
  <c r="AF13" i="56"/>
  <c r="AE13" i="56"/>
  <c r="AD13" i="56"/>
  <c r="AC13" i="56"/>
  <c r="AB13" i="56"/>
  <c r="AA13" i="56"/>
  <c r="Z13" i="56"/>
  <c r="Y13" i="56"/>
  <c r="X13" i="56"/>
  <c r="W13" i="56"/>
  <c r="V13" i="56"/>
  <c r="U13" i="56"/>
  <c r="T13" i="56"/>
  <c r="S13" i="56"/>
  <c r="R13" i="56"/>
  <c r="Q13" i="56"/>
  <c r="P13" i="56"/>
  <c r="O13" i="56"/>
  <c r="N13" i="56"/>
  <c r="M13" i="56"/>
  <c r="L13" i="56"/>
  <c r="K13" i="56"/>
  <c r="J13" i="56"/>
  <c r="I13" i="56"/>
  <c r="H13" i="56"/>
  <c r="G13" i="56"/>
  <c r="F13" i="56"/>
  <c r="E13" i="56"/>
  <c r="D13" i="56"/>
  <c r="C13" i="56"/>
  <c r="B13" i="56"/>
  <c r="AI12" i="56"/>
  <c r="AH12" i="56"/>
  <c r="AG12" i="56"/>
  <c r="AF12" i="56"/>
  <c r="AE12" i="56"/>
  <c r="AD12" i="56"/>
  <c r="AC12" i="56"/>
  <c r="AB12" i="56"/>
  <c r="AA12" i="56"/>
  <c r="Z12" i="56"/>
  <c r="Y12" i="56"/>
  <c r="X12" i="56"/>
  <c r="W12" i="56"/>
  <c r="V12" i="56"/>
  <c r="U12" i="56"/>
  <c r="T12" i="56"/>
  <c r="S12" i="56"/>
  <c r="R12" i="56"/>
  <c r="Q12" i="56"/>
  <c r="P12" i="56"/>
  <c r="O12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B12" i="56"/>
  <c r="AI11" i="56"/>
  <c r="AH11" i="56"/>
  <c r="AG11" i="56"/>
  <c r="AF11" i="56"/>
  <c r="AE11" i="56"/>
  <c r="AD11" i="56"/>
  <c r="AC11" i="56"/>
  <c r="AB11" i="56"/>
  <c r="AA11" i="56"/>
  <c r="Z11" i="56"/>
  <c r="Y11" i="56"/>
  <c r="X11" i="56"/>
  <c r="W11" i="56"/>
  <c r="V11" i="56"/>
  <c r="U11" i="56"/>
  <c r="T11" i="56"/>
  <c r="S11" i="56"/>
  <c r="R11" i="56"/>
  <c r="Q11" i="56"/>
  <c r="P11" i="56"/>
  <c r="O11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B11" i="56"/>
  <c r="AW10" i="56"/>
  <c r="AI10" i="56"/>
  <c r="AH10" i="56"/>
  <c r="AG10" i="56"/>
  <c r="AF10" i="56"/>
  <c r="AE10" i="56"/>
  <c r="AD10" i="56"/>
  <c r="AC10" i="56"/>
  <c r="AB10" i="56"/>
  <c r="AA10" i="56"/>
  <c r="Z10" i="56"/>
  <c r="Y10" i="56"/>
  <c r="X10" i="56"/>
  <c r="W10" i="56"/>
  <c r="V10" i="56"/>
  <c r="U10" i="56"/>
  <c r="T10" i="56"/>
  <c r="S10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D10" i="56"/>
  <c r="C10" i="56"/>
  <c r="B10" i="56"/>
  <c r="AI9" i="56"/>
  <c r="AH9" i="56"/>
  <c r="AG9" i="56"/>
  <c r="AF9" i="56"/>
  <c r="AE9" i="56"/>
  <c r="AD9" i="56"/>
  <c r="AC9" i="56"/>
  <c r="AB9" i="56"/>
  <c r="AA9" i="56"/>
  <c r="Z9" i="56"/>
  <c r="Y9" i="56"/>
  <c r="X9" i="56"/>
  <c r="W9" i="56"/>
  <c r="V9" i="56"/>
  <c r="U9" i="56"/>
  <c r="T9" i="56"/>
  <c r="S9" i="56"/>
  <c r="R9" i="56"/>
  <c r="Q9" i="56"/>
  <c r="P9" i="56"/>
  <c r="O9" i="56"/>
  <c r="N9" i="56"/>
  <c r="M9" i="56"/>
  <c r="L9" i="56"/>
  <c r="K9" i="56"/>
  <c r="J9" i="56"/>
  <c r="I9" i="56"/>
  <c r="H9" i="56"/>
  <c r="G9" i="56"/>
  <c r="F9" i="56"/>
  <c r="E9" i="56"/>
  <c r="D9" i="56"/>
  <c r="C9" i="56"/>
  <c r="B9" i="56"/>
  <c r="A9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H8" i="56"/>
  <c r="G8" i="56"/>
  <c r="F8" i="56"/>
  <c r="E8" i="56"/>
  <c r="D8" i="56"/>
  <c r="C8" i="56"/>
  <c r="B5" i="56"/>
  <c r="A5" i="56"/>
  <c r="AG4" i="56"/>
  <c r="AD4" i="56"/>
  <c r="AA4" i="56"/>
  <c r="X4" i="56"/>
  <c r="U4" i="56"/>
  <c r="R4" i="56"/>
  <c r="O4" i="56"/>
  <c r="L4" i="56"/>
  <c r="I4" i="56"/>
  <c r="F4" i="56"/>
  <c r="C4" i="56"/>
  <c r="A4" i="56"/>
  <c r="A3" i="56"/>
  <c r="A2" i="56"/>
  <c r="A1" i="56"/>
  <c r="AW123" i="56"/>
  <c r="AW103" i="56"/>
  <c r="AW100" i="56"/>
  <c r="AW99" i="56"/>
  <c r="AW93" i="56"/>
  <c r="AW73" i="56"/>
  <c r="AW62" i="56"/>
  <c r="AW61" i="56"/>
  <c r="AW59" i="56"/>
  <c r="AW52" i="56"/>
  <c r="AW40" i="56"/>
  <c r="AW31" i="56"/>
  <c r="AW21" i="56"/>
  <c r="AW9" i="56"/>
  <c r="AW129" i="56"/>
  <c r="AW128" i="56"/>
  <c r="AW127" i="56"/>
  <c r="AW126" i="56"/>
  <c r="AW125" i="56"/>
  <c r="AW124" i="56"/>
  <c r="AW117" i="56"/>
  <c r="AW116" i="56"/>
  <c r="AW115" i="56"/>
  <c r="AW114" i="56"/>
  <c r="AW113" i="56"/>
  <c r="AW111" i="56"/>
  <c r="AW107" i="56"/>
  <c r="AW106" i="56"/>
  <c r="AW105" i="56"/>
  <c r="AW104" i="56"/>
  <c r="AW97" i="56"/>
  <c r="AW96" i="56"/>
  <c r="AW95" i="56"/>
  <c r="AW94" i="56"/>
  <c r="AW92" i="56"/>
  <c r="AW91" i="56"/>
  <c r="AW90" i="56"/>
  <c r="AW86" i="56"/>
  <c r="AW85" i="56"/>
  <c r="AW84" i="56"/>
  <c r="AW83" i="56"/>
  <c r="AW82" i="56"/>
  <c r="AW76" i="56"/>
  <c r="AW75" i="56"/>
  <c r="AW74" i="56"/>
  <c r="AW66" i="56"/>
  <c r="AW65" i="56"/>
  <c r="AW64" i="56"/>
  <c r="AW63" i="56"/>
  <c r="AW56" i="56"/>
  <c r="AW55" i="56"/>
  <c r="AW54" i="56"/>
  <c r="AW53" i="56"/>
  <c r="AW45" i="56"/>
  <c r="AW44" i="56"/>
  <c r="AW43" i="56"/>
  <c r="AW42" i="56"/>
  <c r="AW41" i="56"/>
  <c r="AW35" i="56"/>
  <c r="AW34" i="56"/>
  <c r="AW33" i="56"/>
  <c r="AW32" i="56"/>
  <c r="AW30" i="56"/>
  <c r="AW25" i="56"/>
  <c r="AW24" i="56"/>
  <c r="AW23" i="56"/>
  <c r="AW22" i="56"/>
  <c r="AW14" i="56"/>
  <c r="AW13" i="56"/>
  <c r="AW12" i="56"/>
  <c r="AW11" i="56"/>
  <c r="B8" i="56"/>
  <c r="A8" i="56"/>
  <c r="B7" i="56"/>
  <c r="A7" i="56"/>
  <c r="B6" i="56"/>
  <c r="A6" i="56"/>
  <c r="AI4" i="56"/>
  <c r="AH4" i="56"/>
  <c r="AF4" i="56"/>
  <c r="AE4" i="56"/>
  <c r="AC4" i="56"/>
  <c r="AB4" i="56"/>
  <c r="Z4" i="56"/>
  <c r="Y4" i="56"/>
  <c r="W4" i="56"/>
  <c r="V4" i="56"/>
  <c r="T4" i="56"/>
  <c r="S4" i="56"/>
  <c r="Q4" i="56"/>
  <c r="P4" i="56"/>
  <c r="N4" i="56"/>
  <c r="M4" i="56"/>
  <c r="K4" i="56"/>
  <c r="J4" i="56"/>
  <c r="H4" i="56"/>
  <c r="G4" i="56"/>
  <c r="E4" i="56"/>
  <c r="D4" i="56"/>
  <c r="B4" i="56"/>
  <c r="B3" i="56"/>
  <c r="H2" i="56"/>
  <c r="G2" i="56"/>
  <c r="F2" i="56"/>
  <c r="E2" i="56"/>
  <c r="D2" i="56"/>
  <c r="C2" i="56"/>
  <c r="B2" i="56"/>
  <c r="B8" i="55"/>
  <c r="A8" i="55"/>
  <c r="B7" i="55"/>
  <c r="A7" i="55"/>
  <c r="B6" i="55"/>
  <c r="A6" i="55"/>
  <c r="AL4" i="55"/>
  <c r="AK4" i="55"/>
  <c r="AJ4" i="55"/>
  <c r="AI4" i="55"/>
  <c r="AH4" i="55"/>
  <c r="AF4" i="55"/>
  <c r="AE4" i="55"/>
  <c r="AC4" i="55"/>
  <c r="AB4" i="55"/>
  <c r="Z4" i="55"/>
  <c r="Y4" i="55"/>
  <c r="W4" i="55"/>
  <c r="V4" i="55"/>
  <c r="T4" i="55"/>
  <c r="S4" i="55"/>
  <c r="Q4" i="55"/>
  <c r="P4" i="55"/>
  <c r="N4" i="55"/>
  <c r="M4" i="55"/>
  <c r="K4" i="55"/>
  <c r="J4" i="55"/>
  <c r="H4" i="55"/>
  <c r="G4" i="55"/>
  <c r="E4" i="55"/>
  <c r="D4" i="55"/>
  <c r="B4" i="55"/>
  <c r="B3" i="55"/>
  <c r="H2" i="55"/>
  <c r="G2" i="55"/>
  <c r="F2" i="55"/>
  <c r="E2" i="55"/>
  <c r="D2" i="55"/>
  <c r="C2" i="55"/>
  <c r="B2" i="55"/>
  <c r="AB81" i="53"/>
  <c r="O63" i="53"/>
  <c r="B124" i="53" a="1"/>
  <c r="B124" i="53" s="1"/>
  <c r="BO122" i="53" a="1"/>
  <c r="BO122" i="53" s="1"/>
  <c r="BM122" i="53" a="1"/>
  <c r="BM122" i="53" s="1"/>
  <c r="BL122" i="53" a="1"/>
  <c r="BL122" i="53" s="1"/>
  <c r="BK122" i="53" a="1"/>
  <c r="BK122" i="53" s="1"/>
  <c r="BJ122" i="53"/>
  <c r="BH122" i="53"/>
  <c r="BD122" i="53"/>
  <c r="BB122" i="53"/>
  <c r="AX122" i="53"/>
  <c r="AV122" i="53"/>
  <c r="AR122" i="53"/>
  <c r="AP122" i="53"/>
  <c r="AL122" i="53"/>
  <c r="AJ122" i="53"/>
  <c r="AF122" i="53"/>
  <c r="AD122" i="53"/>
  <c r="Z122" i="53"/>
  <c r="X122" i="53"/>
  <c r="T122" i="53"/>
  <c r="R122" i="53"/>
  <c r="N122" i="53"/>
  <c r="L122" i="53"/>
  <c r="H122" i="53"/>
  <c r="F122" i="53"/>
  <c r="BO121" i="53" a="1"/>
  <c r="BO121" i="53" s="1"/>
  <c r="BM121" i="53" a="1"/>
  <c r="BM121" i="53" s="1"/>
  <c r="BL121" i="53" a="1"/>
  <c r="BL121" i="53" s="1"/>
  <c r="BK121" i="53" a="1"/>
  <c r="BK121" i="53" s="1"/>
  <c r="BJ121" i="53"/>
  <c r="BH121" i="53"/>
  <c r="BD121" i="53"/>
  <c r="BB121" i="53"/>
  <c r="AX121" i="53"/>
  <c r="AV121" i="53"/>
  <c r="AR121" i="53"/>
  <c r="AP121" i="53"/>
  <c r="AL121" i="53"/>
  <c r="AJ121" i="53"/>
  <c r="AF121" i="53"/>
  <c r="AD121" i="53"/>
  <c r="Z121" i="53"/>
  <c r="X121" i="53"/>
  <c r="T121" i="53"/>
  <c r="R121" i="53"/>
  <c r="N121" i="53"/>
  <c r="L121" i="53"/>
  <c r="H121" i="53"/>
  <c r="F121" i="53"/>
  <c r="BO120" i="53" a="1"/>
  <c r="BO120" i="53" s="1"/>
  <c r="BM120" i="53" a="1"/>
  <c r="BM120" i="53" s="1"/>
  <c r="BL120" i="53" a="1"/>
  <c r="BL120" i="53" s="1"/>
  <c r="BK120" i="53" a="1"/>
  <c r="BK120" i="53" s="1"/>
  <c r="BJ120" i="53"/>
  <c r="BH120" i="53"/>
  <c r="BD120" i="53"/>
  <c r="BB120" i="53"/>
  <c r="AX120" i="53"/>
  <c r="AV120" i="53"/>
  <c r="AR120" i="53"/>
  <c r="AP120" i="53"/>
  <c r="AL120" i="53"/>
  <c r="AJ120" i="53"/>
  <c r="AF120" i="53"/>
  <c r="AD120" i="53"/>
  <c r="Z120" i="53"/>
  <c r="X120" i="53"/>
  <c r="T120" i="53"/>
  <c r="R120" i="53"/>
  <c r="N120" i="53"/>
  <c r="L120" i="53"/>
  <c r="H120" i="53"/>
  <c r="F120" i="53"/>
  <c r="BO119" i="53" a="1"/>
  <c r="BO119" i="53" s="1"/>
  <c r="BM119" i="53" a="1"/>
  <c r="BM119" i="53" s="1"/>
  <c r="BL119" i="53" a="1"/>
  <c r="BL119" i="53" s="1"/>
  <c r="BK119" i="53" a="1"/>
  <c r="BK119" i="53" s="1"/>
  <c r="BJ119" i="53"/>
  <c r="BH119" i="53"/>
  <c r="BD119" i="53"/>
  <c r="BB119" i="53"/>
  <c r="AX119" i="53"/>
  <c r="AV119" i="53"/>
  <c r="AR119" i="53"/>
  <c r="AP119" i="53"/>
  <c r="AL119" i="53"/>
  <c r="AJ119" i="53"/>
  <c r="AF119" i="53"/>
  <c r="AD119" i="53"/>
  <c r="Z119" i="53"/>
  <c r="X119" i="53"/>
  <c r="T119" i="53"/>
  <c r="R119" i="53"/>
  <c r="N119" i="53"/>
  <c r="L119" i="53"/>
  <c r="H119" i="53"/>
  <c r="F119" i="53"/>
  <c r="BO118" i="53" a="1"/>
  <c r="BO118" i="53" s="1"/>
  <c r="BM118" i="53" a="1"/>
  <c r="BM118" i="53" s="1"/>
  <c r="BL118" i="53" a="1"/>
  <c r="BL118" i="53" s="1"/>
  <c r="BK118" i="53" a="1"/>
  <c r="BK118" i="53" s="1"/>
  <c r="BJ118" i="53"/>
  <c r="BH118" i="53"/>
  <c r="BD118" i="53"/>
  <c r="BB118" i="53"/>
  <c r="AX118" i="53"/>
  <c r="AV118" i="53"/>
  <c r="AR118" i="53"/>
  <c r="AP118" i="53"/>
  <c r="AL118" i="53"/>
  <c r="AJ118" i="53"/>
  <c r="AF118" i="53"/>
  <c r="AD118" i="53"/>
  <c r="Z118" i="53"/>
  <c r="X118" i="53"/>
  <c r="T118" i="53"/>
  <c r="R118" i="53"/>
  <c r="N118" i="53"/>
  <c r="L118" i="53"/>
  <c r="H118" i="53"/>
  <c r="F118" i="53"/>
  <c r="B118" i="53" a="1"/>
  <c r="B118" i="53" s="1"/>
  <c r="BI117" i="53"/>
  <c r="BG117" i="53"/>
  <c r="BF117" i="53"/>
  <c r="BE117" i="53"/>
  <c r="BC117" i="53"/>
  <c r="BA117" i="53"/>
  <c r="AZ117" i="53"/>
  <c r="AY117" i="53"/>
  <c r="AW117" i="53"/>
  <c r="AU117" i="53"/>
  <c r="AT117" i="53"/>
  <c r="AS117" i="53"/>
  <c r="AQ117" i="53"/>
  <c r="AO117" i="53"/>
  <c r="AN117" i="53"/>
  <c r="AM117" i="53"/>
  <c r="AK117" i="53"/>
  <c r="AI117" i="53"/>
  <c r="AH117" i="53"/>
  <c r="AG117" i="53"/>
  <c r="AE117" i="53"/>
  <c r="AC117" i="53"/>
  <c r="AB117" i="53"/>
  <c r="AA117" i="53"/>
  <c r="Y117" i="53"/>
  <c r="W117" i="53"/>
  <c r="V117" i="53"/>
  <c r="U117" i="53"/>
  <c r="S117" i="53"/>
  <c r="Q117" i="53"/>
  <c r="P117" i="53"/>
  <c r="O117" i="53"/>
  <c r="M117" i="53"/>
  <c r="K117" i="53"/>
  <c r="J117" i="53"/>
  <c r="I117" i="53"/>
  <c r="G117" i="53"/>
  <c r="E117" i="53"/>
  <c r="D117" i="53"/>
  <c r="C117" i="53"/>
  <c r="BO116" i="53" a="1"/>
  <c r="BO116" i="53" s="1"/>
  <c r="BM116" i="53" a="1"/>
  <c r="BM116" i="53" s="1"/>
  <c r="BL116" i="53" a="1"/>
  <c r="BL116" i="53" s="1"/>
  <c r="BK116" i="53" a="1"/>
  <c r="BK116" i="53" s="1"/>
  <c r="BJ116" i="53"/>
  <c r="BH116" i="53"/>
  <c r="BD116" i="53"/>
  <c r="BB116" i="53"/>
  <c r="AX116" i="53"/>
  <c r="AV116" i="53"/>
  <c r="AR116" i="53"/>
  <c r="AP116" i="53"/>
  <c r="AL116" i="53"/>
  <c r="AJ116" i="53"/>
  <c r="AF116" i="53"/>
  <c r="AD116" i="53"/>
  <c r="Z116" i="53"/>
  <c r="X116" i="53"/>
  <c r="T116" i="53"/>
  <c r="R116" i="53"/>
  <c r="N116" i="53"/>
  <c r="L116" i="53"/>
  <c r="H116" i="53"/>
  <c r="F116" i="53"/>
  <c r="BO115" i="53" a="1"/>
  <c r="BO115" i="53" s="1"/>
  <c r="BM115" i="53" a="1"/>
  <c r="BM115" i="53" s="1"/>
  <c r="BL115" i="53" a="1"/>
  <c r="BL115" i="53" s="1"/>
  <c r="BK115" i="53" a="1"/>
  <c r="BK115" i="53" s="1"/>
  <c r="BJ115" i="53"/>
  <c r="BH115" i="53"/>
  <c r="BD115" i="53"/>
  <c r="BB115" i="53"/>
  <c r="AX115" i="53"/>
  <c r="AV115" i="53"/>
  <c r="AR115" i="53"/>
  <c r="AP115" i="53"/>
  <c r="AL115" i="53"/>
  <c r="AJ115" i="53"/>
  <c r="AF115" i="53"/>
  <c r="AD115" i="53"/>
  <c r="Z115" i="53"/>
  <c r="X115" i="53"/>
  <c r="T115" i="53"/>
  <c r="R115" i="53"/>
  <c r="N115" i="53"/>
  <c r="L115" i="53"/>
  <c r="H115" i="53"/>
  <c r="F115" i="53"/>
  <c r="BO114" i="53" a="1"/>
  <c r="BO114" i="53" s="1"/>
  <c r="BM114" i="53" a="1"/>
  <c r="BM114" i="53" s="1"/>
  <c r="BL114" i="53" a="1"/>
  <c r="BL114" i="53" s="1"/>
  <c r="BK114" i="53" a="1"/>
  <c r="BK114" i="53" s="1"/>
  <c r="BJ114" i="53"/>
  <c r="BH114" i="53"/>
  <c r="BD114" i="53"/>
  <c r="BB114" i="53"/>
  <c r="AX114" i="53"/>
  <c r="AV114" i="53"/>
  <c r="AR114" i="53"/>
  <c r="AP114" i="53"/>
  <c r="AL114" i="53"/>
  <c r="AJ114" i="53"/>
  <c r="AF114" i="53"/>
  <c r="AD114" i="53"/>
  <c r="Z114" i="53"/>
  <c r="X114" i="53"/>
  <c r="T114" i="53"/>
  <c r="R114" i="53"/>
  <c r="N114" i="53"/>
  <c r="L114" i="53"/>
  <c r="H114" i="53"/>
  <c r="F114" i="53"/>
  <c r="BO113" i="53" a="1"/>
  <c r="BO113" i="53" s="1"/>
  <c r="BM113" i="53" a="1"/>
  <c r="BM113" i="53" s="1"/>
  <c r="BL113" i="53" a="1"/>
  <c r="BL113" i="53" s="1"/>
  <c r="BK113" i="53" a="1"/>
  <c r="BK113" i="53" s="1"/>
  <c r="BJ113" i="53"/>
  <c r="BH113" i="53"/>
  <c r="BD113" i="53"/>
  <c r="BB113" i="53"/>
  <c r="AX113" i="53"/>
  <c r="AV113" i="53"/>
  <c r="AR113" i="53"/>
  <c r="AP113" i="53"/>
  <c r="AL113" i="53"/>
  <c r="AJ113" i="53"/>
  <c r="AF113" i="53"/>
  <c r="AD113" i="53"/>
  <c r="Z113" i="53"/>
  <c r="X113" i="53"/>
  <c r="T113" i="53"/>
  <c r="R113" i="53"/>
  <c r="N113" i="53"/>
  <c r="L113" i="53"/>
  <c r="H113" i="53"/>
  <c r="F113" i="53"/>
  <c r="BO112" i="53" a="1"/>
  <c r="BO112" i="53" s="1"/>
  <c r="BM112" i="53" a="1"/>
  <c r="BM112" i="53" s="1"/>
  <c r="BL112" i="53" a="1"/>
  <c r="BL112" i="53" s="1"/>
  <c r="BK112" i="53" a="1"/>
  <c r="BK112" i="53" s="1"/>
  <c r="BJ112" i="53"/>
  <c r="BH112" i="53"/>
  <c r="BD112" i="53"/>
  <c r="BB112" i="53"/>
  <c r="AX112" i="53"/>
  <c r="AV112" i="53"/>
  <c r="AR112" i="53"/>
  <c r="AP112" i="53"/>
  <c r="AL112" i="53"/>
  <c r="AJ112" i="53"/>
  <c r="AF112" i="53"/>
  <c r="AD112" i="53"/>
  <c r="Z112" i="53"/>
  <c r="X112" i="53"/>
  <c r="T112" i="53"/>
  <c r="R112" i="53"/>
  <c r="N112" i="53"/>
  <c r="L112" i="53"/>
  <c r="H112" i="53"/>
  <c r="F112" i="53"/>
  <c r="B112" i="53" a="1"/>
  <c r="B112" i="53" s="1"/>
  <c r="BI111" i="53"/>
  <c r="BG111" i="53"/>
  <c r="BF111" i="53"/>
  <c r="BE111" i="53"/>
  <c r="BC111" i="53"/>
  <c r="BA111" i="53"/>
  <c r="AZ111" i="53"/>
  <c r="AY111" i="53"/>
  <c r="AW111" i="53"/>
  <c r="AU111" i="53"/>
  <c r="AT111" i="53"/>
  <c r="AS111" i="53"/>
  <c r="AQ111" i="53"/>
  <c r="AO111" i="53"/>
  <c r="AN111" i="53"/>
  <c r="AM111" i="53"/>
  <c r="AK111" i="53"/>
  <c r="AI111" i="53"/>
  <c r="AH111" i="53"/>
  <c r="AG111" i="53"/>
  <c r="AE111" i="53"/>
  <c r="AC111" i="53"/>
  <c r="AB111" i="53"/>
  <c r="AA111" i="53"/>
  <c r="Y111" i="53"/>
  <c r="W111" i="53"/>
  <c r="V111" i="53"/>
  <c r="U111" i="53"/>
  <c r="S111" i="53"/>
  <c r="Q111" i="53"/>
  <c r="P111" i="53"/>
  <c r="O111" i="53"/>
  <c r="M111" i="53"/>
  <c r="K111" i="53"/>
  <c r="J111" i="53"/>
  <c r="I111" i="53"/>
  <c r="G111" i="53"/>
  <c r="E111" i="53"/>
  <c r="D111" i="53"/>
  <c r="C111" i="53"/>
  <c r="BO110" i="53" a="1"/>
  <c r="BO110" i="53" s="1"/>
  <c r="BM110" i="53" a="1"/>
  <c r="BM110" i="53" s="1"/>
  <c r="BL110" i="53" a="1"/>
  <c r="BL110" i="53" s="1"/>
  <c r="BK110" i="53" a="1"/>
  <c r="BK110" i="53" s="1"/>
  <c r="BJ110" i="53"/>
  <c r="BH110" i="53"/>
  <c r="BD110" i="53"/>
  <c r="BB110" i="53"/>
  <c r="AX110" i="53"/>
  <c r="AV110" i="53"/>
  <c r="AR110" i="53"/>
  <c r="AP110" i="53"/>
  <c r="AL110" i="53"/>
  <c r="AJ110" i="53"/>
  <c r="AF110" i="53"/>
  <c r="AD110" i="53"/>
  <c r="Z110" i="53"/>
  <c r="X110" i="53"/>
  <c r="T110" i="53"/>
  <c r="R110" i="53"/>
  <c r="N110" i="53"/>
  <c r="L110" i="53"/>
  <c r="H110" i="53"/>
  <c r="F110" i="53"/>
  <c r="BO109" i="53" a="1"/>
  <c r="BO109" i="53" s="1"/>
  <c r="BM109" i="53" a="1"/>
  <c r="BM109" i="53" s="1"/>
  <c r="BL109" i="53" a="1"/>
  <c r="BL109" i="53" s="1"/>
  <c r="BK109" i="53" a="1"/>
  <c r="BK109" i="53" s="1"/>
  <c r="BJ109" i="53"/>
  <c r="BH109" i="53"/>
  <c r="BD109" i="53"/>
  <c r="BB109" i="53"/>
  <c r="AX109" i="53"/>
  <c r="AV109" i="53"/>
  <c r="AR109" i="53"/>
  <c r="AP109" i="53"/>
  <c r="AL109" i="53"/>
  <c r="AJ109" i="53"/>
  <c r="AF109" i="53"/>
  <c r="AD109" i="53"/>
  <c r="Z109" i="53"/>
  <c r="X109" i="53"/>
  <c r="T109" i="53"/>
  <c r="R109" i="53"/>
  <c r="N109" i="53"/>
  <c r="L109" i="53"/>
  <c r="H109" i="53"/>
  <c r="F109" i="53"/>
  <c r="BO108" i="53" a="1"/>
  <c r="BO108" i="53" s="1"/>
  <c r="BM108" i="53" a="1"/>
  <c r="BM108" i="53" s="1"/>
  <c r="BL108" i="53" a="1"/>
  <c r="BL108" i="53" s="1"/>
  <c r="BK108" i="53" a="1"/>
  <c r="BK108" i="53" s="1"/>
  <c r="BJ108" i="53"/>
  <c r="BH108" i="53"/>
  <c r="BD108" i="53"/>
  <c r="BB108" i="53"/>
  <c r="AX108" i="53"/>
  <c r="AV108" i="53"/>
  <c r="AR108" i="53"/>
  <c r="AP108" i="53"/>
  <c r="AL108" i="53"/>
  <c r="AJ108" i="53"/>
  <c r="AF108" i="53"/>
  <c r="AD108" i="53"/>
  <c r="Z108" i="53"/>
  <c r="X108" i="53"/>
  <c r="T108" i="53"/>
  <c r="R108" i="53"/>
  <c r="N108" i="53"/>
  <c r="L108" i="53"/>
  <c r="H108" i="53"/>
  <c r="F108" i="53"/>
  <c r="BO107" i="53" a="1"/>
  <c r="BO107" i="53" s="1"/>
  <c r="BM107" i="53" a="1"/>
  <c r="BM107" i="53" s="1"/>
  <c r="BL107" i="53" a="1"/>
  <c r="BL107" i="53" s="1"/>
  <c r="BK107" i="53" a="1"/>
  <c r="BK107" i="53" s="1"/>
  <c r="BJ107" i="53"/>
  <c r="BH107" i="53"/>
  <c r="BD107" i="53"/>
  <c r="BB107" i="53"/>
  <c r="AX107" i="53"/>
  <c r="AV107" i="53"/>
  <c r="AR107" i="53"/>
  <c r="AP107" i="53"/>
  <c r="AL107" i="53"/>
  <c r="AJ107" i="53"/>
  <c r="AF107" i="53"/>
  <c r="AD107" i="53"/>
  <c r="Z107" i="53"/>
  <c r="X107" i="53"/>
  <c r="T107" i="53"/>
  <c r="R107" i="53"/>
  <c r="N107" i="53"/>
  <c r="L107" i="53"/>
  <c r="H107" i="53"/>
  <c r="F107" i="53"/>
  <c r="BO106" i="53" a="1"/>
  <c r="BO106" i="53" s="1"/>
  <c r="BM106" i="53" a="1"/>
  <c r="BM106" i="53" s="1"/>
  <c r="BL106" i="53" a="1"/>
  <c r="BL106" i="53" s="1"/>
  <c r="BK106" i="53" a="1"/>
  <c r="BK106" i="53" s="1"/>
  <c r="BJ106" i="53"/>
  <c r="BH106" i="53"/>
  <c r="BD106" i="53"/>
  <c r="BB106" i="53"/>
  <c r="AX106" i="53"/>
  <c r="AV106" i="53"/>
  <c r="AR106" i="53"/>
  <c r="AP106" i="53"/>
  <c r="AL106" i="53"/>
  <c r="AJ106" i="53"/>
  <c r="AF106" i="53"/>
  <c r="AD106" i="53"/>
  <c r="Z106" i="53"/>
  <c r="X106" i="53"/>
  <c r="T106" i="53"/>
  <c r="R106" i="53"/>
  <c r="N106" i="53"/>
  <c r="L106" i="53"/>
  <c r="H106" i="53"/>
  <c r="F106" i="53"/>
  <c r="B106" i="53" a="1"/>
  <c r="B106" i="53" s="1"/>
  <c r="BI105" i="53"/>
  <c r="BG105" i="53"/>
  <c r="BF105" i="53"/>
  <c r="BE105" i="53"/>
  <c r="BC105" i="53"/>
  <c r="BA105" i="53"/>
  <c r="AZ105" i="53"/>
  <c r="AY105" i="53"/>
  <c r="AW105" i="53"/>
  <c r="AU105" i="53"/>
  <c r="AT105" i="53"/>
  <c r="AS105" i="53"/>
  <c r="AQ105" i="53"/>
  <c r="AO105" i="53"/>
  <c r="AN105" i="53"/>
  <c r="AM105" i="53"/>
  <c r="AK105" i="53"/>
  <c r="AI105" i="53"/>
  <c r="AH105" i="53"/>
  <c r="AG105" i="53"/>
  <c r="AE105" i="53"/>
  <c r="AC105" i="53"/>
  <c r="AB105" i="53"/>
  <c r="AA105" i="53"/>
  <c r="Y105" i="53"/>
  <c r="W105" i="53"/>
  <c r="V105" i="53"/>
  <c r="U105" i="53"/>
  <c r="S105" i="53"/>
  <c r="Q105" i="53"/>
  <c r="P105" i="53"/>
  <c r="O105" i="53"/>
  <c r="M105" i="53"/>
  <c r="K105" i="53"/>
  <c r="J105" i="53"/>
  <c r="I105" i="53"/>
  <c r="G105" i="53"/>
  <c r="E105" i="53"/>
  <c r="D105" i="53"/>
  <c r="C105" i="53"/>
  <c r="BO104" i="53" a="1"/>
  <c r="BO104" i="53" s="1"/>
  <c r="BM104" i="53" a="1"/>
  <c r="BM104" i="53" s="1"/>
  <c r="BL104" i="53" a="1"/>
  <c r="BL104" i="53" s="1"/>
  <c r="BK104" i="53" a="1"/>
  <c r="BK104" i="53" s="1"/>
  <c r="BJ104" i="53"/>
  <c r="BH104" i="53"/>
  <c r="BD104" i="53"/>
  <c r="BB104" i="53"/>
  <c r="AX104" i="53"/>
  <c r="AV104" i="53"/>
  <c r="AR104" i="53"/>
  <c r="AP104" i="53"/>
  <c r="AL104" i="53"/>
  <c r="AJ104" i="53"/>
  <c r="AF104" i="53"/>
  <c r="AD104" i="53"/>
  <c r="Z104" i="53"/>
  <c r="X104" i="53"/>
  <c r="T104" i="53"/>
  <c r="R104" i="53"/>
  <c r="N104" i="53"/>
  <c r="L104" i="53"/>
  <c r="H104" i="53"/>
  <c r="F104" i="53"/>
  <c r="BO103" i="53" a="1"/>
  <c r="BO103" i="53" s="1"/>
  <c r="BM103" i="53" a="1"/>
  <c r="BM103" i="53" s="1"/>
  <c r="BL103" i="53" a="1"/>
  <c r="BL103" i="53" s="1"/>
  <c r="BK103" i="53" a="1"/>
  <c r="BK103" i="53" s="1"/>
  <c r="BJ103" i="53"/>
  <c r="BH103" i="53"/>
  <c r="BD103" i="53"/>
  <c r="BB103" i="53"/>
  <c r="AX103" i="53"/>
  <c r="AV103" i="53"/>
  <c r="AR103" i="53"/>
  <c r="AP103" i="53"/>
  <c r="AL103" i="53"/>
  <c r="AJ103" i="53"/>
  <c r="AF103" i="53"/>
  <c r="AD103" i="53"/>
  <c r="Z103" i="53"/>
  <c r="X103" i="53"/>
  <c r="T103" i="53"/>
  <c r="R103" i="53"/>
  <c r="N103" i="53"/>
  <c r="L103" i="53"/>
  <c r="H103" i="53"/>
  <c r="F103" i="53"/>
  <c r="BO102" i="53" a="1"/>
  <c r="BO102" i="53" s="1"/>
  <c r="BM102" i="53" a="1"/>
  <c r="BM102" i="53" s="1"/>
  <c r="BL102" i="53" a="1"/>
  <c r="BL102" i="53" s="1"/>
  <c r="BK102" i="53" a="1"/>
  <c r="BK102" i="53" s="1"/>
  <c r="BJ102" i="53"/>
  <c r="BH102" i="53"/>
  <c r="BD102" i="53"/>
  <c r="BB102" i="53"/>
  <c r="AX102" i="53"/>
  <c r="AV102" i="53"/>
  <c r="AR102" i="53"/>
  <c r="AP102" i="53"/>
  <c r="AL102" i="53"/>
  <c r="AJ102" i="53"/>
  <c r="AF102" i="53"/>
  <c r="AD102" i="53"/>
  <c r="Z102" i="53"/>
  <c r="X102" i="53"/>
  <c r="T102" i="53"/>
  <c r="R102" i="53"/>
  <c r="N102" i="53"/>
  <c r="L102" i="53"/>
  <c r="H102" i="53"/>
  <c r="F102" i="53"/>
  <c r="BO101" i="53" a="1"/>
  <c r="BO101" i="53" s="1"/>
  <c r="BM101" i="53" a="1"/>
  <c r="BM101" i="53" s="1"/>
  <c r="BL101" i="53" a="1"/>
  <c r="BL101" i="53" s="1"/>
  <c r="BK101" i="53" a="1"/>
  <c r="BK101" i="53" s="1"/>
  <c r="BJ101" i="53"/>
  <c r="BH101" i="53"/>
  <c r="BD101" i="53"/>
  <c r="BB101" i="53"/>
  <c r="AX101" i="53"/>
  <c r="AV101" i="53"/>
  <c r="AR101" i="53"/>
  <c r="AP101" i="53"/>
  <c r="AL101" i="53"/>
  <c r="AJ101" i="53"/>
  <c r="AF101" i="53"/>
  <c r="AD101" i="53"/>
  <c r="Z101" i="53"/>
  <c r="X101" i="53"/>
  <c r="T101" i="53"/>
  <c r="R101" i="53"/>
  <c r="N101" i="53"/>
  <c r="L101" i="53"/>
  <c r="H101" i="53"/>
  <c r="F101" i="53"/>
  <c r="BO100" i="53" a="1"/>
  <c r="BO100" i="53" s="1"/>
  <c r="BM100" i="53" a="1"/>
  <c r="BM100" i="53" s="1"/>
  <c r="BL100" i="53" a="1"/>
  <c r="BL100" i="53" s="1"/>
  <c r="BK100" i="53" a="1"/>
  <c r="BK100" i="53" s="1"/>
  <c r="BJ100" i="53"/>
  <c r="BH100" i="53"/>
  <c r="BD100" i="53"/>
  <c r="BB100" i="53"/>
  <c r="AX100" i="53"/>
  <c r="AV100" i="53"/>
  <c r="AR100" i="53"/>
  <c r="AP100" i="53"/>
  <c r="AL100" i="53"/>
  <c r="AJ100" i="53"/>
  <c r="AF100" i="53"/>
  <c r="AD100" i="53"/>
  <c r="Z100" i="53"/>
  <c r="X100" i="53"/>
  <c r="T100" i="53"/>
  <c r="R100" i="53"/>
  <c r="N100" i="53"/>
  <c r="L100" i="53"/>
  <c r="H100" i="53"/>
  <c r="F100" i="53"/>
  <c r="B100" i="53" a="1"/>
  <c r="B100" i="53" s="1"/>
  <c r="BI99" i="53"/>
  <c r="BG99" i="53"/>
  <c r="BF99" i="53"/>
  <c r="BE99" i="53"/>
  <c r="BC99" i="53"/>
  <c r="BA99" i="53"/>
  <c r="AZ99" i="53"/>
  <c r="AY99" i="53"/>
  <c r="AW99" i="53"/>
  <c r="AU99" i="53"/>
  <c r="AT99" i="53"/>
  <c r="AS99" i="53"/>
  <c r="AQ99" i="53"/>
  <c r="AO99" i="53"/>
  <c r="AN99" i="53"/>
  <c r="AM99" i="53"/>
  <c r="AK99" i="53"/>
  <c r="AI99" i="53"/>
  <c r="AH99" i="53"/>
  <c r="AG99" i="53"/>
  <c r="AE99" i="53"/>
  <c r="AC99" i="53"/>
  <c r="AB99" i="53"/>
  <c r="AA99" i="53"/>
  <c r="Y99" i="53"/>
  <c r="W99" i="53"/>
  <c r="V99" i="53"/>
  <c r="U99" i="53"/>
  <c r="S99" i="53"/>
  <c r="Q99" i="53"/>
  <c r="P99" i="53"/>
  <c r="O99" i="53"/>
  <c r="M99" i="53"/>
  <c r="K99" i="53"/>
  <c r="J99" i="53"/>
  <c r="I99" i="53"/>
  <c r="G99" i="53"/>
  <c r="E99" i="53"/>
  <c r="D99" i="53"/>
  <c r="C99" i="53"/>
  <c r="BO98" i="53" a="1"/>
  <c r="BO98" i="53" s="1"/>
  <c r="BM98" i="53" a="1"/>
  <c r="BM98" i="53" s="1"/>
  <c r="BL98" i="53" a="1"/>
  <c r="BL98" i="53" s="1"/>
  <c r="BK98" i="53" a="1"/>
  <c r="BK98" i="53" s="1"/>
  <c r="BJ98" i="53"/>
  <c r="BH98" i="53"/>
  <c r="BD98" i="53"/>
  <c r="BB98" i="53"/>
  <c r="AX98" i="53"/>
  <c r="AV98" i="53"/>
  <c r="AR98" i="53"/>
  <c r="AP98" i="53"/>
  <c r="AL98" i="53"/>
  <c r="AJ98" i="53"/>
  <c r="AF98" i="53"/>
  <c r="AD98" i="53"/>
  <c r="Z98" i="53"/>
  <c r="X98" i="53"/>
  <c r="T98" i="53"/>
  <c r="R98" i="53"/>
  <c r="N98" i="53"/>
  <c r="L98" i="53"/>
  <c r="H98" i="53"/>
  <c r="F98" i="53"/>
  <c r="BO97" i="53" a="1"/>
  <c r="BO97" i="53" s="1"/>
  <c r="BM97" i="53" a="1"/>
  <c r="BM97" i="53" s="1"/>
  <c r="BL97" i="53" a="1"/>
  <c r="BL97" i="53" s="1"/>
  <c r="BK97" i="53" a="1"/>
  <c r="BK97" i="53" s="1"/>
  <c r="BJ97" i="53"/>
  <c r="BH97" i="53"/>
  <c r="BD97" i="53"/>
  <c r="BB97" i="53"/>
  <c r="AX97" i="53"/>
  <c r="AV97" i="53"/>
  <c r="AR97" i="53"/>
  <c r="AP97" i="53"/>
  <c r="AL97" i="53"/>
  <c r="AJ97" i="53"/>
  <c r="AF97" i="53"/>
  <c r="AD97" i="53"/>
  <c r="Z97" i="53"/>
  <c r="X97" i="53"/>
  <c r="T97" i="53"/>
  <c r="R97" i="53"/>
  <c r="N97" i="53"/>
  <c r="L97" i="53"/>
  <c r="H97" i="53"/>
  <c r="F97" i="53"/>
  <c r="BO96" i="53" a="1"/>
  <c r="BO96" i="53" s="1"/>
  <c r="BM96" i="53" a="1"/>
  <c r="BM96" i="53" s="1"/>
  <c r="BL96" i="53" a="1"/>
  <c r="BL96" i="53" s="1"/>
  <c r="BK96" i="53" a="1"/>
  <c r="BK96" i="53" s="1"/>
  <c r="BJ96" i="53"/>
  <c r="BH96" i="53"/>
  <c r="BD96" i="53"/>
  <c r="BB96" i="53"/>
  <c r="AX96" i="53"/>
  <c r="AV96" i="53"/>
  <c r="AR96" i="53"/>
  <c r="AP96" i="53"/>
  <c r="AL96" i="53"/>
  <c r="AJ96" i="53"/>
  <c r="AF96" i="53"/>
  <c r="AD96" i="53"/>
  <c r="Z96" i="53"/>
  <c r="X96" i="53"/>
  <c r="T96" i="53"/>
  <c r="R96" i="53"/>
  <c r="N96" i="53"/>
  <c r="L96" i="53"/>
  <c r="H96" i="53"/>
  <c r="F96" i="53"/>
  <c r="BO95" i="53" a="1"/>
  <c r="BO95" i="53" s="1"/>
  <c r="BM95" i="53" a="1"/>
  <c r="BM95" i="53" s="1"/>
  <c r="BL95" i="53" a="1"/>
  <c r="BL95" i="53" s="1"/>
  <c r="BK95" i="53" a="1"/>
  <c r="BK95" i="53" s="1"/>
  <c r="BJ95" i="53"/>
  <c r="BH95" i="53"/>
  <c r="BD95" i="53"/>
  <c r="BB95" i="53"/>
  <c r="AX95" i="53"/>
  <c r="AV95" i="53"/>
  <c r="AR95" i="53"/>
  <c r="AP95" i="53"/>
  <c r="AL95" i="53"/>
  <c r="AJ95" i="53"/>
  <c r="AF95" i="53"/>
  <c r="AD95" i="53"/>
  <c r="Z95" i="53"/>
  <c r="X95" i="53"/>
  <c r="T95" i="53"/>
  <c r="R95" i="53"/>
  <c r="N95" i="53"/>
  <c r="L95" i="53"/>
  <c r="H95" i="53"/>
  <c r="F95" i="53"/>
  <c r="BO94" i="53" a="1"/>
  <c r="BO94" i="53" s="1"/>
  <c r="BM94" i="53" a="1"/>
  <c r="BM94" i="53" s="1"/>
  <c r="BL94" i="53" a="1"/>
  <c r="BL94" i="53" s="1"/>
  <c r="BK94" i="53" a="1"/>
  <c r="BK94" i="53" s="1"/>
  <c r="BJ94" i="53"/>
  <c r="BH94" i="53"/>
  <c r="BD94" i="53"/>
  <c r="BB94" i="53"/>
  <c r="AX94" i="53"/>
  <c r="AV94" i="53"/>
  <c r="AR94" i="53"/>
  <c r="AP94" i="53"/>
  <c r="AL94" i="53"/>
  <c r="AJ94" i="53"/>
  <c r="AF94" i="53"/>
  <c r="AD94" i="53"/>
  <c r="Z94" i="53"/>
  <c r="X94" i="53"/>
  <c r="T94" i="53"/>
  <c r="R94" i="53"/>
  <c r="N94" i="53"/>
  <c r="L94" i="53"/>
  <c r="H94" i="53"/>
  <c r="F94" i="53"/>
  <c r="B94" i="53" a="1"/>
  <c r="B94" i="53" s="1"/>
  <c r="BI93" i="53"/>
  <c r="BG93" i="53"/>
  <c r="BF93" i="53"/>
  <c r="BE93" i="53"/>
  <c r="BC93" i="53"/>
  <c r="BA93" i="53"/>
  <c r="AZ93" i="53"/>
  <c r="AY93" i="53"/>
  <c r="AW93" i="53"/>
  <c r="AU93" i="53"/>
  <c r="AT93" i="53"/>
  <c r="AS93" i="53"/>
  <c r="AQ93" i="53"/>
  <c r="AO93" i="53"/>
  <c r="AN93" i="53"/>
  <c r="AM93" i="53"/>
  <c r="AK93" i="53"/>
  <c r="AI93" i="53"/>
  <c r="AH93" i="53"/>
  <c r="AG93" i="53"/>
  <c r="AE93" i="53"/>
  <c r="AC93" i="53"/>
  <c r="AB93" i="53"/>
  <c r="AA93" i="53"/>
  <c r="Y93" i="53"/>
  <c r="W93" i="53"/>
  <c r="V93" i="53"/>
  <c r="U93" i="53"/>
  <c r="S93" i="53"/>
  <c r="Q93" i="53"/>
  <c r="P93" i="53"/>
  <c r="O93" i="53"/>
  <c r="M93" i="53"/>
  <c r="K93" i="53"/>
  <c r="J93" i="53"/>
  <c r="I93" i="53"/>
  <c r="G93" i="53"/>
  <c r="E93" i="53"/>
  <c r="D93" i="53"/>
  <c r="C93" i="53"/>
  <c r="BO92" i="53" a="1"/>
  <c r="BO92" i="53" s="1"/>
  <c r="BM92" i="53" a="1"/>
  <c r="BM92" i="53" s="1"/>
  <c r="BL92" i="53" a="1"/>
  <c r="BL92" i="53" s="1"/>
  <c r="BK92" i="53" a="1"/>
  <c r="BK92" i="53" s="1"/>
  <c r="BJ92" i="53"/>
  <c r="BH92" i="53"/>
  <c r="BD92" i="53"/>
  <c r="BB92" i="53"/>
  <c r="AX92" i="53"/>
  <c r="AV92" i="53"/>
  <c r="AR92" i="53"/>
  <c r="AP92" i="53"/>
  <c r="AL92" i="53"/>
  <c r="AJ92" i="53"/>
  <c r="AF92" i="53"/>
  <c r="AD92" i="53"/>
  <c r="Z92" i="53"/>
  <c r="X92" i="53"/>
  <c r="T92" i="53"/>
  <c r="R92" i="53"/>
  <c r="N92" i="53"/>
  <c r="L92" i="53"/>
  <c r="H92" i="53"/>
  <c r="F92" i="53"/>
  <c r="BO91" i="53" a="1"/>
  <c r="BO91" i="53" s="1"/>
  <c r="BM91" i="53" a="1"/>
  <c r="BM91" i="53" s="1"/>
  <c r="BL91" i="53" a="1"/>
  <c r="BL91" i="53" s="1"/>
  <c r="BK91" i="53" a="1"/>
  <c r="BK91" i="53" s="1"/>
  <c r="BJ91" i="53"/>
  <c r="BH91" i="53"/>
  <c r="BD91" i="53"/>
  <c r="BB91" i="53"/>
  <c r="AX91" i="53"/>
  <c r="AV91" i="53"/>
  <c r="AR91" i="53"/>
  <c r="AP91" i="53"/>
  <c r="AL91" i="53"/>
  <c r="AJ91" i="53"/>
  <c r="AF91" i="53"/>
  <c r="AD91" i="53"/>
  <c r="Z91" i="53"/>
  <c r="X91" i="53"/>
  <c r="T91" i="53"/>
  <c r="R91" i="53"/>
  <c r="N91" i="53"/>
  <c r="L91" i="53"/>
  <c r="H91" i="53"/>
  <c r="F91" i="53"/>
  <c r="BO90" i="53" a="1"/>
  <c r="BO90" i="53" s="1"/>
  <c r="BM90" i="53" a="1"/>
  <c r="BM90" i="53" s="1"/>
  <c r="BL90" i="53" a="1"/>
  <c r="BL90" i="53" s="1"/>
  <c r="BK90" i="53" a="1"/>
  <c r="BK90" i="53" s="1"/>
  <c r="BJ90" i="53"/>
  <c r="BH90" i="53"/>
  <c r="BD90" i="53"/>
  <c r="BB90" i="53"/>
  <c r="AX90" i="53"/>
  <c r="AV90" i="53"/>
  <c r="AR90" i="53"/>
  <c r="AP90" i="53"/>
  <c r="AL90" i="53"/>
  <c r="AJ90" i="53"/>
  <c r="AF90" i="53"/>
  <c r="AD90" i="53"/>
  <c r="Z90" i="53"/>
  <c r="X90" i="53"/>
  <c r="T90" i="53"/>
  <c r="R90" i="53"/>
  <c r="N90" i="53"/>
  <c r="L90" i="53"/>
  <c r="H90" i="53"/>
  <c r="F90" i="53"/>
  <c r="BO89" i="53" a="1"/>
  <c r="BO89" i="53" s="1"/>
  <c r="BM89" i="53" a="1"/>
  <c r="BM89" i="53" s="1"/>
  <c r="BL89" i="53" a="1"/>
  <c r="BL89" i="53" s="1"/>
  <c r="BK89" i="53" a="1"/>
  <c r="BK89" i="53" s="1"/>
  <c r="BJ89" i="53"/>
  <c r="BH89" i="53"/>
  <c r="BD89" i="53"/>
  <c r="BB89" i="53"/>
  <c r="AX89" i="53"/>
  <c r="AV89" i="53"/>
  <c r="AR89" i="53"/>
  <c r="AP89" i="53"/>
  <c r="AL89" i="53"/>
  <c r="AJ89" i="53"/>
  <c r="AF89" i="53"/>
  <c r="AD89" i="53"/>
  <c r="Z89" i="53"/>
  <c r="X89" i="53"/>
  <c r="T89" i="53"/>
  <c r="R89" i="53"/>
  <c r="N89" i="53"/>
  <c r="L89" i="53"/>
  <c r="H89" i="53"/>
  <c r="F89" i="53"/>
  <c r="BO88" i="53" a="1"/>
  <c r="BO88" i="53" s="1"/>
  <c r="BM88" i="53" a="1"/>
  <c r="BM88" i="53" s="1"/>
  <c r="BL88" i="53" a="1"/>
  <c r="BL88" i="53" s="1"/>
  <c r="BK88" i="53" a="1"/>
  <c r="BK88" i="53" s="1"/>
  <c r="BJ88" i="53"/>
  <c r="BH88" i="53"/>
  <c r="BD88" i="53"/>
  <c r="BB88" i="53"/>
  <c r="AX88" i="53"/>
  <c r="AV88" i="53"/>
  <c r="AR88" i="53"/>
  <c r="AP88" i="53"/>
  <c r="AL88" i="53"/>
  <c r="AJ88" i="53"/>
  <c r="AF88" i="53"/>
  <c r="AD88" i="53"/>
  <c r="Z88" i="53"/>
  <c r="X88" i="53"/>
  <c r="T88" i="53"/>
  <c r="R88" i="53"/>
  <c r="N88" i="53"/>
  <c r="L88" i="53"/>
  <c r="H88" i="53"/>
  <c r="F88" i="53"/>
  <c r="B88" i="53" a="1"/>
  <c r="B88" i="53" s="1"/>
  <c r="BI87" i="53"/>
  <c r="BG87" i="53"/>
  <c r="BF87" i="53"/>
  <c r="BE87" i="53"/>
  <c r="BC87" i="53"/>
  <c r="BA87" i="53"/>
  <c r="AZ87" i="53"/>
  <c r="AY87" i="53"/>
  <c r="AW87" i="53"/>
  <c r="AU87" i="53"/>
  <c r="AT87" i="53"/>
  <c r="AS87" i="53"/>
  <c r="AQ87" i="53"/>
  <c r="AO87" i="53"/>
  <c r="AN87" i="53"/>
  <c r="AM87" i="53"/>
  <c r="AK87" i="53"/>
  <c r="AI87" i="53"/>
  <c r="AH87" i="53"/>
  <c r="AG87" i="53"/>
  <c r="AE87" i="53"/>
  <c r="AC87" i="53"/>
  <c r="AB87" i="53"/>
  <c r="AA87" i="53"/>
  <c r="Y87" i="53"/>
  <c r="W87" i="53"/>
  <c r="V87" i="53"/>
  <c r="U87" i="53"/>
  <c r="S87" i="53"/>
  <c r="Q87" i="53"/>
  <c r="P87" i="53"/>
  <c r="O87" i="53"/>
  <c r="M87" i="53"/>
  <c r="K87" i="53"/>
  <c r="J87" i="53"/>
  <c r="I87" i="53"/>
  <c r="G87" i="53"/>
  <c r="E87" i="53"/>
  <c r="D87" i="53"/>
  <c r="C87" i="53"/>
  <c r="BO86" i="53" a="1"/>
  <c r="BO86" i="53" s="1"/>
  <c r="BM86" i="53" a="1"/>
  <c r="BM86" i="53" s="1"/>
  <c r="BL86" i="53" a="1"/>
  <c r="BL86" i="53" s="1"/>
  <c r="BK86" i="53" a="1"/>
  <c r="BK86" i="53" s="1"/>
  <c r="BJ86" i="53"/>
  <c r="BH86" i="53"/>
  <c r="BD86" i="53"/>
  <c r="BB86" i="53"/>
  <c r="AX86" i="53"/>
  <c r="AV86" i="53"/>
  <c r="AR86" i="53"/>
  <c r="AP86" i="53"/>
  <c r="AL86" i="53"/>
  <c r="AJ86" i="53"/>
  <c r="AF86" i="53"/>
  <c r="AD86" i="53"/>
  <c r="Z86" i="53"/>
  <c r="X86" i="53"/>
  <c r="T86" i="53"/>
  <c r="R86" i="53"/>
  <c r="N86" i="53"/>
  <c r="L86" i="53"/>
  <c r="H86" i="53"/>
  <c r="F86" i="53"/>
  <c r="BO85" i="53" a="1"/>
  <c r="BO85" i="53" s="1"/>
  <c r="BM85" i="53" a="1"/>
  <c r="BM85" i="53" s="1"/>
  <c r="BL85" i="53" a="1"/>
  <c r="BL85" i="53" s="1"/>
  <c r="BK85" i="53" a="1"/>
  <c r="BK85" i="53" s="1"/>
  <c r="BJ85" i="53"/>
  <c r="BH85" i="53"/>
  <c r="BD85" i="53"/>
  <c r="BB85" i="53"/>
  <c r="AX85" i="53"/>
  <c r="AV85" i="53"/>
  <c r="AR85" i="53"/>
  <c r="AP85" i="53"/>
  <c r="AL85" i="53"/>
  <c r="AJ85" i="53"/>
  <c r="AF85" i="53"/>
  <c r="AD85" i="53"/>
  <c r="Z85" i="53"/>
  <c r="X85" i="53"/>
  <c r="T85" i="53"/>
  <c r="R85" i="53"/>
  <c r="N85" i="53"/>
  <c r="L85" i="53"/>
  <c r="H85" i="53"/>
  <c r="F85" i="53"/>
  <c r="BO84" i="53" a="1"/>
  <c r="BO84" i="53" s="1"/>
  <c r="BM84" i="53" a="1"/>
  <c r="BM84" i="53" s="1"/>
  <c r="BL84" i="53" a="1"/>
  <c r="BL84" i="53" s="1"/>
  <c r="BK84" i="53" a="1"/>
  <c r="BK84" i="53" s="1"/>
  <c r="BJ84" i="53"/>
  <c r="BH84" i="53"/>
  <c r="BD84" i="53"/>
  <c r="BB84" i="53"/>
  <c r="AX84" i="53"/>
  <c r="AV84" i="53"/>
  <c r="AR84" i="53"/>
  <c r="AP84" i="53"/>
  <c r="AL84" i="53"/>
  <c r="AJ84" i="53"/>
  <c r="AF84" i="53"/>
  <c r="AD84" i="53"/>
  <c r="Z84" i="53"/>
  <c r="X84" i="53"/>
  <c r="T84" i="53"/>
  <c r="R84" i="53"/>
  <c r="N84" i="53"/>
  <c r="L84" i="53"/>
  <c r="H84" i="53"/>
  <c r="F84" i="53"/>
  <c r="BO83" i="53" a="1"/>
  <c r="BO83" i="53" s="1"/>
  <c r="BM83" i="53" a="1"/>
  <c r="BM83" i="53" s="1"/>
  <c r="BL83" i="53" a="1"/>
  <c r="BL83" i="53" s="1"/>
  <c r="BK83" i="53" a="1"/>
  <c r="BK83" i="53" s="1"/>
  <c r="BJ83" i="53"/>
  <c r="BH83" i="53"/>
  <c r="BD83" i="53"/>
  <c r="BB83" i="53"/>
  <c r="AX83" i="53"/>
  <c r="AV83" i="53"/>
  <c r="AR83" i="53"/>
  <c r="AP83" i="53"/>
  <c r="AL83" i="53"/>
  <c r="AJ83" i="53"/>
  <c r="AF83" i="53"/>
  <c r="AD83" i="53"/>
  <c r="Z83" i="53"/>
  <c r="X83" i="53"/>
  <c r="T83" i="53"/>
  <c r="R83" i="53"/>
  <c r="N83" i="53"/>
  <c r="L83" i="53"/>
  <c r="H83" i="53"/>
  <c r="F83" i="53"/>
  <c r="BO82" i="53" a="1"/>
  <c r="BO82" i="53" s="1"/>
  <c r="BM82" i="53" a="1"/>
  <c r="BM82" i="53" s="1"/>
  <c r="BL82" i="53" a="1"/>
  <c r="BL82" i="53" s="1"/>
  <c r="BK82" i="53" a="1"/>
  <c r="BK82" i="53" s="1"/>
  <c r="BJ82" i="53"/>
  <c r="BH82" i="53"/>
  <c r="BD82" i="53"/>
  <c r="BB82" i="53"/>
  <c r="AX82" i="53"/>
  <c r="AV82" i="53"/>
  <c r="AR82" i="53"/>
  <c r="AP82" i="53"/>
  <c r="AL82" i="53"/>
  <c r="AJ82" i="53"/>
  <c r="AF82" i="53"/>
  <c r="AD82" i="53"/>
  <c r="Z82" i="53"/>
  <c r="X82" i="53"/>
  <c r="T82" i="53"/>
  <c r="R82" i="53"/>
  <c r="N82" i="53"/>
  <c r="L82" i="53"/>
  <c r="H82" i="53"/>
  <c r="F82" i="53"/>
  <c r="B82" i="53" a="1"/>
  <c r="B82" i="53" s="1"/>
  <c r="BI81" i="53"/>
  <c r="BG81" i="53"/>
  <c r="BF81" i="53"/>
  <c r="BE81" i="53"/>
  <c r="BC81" i="53"/>
  <c r="BA81" i="53"/>
  <c r="AZ81" i="53"/>
  <c r="AY81" i="53"/>
  <c r="AW81" i="53"/>
  <c r="AU81" i="53"/>
  <c r="AT81" i="53"/>
  <c r="AS81" i="53"/>
  <c r="AQ81" i="53"/>
  <c r="AO81" i="53"/>
  <c r="AN81" i="53"/>
  <c r="AM81" i="53"/>
  <c r="AK81" i="53"/>
  <c r="AI81" i="53"/>
  <c r="AH81" i="53"/>
  <c r="AG81" i="53"/>
  <c r="AE81" i="53"/>
  <c r="AC81" i="53"/>
  <c r="AA81" i="53"/>
  <c r="Y81" i="53"/>
  <c r="W81" i="53"/>
  <c r="V81" i="53"/>
  <c r="U81" i="53"/>
  <c r="S81" i="53"/>
  <c r="Q81" i="53"/>
  <c r="P81" i="53"/>
  <c r="O81" i="53"/>
  <c r="M81" i="53"/>
  <c r="K81" i="53"/>
  <c r="J81" i="53"/>
  <c r="I81" i="53"/>
  <c r="G81" i="53"/>
  <c r="E81" i="53"/>
  <c r="D81" i="53"/>
  <c r="C81" i="53"/>
  <c r="BO80" i="53" a="1"/>
  <c r="BO80" i="53" s="1"/>
  <c r="BM80" i="53" a="1"/>
  <c r="BM80" i="53" s="1"/>
  <c r="BL80" i="53" a="1"/>
  <c r="BL80" i="53" s="1"/>
  <c r="BK80" i="53" a="1"/>
  <c r="BK80" i="53" s="1"/>
  <c r="BJ80" i="53"/>
  <c r="BH80" i="53"/>
  <c r="BD80" i="53"/>
  <c r="BB80" i="53"/>
  <c r="AX80" i="53"/>
  <c r="AV80" i="53"/>
  <c r="AR80" i="53"/>
  <c r="AP80" i="53"/>
  <c r="AL80" i="53"/>
  <c r="AJ80" i="53"/>
  <c r="AF80" i="53"/>
  <c r="AD80" i="53"/>
  <c r="Z80" i="53"/>
  <c r="X80" i="53"/>
  <c r="T80" i="53"/>
  <c r="R80" i="53"/>
  <c r="N80" i="53"/>
  <c r="L80" i="53"/>
  <c r="H80" i="53"/>
  <c r="F80" i="53"/>
  <c r="BO79" i="53" a="1"/>
  <c r="BO79" i="53" s="1"/>
  <c r="BM79" i="53" a="1"/>
  <c r="BM79" i="53" s="1"/>
  <c r="BL79" i="53" a="1"/>
  <c r="BL79" i="53" s="1"/>
  <c r="BK79" i="53" a="1"/>
  <c r="BK79" i="53" s="1"/>
  <c r="BJ79" i="53"/>
  <c r="BH79" i="53"/>
  <c r="BD79" i="53"/>
  <c r="BB79" i="53"/>
  <c r="AX79" i="53"/>
  <c r="AV79" i="53"/>
  <c r="AR79" i="53"/>
  <c r="AP79" i="53"/>
  <c r="AL79" i="53"/>
  <c r="AJ79" i="53"/>
  <c r="AF79" i="53"/>
  <c r="AD79" i="53"/>
  <c r="Z79" i="53"/>
  <c r="X79" i="53"/>
  <c r="T79" i="53"/>
  <c r="R79" i="53"/>
  <c r="N79" i="53"/>
  <c r="L79" i="53"/>
  <c r="H79" i="53"/>
  <c r="F79" i="53"/>
  <c r="BO78" i="53" a="1"/>
  <c r="BO78" i="53" s="1"/>
  <c r="BM78" i="53" a="1"/>
  <c r="BM78" i="53" s="1"/>
  <c r="BL78" i="53" a="1"/>
  <c r="BL78" i="53" s="1"/>
  <c r="BK78" i="53" a="1"/>
  <c r="BK78" i="53" s="1"/>
  <c r="BJ78" i="53"/>
  <c r="BH78" i="53"/>
  <c r="BD78" i="53"/>
  <c r="BB78" i="53"/>
  <c r="AX78" i="53"/>
  <c r="AV78" i="53"/>
  <c r="AR78" i="53"/>
  <c r="AP78" i="53"/>
  <c r="AL78" i="53"/>
  <c r="AJ78" i="53"/>
  <c r="AF78" i="53"/>
  <c r="AD78" i="53"/>
  <c r="Z78" i="53"/>
  <c r="X78" i="53"/>
  <c r="T78" i="53"/>
  <c r="R78" i="53"/>
  <c r="N78" i="53"/>
  <c r="L78" i="53"/>
  <c r="H78" i="53"/>
  <c r="F78" i="53"/>
  <c r="BO77" i="53" a="1"/>
  <c r="BO77" i="53" s="1"/>
  <c r="BM77" i="53" a="1"/>
  <c r="BM77" i="53" s="1"/>
  <c r="BL77" i="53" a="1"/>
  <c r="BL77" i="53" s="1"/>
  <c r="BK77" i="53" a="1"/>
  <c r="BK77" i="53" s="1"/>
  <c r="BJ77" i="53"/>
  <c r="BH77" i="53"/>
  <c r="BD77" i="53"/>
  <c r="BB77" i="53"/>
  <c r="AX77" i="53"/>
  <c r="AV77" i="53"/>
  <c r="AR77" i="53"/>
  <c r="AP77" i="53"/>
  <c r="AL77" i="53"/>
  <c r="AJ77" i="53"/>
  <c r="AF77" i="53"/>
  <c r="AD77" i="53"/>
  <c r="Z77" i="53"/>
  <c r="X77" i="53"/>
  <c r="T77" i="53"/>
  <c r="R77" i="53"/>
  <c r="N77" i="53"/>
  <c r="L77" i="53"/>
  <c r="H77" i="53"/>
  <c r="F77" i="53"/>
  <c r="BO76" i="53" a="1"/>
  <c r="BO76" i="53" s="1"/>
  <c r="BM76" i="53" a="1"/>
  <c r="BM76" i="53" s="1"/>
  <c r="BL76" i="53" a="1"/>
  <c r="BL76" i="53" s="1"/>
  <c r="BK76" i="53" a="1"/>
  <c r="BK76" i="53" s="1"/>
  <c r="BJ76" i="53"/>
  <c r="BH76" i="53"/>
  <c r="BD76" i="53"/>
  <c r="BB76" i="53"/>
  <c r="AX76" i="53"/>
  <c r="AV76" i="53"/>
  <c r="AR76" i="53"/>
  <c r="AP76" i="53"/>
  <c r="AL76" i="53"/>
  <c r="AJ76" i="53"/>
  <c r="AF76" i="53"/>
  <c r="AD76" i="53"/>
  <c r="Z76" i="53"/>
  <c r="X76" i="53"/>
  <c r="T76" i="53"/>
  <c r="R76" i="53"/>
  <c r="N76" i="53"/>
  <c r="L76" i="53"/>
  <c r="H76" i="53"/>
  <c r="F76" i="53"/>
  <c r="B76" i="53" a="1"/>
  <c r="B76" i="53" s="1"/>
  <c r="BI75" i="53"/>
  <c r="BG75" i="53"/>
  <c r="BF75" i="53"/>
  <c r="BE75" i="53"/>
  <c r="BC75" i="53"/>
  <c r="BA75" i="53"/>
  <c r="AZ75" i="53"/>
  <c r="AY75" i="53"/>
  <c r="AW75" i="53"/>
  <c r="AU75" i="53"/>
  <c r="AT75" i="53"/>
  <c r="AS75" i="53"/>
  <c r="AQ75" i="53"/>
  <c r="AO75" i="53"/>
  <c r="AN75" i="53"/>
  <c r="AM75" i="53"/>
  <c r="AK75" i="53"/>
  <c r="AI75" i="53"/>
  <c r="AH75" i="53"/>
  <c r="AG75" i="53"/>
  <c r="AE75" i="53"/>
  <c r="AC75" i="53"/>
  <c r="AB75" i="53"/>
  <c r="AA75" i="53"/>
  <c r="Y75" i="53"/>
  <c r="W75" i="53"/>
  <c r="V75" i="53"/>
  <c r="U75" i="53"/>
  <c r="S75" i="53"/>
  <c r="Q75" i="53"/>
  <c r="P75" i="53"/>
  <c r="O75" i="53"/>
  <c r="M75" i="53"/>
  <c r="K75" i="53"/>
  <c r="J75" i="53"/>
  <c r="I75" i="53"/>
  <c r="G75" i="53"/>
  <c r="E75" i="53"/>
  <c r="D75" i="53"/>
  <c r="C75" i="53"/>
  <c r="BO74" i="53" a="1"/>
  <c r="BO74" i="53" s="1"/>
  <c r="BM74" i="53" a="1"/>
  <c r="BM74" i="53" s="1"/>
  <c r="BL74" i="53" a="1"/>
  <c r="BL74" i="53" s="1"/>
  <c r="BK74" i="53" a="1"/>
  <c r="BK74" i="53" s="1"/>
  <c r="BJ74" i="53"/>
  <c r="BH74" i="53"/>
  <c r="BD74" i="53"/>
  <c r="BB74" i="53"/>
  <c r="AX74" i="53"/>
  <c r="AV74" i="53"/>
  <c r="AR74" i="53"/>
  <c r="AP74" i="53"/>
  <c r="AL74" i="53"/>
  <c r="AJ74" i="53"/>
  <c r="AF74" i="53"/>
  <c r="AD74" i="53"/>
  <c r="Z74" i="53"/>
  <c r="X74" i="53"/>
  <c r="T74" i="53"/>
  <c r="R74" i="53"/>
  <c r="N74" i="53"/>
  <c r="L74" i="53"/>
  <c r="H74" i="53"/>
  <c r="F74" i="53"/>
  <c r="BO73" i="53" a="1"/>
  <c r="BO73" i="53" s="1"/>
  <c r="BM73" i="53" a="1"/>
  <c r="BM73" i="53" s="1"/>
  <c r="BL73" i="53" a="1"/>
  <c r="BL73" i="53" s="1"/>
  <c r="BK73" i="53" a="1"/>
  <c r="BK73" i="53" s="1"/>
  <c r="BJ73" i="53"/>
  <c r="BH73" i="53"/>
  <c r="BD73" i="53"/>
  <c r="BB73" i="53"/>
  <c r="AX73" i="53"/>
  <c r="AV73" i="53"/>
  <c r="AR73" i="53"/>
  <c r="AP73" i="53"/>
  <c r="AL73" i="53"/>
  <c r="AJ73" i="53"/>
  <c r="AF73" i="53"/>
  <c r="AD73" i="53"/>
  <c r="Z73" i="53"/>
  <c r="X73" i="53"/>
  <c r="T73" i="53"/>
  <c r="R73" i="53"/>
  <c r="N73" i="53"/>
  <c r="L73" i="53"/>
  <c r="H73" i="53"/>
  <c r="F73" i="53"/>
  <c r="BO72" i="53" a="1"/>
  <c r="BO72" i="53" s="1"/>
  <c r="BM72" i="53" a="1"/>
  <c r="BM72" i="53" s="1"/>
  <c r="BL72" i="53" a="1"/>
  <c r="BL72" i="53" s="1"/>
  <c r="BK72" i="53" a="1"/>
  <c r="BK72" i="53" s="1"/>
  <c r="BJ72" i="53"/>
  <c r="BH72" i="53"/>
  <c r="BD72" i="53"/>
  <c r="BB72" i="53"/>
  <c r="AX72" i="53"/>
  <c r="AV72" i="53"/>
  <c r="AR72" i="53"/>
  <c r="AP72" i="53"/>
  <c r="AL72" i="53"/>
  <c r="AJ72" i="53"/>
  <c r="AF72" i="53"/>
  <c r="AD72" i="53"/>
  <c r="Z72" i="53"/>
  <c r="X72" i="53"/>
  <c r="T72" i="53"/>
  <c r="R72" i="53"/>
  <c r="N72" i="53"/>
  <c r="L72" i="53"/>
  <c r="H72" i="53"/>
  <c r="F72" i="53"/>
  <c r="BO71" i="53" a="1"/>
  <c r="BO71" i="53" s="1"/>
  <c r="BM71" i="53" a="1"/>
  <c r="BM71" i="53" s="1"/>
  <c r="BL71" i="53" a="1"/>
  <c r="BL71" i="53" s="1"/>
  <c r="BK71" i="53" a="1"/>
  <c r="BK71" i="53" s="1"/>
  <c r="BJ71" i="53"/>
  <c r="BH71" i="53"/>
  <c r="BD71" i="53"/>
  <c r="BB71" i="53"/>
  <c r="AX71" i="53"/>
  <c r="AV71" i="53"/>
  <c r="AR71" i="53"/>
  <c r="AP71" i="53"/>
  <c r="AL71" i="53"/>
  <c r="AJ71" i="53"/>
  <c r="AF71" i="53"/>
  <c r="AD71" i="53"/>
  <c r="Z71" i="53"/>
  <c r="X71" i="53"/>
  <c r="T71" i="53"/>
  <c r="R71" i="53"/>
  <c r="N71" i="53"/>
  <c r="L71" i="53"/>
  <c r="H71" i="53"/>
  <c r="F71" i="53"/>
  <c r="BO70" i="53" a="1"/>
  <c r="BO70" i="53" s="1"/>
  <c r="BM70" i="53" a="1"/>
  <c r="BM70" i="53" s="1"/>
  <c r="BL70" i="53" a="1"/>
  <c r="BL70" i="53" s="1"/>
  <c r="BK70" i="53" a="1"/>
  <c r="BK70" i="53" s="1"/>
  <c r="BJ70" i="53"/>
  <c r="BH70" i="53"/>
  <c r="BD70" i="53"/>
  <c r="BB70" i="53"/>
  <c r="AX70" i="53"/>
  <c r="AV70" i="53"/>
  <c r="AR70" i="53"/>
  <c r="AP70" i="53"/>
  <c r="AL70" i="53"/>
  <c r="AJ70" i="53"/>
  <c r="AF70" i="53"/>
  <c r="AD70" i="53"/>
  <c r="Z70" i="53"/>
  <c r="X70" i="53"/>
  <c r="T70" i="53"/>
  <c r="R70" i="53"/>
  <c r="N70" i="53"/>
  <c r="L70" i="53"/>
  <c r="H70" i="53"/>
  <c r="F70" i="53"/>
  <c r="B70" i="53" a="1"/>
  <c r="B70" i="53" s="1"/>
  <c r="BI69" i="53"/>
  <c r="BG69" i="53"/>
  <c r="BF69" i="53"/>
  <c r="BE69" i="53"/>
  <c r="BC69" i="53"/>
  <c r="BA69" i="53"/>
  <c r="AZ69" i="53"/>
  <c r="AY69" i="53"/>
  <c r="AW69" i="53"/>
  <c r="AU69" i="53"/>
  <c r="AT69" i="53"/>
  <c r="AS69" i="53"/>
  <c r="AQ69" i="53"/>
  <c r="AO69" i="53"/>
  <c r="AN69" i="53"/>
  <c r="AM69" i="53"/>
  <c r="AK69" i="53"/>
  <c r="AI69" i="53"/>
  <c r="AH69" i="53"/>
  <c r="AG69" i="53"/>
  <c r="AE69" i="53"/>
  <c r="AC69" i="53"/>
  <c r="AB69" i="53"/>
  <c r="AA69" i="53"/>
  <c r="Y69" i="53"/>
  <c r="W69" i="53"/>
  <c r="V69" i="53"/>
  <c r="U69" i="53"/>
  <c r="S69" i="53"/>
  <c r="Q69" i="53"/>
  <c r="P69" i="53"/>
  <c r="O69" i="53"/>
  <c r="M69" i="53"/>
  <c r="K69" i="53"/>
  <c r="J69" i="53"/>
  <c r="I69" i="53"/>
  <c r="G69" i="53"/>
  <c r="E69" i="53"/>
  <c r="D69" i="53"/>
  <c r="C69" i="53"/>
  <c r="BO68" i="53" a="1"/>
  <c r="BO68" i="53" s="1"/>
  <c r="BM68" i="53" a="1"/>
  <c r="BM68" i="53" s="1"/>
  <c r="BL68" i="53" a="1"/>
  <c r="BL68" i="53" s="1"/>
  <c r="BK68" i="53" a="1"/>
  <c r="BK68" i="53" s="1"/>
  <c r="BJ68" i="53"/>
  <c r="BH68" i="53"/>
  <c r="BD68" i="53"/>
  <c r="BB68" i="53"/>
  <c r="AX68" i="53"/>
  <c r="AV68" i="53"/>
  <c r="AR68" i="53"/>
  <c r="AP68" i="53"/>
  <c r="AL68" i="53"/>
  <c r="AJ68" i="53"/>
  <c r="AF68" i="53"/>
  <c r="AD68" i="53"/>
  <c r="Z68" i="53"/>
  <c r="X68" i="53"/>
  <c r="T68" i="53"/>
  <c r="R68" i="53"/>
  <c r="N68" i="53"/>
  <c r="L68" i="53"/>
  <c r="H68" i="53"/>
  <c r="F68" i="53"/>
  <c r="BO67" i="53" a="1"/>
  <c r="BO67" i="53" s="1"/>
  <c r="BM67" i="53" a="1"/>
  <c r="BM67" i="53" s="1"/>
  <c r="BL67" i="53" a="1"/>
  <c r="BL67" i="53" s="1"/>
  <c r="BK67" i="53" a="1"/>
  <c r="BK67" i="53" s="1"/>
  <c r="BJ67" i="53"/>
  <c r="BH67" i="53"/>
  <c r="BD67" i="53"/>
  <c r="BB67" i="53"/>
  <c r="AX67" i="53"/>
  <c r="AV67" i="53"/>
  <c r="AR67" i="53"/>
  <c r="AP67" i="53"/>
  <c r="AL67" i="53"/>
  <c r="AJ67" i="53"/>
  <c r="AF67" i="53"/>
  <c r="AD67" i="53"/>
  <c r="Z67" i="53"/>
  <c r="X67" i="53"/>
  <c r="T67" i="53"/>
  <c r="R67" i="53"/>
  <c r="N67" i="53"/>
  <c r="L67" i="53"/>
  <c r="H67" i="53"/>
  <c r="F67" i="53"/>
  <c r="BO66" i="53" a="1"/>
  <c r="BO66" i="53" s="1"/>
  <c r="BM66" i="53" a="1"/>
  <c r="BM66" i="53" s="1"/>
  <c r="BL66" i="53" a="1"/>
  <c r="BL66" i="53" s="1"/>
  <c r="BK66" i="53" a="1"/>
  <c r="BK66" i="53" s="1"/>
  <c r="BJ66" i="53"/>
  <c r="BH66" i="53"/>
  <c r="BD66" i="53"/>
  <c r="BB66" i="53"/>
  <c r="AX66" i="53"/>
  <c r="AV66" i="53"/>
  <c r="AR66" i="53"/>
  <c r="AP66" i="53"/>
  <c r="AL66" i="53"/>
  <c r="AJ66" i="53"/>
  <c r="AF66" i="53"/>
  <c r="AD66" i="53"/>
  <c r="Z66" i="53"/>
  <c r="X66" i="53"/>
  <c r="T66" i="53"/>
  <c r="R66" i="53"/>
  <c r="N66" i="53"/>
  <c r="L66" i="53"/>
  <c r="H66" i="53"/>
  <c r="F66" i="53"/>
  <c r="BO65" i="53" a="1"/>
  <c r="BO65" i="53" s="1"/>
  <c r="BM65" i="53" a="1"/>
  <c r="BM65" i="53" s="1"/>
  <c r="BL65" i="53" a="1"/>
  <c r="BL65" i="53" s="1"/>
  <c r="BK65" i="53" a="1"/>
  <c r="BK65" i="53" s="1"/>
  <c r="BJ65" i="53"/>
  <c r="BH65" i="53"/>
  <c r="BD65" i="53"/>
  <c r="BB65" i="53"/>
  <c r="AX65" i="53"/>
  <c r="AV65" i="53"/>
  <c r="AR65" i="53"/>
  <c r="AP65" i="53"/>
  <c r="AL65" i="53"/>
  <c r="AJ65" i="53"/>
  <c r="AF65" i="53"/>
  <c r="AD65" i="53"/>
  <c r="Z65" i="53"/>
  <c r="X65" i="53"/>
  <c r="T65" i="53"/>
  <c r="R65" i="53"/>
  <c r="N65" i="53"/>
  <c r="L65" i="53"/>
  <c r="H65" i="53"/>
  <c r="F65" i="53"/>
  <c r="BO64" i="53" a="1"/>
  <c r="BO64" i="53" s="1"/>
  <c r="BM64" i="53" a="1"/>
  <c r="BM64" i="53" s="1"/>
  <c r="BL64" i="53" a="1"/>
  <c r="BL64" i="53" s="1"/>
  <c r="BK64" i="53" a="1"/>
  <c r="BK64" i="53" s="1"/>
  <c r="BJ64" i="53"/>
  <c r="BH64" i="53"/>
  <c r="BD64" i="53"/>
  <c r="BB64" i="53"/>
  <c r="AX64" i="53"/>
  <c r="AV64" i="53"/>
  <c r="AR64" i="53"/>
  <c r="AP64" i="53"/>
  <c r="AL64" i="53"/>
  <c r="AJ64" i="53"/>
  <c r="AF64" i="53"/>
  <c r="AD64" i="53"/>
  <c r="Z64" i="53"/>
  <c r="X64" i="53"/>
  <c r="T64" i="53"/>
  <c r="R64" i="53"/>
  <c r="N64" i="53"/>
  <c r="L64" i="53"/>
  <c r="H64" i="53"/>
  <c r="F64" i="53"/>
  <c r="B64" i="53" a="1"/>
  <c r="B64" i="53" s="1"/>
  <c r="BI63" i="53"/>
  <c r="BG63" i="53"/>
  <c r="BF63" i="53"/>
  <c r="BE63" i="53"/>
  <c r="BC63" i="53"/>
  <c r="BA63" i="53"/>
  <c r="AZ63" i="53"/>
  <c r="AY63" i="53"/>
  <c r="AW63" i="53"/>
  <c r="AU63" i="53"/>
  <c r="AT63" i="53"/>
  <c r="AS63" i="53"/>
  <c r="AQ63" i="53"/>
  <c r="AO63" i="53"/>
  <c r="AN63" i="53"/>
  <c r="AM63" i="53"/>
  <c r="AK63" i="53"/>
  <c r="AI63" i="53"/>
  <c r="AH63" i="53"/>
  <c r="AG63" i="53"/>
  <c r="AE63" i="53"/>
  <c r="AC63" i="53"/>
  <c r="AB63" i="53"/>
  <c r="AA63" i="53"/>
  <c r="Y63" i="53"/>
  <c r="W63" i="53"/>
  <c r="V63" i="53"/>
  <c r="U63" i="53"/>
  <c r="S63" i="53"/>
  <c r="Q63" i="53"/>
  <c r="P63" i="53"/>
  <c r="M63" i="53"/>
  <c r="K63" i="53"/>
  <c r="J63" i="53"/>
  <c r="I63" i="53"/>
  <c r="G63" i="53"/>
  <c r="E63" i="53"/>
  <c r="D63" i="53"/>
  <c r="C63" i="53"/>
  <c r="BO62" i="53" a="1"/>
  <c r="BO62" i="53" s="1"/>
  <c r="BM62" i="53" a="1"/>
  <c r="BM62" i="53" s="1"/>
  <c r="BL62" i="53" a="1"/>
  <c r="BL62" i="53" s="1"/>
  <c r="BK62" i="53" a="1"/>
  <c r="BK62" i="53" s="1"/>
  <c r="BJ62" i="53"/>
  <c r="BH62" i="53"/>
  <c r="BD62" i="53"/>
  <c r="BB62" i="53"/>
  <c r="AX62" i="53"/>
  <c r="AV62" i="53"/>
  <c r="AR62" i="53"/>
  <c r="AP62" i="53"/>
  <c r="AL62" i="53"/>
  <c r="AJ62" i="53"/>
  <c r="AF62" i="53"/>
  <c r="AD62" i="53"/>
  <c r="Z62" i="53"/>
  <c r="X62" i="53"/>
  <c r="T62" i="53"/>
  <c r="R62" i="53"/>
  <c r="N62" i="53"/>
  <c r="L62" i="53"/>
  <c r="H62" i="53"/>
  <c r="F62" i="53"/>
  <c r="BO61" i="53" a="1"/>
  <c r="BO61" i="53" s="1"/>
  <c r="BM61" i="53" a="1"/>
  <c r="BM61" i="53" s="1"/>
  <c r="BL61" i="53" a="1"/>
  <c r="BL61" i="53" s="1"/>
  <c r="BK61" i="53" a="1"/>
  <c r="BK61" i="53" s="1"/>
  <c r="BJ61" i="53"/>
  <c r="BH61" i="53"/>
  <c r="BD61" i="53"/>
  <c r="BB61" i="53"/>
  <c r="AX61" i="53"/>
  <c r="AV61" i="53"/>
  <c r="AR61" i="53"/>
  <c r="AP61" i="53"/>
  <c r="AL61" i="53"/>
  <c r="AJ61" i="53"/>
  <c r="AF61" i="53"/>
  <c r="AD61" i="53"/>
  <c r="Z61" i="53"/>
  <c r="X61" i="53"/>
  <c r="T61" i="53"/>
  <c r="R61" i="53"/>
  <c r="N61" i="53"/>
  <c r="L61" i="53"/>
  <c r="H61" i="53"/>
  <c r="F61" i="53"/>
  <c r="BO60" i="53" a="1"/>
  <c r="BO60" i="53" s="1"/>
  <c r="BM60" i="53" a="1"/>
  <c r="BM60" i="53" s="1"/>
  <c r="BL60" i="53" a="1"/>
  <c r="BL60" i="53" s="1"/>
  <c r="BK60" i="53" a="1"/>
  <c r="BK60" i="53" s="1"/>
  <c r="BJ60" i="53"/>
  <c r="BH60" i="53"/>
  <c r="BD60" i="53"/>
  <c r="BB60" i="53"/>
  <c r="AX60" i="53"/>
  <c r="AV60" i="53"/>
  <c r="AR60" i="53"/>
  <c r="AP60" i="53"/>
  <c r="AL60" i="53"/>
  <c r="AJ60" i="53"/>
  <c r="AF60" i="53"/>
  <c r="AD60" i="53"/>
  <c r="Z60" i="53"/>
  <c r="X60" i="53"/>
  <c r="T60" i="53"/>
  <c r="R60" i="53"/>
  <c r="N60" i="53"/>
  <c r="L60" i="53"/>
  <c r="H60" i="53"/>
  <c r="F60" i="53"/>
  <c r="BO59" i="53" a="1"/>
  <c r="BO59" i="53" s="1"/>
  <c r="BM59" i="53" a="1"/>
  <c r="BM59" i="53" s="1"/>
  <c r="BL59" i="53" a="1"/>
  <c r="BL59" i="53" s="1"/>
  <c r="BK59" i="53" a="1"/>
  <c r="BK59" i="53" s="1"/>
  <c r="BJ59" i="53"/>
  <c r="BH59" i="53"/>
  <c r="BD59" i="53"/>
  <c r="BB59" i="53"/>
  <c r="AX59" i="53"/>
  <c r="AV59" i="53"/>
  <c r="AR59" i="53"/>
  <c r="AP59" i="53"/>
  <c r="AL59" i="53"/>
  <c r="AJ59" i="53"/>
  <c r="AF59" i="53"/>
  <c r="AD59" i="53"/>
  <c r="Z59" i="53"/>
  <c r="X59" i="53"/>
  <c r="T59" i="53"/>
  <c r="R59" i="53"/>
  <c r="N59" i="53"/>
  <c r="L59" i="53"/>
  <c r="H59" i="53"/>
  <c r="F59" i="53"/>
  <c r="BO58" i="53" a="1"/>
  <c r="BO58" i="53" s="1"/>
  <c r="BM58" i="53" a="1"/>
  <c r="BM58" i="53" s="1"/>
  <c r="BL58" i="53" a="1"/>
  <c r="BL58" i="53" s="1"/>
  <c r="BK58" i="53" a="1"/>
  <c r="BK58" i="53" s="1"/>
  <c r="BJ58" i="53"/>
  <c r="BH58" i="53"/>
  <c r="BD58" i="53"/>
  <c r="BB58" i="53"/>
  <c r="AX58" i="53"/>
  <c r="AV58" i="53"/>
  <c r="AR58" i="53"/>
  <c r="AP58" i="53"/>
  <c r="AL58" i="53"/>
  <c r="AJ58" i="53"/>
  <c r="AF58" i="53"/>
  <c r="AD58" i="53"/>
  <c r="Z58" i="53"/>
  <c r="X58" i="53"/>
  <c r="T58" i="53"/>
  <c r="R58" i="53"/>
  <c r="N58" i="53"/>
  <c r="L58" i="53"/>
  <c r="H58" i="53"/>
  <c r="F58" i="53"/>
  <c r="B58" i="53" a="1"/>
  <c r="B58" i="53" s="1"/>
  <c r="BI57" i="53"/>
  <c r="BG57" i="53"/>
  <c r="BF57" i="53"/>
  <c r="BE57" i="53"/>
  <c r="BC57" i="53"/>
  <c r="BA57" i="53"/>
  <c r="AZ57" i="53"/>
  <c r="AY57" i="53"/>
  <c r="AW57" i="53"/>
  <c r="AU57" i="53"/>
  <c r="AT57" i="53"/>
  <c r="AS57" i="53"/>
  <c r="AQ57" i="53"/>
  <c r="AO57" i="53"/>
  <c r="AN57" i="53"/>
  <c r="AM57" i="53"/>
  <c r="AK57" i="53"/>
  <c r="AI57" i="53"/>
  <c r="AH57" i="53"/>
  <c r="AG57" i="53"/>
  <c r="AE57" i="53"/>
  <c r="AC57" i="53"/>
  <c r="AB57" i="53"/>
  <c r="AA57" i="53"/>
  <c r="Y57" i="53"/>
  <c r="W57" i="53"/>
  <c r="V57" i="53"/>
  <c r="U57" i="53"/>
  <c r="S57" i="53"/>
  <c r="Q57" i="53"/>
  <c r="P57" i="53"/>
  <c r="O57" i="53"/>
  <c r="M57" i="53"/>
  <c r="K57" i="53"/>
  <c r="J57" i="53"/>
  <c r="I57" i="53"/>
  <c r="G57" i="53"/>
  <c r="E57" i="53"/>
  <c r="D57" i="53"/>
  <c r="C57" i="53"/>
  <c r="BO56" i="53" a="1"/>
  <c r="BO56" i="53" s="1"/>
  <c r="BM56" i="53" a="1"/>
  <c r="BM56" i="53" s="1"/>
  <c r="BL56" i="53" a="1"/>
  <c r="BL56" i="53" s="1"/>
  <c r="BK56" i="53" a="1"/>
  <c r="BK56" i="53" s="1"/>
  <c r="BJ56" i="53"/>
  <c r="BH56" i="53"/>
  <c r="BD56" i="53"/>
  <c r="BB56" i="53"/>
  <c r="AX56" i="53"/>
  <c r="AV56" i="53"/>
  <c r="AR56" i="53"/>
  <c r="AP56" i="53"/>
  <c r="AL56" i="53"/>
  <c r="AJ56" i="53"/>
  <c r="AF56" i="53"/>
  <c r="AD56" i="53"/>
  <c r="Z56" i="53"/>
  <c r="X56" i="53"/>
  <c r="T56" i="53"/>
  <c r="R56" i="53"/>
  <c r="N56" i="53"/>
  <c r="L56" i="53"/>
  <c r="H56" i="53"/>
  <c r="F56" i="53"/>
  <c r="BO55" i="53" a="1"/>
  <c r="BO55" i="53" s="1"/>
  <c r="BM55" i="53" a="1"/>
  <c r="BM55" i="53" s="1"/>
  <c r="BL55" i="53" a="1"/>
  <c r="BL55" i="53" s="1"/>
  <c r="BK55" i="53" a="1"/>
  <c r="BK55" i="53" s="1"/>
  <c r="BJ55" i="53"/>
  <c r="BH55" i="53"/>
  <c r="BD55" i="53"/>
  <c r="BB55" i="53"/>
  <c r="AX55" i="53"/>
  <c r="AV55" i="53"/>
  <c r="AR55" i="53"/>
  <c r="AP55" i="53"/>
  <c r="AL55" i="53"/>
  <c r="AJ55" i="53"/>
  <c r="AF55" i="53"/>
  <c r="AD55" i="53"/>
  <c r="Z55" i="53"/>
  <c r="X55" i="53"/>
  <c r="T55" i="53"/>
  <c r="R55" i="53"/>
  <c r="N55" i="53"/>
  <c r="L55" i="53"/>
  <c r="H55" i="53"/>
  <c r="F55" i="53"/>
  <c r="BO54" i="53" a="1"/>
  <c r="BO54" i="53" s="1"/>
  <c r="BM54" i="53" a="1"/>
  <c r="BM54" i="53" s="1"/>
  <c r="BL54" i="53" a="1"/>
  <c r="BL54" i="53" s="1"/>
  <c r="BK54" i="53" a="1"/>
  <c r="BK54" i="53" s="1"/>
  <c r="BJ54" i="53"/>
  <c r="BH54" i="53"/>
  <c r="BD54" i="53"/>
  <c r="BB54" i="53"/>
  <c r="AX54" i="53"/>
  <c r="AV54" i="53"/>
  <c r="AR54" i="53"/>
  <c r="AP54" i="53"/>
  <c r="AL54" i="53"/>
  <c r="AJ54" i="53"/>
  <c r="AF54" i="53"/>
  <c r="AD54" i="53"/>
  <c r="Z54" i="53"/>
  <c r="X54" i="53"/>
  <c r="T54" i="53"/>
  <c r="R54" i="53"/>
  <c r="N54" i="53"/>
  <c r="L54" i="53"/>
  <c r="H54" i="53"/>
  <c r="F54" i="53"/>
  <c r="BO53" i="53" a="1"/>
  <c r="BO53" i="53" s="1"/>
  <c r="BM53" i="53" a="1"/>
  <c r="BM53" i="53" s="1"/>
  <c r="BL53" i="53" a="1"/>
  <c r="BL53" i="53" s="1"/>
  <c r="BK53" i="53" a="1"/>
  <c r="BK53" i="53" s="1"/>
  <c r="BJ53" i="53"/>
  <c r="BH53" i="53"/>
  <c r="BD53" i="53"/>
  <c r="BB53" i="53"/>
  <c r="AX53" i="53"/>
  <c r="AV53" i="53"/>
  <c r="AR53" i="53"/>
  <c r="AP53" i="53"/>
  <c r="AL53" i="53"/>
  <c r="AJ53" i="53"/>
  <c r="AF53" i="53"/>
  <c r="AD53" i="53"/>
  <c r="Z53" i="53"/>
  <c r="X53" i="53"/>
  <c r="T53" i="53"/>
  <c r="R53" i="53"/>
  <c r="N53" i="53"/>
  <c r="L53" i="53"/>
  <c r="H53" i="53"/>
  <c r="F53" i="53"/>
  <c r="BO52" i="53" a="1"/>
  <c r="BO52" i="53" s="1"/>
  <c r="BM52" i="53" a="1"/>
  <c r="BM52" i="53" s="1"/>
  <c r="BL52" i="53" a="1"/>
  <c r="BL52" i="53" s="1"/>
  <c r="BK52" i="53" a="1"/>
  <c r="BK52" i="53" s="1"/>
  <c r="BJ52" i="53"/>
  <c r="BH52" i="53"/>
  <c r="BD52" i="53"/>
  <c r="BB52" i="53"/>
  <c r="AX52" i="53"/>
  <c r="AV52" i="53"/>
  <c r="AR52" i="53"/>
  <c r="AP52" i="53"/>
  <c r="AL52" i="53"/>
  <c r="AJ52" i="53"/>
  <c r="AF52" i="53"/>
  <c r="AD52" i="53"/>
  <c r="Z52" i="53"/>
  <c r="X52" i="53"/>
  <c r="T52" i="53"/>
  <c r="R52" i="53"/>
  <c r="N52" i="53"/>
  <c r="L52" i="53"/>
  <c r="H52" i="53"/>
  <c r="F52" i="53"/>
  <c r="B52" i="53" a="1"/>
  <c r="B52" i="53" s="1"/>
  <c r="BI51" i="53"/>
  <c r="BG51" i="53"/>
  <c r="BF51" i="53"/>
  <c r="BE51" i="53"/>
  <c r="BC51" i="53"/>
  <c r="BA51" i="53"/>
  <c r="AZ51" i="53"/>
  <c r="AY51" i="53"/>
  <c r="AW51" i="53"/>
  <c r="AU51" i="53"/>
  <c r="AT51" i="53"/>
  <c r="AS51" i="53"/>
  <c r="AQ51" i="53"/>
  <c r="AO51" i="53"/>
  <c r="AN51" i="53"/>
  <c r="AM51" i="53"/>
  <c r="AK51" i="53"/>
  <c r="AI51" i="53"/>
  <c r="AH51" i="53"/>
  <c r="AG51" i="53"/>
  <c r="AE51" i="53"/>
  <c r="AC51" i="53"/>
  <c r="AB51" i="53"/>
  <c r="AA51" i="53"/>
  <c r="Y51" i="53"/>
  <c r="W51" i="53"/>
  <c r="V51" i="53"/>
  <c r="U51" i="53"/>
  <c r="S51" i="53"/>
  <c r="Q51" i="53"/>
  <c r="P51" i="53"/>
  <c r="O51" i="53"/>
  <c r="M51" i="53"/>
  <c r="K51" i="53"/>
  <c r="J51" i="53"/>
  <c r="I51" i="53"/>
  <c r="G51" i="53"/>
  <c r="E51" i="53"/>
  <c r="D51" i="53"/>
  <c r="C51" i="53"/>
  <c r="BO50" i="53" a="1"/>
  <c r="BO50" i="53" s="1"/>
  <c r="BM50" i="53" a="1"/>
  <c r="BM50" i="53" s="1"/>
  <c r="BL50" i="53" a="1"/>
  <c r="BL50" i="53" s="1"/>
  <c r="BK50" i="53" a="1"/>
  <c r="BK50" i="53" s="1"/>
  <c r="BJ50" i="53"/>
  <c r="BH50" i="53"/>
  <c r="BD50" i="53"/>
  <c r="BB50" i="53"/>
  <c r="AX50" i="53"/>
  <c r="AV50" i="53"/>
  <c r="AR50" i="53"/>
  <c r="AP50" i="53"/>
  <c r="AL50" i="53"/>
  <c r="AJ50" i="53"/>
  <c r="AF50" i="53"/>
  <c r="AD50" i="53"/>
  <c r="Z50" i="53"/>
  <c r="X50" i="53"/>
  <c r="T50" i="53"/>
  <c r="R50" i="53"/>
  <c r="N50" i="53"/>
  <c r="L50" i="53"/>
  <c r="H50" i="53"/>
  <c r="F50" i="53"/>
  <c r="BO49" i="53" a="1"/>
  <c r="BO49" i="53" s="1"/>
  <c r="BM49" i="53" a="1"/>
  <c r="BM49" i="53" s="1"/>
  <c r="BL49" i="53" a="1"/>
  <c r="BL49" i="53" s="1"/>
  <c r="BK49" i="53" a="1"/>
  <c r="BK49" i="53" s="1"/>
  <c r="BJ49" i="53"/>
  <c r="BH49" i="53"/>
  <c r="BD49" i="53"/>
  <c r="BB49" i="53"/>
  <c r="AX49" i="53"/>
  <c r="AV49" i="53"/>
  <c r="AR49" i="53"/>
  <c r="AP49" i="53"/>
  <c r="AL49" i="53"/>
  <c r="AJ49" i="53"/>
  <c r="AF49" i="53"/>
  <c r="AD49" i="53"/>
  <c r="Z49" i="53"/>
  <c r="X49" i="53"/>
  <c r="T49" i="53"/>
  <c r="R49" i="53"/>
  <c r="N49" i="53"/>
  <c r="L49" i="53"/>
  <c r="H49" i="53"/>
  <c r="F49" i="53"/>
  <c r="BO48" i="53" a="1"/>
  <c r="BO48" i="53" s="1"/>
  <c r="BM48" i="53" a="1"/>
  <c r="BM48" i="53" s="1"/>
  <c r="BL48" i="53" a="1"/>
  <c r="BL48" i="53" s="1"/>
  <c r="BK48" i="53" a="1"/>
  <c r="BK48" i="53" s="1"/>
  <c r="BJ48" i="53"/>
  <c r="BH48" i="53"/>
  <c r="BD48" i="53"/>
  <c r="BB48" i="53"/>
  <c r="AX48" i="53"/>
  <c r="AV48" i="53"/>
  <c r="AR48" i="53"/>
  <c r="AP48" i="53"/>
  <c r="AL48" i="53"/>
  <c r="AJ48" i="53"/>
  <c r="AF48" i="53"/>
  <c r="AD48" i="53"/>
  <c r="Z48" i="53"/>
  <c r="X48" i="53"/>
  <c r="T48" i="53"/>
  <c r="R48" i="53"/>
  <c r="N48" i="53"/>
  <c r="L48" i="53"/>
  <c r="H48" i="53"/>
  <c r="F48" i="53"/>
  <c r="BO47" i="53" a="1"/>
  <c r="BO47" i="53" s="1"/>
  <c r="BM47" i="53" a="1"/>
  <c r="BM47" i="53" s="1"/>
  <c r="BL47" i="53" a="1"/>
  <c r="BL47" i="53" s="1"/>
  <c r="BK47" i="53" a="1"/>
  <c r="BK47" i="53" s="1"/>
  <c r="BJ47" i="53"/>
  <c r="BH47" i="53"/>
  <c r="BD47" i="53"/>
  <c r="BB47" i="53"/>
  <c r="AX47" i="53"/>
  <c r="AV47" i="53"/>
  <c r="AR47" i="53"/>
  <c r="AP47" i="53"/>
  <c r="AL47" i="53"/>
  <c r="AJ47" i="53"/>
  <c r="AF47" i="53"/>
  <c r="AD47" i="53"/>
  <c r="Z47" i="53"/>
  <c r="X47" i="53"/>
  <c r="T47" i="53"/>
  <c r="R47" i="53"/>
  <c r="N47" i="53"/>
  <c r="L47" i="53"/>
  <c r="H47" i="53"/>
  <c r="F47" i="53"/>
  <c r="BO46" i="53" a="1"/>
  <c r="BO46" i="53" s="1"/>
  <c r="BM46" i="53" a="1"/>
  <c r="BM46" i="53" s="1"/>
  <c r="BL46" i="53" a="1"/>
  <c r="BL46" i="53" s="1"/>
  <c r="BK46" i="53" a="1"/>
  <c r="BK46" i="53" s="1"/>
  <c r="BJ46" i="53"/>
  <c r="BH46" i="53"/>
  <c r="BD46" i="53"/>
  <c r="BB46" i="53"/>
  <c r="AX46" i="53"/>
  <c r="AV46" i="53"/>
  <c r="AR46" i="53"/>
  <c r="AP46" i="53"/>
  <c r="AL46" i="53"/>
  <c r="AJ46" i="53"/>
  <c r="AF46" i="53"/>
  <c r="AD46" i="53"/>
  <c r="Z46" i="53"/>
  <c r="X46" i="53"/>
  <c r="T46" i="53"/>
  <c r="R46" i="53"/>
  <c r="N46" i="53"/>
  <c r="L46" i="53"/>
  <c r="H46" i="53"/>
  <c r="F46" i="53"/>
  <c r="B46" i="53" a="1"/>
  <c r="B46" i="53" s="1"/>
  <c r="BI45" i="53"/>
  <c r="BG45" i="53"/>
  <c r="BF45" i="53"/>
  <c r="BE45" i="53"/>
  <c r="BC45" i="53"/>
  <c r="BA45" i="53"/>
  <c r="AZ45" i="53"/>
  <c r="AY45" i="53"/>
  <c r="AW45" i="53"/>
  <c r="AU45" i="53"/>
  <c r="AT45" i="53"/>
  <c r="AS45" i="53"/>
  <c r="AQ45" i="53"/>
  <c r="AO45" i="53"/>
  <c r="AN45" i="53"/>
  <c r="AM45" i="53"/>
  <c r="AK45" i="53"/>
  <c r="AI45" i="53"/>
  <c r="AH45" i="53"/>
  <c r="AG45" i="53"/>
  <c r="AE45" i="53"/>
  <c r="AC45" i="53"/>
  <c r="AB45" i="53"/>
  <c r="AA45" i="53"/>
  <c r="Y45" i="53"/>
  <c r="W45" i="53"/>
  <c r="V45" i="53"/>
  <c r="U45" i="53"/>
  <c r="S45" i="53"/>
  <c r="Q45" i="53"/>
  <c r="P45" i="53"/>
  <c r="O45" i="53"/>
  <c r="M45" i="53"/>
  <c r="K45" i="53"/>
  <c r="J45" i="53"/>
  <c r="I45" i="53"/>
  <c r="G45" i="53"/>
  <c r="E45" i="53"/>
  <c r="D45" i="53"/>
  <c r="C45" i="53"/>
  <c r="BO44" i="53" a="1"/>
  <c r="BO44" i="53" s="1"/>
  <c r="BM44" i="53" a="1"/>
  <c r="BM44" i="53" s="1"/>
  <c r="BL44" i="53" a="1"/>
  <c r="BL44" i="53" s="1"/>
  <c r="BK44" i="53" a="1"/>
  <c r="BK44" i="53" s="1"/>
  <c r="BJ44" i="53"/>
  <c r="BH44" i="53"/>
  <c r="BD44" i="53"/>
  <c r="BB44" i="53"/>
  <c r="AX44" i="53"/>
  <c r="AV44" i="53"/>
  <c r="AR44" i="53"/>
  <c r="AP44" i="53"/>
  <c r="AL44" i="53"/>
  <c r="AJ44" i="53"/>
  <c r="AF44" i="53"/>
  <c r="AD44" i="53"/>
  <c r="Z44" i="53"/>
  <c r="X44" i="53"/>
  <c r="T44" i="53"/>
  <c r="R44" i="53"/>
  <c r="N44" i="53"/>
  <c r="L44" i="53"/>
  <c r="H44" i="53"/>
  <c r="F44" i="53"/>
  <c r="BL43" i="53" a="1"/>
  <c r="BL43" i="53" s="1"/>
  <c r="BK43" i="53" a="1"/>
  <c r="BK43" i="53" s="1"/>
  <c r="BJ43" i="53"/>
  <c r="BH43" i="53"/>
  <c r="BD43" i="53"/>
  <c r="BB43" i="53"/>
  <c r="AX43" i="53"/>
  <c r="AV43" i="53"/>
  <c r="AR43" i="53"/>
  <c r="AP43" i="53"/>
  <c r="AL43" i="53"/>
  <c r="AJ43" i="53"/>
  <c r="AF43" i="53"/>
  <c r="AD43" i="53"/>
  <c r="Y43" i="53"/>
  <c r="Y39" i="53" s="1"/>
  <c r="W43" i="53"/>
  <c r="BM43" i="53" s="1" a="1"/>
  <c r="BM43" i="53" s="1"/>
  <c r="T43" i="53"/>
  <c r="R43" i="53"/>
  <c r="N43" i="53"/>
  <c r="L43" i="53"/>
  <c r="H43" i="53"/>
  <c r="F43" i="53"/>
  <c r="BO42" i="53" a="1"/>
  <c r="BO42" i="53" s="1"/>
  <c r="BM42" i="53" a="1"/>
  <c r="BM42" i="53" s="1"/>
  <c r="BL42" i="53" a="1"/>
  <c r="BL42" i="53" s="1"/>
  <c r="BK42" i="53" a="1"/>
  <c r="BK42" i="53" s="1"/>
  <c r="BJ42" i="53"/>
  <c r="BH42" i="53"/>
  <c r="BD42" i="53"/>
  <c r="BB42" i="53"/>
  <c r="AX42" i="53"/>
  <c r="AV42" i="53"/>
  <c r="AR42" i="53"/>
  <c r="AP42" i="53"/>
  <c r="AL42" i="53"/>
  <c r="AJ42" i="53"/>
  <c r="AF42" i="53"/>
  <c r="AD42" i="53"/>
  <c r="Z42" i="53"/>
  <c r="X42" i="53"/>
  <c r="T42" i="53"/>
  <c r="R42" i="53"/>
  <c r="N42" i="53"/>
  <c r="L42" i="53"/>
  <c r="H42" i="53"/>
  <c r="F42" i="53"/>
  <c r="BO41" i="53" a="1"/>
  <c r="BO41" i="53" s="1"/>
  <c r="BM41" i="53" a="1"/>
  <c r="BM41" i="53" s="1"/>
  <c r="BL41" i="53" a="1"/>
  <c r="BL41" i="53" s="1"/>
  <c r="BK41" i="53" a="1"/>
  <c r="BK41" i="53" s="1"/>
  <c r="BJ41" i="53"/>
  <c r="BH41" i="53"/>
  <c r="BD41" i="53"/>
  <c r="BB41" i="53"/>
  <c r="AX41" i="53"/>
  <c r="AV41" i="53"/>
  <c r="AR41" i="53"/>
  <c r="AP41" i="53"/>
  <c r="AL41" i="53"/>
  <c r="AJ41" i="53"/>
  <c r="AF41" i="53"/>
  <c r="AD41" i="53"/>
  <c r="Z41" i="53"/>
  <c r="X41" i="53"/>
  <c r="T41" i="53"/>
  <c r="R41" i="53"/>
  <c r="N41" i="53"/>
  <c r="L41" i="53"/>
  <c r="H41" i="53"/>
  <c r="F41" i="53"/>
  <c r="BO40" i="53" a="1"/>
  <c r="BO40" i="53" s="1"/>
  <c r="BM40" i="53" a="1"/>
  <c r="BM40" i="53" s="1"/>
  <c r="BL40" i="53" a="1"/>
  <c r="BL40" i="53" s="1"/>
  <c r="BJ40" i="53"/>
  <c r="BH40" i="53"/>
  <c r="BD40" i="53"/>
  <c r="BB40" i="53"/>
  <c r="AX40" i="53"/>
  <c r="AV40" i="53"/>
  <c r="AR40" i="53"/>
  <c r="AP40" i="53"/>
  <c r="AL40" i="53"/>
  <c r="AJ40" i="53"/>
  <c r="AF40" i="53"/>
  <c r="AD40" i="53"/>
  <c r="Z40" i="53"/>
  <c r="X40" i="53"/>
  <c r="O40" i="53"/>
  <c r="BK40" i="53" s="1" a="1"/>
  <c r="BK40" i="53" s="1"/>
  <c r="N40" i="53"/>
  <c r="L40" i="53"/>
  <c r="H40" i="53"/>
  <c r="F40" i="53"/>
  <c r="B40" i="53" a="1"/>
  <c r="B40" i="53" s="1"/>
  <c r="BI39" i="53"/>
  <c r="BG39" i="53"/>
  <c r="BF39" i="53"/>
  <c r="BE39" i="53"/>
  <c r="BC39" i="53"/>
  <c r="BA39" i="53"/>
  <c r="AZ39" i="53"/>
  <c r="AY39" i="53"/>
  <c r="AW39" i="53"/>
  <c r="AU39" i="53"/>
  <c r="AT39" i="53"/>
  <c r="AS39" i="53"/>
  <c r="AQ39" i="53"/>
  <c r="AO39" i="53"/>
  <c r="AN39" i="53"/>
  <c r="AM39" i="53"/>
  <c r="AK39" i="53"/>
  <c r="AI39" i="53"/>
  <c r="AH39" i="53"/>
  <c r="AG39" i="53"/>
  <c r="AE39" i="53"/>
  <c r="AC39" i="53"/>
  <c r="AB39" i="53"/>
  <c r="AA39" i="53"/>
  <c r="V39" i="53"/>
  <c r="U39" i="53"/>
  <c r="S39" i="53"/>
  <c r="Q39" i="53"/>
  <c r="P39" i="53"/>
  <c r="M39" i="53"/>
  <c r="K39" i="53"/>
  <c r="J39" i="53"/>
  <c r="I39" i="53"/>
  <c r="G39" i="53"/>
  <c r="E39" i="53"/>
  <c r="D39" i="53"/>
  <c r="C39" i="53"/>
  <c r="BO38" i="53" a="1"/>
  <c r="BO38" i="53" s="1"/>
  <c r="BM38" i="53" a="1"/>
  <c r="BM38" i="53" s="1"/>
  <c r="BL38" i="53" a="1"/>
  <c r="BL38" i="53" s="1"/>
  <c r="BK38" i="53" a="1"/>
  <c r="BK38" i="53" s="1"/>
  <c r="BJ38" i="53"/>
  <c r="BH38" i="53"/>
  <c r="BD38" i="53"/>
  <c r="BB38" i="53"/>
  <c r="AX38" i="53"/>
  <c r="AV38" i="53"/>
  <c r="AR38" i="53"/>
  <c r="AP38" i="53"/>
  <c r="AL38" i="53"/>
  <c r="AJ38" i="53"/>
  <c r="AF38" i="53"/>
  <c r="AD38" i="53"/>
  <c r="Z38" i="53"/>
  <c r="X38" i="53"/>
  <c r="T38" i="53"/>
  <c r="R38" i="53"/>
  <c r="N38" i="53"/>
  <c r="L38" i="53"/>
  <c r="H38" i="53"/>
  <c r="F38" i="53"/>
  <c r="BO37" i="53" a="1"/>
  <c r="BO37" i="53" s="1"/>
  <c r="BM37" i="53" a="1"/>
  <c r="BM37" i="53" s="1"/>
  <c r="BL37" i="53" a="1"/>
  <c r="BL37" i="53" s="1"/>
  <c r="BK37" i="53" a="1"/>
  <c r="BK37" i="53" s="1"/>
  <c r="BJ37" i="53"/>
  <c r="BH37" i="53"/>
  <c r="BD37" i="53"/>
  <c r="BB37" i="53"/>
  <c r="AX37" i="53"/>
  <c r="AV37" i="53"/>
  <c r="AR37" i="53"/>
  <c r="AP37" i="53"/>
  <c r="AL37" i="53"/>
  <c r="AJ37" i="53"/>
  <c r="AF37" i="53"/>
  <c r="AD37" i="53"/>
  <c r="Z37" i="53"/>
  <c r="X37" i="53"/>
  <c r="T37" i="53"/>
  <c r="R37" i="53"/>
  <c r="N37" i="53"/>
  <c r="L37" i="53"/>
  <c r="H37" i="53"/>
  <c r="F37" i="53"/>
  <c r="BO36" i="53" a="1"/>
  <c r="BO36" i="53" s="1"/>
  <c r="BM36" i="53" a="1"/>
  <c r="BM36" i="53" s="1"/>
  <c r="BL36" i="53" a="1"/>
  <c r="BL36" i="53" s="1"/>
  <c r="BK36" i="53" a="1"/>
  <c r="BK36" i="53" s="1"/>
  <c r="BJ36" i="53"/>
  <c r="BH36" i="53"/>
  <c r="BD36" i="53"/>
  <c r="BB36" i="53"/>
  <c r="AX36" i="53"/>
  <c r="AV36" i="53"/>
  <c r="AR36" i="53"/>
  <c r="AP36" i="53"/>
  <c r="AL36" i="53"/>
  <c r="AJ36" i="53"/>
  <c r="AF36" i="53"/>
  <c r="AD36" i="53"/>
  <c r="Z36" i="53"/>
  <c r="X36" i="53"/>
  <c r="T36" i="53"/>
  <c r="R36" i="53"/>
  <c r="N36" i="53"/>
  <c r="L36" i="53"/>
  <c r="H36" i="53"/>
  <c r="F36" i="53"/>
  <c r="BO35" i="53" a="1"/>
  <c r="BO35" i="53" s="1"/>
  <c r="BM35" i="53" a="1"/>
  <c r="BM35" i="53" s="1"/>
  <c r="BL35" i="53" a="1"/>
  <c r="BL35" i="53" s="1"/>
  <c r="BK35" i="53" a="1"/>
  <c r="BK35" i="53" s="1"/>
  <c r="BJ35" i="53"/>
  <c r="BH35" i="53"/>
  <c r="BD35" i="53"/>
  <c r="BB35" i="53"/>
  <c r="AX35" i="53"/>
  <c r="AV35" i="53"/>
  <c r="AR35" i="53"/>
  <c r="AP35" i="53"/>
  <c r="AL35" i="53"/>
  <c r="AJ35" i="53"/>
  <c r="AF35" i="53"/>
  <c r="AD35" i="53"/>
  <c r="Z35" i="53"/>
  <c r="X35" i="53"/>
  <c r="T35" i="53"/>
  <c r="R35" i="53"/>
  <c r="N35" i="53"/>
  <c r="L35" i="53"/>
  <c r="H35" i="53"/>
  <c r="F35" i="53"/>
  <c r="BO34" i="53" a="1"/>
  <c r="BO34" i="53" s="1"/>
  <c r="BM34" i="53" a="1"/>
  <c r="BM34" i="53" s="1"/>
  <c r="BL34" i="53" a="1"/>
  <c r="BL34" i="53" s="1"/>
  <c r="BK34" i="53" a="1"/>
  <c r="BK34" i="53" s="1"/>
  <c r="BJ34" i="53"/>
  <c r="BH34" i="53"/>
  <c r="BD34" i="53"/>
  <c r="BB34" i="53"/>
  <c r="AX34" i="53"/>
  <c r="AV34" i="53"/>
  <c r="AR34" i="53"/>
  <c r="AP34" i="53"/>
  <c r="AL34" i="53"/>
  <c r="AJ34" i="53"/>
  <c r="AF34" i="53"/>
  <c r="AD34" i="53"/>
  <c r="Z34" i="53"/>
  <c r="X34" i="53"/>
  <c r="T34" i="53"/>
  <c r="R34" i="53"/>
  <c r="N34" i="53"/>
  <c r="L34" i="53"/>
  <c r="H34" i="53"/>
  <c r="F34" i="53"/>
  <c r="B34" i="53" a="1"/>
  <c r="B34" i="53" s="1"/>
  <c r="BI33" i="53"/>
  <c r="BG33" i="53"/>
  <c r="BF33" i="53"/>
  <c r="BE33" i="53"/>
  <c r="BC33" i="53"/>
  <c r="BA33" i="53"/>
  <c r="AZ33" i="53"/>
  <c r="AY33" i="53"/>
  <c r="AW33" i="53"/>
  <c r="AU33" i="53"/>
  <c r="AT33" i="53"/>
  <c r="AS33" i="53"/>
  <c r="AQ33" i="53"/>
  <c r="AO33" i="53"/>
  <c r="AN33" i="53"/>
  <c r="AM33" i="53"/>
  <c r="AK33" i="53"/>
  <c r="AI33" i="53"/>
  <c r="AH33" i="53"/>
  <c r="AG33" i="53"/>
  <c r="AE33" i="53"/>
  <c r="AC33" i="53"/>
  <c r="AB33" i="53"/>
  <c r="AA33" i="53"/>
  <c r="Y33" i="53"/>
  <c r="W33" i="53"/>
  <c r="V33" i="53"/>
  <c r="U33" i="53"/>
  <c r="S33" i="53"/>
  <c r="Q33" i="53"/>
  <c r="P33" i="53"/>
  <c r="O33" i="53"/>
  <c r="M33" i="53"/>
  <c r="K33" i="53"/>
  <c r="J33" i="53"/>
  <c r="I33" i="53"/>
  <c r="G33" i="53"/>
  <c r="E33" i="53"/>
  <c r="D33" i="53"/>
  <c r="C33" i="53"/>
  <c r="BO32" i="53" a="1"/>
  <c r="BO32" i="53" s="1"/>
  <c r="BM32" i="53" a="1"/>
  <c r="BM32" i="53" s="1"/>
  <c r="BL32" i="53" a="1"/>
  <c r="BL32" i="53" s="1"/>
  <c r="BK32" i="53" a="1"/>
  <c r="BK32" i="53" s="1"/>
  <c r="BJ32" i="53"/>
  <c r="BH32" i="53"/>
  <c r="BD32" i="53"/>
  <c r="BB32" i="53"/>
  <c r="AX32" i="53"/>
  <c r="AV32" i="53"/>
  <c r="AR32" i="53"/>
  <c r="AP32" i="53"/>
  <c r="AL32" i="53"/>
  <c r="AJ32" i="53"/>
  <c r="AF32" i="53"/>
  <c r="AD32" i="53"/>
  <c r="Z32" i="53"/>
  <c r="X32" i="53"/>
  <c r="T32" i="53"/>
  <c r="R32" i="53"/>
  <c r="N32" i="53"/>
  <c r="L32" i="53"/>
  <c r="H32" i="53"/>
  <c r="F32" i="53"/>
  <c r="BO31" i="53" a="1"/>
  <c r="BO31" i="53" s="1"/>
  <c r="BM31" i="53" a="1"/>
  <c r="BM31" i="53" s="1"/>
  <c r="BL31" i="53" a="1"/>
  <c r="BL31" i="53" s="1"/>
  <c r="BK31" i="53" a="1"/>
  <c r="BK31" i="53" s="1"/>
  <c r="BJ31" i="53"/>
  <c r="BH31" i="53"/>
  <c r="BD31" i="53"/>
  <c r="BB31" i="53"/>
  <c r="AX31" i="53"/>
  <c r="AV31" i="53"/>
  <c r="AR31" i="53"/>
  <c r="AP31" i="53"/>
  <c r="AL31" i="53"/>
  <c r="AJ31" i="53"/>
  <c r="AF31" i="53"/>
  <c r="AD31" i="53"/>
  <c r="Z31" i="53"/>
  <c r="X31" i="53"/>
  <c r="T31" i="53"/>
  <c r="R31" i="53"/>
  <c r="N31" i="53"/>
  <c r="L31" i="53"/>
  <c r="H31" i="53"/>
  <c r="F31" i="53"/>
  <c r="BO30" i="53" a="1"/>
  <c r="BO30" i="53" s="1"/>
  <c r="BM30" i="53" a="1"/>
  <c r="BM30" i="53" s="1"/>
  <c r="BL30" i="53" a="1"/>
  <c r="BL30" i="53" s="1"/>
  <c r="BK30" i="53" a="1"/>
  <c r="BK30" i="53" s="1"/>
  <c r="BJ30" i="53"/>
  <c r="BH30" i="53"/>
  <c r="BD30" i="53"/>
  <c r="BB30" i="53"/>
  <c r="AX30" i="53"/>
  <c r="AV30" i="53"/>
  <c r="AR30" i="53"/>
  <c r="AP30" i="53"/>
  <c r="AL30" i="53"/>
  <c r="AJ30" i="53"/>
  <c r="AF30" i="53"/>
  <c r="AD30" i="53"/>
  <c r="Z30" i="53"/>
  <c r="X30" i="53"/>
  <c r="T30" i="53"/>
  <c r="R30" i="53"/>
  <c r="N30" i="53"/>
  <c r="L30" i="53"/>
  <c r="H30" i="53"/>
  <c r="F30" i="53"/>
  <c r="BO29" i="53" a="1"/>
  <c r="BO29" i="53" s="1"/>
  <c r="BM29" i="53" a="1"/>
  <c r="BM29" i="53" s="1"/>
  <c r="BL29" i="53" a="1"/>
  <c r="BL29" i="53" s="1"/>
  <c r="BK29" i="53" a="1"/>
  <c r="BK29" i="53" s="1"/>
  <c r="BJ29" i="53"/>
  <c r="BH29" i="53"/>
  <c r="BD29" i="53"/>
  <c r="BB29" i="53"/>
  <c r="AX29" i="53"/>
  <c r="AV29" i="53"/>
  <c r="AR29" i="53"/>
  <c r="AP29" i="53"/>
  <c r="AL29" i="53"/>
  <c r="AJ29" i="53"/>
  <c r="AF29" i="53"/>
  <c r="AD29" i="53"/>
  <c r="Z29" i="53"/>
  <c r="X29" i="53"/>
  <c r="T29" i="53"/>
  <c r="R29" i="53"/>
  <c r="N29" i="53"/>
  <c r="L29" i="53"/>
  <c r="H29" i="53"/>
  <c r="F29" i="53"/>
  <c r="BO28" i="53" a="1"/>
  <c r="BO28" i="53" s="1"/>
  <c r="BM28" i="53" a="1"/>
  <c r="BM28" i="53" s="1"/>
  <c r="BL28" i="53" a="1"/>
  <c r="BL28" i="53" s="1"/>
  <c r="BK28" i="53" a="1"/>
  <c r="BK28" i="53" s="1"/>
  <c r="BJ28" i="53"/>
  <c r="BH28" i="53"/>
  <c r="BD28" i="53"/>
  <c r="BB28" i="53"/>
  <c r="AX28" i="53"/>
  <c r="AV28" i="53"/>
  <c r="AR28" i="53"/>
  <c r="AP28" i="53"/>
  <c r="AL28" i="53"/>
  <c r="AJ28" i="53"/>
  <c r="AF28" i="53"/>
  <c r="AD28" i="53"/>
  <c r="Z28" i="53"/>
  <c r="X28" i="53"/>
  <c r="T28" i="53"/>
  <c r="R28" i="53"/>
  <c r="N28" i="53"/>
  <c r="L28" i="53"/>
  <c r="H28" i="53"/>
  <c r="F28" i="53"/>
  <c r="B28" i="53" a="1"/>
  <c r="B28" i="53" s="1"/>
  <c r="BI27" i="53"/>
  <c r="BG27" i="53"/>
  <c r="BF27" i="53"/>
  <c r="BE27" i="53"/>
  <c r="BC27" i="53"/>
  <c r="BA27" i="53"/>
  <c r="AZ27" i="53"/>
  <c r="AY27" i="53"/>
  <c r="AW27" i="53"/>
  <c r="AU27" i="53"/>
  <c r="AT27" i="53"/>
  <c r="AS27" i="53"/>
  <c r="AQ27" i="53"/>
  <c r="AO27" i="53"/>
  <c r="AN27" i="53"/>
  <c r="AM27" i="53"/>
  <c r="AK27" i="53"/>
  <c r="AI27" i="53"/>
  <c r="AH27" i="53"/>
  <c r="AG27" i="53"/>
  <c r="AE27" i="53"/>
  <c r="AC27" i="53"/>
  <c r="AB27" i="53"/>
  <c r="AA27" i="53"/>
  <c r="Y27" i="53"/>
  <c r="W27" i="53"/>
  <c r="V27" i="53"/>
  <c r="U27" i="53"/>
  <c r="S27" i="53"/>
  <c r="Q27" i="53"/>
  <c r="P27" i="53"/>
  <c r="O27" i="53"/>
  <c r="M27" i="53"/>
  <c r="K27" i="53"/>
  <c r="J27" i="53"/>
  <c r="I27" i="53"/>
  <c r="G27" i="53"/>
  <c r="E27" i="53"/>
  <c r="D27" i="53"/>
  <c r="C27" i="53"/>
  <c r="BO26" i="53" a="1"/>
  <c r="BO26" i="53" s="1"/>
  <c r="BM26" i="53" a="1"/>
  <c r="BM26" i="53" s="1"/>
  <c r="BL26" i="53" a="1"/>
  <c r="BL26" i="53" s="1"/>
  <c r="BK26" i="53" a="1"/>
  <c r="BK26" i="53" s="1"/>
  <c r="BJ26" i="53"/>
  <c r="BH26" i="53"/>
  <c r="BD26" i="53"/>
  <c r="BB26" i="53"/>
  <c r="AX26" i="53"/>
  <c r="AV26" i="53"/>
  <c r="AR26" i="53"/>
  <c r="AP26" i="53"/>
  <c r="AL26" i="53"/>
  <c r="AJ26" i="53"/>
  <c r="AF26" i="53"/>
  <c r="AD26" i="53"/>
  <c r="Z26" i="53"/>
  <c r="X26" i="53"/>
  <c r="T26" i="53"/>
  <c r="R26" i="53"/>
  <c r="N26" i="53"/>
  <c r="L26" i="53"/>
  <c r="H26" i="53"/>
  <c r="F26" i="53"/>
  <c r="BO25" i="53" a="1"/>
  <c r="BO25" i="53" s="1"/>
  <c r="BM25" i="53" a="1"/>
  <c r="BM25" i="53" s="1"/>
  <c r="BL25" i="53" a="1"/>
  <c r="BL25" i="53" s="1"/>
  <c r="BK25" i="53" a="1"/>
  <c r="BK25" i="53" s="1"/>
  <c r="BJ25" i="53"/>
  <c r="BH25" i="53"/>
  <c r="BD25" i="53"/>
  <c r="BB25" i="53"/>
  <c r="AX25" i="53"/>
  <c r="AV25" i="53"/>
  <c r="AR25" i="53"/>
  <c r="AP25" i="53"/>
  <c r="AL25" i="53"/>
  <c r="AJ25" i="53"/>
  <c r="AF25" i="53"/>
  <c r="AD25" i="53"/>
  <c r="Z25" i="53"/>
  <c r="X25" i="53"/>
  <c r="T25" i="53"/>
  <c r="R25" i="53"/>
  <c r="N25" i="53"/>
  <c r="L25" i="53"/>
  <c r="H25" i="53"/>
  <c r="F25" i="53"/>
  <c r="BO24" i="53" a="1"/>
  <c r="BO24" i="53" s="1"/>
  <c r="BM24" i="53" a="1"/>
  <c r="BM24" i="53" s="1"/>
  <c r="BL24" i="53" a="1"/>
  <c r="BL24" i="53" s="1"/>
  <c r="BK24" i="53" a="1"/>
  <c r="BK24" i="53" s="1"/>
  <c r="BJ24" i="53"/>
  <c r="BH24" i="53"/>
  <c r="BD24" i="53"/>
  <c r="BB24" i="53"/>
  <c r="AX24" i="53"/>
  <c r="AV24" i="53"/>
  <c r="AR24" i="53"/>
  <c r="AP24" i="53"/>
  <c r="AL24" i="53"/>
  <c r="AJ24" i="53"/>
  <c r="AF24" i="53"/>
  <c r="AD24" i="53"/>
  <c r="Z24" i="53"/>
  <c r="X24" i="53"/>
  <c r="T24" i="53"/>
  <c r="R24" i="53"/>
  <c r="N24" i="53"/>
  <c r="L24" i="53"/>
  <c r="H24" i="53"/>
  <c r="F24" i="53"/>
  <c r="BO23" i="53" a="1"/>
  <c r="BO23" i="53" s="1"/>
  <c r="BM23" i="53" a="1"/>
  <c r="BM23" i="53" s="1"/>
  <c r="BL23" i="53" a="1"/>
  <c r="BL23" i="53" s="1"/>
  <c r="BK23" i="53" a="1"/>
  <c r="BK23" i="53" s="1"/>
  <c r="BJ23" i="53"/>
  <c r="BH23" i="53"/>
  <c r="BD23" i="53"/>
  <c r="BB23" i="53"/>
  <c r="AX23" i="53"/>
  <c r="AV23" i="53"/>
  <c r="AR23" i="53"/>
  <c r="AP23" i="53"/>
  <c r="AL23" i="53"/>
  <c r="AJ23" i="53"/>
  <c r="AF23" i="53"/>
  <c r="AD23" i="53"/>
  <c r="Z23" i="53"/>
  <c r="X23" i="53"/>
  <c r="T23" i="53"/>
  <c r="R23" i="53"/>
  <c r="N23" i="53"/>
  <c r="L23" i="53"/>
  <c r="H23" i="53"/>
  <c r="F23" i="53"/>
  <c r="BO22" i="53" a="1"/>
  <c r="BO22" i="53" s="1"/>
  <c r="BM22" i="53" a="1"/>
  <c r="BM22" i="53" s="1"/>
  <c r="BL22" i="53" a="1"/>
  <c r="BL22" i="53" s="1"/>
  <c r="BK22" i="53" a="1"/>
  <c r="BK22" i="53" s="1"/>
  <c r="BJ22" i="53"/>
  <c r="BH22" i="53"/>
  <c r="BD22" i="53"/>
  <c r="BB22" i="53"/>
  <c r="AX22" i="53"/>
  <c r="AV22" i="53"/>
  <c r="AR22" i="53"/>
  <c r="AP22" i="53"/>
  <c r="AL22" i="53"/>
  <c r="AJ22" i="53"/>
  <c r="AF22" i="53"/>
  <c r="AD22" i="53"/>
  <c r="Z22" i="53"/>
  <c r="X22" i="53"/>
  <c r="T22" i="53"/>
  <c r="R22" i="53"/>
  <c r="N22" i="53"/>
  <c r="L22" i="53"/>
  <c r="H22" i="53"/>
  <c r="F22" i="53"/>
  <c r="B22" i="53" a="1"/>
  <c r="B22" i="53" s="1"/>
  <c r="BI21" i="53"/>
  <c r="BG21" i="53"/>
  <c r="BF21" i="53"/>
  <c r="BE21" i="53"/>
  <c r="BC21" i="53"/>
  <c r="BA21" i="53"/>
  <c r="AZ21" i="53"/>
  <c r="AY21" i="53"/>
  <c r="AW21" i="53"/>
  <c r="AU21" i="53"/>
  <c r="AT21" i="53"/>
  <c r="AS21" i="53"/>
  <c r="AQ21" i="53"/>
  <c r="AO21" i="53"/>
  <c r="AN21" i="53"/>
  <c r="AM21" i="53"/>
  <c r="AK21" i="53"/>
  <c r="AI21" i="53"/>
  <c r="AH21" i="53"/>
  <c r="AG21" i="53"/>
  <c r="AE21" i="53"/>
  <c r="AC21" i="53"/>
  <c r="AB21" i="53"/>
  <c r="AA21" i="53"/>
  <c r="Y21" i="53"/>
  <c r="W21" i="53"/>
  <c r="V21" i="53"/>
  <c r="U21" i="53"/>
  <c r="S21" i="53"/>
  <c r="Q21" i="53"/>
  <c r="P21" i="53"/>
  <c r="O21" i="53"/>
  <c r="M21" i="53"/>
  <c r="K21" i="53"/>
  <c r="J21" i="53"/>
  <c r="I21" i="53"/>
  <c r="G21" i="53"/>
  <c r="E21" i="53"/>
  <c r="D21" i="53"/>
  <c r="C21" i="53"/>
  <c r="BO20" i="53" a="1"/>
  <c r="BO20" i="53" s="1"/>
  <c r="BM20" i="53" a="1"/>
  <c r="BM20" i="53" s="1"/>
  <c r="BL20" i="53" a="1"/>
  <c r="BL20" i="53" s="1"/>
  <c r="BK20" i="53" a="1"/>
  <c r="BK20" i="53" s="1"/>
  <c r="BJ20" i="53"/>
  <c r="BH20" i="53"/>
  <c r="BD20" i="53"/>
  <c r="BB20" i="53"/>
  <c r="AX20" i="53"/>
  <c r="AV20" i="53"/>
  <c r="AR20" i="53"/>
  <c r="AP20" i="53"/>
  <c r="AL20" i="53"/>
  <c r="AJ20" i="53"/>
  <c r="AF20" i="53"/>
  <c r="AD20" i="53"/>
  <c r="Z20" i="53"/>
  <c r="X20" i="53"/>
  <c r="T20" i="53"/>
  <c r="R20" i="53"/>
  <c r="N20" i="53"/>
  <c r="L20" i="53"/>
  <c r="H20" i="53"/>
  <c r="F20" i="53"/>
  <c r="BO19" i="53" a="1"/>
  <c r="BO19" i="53" s="1"/>
  <c r="BM19" i="53" a="1"/>
  <c r="BM19" i="53" s="1"/>
  <c r="BL19" i="53" a="1"/>
  <c r="BL19" i="53" s="1"/>
  <c r="BK19" i="53" a="1"/>
  <c r="BK19" i="53" s="1"/>
  <c r="BJ19" i="53"/>
  <c r="BH19" i="53"/>
  <c r="BD19" i="53"/>
  <c r="BB19" i="53"/>
  <c r="AX19" i="53"/>
  <c r="AV19" i="53"/>
  <c r="AR19" i="53"/>
  <c r="AP19" i="53"/>
  <c r="AL19" i="53"/>
  <c r="AJ19" i="53"/>
  <c r="AF19" i="53"/>
  <c r="AD19" i="53"/>
  <c r="Z19" i="53"/>
  <c r="X19" i="53"/>
  <c r="T19" i="53"/>
  <c r="R19" i="53"/>
  <c r="N19" i="53"/>
  <c r="L19" i="53"/>
  <c r="H19" i="53"/>
  <c r="F19" i="53"/>
  <c r="BO18" i="53" a="1"/>
  <c r="BO18" i="53" s="1"/>
  <c r="BM18" i="53" a="1"/>
  <c r="BM18" i="53" s="1"/>
  <c r="BL18" i="53" a="1"/>
  <c r="BL18" i="53" s="1"/>
  <c r="BK18" i="53" a="1"/>
  <c r="BK18" i="53" s="1"/>
  <c r="BJ18" i="53"/>
  <c r="BH18" i="53"/>
  <c r="BD18" i="53"/>
  <c r="BB18" i="53"/>
  <c r="AX18" i="53"/>
  <c r="AV18" i="53"/>
  <c r="AR18" i="53"/>
  <c r="AP18" i="53"/>
  <c r="AL18" i="53"/>
  <c r="AJ18" i="53"/>
  <c r="AF18" i="53"/>
  <c r="AD18" i="53"/>
  <c r="Z18" i="53"/>
  <c r="X18" i="53"/>
  <c r="T18" i="53"/>
  <c r="R18" i="53"/>
  <c r="N18" i="53"/>
  <c r="L18" i="53"/>
  <c r="H18" i="53"/>
  <c r="F18" i="53"/>
  <c r="BO17" i="53" a="1"/>
  <c r="BO17" i="53" s="1"/>
  <c r="BM17" i="53" a="1"/>
  <c r="BM17" i="53" s="1"/>
  <c r="BL17" i="53" a="1"/>
  <c r="BL17" i="53" s="1"/>
  <c r="BK17" i="53" a="1"/>
  <c r="BK17" i="53" s="1"/>
  <c r="BJ17" i="53"/>
  <c r="BH17" i="53"/>
  <c r="BD17" i="53"/>
  <c r="BB17" i="53"/>
  <c r="AX17" i="53"/>
  <c r="AV17" i="53"/>
  <c r="AR17" i="53"/>
  <c r="AP17" i="53"/>
  <c r="AL17" i="53"/>
  <c r="AJ17" i="53"/>
  <c r="AF17" i="53"/>
  <c r="AD17" i="53"/>
  <c r="Z17" i="53"/>
  <c r="X17" i="53"/>
  <c r="T17" i="53"/>
  <c r="R17" i="53"/>
  <c r="N17" i="53"/>
  <c r="L17" i="53"/>
  <c r="H17" i="53"/>
  <c r="F17" i="53"/>
  <c r="BO16" i="53" a="1"/>
  <c r="BO16" i="53" s="1"/>
  <c r="BM16" i="53" a="1"/>
  <c r="BM16" i="53" s="1"/>
  <c r="BL16" i="53" a="1"/>
  <c r="BL16" i="53" s="1"/>
  <c r="BK16" i="53" a="1"/>
  <c r="BK16" i="53" s="1"/>
  <c r="BJ16" i="53"/>
  <c r="BH16" i="53"/>
  <c r="BD16" i="53"/>
  <c r="BB16" i="53"/>
  <c r="AX16" i="53"/>
  <c r="AV16" i="53"/>
  <c r="AR16" i="53"/>
  <c r="AP16" i="53"/>
  <c r="AL16" i="53"/>
  <c r="AJ16" i="53"/>
  <c r="AF16" i="53"/>
  <c r="AD16" i="53"/>
  <c r="Z16" i="53"/>
  <c r="X16" i="53"/>
  <c r="T16" i="53"/>
  <c r="R16" i="53"/>
  <c r="N16" i="53"/>
  <c r="L16" i="53"/>
  <c r="H16" i="53"/>
  <c r="F16" i="53"/>
  <c r="B16" i="53" a="1"/>
  <c r="B16" i="53" s="1"/>
  <c r="BI15" i="53"/>
  <c r="BG15" i="53"/>
  <c r="BF15" i="53"/>
  <c r="BE15" i="53"/>
  <c r="BC15" i="53"/>
  <c r="BA15" i="53"/>
  <c r="AZ15" i="53"/>
  <c r="AY15" i="53"/>
  <c r="AW15" i="53"/>
  <c r="AU15" i="53"/>
  <c r="AT15" i="53"/>
  <c r="AS15" i="53"/>
  <c r="AQ15" i="53"/>
  <c r="AO15" i="53"/>
  <c r="AN15" i="53"/>
  <c r="AM15" i="53"/>
  <c r="AK15" i="53"/>
  <c r="AI15" i="53"/>
  <c r="AH15" i="53"/>
  <c r="AG15" i="53"/>
  <c r="AE15" i="53"/>
  <c r="AC15" i="53"/>
  <c r="AB15" i="53"/>
  <c r="AA15" i="53"/>
  <c r="Y15" i="53"/>
  <c r="W15" i="53"/>
  <c r="V15" i="53"/>
  <c r="U15" i="53"/>
  <c r="S15" i="53"/>
  <c r="Q15" i="53"/>
  <c r="P15" i="53"/>
  <c r="O15" i="53"/>
  <c r="M15" i="53"/>
  <c r="K15" i="53"/>
  <c r="J15" i="53"/>
  <c r="I15" i="53"/>
  <c r="G15" i="53"/>
  <c r="E15" i="53"/>
  <c r="D15" i="53"/>
  <c r="C15" i="53"/>
  <c r="BO14" i="53" a="1"/>
  <c r="BO14" i="53" s="1"/>
  <c r="BM14" i="53" a="1"/>
  <c r="BM14" i="53" s="1"/>
  <c r="BL14" i="53" a="1"/>
  <c r="BL14" i="53" s="1"/>
  <c r="BK14" i="53" a="1"/>
  <c r="BK14" i="53" s="1"/>
  <c r="BJ14" i="53"/>
  <c r="BH14" i="53"/>
  <c r="BD14" i="53"/>
  <c r="BB14" i="53"/>
  <c r="AX14" i="53"/>
  <c r="AV14" i="53"/>
  <c r="AR14" i="53"/>
  <c r="AP14" i="53"/>
  <c r="AL14" i="53"/>
  <c r="AJ14" i="53"/>
  <c r="AF14" i="53"/>
  <c r="AD14" i="53"/>
  <c r="Z14" i="53"/>
  <c r="X14" i="53"/>
  <c r="T14" i="53"/>
  <c r="R14" i="53"/>
  <c r="N14" i="53"/>
  <c r="L14" i="53"/>
  <c r="H14" i="53"/>
  <c r="F14" i="53"/>
  <c r="BO13" i="53" a="1"/>
  <c r="BO13" i="53" s="1"/>
  <c r="BM13" i="53" a="1"/>
  <c r="BM13" i="53" s="1"/>
  <c r="BL13" i="53" a="1"/>
  <c r="BL13" i="53" s="1"/>
  <c r="BK13" i="53" a="1"/>
  <c r="BK13" i="53" s="1"/>
  <c r="BJ13" i="53"/>
  <c r="BH13" i="53"/>
  <c r="BD13" i="53"/>
  <c r="BB13" i="53"/>
  <c r="AX13" i="53"/>
  <c r="AV13" i="53"/>
  <c r="AR13" i="53"/>
  <c r="AP13" i="53"/>
  <c r="AL13" i="53"/>
  <c r="AJ13" i="53"/>
  <c r="AF13" i="53"/>
  <c r="AD13" i="53"/>
  <c r="Z13" i="53"/>
  <c r="X13" i="53"/>
  <c r="T13" i="53"/>
  <c r="R13" i="53"/>
  <c r="N13" i="53"/>
  <c r="L13" i="53"/>
  <c r="H13" i="53"/>
  <c r="F13" i="53"/>
  <c r="BO12" i="53" a="1"/>
  <c r="BO12" i="53" s="1"/>
  <c r="BM12" i="53" a="1"/>
  <c r="BM12" i="53" s="1"/>
  <c r="BL12" i="53" a="1"/>
  <c r="BL12" i="53" s="1"/>
  <c r="BK12" i="53" a="1"/>
  <c r="BK12" i="53" s="1"/>
  <c r="BJ12" i="53"/>
  <c r="BH12" i="53"/>
  <c r="BD12" i="53"/>
  <c r="BB12" i="53"/>
  <c r="AX12" i="53"/>
  <c r="AV12" i="53"/>
  <c r="AR12" i="53"/>
  <c r="AP12" i="53"/>
  <c r="AL12" i="53"/>
  <c r="AJ12" i="53"/>
  <c r="AF12" i="53"/>
  <c r="AD12" i="53"/>
  <c r="Z12" i="53"/>
  <c r="X12" i="53"/>
  <c r="T12" i="53"/>
  <c r="R12" i="53"/>
  <c r="N12" i="53"/>
  <c r="L12" i="53"/>
  <c r="H12" i="53"/>
  <c r="F12" i="53"/>
  <c r="BO11" i="53" a="1"/>
  <c r="BO11" i="53" s="1"/>
  <c r="BM11" i="53" a="1"/>
  <c r="BM11" i="53" s="1"/>
  <c r="BL11" i="53" a="1"/>
  <c r="BL11" i="53" s="1"/>
  <c r="BK11" i="53" a="1"/>
  <c r="BK11" i="53" s="1"/>
  <c r="BJ11" i="53"/>
  <c r="BH11" i="53"/>
  <c r="BD11" i="53"/>
  <c r="BB11" i="53"/>
  <c r="AX11" i="53"/>
  <c r="AV11" i="53"/>
  <c r="AR11" i="53"/>
  <c r="AP11" i="53"/>
  <c r="AL11" i="53"/>
  <c r="AJ11" i="53"/>
  <c r="AF11" i="53"/>
  <c r="AD11" i="53"/>
  <c r="Z11" i="53"/>
  <c r="X11" i="53"/>
  <c r="T11" i="53"/>
  <c r="R11" i="53"/>
  <c r="N11" i="53"/>
  <c r="L11" i="53"/>
  <c r="H11" i="53"/>
  <c r="F11" i="53"/>
  <c r="BO10" i="53" a="1"/>
  <c r="BO10" i="53" s="1"/>
  <c r="BM10" i="53" a="1"/>
  <c r="BM10" i="53" s="1"/>
  <c r="BL10" i="53" a="1"/>
  <c r="BL10" i="53" s="1"/>
  <c r="BK10" i="53" a="1"/>
  <c r="BK10" i="53" s="1"/>
  <c r="BJ10" i="53"/>
  <c r="BH10" i="53"/>
  <c r="BD10" i="53"/>
  <c r="BB10" i="53"/>
  <c r="AX10" i="53"/>
  <c r="AV10" i="53"/>
  <c r="AR10" i="53"/>
  <c r="AP10" i="53"/>
  <c r="AL10" i="53"/>
  <c r="AJ10" i="53"/>
  <c r="AF10" i="53"/>
  <c r="AD10" i="53"/>
  <c r="Z10" i="53"/>
  <c r="X10" i="53"/>
  <c r="T10" i="53"/>
  <c r="R10" i="53"/>
  <c r="N10" i="53"/>
  <c r="L10" i="53"/>
  <c r="H10" i="53"/>
  <c r="F10" i="53"/>
  <c r="BI9" i="53"/>
  <c r="BG9" i="53"/>
  <c r="BF9" i="53"/>
  <c r="BE9" i="53"/>
  <c r="BC9" i="53"/>
  <c r="BA9" i="53"/>
  <c r="AZ9" i="53"/>
  <c r="AY9" i="53"/>
  <c r="AW9" i="53"/>
  <c r="AU9" i="53"/>
  <c r="AT9" i="53"/>
  <c r="AS9" i="53"/>
  <c r="AQ9" i="53"/>
  <c r="AO9" i="53"/>
  <c r="AN9" i="53"/>
  <c r="AM9" i="53"/>
  <c r="AK9" i="53"/>
  <c r="AI9" i="53"/>
  <c r="AH9" i="53"/>
  <c r="AG9" i="53"/>
  <c r="AE9" i="53"/>
  <c r="AC9" i="53"/>
  <c r="AB9" i="53"/>
  <c r="AA9" i="53"/>
  <c r="Y9" i="53"/>
  <c r="W9" i="53"/>
  <c r="V9" i="53"/>
  <c r="U9" i="53"/>
  <c r="S9" i="53"/>
  <c r="Q9" i="53"/>
  <c r="P9" i="53"/>
  <c r="O9" i="53"/>
  <c r="M9" i="53"/>
  <c r="K9" i="53"/>
  <c r="J9" i="53"/>
  <c r="I9" i="53"/>
  <c r="G9" i="53"/>
  <c r="E9" i="53"/>
  <c r="D9" i="53"/>
  <c r="C9" i="53"/>
  <c r="AX105" i="53" l="1"/>
  <c r="F87" i="53"/>
  <c r="AD87" i="53"/>
  <c r="AP87" i="53"/>
  <c r="AJ126" i="56"/>
  <c r="AJ124" i="56"/>
  <c r="AP117" i="53"/>
  <c r="AJ127" i="56"/>
  <c r="AJ129" i="56"/>
  <c r="AJ125" i="56"/>
  <c r="AJ128" i="56"/>
  <c r="AZ84" i="55"/>
  <c r="AZ92" i="55"/>
  <c r="Z63" i="53"/>
  <c r="AL63" i="53"/>
  <c r="AX63" i="53"/>
  <c r="AF87" i="53"/>
  <c r="H99" i="53"/>
  <c r="AF99" i="53"/>
  <c r="BN110" i="53"/>
  <c r="AJ111" i="53"/>
  <c r="AX111" i="53"/>
  <c r="X81" i="53"/>
  <c r="R45" i="53"/>
  <c r="H75" i="53"/>
  <c r="T75" i="53"/>
  <c r="AF75" i="53"/>
  <c r="AR75" i="53"/>
  <c r="BD75" i="53"/>
  <c r="F105" i="53"/>
  <c r="AF105" i="53"/>
  <c r="AR105" i="53"/>
  <c r="T51" i="53"/>
  <c r="AF51" i="53"/>
  <c r="AD57" i="53"/>
  <c r="AR81" i="53"/>
  <c r="BN122" i="53"/>
  <c r="L39" i="53"/>
  <c r="H57" i="53"/>
  <c r="T57" i="53"/>
  <c r="BN77" i="53"/>
  <c r="L99" i="53"/>
  <c r="AJ99" i="53"/>
  <c r="N105" i="53"/>
  <c r="Z105" i="53"/>
  <c r="BP32" i="53"/>
  <c r="Z33" i="53"/>
  <c r="AL33" i="53"/>
  <c r="BJ33" i="53"/>
  <c r="Z39" i="53"/>
  <c r="BP37" i="53"/>
  <c r="BP77" i="53"/>
  <c r="BN78" i="53"/>
  <c r="BP98" i="53"/>
  <c r="N99" i="53"/>
  <c r="Z99" i="53"/>
  <c r="R117" i="53"/>
  <c r="N33" i="53"/>
  <c r="AX33" i="53"/>
  <c r="H21" i="53"/>
  <c r="T21" i="53"/>
  <c r="AF21" i="53"/>
  <c r="AR21" i="53"/>
  <c r="BD21" i="53"/>
  <c r="O39" i="53"/>
  <c r="T39" i="53" s="1"/>
  <c r="AL81" i="53"/>
  <c r="BP13" i="53"/>
  <c r="AV111" i="53"/>
  <c r="H81" i="53"/>
  <c r="BN62" i="53"/>
  <c r="N45" i="53"/>
  <c r="Z45" i="53"/>
  <c r="AX45" i="53"/>
  <c r="BJ45" i="53"/>
  <c r="AR57" i="53"/>
  <c r="BB87" i="53"/>
  <c r="R105" i="53"/>
  <c r="AD105" i="53"/>
  <c r="AP105" i="53"/>
  <c r="AL117" i="53"/>
  <c r="BJ117" i="53"/>
  <c r="BP26" i="53"/>
  <c r="BN115" i="53"/>
  <c r="BO9" i="53"/>
  <c r="BN46" i="53"/>
  <c r="BB57" i="53"/>
  <c r="BP60" i="53"/>
  <c r="BP62" i="53"/>
  <c r="BN66" i="53"/>
  <c r="BN68" i="53"/>
  <c r="N81" i="53"/>
  <c r="Z81" i="53"/>
  <c r="AR87" i="53"/>
  <c r="BN102" i="53"/>
  <c r="BH111" i="53"/>
  <c r="BL63" i="53"/>
  <c r="X15" i="53"/>
  <c r="BH15" i="53"/>
  <c r="N15" i="53"/>
  <c r="Z15" i="53"/>
  <c r="AL15" i="53"/>
  <c r="AX15" i="53"/>
  <c r="BJ15" i="53"/>
  <c r="AF57" i="53"/>
  <c r="BP66" i="53"/>
  <c r="BP68" i="53"/>
  <c r="BM69" i="53"/>
  <c r="BN73" i="53"/>
  <c r="N87" i="53"/>
  <c r="BO99" i="53"/>
  <c r="BN103" i="53"/>
  <c r="BB105" i="53"/>
  <c r="F9" i="53"/>
  <c r="R9" i="53"/>
  <c r="AD9" i="53"/>
  <c r="AP9" i="53"/>
  <c r="BB9" i="53"/>
  <c r="N27" i="53"/>
  <c r="Z27" i="53"/>
  <c r="AL27" i="53"/>
  <c r="AX27" i="53"/>
  <c r="BJ27" i="53"/>
  <c r="AF39" i="53"/>
  <c r="AR39" i="53"/>
  <c r="BD39" i="53"/>
  <c r="F45" i="53"/>
  <c r="AD45" i="53"/>
  <c r="AP45" i="53"/>
  <c r="BB45" i="53"/>
  <c r="BB63" i="53"/>
  <c r="BP70" i="53"/>
  <c r="BP73" i="53"/>
  <c r="AD81" i="53"/>
  <c r="AP81" i="53"/>
  <c r="T87" i="53"/>
  <c r="AF111" i="53"/>
  <c r="BP119" i="53"/>
  <c r="L15" i="53"/>
  <c r="AJ15" i="53"/>
  <c r="AV15" i="53"/>
  <c r="L21" i="53"/>
  <c r="X21" i="53"/>
  <c r="AJ21" i="53"/>
  <c r="AV21" i="53"/>
  <c r="BH21" i="53"/>
  <c r="F27" i="53"/>
  <c r="R27" i="53"/>
  <c r="AD27" i="53"/>
  <c r="AP27" i="53"/>
  <c r="BB27" i="53"/>
  <c r="BO27" i="53"/>
  <c r="F39" i="53"/>
  <c r="R39" i="53"/>
  <c r="AL39" i="53"/>
  <c r="AX39" i="53"/>
  <c r="BJ39" i="53"/>
  <c r="AF45" i="53"/>
  <c r="AR45" i="53"/>
  <c r="F63" i="53"/>
  <c r="N75" i="53"/>
  <c r="Z75" i="53"/>
  <c r="AX75" i="53"/>
  <c r="BJ75" i="53"/>
  <c r="AF81" i="53"/>
  <c r="H87" i="53"/>
  <c r="BL87" i="53"/>
  <c r="AP99" i="53"/>
  <c r="R111" i="53"/>
  <c r="BP116" i="53"/>
  <c r="AD117" i="53"/>
  <c r="H39" i="53"/>
  <c r="AV45" i="53"/>
  <c r="T81" i="53"/>
  <c r="BD81" i="53"/>
  <c r="AX87" i="53"/>
  <c r="BJ87" i="53"/>
  <c r="AR99" i="53"/>
  <c r="BD99" i="53"/>
  <c r="AL105" i="53"/>
  <c r="T111" i="53"/>
  <c r="N117" i="53"/>
  <c r="T117" i="53"/>
  <c r="BN54" i="53"/>
  <c r="AL99" i="53"/>
  <c r="BJ99" i="53"/>
  <c r="X111" i="53"/>
  <c r="F51" i="53"/>
  <c r="R51" i="53"/>
  <c r="F57" i="53"/>
  <c r="BN59" i="53"/>
  <c r="F75" i="53"/>
  <c r="R75" i="53"/>
  <c r="AD75" i="53"/>
  <c r="AP75" i="53"/>
  <c r="BB75" i="53"/>
  <c r="AJ81" i="53"/>
  <c r="BD87" i="53"/>
  <c r="BP95" i="53"/>
  <c r="BJ105" i="53"/>
  <c r="BN106" i="53"/>
  <c r="BN107" i="53"/>
  <c r="Z117" i="53"/>
  <c r="BN55" i="53"/>
  <c r="BP18" i="53"/>
  <c r="BP94" i="53"/>
  <c r="BO21" i="53"/>
  <c r="BN53" i="53"/>
  <c r="BN41" i="53"/>
  <c r="H9" i="53"/>
  <c r="T9" i="53"/>
  <c r="AF9" i="53"/>
  <c r="AR9" i="53"/>
  <c r="BD9" i="53"/>
  <c r="N21" i="53"/>
  <c r="Z21" i="53"/>
  <c r="AL21" i="53"/>
  <c r="AX21" i="53"/>
  <c r="BJ21" i="53"/>
  <c r="L27" i="53"/>
  <c r="X27" i="53"/>
  <c r="AJ27" i="53"/>
  <c r="AV27" i="53"/>
  <c r="BH27" i="53"/>
  <c r="BN29" i="53"/>
  <c r="L33" i="53"/>
  <c r="X33" i="53"/>
  <c r="AJ33" i="53"/>
  <c r="AV33" i="53"/>
  <c r="BH33" i="53"/>
  <c r="AD39" i="53"/>
  <c r="AP39" i="53"/>
  <c r="BB39" i="53"/>
  <c r="BP41" i="53"/>
  <c r="AJ45" i="53"/>
  <c r="BP49" i="53"/>
  <c r="BB51" i="53"/>
  <c r="BN56" i="53"/>
  <c r="BJ57" i="53"/>
  <c r="BN58" i="53"/>
  <c r="BN64" i="53"/>
  <c r="L69" i="53"/>
  <c r="Z69" i="53"/>
  <c r="AJ69" i="53"/>
  <c r="AV69" i="53"/>
  <c r="BH69" i="53"/>
  <c r="BN76" i="53"/>
  <c r="L81" i="53"/>
  <c r="L87" i="53"/>
  <c r="BH87" i="53"/>
  <c r="X99" i="53"/>
  <c r="H117" i="53"/>
  <c r="AV117" i="53"/>
  <c r="BH117" i="53"/>
  <c r="L93" i="53"/>
  <c r="X93" i="53"/>
  <c r="AJ93" i="53"/>
  <c r="AV93" i="53"/>
  <c r="BH93" i="53"/>
  <c r="F99" i="53"/>
  <c r="BN43" i="53"/>
  <c r="BP42" i="53"/>
  <c r="AV81" i="53"/>
  <c r="BN108" i="53"/>
  <c r="L9" i="53"/>
  <c r="X9" i="53"/>
  <c r="AJ9" i="53"/>
  <c r="AV9" i="53"/>
  <c r="BH9" i="53"/>
  <c r="BN17" i="53"/>
  <c r="F21" i="53"/>
  <c r="R21" i="53"/>
  <c r="AD21" i="53"/>
  <c r="AP21" i="53"/>
  <c r="BB21" i="53"/>
  <c r="BN36" i="53"/>
  <c r="N39" i="53"/>
  <c r="BK39" i="53"/>
  <c r="Z43" i="53"/>
  <c r="Z127" i="53" s="1" a="1"/>
  <c r="Z127" i="53" s="1"/>
  <c r="H45" i="53"/>
  <c r="BD45" i="53"/>
  <c r="BP53" i="53"/>
  <c r="L57" i="53"/>
  <c r="N69" i="53"/>
  <c r="AL69" i="53"/>
  <c r="AX69" i="53"/>
  <c r="BJ69" i="53"/>
  <c r="F81" i="53"/>
  <c r="AX81" i="53"/>
  <c r="BH81" i="53"/>
  <c r="Z87" i="53"/>
  <c r="N93" i="53"/>
  <c r="Z93" i="53"/>
  <c r="AL93" i="53"/>
  <c r="AX93" i="53"/>
  <c r="BJ93" i="53"/>
  <c r="BN96" i="53"/>
  <c r="BN98" i="53"/>
  <c r="AJ105" i="53"/>
  <c r="AF117" i="53"/>
  <c r="BN42" i="53"/>
  <c r="BP52" i="53"/>
  <c r="BN70" i="53"/>
  <c r="BL51" i="53"/>
  <c r="BM63" i="53"/>
  <c r="N9" i="53"/>
  <c r="Z9" i="53"/>
  <c r="AL9" i="53"/>
  <c r="AX9" i="53"/>
  <c r="BJ9" i="53"/>
  <c r="BP16" i="53"/>
  <c r="BN18" i="53"/>
  <c r="BP23" i="53"/>
  <c r="BN24" i="53"/>
  <c r="BN30" i="53"/>
  <c r="F33" i="53"/>
  <c r="R33" i="53"/>
  <c r="AD33" i="53"/>
  <c r="AP33" i="53"/>
  <c r="BB33" i="53"/>
  <c r="BP35" i="53"/>
  <c r="BP36" i="53"/>
  <c r="BN37" i="53"/>
  <c r="AJ39" i="53"/>
  <c r="AV39" i="53"/>
  <c r="BH39" i="53"/>
  <c r="BO43" i="53" a="1"/>
  <c r="BO43" i="53" s="1"/>
  <c r="BP43" i="53" s="1"/>
  <c r="L45" i="53"/>
  <c r="AL45" i="53"/>
  <c r="BH45" i="53"/>
  <c r="BN47" i="53"/>
  <c r="BL45" i="53"/>
  <c r="N57" i="53"/>
  <c r="BD57" i="53"/>
  <c r="BN60" i="53"/>
  <c r="AD63" i="53"/>
  <c r="BN65" i="53"/>
  <c r="R81" i="53"/>
  <c r="BJ81" i="53"/>
  <c r="BP84" i="53"/>
  <c r="BP85" i="53"/>
  <c r="AJ87" i="53"/>
  <c r="BP96" i="53"/>
  <c r="BN97" i="53"/>
  <c r="AX99" i="53"/>
  <c r="BH99" i="53"/>
  <c r="BP114" i="53"/>
  <c r="BB117" i="53"/>
  <c r="BM117" i="53"/>
  <c r="BP50" i="53"/>
  <c r="AP57" i="53"/>
  <c r="R15" i="53"/>
  <c r="AP15" i="53"/>
  <c r="H27" i="53"/>
  <c r="T27" i="53"/>
  <c r="AF27" i="53"/>
  <c r="AR27" i="53"/>
  <c r="BD27" i="53"/>
  <c r="BP29" i="53"/>
  <c r="BN44" i="53"/>
  <c r="T45" i="53"/>
  <c r="AD51" i="53"/>
  <c r="AL51" i="53"/>
  <c r="AX51" i="53"/>
  <c r="BJ51" i="53"/>
  <c r="Z57" i="53"/>
  <c r="BK69" i="53"/>
  <c r="BP78" i="53"/>
  <c r="BP79" i="53"/>
  <c r="R87" i="53"/>
  <c r="AL87" i="53"/>
  <c r="BN90" i="53"/>
  <c r="F93" i="53"/>
  <c r="R93" i="53"/>
  <c r="AD93" i="53"/>
  <c r="AP93" i="53"/>
  <c r="BB93" i="53"/>
  <c r="T99" i="53"/>
  <c r="BP102" i="53"/>
  <c r="L111" i="53"/>
  <c r="AR111" i="53"/>
  <c r="BO111" i="53"/>
  <c r="BL111" i="53"/>
  <c r="AR117" i="53"/>
  <c r="BD117" i="53"/>
  <c r="BN119" i="53"/>
  <c r="BN50" i="53"/>
  <c r="BN84" i="53"/>
  <c r="X87" i="53"/>
  <c r="F15" i="53"/>
  <c r="AD15" i="53"/>
  <c r="BB15" i="53"/>
  <c r="H33" i="53"/>
  <c r="T33" i="53"/>
  <c r="AF33" i="53"/>
  <c r="AR33" i="53"/>
  <c r="BD33" i="53"/>
  <c r="W39" i="53"/>
  <c r="X39" i="53" s="1"/>
  <c r="H15" i="53"/>
  <c r="T15" i="53"/>
  <c r="AF15" i="53"/>
  <c r="AR15" i="53"/>
  <c r="BD15" i="53"/>
  <c r="X45" i="53"/>
  <c r="H51" i="53"/>
  <c r="AR51" i="53"/>
  <c r="R57" i="53"/>
  <c r="AJ57" i="53"/>
  <c r="AV57" i="53"/>
  <c r="BK57" i="53"/>
  <c r="F69" i="53"/>
  <c r="AD69" i="53"/>
  <c r="AP69" i="53"/>
  <c r="BN71" i="53"/>
  <c r="BB81" i="53"/>
  <c r="BL81" i="53"/>
  <c r="AV87" i="53"/>
  <c r="BP97" i="53"/>
  <c r="BM99" i="53"/>
  <c r="BP110" i="53"/>
  <c r="N111" i="53"/>
  <c r="BD111" i="53"/>
  <c r="BP112" i="53"/>
  <c r="BN113" i="53"/>
  <c r="BP48" i="53"/>
  <c r="BN49" i="53"/>
  <c r="L51" i="53"/>
  <c r="BD51" i="53"/>
  <c r="BP55" i="53"/>
  <c r="AL57" i="53"/>
  <c r="AX57" i="53"/>
  <c r="N63" i="53"/>
  <c r="BJ63" i="53"/>
  <c r="BP90" i="53"/>
  <c r="BL93" i="53"/>
  <c r="BP107" i="53"/>
  <c r="H111" i="53"/>
  <c r="Z111" i="53"/>
  <c r="BP113" i="53"/>
  <c r="F117" i="53"/>
  <c r="AX117" i="53"/>
  <c r="BO15" i="53"/>
  <c r="BP17" i="53"/>
  <c r="BL9" i="53"/>
  <c r="AL125" i="53" a="1"/>
  <c r="AL125" i="53" s="1"/>
  <c r="Y125" i="53" a="1"/>
  <c r="Y125" i="53" s="1"/>
  <c r="K125" i="53" a="1"/>
  <c r="K125" i="53" s="1"/>
  <c r="AI124" i="53" a="1"/>
  <c r="AI124" i="53" s="1"/>
  <c r="D125" i="53" a="1"/>
  <c r="D125" i="53" s="1"/>
  <c r="BK124" i="53" a="1"/>
  <c r="BK124" i="53" s="1"/>
  <c r="V124" i="53" a="1"/>
  <c r="V124" i="53" s="1"/>
  <c r="BN31" i="53"/>
  <c r="BN11" i="53"/>
  <c r="BN19" i="53"/>
  <c r="BN25" i="53"/>
  <c r="BN38" i="53"/>
  <c r="BP10" i="53"/>
  <c r="BN12" i="53"/>
  <c r="BP19" i="53"/>
  <c r="BN20" i="53"/>
  <c r="BP24" i="53"/>
  <c r="BP30" i="53"/>
  <c r="BP38" i="53"/>
  <c r="BP44" i="53"/>
  <c r="BN61" i="53"/>
  <c r="BP11" i="53"/>
  <c r="BN13" i="53"/>
  <c r="BP25" i="53"/>
  <c r="BN26" i="53"/>
  <c r="BN32" i="53"/>
  <c r="BL39" i="53"/>
  <c r="BK45" i="53"/>
  <c r="BP12" i="53"/>
  <c r="BN14" i="53"/>
  <c r="BP20" i="53"/>
  <c r="BP31" i="53"/>
  <c r="BM39" i="53"/>
  <c r="BN40" i="53"/>
  <c r="BP40" i="53"/>
  <c r="BP54" i="53"/>
  <c r="BN67" i="53"/>
  <c r="BP14" i="53"/>
  <c r="BK27" i="53"/>
  <c r="BK33" i="53"/>
  <c r="BL57" i="53"/>
  <c r="BK15" i="53"/>
  <c r="BL21" i="53"/>
  <c r="BK21" i="53"/>
  <c r="BL27" i="53"/>
  <c r="BL33" i="53"/>
  <c r="BP46" i="53"/>
  <c r="BO45" i="53"/>
  <c r="BK51" i="53"/>
  <c r="BN52" i="53"/>
  <c r="BL15" i="53"/>
  <c r="BN22" i="53"/>
  <c r="BM21" i="53"/>
  <c r="BM27" i="53"/>
  <c r="BN28" i="53"/>
  <c r="BM33" i="53"/>
  <c r="BN34" i="53"/>
  <c r="BP47" i="53"/>
  <c r="BM9" i="53"/>
  <c r="BN10" i="53"/>
  <c r="BO63" i="53"/>
  <c r="BP64" i="53"/>
  <c r="BK9" i="53"/>
  <c r="BM15" i="53"/>
  <c r="BN16" i="53"/>
  <c r="BN23" i="53"/>
  <c r="BO33" i="53"/>
  <c r="BP34" i="53"/>
  <c r="BN35" i="53"/>
  <c r="BN48" i="53"/>
  <c r="BP58" i="53"/>
  <c r="BP22" i="53"/>
  <c r="BM45" i="53"/>
  <c r="AJ51" i="53"/>
  <c r="BM51" i="53"/>
  <c r="X57" i="53"/>
  <c r="BO57" i="53"/>
  <c r="H63" i="53"/>
  <c r="X63" i="53"/>
  <c r="BD63" i="53"/>
  <c r="BP67" i="53"/>
  <c r="AR69" i="53"/>
  <c r="X75" i="53"/>
  <c r="BH75" i="53"/>
  <c r="BN79" i="53"/>
  <c r="BN86" i="53"/>
  <c r="BP91" i="53"/>
  <c r="BO93" i="53"/>
  <c r="BP103" i="53"/>
  <c r="BN104" i="53"/>
  <c r="BM105" i="53"/>
  <c r="BL105" i="53"/>
  <c r="BP28" i="53"/>
  <c r="X51" i="53"/>
  <c r="BO51" i="53"/>
  <c r="AP63" i="53"/>
  <c r="AF69" i="53"/>
  <c r="BP71" i="53"/>
  <c r="BM75" i="53"/>
  <c r="BK75" i="53"/>
  <c r="BP86" i="53"/>
  <c r="BN95" i="53"/>
  <c r="BP104" i="53"/>
  <c r="BP106" i="53"/>
  <c r="BO105" i="53"/>
  <c r="BK111" i="53"/>
  <c r="X43" i="53"/>
  <c r="Z51" i="53"/>
  <c r="L63" i="53"/>
  <c r="AR63" i="53"/>
  <c r="BH63" i="53"/>
  <c r="R69" i="53"/>
  <c r="BN72" i="53"/>
  <c r="BO75" i="53"/>
  <c r="BK81" i="53"/>
  <c r="BP92" i="53"/>
  <c r="T93" i="53"/>
  <c r="BD93" i="53"/>
  <c r="BN109" i="53"/>
  <c r="T69" i="53"/>
  <c r="L75" i="53"/>
  <c r="AV75" i="53"/>
  <c r="BL75" i="53"/>
  <c r="BK87" i="53"/>
  <c r="BP108" i="53"/>
  <c r="BN112" i="53"/>
  <c r="BM111" i="53"/>
  <c r="N51" i="53"/>
  <c r="AP51" i="53"/>
  <c r="BP56" i="53"/>
  <c r="BP61" i="53"/>
  <c r="BP65" i="53"/>
  <c r="BP72" i="53"/>
  <c r="BP80" i="53"/>
  <c r="BK99" i="53"/>
  <c r="BP109" i="53"/>
  <c r="BN121" i="53"/>
  <c r="R40" i="53"/>
  <c r="BH57" i="53"/>
  <c r="AF63" i="53"/>
  <c r="AV63" i="53"/>
  <c r="BK63" i="53"/>
  <c r="H69" i="53"/>
  <c r="BL69" i="53"/>
  <c r="BM81" i="53"/>
  <c r="BN82" i="53"/>
  <c r="BN88" i="53"/>
  <c r="BM87" i="53"/>
  <c r="BL99" i="53"/>
  <c r="T40" i="53"/>
  <c r="BO69" i="53"/>
  <c r="BN74" i="53"/>
  <c r="BN83" i="53"/>
  <c r="H93" i="53"/>
  <c r="AR93" i="53"/>
  <c r="BN114" i="53"/>
  <c r="BH51" i="53"/>
  <c r="R63" i="53"/>
  <c r="X69" i="53"/>
  <c r="AJ75" i="53"/>
  <c r="BP76" i="53"/>
  <c r="BP82" i="53"/>
  <c r="BP83" i="53"/>
  <c r="BP88" i="53"/>
  <c r="BN89" i="53"/>
  <c r="BK93" i="53"/>
  <c r="AV99" i="53"/>
  <c r="BN100" i="53"/>
  <c r="T63" i="53"/>
  <c r="AJ63" i="53"/>
  <c r="BB69" i="53"/>
  <c r="BP74" i="53"/>
  <c r="AL75" i="53"/>
  <c r="BP89" i="53"/>
  <c r="BN101" i="53"/>
  <c r="AC124" i="53" a="1"/>
  <c r="AC124" i="53" s="1"/>
  <c r="AV51" i="53"/>
  <c r="BM57" i="53"/>
  <c r="BP59" i="53"/>
  <c r="BD69" i="53"/>
  <c r="BN85" i="53"/>
  <c r="BN92" i="53"/>
  <c r="BP101" i="53"/>
  <c r="BN80" i="53"/>
  <c r="BN91" i="53"/>
  <c r="AF93" i="53"/>
  <c r="BN94" i="53"/>
  <c r="BM93" i="53"/>
  <c r="BK105" i="53"/>
  <c r="BO81" i="53"/>
  <c r="R99" i="53"/>
  <c r="T105" i="53"/>
  <c r="BN116" i="53"/>
  <c r="BE124" i="53" a="1"/>
  <c r="BE124" i="53" s="1"/>
  <c r="BO87" i="53"/>
  <c r="H105" i="53"/>
  <c r="BJ111" i="53"/>
  <c r="BN120" i="53"/>
  <c r="X105" i="53"/>
  <c r="F111" i="53"/>
  <c r="BP120" i="53"/>
  <c r="BP100" i="53"/>
  <c r="L105" i="53"/>
  <c r="BD105" i="53"/>
  <c r="AL111" i="53"/>
  <c r="BK117" i="53"/>
  <c r="BP121" i="53"/>
  <c r="BP122" i="53"/>
  <c r="BB111" i="53"/>
  <c r="AJ117" i="53"/>
  <c r="BF128" i="53" a="1"/>
  <c r="BF128" i="53" s="1"/>
  <c r="AY128" i="53" a="1"/>
  <c r="AY128" i="53" s="1"/>
  <c r="AK128" i="53" a="1"/>
  <c r="AK128" i="53" s="1"/>
  <c r="AO127" i="53" a="1"/>
  <c r="AO127" i="53" s="1"/>
  <c r="AB127" i="53" a="1"/>
  <c r="AB127" i="53" s="1"/>
  <c r="BO126" i="53" a="1"/>
  <c r="BO126" i="53" s="1"/>
  <c r="BA126" i="53" a="1"/>
  <c r="BA126" i="53" s="1"/>
  <c r="AT126" i="53" a="1"/>
  <c r="AT126" i="53" s="1"/>
  <c r="AM126" i="53" a="1"/>
  <c r="AM126" i="53" s="1"/>
  <c r="Z126" i="53" a="1"/>
  <c r="Z126" i="53" s="1"/>
  <c r="S126" i="53" a="1"/>
  <c r="S126" i="53" s="1"/>
  <c r="BF125" i="53" a="1"/>
  <c r="BF125" i="53" s="1"/>
  <c r="AY125" i="53" a="1"/>
  <c r="AY125" i="53" s="1"/>
  <c r="AK125" i="53" a="1"/>
  <c r="AK125" i="53" s="1"/>
  <c r="BL128" i="53" a="1"/>
  <c r="BL128" i="53" s="1"/>
  <c r="AQ128" i="53" a="1"/>
  <c r="AQ128" i="53" s="1"/>
  <c r="W128" i="53" a="1"/>
  <c r="W128" i="53" s="1"/>
  <c r="P128" i="53" a="1"/>
  <c r="P128" i="53" s="1"/>
  <c r="J128" i="53" a="1"/>
  <c r="J128" i="53" s="1"/>
  <c r="C128" i="53" a="1"/>
  <c r="C128" i="53" s="1"/>
  <c r="BJ127" i="53" a="1"/>
  <c r="BJ127" i="53" s="1"/>
  <c r="BC127" i="53" a="1"/>
  <c r="BC127" i="53" s="1"/>
  <c r="AH127" i="53" a="1"/>
  <c r="AH127" i="53" s="1"/>
  <c r="U127" i="53" a="1"/>
  <c r="U127" i="53" s="1"/>
  <c r="N127" i="53" a="1"/>
  <c r="N127" i="53" s="1"/>
  <c r="AF126" i="53" a="1"/>
  <c r="AF126" i="53" s="1"/>
  <c r="L126" i="53" a="1"/>
  <c r="L126" i="53" s="1"/>
  <c r="E126" i="53" a="1"/>
  <c r="E126" i="53" s="1"/>
  <c r="BL125" i="53" a="1"/>
  <c r="BL125" i="53" s="1"/>
  <c r="AQ125" i="53" a="1"/>
  <c r="AQ125" i="53" s="1"/>
  <c r="W125" i="53" a="1"/>
  <c r="W125" i="53" s="1"/>
  <c r="P125" i="53" a="1"/>
  <c r="P125" i="53" s="1"/>
  <c r="J125" i="53" a="1"/>
  <c r="J125" i="53" s="1"/>
  <c r="C125" i="53" a="1"/>
  <c r="C125" i="53" s="1"/>
  <c r="BE128" i="53" a="1"/>
  <c r="BE128" i="53" s="1"/>
  <c r="AC128" i="53" a="1"/>
  <c r="AC128" i="53" s="1"/>
  <c r="AU127" i="53" a="1"/>
  <c r="AU127" i="53" s="1"/>
  <c r="AN127" i="53" a="1"/>
  <c r="AN127" i="53" s="1"/>
  <c r="AA127" i="53" a="1"/>
  <c r="AA127" i="53" s="1"/>
  <c r="G127" i="53" a="1"/>
  <c r="G127" i="53" s="1"/>
  <c r="BG126" i="53" a="1"/>
  <c r="BG126" i="53" s="1"/>
  <c r="AZ126" i="53" a="1"/>
  <c r="AZ126" i="53" s="1"/>
  <c r="AS126" i="53" a="1"/>
  <c r="AS126" i="53" s="1"/>
  <c r="AL126" i="53" a="1"/>
  <c r="AL126" i="53" s="1"/>
  <c r="Y126" i="53" a="1"/>
  <c r="Y126" i="53" s="1"/>
  <c r="BE125" i="53" a="1"/>
  <c r="BE125" i="53" s="1"/>
  <c r="AC125" i="53" a="1"/>
  <c r="AC125" i="53" s="1"/>
  <c r="BK128" i="53" a="1"/>
  <c r="BK128" i="53" s="1"/>
  <c r="AW128" i="53" a="1"/>
  <c r="AW128" i="53" s="1"/>
  <c r="AI128" i="53" a="1"/>
  <c r="AI128" i="53" s="1"/>
  <c r="V128" i="53" a="1"/>
  <c r="V128" i="53" s="1"/>
  <c r="O128" i="53" a="1"/>
  <c r="O128" i="53" s="1"/>
  <c r="I128" i="53" a="1"/>
  <c r="I128" i="53" s="1"/>
  <c r="BI127" i="53" a="1"/>
  <c r="BI127" i="53" s="1"/>
  <c r="AG127" i="53" a="1"/>
  <c r="AG127" i="53" s="1"/>
  <c r="M127" i="53" a="1"/>
  <c r="M127" i="53" s="1"/>
  <c r="BM126" i="53" a="1"/>
  <c r="BM126" i="53" s="1"/>
  <c r="AE126" i="53" a="1"/>
  <c r="AE126" i="53" s="1"/>
  <c r="Q126" i="53" a="1"/>
  <c r="Q126" i="53" s="1"/>
  <c r="K126" i="53" a="1"/>
  <c r="K126" i="53" s="1"/>
  <c r="D126" i="53" a="1"/>
  <c r="D126" i="53" s="1"/>
  <c r="BK125" i="53" a="1"/>
  <c r="BK125" i="53" s="1"/>
  <c r="AW125" i="53" a="1"/>
  <c r="AW125" i="53" s="1"/>
  <c r="AI125" i="53" a="1"/>
  <c r="AI125" i="53" s="1"/>
  <c r="V125" i="53" a="1"/>
  <c r="V125" i="53" s="1"/>
  <c r="O125" i="53" a="1"/>
  <c r="O125" i="53" s="1"/>
  <c r="I125" i="53" a="1"/>
  <c r="I125" i="53" s="1"/>
  <c r="AO128" i="53" a="1"/>
  <c r="AO128" i="53" s="1"/>
  <c r="AB128" i="53" a="1"/>
  <c r="AB128" i="53" s="1"/>
  <c r="BA127" i="53" a="1"/>
  <c r="BA127" i="53" s="1"/>
  <c r="AT127" i="53" a="1"/>
  <c r="AT127" i="53" s="1"/>
  <c r="AM127" i="53" a="1"/>
  <c r="AM127" i="53" s="1"/>
  <c r="S127" i="53" a="1"/>
  <c r="S127" i="53" s="1"/>
  <c r="BF126" i="53" a="1"/>
  <c r="BF126" i="53" s="1"/>
  <c r="AY126" i="53" a="1"/>
  <c r="AY126" i="53" s="1"/>
  <c r="AK126" i="53" a="1"/>
  <c r="AK126" i="53" s="1"/>
  <c r="AO125" i="53" a="1"/>
  <c r="AO125" i="53" s="1"/>
  <c r="AB125" i="53" a="1"/>
  <c r="AB125" i="53" s="1"/>
  <c r="BJ128" i="53" a="1"/>
  <c r="BJ128" i="53" s="1"/>
  <c r="BC128" i="53" a="1"/>
  <c r="BC128" i="53" s="1"/>
  <c r="AH128" i="53" a="1"/>
  <c r="AH128" i="53" s="1"/>
  <c r="U128" i="53" a="1"/>
  <c r="U128" i="53" s="1"/>
  <c r="N128" i="53" a="1"/>
  <c r="N128" i="53" s="1"/>
  <c r="AF127" i="53" a="1"/>
  <c r="AF127" i="53" s="1"/>
  <c r="L127" i="53" a="1"/>
  <c r="L127" i="53" s="1"/>
  <c r="E127" i="53" a="1"/>
  <c r="E127" i="53" s="1"/>
  <c r="BL126" i="53" a="1"/>
  <c r="BL126" i="53" s="1"/>
  <c r="AQ126" i="53" a="1"/>
  <c r="AQ126" i="53" s="1"/>
  <c r="W126" i="53" a="1"/>
  <c r="W126" i="53" s="1"/>
  <c r="P126" i="53" a="1"/>
  <c r="P126" i="53" s="1"/>
  <c r="J126" i="53" a="1"/>
  <c r="J126" i="53" s="1"/>
  <c r="C126" i="53" a="1"/>
  <c r="C126" i="53" s="1"/>
  <c r="BJ125" i="53" a="1"/>
  <c r="BJ125" i="53" s="1"/>
  <c r="BC125" i="53" a="1"/>
  <c r="BC125" i="53" s="1"/>
  <c r="AH125" i="53" a="1"/>
  <c r="AH125" i="53" s="1"/>
  <c r="U125" i="53" a="1"/>
  <c r="U125" i="53" s="1"/>
  <c r="N125" i="53" a="1"/>
  <c r="N125" i="53" s="1"/>
  <c r="AU128" i="53" a="1"/>
  <c r="AU128" i="53" s="1"/>
  <c r="AN128" i="53" a="1"/>
  <c r="AN128" i="53" s="1"/>
  <c r="AA128" i="53" a="1"/>
  <c r="AA128" i="53" s="1"/>
  <c r="G128" i="53" a="1"/>
  <c r="G128" i="53" s="1"/>
  <c r="BG127" i="53" a="1"/>
  <c r="BG127" i="53" s="1"/>
  <c r="AZ127" i="53" a="1"/>
  <c r="AZ127" i="53" s="1"/>
  <c r="AS127" i="53" a="1"/>
  <c r="AS127" i="53" s="1"/>
  <c r="AL127" i="53" a="1"/>
  <c r="AL127" i="53" s="1"/>
  <c r="Y127" i="53" a="1"/>
  <c r="Y127" i="53" s="1"/>
  <c r="BE126" i="53" a="1"/>
  <c r="BE126" i="53" s="1"/>
  <c r="AC126" i="53" a="1"/>
  <c r="AC126" i="53" s="1"/>
  <c r="AU125" i="53" a="1"/>
  <c r="AU125" i="53" s="1"/>
  <c r="AN125" i="53" a="1"/>
  <c r="AN125" i="53" s="1"/>
  <c r="AA125" i="53" a="1"/>
  <c r="AA125" i="53" s="1"/>
  <c r="G125" i="53" a="1"/>
  <c r="G125" i="53" s="1"/>
  <c r="BI128" i="53" a="1"/>
  <c r="BI128" i="53" s="1"/>
  <c r="AG128" i="53" a="1"/>
  <c r="AG128" i="53" s="1"/>
  <c r="M128" i="53" a="1"/>
  <c r="M128" i="53" s="1"/>
  <c r="BM127" i="53" a="1"/>
  <c r="BM127" i="53" s="1"/>
  <c r="AE127" i="53" a="1"/>
  <c r="AE127" i="53" s="1"/>
  <c r="Q127" i="53" a="1"/>
  <c r="Q127" i="53" s="1"/>
  <c r="K127" i="53" a="1"/>
  <c r="K127" i="53" s="1"/>
  <c r="D127" i="53" a="1"/>
  <c r="D127" i="53" s="1"/>
  <c r="BK126" i="53" a="1"/>
  <c r="BK126" i="53" s="1"/>
  <c r="AW126" i="53" a="1"/>
  <c r="AW126" i="53" s="1"/>
  <c r="AI126" i="53" a="1"/>
  <c r="AI126" i="53" s="1"/>
  <c r="V126" i="53" a="1"/>
  <c r="V126" i="53" s="1"/>
  <c r="O126" i="53" a="1"/>
  <c r="O126" i="53" s="1"/>
  <c r="I126" i="53" a="1"/>
  <c r="I126" i="53" s="1"/>
  <c r="BI125" i="53" a="1"/>
  <c r="BI125" i="53" s="1"/>
  <c r="AG125" i="53" a="1"/>
  <c r="AG125" i="53" s="1"/>
  <c r="M125" i="53" a="1"/>
  <c r="M125" i="53" s="1"/>
  <c r="BO128" i="53" a="1"/>
  <c r="BO128" i="53" s="1"/>
  <c r="BA128" i="53" a="1"/>
  <c r="BA128" i="53" s="1"/>
  <c r="AT128" i="53" a="1"/>
  <c r="AT128" i="53" s="1"/>
  <c r="AM128" i="53" a="1"/>
  <c r="AM128" i="53" s="1"/>
  <c r="Z128" i="53" a="1"/>
  <c r="Z128" i="53" s="1"/>
  <c r="S128" i="53" a="1"/>
  <c r="S128" i="53" s="1"/>
  <c r="BF127" i="53" a="1"/>
  <c r="BF127" i="53" s="1"/>
  <c r="AY127" i="53" a="1"/>
  <c r="AY127" i="53" s="1"/>
  <c r="AK127" i="53" a="1"/>
  <c r="AK127" i="53" s="1"/>
  <c r="AO126" i="53" a="1"/>
  <c r="AO126" i="53" s="1"/>
  <c r="AB126" i="53" a="1"/>
  <c r="AB126" i="53" s="1"/>
  <c r="BO125" i="53" a="1"/>
  <c r="BO125" i="53" s="1"/>
  <c r="BA125" i="53" a="1"/>
  <c r="BA125" i="53" s="1"/>
  <c r="AT125" i="53" a="1"/>
  <c r="AT125" i="53" s="1"/>
  <c r="AM125" i="53" a="1"/>
  <c r="AM125" i="53" s="1"/>
  <c r="Z125" i="53" a="1"/>
  <c r="Z125" i="53" s="1"/>
  <c r="S125" i="53" a="1"/>
  <c r="S125" i="53" s="1"/>
  <c r="AF128" i="53" a="1"/>
  <c r="AF128" i="53" s="1"/>
  <c r="L128" i="53" a="1"/>
  <c r="L128" i="53" s="1"/>
  <c r="E128" i="53" a="1"/>
  <c r="E128" i="53" s="1"/>
  <c r="BL127" i="53" a="1"/>
  <c r="BL127" i="53" s="1"/>
  <c r="AQ127" i="53" a="1"/>
  <c r="AQ127" i="53" s="1"/>
  <c r="W127" i="53" a="1"/>
  <c r="W127" i="53" s="1"/>
  <c r="P127" i="53" a="1"/>
  <c r="P127" i="53" s="1"/>
  <c r="J127" i="53" a="1"/>
  <c r="J127" i="53" s="1"/>
  <c r="C127" i="53" a="1"/>
  <c r="C127" i="53" s="1"/>
  <c r="BJ126" i="53" a="1"/>
  <c r="BJ126" i="53" s="1"/>
  <c r="BC126" i="53" a="1"/>
  <c r="BC126" i="53" s="1"/>
  <c r="AH126" i="53" a="1"/>
  <c r="AH126" i="53" s="1"/>
  <c r="U126" i="53" a="1"/>
  <c r="U126" i="53" s="1"/>
  <c r="N126" i="53" a="1"/>
  <c r="N126" i="53" s="1"/>
  <c r="AF125" i="53" a="1"/>
  <c r="AF125" i="53" s="1"/>
  <c r="L125" i="53" a="1"/>
  <c r="L125" i="53" s="1"/>
  <c r="E125" i="53" a="1"/>
  <c r="E125" i="53" s="1"/>
  <c r="BG128" i="53" a="1"/>
  <c r="BG128" i="53" s="1"/>
  <c r="AZ128" i="53" a="1"/>
  <c r="AZ128" i="53" s="1"/>
  <c r="AS128" i="53" a="1"/>
  <c r="AS128" i="53" s="1"/>
  <c r="AL128" i="53" a="1"/>
  <c r="AL128" i="53" s="1"/>
  <c r="Y128" i="53" a="1"/>
  <c r="Y128" i="53" s="1"/>
  <c r="BE127" i="53" a="1"/>
  <c r="BE127" i="53" s="1"/>
  <c r="AC127" i="53" a="1"/>
  <c r="AC127" i="53" s="1"/>
  <c r="AU126" i="53" a="1"/>
  <c r="AU126" i="53" s="1"/>
  <c r="AN126" i="53" a="1"/>
  <c r="AN126" i="53" s="1"/>
  <c r="AA126" i="53" a="1"/>
  <c r="AA126" i="53" s="1"/>
  <c r="G126" i="53" a="1"/>
  <c r="G126" i="53" s="1"/>
  <c r="BG125" i="53" a="1"/>
  <c r="BG125" i="53" s="1"/>
  <c r="AZ125" i="53" a="1"/>
  <c r="AZ125" i="53" s="1"/>
  <c r="BM128" i="53" a="1"/>
  <c r="BM128" i="53" s="1"/>
  <c r="AE128" i="53" a="1"/>
  <c r="AE128" i="53" s="1"/>
  <c r="Q128" i="53" a="1"/>
  <c r="Q128" i="53" s="1"/>
  <c r="K128" i="53" a="1"/>
  <c r="K128" i="53" s="1"/>
  <c r="D128" i="53" a="1"/>
  <c r="D128" i="53" s="1"/>
  <c r="BK127" i="53" a="1"/>
  <c r="BK127" i="53" s="1"/>
  <c r="AW127" i="53" a="1"/>
  <c r="AW127" i="53" s="1"/>
  <c r="AI127" i="53" a="1"/>
  <c r="AI127" i="53" s="1"/>
  <c r="V127" i="53" a="1"/>
  <c r="V127" i="53" s="1"/>
  <c r="O127" i="53" a="1"/>
  <c r="O127" i="53" s="1"/>
  <c r="I127" i="53" a="1"/>
  <c r="I127" i="53" s="1"/>
  <c r="BI126" i="53" a="1"/>
  <c r="BI126" i="53" s="1"/>
  <c r="AG126" i="53" a="1"/>
  <c r="AG126" i="53" s="1"/>
  <c r="M126" i="53" a="1"/>
  <c r="M126" i="53" s="1"/>
  <c r="BM125" i="53" a="1"/>
  <c r="BM125" i="53" s="1"/>
  <c r="AE125" i="53" a="1"/>
  <c r="AE125" i="53" s="1"/>
  <c r="Q125" i="53" a="1"/>
  <c r="Q125" i="53" s="1"/>
  <c r="BL117" i="53"/>
  <c r="AO124" i="53" a="1"/>
  <c r="AO124" i="53" s="1"/>
  <c r="AB124" i="53" a="1"/>
  <c r="AB124" i="53" s="1"/>
  <c r="BJ124" i="53" a="1"/>
  <c r="BJ124" i="53" s="1"/>
  <c r="BC124" i="53" a="1"/>
  <c r="BC124" i="53" s="1"/>
  <c r="AH124" i="53" a="1"/>
  <c r="AH124" i="53" s="1"/>
  <c r="U124" i="53" a="1"/>
  <c r="U124" i="53" s="1"/>
  <c r="N124" i="53" a="1"/>
  <c r="N124" i="53" s="1"/>
  <c r="AU124" i="53" a="1"/>
  <c r="AU124" i="53" s="1"/>
  <c r="AN124" i="53" a="1"/>
  <c r="AN124" i="53" s="1"/>
  <c r="AA124" i="53" a="1"/>
  <c r="AA124" i="53" s="1"/>
  <c r="G124" i="53" a="1"/>
  <c r="G124" i="53" s="1"/>
  <c r="BI124" i="53" a="1"/>
  <c r="BI124" i="53" s="1"/>
  <c r="AG124" i="53" a="1"/>
  <c r="AG124" i="53" s="1"/>
  <c r="M124" i="53" a="1"/>
  <c r="M124" i="53" s="1"/>
  <c r="BO124" i="53" a="1"/>
  <c r="BO124" i="53" s="1"/>
  <c r="BA124" i="53" a="1"/>
  <c r="BA124" i="53" s="1"/>
  <c r="AT124" i="53" a="1"/>
  <c r="AT124" i="53" s="1"/>
  <c r="AM124" i="53" a="1"/>
  <c r="AM124" i="53" s="1"/>
  <c r="Z124" i="53" a="1"/>
  <c r="Z124" i="53" s="1"/>
  <c r="S124" i="53" a="1"/>
  <c r="S124" i="53" s="1"/>
  <c r="AF124" i="53" a="1"/>
  <c r="AF124" i="53" s="1"/>
  <c r="L124" i="53" a="1"/>
  <c r="L124" i="53" s="1"/>
  <c r="E124" i="53" a="1"/>
  <c r="E124" i="53" s="1"/>
  <c r="BG124" i="53" a="1"/>
  <c r="BG124" i="53" s="1"/>
  <c r="AZ124" i="53" a="1"/>
  <c r="AZ124" i="53" s="1"/>
  <c r="AS124" i="53" a="1"/>
  <c r="AS124" i="53" s="1"/>
  <c r="AL124" i="53" a="1"/>
  <c r="AL124" i="53" s="1"/>
  <c r="Y124" i="53" a="1"/>
  <c r="Y124" i="53" s="1"/>
  <c r="BM124" i="53" a="1"/>
  <c r="BM124" i="53" s="1"/>
  <c r="AE124" i="53" a="1"/>
  <c r="AE124" i="53" s="1"/>
  <c r="Q124" i="53" a="1"/>
  <c r="Q124" i="53" s="1"/>
  <c r="K124" i="53" a="1"/>
  <c r="K124" i="53" s="1"/>
  <c r="D124" i="53" a="1"/>
  <c r="D124" i="53" s="1"/>
  <c r="BF124" i="53" a="1"/>
  <c r="BF124" i="53" s="1"/>
  <c r="AY124" i="53" a="1"/>
  <c r="AY124" i="53" s="1"/>
  <c r="AK124" i="53" a="1"/>
  <c r="AK124" i="53" s="1"/>
  <c r="BL124" i="53" a="1"/>
  <c r="BL124" i="53" s="1"/>
  <c r="AQ124" i="53" a="1"/>
  <c r="AQ124" i="53" s="1"/>
  <c r="W124" i="53" a="1"/>
  <c r="W124" i="53" s="1"/>
  <c r="P124" i="53" a="1"/>
  <c r="P124" i="53" s="1"/>
  <c r="J124" i="53" a="1"/>
  <c r="J124" i="53" s="1"/>
  <c r="C124" i="53" a="1"/>
  <c r="C124" i="53" s="1"/>
  <c r="BB99" i="53"/>
  <c r="BH105" i="53"/>
  <c r="AP111" i="53"/>
  <c r="X117" i="53"/>
  <c r="BN118" i="53"/>
  <c r="I124" i="53" a="1"/>
  <c r="I124" i="53" s="1"/>
  <c r="AW124" i="53" a="1"/>
  <c r="AW124" i="53" s="1"/>
  <c r="BP118" i="53"/>
  <c r="BO117" i="53"/>
  <c r="AD99" i="53"/>
  <c r="AV105" i="53"/>
  <c r="AD111" i="53"/>
  <c r="BP115" i="53"/>
  <c r="L117" i="53"/>
  <c r="O124" i="53" a="1"/>
  <c r="O124" i="53" s="1"/>
  <c r="AS125" i="53" a="1"/>
  <c r="AS125" i="53" s="1"/>
  <c r="BP9" i="53" l="1"/>
  <c r="H125" i="53"/>
  <c r="BN87" i="53"/>
  <c r="BO127" i="53" a="1"/>
  <c r="BO127" i="53" s="1"/>
  <c r="BO129" i="53" s="1"/>
  <c r="BO39" i="53"/>
  <c r="BP39" i="53" s="1"/>
  <c r="AZ127" i="55"/>
  <c r="AZ128" i="55"/>
  <c r="AZ101" i="55"/>
  <c r="AZ121" i="55"/>
  <c r="AZ98" i="55"/>
  <c r="AZ112" i="55"/>
  <c r="AZ40" i="55"/>
  <c r="AZ69" i="55"/>
  <c r="AZ76" i="55"/>
  <c r="AZ14" i="55"/>
  <c r="AZ110" i="55"/>
  <c r="AZ44" i="55"/>
  <c r="AZ49" i="55"/>
  <c r="AZ11" i="55"/>
  <c r="AZ48" i="55"/>
  <c r="AZ125" i="55"/>
  <c r="AZ106" i="55"/>
  <c r="AZ88" i="55"/>
  <c r="AZ90" i="55"/>
  <c r="AZ122" i="55"/>
  <c r="AZ25" i="55"/>
  <c r="AZ94" i="55"/>
  <c r="AZ58" i="55"/>
  <c r="AZ13" i="55"/>
  <c r="AZ97" i="55"/>
  <c r="AZ77" i="55"/>
  <c r="AZ113" i="55"/>
  <c r="AZ32" i="55"/>
  <c r="AZ34" i="55"/>
  <c r="AZ71" i="55"/>
  <c r="AZ108" i="55"/>
  <c r="AZ61" i="55"/>
  <c r="AZ31" i="55"/>
  <c r="AZ28" i="55"/>
  <c r="AZ104" i="55"/>
  <c r="AZ86" i="55"/>
  <c r="AZ82" i="55"/>
  <c r="AZ53" i="55"/>
  <c r="AZ64" i="55"/>
  <c r="AZ59" i="55"/>
  <c r="AZ85" i="55"/>
  <c r="AZ17" i="55"/>
  <c r="AZ102" i="55"/>
  <c r="AZ107" i="55"/>
  <c r="AZ80" i="55"/>
  <c r="AZ46" i="55"/>
  <c r="AZ37" i="55"/>
  <c r="AZ29" i="55"/>
  <c r="AZ56" i="55"/>
  <c r="AZ42" i="55"/>
  <c r="AZ10" i="55"/>
  <c r="AZ119" i="55"/>
  <c r="AZ89" i="55"/>
  <c r="AZ116" i="55"/>
  <c r="AZ78" i="55"/>
  <c r="AZ20" i="55"/>
  <c r="AZ50" i="55"/>
  <c r="AZ70" i="55"/>
  <c r="AZ24" i="55"/>
  <c r="AZ30" i="55"/>
  <c r="AZ96" i="55"/>
  <c r="AZ36" i="55"/>
  <c r="AZ22" i="55"/>
  <c r="AZ120" i="55"/>
  <c r="AZ65" i="55"/>
  <c r="AZ12" i="55"/>
  <c r="AZ74" i="55"/>
  <c r="AZ95" i="55"/>
  <c r="AZ62" i="55"/>
  <c r="AZ79" i="55"/>
  <c r="AZ91" i="55"/>
  <c r="AZ118" i="55"/>
  <c r="AZ72" i="55"/>
  <c r="AZ23" i="55"/>
  <c r="AZ16" i="55"/>
  <c r="AZ54" i="55"/>
  <c r="AZ103" i="55"/>
  <c r="AZ115" i="55"/>
  <c r="AZ47" i="55"/>
  <c r="AZ109" i="55"/>
  <c r="AZ55" i="55"/>
  <c r="AZ35" i="55"/>
  <c r="AZ41" i="55"/>
  <c r="AZ114" i="55"/>
  <c r="AZ68" i="55"/>
  <c r="AZ18" i="55"/>
  <c r="AZ83" i="55"/>
  <c r="AZ26" i="55"/>
  <c r="AZ100" i="55"/>
  <c r="AZ73" i="55"/>
  <c r="AZ60" i="55"/>
  <c r="AZ38" i="55"/>
  <c r="AZ52" i="55"/>
  <c r="AZ66" i="55"/>
  <c r="AZ67" i="55"/>
  <c r="AZ43" i="55"/>
  <c r="AZ19" i="55"/>
  <c r="AM128" i="55"/>
  <c r="AM126" i="55"/>
  <c r="AM125" i="55"/>
  <c r="AM127" i="55"/>
  <c r="AZ126" i="55"/>
  <c r="BP111" i="53"/>
  <c r="BN69" i="53"/>
  <c r="BN99" i="53"/>
  <c r="BP57" i="53"/>
  <c r="BN81" i="53"/>
  <c r="BN45" i="53"/>
  <c r="BH128" i="53"/>
  <c r="J129" i="53"/>
  <c r="BP81" i="53"/>
  <c r="K129" i="53"/>
  <c r="BN117" i="53"/>
  <c r="BN125" i="53"/>
  <c r="BH125" i="53"/>
  <c r="AR127" i="53"/>
  <c r="BP33" i="53"/>
  <c r="AK129" i="53"/>
  <c r="BI129" i="53"/>
  <c r="H126" i="53"/>
  <c r="BP125" i="53"/>
  <c r="Y129" i="53"/>
  <c r="BB125" i="53"/>
  <c r="F127" i="53"/>
  <c r="AJ125" i="53"/>
  <c r="H127" i="53"/>
  <c r="AR128" i="53"/>
  <c r="BN57" i="53"/>
  <c r="BP21" i="53"/>
  <c r="AY129" i="53"/>
  <c r="BD126" i="53"/>
  <c r="AV125" i="53"/>
  <c r="AX125" i="53"/>
  <c r="C129" i="53"/>
  <c r="F125" i="53"/>
  <c r="AP126" i="53"/>
  <c r="BN63" i="53"/>
  <c r="BK129" i="53"/>
  <c r="AA129" i="53"/>
  <c r="BN75" i="53"/>
  <c r="BN9" i="53"/>
  <c r="AT129" i="53"/>
  <c r="AV126" i="53"/>
  <c r="BP75" i="53"/>
  <c r="I129" i="53"/>
  <c r="BP128" i="53"/>
  <c r="AX126" i="53"/>
  <c r="AV128" i="53"/>
  <c r="F126" i="53"/>
  <c r="AP127" i="53"/>
  <c r="BP99" i="53"/>
  <c r="P129" i="53"/>
  <c r="BN128" i="53"/>
  <c r="BP45" i="53"/>
  <c r="AZ129" i="53"/>
  <c r="U129" i="53"/>
  <c r="AJ127" i="53"/>
  <c r="BN93" i="53"/>
  <c r="BP27" i="53"/>
  <c r="AE129" i="53"/>
  <c r="AX127" i="53"/>
  <c r="BP87" i="53"/>
  <c r="AD127" i="53"/>
  <c r="T125" i="53"/>
  <c r="R125" i="53"/>
  <c r="BC129" i="53"/>
  <c r="BD124" i="53"/>
  <c r="AW129" i="53"/>
  <c r="AX124" i="53"/>
  <c r="BL129" i="53"/>
  <c r="AG129" i="53"/>
  <c r="AO129" i="53"/>
  <c r="AP124" i="53"/>
  <c r="T128" i="53"/>
  <c r="AJ126" i="53"/>
  <c r="BH126" i="53"/>
  <c r="X128" i="53"/>
  <c r="BN51" i="53"/>
  <c r="H124" i="53"/>
  <c r="G129" i="53"/>
  <c r="T127" i="53"/>
  <c r="BP63" i="53"/>
  <c r="V129" i="53"/>
  <c r="BF129" i="53"/>
  <c r="AD126" i="53"/>
  <c r="AJ128" i="53"/>
  <c r="E129" i="53"/>
  <c r="F124" i="53"/>
  <c r="O129" i="53"/>
  <c r="D129" i="53"/>
  <c r="AN129" i="53"/>
  <c r="R128" i="53"/>
  <c r="BB128" i="53"/>
  <c r="AX128" i="53"/>
  <c r="AV127" i="53"/>
  <c r="AC129" i="53"/>
  <c r="AD124" i="53"/>
  <c r="BP51" i="53"/>
  <c r="BH124" i="53"/>
  <c r="BG129" i="53"/>
  <c r="AV124" i="53"/>
  <c r="AU129" i="53"/>
  <c r="R127" i="53"/>
  <c r="BD125" i="53"/>
  <c r="AD128" i="53"/>
  <c r="AI129" i="53"/>
  <c r="AJ124" i="53"/>
  <c r="S129" i="53"/>
  <c r="T124" i="53"/>
  <c r="Q129" i="53"/>
  <c r="R124" i="53"/>
  <c r="BB127" i="53"/>
  <c r="R126" i="53"/>
  <c r="AD125" i="53"/>
  <c r="T126" i="53"/>
  <c r="BP69" i="53"/>
  <c r="BP105" i="53"/>
  <c r="AM129" i="53"/>
  <c r="X127" i="53"/>
  <c r="BN127" i="53"/>
  <c r="BD128" i="53"/>
  <c r="BD127" i="53"/>
  <c r="BN111" i="53"/>
  <c r="BN33" i="53"/>
  <c r="BN39" i="53"/>
  <c r="BM129" i="53"/>
  <c r="BN124" i="53"/>
  <c r="AH129" i="53"/>
  <c r="BN126" i="53"/>
  <c r="BN105" i="53"/>
  <c r="BE129" i="53"/>
  <c r="BN27" i="53"/>
  <c r="BH127" i="53"/>
  <c r="BP117" i="53"/>
  <c r="X124" i="53"/>
  <c r="W129" i="53"/>
  <c r="BP124" i="53"/>
  <c r="F128" i="53"/>
  <c r="H128" i="53"/>
  <c r="X126" i="53"/>
  <c r="AP125" i="53"/>
  <c r="X125" i="53"/>
  <c r="BB126" i="53"/>
  <c r="BN21" i="53"/>
  <c r="BB124" i="53"/>
  <c r="BA129" i="53"/>
  <c r="AP128" i="53"/>
  <c r="AQ129" i="53"/>
  <c r="AR124" i="53"/>
  <c r="AS129" i="53"/>
  <c r="M129" i="53"/>
  <c r="AB129" i="53"/>
  <c r="AR126" i="53"/>
  <c r="AR125" i="53"/>
  <c r="BP126" i="53"/>
  <c r="BP93" i="53"/>
  <c r="BN15" i="53"/>
  <c r="BP15" i="53"/>
  <c r="BP127" i="53" l="1"/>
  <c r="AZ105" i="55"/>
  <c r="AZ21" i="55"/>
  <c r="AZ87" i="55"/>
  <c r="AZ9" i="55"/>
  <c r="AZ117" i="55"/>
  <c r="AZ81" i="55"/>
  <c r="AZ57" i="55"/>
  <c r="AZ51" i="55"/>
  <c r="AZ111" i="55"/>
  <c r="AZ33" i="55"/>
  <c r="AZ27" i="55"/>
  <c r="AZ45" i="55"/>
  <c r="AZ75" i="55"/>
  <c r="AZ39" i="55"/>
  <c r="AZ15" i="55"/>
  <c r="AZ99" i="55"/>
  <c r="AZ93" i="55"/>
  <c r="AZ63" i="55"/>
  <c r="AZ124" i="55"/>
  <c r="AM124" i="55"/>
  <c r="L129" i="53"/>
  <c r="AF129" i="53"/>
  <c r="BB129" i="53"/>
  <c r="AL129" i="53"/>
  <c r="X129" i="53"/>
  <c r="Z129" i="53"/>
  <c r="BD129" i="53"/>
  <c r="N129" i="53"/>
  <c r="AP129" i="53"/>
  <c r="F129" i="53"/>
  <c r="BJ129" i="53"/>
  <c r="T129" i="53"/>
  <c r="R129" i="53"/>
  <c r="AJ129" i="53"/>
  <c r="AD129" i="53"/>
  <c r="AR129" i="53"/>
  <c r="BP129" i="53"/>
  <c r="BN129" i="53"/>
  <c r="AV129" i="53"/>
  <c r="H129" i="53"/>
  <c r="AX129" i="53"/>
  <c r="BH129" i="53"/>
  <c r="AM129" i="55" l="1"/>
  <c r="AZ129" i="55"/>
  <c r="E5" i="53"/>
  <c r="K5" i="53"/>
  <c r="Q5" i="53"/>
  <c r="W5" i="53"/>
  <c r="AC5" i="53"/>
  <c r="AI5" i="53"/>
  <c r="AO5" i="53"/>
  <c r="AU5" i="53"/>
  <c r="BA5" i="53"/>
  <c r="BM6" i="53" a="1"/>
  <c r="BM6" i="53" s="1"/>
  <c r="BM6" i="54" s="1"/>
  <c r="BM7" i="53" a="1"/>
  <c r="BM7" i="53" s="1"/>
  <c r="BM7" i="54" s="1"/>
  <c r="BM123" i="54"/>
  <c r="BL123" i="54"/>
  <c r="BK123" i="54"/>
  <c r="BJ123" i="54"/>
  <c r="BI123" i="54"/>
  <c r="BH123" i="54"/>
  <c r="BG123" i="54"/>
  <c r="BF123" i="54"/>
  <c r="BE123" i="54"/>
  <c r="BD123" i="54"/>
  <c r="BC123" i="54"/>
  <c r="BB123" i="54"/>
  <c r="BA123" i="54"/>
  <c r="AZ123" i="54"/>
  <c r="AY123" i="54"/>
  <c r="AX123" i="54"/>
  <c r="AW123" i="54"/>
  <c r="AV123" i="54"/>
  <c r="AU123" i="54"/>
  <c r="AT123" i="54"/>
  <c r="AS123" i="54"/>
  <c r="AR123" i="54"/>
  <c r="AQ123" i="54"/>
  <c r="AP123" i="54"/>
  <c r="AO123" i="54"/>
  <c r="AN123" i="54"/>
  <c r="AM123" i="54"/>
  <c r="AL123" i="54"/>
  <c r="AK123" i="54"/>
  <c r="AJ123" i="54"/>
  <c r="AI123" i="54"/>
  <c r="AH123" i="54"/>
  <c r="AG123" i="54"/>
  <c r="AF123" i="54"/>
  <c r="AE123" i="54"/>
  <c r="AD123" i="54"/>
  <c r="AC123" i="54"/>
  <c r="AB123" i="54"/>
  <c r="AA123" i="54"/>
  <c r="Z123" i="54"/>
  <c r="Y123" i="54"/>
  <c r="X123" i="54"/>
  <c r="W123" i="54"/>
  <c r="V123" i="54"/>
  <c r="U123" i="54"/>
  <c r="T123" i="54"/>
  <c r="S123" i="54"/>
  <c r="R123" i="54"/>
  <c r="Q123" i="54"/>
  <c r="P123" i="54"/>
  <c r="O123" i="54"/>
  <c r="N123" i="54"/>
  <c r="M123" i="54"/>
  <c r="L123" i="54"/>
  <c r="K123" i="54"/>
  <c r="J123" i="54"/>
  <c r="I123" i="54"/>
  <c r="H123" i="54"/>
  <c r="G123" i="54"/>
  <c r="F123" i="54"/>
  <c r="E123" i="54"/>
  <c r="D123" i="54"/>
  <c r="C123" i="54"/>
  <c r="BP104" i="54"/>
  <c r="BO104" i="54"/>
  <c r="BN104" i="54"/>
  <c r="BP103" i="54"/>
  <c r="BO103" i="54"/>
  <c r="BN103" i="54"/>
  <c r="BP102" i="54"/>
  <c r="BO102" i="54"/>
  <c r="BN102" i="54"/>
  <c r="BP101" i="54"/>
  <c r="BO101" i="54"/>
  <c r="BN101" i="54"/>
  <c r="BP100" i="54"/>
  <c r="BO100" i="54"/>
  <c r="BN100" i="54"/>
  <c r="BP99" i="54"/>
  <c r="BO99" i="54"/>
  <c r="BN99" i="54"/>
  <c r="BA7" i="54"/>
  <c r="AO7" i="54"/>
  <c r="AI7" i="54"/>
  <c r="AC7" i="54"/>
  <c r="W7" i="54"/>
  <c r="Q7" i="54"/>
  <c r="K7" i="54"/>
  <c r="E7" i="54"/>
  <c r="BG6" i="54"/>
  <c r="AU6" i="54"/>
  <c r="AI6" i="54"/>
  <c r="AC6" i="54"/>
  <c r="W6" i="54"/>
  <c r="Q6" i="54"/>
  <c r="K6" i="54"/>
  <c r="E6" i="54"/>
  <c r="B124" i="54" a="1"/>
  <c r="B124" i="54" s="1"/>
  <c r="B118" i="54" a="1"/>
  <c r="B118" i="54" s="1"/>
  <c r="N8" i="54"/>
  <c r="T8" i="54" s="1"/>
  <c r="Z8" i="54" s="1"/>
  <c r="AF8" i="54" s="1"/>
  <c r="AL8" i="54" s="1"/>
  <c r="AR8" i="54" s="1"/>
  <c r="AX8" i="54" s="1"/>
  <c r="BD8" i="54" s="1"/>
  <c r="BJ8" i="54" s="1"/>
  <c r="BP8" i="54" s="1"/>
  <c r="M8" i="54"/>
  <c r="S8" i="54" s="1"/>
  <c r="Y8" i="54" s="1"/>
  <c r="AE8" i="54" s="1"/>
  <c r="AK8" i="54" s="1"/>
  <c r="AQ8" i="54" s="1"/>
  <c r="AW8" i="54" s="1"/>
  <c r="BC8" i="54" s="1"/>
  <c r="BI8" i="54" s="1"/>
  <c r="BO8" i="54" s="1"/>
  <c r="L8" i="54"/>
  <c r="R8" i="54" s="1"/>
  <c r="X8" i="54" s="1"/>
  <c r="AD8" i="54" s="1"/>
  <c r="AJ8" i="54" s="1"/>
  <c r="AP8" i="54" s="1"/>
  <c r="AV8" i="54" s="1"/>
  <c r="BB8" i="54" s="1"/>
  <c r="BH8" i="54" s="1"/>
  <c r="BN8" i="54" s="1"/>
  <c r="K8" i="54"/>
  <c r="Q8" i="54" s="1"/>
  <c r="W8" i="54" s="1"/>
  <c r="AC8" i="54" s="1"/>
  <c r="AI8" i="54" s="1"/>
  <c r="AO8" i="54" s="1"/>
  <c r="AU8" i="54" s="1"/>
  <c r="BA8" i="54" s="1"/>
  <c r="BG8" i="54" s="1"/>
  <c r="BM8" i="54" s="1"/>
  <c r="J8" i="54"/>
  <c r="P8" i="54" s="1"/>
  <c r="V8" i="54" s="1"/>
  <c r="AB8" i="54" s="1"/>
  <c r="AH8" i="54" s="1"/>
  <c r="AN8" i="54" s="1"/>
  <c r="AT8" i="54" s="1"/>
  <c r="AZ8" i="54" s="1"/>
  <c r="BF8" i="54" s="1"/>
  <c r="BL8" i="54" s="1"/>
  <c r="I8" i="54"/>
  <c r="O8" i="54" s="1"/>
  <c r="U8" i="54" s="1"/>
  <c r="AA8" i="54" s="1"/>
  <c r="AG8" i="54" s="1"/>
  <c r="AM8" i="54" s="1"/>
  <c r="AS8" i="54" s="1"/>
  <c r="AY8" i="54" s="1"/>
  <c r="BE8" i="54" s="1"/>
  <c r="BK8" i="54" s="1"/>
  <c r="I5" i="54"/>
  <c r="O5" i="54" s="1"/>
  <c r="U5" i="54" s="1"/>
  <c r="AA5" i="54" s="1"/>
  <c r="AG5" i="54" s="1"/>
  <c r="AM5" i="54" s="1"/>
  <c r="AS5" i="54" s="1"/>
  <c r="AY5" i="54" s="1"/>
  <c r="BE5" i="54" s="1"/>
  <c r="BK5" i="54" s="1"/>
  <c r="BM122" i="50" a="1"/>
  <c r="BM122" i="50" s="1"/>
  <c r="BM122" i="51" s="1"/>
  <c r="BL122" i="50" a="1"/>
  <c r="BL122" i="50" s="1"/>
  <c r="BK122" i="50" a="1"/>
  <c r="BK122" i="50" s="1"/>
  <c r="BJ122" i="50"/>
  <c r="BH122" i="50"/>
  <c r="BD122" i="50"/>
  <c r="BB122" i="50"/>
  <c r="AX122" i="50"/>
  <c r="AV122" i="50"/>
  <c r="AR122" i="50"/>
  <c r="AP122" i="50"/>
  <c r="AL122" i="50"/>
  <c r="AJ122" i="50"/>
  <c r="AF122" i="50"/>
  <c r="AD122" i="50"/>
  <c r="Z122" i="50"/>
  <c r="X122" i="50"/>
  <c r="T122" i="50"/>
  <c r="R122" i="50"/>
  <c r="N122" i="50"/>
  <c r="L122" i="50"/>
  <c r="H122" i="50"/>
  <c r="F122" i="50"/>
  <c r="BM121" i="50" a="1"/>
  <c r="BM121" i="50" s="1"/>
  <c r="BL121" i="50" a="1"/>
  <c r="BL121" i="50" s="1"/>
  <c r="BK121" i="50" a="1"/>
  <c r="BK121" i="50" s="1"/>
  <c r="BJ121" i="50"/>
  <c r="BH121" i="50"/>
  <c r="BD121" i="50"/>
  <c r="BB121" i="50"/>
  <c r="AX121" i="50"/>
  <c r="AV121" i="50"/>
  <c r="AR121" i="50"/>
  <c r="AP121" i="50"/>
  <c r="AL121" i="50"/>
  <c r="AJ121" i="50"/>
  <c r="AF121" i="50"/>
  <c r="AD121" i="50"/>
  <c r="Z121" i="50"/>
  <c r="X121" i="50"/>
  <c r="T121" i="50"/>
  <c r="R121" i="50"/>
  <c r="N121" i="50"/>
  <c r="L121" i="50"/>
  <c r="H121" i="50"/>
  <c r="F121" i="50"/>
  <c r="BM120" i="50" a="1"/>
  <c r="BM120" i="50" s="1"/>
  <c r="BL120" i="50" a="1"/>
  <c r="BL120" i="50" s="1"/>
  <c r="BL120" i="51" s="1"/>
  <c r="BK120" i="50" a="1"/>
  <c r="BK120" i="50" s="1"/>
  <c r="BJ120" i="50"/>
  <c r="BH120" i="50"/>
  <c r="BD120" i="50"/>
  <c r="BB120" i="50"/>
  <c r="AX120" i="50"/>
  <c r="AV120" i="50"/>
  <c r="AR120" i="50"/>
  <c r="AP120" i="50"/>
  <c r="AL120" i="50"/>
  <c r="AJ120" i="50"/>
  <c r="AF120" i="50"/>
  <c r="AD120" i="50"/>
  <c r="Z120" i="50"/>
  <c r="X120" i="50"/>
  <c r="T120" i="50"/>
  <c r="R120" i="50"/>
  <c r="N120" i="50"/>
  <c r="L120" i="50"/>
  <c r="H120" i="50"/>
  <c r="F120" i="50"/>
  <c r="BM119" i="50" a="1"/>
  <c r="BM119" i="50" s="1"/>
  <c r="BM119" i="51" s="1"/>
  <c r="BL119" i="50" a="1"/>
  <c r="BL119" i="50" s="1"/>
  <c r="BL119" i="51" s="1"/>
  <c r="BK119" i="50" a="1"/>
  <c r="BK119" i="50" s="1"/>
  <c r="BJ119" i="50"/>
  <c r="BH119" i="50"/>
  <c r="BD119" i="50"/>
  <c r="BB119" i="50"/>
  <c r="AX119" i="50"/>
  <c r="AV119" i="50"/>
  <c r="AR119" i="50"/>
  <c r="AP119" i="50"/>
  <c r="AL119" i="50"/>
  <c r="AJ119" i="50"/>
  <c r="AF119" i="50"/>
  <c r="AD119" i="50"/>
  <c r="Z119" i="50"/>
  <c r="X119" i="50"/>
  <c r="T119" i="50"/>
  <c r="R119" i="50"/>
  <c r="N119" i="50"/>
  <c r="L119" i="50"/>
  <c r="H119" i="50"/>
  <c r="F119" i="50"/>
  <c r="BM118" i="50" a="1"/>
  <c r="BM118" i="50" s="1"/>
  <c r="BL118" i="50" a="1"/>
  <c r="BL118" i="50" s="1"/>
  <c r="BK118" i="50" a="1"/>
  <c r="BK118" i="50" s="1"/>
  <c r="BJ118" i="50"/>
  <c r="BH118" i="50"/>
  <c r="BD118" i="50"/>
  <c r="BB118" i="50"/>
  <c r="AX118" i="50"/>
  <c r="AV118" i="50"/>
  <c r="AR118" i="50"/>
  <c r="AP118" i="50"/>
  <c r="AL118" i="50"/>
  <c r="AJ118" i="50"/>
  <c r="AF118" i="50"/>
  <c r="AD118" i="50"/>
  <c r="Z118" i="50"/>
  <c r="X118" i="50"/>
  <c r="T118" i="50"/>
  <c r="R118" i="50"/>
  <c r="N118" i="50"/>
  <c r="L118" i="50"/>
  <c r="H118" i="50"/>
  <c r="F118" i="50"/>
  <c r="BO117" i="50"/>
  <c r="BI117" i="50"/>
  <c r="BG117" i="50"/>
  <c r="BF117" i="50"/>
  <c r="BE117" i="50"/>
  <c r="BC117" i="50"/>
  <c r="BA117" i="50"/>
  <c r="AZ117" i="50"/>
  <c r="AY117" i="50"/>
  <c r="AW117" i="50"/>
  <c r="AU117" i="50"/>
  <c r="AT117" i="50"/>
  <c r="AS117" i="50"/>
  <c r="AQ117" i="50"/>
  <c r="AO117" i="50"/>
  <c r="AN117" i="50"/>
  <c r="AM117" i="50"/>
  <c r="AK117" i="50"/>
  <c r="AI117" i="50"/>
  <c r="AH117" i="50"/>
  <c r="AG117" i="50"/>
  <c r="AE117" i="50"/>
  <c r="AC117" i="50"/>
  <c r="AB117" i="50"/>
  <c r="AA117" i="50"/>
  <c r="Y117" i="50"/>
  <c r="W117" i="50"/>
  <c r="V117" i="50"/>
  <c r="U117" i="50"/>
  <c r="S117" i="50"/>
  <c r="Q117" i="50"/>
  <c r="P117" i="50"/>
  <c r="O117" i="50"/>
  <c r="M117" i="50"/>
  <c r="K117" i="50"/>
  <c r="J117" i="50"/>
  <c r="I117" i="50"/>
  <c r="G117" i="50"/>
  <c r="E117" i="50"/>
  <c r="C117" i="50"/>
  <c r="BM116" i="50" a="1"/>
  <c r="BM116" i="50" s="1"/>
  <c r="BL116" i="50" a="1"/>
  <c r="BL116" i="50" s="1"/>
  <c r="BK116" i="50" a="1"/>
  <c r="BK116" i="50" s="1"/>
  <c r="BJ116" i="50"/>
  <c r="BH116" i="50"/>
  <c r="BD116" i="50"/>
  <c r="BB116" i="50"/>
  <c r="AX116" i="50"/>
  <c r="AV116" i="50"/>
  <c r="AR116" i="50"/>
  <c r="AP116" i="50"/>
  <c r="AL116" i="50"/>
  <c r="AJ116" i="50"/>
  <c r="AF116" i="50"/>
  <c r="AD116" i="50"/>
  <c r="Z116" i="50"/>
  <c r="X116" i="50"/>
  <c r="T116" i="50"/>
  <c r="R116" i="50"/>
  <c r="N116" i="50"/>
  <c r="L116" i="50"/>
  <c r="H116" i="50"/>
  <c r="F116" i="50"/>
  <c r="BM115" i="50" a="1"/>
  <c r="BM115" i="50" s="1"/>
  <c r="BM115" i="51" s="1"/>
  <c r="BL115" i="50" a="1"/>
  <c r="BL115" i="50" s="1"/>
  <c r="BL115" i="51" s="1"/>
  <c r="BK115" i="50" a="1"/>
  <c r="BK115" i="50" s="1"/>
  <c r="BJ115" i="50"/>
  <c r="BH115" i="50"/>
  <c r="BD115" i="50"/>
  <c r="BB115" i="50"/>
  <c r="AX115" i="50"/>
  <c r="AV115" i="50"/>
  <c r="AR115" i="50"/>
  <c r="AP115" i="50"/>
  <c r="AL115" i="50"/>
  <c r="AJ115" i="50"/>
  <c r="AF115" i="50"/>
  <c r="AD115" i="50"/>
  <c r="Z115" i="50"/>
  <c r="X115" i="50"/>
  <c r="T115" i="50"/>
  <c r="R115" i="50"/>
  <c r="N115" i="50"/>
  <c r="L115" i="50"/>
  <c r="H115" i="50"/>
  <c r="F115" i="50"/>
  <c r="BM114" i="50" a="1"/>
  <c r="BM114" i="50" s="1"/>
  <c r="BM114" i="51" s="1"/>
  <c r="BL114" i="50" a="1"/>
  <c r="BL114" i="50" s="1"/>
  <c r="BK114" i="50" a="1"/>
  <c r="BK114" i="50" s="1"/>
  <c r="BK114" i="51" s="1"/>
  <c r="BJ114" i="50"/>
  <c r="BH114" i="50"/>
  <c r="BD114" i="50"/>
  <c r="BB114" i="50"/>
  <c r="AX114" i="50"/>
  <c r="AV114" i="50"/>
  <c r="AR114" i="50"/>
  <c r="AP114" i="50"/>
  <c r="AL114" i="50"/>
  <c r="AJ114" i="50"/>
  <c r="AF114" i="50"/>
  <c r="AD114" i="50"/>
  <c r="Z114" i="50"/>
  <c r="X114" i="50"/>
  <c r="T114" i="50"/>
  <c r="R114" i="50"/>
  <c r="N114" i="50"/>
  <c r="L114" i="50"/>
  <c r="H114" i="50"/>
  <c r="F114" i="50"/>
  <c r="BM113" i="50" a="1"/>
  <c r="BM113" i="50" s="1"/>
  <c r="BM113" i="51" s="1"/>
  <c r="BL113" i="50" a="1"/>
  <c r="BL113" i="50" s="1"/>
  <c r="BK113" i="50" a="1"/>
  <c r="BK113" i="50" s="1"/>
  <c r="BJ113" i="50"/>
  <c r="BH113" i="50"/>
  <c r="BD113" i="50"/>
  <c r="BB113" i="50"/>
  <c r="AX113" i="50"/>
  <c r="AV113" i="50"/>
  <c r="AR113" i="50"/>
  <c r="AP113" i="50"/>
  <c r="AL113" i="50"/>
  <c r="AJ113" i="50"/>
  <c r="AF113" i="50"/>
  <c r="AD113" i="50"/>
  <c r="Z113" i="50"/>
  <c r="X113" i="50"/>
  <c r="T113" i="50"/>
  <c r="R113" i="50"/>
  <c r="N113" i="50"/>
  <c r="L113" i="50"/>
  <c r="H113" i="50"/>
  <c r="F113" i="50"/>
  <c r="BM112" i="50" a="1"/>
  <c r="BM112" i="50" s="1"/>
  <c r="BL112" i="50" a="1"/>
  <c r="BL112" i="50" s="1"/>
  <c r="BK112" i="50" a="1"/>
  <c r="BK112" i="50" s="1"/>
  <c r="BK112" i="51" s="1"/>
  <c r="BJ112" i="50"/>
  <c r="BH112" i="50"/>
  <c r="BD112" i="50"/>
  <c r="BB112" i="50"/>
  <c r="AX112" i="50"/>
  <c r="AV112" i="50"/>
  <c r="AR112" i="50"/>
  <c r="AP112" i="50"/>
  <c r="AL112" i="50"/>
  <c r="AJ112" i="50"/>
  <c r="AF112" i="50"/>
  <c r="AD112" i="50"/>
  <c r="Z112" i="50"/>
  <c r="X112" i="50"/>
  <c r="T112" i="50"/>
  <c r="R112" i="50"/>
  <c r="N112" i="50"/>
  <c r="L112" i="50"/>
  <c r="H112" i="50"/>
  <c r="F112" i="50"/>
  <c r="BO111" i="50"/>
  <c r="BI111" i="50"/>
  <c r="BG111" i="50"/>
  <c r="BF111" i="50"/>
  <c r="BE111" i="50"/>
  <c r="BC111" i="50"/>
  <c r="BA111" i="50"/>
  <c r="AZ111" i="50"/>
  <c r="AY111" i="50"/>
  <c r="AW111" i="50"/>
  <c r="AU111" i="50"/>
  <c r="AT111" i="50"/>
  <c r="AS111" i="50"/>
  <c r="AQ111" i="50"/>
  <c r="AO111" i="50"/>
  <c r="AN111" i="50"/>
  <c r="AM111" i="50"/>
  <c r="AK111" i="50"/>
  <c r="AI111" i="50"/>
  <c r="AH111" i="50"/>
  <c r="AG111" i="50"/>
  <c r="AE111" i="50"/>
  <c r="AC111" i="50"/>
  <c r="AB111" i="50"/>
  <c r="AA111" i="50"/>
  <c r="Y111" i="50"/>
  <c r="W111" i="50"/>
  <c r="V111" i="50"/>
  <c r="U111" i="50"/>
  <c r="S111" i="50"/>
  <c r="Q111" i="50"/>
  <c r="P111" i="50"/>
  <c r="O111" i="50"/>
  <c r="M111" i="50"/>
  <c r="K111" i="50"/>
  <c r="J111" i="50"/>
  <c r="I111" i="50"/>
  <c r="G111" i="50"/>
  <c r="E111" i="50"/>
  <c r="C111" i="50"/>
  <c r="BO110" i="50" a="1"/>
  <c r="BO110" i="50" s="1"/>
  <c r="BM110" i="50" a="1"/>
  <c r="BM110" i="50" s="1"/>
  <c r="BM110" i="51" s="1"/>
  <c r="BL110" i="50" a="1"/>
  <c r="BL110" i="50" s="1"/>
  <c r="BL110" i="51" s="1"/>
  <c r="BK110" i="50" a="1"/>
  <c r="BK110" i="50" s="1"/>
  <c r="BJ110" i="50"/>
  <c r="BH110" i="50"/>
  <c r="BD110" i="50"/>
  <c r="BB110" i="50"/>
  <c r="AX110" i="50"/>
  <c r="AV110" i="50"/>
  <c r="AR110" i="50"/>
  <c r="AP110" i="50"/>
  <c r="AL110" i="50"/>
  <c r="AJ110" i="50"/>
  <c r="AF110" i="50"/>
  <c r="AD110" i="50"/>
  <c r="Z110" i="50"/>
  <c r="X110" i="50"/>
  <c r="T110" i="50"/>
  <c r="R110" i="50"/>
  <c r="N110" i="50"/>
  <c r="L110" i="50"/>
  <c r="H110" i="50"/>
  <c r="F110" i="50"/>
  <c r="BO109" i="50" a="1"/>
  <c r="BO109" i="50" s="1"/>
  <c r="BM109" i="50" a="1"/>
  <c r="BM109" i="50" s="1"/>
  <c r="BM109" i="51" s="1"/>
  <c r="BL109" i="50" a="1"/>
  <c r="BL109" i="50" s="1"/>
  <c r="BL109" i="51" s="1"/>
  <c r="BK109" i="50" a="1"/>
  <c r="BK109" i="50" s="1"/>
  <c r="BJ109" i="50"/>
  <c r="BH109" i="50"/>
  <c r="BD109" i="50"/>
  <c r="BB109" i="50"/>
  <c r="AX109" i="50"/>
  <c r="AV109" i="50"/>
  <c r="AR109" i="50"/>
  <c r="AP109" i="50"/>
  <c r="AL109" i="50"/>
  <c r="AJ109" i="50"/>
  <c r="AF109" i="50"/>
  <c r="AD109" i="50"/>
  <c r="Z109" i="50"/>
  <c r="X109" i="50"/>
  <c r="T109" i="50"/>
  <c r="R109" i="50"/>
  <c r="N109" i="50"/>
  <c r="L109" i="50"/>
  <c r="H109" i="50"/>
  <c r="F109" i="50"/>
  <c r="BO108" i="50" a="1"/>
  <c r="BO108" i="50" s="1"/>
  <c r="BM108" i="50" a="1"/>
  <c r="BM108" i="50" s="1"/>
  <c r="BM108" i="51" s="1"/>
  <c r="BL108" i="50" a="1"/>
  <c r="BL108" i="50" s="1"/>
  <c r="BL108" i="51" s="1"/>
  <c r="BK108" i="50" a="1"/>
  <c r="BK108" i="50" s="1"/>
  <c r="BK108" i="51" s="1"/>
  <c r="BJ108" i="50"/>
  <c r="BH108" i="50"/>
  <c r="BD108" i="50"/>
  <c r="BB108" i="50"/>
  <c r="AX108" i="50"/>
  <c r="AV108" i="50"/>
  <c r="AR108" i="50"/>
  <c r="AP108" i="50"/>
  <c r="AL108" i="50"/>
  <c r="AJ108" i="50"/>
  <c r="AF108" i="50"/>
  <c r="AD108" i="50"/>
  <c r="Z108" i="50"/>
  <c r="X108" i="50"/>
  <c r="T108" i="50"/>
  <c r="R108" i="50"/>
  <c r="N108" i="50"/>
  <c r="L108" i="50"/>
  <c r="H108" i="50"/>
  <c r="F108" i="50"/>
  <c r="BO107" i="50" a="1"/>
  <c r="BO107" i="50" s="1"/>
  <c r="BM107" i="50" a="1"/>
  <c r="BM107" i="50" s="1"/>
  <c r="BM107" i="51" s="1"/>
  <c r="BL107" i="50" a="1"/>
  <c r="BL107" i="50" s="1"/>
  <c r="BL107" i="51" s="1"/>
  <c r="BK107" i="50" a="1"/>
  <c r="BK107" i="50" s="1"/>
  <c r="BJ107" i="50"/>
  <c r="BH107" i="50"/>
  <c r="BD107" i="50"/>
  <c r="BB107" i="50"/>
  <c r="AX107" i="50"/>
  <c r="AV107" i="50"/>
  <c r="AR107" i="50"/>
  <c r="AP107" i="50"/>
  <c r="AL107" i="50"/>
  <c r="AJ107" i="50"/>
  <c r="AF107" i="50"/>
  <c r="AD107" i="50"/>
  <c r="Z107" i="50"/>
  <c r="X107" i="50"/>
  <c r="T107" i="50"/>
  <c r="R107" i="50"/>
  <c r="N107" i="50"/>
  <c r="L107" i="50"/>
  <c r="H107" i="50"/>
  <c r="F107" i="50"/>
  <c r="BO106" i="50" a="1"/>
  <c r="BO106" i="50" s="1"/>
  <c r="BM106" i="50" a="1"/>
  <c r="BM106" i="50" s="1"/>
  <c r="BM106" i="51" s="1"/>
  <c r="BL106" i="50" a="1"/>
  <c r="BL106" i="50" s="1"/>
  <c r="BL106" i="51" s="1"/>
  <c r="BK106" i="50" a="1"/>
  <c r="BK106" i="50" s="1"/>
  <c r="BJ106" i="50"/>
  <c r="BH106" i="50"/>
  <c r="BD106" i="50"/>
  <c r="BB106" i="50"/>
  <c r="AX106" i="50"/>
  <c r="AV106" i="50"/>
  <c r="AR106" i="50"/>
  <c r="AP106" i="50"/>
  <c r="AL106" i="50"/>
  <c r="AJ106" i="50"/>
  <c r="AF106" i="50"/>
  <c r="AD106" i="50"/>
  <c r="Z106" i="50"/>
  <c r="X106" i="50"/>
  <c r="T106" i="50"/>
  <c r="R106" i="50"/>
  <c r="N106" i="50"/>
  <c r="L106" i="50"/>
  <c r="H106" i="50"/>
  <c r="F106" i="50"/>
  <c r="BI105" i="50"/>
  <c r="BG105" i="50"/>
  <c r="BF105" i="50"/>
  <c r="BE105" i="50"/>
  <c r="BC105" i="50"/>
  <c r="BA105" i="50"/>
  <c r="AZ105" i="50"/>
  <c r="AY105" i="50"/>
  <c r="AW105" i="50"/>
  <c r="AU105" i="50"/>
  <c r="AT105" i="50"/>
  <c r="AS105" i="50"/>
  <c r="AQ105" i="50"/>
  <c r="AO105" i="50"/>
  <c r="AN105" i="50"/>
  <c r="AM105" i="50"/>
  <c r="AK105" i="50"/>
  <c r="AI105" i="50"/>
  <c r="AH105" i="50"/>
  <c r="AG105" i="50"/>
  <c r="AE105" i="50"/>
  <c r="AC105" i="50"/>
  <c r="AB105" i="50"/>
  <c r="AA105" i="50"/>
  <c r="Y105" i="50"/>
  <c r="W105" i="50"/>
  <c r="V105" i="50"/>
  <c r="U105" i="50"/>
  <c r="S105" i="50"/>
  <c r="Q105" i="50"/>
  <c r="P105" i="50"/>
  <c r="O105" i="50"/>
  <c r="M105" i="50"/>
  <c r="K105" i="50"/>
  <c r="J105" i="50"/>
  <c r="I105" i="50"/>
  <c r="G105" i="50"/>
  <c r="E105" i="50"/>
  <c r="C105" i="50"/>
  <c r="BO104" i="50" a="1"/>
  <c r="BO104" i="50" s="1"/>
  <c r="BM104" i="50" a="1"/>
  <c r="BM104" i="50" s="1"/>
  <c r="BL104" i="50" a="1"/>
  <c r="BL104" i="50" s="1"/>
  <c r="BL104" i="51" s="1"/>
  <c r="BK104" i="50" a="1"/>
  <c r="BK104" i="50" s="1"/>
  <c r="BJ104" i="50"/>
  <c r="BH104" i="50"/>
  <c r="BD104" i="50"/>
  <c r="BB104" i="50"/>
  <c r="AX104" i="50"/>
  <c r="AV104" i="50"/>
  <c r="AR104" i="50"/>
  <c r="AP104" i="50"/>
  <c r="AL104" i="50"/>
  <c r="AJ104" i="50"/>
  <c r="AF104" i="50"/>
  <c r="AD104" i="50"/>
  <c r="Z104" i="50"/>
  <c r="X104" i="50"/>
  <c r="T104" i="50"/>
  <c r="R104" i="50"/>
  <c r="N104" i="50"/>
  <c r="L104" i="50"/>
  <c r="H104" i="50"/>
  <c r="F104" i="50"/>
  <c r="BO103" i="50" a="1"/>
  <c r="BO103" i="50" s="1"/>
  <c r="BM103" i="50" a="1"/>
  <c r="BM103" i="50" s="1"/>
  <c r="BL103" i="50" a="1"/>
  <c r="BL103" i="50" s="1"/>
  <c r="BL103" i="51" s="1"/>
  <c r="BK103" i="50" a="1"/>
  <c r="BK103" i="50" s="1"/>
  <c r="BK103" i="51" s="1"/>
  <c r="BJ103" i="50"/>
  <c r="BH103" i="50"/>
  <c r="BD103" i="50"/>
  <c r="BB103" i="50"/>
  <c r="AX103" i="50"/>
  <c r="AV103" i="50"/>
  <c r="AR103" i="50"/>
  <c r="AP103" i="50"/>
  <c r="AL103" i="50"/>
  <c r="AJ103" i="50"/>
  <c r="AF103" i="50"/>
  <c r="AD103" i="50"/>
  <c r="Z103" i="50"/>
  <c r="X103" i="50"/>
  <c r="T103" i="50"/>
  <c r="R103" i="50"/>
  <c r="N103" i="50"/>
  <c r="L103" i="50"/>
  <c r="H103" i="50"/>
  <c r="F103" i="50"/>
  <c r="BO102" i="50" a="1"/>
  <c r="BO102" i="50" s="1"/>
  <c r="BM102" i="50" a="1"/>
  <c r="BM102" i="50" s="1"/>
  <c r="BL102" i="50" a="1"/>
  <c r="BL102" i="50" s="1"/>
  <c r="BL102" i="51" s="1"/>
  <c r="BK102" i="50" a="1"/>
  <c r="BK102" i="50" s="1"/>
  <c r="BJ102" i="50"/>
  <c r="BH102" i="50"/>
  <c r="BD102" i="50"/>
  <c r="BB102" i="50"/>
  <c r="AX102" i="50"/>
  <c r="AV102" i="50"/>
  <c r="AR102" i="50"/>
  <c r="AP102" i="50"/>
  <c r="AL102" i="50"/>
  <c r="AJ102" i="50"/>
  <c r="AF102" i="50"/>
  <c r="AD102" i="50"/>
  <c r="Z102" i="50"/>
  <c r="X102" i="50"/>
  <c r="T102" i="50"/>
  <c r="R102" i="50"/>
  <c r="N102" i="50"/>
  <c r="L102" i="50"/>
  <c r="H102" i="50"/>
  <c r="F102" i="50"/>
  <c r="BO101" i="50" a="1"/>
  <c r="BO101" i="50" s="1"/>
  <c r="BM101" i="50" a="1"/>
  <c r="BM101" i="50" s="1"/>
  <c r="BL101" i="50" a="1"/>
  <c r="BL101" i="50" s="1"/>
  <c r="BL101" i="51" s="1"/>
  <c r="BK101" i="50" a="1"/>
  <c r="BK101" i="50" s="1"/>
  <c r="BK101" i="51" s="1"/>
  <c r="BJ101" i="50"/>
  <c r="BH101" i="50"/>
  <c r="BD101" i="50"/>
  <c r="BB101" i="50"/>
  <c r="AX101" i="50"/>
  <c r="AV101" i="50"/>
  <c r="AR101" i="50"/>
  <c r="AP101" i="50"/>
  <c r="AL101" i="50"/>
  <c r="AJ101" i="50"/>
  <c r="AF101" i="50"/>
  <c r="AD101" i="50"/>
  <c r="Z101" i="50"/>
  <c r="X101" i="50"/>
  <c r="T101" i="50"/>
  <c r="R101" i="50"/>
  <c r="N101" i="50"/>
  <c r="L101" i="50"/>
  <c r="H101" i="50"/>
  <c r="F101" i="50"/>
  <c r="BO100" i="50" a="1"/>
  <c r="BO100" i="50" s="1"/>
  <c r="BM100" i="50" a="1"/>
  <c r="BM100" i="50" s="1"/>
  <c r="BM100" i="51" s="1"/>
  <c r="BL100" i="50" a="1"/>
  <c r="BL100" i="50" s="1"/>
  <c r="BK100" i="50" a="1"/>
  <c r="BK100" i="50" s="1"/>
  <c r="BK100" i="51" s="1"/>
  <c r="BJ100" i="50"/>
  <c r="BH100" i="50"/>
  <c r="BD100" i="50"/>
  <c r="BB100" i="50"/>
  <c r="AX100" i="50"/>
  <c r="AV100" i="50"/>
  <c r="AR100" i="50"/>
  <c r="AP100" i="50"/>
  <c r="AL100" i="50"/>
  <c r="AJ100" i="50"/>
  <c r="AF100" i="50"/>
  <c r="AD100" i="50"/>
  <c r="Z100" i="50"/>
  <c r="X100" i="50"/>
  <c r="T100" i="50"/>
  <c r="R100" i="50"/>
  <c r="N100" i="50"/>
  <c r="L100" i="50"/>
  <c r="H100" i="50"/>
  <c r="F100" i="50"/>
  <c r="BI99" i="50"/>
  <c r="BG99" i="50"/>
  <c r="BF99" i="50"/>
  <c r="BE99" i="50"/>
  <c r="BC99" i="50"/>
  <c r="BA99" i="50"/>
  <c r="AZ99" i="50"/>
  <c r="AY99" i="50"/>
  <c r="AW99" i="50"/>
  <c r="AU99" i="50"/>
  <c r="AT99" i="50"/>
  <c r="AS99" i="50"/>
  <c r="AQ99" i="50"/>
  <c r="AO99" i="50"/>
  <c r="AN99" i="50"/>
  <c r="AM99" i="50"/>
  <c r="AK99" i="50"/>
  <c r="AI99" i="50"/>
  <c r="AH99" i="50"/>
  <c r="AG99" i="50"/>
  <c r="AE99" i="50"/>
  <c r="AC99" i="50"/>
  <c r="AB99" i="50"/>
  <c r="AA99" i="50"/>
  <c r="Y99" i="50"/>
  <c r="W99" i="50"/>
  <c r="V99" i="50"/>
  <c r="U99" i="50"/>
  <c r="S99" i="50"/>
  <c r="Q99" i="50"/>
  <c r="P99" i="50"/>
  <c r="O99" i="50"/>
  <c r="M99" i="50"/>
  <c r="K99" i="50"/>
  <c r="J99" i="50"/>
  <c r="I99" i="50"/>
  <c r="G99" i="50"/>
  <c r="E99" i="50"/>
  <c r="C99" i="50"/>
  <c r="BO98" i="50" a="1"/>
  <c r="BO98" i="50" s="1"/>
  <c r="BM98" i="50" a="1"/>
  <c r="BM98" i="50" s="1"/>
  <c r="BM98" i="51" s="1"/>
  <c r="BL98" i="50" a="1"/>
  <c r="BL98" i="50" s="1"/>
  <c r="BL98" i="51" s="1"/>
  <c r="BK98" i="50" a="1"/>
  <c r="BK98" i="50" s="1"/>
  <c r="BJ98" i="50"/>
  <c r="BH98" i="50"/>
  <c r="BD98" i="50"/>
  <c r="BB98" i="50"/>
  <c r="AX98" i="50"/>
  <c r="AV98" i="50"/>
  <c r="AR98" i="50"/>
  <c r="AP98" i="50"/>
  <c r="AL98" i="50"/>
  <c r="AJ98" i="50"/>
  <c r="AF98" i="50"/>
  <c r="AD98" i="50"/>
  <c r="Z98" i="50"/>
  <c r="X98" i="50"/>
  <c r="T98" i="50"/>
  <c r="R98" i="50"/>
  <c r="N98" i="50"/>
  <c r="L98" i="50"/>
  <c r="H98" i="50"/>
  <c r="F98" i="50"/>
  <c r="BO97" i="50" a="1"/>
  <c r="BO97" i="50" s="1"/>
  <c r="BM97" i="50" a="1"/>
  <c r="BM97" i="50" s="1"/>
  <c r="BL97" i="50" a="1"/>
  <c r="BL97" i="50" s="1"/>
  <c r="BL97" i="51" s="1"/>
  <c r="BK97" i="50" a="1"/>
  <c r="BK97" i="50" s="1"/>
  <c r="BJ97" i="50"/>
  <c r="BH97" i="50"/>
  <c r="BD97" i="50"/>
  <c r="BB97" i="50"/>
  <c r="AX97" i="50"/>
  <c r="AV97" i="50"/>
  <c r="AR97" i="50"/>
  <c r="AP97" i="50"/>
  <c r="AL97" i="50"/>
  <c r="AJ97" i="50"/>
  <c r="AF97" i="50"/>
  <c r="AD97" i="50"/>
  <c r="Z97" i="50"/>
  <c r="X97" i="50"/>
  <c r="T97" i="50"/>
  <c r="R97" i="50"/>
  <c r="N97" i="50"/>
  <c r="L97" i="50"/>
  <c r="H97" i="50"/>
  <c r="F97" i="50"/>
  <c r="BO96" i="50" a="1"/>
  <c r="BO96" i="50" s="1"/>
  <c r="BM96" i="50" a="1"/>
  <c r="BM96" i="50" s="1"/>
  <c r="BM96" i="51" s="1"/>
  <c r="BL96" i="50" a="1"/>
  <c r="BL96" i="50" s="1"/>
  <c r="BL96" i="51" s="1"/>
  <c r="BK96" i="50" a="1"/>
  <c r="BK96" i="50" s="1"/>
  <c r="BK96" i="51" s="1"/>
  <c r="BJ96" i="50"/>
  <c r="BH96" i="50"/>
  <c r="BD96" i="50"/>
  <c r="BB96" i="50"/>
  <c r="AX96" i="50"/>
  <c r="AV96" i="50"/>
  <c r="AR96" i="50"/>
  <c r="AP96" i="50"/>
  <c r="AL96" i="50"/>
  <c r="AJ96" i="50"/>
  <c r="AF96" i="50"/>
  <c r="AD96" i="50"/>
  <c r="Z96" i="50"/>
  <c r="X96" i="50"/>
  <c r="T96" i="50"/>
  <c r="R96" i="50"/>
  <c r="N96" i="50"/>
  <c r="L96" i="50"/>
  <c r="H96" i="50"/>
  <c r="F96" i="50"/>
  <c r="BO95" i="50" a="1"/>
  <c r="BO95" i="50" s="1"/>
  <c r="BM95" i="50" a="1"/>
  <c r="BM95" i="50" s="1"/>
  <c r="BM95" i="51" s="1"/>
  <c r="BL95" i="50" a="1"/>
  <c r="BL95" i="50" s="1"/>
  <c r="BL95" i="51" s="1"/>
  <c r="BK95" i="50" a="1"/>
  <c r="BK95" i="50" s="1"/>
  <c r="BJ95" i="50"/>
  <c r="BH95" i="50"/>
  <c r="BD95" i="50"/>
  <c r="BB95" i="50"/>
  <c r="AX95" i="50"/>
  <c r="AV95" i="50"/>
  <c r="AR95" i="50"/>
  <c r="AP95" i="50"/>
  <c r="AL95" i="50"/>
  <c r="AJ95" i="50"/>
  <c r="AF95" i="50"/>
  <c r="AD95" i="50"/>
  <c r="Z95" i="50"/>
  <c r="X95" i="50"/>
  <c r="T95" i="50"/>
  <c r="R95" i="50"/>
  <c r="N95" i="50"/>
  <c r="L95" i="50"/>
  <c r="H95" i="50"/>
  <c r="F95" i="50"/>
  <c r="BO94" i="50" a="1"/>
  <c r="BO94" i="50" s="1"/>
  <c r="BM94" i="50" a="1"/>
  <c r="BM94" i="50" s="1"/>
  <c r="BM94" i="51" s="1"/>
  <c r="BL94" i="50" a="1"/>
  <c r="BL94" i="50" s="1"/>
  <c r="BK94" i="50" a="1"/>
  <c r="BK94" i="50" s="1"/>
  <c r="BJ94" i="50"/>
  <c r="BH94" i="50"/>
  <c r="BD94" i="50"/>
  <c r="BB94" i="50"/>
  <c r="AX94" i="50"/>
  <c r="AV94" i="50"/>
  <c r="AR94" i="50"/>
  <c r="AP94" i="50"/>
  <c r="AL94" i="50"/>
  <c r="AJ94" i="50"/>
  <c r="AF94" i="50"/>
  <c r="AD94" i="50"/>
  <c r="Z94" i="50"/>
  <c r="X94" i="50"/>
  <c r="T94" i="50"/>
  <c r="R94" i="50"/>
  <c r="N94" i="50"/>
  <c r="L94" i="50"/>
  <c r="H94" i="50"/>
  <c r="F94" i="50"/>
  <c r="BI93" i="50"/>
  <c r="BG93" i="50"/>
  <c r="BF93" i="50"/>
  <c r="BE93" i="50"/>
  <c r="BC93" i="50"/>
  <c r="BA93" i="50"/>
  <c r="AZ93" i="50"/>
  <c r="AY93" i="50"/>
  <c r="AW93" i="50"/>
  <c r="AU93" i="50"/>
  <c r="AT93" i="50"/>
  <c r="AS93" i="50"/>
  <c r="AQ93" i="50"/>
  <c r="AO93" i="50"/>
  <c r="AN93" i="50"/>
  <c r="AM93" i="50"/>
  <c r="AK93" i="50"/>
  <c r="AI93" i="50"/>
  <c r="AH93" i="50"/>
  <c r="AG93" i="50"/>
  <c r="AE93" i="50"/>
  <c r="AC93" i="50"/>
  <c r="AB93" i="50"/>
  <c r="AA93" i="50"/>
  <c r="Y93" i="50"/>
  <c r="W93" i="50"/>
  <c r="V93" i="50"/>
  <c r="U93" i="50"/>
  <c r="S93" i="50"/>
  <c r="Q93" i="50"/>
  <c r="P93" i="50"/>
  <c r="O93" i="50"/>
  <c r="M93" i="50"/>
  <c r="K93" i="50"/>
  <c r="J93" i="50"/>
  <c r="I93" i="50"/>
  <c r="G93" i="50"/>
  <c r="E93" i="50"/>
  <c r="C93" i="50"/>
  <c r="BO92" i="50" a="1"/>
  <c r="BO92" i="50" s="1"/>
  <c r="BM92" i="50" a="1"/>
  <c r="BM92" i="50" s="1"/>
  <c r="BL92" i="50" a="1"/>
  <c r="BL92" i="50" s="1"/>
  <c r="BL92" i="51" s="1"/>
  <c r="BK92" i="50" a="1"/>
  <c r="BK92" i="50" s="1"/>
  <c r="BK92" i="51" s="1"/>
  <c r="BJ92" i="50"/>
  <c r="BH92" i="50"/>
  <c r="BD92" i="50"/>
  <c r="BB92" i="50"/>
  <c r="AX92" i="50"/>
  <c r="AV92" i="50"/>
  <c r="AR92" i="50"/>
  <c r="AP92" i="50"/>
  <c r="AL92" i="50"/>
  <c r="AJ92" i="50"/>
  <c r="AF92" i="50"/>
  <c r="AD92" i="50"/>
  <c r="Z92" i="50"/>
  <c r="X92" i="50"/>
  <c r="T92" i="50"/>
  <c r="R92" i="50"/>
  <c r="N92" i="50"/>
  <c r="L92" i="50"/>
  <c r="H92" i="50"/>
  <c r="F92" i="50"/>
  <c r="BO91" i="50" a="1"/>
  <c r="BO91" i="50" s="1"/>
  <c r="BM91" i="50" a="1"/>
  <c r="BM91" i="50" s="1"/>
  <c r="BM91" i="51" s="1"/>
  <c r="BL91" i="50" a="1"/>
  <c r="BL91" i="50" s="1"/>
  <c r="BL91" i="51" s="1"/>
  <c r="BK91" i="50" a="1"/>
  <c r="BK91" i="50" s="1"/>
  <c r="BK91" i="51" s="1"/>
  <c r="BJ91" i="50"/>
  <c r="BH91" i="50"/>
  <c r="BD91" i="50"/>
  <c r="BB91" i="50"/>
  <c r="AX91" i="50"/>
  <c r="AV91" i="50"/>
  <c r="AR91" i="50"/>
  <c r="AP91" i="50"/>
  <c r="AL91" i="50"/>
  <c r="AJ91" i="50"/>
  <c r="AF91" i="50"/>
  <c r="AD91" i="50"/>
  <c r="Z91" i="50"/>
  <c r="X91" i="50"/>
  <c r="T91" i="50"/>
  <c r="R91" i="50"/>
  <c r="N91" i="50"/>
  <c r="L91" i="50"/>
  <c r="H91" i="50"/>
  <c r="F91" i="50"/>
  <c r="BO90" i="50" a="1"/>
  <c r="BO90" i="50" s="1"/>
  <c r="BM90" i="50" a="1"/>
  <c r="BM90" i="50" s="1"/>
  <c r="BL90" i="50" a="1"/>
  <c r="BL90" i="50" s="1"/>
  <c r="BL90" i="51" s="1"/>
  <c r="BK90" i="50" a="1"/>
  <c r="BK90" i="50" s="1"/>
  <c r="BK90" i="51" s="1"/>
  <c r="BJ90" i="50"/>
  <c r="BH90" i="50"/>
  <c r="BD90" i="50"/>
  <c r="BB90" i="50"/>
  <c r="AX90" i="50"/>
  <c r="AV90" i="50"/>
  <c r="AR90" i="50"/>
  <c r="AP90" i="50"/>
  <c r="AL90" i="50"/>
  <c r="AJ90" i="50"/>
  <c r="AF90" i="50"/>
  <c r="AD90" i="50"/>
  <c r="Z90" i="50"/>
  <c r="X90" i="50"/>
  <c r="T90" i="50"/>
  <c r="R90" i="50"/>
  <c r="N90" i="50"/>
  <c r="L90" i="50"/>
  <c r="H90" i="50"/>
  <c r="F90" i="50"/>
  <c r="BO89" i="50" a="1"/>
  <c r="BO89" i="50" s="1"/>
  <c r="BM89" i="50" a="1"/>
  <c r="BM89" i="50" s="1"/>
  <c r="BM89" i="51" s="1"/>
  <c r="BL89" i="50" a="1"/>
  <c r="BL89" i="50" s="1"/>
  <c r="BL89" i="51" s="1"/>
  <c r="BK89" i="50" a="1"/>
  <c r="BK89" i="50" s="1"/>
  <c r="BJ89" i="50"/>
  <c r="BH89" i="50"/>
  <c r="BD89" i="50"/>
  <c r="BB89" i="50"/>
  <c r="AX89" i="50"/>
  <c r="AV89" i="50"/>
  <c r="AR89" i="50"/>
  <c r="AP89" i="50"/>
  <c r="AL89" i="50"/>
  <c r="AJ89" i="50"/>
  <c r="AF89" i="50"/>
  <c r="AD89" i="50"/>
  <c r="Z89" i="50"/>
  <c r="X89" i="50"/>
  <c r="T89" i="50"/>
  <c r="R89" i="50"/>
  <c r="N89" i="50"/>
  <c r="L89" i="50"/>
  <c r="H89" i="50"/>
  <c r="F89" i="50"/>
  <c r="BO88" i="50" a="1"/>
  <c r="BO88" i="50" s="1"/>
  <c r="BM88" i="50" a="1"/>
  <c r="BM88" i="50" s="1"/>
  <c r="BL88" i="50" a="1"/>
  <c r="BL88" i="50" s="1"/>
  <c r="BL88" i="51" s="1"/>
  <c r="BK88" i="50" a="1"/>
  <c r="BK88" i="50" s="1"/>
  <c r="BJ88" i="50"/>
  <c r="BH88" i="50"/>
  <c r="BD88" i="50"/>
  <c r="BB88" i="50"/>
  <c r="AX88" i="50"/>
  <c r="AV88" i="50"/>
  <c r="AR88" i="50"/>
  <c r="AP88" i="50"/>
  <c r="AL88" i="50"/>
  <c r="AJ88" i="50"/>
  <c r="AF88" i="50"/>
  <c r="AD88" i="50"/>
  <c r="Z88" i="50"/>
  <c r="X88" i="50"/>
  <c r="T88" i="50"/>
  <c r="R88" i="50"/>
  <c r="N88" i="50"/>
  <c r="L88" i="50"/>
  <c r="H88" i="50"/>
  <c r="F88" i="50"/>
  <c r="BI87" i="50"/>
  <c r="BG87" i="50"/>
  <c r="BF87" i="50"/>
  <c r="BE87" i="50"/>
  <c r="BC87" i="50"/>
  <c r="BA87" i="50"/>
  <c r="AZ87" i="50"/>
  <c r="AY87" i="50"/>
  <c r="AW87" i="50"/>
  <c r="AU87" i="50"/>
  <c r="AT87" i="50"/>
  <c r="AS87" i="50"/>
  <c r="AQ87" i="50"/>
  <c r="AO87" i="50"/>
  <c r="AN87" i="50"/>
  <c r="AM87" i="50"/>
  <c r="AK87" i="50"/>
  <c r="AI87" i="50"/>
  <c r="AH87" i="50"/>
  <c r="AG87" i="50"/>
  <c r="AE87" i="50"/>
  <c r="AC87" i="50"/>
  <c r="AB87" i="50"/>
  <c r="AA87" i="50"/>
  <c r="Y87" i="50"/>
  <c r="W87" i="50"/>
  <c r="V87" i="50"/>
  <c r="U87" i="50"/>
  <c r="S87" i="50"/>
  <c r="Q87" i="50"/>
  <c r="P87" i="50"/>
  <c r="O87" i="50"/>
  <c r="M87" i="50"/>
  <c r="K87" i="50"/>
  <c r="J87" i="50"/>
  <c r="I87" i="50"/>
  <c r="G87" i="50"/>
  <c r="H87" i="50" s="1"/>
  <c r="E87" i="50"/>
  <c r="F87" i="50" s="1"/>
  <c r="BO86" i="50" a="1"/>
  <c r="BO86" i="50" s="1"/>
  <c r="BM86" i="50" a="1"/>
  <c r="BM86" i="50" s="1"/>
  <c r="BL86" i="50" a="1"/>
  <c r="BL86" i="50" s="1"/>
  <c r="BL86" i="51" s="1"/>
  <c r="BK86" i="50" a="1"/>
  <c r="BK86" i="50" s="1"/>
  <c r="BJ86" i="50"/>
  <c r="BH86" i="50"/>
  <c r="BD86" i="50"/>
  <c r="BB86" i="50"/>
  <c r="AX86" i="50"/>
  <c r="AV86" i="50"/>
  <c r="AR86" i="50"/>
  <c r="AP86" i="50"/>
  <c r="AL86" i="50"/>
  <c r="AJ86" i="50"/>
  <c r="AF86" i="50"/>
  <c r="AD86" i="50"/>
  <c r="Z86" i="50"/>
  <c r="X86" i="50"/>
  <c r="T86" i="50"/>
  <c r="R86" i="50"/>
  <c r="N86" i="50"/>
  <c r="L86" i="50"/>
  <c r="H86" i="50"/>
  <c r="F86" i="50"/>
  <c r="BO85" i="50" a="1"/>
  <c r="BO85" i="50" s="1"/>
  <c r="BM85" i="50" a="1"/>
  <c r="BM85" i="50" s="1"/>
  <c r="BL85" i="50" a="1"/>
  <c r="BL85" i="50" s="1"/>
  <c r="BL85" i="51" s="1"/>
  <c r="BK85" i="50" a="1"/>
  <c r="BK85" i="50" s="1"/>
  <c r="BJ85" i="50"/>
  <c r="BH85" i="50"/>
  <c r="BD85" i="50"/>
  <c r="BB85" i="50"/>
  <c r="AX85" i="50"/>
  <c r="AV85" i="50"/>
  <c r="AR85" i="50"/>
  <c r="AP85" i="50"/>
  <c r="AL85" i="50"/>
  <c r="AJ85" i="50"/>
  <c r="AF85" i="50"/>
  <c r="AD85" i="50"/>
  <c r="Z85" i="50"/>
  <c r="X85" i="50"/>
  <c r="T85" i="50"/>
  <c r="R85" i="50"/>
  <c r="N85" i="50"/>
  <c r="L85" i="50"/>
  <c r="H85" i="50"/>
  <c r="F85" i="50"/>
  <c r="BO84" i="50" a="1"/>
  <c r="BO84" i="50" s="1"/>
  <c r="BM84" i="50" a="1"/>
  <c r="BM84" i="50" s="1"/>
  <c r="BL84" i="50" a="1"/>
  <c r="BL84" i="50" s="1"/>
  <c r="BL84" i="51" s="1"/>
  <c r="BK84" i="50" a="1"/>
  <c r="BK84" i="50" s="1"/>
  <c r="BJ84" i="50"/>
  <c r="BH84" i="50"/>
  <c r="BD84" i="50"/>
  <c r="BB84" i="50"/>
  <c r="AX84" i="50"/>
  <c r="AV84" i="50"/>
  <c r="AR84" i="50"/>
  <c r="AP84" i="50"/>
  <c r="AL84" i="50"/>
  <c r="AJ84" i="50"/>
  <c r="AF84" i="50"/>
  <c r="AD84" i="50"/>
  <c r="Z84" i="50"/>
  <c r="X84" i="50"/>
  <c r="T84" i="50"/>
  <c r="R84" i="50"/>
  <c r="N84" i="50"/>
  <c r="L84" i="50"/>
  <c r="H84" i="50"/>
  <c r="F84" i="50"/>
  <c r="BO83" i="50" a="1"/>
  <c r="BO83" i="50" s="1"/>
  <c r="BM83" i="50" a="1"/>
  <c r="BM83" i="50" s="1"/>
  <c r="BM83" i="51" s="1"/>
  <c r="BL83" i="50" a="1"/>
  <c r="BL83" i="50" s="1"/>
  <c r="BL83" i="51" s="1"/>
  <c r="BK83" i="50" a="1"/>
  <c r="BK83" i="50" s="1"/>
  <c r="BK83" i="51" s="1"/>
  <c r="BJ83" i="50"/>
  <c r="BH83" i="50"/>
  <c r="BD83" i="50"/>
  <c r="BB83" i="50"/>
  <c r="AX83" i="50"/>
  <c r="AV83" i="50"/>
  <c r="AR83" i="50"/>
  <c r="AP83" i="50"/>
  <c r="AL83" i="50"/>
  <c r="AJ83" i="50"/>
  <c r="AF83" i="50"/>
  <c r="AD83" i="50"/>
  <c r="Z83" i="50"/>
  <c r="X83" i="50"/>
  <c r="T83" i="50"/>
  <c r="R83" i="50"/>
  <c r="N83" i="50"/>
  <c r="L83" i="50"/>
  <c r="H83" i="50"/>
  <c r="F83" i="50"/>
  <c r="BO82" i="50" a="1"/>
  <c r="BO82" i="50" s="1"/>
  <c r="BM82" i="50" a="1"/>
  <c r="BM82" i="50" s="1"/>
  <c r="BM82" i="51" s="1"/>
  <c r="BL82" i="50" a="1"/>
  <c r="BL82" i="50" s="1"/>
  <c r="BK82" i="50" a="1"/>
  <c r="BK82" i="50" s="1"/>
  <c r="BJ82" i="50"/>
  <c r="BH82" i="50"/>
  <c r="BD82" i="50"/>
  <c r="BB82" i="50"/>
  <c r="AX82" i="50"/>
  <c r="AV82" i="50"/>
  <c r="AR82" i="50"/>
  <c r="AP82" i="50"/>
  <c r="AL82" i="50"/>
  <c r="AJ82" i="50"/>
  <c r="AF82" i="50"/>
  <c r="AD82" i="50"/>
  <c r="Z82" i="50"/>
  <c r="X82" i="50"/>
  <c r="T82" i="50"/>
  <c r="R82" i="50"/>
  <c r="N82" i="50"/>
  <c r="L82" i="50"/>
  <c r="H82" i="50"/>
  <c r="F82" i="50"/>
  <c r="BI81" i="50"/>
  <c r="BG81" i="50"/>
  <c r="BF81" i="50"/>
  <c r="BE81" i="50"/>
  <c r="BC81" i="50"/>
  <c r="BA81" i="50"/>
  <c r="AZ81" i="50"/>
  <c r="AY81" i="50"/>
  <c r="AW81" i="50"/>
  <c r="AU81" i="50"/>
  <c r="AT81" i="50"/>
  <c r="AS81" i="50"/>
  <c r="AQ81" i="50"/>
  <c r="AO81" i="50"/>
  <c r="AN81" i="50"/>
  <c r="AM81" i="50"/>
  <c r="AK81" i="50"/>
  <c r="AI81" i="50"/>
  <c r="AH81" i="50"/>
  <c r="AG81" i="50"/>
  <c r="AE81" i="50"/>
  <c r="AC81" i="50"/>
  <c r="AB81" i="50"/>
  <c r="AA81" i="50"/>
  <c r="Y81" i="50"/>
  <c r="W81" i="50"/>
  <c r="V81" i="50"/>
  <c r="U81" i="50"/>
  <c r="S81" i="50"/>
  <c r="Q81" i="50"/>
  <c r="P81" i="50"/>
  <c r="O81" i="50"/>
  <c r="M81" i="50"/>
  <c r="K81" i="50"/>
  <c r="J81" i="50"/>
  <c r="I81" i="50"/>
  <c r="G81" i="50"/>
  <c r="E81" i="50"/>
  <c r="C81" i="50"/>
  <c r="BO80" i="50" a="1"/>
  <c r="BO80" i="50" s="1"/>
  <c r="BM80" i="50" a="1"/>
  <c r="BM80" i="50" s="1"/>
  <c r="BL80" i="50" a="1"/>
  <c r="BL80" i="50" s="1"/>
  <c r="BL80" i="51" s="1"/>
  <c r="BK80" i="50" a="1"/>
  <c r="BK80" i="50" s="1"/>
  <c r="BK80" i="51" s="1"/>
  <c r="BJ80" i="50"/>
  <c r="BH80" i="50"/>
  <c r="BD80" i="50"/>
  <c r="BB80" i="50"/>
  <c r="AX80" i="50"/>
  <c r="AV80" i="50"/>
  <c r="AR80" i="50"/>
  <c r="AP80" i="50"/>
  <c r="AL80" i="50"/>
  <c r="AJ80" i="50"/>
  <c r="AF80" i="50"/>
  <c r="AD80" i="50"/>
  <c r="Z80" i="50"/>
  <c r="X80" i="50"/>
  <c r="T80" i="50"/>
  <c r="R80" i="50"/>
  <c r="N80" i="50"/>
  <c r="L80" i="50"/>
  <c r="H80" i="50"/>
  <c r="F80" i="50"/>
  <c r="BO79" i="50" a="1"/>
  <c r="BO79" i="50" s="1"/>
  <c r="BM79" i="50" a="1"/>
  <c r="BM79" i="50" s="1"/>
  <c r="BM79" i="51" s="1"/>
  <c r="BL79" i="50" a="1"/>
  <c r="BL79" i="50" s="1"/>
  <c r="BL79" i="51" s="1"/>
  <c r="BK79" i="50" a="1"/>
  <c r="BK79" i="50" s="1"/>
  <c r="BK79" i="51" s="1"/>
  <c r="BJ79" i="50"/>
  <c r="BH79" i="50"/>
  <c r="BD79" i="50"/>
  <c r="BB79" i="50"/>
  <c r="AX79" i="50"/>
  <c r="AV79" i="50"/>
  <c r="AR79" i="50"/>
  <c r="AP79" i="50"/>
  <c r="AL79" i="50"/>
  <c r="AJ79" i="50"/>
  <c r="AF79" i="50"/>
  <c r="AD79" i="50"/>
  <c r="Z79" i="50"/>
  <c r="X79" i="50"/>
  <c r="T79" i="50"/>
  <c r="R79" i="50"/>
  <c r="N79" i="50"/>
  <c r="L79" i="50"/>
  <c r="H79" i="50"/>
  <c r="F79" i="50"/>
  <c r="BO78" i="50" a="1"/>
  <c r="BO78" i="50" s="1"/>
  <c r="BM78" i="50" a="1"/>
  <c r="BM78" i="50" s="1"/>
  <c r="BM78" i="51" s="1"/>
  <c r="BL78" i="50" a="1"/>
  <c r="BL78" i="50" s="1"/>
  <c r="BL78" i="51" s="1"/>
  <c r="BK78" i="50" a="1"/>
  <c r="BK78" i="50" s="1"/>
  <c r="BK78" i="51" s="1"/>
  <c r="BJ78" i="50"/>
  <c r="BH78" i="50"/>
  <c r="BD78" i="50"/>
  <c r="BB78" i="50"/>
  <c r="AX78" i="50"/>
  <c r="AV78" i="50"/>
  <c r="AR78" i="50"/>
  <c r="AP78" i="50"/>
  <c r="AL78" i="50"/>
  <c r="AJ78" i="50"/>
  <c r="AF78" i="50"/>
  <c r="AD78" i="50"/>
  <c r="Z78" i="50"/>
  <c r="X78" i="50"/>
  <c r="T78" i="50"/>
  <c r="R78" i="50"/>
  <c r="N78" i="50"/>
  <c r="L78" i="50"/>
  <c r="H78" i="50"/>
  <c r="F78" i="50"/>
  <c r="BO77" i="50" a="1"/>
  <c r="BO77" i="50" s="1"/>
  <c r="BM77" i="50" a="1"/>
  <c r="BM77" i="50" s="1"/>
  <c r="BL77" i="50" a="1"/>
  <c r="BL77" i="50" s="1"/>
  <c r="BL77" i="51" s="1"/>
  <c r="BK77" i="50" a="1"/>
  <c r="BK77" i="50" s="1"/>
  <c r="BJ77" i="50"/>
  <c r="BH77" i="50"/>
  <c r="BD77" i="50"/>
  <c r="BB77" i="50"/>
  <c r="AX77" i="50"/>
  <c r="AV77" i="50"/>
  <c r="AR77" i="50"/>
  <c r="AP77" i="50"/>
  <c r="AL77" i="50"/>
  <c r="AJ77" i="50"/>
  <c r="AF77" i="50"/>
  <c r="AD77" i="50"/>
  <c r="Z77" i="50"/>
  <c r="X77" i="50"/>
  <c r="T77" i="50"/>
  <c r="R77" i="50"/>
  <c r="N77" i="50"/>
  <c r="L77" i="50"/>
  <c r="H77" i="50"/>
  <c r="F77" i="50"/>
  <c r="BO76" i="50" a="1"/>
  <c r="BO76" i="50" s="1"/>
  <c r="BM76" i="50" a="1"/>
  <c r="BM76" i="50" s="1"/>
  <c r="BM76" i="51" s="1"/>
  <c r="BL76" i="50" a="1"/>
  <c r="BL76" i="50" s="1"/>
  <c r="BK76" i="50" a="1"/>
  <c r="BK76" i="50" s="1"/>
  <c r="BJ76" i="50"/>
  <c r="BH76" i="50"/>
  <c r="BD76" i="50"/>
  <c r="BB76" i="50"/>
  <c r="AX76" i="50"/>
  <c r="AV76" i="50"/>
  <c r="AR76" i="50"/>
  <c r="AP76" i="50"/>
  <c r="AL76" i="50"/>
  <c r="AJ76" i="50"/>
  <c r="AF76" i="50"/>
  <c r="AD76" i="50"/>
  <c r="Z76" i="50"/>
  <c r="X76" i="50"/>
  <c r="T76" i="50"/>
  <c r="R76" i="50"/>
  <c r="N76" i="50"/>
  <c r="L76" i="50"/>
  <c r="H76" i="50"/>
  <c r="F76" i="50"/>
  <c r="BI75" i="50"/>
  <c r="BG75" i="50"/>
  <c r="BF75" i="50"/>
  <c r="BE75" i="50"/>
  <c r="BC75" i="50"/>
  <c r="BA75" i="50"/>
  <c r="AZ75" i="50"/>
  <c r="AY75" i="50"/>
  <c r="AW75" i="50"/>
  <c r="AU75" i="50"/>
  <c r="AT75" i="50"/>
  <c r="AS75" i="50"/>
  <c r="AQ75" i="50"/>
  <c r="AO75" i="50"/>
  <c r="AN75" i="50"/>
  <c r="AM75" i="50"/>
  <c r="AK75" i="50"/>
  <c r="AI75" i="50"/>
  <c r="AH75" i="50"/>
  <c r="AG75" i="50"/>
  <c r="AE75" i="50"/>
  <c r="AC75" i="50"/>
  <c r="AB75" i="50"/>
  <c r="AA75" i="50"/>
  <c r="Y75" i="50"/>
  <c r="W75" i="50"/>
  <c r="V75" i="50"/>
  <c r="U75" i="50"/>
  <c r="S75" i="50"/>
  <c r="Q75" i="50"/>
  <c r="P75" i="50"/>
  <c r="O75" i="50"/>
  <c r="M75" i="50"/>
  <c r="K75" i="50"/>
  <c r="J75" i="50"/>
  <c r="I75" i="50"/>
  <c r="G75" i="50"/>
  <c r="E75" i="50"/>
  <c r="C75" i="50"/>
  <c r="BO74" i="50" a="1"/>
  <c r="BO74" i="50" s="1"/>
  <c r="BM74" i="50" a="1"/>
  <c r="BM74" i="50" s="1"/>
  <c r="BM74" i="51" s="1"/>
  <c r="BL74" i="50" a="1"/>
  <c r="BL74" i="50" s="1"/>
  <c r="BL74" i="51" s="1"/>
  <c r="BK74" i="50" a="1"/>
  <c r="BK74" i="50" s="1"/>
  <c r="BJ74" i="50"/>
  <c r="BH74" i="50"/>
  <c r="BD74" i="50"/>
  <c r="BB74" i="50"/>
  <c r="AX74" i="50"/>
  <c r="AV74" i="50"/>
  <c r="AR74" i="50"/>
  <c r="AP74" i="50"/>
  <c r="AL74" i="50"/>
  <c r="AJ74" i="50"/>
  <c r="AF74" i="50"/>
  <c r="AD74" i="50"/>
  <c r="Z74" i="50"/>
  <c r="X74" i="50"/>
  <c r="T74" i="50"/>
  <c r="R74" i="50"/>
  <c r="N74" i="50"/>
  <c r="L74" i="50"/>
  <c r="H74" i="50"/>
  <c r="F74" i="50"/>
  <c r="BO73" i="50" a="1"/>
  <c r="BO73" i="50" s="1"/>
  <c r="BM73" i="50" a="1"/>
  <c r="BM73" i="50" s="1"/>
  <c r="BM73" i="51" s="1"/>
  <c r="BL73" i="50" a="1"/>
  <c r="BL73" i="50" s="1"/>
  <c r="BL73" i="51" s="1"/>
  <c r="BK73" i="50" a="1"/>
  <c r="BK73" i="50" s="1"/>
  <c r="BJ73" i="50"/>
  <c r="BH73" i="50"/>
  <c r="BD73" i="50"/>
  <c r="BB73" i="50"/>
  <c r="AX73" i="50"/>
  <c r="AV73" i="50"/>
  <c r="AR73" i="50"/>
  <c r="AP73" i="50"/>
  <c r="AL73" i="50"/>
  <c r="AJ73" i="50"/>
  <c r="AF73" i="50"/>
  <c r="AD73" i="50"/>
  <c r="Z73" i="50"/>
  <c r="X73" i="50"/>
  <c r="T73" i="50"/>
  <c r="R73" i="50"/>
  <c r="N73" i="50"/>
  <c r="L73" i="50"/>
  <c r="H73" i="50"/>
  <c r="F73" i="50"/>
  <c r="BO72" i="50" a="1"/>
  <c r="BO72" i="50" s="1"/>
  <c r="BM72" i="50" a="1"/>
  <c r="BM72" i="50" s="1"/>
  <c r="BL72" i="50" a="1"/>
  <c r="BL72" i="50" s="1"/>
  <c r="BL72" i="51" s="1"/>
  <c r="BK72" i="50" a="1"/>
  <c r="BK72" i="50" s="1"/>
  <c r="BJ72" i="50"/>
  <c r="BH72" i="50"/>
  <c r="BD72" i="50"/>
  <c r="BB72" i="50"/>
  <c r="AX72" i="50"/>
  <c r="AV72" i="50"/>
  <c r="AR72" i="50"/>
  <c r="AP72" i="50"/>
  <c r="AL72" i="50"/>
  <c r="AJ72" i="50"/>
  <c r="AF72" i="50"/>
  <c r="AD72" i="50"/>
  <c r="Z72" i="50"/>
  <c r="X72" i="50"/>
  <c r="T72" i="50"/>
  <c r="R72" i="50"/>
  <c r="N72" i="50"/>
  <c r="L72" i="50"/>
  <c r="H72" i="50"/>
  <c r="F72" i="50"/>
  <c r="BO71" i="50" a="1"/>
  <c r="BO71" i="50" s="1"/>
  <c r="BM71" i="50" a="1"/>
  <c r="BM71" i="50" s="1"/>
  <c r="BM71" i="51" s="1"/>
  <c r="BL71" i="50" a="1"/>
  <c r="BL71" i="50" s="1"/>
  <c r="BL71" i="51" s="1"/>
  <c r="BK71" i="50" a="1"/>
  <c r="BK71" i="50" s="1"/>
  <c r="BJ71" i="50"/>
  <c r="BH71" i="50"/>
  <c r="BD71" i="50"/>
  <c r="BB71" i="50"/>
  <c r="AX71" i="50"/>
  <c r="AV71" i="50"/>
  <c r="AR71" i="50"/>
  <c r="AP71" i="50"/>
  <c r="AL71" i="50"/>
  <c r="AJ71" i="50"/>
  <c r="AF71" i="50"/>
  <c r="AD71" i="50"/>
  <c r="Z71" i="50"/>
  <c r="X71" i="50"/>
  <c r="T71" i="50"/>
  <c r="R71" i="50"/>
  <c r="N71" i="50"/>
  <c r="L71" i="50"/>
  <c r="H71" i="50"/>
  <c r="F71" i="50"/>
  <c r="BO70" i="50" a="1"/>
  <c r="BO70" i="50" s="1"/>
  <c r="BM70" i="50" a="1"/>
  <c r="BM70" i="50" s="1"/>
  <c r="BM70" i="51" s="1"/>
  <c r="BL70" i="50" a="1"/>
  <c r="BL70" i="50" s="1"/>
  <c r="BK70" i="50" a="1"/>
  <c r="BK70" i="50" s="1"/>
  <c r="BJ70" i="50"/>
  <c r="BH70" i="50"/>
  <c r="BD70" i="50"/>
  <c r="BB70" i="50"/>
  <c r="AX70" i="50"/>
  <c r="AV70" i="50"/>
  <c r="AR70" i="50"/>
  <c r="AP70" i="50"/>
  <c r="AL70" i="50"/>
  <c r="AJ70" i="50"/>
  <c r="AF70" i="50"/>
  <c r="AD70" i="50"/>
  <c r="Z70" i="50"/>
  <c r="X70" i="50"/>
  <c r="T70" i="50"/>
  <c r="R70" i="50"/>
  <c r="N70" i="50"/>
  <c r="L70" i="50"/>
  <c r="H70" i="50"/>
  <c r="F70" i="50"/>
  <c r="BI69" i="50"/>
  <c r="BG69" i="50"/>
  <c r="BF69" i="50"/>
  <c r="BE69" i="50"/>
  <c r="BC69" i="50"/>
  <c r="BA69" i="50"/>
  <c r="AZ69" i="50"/>
  <c r="AY69" i="50"/>
  <c r="AW69" i="50"/>
  <c r="AU69" i="50"/>
  <c r="AT69" i="50"/>
  <c r="AS69" i="50"/>
  <c r="AQ69" i="50"/>
  <c r="AO69" i="50"/>
  <c r="AN69" i="50"/>
  <c r="AM69" i="50"/>
  <c r="AK69" i="50"/>
  <c r="AI69" i="50"/>
  <c r="AH69" i="50"/>
  <c r="AG69" i="50"/>
  <c r="AE69" i="50"/>
  <c r="AC69" i="50"/>
  <c r="AB69" i="50"/>
  <c r="AA69" i="50"/>
  <c r="Y69" i="50"/>
  <c r="W69" i="50"/>
  <c r="V69" i="50"/>
  <c r="U69" i="50"/>
  <c r="S69" i="50"/>
  <c r="Q69" i="50"/>
  <c r="P69" i="50"/>
  <c r="O69" i="50"/>
  <c r="M69" i="50"/>
  <c r="K69" i="50"/>
  <c r="J69" i="50"/>
  <c r="I69" i="50"/>
  <c r="G69" i="50"/>
  <c r="E69" i="50"/>
  <c r="C69" i="50"/>
  <c r="BO68" i="50" a="1"/>
  <c r="BO68" i="50" s="1"/>
  <c r="BM68" i="50" a="1"/>
  <c r="BM68" i="50" s="1"/>
  <c r="BM68" i="51" s="1"/>
  <c r="BL68" i="50" a="1"/>
  <c r="BL68" i="50" s="1"/>
  <c r="BL68" i="51" s="1"/>
  <c r="BK68" i="50" a="1"/>
  <c r="BK68" i="50" s="1"/>
  <c r="BJ68" i="50"/>
  <c r="BH68" i="50"/>
  <c r="BD68" i="50"/>
  <c r="BB68" i="50"/>
  <c r="AX68" i="50"/>
  <c r="AV68" i="50"/>
  <c r="AR68" i="50"/>
  <c r="AP68" i="50"/>
  <c r="AL68" i="50"/>
  <c r="AJ68" i="50"/>
  <c r="AF68" i="50"/>
  <c r="AD68" i="50"/>
  <c r="Z68" i="50"/>
  <c r="X68" i="50"/>
  <c r="T68" i="50"/>
  <c r="R68" i="50"/>
  <c r="N68" i="50"/>
  <c r="L68" i="50"/>
  <c r="H68" i="50"/>
  <c r="F68" i="50"/>
  <c r="BO67" i="50" a="1"/>
  <c r="BO67" i="50" s="1"/>
  <c r="BM67" i="50" a="1"/>
  <c r="BM67" i="50" s="1"/>
  <c r="BL67" i="50" a="1"/>
  <c r="BL67" i="50" s="1"/>
  <c r="BL67" i="51" s="1"/>
  <c r="BK67" i="50" a="1"/>
  <c r="BK67" i="50" s="1"/>
  <c r="BK67" i="51" s="1"/>
  <c r="BJ67" i="50"/>
  <c r="BH67" i="50"/>
  <c r="BD67" i="50"/>
  <c r="BB67" i="50"/>
  <c r="AX67" i="50"/>
  <c r="AV67" i="50"/>
  <c r="AR67" i="50"/>
  <c r="AP67" i="50"/>
  <c r="AL67" i="50"/>
  <c r="AJ67" i="50"/>
  <c r="AF67" i="50"/>
  <c r="AD67" i="50"/>
  <c r="Z67" i="50"/>
  <c r="X67" i="50"/>
  <c r="T67" i="50"/>
  <c r="R67" i="50"/>
  <c r="N67" i="50"/>
  <c r="L67" i="50"/>
  <c r="H67" i="50"/>
  <c r="F67" i="50"/>
  <c r="BO66" i="50" a="1"/>
  <c r="BO66" i="50" s="1"/>
  <c r="BM66" i="50" a="1"/>
  <c r="BM66" i="50" s="1"/>
  <c r="BM66" i="51" s="1"/>
  <c r="BL66" i="50" a="1"/>
  <c r="BL66" i="50" s="1"/>
  <c r="BL66" i="51" s="1"/>
  <c r="BK66" i="50" a="1"/>
  <c r="BK66" i="50" s="1"/>
  <c r="BK66" i="51" s="1"/>
  <c r="BJ66" i="50"/>
  <c r="BH66" i="50"/>
  <c r="BD66" i="50"/>
  <c r="BB66" i="50"/>
  <c r="AX66" i="50"/>
  <c r="AV66" i="50"/>
  <c r="AR66" i="50"/>
  <c r="AP66" i="50"/>
  <c r="AL66" i="50"/>
  <c r="AJ66" i="50"/>
  <c r="AF66" i="50"/>
  <c r="AD66" i="50"/>
  <c r="Z66" i="50"/>
  <c r="X66" i="50"/>
  <c r="T66" i="50"/>
  <c r="R66" i="50"/>
  <c r="N66" i="50"/>
  <c r="L66" i="50"/>
  <c r="H66" i="50"/>
  <c r="F66" i="50"/>
  <c r="BO65" i="50" a="1"/>
  <c r="BO65" i="50" s="1"/>
  <c r="BM65" i="50" a="1"/>
  <c r="BM65" i="50" s="1"/>
  <c r="BM65" i="51" s="1"/>
  <c r="BL65" i="50" a="1"/>
  <c r="BL65" i="50" s="1"/>
  <c r="BL65" i="51" s="1"/>
  <c r="BK65" i="50" a="1"/>
  <c r="BK65" i="50" s="1"/>
  <c r="BK65" i="51" s="1"/>
  <c r="BJ65" i="50"/>
  <c r="BH65" i="50"/>
  <c r="BD65" i="50"/>
  <c r="BB65" i="50"/>
  <c r="AX65" i="50"/>
  <c r="AV65" i="50"/>
  <c r="AR65" i="50"/>
  <c r="AP65" i="50"/>
  <c r="AL65" i="50"/>
  <c r="AJ65" i="50"/>
  <c r="AF65" i="50"/>
  <c r="AD65" i="50"/>
  <c r="Z65" i="50"/>
  <c r="X65" i="50"/>
  <c r="T65" i="50"/>
  <c r="R65" i="50"/>
  <c r="N65" i="50"/>
  <c r="L65" i="50"/>
  <c r="H65" i="50"/>
  <c r="F65" i="50"/>
  <c r="BO64" i="50" a="1"/>
  <c r="BO64" i="50" s="1"/>
  <c r="BM64" i="50" a="1"/>
  <c r="BM64" i="50" s="1"/>
  <c r="BL64" i="50" a="1"/>
  <c r="BL64" i="50" s="1"/>
  <c r="BK64" i="50" a="1"/>
  <c r="BK64" i="50" s="1"/>
  <c r="BK64" i="51" s="1"/>
  <c r="BJ64" i="50"/>
  <c r="BH64" i="50"/>
  <c r="BD64" i="50"/>
  <c r="BB64" i="50"/>
  <c r="AX64" i="50"/>
  <c r="AV64" i="50"/>
  <c r="AR64" i="50"/>
  <c r="AP64" i="50"/>
  <c r="AL64" i="50"/>
  <c r="AJ64" i="50"/>
  <c r="AF64" i="50"/>
  <c r="AD64" i="50"/>
  <c r="Z64" i="50"/>
  <c r="X64" i="50"/>
  <c r="T64" i="50"/>
  <c r="R64" i="50"/>
  <c r="N64" i="50"/>
  <c r="L64" i="50"/>
  <c r="H64" i="50"/>
  <c r="F64" i="50"/>
  <c r="BI63" i="50"/>
  <c r="BG63" i="50"/>
  <c r="BF63" i="50"/>
  <c r="BE63" i="50"/>
  <c r="BC63" i="50"/>
  <c r="BA63" i="50"/>
  <c r="AZ63" i="50"/>
  <c r="AY63" i="50"/>
  <c r="AW63" i="50"/>
  <c r="AU63" i="50"/>
  <c r="AT63" i="50"/>
  <c r="AS63" i="50"/>
  <c r="AQ63" i="50"/>
  <c r="AO63" i="50"/>
  <c r="AN63" i="50"/>
  <c r="AM63" i="50"/>
  <c r="AK63" i="50"/>
  <c r="AI63" i="50"/>
  <c r="AH63" i="50"/>
  <c r="AG63" i="50"/>
  <c r="AE63" i="50"/>
  <c r="AC63" i="50"/>
  <c r="AB63" i="50"/>
  <c r="AA63" i="50"/>
  <c r="Y63" i="50"/>
  <c r="W63" i="50"/>
  <c r="V63" i="50"/>
  <c r="U63" i="50"/>
  <c r="S63" i="50"/>
  <c r="Q63" i="50"/>
  <c r="P63" i="50"/>
  <c r="O63" i="50"/>
  <c r="M63" i="50"/>
  <c r="K63" i="50"/>
  <c r="J63" i="50"/>
  <c r="I63" i="50"/>
  <c r="G63" i="50"/>
  <c r="E63" i="50"/>
  <c r="C63" i="50"/>
  <c r="BO62" i="50" a="1"/>
  <c r="BO62" i="50" s="1"/>
  <c r="BM62" i="50" a="1"/>
  <c r="BM62" i="50" s="1"/>
  <c r="BL62" i="50" a="1"/>
  <c r="BL62" i="50" s="1"/>
  <c r="BL62" i="51" s="1"/>
  <c r="BK62" i="50" a="1"/>
  <c r="BK62" i="50" s="1"/>
  <c r="BK62" i="51" s="1"/>
  <c r="BJ62" i="50"/>
  <c r="BH62" i="50"/>
  <c r="BD62" i="50"/>
  <c r="BB62" i="50"/>
  <c r="AX62" i="50"/>
  <c r="AV62" i="50"/>
  <c r="AR62" i="50"/>
  <c r="AP62" i="50"/>
  <c r="AL62" i="50"/>
  <c r="AJ62" i="50"/>
  <c r="AF62" i="50"/>
  <c r="AD62" i="50"/>
  <c r="Z62" i="50"/>
  <c r="X62" i="50"/>
  <c r="T62" i="50"/>
  <c r="R62" i="50"/>
  <c r="N62" i="50"/>
  <c r="L62" i="50"/>
  <c r="H62" i="50"/>
  <c r="F62" i="50"/>
  <c r="BO61" i="50" a="1"/>
  <c r="BO61" i="50" s="1"/>
  <c r="BM61" i="50" a="1"/>
  <c r="BM61" i="50" s="1"/>
  <c r="BL61" i="50" a="1"/>
  <c r="BL61" i="50" s="1"/>
  <c r="BL61" i="51" s="1"/>
  <c r="BK61" i="50" a="1"/>
  <c r="BK61" i="50" s="1"/>
  <c r="BJ61" i="50"/>
  <c r="BH61" i="50"/>
  <c r="BD61" i="50"/>
  <c r="BB61" i="50"/>
  <c r="AX61" i="50"/>
  <c r="AV61" i="50"/>
  <c r="AR61" i="50"/>
  <c r="AP61" i="50"/>
  <c r="AL61" i="50"/>
  <c r="AJ61" i="50"/>
  <c r="AF61" i="50"/>
  <c r="AD61" i="50"/>
  <c r="Z61" i="50"/>
  <c r="X61" i="50"/>
  <c r="T61" i="50"/>
  <c r="R61" i="50"/>
  <c r="N61" i="50"/>
  <c r="L61" i="50"/>
  <c r="H61" i="50"/>
  <c r="F61" i="50"/>
  <c r="BO60" i="50" a="1"/>
  <c r="BO60" i="50" s="1"/>
  <c r="BM60" i="50" a="1"/>
  <c r="BM60" i="50" s="1"/>
  <c r="BM60" i="51" s="1"/>
  <c r="BL60" i="50" a="1"/>
  <c r="BL60" i="50" s="1"/>
  <c r="BL60" i="51" s="1"/>
  <c r="BK60" i="50" a="1"/>
  <c r="BK60" i="50" s="1"/>
  <c r="BK60" i="51" s="1"/>
  <c r="BJ60" i="50"/>
  <c r="BH60" i="50"/>
  <c r="BD60" i="50"/>
  <c r="BB60" i="50"/>
  <c r="AX60" i="50"/>
  <c r="AV60" i="50"/>
  <c r="AR60" i="50"/>
  <c r="AP60" i="50"/>
  <c r="AL60" i="50"/>
  <c r="AJ60" i="50"/>
  <c r="AF60" i="50"/>
  <c r="AD60" i="50"/>
  <c r="Z60" i="50"/>
  <c r="X60" i="50"/>
  <c r="T60" i="50"/>
  <c r="R60" i="50"/>
  <c r="N60" i="50"/>
  <c r="L60" i="50"/>
  <c r="H60" i="50"/>
  <c r="F60" i="50"/>
  <c r="BO59" i="50" a="1"/>
  <c r="BO59" i="50" s="1"/>
  <c r="BM59" i="50" a="1"/>
  <c r="BM59" i="50" s="1"/>
  <c r="BM59" i="51" s="1"/>
  <c r="BL59" i="50" a="1"/>
  <c r="BL59" i="50" s="1"/>
  <c r="BL59" i="51" s="1"/>
  <c r="BK59" i="50" a="1"/>
  <c r="BK59" i="50" s="1"/>
  <c r="BJ59" i="50"/>
  <c r="BH59" i="50"/>
  <c r="BD59" i="50"/>
  <c r="BB59" i="50"/>
  <c r="AX59" i="50"/>
  <c r="AV59" i="50"/>
  <c r="AR59" i="50"/>
  <c r="AP59" i="50"/>
  <c r="AL59" i="50"/>
  <c r="AJ59" i="50"/>
  <c r="AF59" i="50"/>
  <c r="AD59" i="50"/>
  <c r="Z59" i="50"/>
  <c r="X59" i="50"/>
  <c r="T59" i="50"/>
  <c r="R59" i="50"/>
  <c r="N59" i="50"/>
  <c r="L59" i="50"/>
  <c r="H59" i="50"/>
  <c r="F59" i="50"/>
  <c r="BO58" i="50" a="1"/>
  <c r="BO58" i="50" s="1"/>
  <c r="BM58" i="50" a="1"/>
  <c r="BM58" i="50" s="1"/>
  <c r="BM58" i="51" s="1"/>
  <c r="BL58" i="50" a="1"/>
  <c r="BL58" i="50" s="1"/>
  <c r="BK58" i="50" a="1"/>
  <c r="BK58" i="50" s="1"/>
  <c r="BJ58" i="50"/>
  <c r="BH58" i="50"/>
  <c r="BD58" i="50"/>
  <c r="BB58" i="50"/>
  <c r="AX58" i="50"/>
  <c r="AV58" i="50"/>
  <c r="AR58" i="50"/>
  <c r="AP58" i="50"/>
  <c r="AL58" i="50"/>
  <c r="AJ58" i="50"/>
  <c r="AF58" i="50"/>
  <c r="AD58" i="50"/>
  <c r="Z58" i="50"/>
  <c r="X58" i="50"/>
  <c r="T58" i="50"/>
  <c r="R58" i="50"/>
  <c r="N58" i="50"/>
  <c r="L58" i="50"/>
  <c r="H58" i="50"/>
  <c r="F58" i="50"/>
  <c r="BI57" i="50"/>
  <c r="BG57" i="50"/>
  <c r="BF57" i="50"/>
  <c r="BE57" i="50"/>
  <c r="BC57" i="50"/>
  <c r="BA57" i="50"/>
  <c r="AZ57" i="50"/>
  <c r="AY57" i="50"/>
  <c r="AW57" i="50"/>
  <c r="AU57" i="50"/>
  <c r="AT57" i="50"/>
  <c r="AS57" i="50"/>
  <c r="AQ57" i="50"/>
  <c r="AO57" i="50"/>
  <c r="AN57" i="50"/>
  <c r="AM57" i="50"/>
  <c r="AK57" i="50"/>
  <c r="AI57" i="50"/>
  <c r="AH57" i="50"/>
  <c r="AG57" i="50"/>
  <c r="AE57" i="50"/>
  <c r="AC57" i="50"/>
  <c r="AB57" i="50"/>
  <c r="AA57" i="50"/>
  <c r="Y57" i="50"/>
  <c r="W57" i="50"/>
  <c r="V57" i="50"/>
  <c r="U57" i="50"/>
  <c r="S57" i="50"/>
  <c r="Q57" i="50"/>
  <c r="P57" i="50"/>
  <c r="O57" i="50"/>
  <c r="M57" i="50"/>
  <c r="K57" i="50"/>
  <c r="J57" i="50"/>
  <c r="I57" i="50"/>
  <c r="G57" i="50"/>
  <c r="E57" i="50"/>
  <c r="C57" i="50"/>
  <c r="BO56" i="50" a="1"/>
  <c r="BO56" i="50" s="1"/>
  <c r="BM56" i="50" a="1"/>
  <c r="BM56" i="50" s="1"/>
  <c r="BM56" i="51" s="1"/>
  <c r="BL56" i="50" a="1"/>
  <c r="BL56" i="50" s="1"/>
  <c r="BK56" i="50" a="1"/>
  <c r="BK56" i="50" s="1"/>
  <c r="BJ56" i="50"/>
  <c r="BH56" i="50"/>
  <c r="BD56" i="50"/>
  <c r="BB56" i="50"/>
  <c r="AX56" i="50"/>
  <c r="AV56" i="50"/>
  <c r="AR56" i="50"/>
  <c r="AP56" i="50"/>
  <c r="AL56" i="50"/>
  <c r="AJ56" i="50"/>
  <c r="AF56" i="50"/>
  <c r="AD56" i="50"/>
  <c r="Z56" i="50"/>
  <c r="X56" i="50"/>
  <c r="T56" i="50"/>
  <c r="R56" i="50"/>
  <c r="N56" i="50"/>
  <c r="L56" i="50"/>
  <c r="H56" i="50"/>
  <c r="F56" i="50"/>
  <c r="BO55" i="50" a="1"/>
  <c r="BO55" i="50" s="1"/>
  <c r="BM55" i="50" a="1"/>
  <c r="BM55" i="50" s="1"/>
  <c r="BM55" i="51" s="1"/>
  <c r="BL55" i="50" a="1"/>
  <c r="BL55" i="50" s="1"/>
  <c r="BL55" i="51" s="1"/>
  <c r="BK55" i="50" a="1"/>
  <c r="BK55" i="50" s="1"/>
  <c r="BK55" i="51" s="1"/>
  <c r="BJ55" i="50"/>
  <c r="BH55" i="50"/>
  <c r="BD55" i="50"/>
  <c r="BB55" i="50"/>
  <c r="AX55" i="50"/>
  <c r="AV55" i="50"/>
  <c r="AR55" i="50"/>
  <c r="AP55" i="50"/>
  <c r="AL55" i="50"/>
  <c r="AJ55" i="50"/>
  <c r="AF55" i="50"/>
  <c r="AD55" i="50"/>
  <c r="Z55" i="50"/>
  <c r="X55" i="50"/>
  <c r="T55" i="50"/>
  <c r="R55" i="50"/>
  <c r="N55" i="50"/>
  <c r="L55" i="50"/>
  <c r="H55" i="50"/>
  <c r="F55" i="50"/>
  <c r="BO54" i="50" a="1"/>
  <c r="BO54" i="50" s="1"/>
  <c r="BM54" i="50" a="1"/>
  <c r="BM54" i="50" s="1"/>
  <c r="BM54" i="51" s="1"/>
  <c r="BL54" i="50" a="1"/>
  <c r="BL54" i="50" s="1"/>
  <c r="BL54" i="51" s="1"/>
  <c r="BK54" i="50" a="1"/>
  <c r="BK54" i="50" s="1"/>
  <c r="BK54" i="51" s="1"/>
  <c r="BJ54" i="50"/>
  <c r="BH54" i="50"/>
  <c r="BD54" i="50"/>
  <c r="BB54" i="50"/>
  <c r="AX54" i="50"/>
  <c r="AV54" i="50"/>
  <c r="AR54" i="50"/>
  <c r="AP54" i="50"/>
  <c r="AL54" i="50"/>
  <c r="AJ54" i="50"/>
  <c r="AF54" i="50"/>
  <c r="AD54" i="50"/>
  <c r="Z54" i="50"/>
  <c r="X54" i="50"/>
  <c r="T54" i="50"/>
  <c r="R54" i="50"/>
  <c r="N54" i="50"/>
  <c r="L54" i="50"/>
  <c r="H54" i="50"/>
  <c r="F54" i="50"/>
  <c r="BO53" i="50" a="1"/>
  <c r="BO53" i="50" s="1"/>
  <c r="BM53" i="50" a="1"/>
  <c r="BM53" i="50" s="1"/>
  <c r="BL53" i="50" a="1"/>
  <c r="BL53" i="50" s="1"/>
  <c r="BL53" i="51" s="1"/>
  <c r="BK53" i="50" a="1"/>
  <c r="BK53" i="50" s="1"/>
  <c r="BK53" i="51" s="1"/>
  <c r="BJ53" i="50"/>
  <c r="BH53" i="50"/>
  <c r="BD53" i="50"/>
  <c r="BB53" i="50"/>
  <c r="AX53" i="50"/>
  <c r="AV53" i="50"/>
  <c r="AR53" i="50"/>
  <c r="AP53" i="50"/>
  <c r="AL53" i="50"/>
  <c r="AJ53" i="50"/>
  <c r="AF53" i="50"/>
  <c r="AD53" i="50"/>
  <c r="Z53" i="50"/>
  <c r="X53" i="50"/>
  <c r="T53" i="50"/>
  <c r="R53" i="50"/>
  <c r="N53" i="50"/>
  <c r="L53" i="50"/>
  <c r="H53" i="50"/>
  <c r="F53" i="50"/>
  <c r="BO52" i="50" a="1"/>
  <c r="BO52" i="50" s="1"/>
  <c r="BM52" i="50" a="1"/>
  <c r="BM52" i="50" s="1"/>
  <c r="BM52" i="51" s="1"/>
  <c r="BL52" i="50" a="1"/>
  <c r="BL52" i="50" s="1"/>
  <c r="BL52" i="51" s="1"/>
  <c r="BK52" i="50" a="1"/>
  <c r="BK52" i="50" s="1"/>
  <c r="BJ52" i="50"/>
  <c r="BH52" i="50"/>
  <c r="BD52" i="50"/>
  <c r="BB52" i="50"/>
  <c r="AX52" i="50"/>
  <c r="AV52" i="50"/>
  <c r="AR52" i="50"/>
  <c r="AP52" i="50"/>
  <c r="AL52" i="50"/>
  <c r="AJ52" i="50"/>
  <c r="AF52" i="50"/>
  <c r="AD52" i="50"/>
  <c r="Z52" i="50"/>
  <c r="X52" i="50"/>
  <c r="T52" i="50"/>
  <c r="R52" i="50"/>
  <c r="N52" i="50"/>
  <c r="L52" i="50"/>
  <c r="H52" i="50"/>
  <c r="F52" i="50"/>
  <c r="BI51" i="50"/>
  <c r="BG51" i="50"/>
  <c r="BF51" i="50"/>
  <c r="BE51" i="50"/>
  <c r="BC51" i="50"/>
  <c r="BA51" i="50"/>
  <c r="AZ51" i="50"/>
  <c r="AY51" i="50"/>
  <c r="AW51" i="50"/>
  <c r="AU51" i="50"/>
  <c r="AT51" i="50"/>
  <c r="AS51" i="50"/>
  <c r="AQ51" i="50"/>
  <c r="AO51" i="50"/>
  <c r="AN51" i="50"/>
  <c r="AM51" i="50"/>
  <c r="AK51" i="50"/>
  <c r="AI51" i="50"/>
  <c r="AH51" i="50"/>
  <c r="AG51" i="50"/>
  <c r="AE51" i="50"/>
  <c r="AC51" i="50"/>
  <c r="AB51" i="50"/>
  <c r="AA51" i="50"/>
  <c r="Y51" i="50"/>
  <c r="W51" i="50"/>
  <c r="V51" i="50"/>
  <c r="U51" i="50"/>
  <c r="S51" i="50"/>
  <c r="Q51" i="50"/>
  <c r="P51" i="50"/>
  <c r="O51" i="50"/>
  <c r="M51" i="50"/>
  <c r="K51" i="50"/>
  <c r="J51" i="50"/>
  <c r="I51" i="50"/>
  <c r="G51" i="50"/>
  <c r="E51" i="50"/>
  <c r="C51" i="50"/>
  <c r="BO50" i="50" a="1"/>
  <c r="BO50" i="50" s="1"/>
  <c r="BM50" i="50" a="1"/>
  <c r="BM50" i="50" s="1"/>
  <c r="BM50" i="51" s="1"/>
  <c r="BL50" i="50" a="1"/>
  <c r="BL50" i="50" s="1"/>
  <c r="BL50" i="51" s="1"/>
  <c r="BK50" i="50" a="1"/>
  <c r="BK50" i="50" s="1"/>
  <c r="BJ50" i="50"/>
  <c r="BH50" i="50"/>
  <c r="BD50" i="50"/>
  <c r="BB50" i="50"/>
  <c r="AX50" i="50"/>
  <c r="AV50" i="50"/>
  <c r="AR50" i="50"/>
  <c r="AP50" i="50"/>
  <c r="AL50" i="50"/>
  <c r="AJ50" i="50"/>
  <c r="AF50" i="50"/>
  <c r="AD50" i="50"/>
  <c r="Z50" i="50"/>
  <c r="X50" i="50"/>
  <c r="T50" i="50"/>
  <c r="R50" i="50"/>
  <c r="N50" i="50"/>
  <c r="L50" i="50"/>
  <c r="H50" i="50"/>
  <c r="F50" i="50"/>
  <c r="BO49" i="50" a="1"/>
  <c r="BO49" i="50" s="1"/>
  <c r="BM49" i="50" a="1"/>
  <c r="BM49" i="50" s="1"/>
  <c r="BM49" i="51" s="1"/>
  <c r="BL49" i="50" a="1"/>
  <c r="BL49" i="50" s="1"/>
  <c r="BL49" i="51" s="1"/>
  <c r="BK49" i="50" a="1"/>
  <c r="BK49" i="50" s="1"/>
  <c r="BJ49" i="50"/>
  <c r="BH49" i="50"/>
  <c r="BD49" i="50"/>
  <c r="BB49" i="50"/>
  <c r="AX49" i="50"/>
  <c r="AV49" i="50"/>
  <c r="AR49" i="50"/>
  <c r="AP49" i="50"/>
  <c r="AL49" i="50"/>
  <c r="AJ49" i="50"/>
  <c r="AF49" i="50"/>
  <c r="AD49" i="50"/>
  <c r="Z49" i="50"/>
  <c r="X49" i="50"/>
  <c r="T49" i="50"/>
  <c r="R49" i="50"/>
  <c r="N49" i="50"/>
  <c r="L49" i="50"/>
  <c r="H49" i="50"/>
  <c r="F49" i="50"/>
  <c r="BO48" i="50" a="1"/>
  <c r="BO48" i="50" s="1"/>
  <c r="BM48" i="50" a="1"/>
  <c r="BM48" i="50" s="1"/>
  <c r="BM48" i="51" s="1"/>
  <c r="BL48" i="50" a="1"/>
  <c r="BL48" i="50" s="1"/>
  <c r="BL48" i="51" s="1"/>
  <c r="BK48" i="50" a="1"/>
  <c r="BK48" i="50" s="1"/>
  <c r="BJ48" i="50"/>
  <c r="BH48" i="50"/>
  <c r="BD48" i="50"/>
  <c r="BB48" i="50"/>
  <c r="AX48" i="50"/>
  <c r="AV48" i="50"/>
  <c r="AR48" i="50"/>
  <c r="AP48" i="50"/>
  <c r="AL48" i="50"/>
  <c r="AJ48" i="50"/>
  <c r="AF48" i="50"/>
  <c r="AD48" i="50"/>
  <c r="Z48" i="50"/>
  <c r="X48" i="50"/>
  <c r="T48" i="50"/>
  <c r="R48" i="50"/>
  <c r="N48" i="50"/>
  <c r="L48" i="50"/>
  <c r="H48" i="50"/>
  <c r="F48" i="50"/>
  <c r="BO47" i="50" a="1"/>
  <c r="BO47" i="50" s="1"/>
  <c r="BM47" i="50" a="1"/>
  <c r="BM47" i="50" s="1"/>
  <c r="BL47" i="50" a="1"/>
  <c r="BL47" i="50" s="1"/>
  <c r="BL47" i="51" s="1"/>
  <c r="BK47" i="50" a="1"/>
  <c r="BK47" i="50" s="1"/>
  <c r="BK47" i="51" s="1"/>
  <c r="BJ47" i="50"/>
  <c r="BH47" i="50"/>
  <c r="BD47" i="50"/>
  <c r="BB47" i="50"/>
  <c r="AX47" i="50"/>
  <c r="AV47" i="50"/>
  <c r="AR47" i="50"/>
  <c r="AP47" i="50"/>
  <c r="AL47" i="50"/>
  <c r="AJ47" i="50"/>
  <c r="AF47" i="50"/>
  <c r="AD47" i="50"/>
  <c r="Z47" i="50"/>
  <c r="X47" i="50"/>
  <c r="T47" i="50"/>
  <c r="R47" i="50"/>
  <c r="N47" i="50"/>
  <c r="L47" i="50"/>
  <c r="H47" i="50"/>
  <c r="F47" i="50"/>
  <c r="BO46" i="50" a="1"/>
  <c r="BO46" i="50" s="1"/>
  <c r="BM46" i="50" a="1"/>
  <c r="BM46" i="50" s="1"/>
  <c r="BM46" i="51" s="1"/>
  <c r="BL46" i="50" a="1"/>
  <c r="BL46" i="50" s="1"/>
  <c r="BJ46" i="50"/>
  <c r="BH46" i="50"/>
  <c r="BD46" i="50"/>
  <c r="BB46" i="50"/>
  <c r="AX46" i="50"/>
  <c r="AV46" i="50"/>
  <c r="AR46" i="50"/>
  <c r="AP46" i="50"/>
  <c r="AL46" i="50"/>
  <c r="AJ46" i="50"/>
  <c r="AA46" i="50"/>
  <c r="AA45" i="50" s="1"/>
  <c r="Z46" i="50"/>
  <c r="X46" i="50"/>
  <c r="T46" i="50"/>
  <c r="R46" i="50"/>
  <c r="I46" i="50"/>
  <c r="N46" i="50" s="1"/>
  <c r="C46" i="50"/>
  <c r="C46" i="51" s="1"/>
  <c r="BI45" i="50"/>
  <c r="BG45" i="50"/>
  <c r="BF45" i="50"/>
  <c r="BE45" i="50"/>
  <c r="BC45" i="50"/>
  <c r="BA45" i="50"/>
  <c r="AZ45" i="50"/>
  <c r="AY45" i="50"/>
  <c r="AW45" i="50"/>
  <c r="AU45" i="50"/>
  <c r="AT45" i="50"/>
  <c r="AS45" i="50"/>
  <c r="AQ45" i="50"/>
  <c r="AO45" i="50"/>
  <c r="AN45" i="50"/>
  <c r="AM45" i="50"/>
  <c r="AK45" i="50"/>
  <c r="AI45" i="50"/>
  <c r="AH45" i="50"/>
  <c r="AG45" i="50"/>
  <c r="AE45" i="50"/>
  <c r="AC45" i="50"/>
  <c r="AB45" i="50"/>
  <c r="Y45" i="50"/>
  <c r="W45" i="50"/>
  <c r="V45" i="50"/>
  <c r="U45" i="50"/>
  <c r="S45" i="50"/>
  <c r="Q45" i="50"/>
  <c r="P45" i="50"/>
  <c r="O45" i="50"/>
  <c r="M45" i="50"/>
  <c r="K45" i="50"/>
  <c r="J45" i="50"/>
  <c r="G45" i="50"/>
  <c r="E45" i="50"/>
  <c r="BO44" i="50" a="1"/>
  <c r="BO44" i="50" s="1"/>
  <c r="BM44" i="50" a="1"/>
  <c r="BM44" i="50" s="1"/>
  <c r="BL44" i="50" a="1"/>
  <c r="BL44" i="50" s="1"/>
  <c r="BL44" i="51" s="1"/>
  <c r="BK44" i="50" a="1"/>
  <c r="BK44" i="50" s="1"/>
  <c r="BK44" i="51" s="1"/>
  <c r="BJ44" i="50"/>
  <c r="BH44" i="50"/>
  <c r="BD44" i="50"/>
  <c r="BB44" i="50"/>
  <c r="AX44" i="50"/>
  <c r="AV44" i="50"/>
  <c r="AR44" i="50"/>
  <c r="AP44" i="50"/>
  <c r="AL44" i="50"/>
  <c r="AJ44" i="50"/>
  <c r="AF44" i="50"/>
  <c r="AD44" i="50"/>
  <c r="Z44" i="50"/>
  <c r="X44" i="50"/>
  <c r="T44" i="50"/>
  <c r="R44" i="50"/>
  <c r="N44" i="50"/>
  <c r="L44" i="50"/>
  <c r="H44" i="50"/>
  <c r="F44" i="50"/>
  <c r="BL43" i="50" a="1"/>
  <c r="BL43" i="50" s="1"/>
  <c r="BL43" i="51" s="1"/>
  <c r="BK43" i="50" a="1"/>
  <c r="BK43" i="50" s="1"/>
  <c r="BJ43" i="50"/>
  <c r="BH43" i="50"/>
  <c r="BD43" i="50"/>
  <c r="BB43" i="50"/>
  <c r="AX43" i="50"/>
  <c r="AV43" i="50"/>
  <c r="AR43" i="50"/>
  <c r="AP43" i="50"/>
  <c r="AL43" i="50"/>
  <c r="AJ43" i="50"/>
  <c r="AF43" i="50"/>
  <c r="AD43" i="50"/>
  <c r="Y43" i="50"/>
  <c r="BO43" i="50" s="1" a="1"/>
  <c r="BO43" i="50" s="1"/>
  <c r="W43" i="50"/>
  <c r="BM43" i="50" s="1" a="1"/>
  <c r="BM43" i="50" s="1"/>
  <c r="T43" i="50"/>
  <c r="R43" i="50"/>
  <c r="N43" i="50"/>
  <c r="L43" i="50"/>
  <c r="H43" i="50"/>
  <c r="F43" i="50"/>
  <c r="BO42" i="50" a="1"/>
  <c r="BO42" i="50" s="1"/>
  <c r="BM42" i="50" a="1"/>
  <c r="BM42" i="50" s="1"/>
  <c r="BM42" i="51" s="1"/>
  <c r="BL42" i="50" a="1"/>
  <c r="BL42" i="50" s="1"/>
  <c r="BL42" i="51" s="1"/>
  <c r="BK42" i="50" a="1"/>
  <c r="BK42" i="50" s="1"/>
  <c r="BK42" i="51" s="1"/>
  <c r="BJ42" i="50"/>
  <c r="BH42" i="50"/>
  <c r="BD42" i="50"/>
  <c r="BB42" i="50"/>
  <c r="AX42" i="50"/>
  <c r="AV42" i="50"/>
  <c r="AR42" i="50"/>
  <c r="AP42" i="50"/>
  <c r="AL42" i="50"/>
  <c r="AJ42" i="50"/>
  <c r="AF42" i="50"/>
  <c r="AD42" i="50"/>
  <c r="Z42" i="50"/>
  <c r="X42" i="50"/>
  <c r="T42" i="50"/>
  <c r="R42" i="50"/>
  <c r="N42" i="50"/>
  <c r="L42" i="50"/>
  <c r="H42" i="50"/>
  <c r="F42" i="50"/>
  <c r="BO41" i="50" a="1"/>
  <c r="BO41" i="50" s="1"/>
  <c r="BM41" i="50" a="1"/>
  <c r="BM41" i="50" s="1"/>
  <c r="BM41" i="51" s="1"/>
  <c r="BL41" i="50" a="1"/>
  <c r="BL41" i="50" s="1"/>
  <c r="BL41" i="51" s="1"/>
  <c r="BK41" i="50" a="1"/>
  <c r="BK41" i="50" s="1"/>
  <c r="BK41" i="51" s="1"/>
  <c r="BJ41" i="50"/>
  <c r="BH41" i="50"/>
  <c r="BD41" i="50"/>
  <c r="BB41" i="50"/>
  <c r="AX41" i="50"/>
  <c r="AV41" i="50"/>
  <c r="AR41" i="50"/>
  <c r="AP41" i="50"/>
  <c r="AL41" i="50"/>
  <c r="AJ41" i="50"/>
  <c r="AF41" i="50"/>
  <c r="AD41" i="50"/>
  <c r="Z41" i="50"/>
  <c r="X41" i="50"/>
  <c r="T41" i="50"/>
  <c r="R41" i="50"/>
  <c r="N41" i="50"/>
  <c r="L41" i="50"/>
  <c r="H41" i="50"/>
  <c r="F41" i="50"/>
  <c r="BO40" i="50" a="1"/>
  <c r="BO40" i="50" s="1"/>
  <c r="BM40" i="50" a="1"/>
  <c r="BM40" i="50" s="1"/>
  <c r="BM40" i="51" s="1"/>
  <c r="BL40" i="50" a="1"/>
  <c r="BL40" i="50" s="1"/>
  <c r="BL40" i="51" s="1"/>
  <c r="BJ40" i="50"/>
  <c r="BH40" i="50"/>
  <c r="BD40" i="50"/>
  <c r="BB40" i="50"/>
  <c r="AX40" i="50"/>
  <c r="AV40" i="50"/>
  <c r="AR40" i="50"/>
  <c r="AP40" i="50"/>
  <c r="AL40" i="50"/>
  <c r="AJ40" i="50"/>
  <c r="AA40" i="50"/>
  <c r="AA39" i="50" s="1"/>
  <c r="Z40" i="50"/>
  <c r="X40" i="50"/>
  <c r="O40" i="50"/>
  <c r="O40" i="51" s="1"/>
  <c r="N40" i="50"/>
  <c r="L40" i="50"/>
  <c r="H40" i="50"/>
  <c r="F40" i="50"/>
  <c r="BI39" i="50"/>
  <c r="BG39" i="50"/>
  <c r="BF39" i="50"/>
  <c r="BE39" i="50"/>
  <c r="BC39" i="50"/>
  <c r="BA39" i="50"/>
  <c r="AZ39" i="50"/>
  <c r="AY39" i="50"/>
  <c r="AW39" i="50"/>
  <c r="AU39" i="50"/>
  <c r="AT39" i="50"/>
  <c r="AS39" i="50"/>
  <c r="AQ39" i="50"/>
  <c r="AO39" i="50"/>
  <c r="AN39" i="50"/>
  <c r="AM39" i="50"/>
  <c r="AK39" i="50"/>
  <c r="AI39" i="50"/>
  <c r="AH39" i="50"/>
  <c r="AG39" i="50"/>
  <c r="AE39" i="50"/>
  <c r="AC39" i="50"/>
  <c r="AB39" i="50"/>
  <c r="V39" i="50"/>
  <c r="U39" i="50"/>
  <c r="S39" i="50"/>
  <c r="Q39" i="50"/>
  <c r="P39" i="50"/>
  <c r="M39" i="50"/>
  <c r="K39" i="50"/>
  <c r="J39" i="50"/>
  <c r="I39" i="50"/>
  <c r="G39" i="50"/>
  <c r="E39" i="50"/>
  <c r="C39" i="50"/>
  <c r="BO38" i="50" a="1"/>
  <c r="BO38" i="50" s="1"/>
  <c r="BM38" i="50" a="1"/>
  <c r="BM38" i="50" s="1"/>
  <c r="BL38" i="50" a="1"/>
  <c r="BL38" i="50" s="1"/>
  <c r="BK38" i="50" a="1"/>
  <c r="BK38" i="50" s="1"/>
  <c r="BJ38" i="50"/>
  <c r="BH38" i="50"/>
  <c r="BD38" i="50"/>
  <c r="BB38" i="50"/>
  <c r="AX38" i="50"/>
  <c r="AV38" i="50"/>
  <c r="AR38" i="50"/>
  <c r="AP38" i="50"/>
  <c r="AL38" i="50"/>
  <c r="AJ38" i="50"/>
  <c r="AF38" i="50"/>
  <c r="AD38" i="50"/>
  <c r="Z38" i="50"/>
  <c r="X38" i="50"/>
  <c r="T38" i="50"/>
  <c r="R38" i="50"/>
  <c r="N38" i="50"/>
  <c r="L38" i="50"/>
  <c r="H38" i="50"/>
  <c r="F38" i="50"/>
  <c r="BO37" i="50" a="1"/>
  <c r="BO37" i="50" s="1"/>
  <c r="BM37" i="50" a="1"/>
  <c r="BM37" i="50" s="1"/>
  <c r="BL37" i="50" a="1"/>
  <c r="BL37" i="50" s="1"/>
  <c r="BL37" i="51" s="1"/>
  <c r="BK37" i="50" a="1"/>
  <c r="BK37" i="50" s="1"/>
  <c r="BJ37" i="50"/>
  <c r="BH37" i="50"/>
  <c r="BD37" i="50"/>
  <c r="BB37" i="50"/>
  <c r="AX37" i="50"/>
  <c r="AV37" i="50"/>
  <c r="AR37" i="50"/>
  <c r="AP37" i="50"/>
  <c r="AL37" i="50"/>
  <c r="AJ37" i="50"/>
  <c r="AF37" i="50"/>
  <c r="AD37" i="50"/>
  <c r="Z37" i="50"/>
  <c r="X37" i="50"/>
  <c r="T37" i="50"/>
  <c r="R37" i="50"/>
  <c r="N37" i="50"/>
  <c r="L37" i="50"/>
  <c r="H37" i="50"/>
  <c r="F37" i="50"/>
  <c r="BO36" i="50" a="1"/>
  <c r="BO36" i="50" s="1"/>
  <c r="BM36" i="50" a="1"/>
  <c r="BM36" i="50" s="1"/>
  <c r="BL36" i="50" a="1"/>
  <c r="BL36" i="50" s="1"/>
  <c r="BL36" i="51" s="1"/>
  <c r="BK36" i="50" a="1"/>
  <c r="BK36" i="50" s="1"/>
  <c r="BJ36" i="50"/>
  <c r="BH36" i="50"/>
  <c r="BD36" i="50"/>
  <c r="BB36" i="50"/>
  <c r="AX36" i="50"/>
  <c r="AV36" i="50"/>
  <c r="AR36" i="50"/>
  <c r="AP36" i="50"/>
  <c r="AL36" i="50"/>
  <c r="AJ36" i="50"/>
  <c r="AF36" i="50"/>
  <c r="AD36" i="50"/>
  <c r="Z36" i="50"/>
  <c r="X36" i="50"/>
  <c r="T36" i="50"/>
  <c r="R36" i="50"/>
  <c r="N36" i="50"/>
  <c r="L36" i="50"/>
  <c r="H36" i="50"/>
  <c r="F36" i="50"/>
  <c r="BO35" i="50" a="1"/>
  <c r="BO35" i="50" s="1"/>
  <c r="BM35" i="50" a="1"/>
  <c r="BM35" i="50" s="1"/>
  <c r="BM35" i="51" s="1"/>
  <c r="BL35" i="50" a="1"/>
  <c r="BL35" i="50" s="1"/>
  <c r="BL35" i="51" s="1"/>
  <c r="BK35" i="50" a="1"/>
  <c r="BK35" i="50" s="1"/>
  <c r="BJ35" i="50"/>
  <c r="BH35" i="50"/>
  <c r="BD35" i="50"/>
  <c r="BB35" i="50"/>
  <c r="AX35" i="50"/>
  <c r="AV35" i="50"/>
  <c r="AR35" i="50"/>
  <c r="AP35" i="50"/>
  <c r="AL35" i="50"/>
  <c r="AJ35" i="50"/>
  <c r="AF35" i="50"/>
  <c r="AD35" i="50"/>
  <c r="Z35" i="50"/>
  <c r="X35" i="50"/>
  <c r="T35" i="50"/>
  <c r="R35" i="50"/>
  <c r="N35" i="50"/>
  <c r="L35" i="50"/>
  <c r="H35" i="50"/>
  <c r="F35" i="50"/>
  <c r="BO34" i="50" a="1"/>
  <c r="BO34" i="50" s="1"/>
  <c r="BM34" i="50" a="1"/>
  <c r="BM34" i="50" s="1"/>
  <c r="BL34" i="50" a="1"/>
  <c r="BL34" i="50" s="1"/>
  <c r="BK34" i="50" a="1"/>
  <c r="BK34" i="50" s="1"/>
  <c r="BK34" i="51" s="1"/>
  <c r="BJ34" i="50"/>
  <c r="BH34" i="50"/>
  <c r="BD34" i="50"/>
  <c r="BB34" i="50"/>
  <c r="AX34" i="50"/>
  <c r="AV34" i="50"/>
  <c r="AR34" i="50"/>
  <c r="AP34" i="50"/>
  <c r="AL34" i="50"/>
  <c r="AJ34" i="50"/>
  <c r="AF34" i="50"/>
  <c r="AD34" i="50"/>
  <c r="Z34" i="50"/>
  <c r="X34" i="50"/>
  <c r="T34" i="50"/>
  <c r="R34" i="50"/>
  <c r="N34" i="50"/>
  <c r="L34" i="50"/>
  <c r="H34" i="50"/>
  <c r="F34" i="50"/>
  <c r="BI33" i="50"/>
  <c r="BG33" i="50"/>
  <c r="BF33" i="50"/>
  <c r="BE33" i="50"/>
  <c r="BC33" i="50"/>
  <c r="BA33" i="50"/>
  <c r="AZ33" i="50"/>
  <c r="AY33" i="50"/>
  <c r="AW33" i="50"/>
  <c r="AU33" i="50"/>
  <c r="AT33" i="50"/>
  <c r="AS33" i="50"/>
  <c r="AQ33" i="50"/>
  <c r="AO33" i="50"/>
  <c r="AN33" i="50"/>
  <c r="AM33" i="50"/>
  <c r="AK33" i="50"/>
  <c r="AI33" i="50"/>
  <c r="AH33" i="50"/>
  <c r="AG33" i="50"/>
  <c r="AE33" i="50"/>
  <c r="AC33" i="50"/>
  <c r="AB33" i="50"/>
  <c r="AA33" i="50"/>
  <c r="Y33" i="50"/>
  <c r="W33" i="50"/>
  <c r="V33" i="50"/>
  <c r="U33" i="50"/>
  <c r="S33" i="50"/>
  <c r="Q33" i="50"/>
  <c r="P33" i="50"/>
  <c r="O33" i="50"/>
  <c r="M33" i="50"/>
  <c r="K33" i="50"/>
  <c r="J33" i="50"/>
  <c r="I33" i="50"/>
  <c r="G33" i="50"/>
  <c r="E33" i="50"/>
  <c r="C33" i="50"/>
  <c r="BO32" i="50" a="1"/>
  <c r="BO32" i="50" s="1"/>
  <c r="BM32" i="50" a="1"/>
  <c r="BM32" i="50" s="1"/>
  <c r="BL32" i="50" a="1"/>
  <c r="BL32" i="50" s="1"/>
  <c r="BL32" i="51" s="1"/>
  <c r="BK32" i="50" a="1"/>
  <c r="BK32" i="50" s="1"/>
  <c r="BK32" i="51" s="1"/>
  <c r="BJ32" i="50"/>
  <c r="BH32" i="50"/>
  <c r="BD32" i="50"/>
  <c r="BB32" i="50"/>
  <c r="AX32" i="50"/>
  <c r="AV32" i="50"/>
  <c r="AR32" i="50"/>
  <c r="AP32" i="50"/>
  <c r="AL32" i="50"/>
  <c r="AJ32" i="50"/>
  <c r="AF32" i="50"/>
  <c r="AD32" i="50"/>
  <c r="Z32" i="50"/>
  <c r="X32" i="50"/>
  <c r="T32" i="50"/>
  <c r="R32" i="50"/>
  <c r="N32" i="50"/>
  <c r="L32" i="50"/>
  <c r="H32" i="50"/>
  <c r="F32" i="50"/>
  <c r="BO31" i="50" a="1"/>
  <c r="BO31" i="50" s="1"/>
  <c r="BM31" i="50" a="1"/>
  <c r="BM31" i="50" s="1"/>
  <c r="BM31" i="51" s="1"/>
  <c r="BL31" i="50" a="1"/>
  <c r="BL31" i="50" s="1"/>
  <c r="BL31" i="51" s="1"/>
  <c r="BK31" i="50" a="1"/>
  <c r="BK31" i="50" s="1"/>
  <c r="BK31" i="51" s="1"/>
  <c r="BJ31" i="50"/>
  <c r="BH31" i="50"/>
  <c r="BD31" i="50"/>
  <c r="BB31" i="50"/>
  <c r="AX31" i="50"/>
  <c r="AV31" i="50"/>
  <c r="AR31" i="50"/>
  <c r="AP31" i="50"/>
  <c r="AL31" i="50"/>
  <c r="AJ31" i="50"/>
  <c r="AF31" i="50"/>
  <c r="AD31" i="50"/>
  <c r="Z31" i="50"/>
  <c r="X31" i="50"/>
  <c r="T31" i="50"/>
  <c r="R31" i="50"/>
  <c r="N31" i="50"/>
  <c r="L31" i="50"/>
  <c r="H31" i="50"/>
  <c r="F31" i="50"/>
  <c r="BO30" i="50" a="1"/>
  <c r="BO30" i="50" s="1"/>
  <c r="BM30" i="50" a="1"/>
  <c r="BM30" i="50" s="1"/>
  <c r="BM30" i="51" s="1"/>
  <c r="BL30" i="50" a="1"/>
  <c r="BL30" i="50" s="1"/>
  <c r="BK30" i="50" a="1"/>
  <c r="BK30" i="50" s="1"/>
  <c r="BJ30" i="50"/>
  <c r="BH30" i="50"/>
  <c r="BD30" i="50"/>
  <c r="BB30" i="50"/>
  <c r="AX30" i="50"/>
  <c r="AV30" i="50"/>
  <c r="AR30" i="50"/>
  <c r="AP30" i="50"/>
  <c r="AL30" i="50"/>
  <c r="AJ30" i="50"/>
  <c r="AF30" i="50"/>
  <c r="AD30" i="50"/>
  <c r="Z30" i="50"/>
  <c r="X30" i="50"/>
  <c r="T30" i="50"/>
  <c r="R30" i="50"/>
  <c r="N30" i="50"/>
  <c r="L30" i="50"/>
  <c r="H30" i="50"/>
  <c r="F30" i="50"/>
  <c r="BO29" i="50" a="1"/>
  <c r="BO29" i="50" s="1"/>
  <c r="BM29" i="50" a="1"/>
  <c r="BM29" i="50" s="1"/>
  <c r="BL29" i="50" a="1"/>
  <c r="BL29" i="50" s="1"/>
  <c r="BL29" i="51" s="1"/>
  <c r="BK29" i="50" a="1"/>
  <c r="BK29" i="50" s="1"/>
  <c r="BJ29" i="50"/>
  <c r="BH29" i="50"/>
  <c r="BD29" i="50"/>
  <c r="BB29" i="50"/>
  <c r="AX29" i="50"/>
  <c r="AV29" i="50"/>
  <c r="AR29" i="50"/>
  <c r="AP29" i="50"/>
  <c r="AL29" i="50"/>
  <c r="AJ29" i="50"/>
  <c r="AF29" i="50"/>
  <c r="AD29" i="50"/>
  <c r="Z29" i="50"/>
  <c r="X29" i="50"/>
  <c r="T29" i="50"/>
  <c r="R29" i="50"/>
  <c r="N29" i="50"/>
  <c r="L29" i="50"/>
  <c r="H29" i="50"/>
  <c r="F29" i="50"/>
  <c r="BO28" i="50" a="1"/>
  <c r="BO28" i="50" s="1"/>
  <c r="BM28" i="50" a="1"/>
  <c r="BM28" i="50" s="1"/>
  <c r="BM28" i="51" s="1"/>
  <c r="BL28" i="50" a="1"/>
  <c r="BL28" i="50" s="1"/>
  <c r="BL28" i="51" s="1"/>
  <c r="BJ28" i="50"/>
  <c r="BH28" i="50"/>
  <c r="BD28" i="50"/>
  <c r="BB28" i="50"/>
  <c r="AX28" i="50"/>
  <c r="AV28" i="50"/>
  <c r="AR28" i="50"/>
  <c r="AP28" i="50"/>
  <c r="AG28" i="50"/>
  <c r="AL28" i="50" s="1"/>
  <c r="AA28" i="50"/>
  <c r="AD28" i="50" s="1"/>
  <c r="U28" i="50"/>
  <c r="X28" i="50" s="1"/>
  <c r="T28" i="50"/>
  <c r="R28" i="50"/>
  <c r="N28" i="50"/>
  <c r="L28" i="50"/>
  <c r="H28" i="50"/>
  <c r="F28" i="50"/>
  <c r="BI27" i="50"/>
  <c r="BG27" i="50"/>
  <c r="BF27" i="50"/>
  <c r="BE27" i="50"/>
  <c r="BC27" i="50"/>
  <c r="BA27" i="50"/>
  <c r="AZ27" i="50"/>
  <c r="AY27" i="50"/>
  <c r="AW27" i="50"/>
  <c r="AU27" i="50"/>
  <c r="AT27" i="50"/>
  <c r="AS27" i="50"/>
  <c r="AQ27" i="50"/>
  <c r="AO27" i="50"/>
  <c r="AN27" i="50"/>
  <c r="AM27" i="50"/>
  <c r="AK27" i="50"/>
  <c r="AI27" i="50"/>
  <c r="AH27" i="50"/>
  <c r="AE27" i="50"/>
  <c r="AC27" i="50"/>
  <c r="AB27" i="50"/>
  <c r="Y27" i="50"/>
  <c r="W27" i="50"/>
  <c r="V27" i="50"/>
  <c r="S27" i="50"/>
  <c r="Q27" i="50"/>
  <c r="P27" i="50"/>
  <c r="O27" i="50"/>
  <c r="M27" i="50"/>
  <c r="K27" i="50"/>
  <c r="J27" i="50"/>
  <c r="I27" i="50"/>
  <c r="G27" i="50"/>
  <c r="E27" i="50"/>
  <c r="C27" i="50"/>
  <c r="BO26" i="50" a="1"/>
  <c r="BO26" i="50" s="1"/>
  <c r="BM26" i="50" a="1"/>
  <c r="BM26" i="50" s="1"/>
  <c r="BL26" i="50" a="1"/>
  <c r="BL26" i="50" s="1"/>
  <c r="BL26" i="51" s="1"/>
  <c r="BK26" i="50" a="1"/>
  <c r="BK26" i="50" s="1"/>
  <c r="BJ26" i="50"/>
  <c r="BH26" i="50"/>
  <c r="BD26" i="50"/>
  <c r="BB26" i="50"/>
  <c r="AX26" i="50"/>
  <c r="AV26" i="50"/>
  <c r="AR26" i="50"/>
  <c r="AP26" i="50"/>
  <c r="AL26" i="50"/>
  <c r="AJ26" i="50"/>
  <c r="AF26" i="50"/>
  <c r="AD26" i="50"/>
  <c r="Z26" i="50"/>
  <c r="X26" i="50"/>
  <c r="T26" i="50"/>
  <c r="R26" i="50"/>
  <c r="N26" i="50"/>
  <c r="L26" i="50"/>
  <c r="H26" i="50"/>
  <c r="F26" i="50"/>
  <c r="BO25" i="50" a="1"/>
  <c r="BO25" i="50" s="1"/>
  <c r="BM25" i="50" a="1"/>
  <c r="BM25" i="50" s="1"/>
  <c r="BL25" i="50" a="1"/>
  <c r="BL25" i="50" s="1"/>
  <c r="BL25" i="51" s="1"/>
  <c r="BK25" i="50" a="1"/>
  <c r="BK25" i="50" s="1"/>
  <c r="BJ25" i="50"/>
  <c r="BH25" i="50"/>
  <c r="BD25" i="50"/>
  <c r="BB25" i="50"/>
  <c r="AX25" i="50"/>
  <c r="AV25" i="50"/>
  <c r="AR25" i="50"/>
  <c r="AP25" i="50"/>
  <c r="AL25" i="50"/>
  <c r="AJ25" i="50"/>
  <c r="AF25" i="50"/>
  <c r="AD25" i="50"/>
  <c r="Z25" i="50"/>
  <c r="X25" i="50"/>
  <c r="T25" i="50"/>
  <c r="R25" i="50"/>
  <c r="N25" i="50"/>
  <c r="L25" i="50"/>
  <c r="H25" i="50"/>
  <c r="F25" i="50"/>
  <c r="BO24" i="50" a="1"/>
  <c r="BO24" i="50" s="1"/>
  <c r="BM24" i="50" a="1"/>
  <c r="BM24" i="50" s="1"/>
  <c r="BM24" i="51" s="1"/>
  <c r="BL24" i="50" a="1"/>
  <c r="BL24" i="50" s="1"/>
  <c r="BL24" i="51" s="1"/>
  <c r="BK24" i="50" a="1"/>
  <c r="BK24" i="50" s="1"/>
  <c r="BK24" i="51" s="1"/>
  <c r="BJ24" i="50"/>
  <c r="BH24" i="50"/>
  <c r="BD24" i="50"/>
  <c r="BB24" i="50"/>
  <c r="AX24" i="50"/>
  <c r="AV24" i="50"/>
  <c r="AR24" i="50"/>
  <c r="AP24" i="50"/>
  <c r="AL24" i="50"/>
  <c r="AJ24" i="50"/>
  <c r="AF24" i="50"/>
  <c r="AD24" i="50"/>
  <c r="Z24" i="50"/>
  <c r="X24" i="50"/>
  <c r="T24" i="50"/>
  <c r="R24" i="50"/>
  <c r="N24" i="50"/>
  <c r="L24" i="50"/>
  <c r="H24" i="50"/>
  <c r="F24" i="50"/>
  <c r="BO23" i="50" a="1"/>
  <c r="BO23" i="50" s="1"/>
  <c r="BM23" i="50" a="1"/>
  <c r="BM23" i="50" s="1"/>
  <c r="BM23" i="51" s="1"/>
  <c r="BL23" i="50" a="1"/>
  <c r="BL23" i="50" s="1"/>
  <c r="BL23" i="51" s="1"/>
  <c r="BK23" i="50" a="1"/>
  <c r="BK23" i="50" s="1"/>
  <c r="BJ23" i="50"/>
  <c r="BH23" i="50"/>
  <c r="BD23" i="50"/>
  <c r="BB23" i="50"/>
  <c r="AX23" i="50"/>
  <c r="AV23" i="50"/>
  <c r="AR23" i="50"/>
  <c r="AP23" i="50"/>
  <c r="AL23" i="50"/>
  <c r="AJ23" i="50"/>
  <c r="AF23" i="50"/>
  <c r="AD23" i="50"/>
  <c r="Z23" i="50"/>
  <c r="X23" i="50"/>
  <c r="T23" i="50"/>
  <c r="R23" i="50"/>
  <c r="N23" i="50"/>
  <c r="L23" i="50"/>
  <c r="H23" i="50"/>
  <c r="F23" i="50"/>
  <c r="BO22" i="50" a="1"/>
  <c r="BO22" i="50" s="1"/>
  <c r="BM22" i="50" a="1"/>
  <c r="BM22" i="50" s="1"/>
  <c r="BM22" i="51" s="1"/>
  <c r="BL22" i="50" a="1"/>
  <c r="BL22" i="50" s="1"/>
  <c r="BK22" i="50" a="1"/>
  <c r="BK22" i="50" s="1"/>
  <c r="BJ22" i="50"/>
  <c r="BH22" i="50"/>
  <c r="BD22" i="50"/>
  <c r="BB22" i="50"/>
  <c r="AX22" i="50"/>
  <c r="AV22" i="50"/>
  <c r="AR22" i="50"/>
  <c r="AP22" i="50"/>
  <c r="AL22" i="50"/>
  <c r="AJ22" i="50"/>
  <c r="AF22" i="50"/>
  <c r="AD22" i="50"/>
  <c r="Z22" i="50"/>
  <c r="X22" i="50"/>
  <c r="T22" i="50"/>
  <c r="R22" i="50"/>
  <c r="N22" i="50"/>
  <c r="L22" i="50"/>
  <c r="H22" i="50"/>
  <c r="F22" i="50"/>
  <c r="BI21" i="50"/>
  <c r="BG21" i="50"/>
  <c r="BF21" i="50"/>
  <c r="BE21" i="50"/>
  <c r="BC21" i="50"/>
  <c r="BA21" i="50"/>
  <c r="AZ21" i="50"/>
  <c r="AY21" i="50"/>
  <c r="AW21" i="50"/>
  <c r="AU21" i="50"/>
  <c r="AT21" i="50"/>
  <c r="AS21" i="50"/>
  <c r="AQ21" i="50"/>
  <c r="AO21" i="50"/>
  <c r="AN21" i="50"/>
  <c r="AM21" i="50"/>
  <c r="AK21" i="50"/>
  <c r="AI21" i="50"/>
  <c r="AH21" i="50"/>
  <c r="AG21" i="50"/>
  <c r="AE21" i="50"/>
  <c r="AC21" i="50"/>
  <c r="AB21" i="50"/>
  <c r="AA21" i="50"/>
  <c r="Y21" i="50"/>
  <c r="W21" i="50"/>
  <c r="V21" i="50"/>
  <c r="U21" i="50"/>
  <c r="S21" i="50"/>
  <c r="Q21" i="50"/>
  <c r="P21" i="50"/>
  <c r="O21" i="50"/>
  <c r="M21" i="50"/>
  <c r="K21" i="50"/>
  <c r="J21" i="50"/>
  <c r="I21" i="50"/>
  <c r="G21" i="50"/>
  <c r="E21" i="50"/>
  <c r="C21" i="50"/>
  <c r="BO20" i="50" a="1"/>
  <c r="BO20" i="50" s="1"/>
  <c r="BM20" i="50" a="1"/>
  <c r="BM20" i="50" s="1"/>
  <c r="BL20" i="50" a="1"/>
  <c r="BL20" i="50" s="1"/>
  <c r="BL20" i="51" s="1"/>
  <c r="BK20" i="50" a="1"/>
  <c r="BK20" i="50" s="1"/>
  <c r="BK20" i="51" s="1"/>
  <c r="BJ20" i="50"/>
  <c r="BH20" i="50"/>
  <c r="BD20" i="50"/>
  <c r="BB20" i="50"/>
  <c r="AX20" i="50"/>
  <c r="AV20" i="50"/>
  <c r="AR20" i="50"/>
  <c r="AP20" i="50"/>
  <c r="AL20" i="50"/>
  <c r="AJ20" i="50"/>
  <c r="AF20" i="50"/>
  <c r="AD20" i="50"/>
  <c r="Z20" i="50"/>
  <c r="X20" i="50"/>
  <c r="T20" i="50"/>
  <c r="R20" i="50"/>
  <c r="N20" i="50"/>
  <c r="L20" i="50"/>
  <c r="H20" i="50"/>
  <c r="F20" i="50"/>
  <c r="BO19" i="50" a="1"/>
  <c r="BO19" i="50" s="1"/>
  <c r="BM19" i="50" a="1"/>
  <c r="BM19" i="50" s="1"/>
  <c r="BM19" i="51" s="1"/>
  <c r="BL19" i="50" a="1"/>
  <c r="BL19" i="50" s="1"/>
  <c r="BL19" i="51" s="1"/>
  <c r="BK19" i="50" a="1"/>
  <c r="BK19" i="50" s="1"/>
  <c r="BJ19" i="50"/>
  <c r="BH19" i="50"/>
  <c r="BD19" i="50"/>
  <c r="BB19" i="50"/>
  <c r="AX19" i="50"/>
  <c r="AV19" i="50"/>
  <c r="AR19" i="50"/>
  <c r="AP19" i="50"/>
  <c r="AL19" i="50"/>
  <c r="AJ19" i="50"/>
  <c r="AF19" i="50"/>
  <c r="AD19" i="50"/>
  <c r="Z19" i="50"/>
  <c r="X19" i="50"/>
  <c r="T19" i="50"/>
  <c r="R19" i="50"/>
  <c r="N19" i="50"/>
  <c r="L19" i="50"/>
  <c r="H19" i="50"/>
  <c r="F19" i="50"/>
  <c r="BO18" i="50" a="1"/>
  <c r="BO18" i="50" s="1"/>
  <c r="BM18" i="50" a="1"/>
  <c r="BM18" i="50" s="1"/>
  <c r="BL18" i="50" a="1"/>
  <c r="BL18" i="50" s="1"/>
  <c r="BK18" i="50" a="1"/>
  <c r="BK18" i="50" s="1"/>
  <c r="BK18" i="51" s="1"/>
  <c r="BJ18" i="50"/>
  <c r="BH18" i="50"/>
  <c r="BD18" i="50"/>
  <c r="BB18" i="50"/>
  <c r="AX18" i="50"/>
  <c r="AV18" i="50"/>
  <c r="AR18" i="50"/>
  <c r="AP18" i="50"/>
  <c r="AL18" i="50"/>
  <c r="AJ18" i="50"/>
  <c r="AF18" i="50"/>
  <c r="AD18" i="50"/>
  <c r="Z18" i="50"/>
  <c r="X18" i="50"/>
  <c r="T18" i="50"/>
  <c r="R18" i="50"/>
  <c r="N18" i="50"/>
  <c r="L18" i="50"/>
  <c r="H18" i="50"/>
  <c r="F18" i="50"/>
  <c r="BO17" i="50" a="1"/>
  <c r="BO17" i="50" s="1"/>
  <c r="BM17" i="50" a="1"/>
  <c r="BM17" i="50" s="1"/>
  <c r="BL17" i="50" a="1"/>
  <c r="BL17" i="50" s="1"/>
  <c r="BL17" i="51" s="1"/>
  <c r="BK17" i="50" a="1"/>
  <c r="BK17" i="50" s="1"/>
  <c r="BJ17" i="50"/>
  <c r="BH17" i="50"/>
  <c r="BD17" i="50"/>
  <c r="BB17" i="50"/>
  <c r="AX17" i="50"/>
  <c r="AV17" i="50"/>
  <c r="AR17" i="50"/>
  <c r="AP17" i="50"/>
  <c r="AL17" i="50"/>
  <c r="AJ17" i="50"/>
  <c r="AF17" i="50"/>
  <c r="AD17" i="50"/>
  <c r="Z17" i="50"/>
  <c r="X17" i="50"/>
  <c r="T17" i="50"/>
  <c r="R17" i="50"/>
  <c r="N17" i="50"/>
  <c r="L17" i="50"/>
  <c r="H17" i="50"/>
  <c r="F17" i="50"/>
  <c r="BO16" i="50" a="1"/>
  <c r="BO16" i="50" s="1"/>
  <c r="BM16" i="50" a="1"/>
  <c r="BM16" i="50" s="1"/>
  <c r="BL16" i="50" a="1"/>
  <c r="BL16" i="50" s="1"/>
  <c r="BK16" i="50" a="1"/>
  <c r="BK16" i="50" s="1"/>
  <c r="BK16" i="51" s="1"/>
  <c r="BJ16" i="50"/>
  <c r="BH16" i="50"/>
  <c r="BD16" i="50"/>
  <c r="BB16" i="50"/>
  <c r="AX16" i="50"/>
  <c r="AV16" i="50"/>
  <c r="AR16" i="50"/>
  <c r="AP16" i="50"/>
  <c r="AL16" i="50"/>
  <c r="AJ16" i="50"/>
  <c r="AF16" i="50"/>
  <c r="AD16" i="50"/>
  <c r="Z16" i="50"/>
  <c r="X16" i="50"/>
  <c r="T16" i="50"/>
  <c r="R16" i="50"/>
  <c r="N16" i="50"/>
  <c r="L16" i="50"/>
  <c r="H16" i="50"/>
  <c r="F16" i="50"/>
  <c r="BI15" i="50"/>
  <c r="BG15" i="50"/>
  <c r="BF15" i="50"/>
  <c r="BE15" i="50"/>
  <c r="BC15" i="50"/>
  <c r="BA15" i="50"/>
  <c r="AZ15" i="50"/>
  <c r="AY15" i="50"/>
  <c r="AW15" i="50"/>
  <c r="AU15" i="50"/>
  <c r="AT15" i="50"/>
  <c r="AS15" i="50"/>
  <c r="AQ15" i="50"/>
  <c r="AO15" i="50"/>
  <c r="AN15" i="50"/>
  <c r="AM15" i="50"/>
  <c r="AK15" i="50"/>
  <c r="AI15" i="50"/>
  <c r="AH15" i="50"/>
  <c r="AG15" i="50"/>
  <c r="AE15" i="50"/>
  <c r="AC15" i="50"/>
  <c r="AB15" i="50"/>
  <c r="AA15" i="50"/>
  <c r="Y15" i="50"/>
  <c r="W15" i="50"/>
  <c r="V15" i="50"/>
  <c r="U15" i="50"/>
  <c r="S15" i="50"/>
  <c r="Q15" i="50"/>
  <c r="P15" i="50"/>
  <c r="O15" i="50"/>
  <c r="M15" i="50"/>
  <c r="K15" i="50"/>
  <c r="J15" i="50"/>
  <c r="I15" i="50"/>
  <c r="G15" i="50"/>
  <c r="E15" i="50"/>
  <c r="C15" i="50"/>
  <c r="BO14" i="50" a="1"/>
  <c r="BO14" i="50" s="1"/>
  <c r="BM14" i="50" a="1"/>
  <c r="BM14" i="50" s="1"/>
  <c r="BL14" i="50" a="1"/>
  <c r="BL14" i="50" s="1"/>
  <c r="BL14" i="51" s="1"/>
  <c r="BK14" i="50" a="1"/>
  <c r="BK14" i="50" s="1"/>
  <c r="BK14" i="51" s="1"/>
  <c r="BJ14" i="50"/>
  <c r="BH14" i="50"/>
  <c r="BD14" i="50"/>
  <c r="BB14" i="50"/>
  <c r="AX14" i="50"/>
  <c r="AV14" i="50"/>
  <c r="AR14" i="50"/>
  <c r="AP14" i="50"/>
  <c r="AL14" i="50"/>
  <c r="AJ14" i="50"/>
  <c r="AF14" i="50"/>
  <c r="AD14" i="50"/>
  <c r="Z14" i="50"/>
  <c r="X14" i="50"/>
  <c r="T14" i="50"/>
  <c r="R14" i="50"/>
  <c r="N14" i="50"/>
  <c r="L14" i="50"/>
  <c r="H14" i="50"/>
  <c r="F14" i="50"/>
  <c r="BO13" i="50" a="1"/>
  <c r="BO13" i="50" s="1"/>
  <c r="BM13" i="50" a="1"/>
  <c r="BM13" i="50" s="1"/>
  <c r="BM13" i="51" s="1"/>
  <c r="BL13" i="50" a="1"/>
  <c r="BL13" i="50" s="1"/>
  <c r="BK13" i="50" a="1"/>
  <c r="BK13" i="50" s="1"/>
  <c r="BJ13" i="50"/>
  <c r="BH13" i="50"/>
  <c r="BD13" i="50"/>
  <c r="BB13" i="50"/>
  <c r="AX13" i="50"/>
  <c r="AV13" i="50"/>
  <c r="AR13" i="50"/>
  <c r="AP13" i="50"/>
  <c r="AL13" i="50"/>
  <c r="AJ13" i="50"/>
  <c r="AF13" i="50"/>
  <c r="AD13" i="50"/>
  <c r="Z13" i="50"/>
  <c r="X13" i="50"/>
  <c r="T13" i="50"/>
  <c r="R13" i="50"/>
  <c r="N13" i="50"/>
  <c r="L13" i="50"/>
  <c r="H13" i="50"/>
  <c r="F13" i="50"/>
  <c r="BO12" i="50" a="1"/>
  <c r="BO12" i="50" s="1"/>
  <c r="BM12" i="50" a="1"/>
  <c r="BM12" i="50" s="1"/>
  <c r="BL12" i="50" a="1"/>
  <c r="BL12" i="50" s="1"/>
  <c r="BL12" i="51" s="1"/>
  <c r="BK12" i="50" a="1"/>
  <c r="BK12" i="50" s="1"/>
  <c r="BJ12" i="50"/>
  <c r="BH12" i="50"/>
  <c r="BD12" i="50"/>
  <c r="BB12" i="50"/>
  <c r="AX12" i="50"/>
  <c r="AV12" i="50"/>
  <c r="AR12" i="50"/>
  <c r="AP12" i="50"/>
  <c r="AL12" i="50"/>
  <c r="AJ12" i="50"/>
  <c r="AF12" i="50"/>
  <c r="AD12" i="50"/>
  <c r="Z12" i="50"/>
  <c r="X12" i="50"/>
  <c r="T12" i="50"/>
  <c r="R12" i="50"/>
  <c r="N12" i="50"/>
  <c r="L12" i="50"/>
  <c r="H12" i="50"/>
  <c r="F12" i="50"/>
  <c r="BO11" i="50" a="1"/>
  <c r="BO11" i="50" s="1"/>
  <c r="BM11" i="50" a="1"/>
  <c r="BM11" i="50" s="1"/>
  <c r="BM11" i="51" s="1"/>
  <c r="BL11" i="50" a="1"/>
  <c r="BL11" i="50" s="1"/>
  <c r="BK11" i="50" a="1"/>
  <c r="BK11" i="50" s="1"/>
  <c r="BJ11" i="50"/>
  <c r="BH11" i="50"/>
  <c r="BD11" i="50"/>
  <c r="BB11" i="50"/>
  <c r="AX11" i="50"/>
  <c r="AV11" i="50"/>
  <c r="AR11" i="50"/>
  <c r="AP11" i="50"/>
  <c r="AL11" i="50"/>
  <c r="AJ11" i="50"/>
  <c r="AF11" i="50"/>
  <c r="AD11" i="50"/>
  <c r="Z11" i="50"/>
  <c r="X11" i="50"/>
  <c r="T11" i="50"/>
  <c r="R11" i="50"/>
  <c r="N11" i="50"/>
  <c r="L11" i="50"/>
  <c r="H11" i="50"/>
  <c r="F11" i="50"/>
  <c r="BO10" i="50" a="1"/>
  <c r="BO10" i="50" s="1"/>
  <c r="BM10" i="50" a="1"/>
  <c r="BM10" i="50" s="1"/>
  <c r="BM10" i="51" s="1"/>
  <c r="BL10" i="50" a="1"/>
  <c r="BL10" i="50" s="1"/>
  <c r="BK10" i="50" a="1"/>
  <c r="BK10" i="50" s="1"/>
  <c r="BJ10" i="50"/>
  <c r="BH10" i="50"/>
  <c r="BD10" i="50"/>
  <c r="BB10" i="50"/>
  <c r="AX10" i="50"/>
  <c r="AV10" i="50"/>
  <c r="AR10" i="50"/>
  <c r="AP10" i="50"/>
  <c r="AL10" i="50"/>
  <c r="AJ10" i="50"/>
  <c r="AF10" i="50"/>
  <c r="AD10" i="50"/>
  <c r="Z10" i="50"/>
  <c r="X10" i="50"/>
  <c r="T10" i="50"/>
  <c r="R10" i="50"/>
  <c r="N10" i="50"/>
  <c r="L10" i="50"/>
  <c r="H10" i="50"/>
  <c r="F10" i="50"/>
  <c r="BI9" i="50"/>
  <c r="BG9" i="50"/>
  <c r="BF9" i="50"/>
  <c r="BE9" i="50"/>
  <c r="BC9" i="50"/>
  <c r="BA9" i="50"/>
  <c r="AZ9" i="50"/>
  <c r="AY9" i="50"/>
  <c r="AW9" i="50"/>
  <c r="AU9" i="50"/>
  <c r="AT9" i="50"/>
  <c r="AS9" i="50"/>
  <c r="AQ9" i="50"/>
  <c r="AO9" i="50"/>
  <c r="AN9" i="50"/>
  <c r="AM9" i="50"/>
  <c r="AK9" i="50"/>
  <c r="AI9" i="50"/>
  <c r="AH9" i="50"/>
  <c r="AG9" i="50"/>
  <c r="AE9" i="50"/>
  <c r="AC9" i="50"/>
  <c r="AB9" i="50"/>
  <c r="AA9" i="50"/>
  <c r="Y9" i="50"/>
  <c r="V9" i="50"/>
  <c r="U9" i="50"/>
  <c r="S9" i="50"/>
  <c r="Q9" i="50"/>
  <c r="P9" i="50"/>
  <c r="O9" i="50"/>
  <c r="M9" i="50"/>
  <c r="K9" i="50"/>
  <c r="J9" i="50"/>
  <c r="I9" i="50"/>
  <c r="G9" i="50"/>
  <c r="E9" i="50"/>
  <c r="C9" i="50"/>
  <c r="BL122" i="51"/>
  <c r="BK77" i="51"/>
  <c r="BK68" i="51"/>
  <c r="B124" i="50" a="1"/>
  <c r="J2" i="52"/>
  <c r="J3" i="52"/>
  <c r="J4" i="52"/>
  <c r="J5" i="52"/>
  <c r="J6" i="52"/>
  <c r="J7" i="52"/>
  <c r="J8" i="52"/>
  <c r="J9" i="52"/>
  <c r="J10" i="52"/>
  <c r="J11" i="52"/>
  <c r="J12" i="52"/>
  <c r="J13" i="52"/>
  <c r="J14" i="52"/>
  <c r="J15" i="52"/>
  <c r="J16" i="52"/>
  <c r="J17" i="52"/>
  <c r="J18" i="52"/>
  <c r="J19" i="52"/>
  <c r="J1" i="52"/>
  <c r="H127" i="51"/>
  <c r="BM123" i="51"/>
  <c r="BL123" i="51"/>
  <c r="BK123" i="51"/>
  <c r="BJ123" i="51"/>
  <c r="BI123" i="51"/>
  <c r="BH123" i="51"/>
  <c r="BG123" i="51"/>
  <c r="BF123" i="51"/>
  <c r="BE123" i="51"/>
  <c r="BD123" i="51"/>
  <c r="BC123" i="51"/>
  <c r="BB123" i="51"/>
  <c r="BA123" i="51"/>
  <c r="AZ123" i="51"/>
  <c r="AY123" i="51"/>
  <c r="AX123" i="51"/>
  <c r="AW123" i="51"/>
  <c r="AV123" i="51"/>
  <c r="AU123" i="51"/>
  <c r="AT123" i="51"/>
  <c r="AS123" i="51"/>
  <c r="AR123" i="51"/>
  <c r="AQ123" i="51"/>
  <c r="AP123" i="51"/>
  <c r="AO123" i="51"/>
  <c r="AN123" i="51"/>
  <c r="AM123" i="51"/>
  <c r="AL123" i="51"/>
  <c r="AK123" i="51"/>
  <c r="AJ123" i="51"/>
  <c r="AI123" i="51"/>
  <c r="AH123" i="51"/>
  <c r="AG123" i="51"/>
  <c r="AF123" i="51"/>
  <c r="AE123" i="51"/>
  <c r="AD123" i="51"/>
  <c r="AC123" i="51"/>
  <c r="AB123" i="51"/>
  <c r="AA123" i="51"/>
  <c r="Z123" i="51"/>
  <c r="Y123" i="51"/>
  <c r="X123" i="51"/>
  <c r="W123" i="51"/>
  <c r="V123" i="51"/>
  <c r="U123" i="51"/>
  <c r="T123" i="51"/>
  <c r="S123" i="51"/>
  <c r="R123" i="51"/>
  <c r="Q123" i="51"/>
  <c r="P123" i="51"/>
  <c r="O123" i="51"/>
  <c r="N123" i="51"/>
  <c r="M123" i="51"/>
  <c r="L123" i="51"/>
  <c r="K123" i="51"/>
  <c r="J123" i="51"/>
  <c r="I123" i="51"/>
  <c r="H123" i="51"/>
  <c r="G123" i="51"/>
  <c r="F123" i="51"/>
  <c r="E123" i="51"/>
  <c r="D123" i="51"/>
  <c r="C123" i="51"/>
  <c r="BI122" i="51"/>
  <c r="BG122" i="51"/>
  <c r="BF122" i="51"/>
  <c r="BE122" i="51"/>
  <c r="BC122" i="51"/>
  <c r="BA122" i="51"/>
  <c r="AZ122" i="51"/>
  <c r="AY122" i="51"/>
  <c r="AW122" i="51"/>
  <c r="AU122" i="51"/>
  <c r="AT122" i="51"/>
  <c r="AS122" i="51"/>
  <c r="AQ122" i="51"/>
  <c r="AO122" i="51"/>
  <c r="AN122" i="51"/>
  <c r="AM122" i="51"/>
  <c r="AK122" i="51"/>
  <c r="AI122" i="51"/>
  <c r="AH122" i="51"/>
  <c r="AG122" i="51"/>
  <c r="AE122" i="51"/>
  <c r="AC122" i="51"/>
  <c r="AB122" i="51"/>
  <c r="AA122" i="51"/>
  <c r="Y122" i="51"/>
  <c r="W122" i="51"/>
  <c r="V122" i="51"/>
  <c r="U122" i="51"/>
  <c r="S122" i="51"/>
  <c r="Q122" i="51"/>
  <c r="P122" i="51"/>
  <c r="O122" i="51"/>
  <c r="M122" i="51"/>
  <c r="K122" i="51"/>
  <c r="J122" i="51"/>
  <c r="I122" i="51"/>
  <c r="G122" i="51"/>
  <c r="E122" i="51"/>
  <c r="D122" i="51"/>
  <c r="C122" i="51"/>
  <c r="BI121" i="51"/>
  <c r="BG121" i="51"/>
  <c r="BF121" i="51"/>
  <c r="BE121" i="51"/>
  <c r="BC121" i="51"/>
  <c r="BA121" i="51"/>
  <c r="AZ121" i="51"/>
  <c r="AY121" i="51"/>
  <c r="AW121" i="51"/>
  <c r="AU121" i="51"/>
  <c r="AT121" i="51"/>
  <c r="AS121" i="51"/>
  <c r="AQ121" i="51"/>
  <c r="AO121" i="51"/>
  <c r="AN121" i="51"/>
  <c r="AM121" i="51"/>
  <c r="AK121" i="51"/>
  <c r="AI121" i="51"/>
  <c r="AH121" i="51"/>
  <c r="AG121" i="51"/>
  <c r="AE121" i="51"/>
  <c r="AC121" i="51"/>
  <c r="AB121" i="51"/>
  <c r="AA121" i="51"/>
  <c r="Y121" i="51"/>
  <c r="W121" i="51"/>
  <c r="V121" i="51"/>
  <c r="U121" i="51"/>
  <c r="S121" i="51"/>
  <c r="Q121" i="51"/>
  <c r="P121" i="51"/>
  <c r="O121" i="51"/>
  <c r="M121" i="51"/>
  <c r="K121" i="51"/>
  <c r="J121" i="51"/>
  <c r="I121" i="51"/>
  <c r="G121" i="51"/>
  <c r="E121" i="51"/>
  <c r="D121" i="51"/>
  <c r="C121" i="51"/>
  <c r="BI120" i="51"/>
  <c r="BG120" i="51"/>
  <c r="BF120" i="51"/>
  <c r="BE120" i="51"/>
  <c r="BC120" i="51"/>
  <c r="BA120" i="51"/>
  <c r="AZ120" i="51"/>
  <c r="AY120" i="51"/>
  <c r="AW120" i="51"/>
  <c r="AU120" i="51"/>
  <c r="AT120" i="51"/>
  <c r="AS120" i="51"/>
  <c r="AQ120" i="51"/>
  <c r="AO120" i="51"/>
  <c r="AN120" i="51"/>
  <c r="AM120" i="51"/>
  <c r="AK120" i="51"/>
  <c r="AI120" i="51"/>
  <c r="AH120" i="51"/>
  <c r="AG120" i="51"/>
  <c r="AE120" i="51"/>
  <c r="AC120" i="51"/>
  <c r="AB120" i="51"/>
  <c r="AA120" i="51"/>
  <c r="Y120" i="51"/>
  <c r="W120" i="51"/>
  <c r="V120" i="51"/>
  <c r="U120" i="51"/>
  <c r="S120" i="51"/>
  <c r="Q120" i="51"/>
  <c r="P120" i="51"/>
  <c r="O120" i="51"/>
  <c r="M120" i="51"/>
  <c r="K120" i="51"/>
  <c r="J120" i="51"/>
  <c r="I120" i="51"/>
  <c r="G120" i="51"/>
  <c r="E120" i="51"/>
  <c r="D120" i="51"/>
  <c r="C120" i="51"/>
  <c r="BI119" i="51"/>
  <c r="BG119" i="51"/>
  <c r="BF119" i="51"/>
  <c r="BE119" i="51"/>
  <c r="BC119" i="51"/>
  <c r="BA119" i="51"/>
  <c r="AZ119" i="51"/>
  <c r="AY119" i="51"/>
  <c r="AW119" i="51"/>
  <c r="AU119" i="51"/>
  <c r="AT119" i="51"/>
  <c r="AS119" i="51"/>
  <c r="AQ119" i="51"/>
  <c r="AO119" i="51"/>
  <c r="AN119" i="51"/>
  <c r="AM119" i="51"/>
  <c r="AK119" i="51"/>
  <c r="AI119" i="51"/>
  <c r="AH119" i="51"/>
  <c r="AG119" i="51"/>
  <c r="AE119" i="51"/>
  <c r="AC119" i="51"/>
  <c r="AB119" i="51"/>
  <c r="AA119" i="51"/>
  <c r="Y119" i="51"/>
  <c r="W119" i="51"/>
  <c r="V119" i="51"/>
  <c r="U119" i="51"/>
  <c r="S119" i="51"/>
  <c r="Q119" i="51"/>
  <c r="P119" i="51"/>
  <c r="O119" i="51"/>
  <c r="M119" i="51"/>
  <c r="K119" i="51"/>
  <c r="J119" i="51"/>
  <c r="I119" i="51"/>
  <c r="G119" i="51"/>
  <c r="E119" i="51"/>
  <c r="D119" i="51"/>
  <c r="C119" i="51"/>
  <c r="BI118" i="51"/>
  <c r="BG118" i="51"/>
  <c r="BF118" i="51"/>
  <c r="BE118" i="51"/>
  <c r="BC118" i="51"/>
  <c r="BA118" i="51"/>
  <c r="AZ118" i="51"/>
  <c r="AY118" i="51"/>
  <c r="AW118" i="51"/>
  <c r="AU118" i="51"/>
  <c r="AT118" i="51"/>
  <c r="AS118" i="51"/>
  <c r="AQ118" i="51"/>
  <c r="AO118" i="51"/>
  <c r="AN118" i="51"/>
  <c r="AM118" i="51"/>
  <c r="AK118" i="51"/>
  <c r="AI118" i="51"/>
  <c r="AH118" i="51"/>
  <c r="AG118" i="51"/>
  <c r="AE118" i="51"/>
  <c r="AC118" i="51"/>
  <c r="AB118" i="51"/>
  <c r="AA118" i="51"/>
  <c r="Y118" i="51"/>
  <c r="W118" i="51"/>
  <c r="V118" i="51"/>
  <c r="U118" i="51"/>
  <c r="S118" i="51"/>
  <c r="Q118" i="51"/>
  <c r="P118" i="51"/>
  <c r="O118" i="51"/>
  <c r="M118" i="51"/>
  <c r="K118" i="51"/>
  <c r="J118" i="51"/>
  <c r="I118" i="51"/>
  <c r="G118" i="51"/>
  <c r="E118" i="51"/>
  <c r="D118" i="51"/>
  <c r="C118" i="51"/>
  <c r="D117" i="51"/>
  <c r="BI116" i="51"/>
  <c r="BG116" i="51"/>
  <c r="BF116" i="51"/>
  <c r="BE116" i="51"/>
  <c r="BC116" i="51"/>
  <c r="BA116" i="51"/>
  <c r="AZ116" i="51"/>
  <c r="AY116" i="51"/>
  <c r="AW116" i="51"/>
  <c r="AU116" i="51"/>
  <c r="AT116" i="51"/>
  <c r="AS116" i="51"/>
  <c r="AQ116" i="51"/>
  <c r="AO116" i="51"/>
  <c r="AN116" i="51"/>
  <c r="AM116" i="51"/>
  <c r="AK116" i="51"/>
  <c r="AI116" i="51"/>
  <c r="AH116" i="51"/>
  <c r="AG116" i="51"/>
  <c r="AE116" i="51"/>
  <c r="AC116" i="51"/>
  <c r="AB116" i="51"/>
  <c r="AA116" i="51"/>
  <c r="Y116" i="51"/>
  <c r="W116" i="51"/>
  <c r="V116" i="51"/>
  <c r="U116" i="51"/>
  <c r="S116" i="51"/>
  <c r="Q116" i="51"/>
  <c r="P116" i="51"/>
  <c r="O116" i="51"/>
  <c r="M116" i="51"/>
  <c r="K116" i="51"/>
  <c r="J116" i="51"/>
  <c r="I116" i="51"/>
  <c r="G116" i="51"/>
  <c r="E116" i="51"/>
  <c r="D116" i="51"/>
  <c r="C116" i="51"/>
  <c r="BI115" i="51"/>
  <c r="BG115" i="51"/>
  <c r="BF115" i="51"/>
  <c r="BE115" i="51"/>
  <c r="BC115" i="51"/>
  <c r="BA115" i="51"/>
  <c r="AZ115" i="51"/>
  <c r="AY115" i="51"/>
  <c r="AW115" i="51"/>
  <c r="AU115" i="51"/>
  <c r="AT115" i="51"/>
  <c r="AS115" i="51"/>
  <c r="AQ115" i="51"/>
  <c r="AO115" i="51"/>
  <c r="AN115" i="51"/>
  <c r="AM115" i="51"/>
  <c r="AK115" i="51"/>
  <c r="AI115" i="51"/>
  <c r="AH115" i="51"/>
  <c r="AG115" i="51"/>
  <c r="AE115" i="51"/>
  <c r="AC115" i="51"/>
  <c r="AB115" i="51"/>
  <c r="AA115" i="51"/>
  <c r="Y115" i="51"/>
  <c r="W115" i="51"/>
  <c r="V115" i="51"/>
  <c r="U115" i="51"/>
  <c r="S115" i="51"/>
  <c r="Q115" i="51"/>
  <c r="P115" i="51"/>
  <c r="O115" i="51"/>
  <c r="M115" i="51"/>
  <c r="K115" i="51"/>
  <c r="J115" i="51"/>
  <c r="I115" i="51"/>
  <c r="G115" i="51"/>
  <c r="E115" i="51"/>
  <c r="D115" i="51"/>
  <c r="C115" i="51"/>
  <c r="BI114" i="51"/>
  <c r="BG114" i="51"/>
  <c r="BF114" i="51"/>
  <c r="BE114" i="51"/>
  <c r="BC114" i="51"/>
  <c r="BA114" i="51"/>
  <c r="AZ114" i="51"/>
  <c r="AY114" i="51"/>
  <c r="AW114" i="51"/>
  <c r="AU114" i="51"/>
  <c r="AT114" i="51"/>
  <c r="AS114" i="51"/>
  <c r="AQ114" i="51"/>
  <c r="AO114" i="51"/>
  <c r="AN114" i="51"/>
  <c r="AM114" i="51"/>
  <c r="AK114" i="51"/>
  <c r="AI114" i="51"/>
  <c r="AH114" i="51"/>
  <c r="AG114" i="51"/>
  <c r="AE114" i="51"/>
  <c r="AC114" i="51"/>
  <c r="AB114" i="51"/>
  <c r="AA114" i="51"/>
  <c r="Y114" i="51"/>
  <c r="W114" i="51"/>
  <c r="V114" i="51"/>
  <c r="U114" i="51"/>
  <c r="S114" i="51"/>
  <c r="Q114" i="51"/>
  <c r="P114" i="51"/>
  <c r="O114" i="51"/>
  <c r="M114" i="51"/>
  <c r="K114" i="51"/>
  <c r="J114" i="51"/>
  <c r="I114" i="51"/>
  <c r="G114" i="51"/>
  <c r="E114" i="51"/>
  <c r="D114" i="51"/>
  <c r="C114" i="51"/>
  <c r="BI113" i="51"/>
  <c r="BG113" i="51"/>
  <c r="BF113" i="51"/>
  <c r="BE113" i="51"/>
  <c r="BC113" i="51"/>
  <c r="BA113" i="51"/>
  <c r="AZ113" i="51"/>
  <c r="AY113" i="51"/>
  <c r="AW113" i="51"/>
  <c r="AU113" i="51"/>
  <c r="AT113" i="51"/>
  <c r="AS113" i="51"/>
  <c r="AQ113" i="51"/>
  <c r="AO113" i="51"/>
  <c r="AN113" i="51"/>
  <c r="AM113" i="51"/>
  <c r="AK113" i="51"/>
  <c r="AI113" i="51"/>
  <c r="AH113" i="51"/>
  <c r="AG113" i="51"/>
  <c r="AE113" i="51"/>
  <c r="AC113" i="51"/>
  <c r="AB113" i="51"/>
  <c r="AA113" i="51"/>
  <c r="Y113" i="51"/>
  <c r="W113" i="51"/>
  <c r="V113" i="51"/>
  <c r="U113" i="51"/>
  <c r="S113" i="51"/>
  <c r="Q113" i="51"/>
  <c r="P113" i="51"/>
  <c r="O113" i="51"/>
  <c r="M113" i="51"/>
  <c r="K113" i="51"/>
  <c r="J113" i="51"/>
  <c r="I113" i="51"/>
  <c r="G113" i="51"/>
  <c r="E113" i="51"/>
  <c r="D113" i="51"/>
  <c r="C113" i="51"/>
  <c r="BI112" i="51"/>
  <c r="BG112" i="51"/>
  <c r="BF112" i="51"/>
  <c r="BE112" i="51"/>
  <c r="BC112" i="51"/>
  <c r="BA112" i="51"/>
  <c r="AZ112" i="51"/>
  <c r="AY112" i="51"/>
  <c r="AW112" i="51"/>
  <c r="AU112" i="51"/>
  <c r="AT112" i="51"/>
  <c r="AS112" i="51"/>
  <c r="AQ112" i="51"/>
  <c r="AO112" i="51"/>
  <c r="AN112" i="51"/>
  <c r="AM112" i="51"/>
  <c r="AK112" i="51"/>
  <c r="AI112" i="51"/>
  <c r="AH112" i="51"/>
  <c r="AG112" i="51"/>
  <c r="AE112" i="51"/>
  <c r="AC112" i="51"/>
  <c r="AB112" i="51"/>
  <c r="AA112" i="51"/>
  <c r="Y112" i="51"/>
  <c r="W112" i="51"/>
  <c r="V112" i="51"/>
  <c r="U112" i="51"/>
  <c r="S112" i="51"/>
  <c r="Q112" i="51"/>
  <c r="P112" i="51"/>
  <c r="O112" i="51"/>
  <c r="M112" i="51"/>
  <c r="K112" i="51"/>
  <c r="J112" i="51"/>
  <c r="I112" i="51"/>
  <c r="G112" i="51"/>
  <c r="E112" i="51"/>
  <c r="D112" i="51"/>
  <c r="C112" i="51"/>
  <c r="D111" i="51"/>
  <c r="BI110" i="51"/>
  <c r="BG110" i="51"/>
  <c r="BF110" i="51"/>
  <c r="BE110" i="51"/>
  <c r="BC110" i="51"/>
  <c r="BA110" i="51"/>
  <c r="AZ110" i="51"/>
  <c r="AY110" i="51"/>
  <c r="AW110" i="51"/>
  <c r="AU110" i="51"/>
  <c r="AT110" i="51"/>
  <c r="AS110" i="51"/>
  <c r="AQ110" i="51"/>
  <c r="AO110" i="51"/>
  <c r="AN110" i="51"/>
  <c r="AM110" i="51"/>
  <c r="AK110" i="51"/>
  <c r="AI110" i="51"/>
  <c r="AH110" i="51"/>
  <c r="AG110" i="51"/>
  <c r="AE110" i="51"/>
  <c r="AC110" i="51"/>
  <c r="AB110" i="51"/>
  <c r="AA110" i="51"/>
  <c r="Y110" i="51"/>
  <c r="W110" i="51"/>
  <c r="V110" i="51"/>
  <c r="U110" i="51"/>
  <c r="S110" i="51"/>
  <c r="Q110" i="51"/>
  <c r="P110" i="51"/>
  <c r="O110" i="51"/>
  <c r="M110" i="51"/>
  <c r="K110" i="51"/>
  <c r="J110" i="51"/>
  <c r="I110" i="51"/>
  <c r="G110" i="51"/>
  <c r="E110" i="51"/>
  <c r="D110" i="51"/>
  <c r="C110" i="51"/>
  <c r="BI109" i="51"/>
  <c r="BG109" i="51"/>
  <c r="BF109" i="51"/>
  <c r="BE109" i="51"/>
  <c r="BC109" i="51"/>
  <c r="BA109" i="51"/>
  <c r="AZ109" i="51"/>
  <c r="AY109" i="51"/>
  <c r="AW109" i="51"/>
  <c r="AU109" i="51"/>
  <c r="AT109" i="51"/>
  <c r="AS109" i="51"/>
  <c r="AQ109" i="51"/>
  <c r="AO109" i="51"/>
  <c r="AN109" i="51"/>
  <c r="AM109" i="51"/>
  <c r="AK109" i="51"/>
  <c r="AI109" i="51"/>
  <c r="AH109" i="51"/>
  <c r="AG109" i="51"/>
  <c r="AE109" i="51"/>
  <c r="AC109" i="51"/>
  <c r="AB109" i="51"/>
  <c r="AA109" i="51"/>
  <c r="Y109" i="51"/>
  <c r="W109" i="51"/>
  <c r="V109" i="51"/>
  <c r="U109" i="51"/>
  <c r="S109" i="51"/>
  <c r="Q109" i="51"/>
  <c r="P109" i="51"/>
  <c r="O109" i="51"/>
  <c r="M109" i="51"/>
  <c r="K109" i="51"/>
  <c r="J109" i="51"/>
  <c r="I109" i="51"/>
  <c r="G109" i="51"/>
  <c r="E109" i="51"/>
  <c r="D109" i="51"/>
  <c r="C109" i="51"/>
  <c r="BI108" i="51"/>
  <c r="BG108" i="51"/>
  <c r="BF108" i="51"/>
  <c r="BE108" i="51"/>
  <c r="BC108" i="51"/>
  <c r="BA108" i="51"/>
  <c r="AZ108" i="51"/>
  <c r="AY108" i="51"/>
  <c r="AW108" i="51"/>
  <c r="AU108" i="51"/>
  <c r="AT108" i="51"/>
  <c r="AS108" i="51"/>
  <c r="AQ108" i="51"/>
  <c r="AO108" i="51"/>
  <c r="AN108" i="51"/>
  <c r="AM108" i="51"/>
  <c r="AK108" i="51"/>
  <c r="AI108" i="51"/>
  <c r="AH108" i="51"/>
  <c r="AG108" i="51"/>
  <c r="AE108" i="51"/>
  <c r="AC108" i="51"/>
  <c r="AB108" i="51"/>
  <c r="AA108" i="51"/>
  <c r="Y108" i="51"/>
  <c r="W108" i="51"/>
  <c r="V108" i="51"/>
  <c r="U108" i="51"/>
  <c r="S108" i="51"/>
  <c r="Q108" i="51"/>
  <c r="P108" i="51"/>
  <c r="O108" i="51"/>
  <c r="M108" i="51"/>
  <c r="K108" i="51"/>
  <c r="J108" i="51"/>
  <c r="I108" i="51"/>
  <c r="G108" i="51"/>
  <c r="E108" i="51"/>
  <c r="D108" i="51"/>
  <c r="C108" i="51"/>
  <c r="BI107" i="51"/>
  <c r="BG107" i="51"/>
  <c r="BF107" i="51"/>
  <c r="BE107" i="51"/>
  <c r="BC107" i="51"/>
  <c r="BA107" i="51"/>
  <c r="AZ107" i="51"/>
  <c r="AY107" i="51"/>
  <c r="AW107" i="51"/>
  <c r="AU107" i="51"/>
  <c r="AT107" i="51"/>
  <c r="AS107" i="51"/>
  <c r="AQ107" i="51"/>
  <c r="AO107" i="51"/>
  <c r="AN107" i="51"/>
  <c r="AM107" i="51"/>
  <c r="AK107" i="51"/>
  <c r="AI107" i="51"/>
  <c r="AH107" i="51"/>
  <c r="AG107" i="51"/>
  <c r="AE107" i="51"/>
  <c r="AC107" i="51"/>
  <c r="AB107" i="51"/>
  <c r="AA107" i="51"/>
  <c r="Y107" i="51"/>
  <c r="W107" i="51"/>
  <c r="V107" i="51"/>
  <c r="U107" i="51"/>
  <c r="S107" i="51"/>
  <c r="Q107" i="51"/>
  <c r="P107" i="51"/>
  <c r="O107" i="51"/>
  <c r="M107" i="51"/>
  <c r="K107" i="51"/>
  <c r="J107" i="51"/>
  <c r="I107" i="51"/>
  <c r="G107" i="51"/>
  <c r="E107" i="51"/>
  <c r="D107" i="51"/>
  <c r="C107" i="51"/>
  <c r="BI106" i="51"/>
  <c r="BG106" i="51"/>
  <c r="BF106" i="51"/>
  <c r="BE106" i="51"/>
  <c r="BC106" i="51"/>
  <c r="BA106" i="51"/>
  <c r="AZ106" i="51"/>
  <c r="AY106" i="51"/>
  <c r="AW106" i="51"/>
  <c r="AU106" i="51"/>
  <c r="AT106" i="51"/>
  <c r="AS106" i="51"/>
  <c r="AQ106" i="51"/>
  <c r="AO106" i="51"/>
  <c r="AN106" i="51"/>
  <c r="AM106" i="51"/>
  <c r="AK106" i="51"/>
  <c r="AI106" i="51"/>
  <c r="AH106" i="51"/>
  <c r="AG106" i="51"/>
  <c r="AE106" i="51"/>
  <c r="AC106" i="51"/>
  <c r="AB106" i="51"/>
  <c r="AA106" i="51"/>
  <c r="Y106" i="51"/>
  <c r="W106" i="51"/>
  <c r="V106" i="51"/>
  <c r="U106" i="51"/>
  <c r="S106" i="51"/>
  <c r="Q106" i="51"/>
  <c r="P106" i="51"/>
  <c r="O106" i="51"/>
  <c r="M106" i="51"/>
  <c r="K106" i="51"/>
  <c r="J106" i="51"/>
  <c r="I106" i="51"/>
  <c r="G106" i="51"/>
  <c r="E106" i="51"/>
  <c r="D106" i="51"/>
  <c r="C106" i="51"/>
  <c r="D105" i="51"/>
  <c r="BI104" i="51"/>
  <c r="BG104" i="51"/>
  <c r="BF104" i="51"/>
  <c r="BE104" i="51"/>
  <c r="BC104" i="51"/>
  <c r="BA104" i="51"/>
  <c r="AZ104" i="51"/>
  <c r="AY104" i="51"/>
  <c r="AW104" i="51"/>
  <c r="AU104" i="51"/>
  <c r="AT104" i="51"/>
  <c r="AS104" i="51"/>
  <c r="AQ104" i="51"/>
  <c r="AO104" i="51"/>
  <c r="AN104" i="51"/>
  <c r="AM104" i="51"/>
  <c r="AK104" i="51"/>
  <c r="AI104" i="51"/>
  <c r="AH104" i="51"/>
  <c r="AG104" i="51"/>
  <c r="AE104" i="51"/>
  <c r="AC104" i="51"/>
  <c r="AB104" i="51"/>
  <c r="AA104" i="51"/>
  <c r="Y104" i="51"/>
  <c r="W104" i="51"/>
  <c r="V104" i="51"/>
  <c r="U104" i="51"/>
  <c r="S104" i="51"/>
  <c r="Q104" i="51"/>
  <c r="P104" i="51"/>
  <c r="O104" i="51"/>
  <c r="M104" i="51"/>
  <c r="K104" i="51"/>
  <c r="J104" i="51"/>
  <c r="I104" i="51"/>
  <c r="G104" i="51"/>
  <c r="E104" i="51"/>
  <c r="D104" i="51"/>
  <c r="C104" i="51"/>
  <c r="BI103" i="51"/>
  <c r="BG103" i="51"/>
  <c r="BF103" i="51"/>
  <c r="BE103" i="51"/>
  <c r="BC103" i="51"/>
  <c r="BA103" i="51"/>
  <c r="AZ103" i="51"/>
  <c r="AY103" i="51"/>
  <c r="AW103" i="51"/>
  <c r="AU103" i="51"/>
  <c r="AT103" i="51"/>
  <c r="AS103" i="51"/>
  <c r="AQ103" i="51"/>
  <c r="AO103" i="51"/>
  <c r="AN103" i="51"/>
  <c r="AM103" i="51"/>
  <c r="AK103" i="51"/>
  <c r="AI103" i="51"/>
  <c r="AH103" i="51"/>
  <c r="AG103" i="51"/>
  <c r="AE103" i="51"/>
  <c r="AC103" i="51"/>
  <c r="AB103" i="51"/>
  <c r="AA103" i="51"/>
  <c r="Y103" i="51"/>
  <c r="W103" i="51"/>
  <c r="V103" i="51"/>
  <c r="U103" i="51"/>
  <c r="S103" i="51"/>
  <c r="Q103" i="51"/>
  <c r="P103" i="51"/>
  <c r="O103" i="51"/>
  <c r="M103" i="51"/>
  <c r="K103" i="51"/>
  <c r="J103" i="51"/>
  <c r="I103" i="51"/>
  <c r="G103" i="51"/>
  <c r="E103" i="51"/>
  <c r="D103" i="51"/>
  <c r="C103" i="51"/>
  <c r="BI102" i="51"/>
  <c r="BG102" i="51"/>
  <c r="BF102" i="51"/>
  <c r="BE102" i="51"/>
  <c r="BC102" i="51"/>
  <c r="BA102" i="51"/>
  <c r="AZ102" i="51"/>
  <c r="AY102" i="51"/>
  <c r="AW102" i="51"/>
  <c r="AU102" i="51"/>
  <c r="AT102" i="51"/>
  <c r="AS102" i="51"/>
  <c r="AQ102" i="51"/>
  <c r="AO102" i="51"/>
  <c r="AN102" i="51"/>
  <c r="AM102" i="51"/>
  <c r="AK102" i="51"/>
  <c r="AI102" i="51"/>
  <c r="AH102" i="51"/>
  <c r="AG102" i="51"/>
  <c r="AE102" i="51"/>
  <c r="AC102" i="51"/>
  <c r="AB102" i="51"/>
  <c r="AA102" i="51"/>
  <c r="Y102" i="51"/>
  <c r="W102" i="51"/>
  <c r="V102" i="51"/>
  <c r="U102" i="51"/>
  <c r="S102" i="51"/>
  <c r="Q102" i="51"/>
  <c r="P102" i="51"/>
  <c r="O102" i="51"/>
  <c r="M102" i="51"/>
  <c r="K102" i="51"/>
  <c r="J102" i="51"/>
  <c r="I102" i="51"/>
  <c r="G102" i="51"/>
  <c r="E102" i="51"/>
  <c r="D102" i="51"/>
  <c r="C102" i="51"/>
  <c r="BI101" i="51"/>
  <c r="BG101" i="51"/>
  <c r="BF101" i="51"/>
  <c r="BE101" i="51"/>
  <c r="BC101" i="51"/>
  <c r="BA101" i="51"/>
  <c r="AZ101" i="51"/>
  <c r="AY101" i="51"/>
  <c r="AW101" i="51"/>
  <c r="AU101" i="51"/>
  <c r="AT101" i="51"/>
  <c r="AS101" i="51"/>
  <c r="AQ101" i="51"/>
  <c r="AO101" i="51"/>
  <c r="AN101" i="51"/>
  <c r="AM101" i="51"/>
  <c r="AK101" i="51"/>
  <c r="AI101" i="51"/>
  <c r="AH101" i="51"/>
  <c r="AG101" i="51"/>
  <c r="AE101" i="51"/>
  <c r="AC101" i="51"/>
  <c r="AB101" i="51"/>
  <c r="AA101" i="51"/>
  <c r="Y101" i="51"/>
  <c r="W101" i="51"/>
  <c r="V101" i="51"/>
  <c r="U101" i="51"/>
  <c r="S101" i="51"/>
  <c r="Q101" i="51"/>
  <c r="P101" i="51"/>
  <c r="O101" i="51"/>
  <c r="M101" i="51"/>
  <c r="K101" i="51"/>
  <c r="J101" i="51"/>
  <c r="I101" i="51"/>
  <c r="G101" i="51"/>
  <c r="E101" i="51"/>
  <c r="D101" i="51"/>
  <c r="C101" i="51"/>
  <c r="BI100" i="51"/>
  <c r="BG100" i="51"/>
  <c r="BF100" i="51"/>
  <c r="BE100" i="51"/>
  <c r="BC100" i="51"/>
  <c r="BA100" i="51"/>
  <c r="AZ100" i="51"/>
  <c r="AY100" i="51"/>
  <c r="AW100" i="51"/>
  <c r="AU100" i="51"/>
  <c r="AT100" i="51"/>
  <c r="AS100" i="51"/>
  <c r="AQ100" i="51"/>
  <c r="AO100" i="51"/>
  <c r="AN100" i="51"/>
  <c r="AM100" i="51"/>
  <c r="AK100" i="51"/>
  <c r="AI100" i="51"/>
  <c r="AH100" i="51"/>
  <c r="AG100" i="51"/>
  <c r="AE100" i="51"/>
  <c r="AC100" i="51"/>
  <c r="AB100" i="51"/>
  <c r="AA100" i="51"/>
  <c r="Y100" i="51"/>
  <c r="W100" i="51"/>
  <c r="V100" i="51"/>
  <c r="U100" i="51"/>
  <c r="S100" i="51"/>
  <c r="Q100" i="51"/>
  <c r="P100" i="51"/>
  <c r="O100" i="51"/>
  <c r="M100" i="51"/>
  <c r="K100" i="51"/>
  <c r="J100" i="51"/>
  <c r="I100" i="51"/>
  <c r="G100" i="51"/>
  <c r="E100" i="51"/>
  <c r="D100" i="51"/>
  <c r="C100" i="51"/>
  <c r="D99" i="51"/>
  <c r="BI98" i="51"/>
  <c r="BG98" i="51"/>
  <c r="BF98" i="51"/>
  <c r="BE98" i="51"/>
  <c r="BC98" i="51"/>
  <c r="BA98" i="51"/>
  <c r="AZ98" i="51"/>
  <c r="AY98" i="51"/>
  <c r="AW98" i="51"/>
  <c r="AU98" i="51"/>
  <c r="AT98" i="51"/>
  <c r="AS98" i="51"/>
  <c r="AQ98" i="51"/>
  <c r="AO98" i="51"/>
  <c r="AN98" i="51"/>
  <c r="AM98" i="51"/>
  <c r="AK98" i="51"/>
  <c r="AI98" i="51"/>
  <c r="AH98" i="51"/>
  <c r="AG98" i="51"/>
  <c r="AE98" i="51"/>
  <c r="AC98" i="51"/>
  <c r="AB98" i="51"/>
  <c r="AA98" i="51"/>
  <c r="Y98" i="51"/>
  <c r="W98" i="51"/>
  <c r="V98" i="51"/>
  <c r="U98" i="51"/>
  <c r="S98" i="51"/>
  <c r="Q98" i="51"/>
  <c r="P98" i="51"/>
  <c r="O98" i="51"/>
  <c r="M98" i="51"/>
  <c r="K98" i="51"/>
  <c r="J98" i="51"/>
  <c r="I98" i="51"/>
  <c r="G98" i="51"/>
  <c r="E98" i="51"/>
  <c r="D98" i="51"/>
  <c r="C98" i="51"/>
  <c r="BI97" i="51"/>
  <c r="BG97" i="51"/>
  <c r="BF97" i="51"/>
  <c r="BE97" i="51"/>
  <c r="BC97" i="51"/>
  <c r="BA97" i="51"/>
  <c r="AZ97" i="51"/>
  <c r="AY97" i="51"/>
  <c r="AW97" i="51"/>
  <c r="AU97" i="51"/>
  <c r="AT97" i="51"/>
  <c r="AS97" i="51"/>
  <c r="AQ97" i="51"/>
  <c r="AO97" i="51"/>
  <c r="AN97" i="51"/>
  <c r="AM97" i="51"/>
  <c r="AK97" i="51"/>
  <c r="AI97" i="51"/>
  <c r="AH97" i="51"/>
  <c r="AG97" i="51"/>
  <c r="AE97" i="51"/>
  <c r="AC97" i="51"/>
  <c r="AB97" i="51"/>
  <c r="AA97" i="51"/>
  <c r="Y97" i="51"/>
  <c r="W97" i="51"/>
  <c r="V97" i="51"/>
  <c r="U97" i="51"/>
  <c r="S97" i="51"/>
  <c r="Q97" i="51"/>
  <c r="P97" i="51"/>
  <c r="O97" i="51"/>
  <c r="M97" i="51"/>
  <c r="K97" i="51"/>
  <c r="J97" i="51"/>
  <c r="I97" i="51"/>
  <c r="G97" i="51"/>
  <c r="E97" i="51"/>
  <c r="D97" i="51"/>
  <c r="C97" i="51"/>
  <c r="BI96" i="51"/>
  <c r="BG96" i="51"/>
  <c r="BF96" i="51"/>
  <c r="BE96" i="51"/>
  <c r="BC96" i="51"/>
  <c r="BA96" i="51"/>
  <c r="AZ96" i="51"/>
  <c r="AY96" i="51"/>
  <c r="AW96" i="51"/>
  <c r="AU96" i="51"/>
  <c r="AT96" i="51"/>
  <c r="AS96" i="51"/>
  <c r="AQ96" i="51"/>
  <c r="AO96" i="51"/>
  <c r="AN96" i="51"/>
  <c r="AM96" i="51"/>
  <c r="AK96" i="51"/>
  <c r="AI96" i="51"/>
  <c r="AH96" i="51"/>
  <c r="AG96" i="51"/>
  <c r="AE96" i="51"/>
  <c r="AC96" i="51"/>
  <c r="AB96" i="51"/>
  <c r="AA96" i="51"/>
  <c r="Y96" i="51"/>
  <c r="W96" i="51"/>
  <c r="V96" i="51"/>
  <c r="U96" i="51"/>
  <c r="S96" i="51"/>
  <c r="Q96" i="51"/>
  <c r="P96" i="51"/>
  <c r="O96" i="51"/>
  <c r="M96" i="51"/>
  <c r="K96" i="51"/>
  <c r="J96" i="51"/>
  <c r="I96" i="51"/>
  <c r="G96" i="51"/>
  <c r="E96" i="51"/>
  <c r="D96" i="51"/>
  <c r="C96" i="51"/>
  <c r="BI95" i="51"/>
  <c r="BG95" i="51"/>
  <c r="BF95" i="51"/>
  <c r="BE95" i="51"/>
  <c r="BC95" i="51"/>
  <c r="BA95" i="51"/>
  <c r="AZ95" i="51"/>
  <c r="AY95" i="51"/>
  <c r="AW95" i="51"/>
  <c r="AU95" i="51"/>
  <c r="AT95" i="51"/>
  <c r="AS95" i="51"/>
  <c r="AQ95" i="51"/>
  <c r="AO95" i="51"/>
  <c r="AN95" i="51"/>
  <c r="AM95" i="51"/>
  <c r="AK95" i="51"/>
  <c r="AI95" i="51"/>
  <c r="AH95" i="51"/>
  <c r="AG95" i="51"/>
  <c r="AE95" i="51"/>
  <c r="AC95" i="51"/>
  <c r="AB95" i="51"/>
  <c r="AA95" i="51"/>
  <c r="Y95" i="51"/>
  <c r="W95" i="51"/>
  <c r="V95" i="51"/>
  <c r="U95" i="51"/>
  <c r="S95" i="51"/>
  <c r="Q95" i="51"/>
  <c r="P95" i="51"/>
  <c r="O95" i="51"/>
  <c r="M95" i="51"/>
  <c r="K95" i="51"/>
  <c r="J95" i="51"/>
  <c r="I95" i="51"/>
  <c r="G95" i="51"/>
  <c r="E95" i="51"/>
  <c r="D95" i="51"/>
  <c r="C95" i="51"/>
  <c r="BI94" i="51"/>
  <c r="BG94" i="51"/>
  <c r="BF94" i="51"/>
  <c r="BE94" i="51"/>
  <c r="BC94" i="51"/>
  <c r="BA94" i="51"/>
  <c r="AZ94" i="51"/>
  <c r="AY94" i="51"/>
  <c r="AW94" i="51"/>
  <c r="AU94" i="51"/>
  <c r="AT94" i="51"/>
  <c r="AS94" i="51"/>
  <c r="AQ94" i="51"/>
  <c r="AO94" i="51"/>
  <c r="AN94" i="51"/>
  <c r="AM94" i="51"/>
  <c r="AK94" i="51"/>
  <c r="AI94" i="51"/>
  <c r="AH94" i="51"/>
  <c r="AG94" i="51"/>
  <c r="AE94" i="51"/>
  <c r="AC94" i="51"/>
  <c r="AB94" i="51"/>
  <c r="AA94" i="51"/>
  <c r="Y94" i="51"/>
  <c r="W94" i="51"/>
  <c r="V94" i="51"/>
  <c r="U94" i="51"/>
  <c r="S94" i="51"/>
  <c r="Q94" i="51"/>
  <c r="P94" i="51"/>
  <c r="O94" i="51"/>
  <c r="M94" i="51"/>
  <c r="K94" i="51"/>
  <c r="J94" i="51"/>
  <c r="I94" i="51"/>
  <c r="G94" i="51"/>
  <c r="E94" i="51"/>
  <c r="D94" i="51"/>
  <c r="C94" i="51"/>
  <c r="D93" i="51"/>
  <c r="BI92" i="51"/>
  <c r="BG92" i="51"/>
  <c r="BF92" i="51"/>
  <c r="BE92" i="51"/>
  <c r="BC92" i="51"/>
  <c r="BA92" i="51"/>
  <c r="AZ92" i="51"/>
  <c r="AY92" i="51"/>
  <c r="AW92" i="51"/>
  <c r="AU92" i="51"/>
  <c r="AT92" i="51"/>
  <c r="AS92" i="51"/>
  <c r="AQ92" i="51"/>
  <c r="AO92" i="51"/>
  <c r="AN92" i="51"/>
  <c r="AM92" i="51"/>
  <c r="AK92" i="51"/>
  <c r="AI92" i="51"/>
  <c r="AH92" i="51"/>
  <c r="AG92" i="51"/>
  <c r="AE92" i="51"/>
  <c r="AC92" i="51"/>
  <c r="AB92" i="51"/>
  <c r="AA92" i="51"/>
  <c r="Y92" i="51"/>
  <c r="W92" i="51"/>
  <c r="V92" i="51"/>
  <c r="U92" i="51"/>
  <c r="S92" i="51"/>
  <c r="Q92" i="51"/>
  <c r="P92" i="51"/>
  <c r="O92" i="51"/>
  <c r="M92" i="51"/>
  <c r="K92" i="51"/>
  <c r="J92" i="51"/>
  <c r="I92" i="51"/>
  <c r="G92" i="51"/>
  <c r="E92" i="51"/>
  <c r="D92" i="51"/>
  <c r="C92" i="51"/>
  <c r="BI91" i="51"/>
  <c r="BG91" i="51"/>
  <c r="BF91" i="51"/>
  <c r="BE91" i="51"/>
  <c r="BC91" i="51"/>
  <c r="BA91" i="51"/>
  <c r="AZ91" i="51"/>
  <c r="AY91" i="51"/>
  <c r="AW91" i="51"/>
  <c r="AU91" i="51"/>
  <c r="AT91" i="51"/>
  <c r="AS91" i="51"/>
  <c r="AQ91" i="51"/>
  <c r="AO91" i="51"/>
  <c r="AN91" i="51"/>
  <c r="AM91" i="51"/>
  <c r="AK91" i="51"/>
  <c r="AI91" i="51"/>
  <c r="AH91" i="51"/>
  <c r="AG91" i="51"/>
  <c r="AE91" i="51"/>
  <c r="AC91" i="51"/>
  <c r="AB91" i="51"/>
  <c r="AA91" i="51"/>
  <c r="Y91" i="51"/>
  <c r="W91" i="51"/>
  <c r="V91" i="51"/>
  <c r="U91" i="51"/>
  <c r="S91" i="51"/>
  <c r="Q91" i="51"/>
  <c r="P91" i="51"/>
  <c r="O91" i="51"/>
  <c r="M91" i="51"/>
  <c r="K91" i="51"/>
  <c r="J91" i="51"/>
  <c r="I91" i="51"/>
  <c r="G91" i="51"/>
  <c r="E91" i="51"/>
  <c r="D91" i="51"/>
  <c r="C91" i="51"/>
  <c r="BI90" i="51"/>
  <c r="BG90" i="51"/>
  <c r="BF90" i="51"/>
  <c r="BE90" i="51"/>
  <c r="BC90" i="51"/>
  <c r="BA90" i="51"/>
  <c r="AZ90" i="51"/>
  <c r="AY90" i="51"/>
  <c r="AW90" i="51"/>
  <c r="AU90" i="51"/>
  <c r="AT90" i="51"/>
  <c r="AS90" i="51"/>
  <c r="AQ90" i="51"/>
  <c r="AO90" i="51"/>
  <c r="AN90" i="51"/>
  <c r="AM90" i="51"/>
  <c r="AK90" i="51"/>
  <c r="AI90" i="51"/>
  <c r="AH90" i="51"/>
  <c r="AG90" i="51"/>
  <c r="AE90" i="51"/>
  <c r="AC90" i="51"/>
  <c r="AB90" i="51"/>
  <c r="AA90" i="51"/>
  <c r="Y90" i="51"/>
  <c r="W90" i="51"/>
  <c r="V90" i="51"/>
  <c r="U90" i="51"/>
  <c r="S90" i="51"/>
  <c r="Q90" i="51"/>
  <c r="P90" i="51"/>
  <c r="O90" i="51"/>
  <c r="M90" i="51"/>
  <c r="K90" i="51"/>
  <c r="J90" i="51"/>
  <c r="I90" i="51"/>
  <c r="G90" i="51"/>
  <c r="E90" i="51"/>
  <c r="D90" i="51"/>
  <c r="C90" i="51"/>
  <c r="BI89" i="51"/>
  <c r="BG89" i="51"/>
  <c r="BF89" i="51"/>
  <c r="BE89" i="51"/>
  <c r="BC89" i="51"/>
  <c r="BA89" i="51"/>
  <c r="AZ89" i="51"/>
  <c r="AY89" i="51"/>
  <c r="AW89" i="51"/>
  <c r="AU89" i="51"/>
  <c r="AT89" i="51"/>
  <c r="AS89" i="51"/>
  <c r="AQ89" i="51"/>
  <c r="AO89" i="51"/>
  <c r="AN89" i="51"/>
  <c r="AM89" i="51"/>
  <c r="AK89" i="51"/>
  <c r="AI89" i="51"/>
  <c r="AH89" i="51"/>
  <c r="AG89" i="51"/>
  <c r="AE89" i="51"/>
  <c r="AC89" i="51"/>
  <c r="AB89" i="51"/>
  <c r="AA89" i="51"/>
  <c r="Y89" i="51"/>
  <c r="W89" i="51"/>
  <c r="V89" i="51"/>
  <c r="U89" i="51"/>
  <c r="S89" i="51"/>
  <c r="Q89" i="51"/>
  <c r="P89" i="51"/>
  <c r="O89" i="51"/>
  <c r="M89" i="51"/>
  <c r="K89" i="51"/>
  <c r="J89" i="51"/>
  <c r="I89" i="51"/>
  <c r="G89" i="51"/>
  <c r="E89" i="51"/>
  <c r="D89" i="51"/>
  <c r="C89" i="51"/>
  <c r="BI88" i="51"/>
  <c r="BG88" i="51"/>
  <c r="BF88" i="51"/>
  <c r="BE88" i="51"/>
  <c r="BC88" i="51"/>
  <c r="BA88" i="51"/>
  <c r="AZ88" i="51"/>
  <c r="AY88" i="51"/>
  <c r="AW88" i="51"/>
  <c r="AU88" i="51"/>
  <c r="AT88" i="51"/>
  <c r="AS88" i="51"/>
  <c r="AQ88" i="51"/>
  <c r="AO88" i="51"/>
  <c r="AN88" i="51"/>
  <c r="AM88" i="51"/>
  <c r="AK88" i="51"/>
  <c r="AI88" i="51"/>
  <c r="AH88" i="51"/>
  <c r="AG88" i="51"/>
  <c r="AE88" i="51"/>
  <c r="AC88" i="51"/>
  <c r="AB88" i="51"/>
  <c r="AA88" i="51"/>
  <c r="Y88" i="51"/>
  <c r="W88" i="51"/>
  <c r="V88" i="51"/>
  <c r="U88" i="51"/>
  <c r="S88" i="51"/>
  <c r="Q88" i="51"/>
  <c r="P88" i="51"/>
  <c r="O88" i="51"/>
  <c r="M88" i="51"/>
  <c r="K88" i="51"/>
  <c r="J88" i="51"/>
  <c r="I88" i="51"/>
  <c r="G88" i="51"/>
  <c r="E88" i="51"/>
  <c r="D88" i="51"/>
  <c r="C88" i="51"/>
  <c r="D87" i="51"/>
  <c r="C87" i="51"/>
  <c r="BI86" i="51"/>
  <c r="BG86" i="51"/>
  <c r="BF86" i="51"/>
  <c r="BE86" i="51"/>
  <c r="BC86" i="51"/>
  <c r="BA86" i="51"/>
  <c r="AZ86" i="51"/>
  <c r="AY86" i="51"/>
  <c r="AW86" i="51"/>
  <c r="AU86" i="51"/>
  <c r="AT86" i="51"/>
  <c r="AS86" i="51"/>
  <c r="AQ86" i="51"/>
  <c r="AO86" i="51"/>
  <c r="AN86" i="51"/>
  <c r="AM86" i="51"/>
  <c r="AK86" i="51"/>
  <c r="AI86" i="51"/>
  <c r="AH86" i="51"/>
  <c r="AG86" i="51"/>
  <c r="AE86" i="51"/>
  <c r="AC86" i="51"/>
  <c r="AB86" i="51"/>
  <c r="AA86" i="51"/>
  <c r="Y86" i="51"/>
  <c r="W86" i="51"/>
  <c r="V86" i="51"/>
  <c r="U86" i="51"/>
  <c r="S86" i="51"/>
  <c r="Q86" i="51"/>
  <c r="P86" i="51"/>
  <c r="O86" i="51"/>
  <c r="M86" i="51"/>
  <c r="K86" i="51"/>
  <c r="J86" i="51"/>
  <c r="I86" i="51"/>
  <c r="G86" i="51"/>
  <c r="E86" i="51"/>
  <c r="D86" i="51"/>
  <c r="C86" i="51"/>
  <c r="BI85" i="51"/>
  <c r="BG85" i="51"/>
  <c r="BF85" i="51"/>
  <c r="BE85" i="51"/>
  <c r="BC85" i="51"/>
  <c r="BA85" i="51"/>
  <c r="AZ85" i="51"/>
  <c r="AY85" i="51"/>
  <c r="AW85" i="51"/>
  <c r="AU85" i="51"/>
  <c r="AT85" i="51"/>
  <c r="AS85" i="51"/>
  <c r="AQ85" i="51"/>
  <c r="AO85" i="51"/>
  <c r="AN85" i="51"/>
  <c r="AM85" i="51"/>
  <c r="AK85" i="51"/>
  <c r="AI85" i="51"/>
  <c r="AH85" i="51"/>
  <c r="AG85" i="51"/>
  <c r="AE85" i="51"/>
  <c r="AC85" i="51"/>
  <c r="AB85" i="51"/>
  <c r="AA85" i="51"/>
  <c r="Y85" i="51"/>
  <c r="W85" i="51"/>
  <c r="V85" i="51"/>
  <c r="U85" i="51"/>
  <c r="S85" i="51"/>
  <c r="Q85" i="51"/>
  <c r="P85" i="51"/>
  <c r="O85" i="51"/>
  <c r="M85" i="51"/>
  <c r="K85" i="51"/>
  <c r="J85" i="51"/>
  <c r="I85" i="51"/>
  <c r="G85" i="51"/>
  <c r="E85" i="51"/>
  <c r="D85" i="51"/>
  <c r="C85" i="51"/>
  <c r="BI84" i="51"/>
  <c r="BG84" i="51"/>
  <c r="BF84" i="51"/>
  <c r="BE84" i="51"/>
  <c r="BC84" i="51"/>
  <c r="BA84" i="51"/>
  <c r="AZ84" i="51"/>
  <c r="AY84" i="51"/>
  <c r="AW84" i="51"/>
  <c r="AU84" i="51"/>
  <c r="AT84" i="51"/>
  <c r="AS84" i="51"/>
  <c r="AQ84" i="51"/>
  <c r="AO84" i="51"/>
  <c r="AN84" i="51"/>
  <c r="AM84" i="51"/>
  <c r="AK84" i="51"/>
  <c r="AI84" i="51"/>
  <c r="AH84" i="51"/>
  <c r="AG84" i="51"/>
  <c r="AE84" i="51"/>
  <c r="AC84" i="51"/>
  <c r="AB84" i="51"/>
  <c r="AA84" i="51"/>
  <c r="Y84" i="51"/>
  <c r="W84" i="51"/>
  <c r="V84" i="51"/>
  <c r="U84" i="51"/>
  <c r="S84" i="51"/>
  <c r="Q84" i="51"/>
  <c r="P84" i="51"/>
  <c r="O84" i="51"/>
  <c r="M84" i="51"/>
  <c r="K84" i="51"/>
  <c r="J84" i="51"/>
  <c r="I84" i="51"/>
  <c r="G84" i="51"/>
  <c r="E84" i="51"/>
  <c r="D84" i="51"/>
  <c r="C84" i="51"/>
  <c r="BI83" i="51"/>
  <c r="BG83" i="51"/>
  <c r="BF83" i="51"/>
  <c r="BE83" i="51"/>
  <c r="BC83" i="51"/>
  <c r="BA83" i="51"/>
  <c r="AZ83" i="51"/>
  <c r="AY83" i="51"/>
  <c r="AW83" i="51"/>
  <c r="AU83" i="51"/>
  <c r="AT83" i="51"/>
  <c r="AS83" i="51"/>
  <c r="AQ83" i="51"/>
  <c r="AO83" i="51"/>
  <c r="AN83" i="51"/>
  <c r="AM83" i="51"/>
  <c r="AK83" i="51"/>
  <c r="AI83" i="51"/>
  <c r="AH83" i="51"/>
  <c r="AG83" i="51"/>
  <c r="AE83" i="51"/>
  <c r="AC83" i="51"/>
  <c r="AB83" i="51"/>
  <c r="AA83" i="51"/>
  <c r="Y83" i="51"/>
  <c r="W83" i="51"/>
  <c r="V83" i="51"/>
  <c r="U83" i="51"/>
  <c r="S83" i="51"/>
  <c r="Q83" i="51"/>
  <c r="P83" i="51"/>
  <c r="O83" i="51"/>
  <c r="M83" i="51"/>
  <c r="K83" i="51"/>
  <c r="J83" i="51"/>
  <c r="I83" i="51"/>
  <c r="G83" i="51"/>
  <c r="E83" i="51"/>
  <c r="D83" i="51"/>
  <c r="C83" i="51"/>
  <c r="BI82" i="51"/>
  <c r="BG82" i="51"/>
  <c r="BF82" i="51"/>
  <c r="BE82" i="51"/>
  <c r="BC82" i="51"/>
  <c r="BA82" i="51"/>
  <c r="AZ82" i="51"/>
  <c r="AY82" i="51"/>
  <c r="AW82" i="51"/>
  <c r="AU82" i="51"/>
  <c r="AT82" i="51"/>
  <c r="AS82" i="51"/>
  <c r="AQ82" i="51"/>
  <c r="AO82" i="51"/>
  <c r="AN82" i="51"/>
  <c r="AM82" i="51"/>
  <c r="AK82" i="51"/>
  <c r="AI82" i="51"/>
  <c r="AH82" i="51"/>
  <c r="AG82" i="51"/>
  <c r="AE82" i="51"/>
  <c r="AC82" i="51"/>
  <c r="AB82" i="51"/>
  <c r="AA82" i="51"/>
  <c r="Y82" i="51"/>
  <c r="W82" i="51"/>
  <c r="V82" i="51"/>
  <c r="U82" i="51"/>
  <c r="S82" i="51"/>
  <c r="Q82" i="51"/>
  <c r="P82" i="51"/>
  <c r="O82" i="51"/>
  <c r="M82" i="51"/>
  <c r="K82" i="51"/>
  <c r="J82" i="51"/>
  <c r="I82" i="51"/>
  <c r="G82" i="51"/>
  <c r="E82" i="51"/>
  <c r="D82" i="51"/>
  <c r="C82" i="51"/>
  <c r="D81" i="51"/>
  <c r="BI80" i="51"/>
  <c r="BG80" i="51"/>
  <c r="BF80" i="51"/>
  <c r="BE80" i="51"/>
  <c r="BC80" i="51"/>
  <c r="BA80" i="51"/>
  <c r="AZ80" i="51"/>
  <c r="AY80" i="51"/>
  <c r="AW80" i="51"/>
  <c r="AU80" i="51"/>
  <c r="AT80" i="51"/>
  <c r="AS80" i="51"/>
  <c r="AQ80" i="51"/>
  <c r="AO80" i="51"/>
  <c r="AN80" i="51"/>
  <c r="AM80" i="51"/>
  <c r="AK80" i="51"/>
  <c r="AI80" i="51"/>
  <c r="AH80" i="51"/>
  <c r="AG80" i="51"/>
  <c r="AE80" i="51"/>
  <c r="AC80" i="51"/>
  <c r="AB80" i="51"/>
  <c r="AA80" i="51"/>
  <c r="Y80" i="51"/>
  <c r="W80" i="51"/>
  <c r="V80" i="51"/>
  <c r="U80" i="51"/>
  <c r="S80" i="51"/>
  <c r="Q80" i="51"/>
  <c r="P80" i="51"/>
  <c r="O80" i="51"/>
  <c r="M80" i="51"/>
  <c r="K80" i="51"/>
  <c r="J80" i="51"/>
  <c r="I80" i="51"/>
  <c r="G80" i="51"/>
  <c r="E80" i="51"/>
  <c r="D80" i="51"/>
  <c r="C80" i="51"/>
  <c r="BI79" i="51"/>
  <c r="BG79" i="51"/>
  <c r="BF79" i="51"/>
  <c r="BE79" i="51"/>
  <c r="BC79" i="51"/>
  <c r="BA79" i="51"/>
  <c r="AZ79" i="51"/>
  <c r="AY79" i="51"/>
  <c r="AW79" i="51"/>
  <c r="AU79" i="51"/>
  <c r="AT79" i="51"/>
  <c r="AS79" i="51"/>
  <c r="AQ79" i="51"/>
  <c r="AO79" i="51"/>
  <c r="AN79" i="51"/>
  <c r="AM79" i="51"/>
  <c r="AK79" i="51"/>
  <c r="AI79" i="51"/>
  <c r="AH79" i="51"/>
  <c r="AG79" i="51"/>
  <c r="AE79" i="51"/>
  <c r="AC79" i="51"/>
  <c r="AB79" i="51"/>
  <c r="AA79" i="51"/>
  <c r="Y79" i="51"/>
  <c r="W79" i="51"/>
  <c r="V79" i="51"/>
  <c r="U79" i="51"/>
  <c r="S79" i="51"/>
  <c r="Q79" i="51"/>
  <c r="P79" i="51"/>
  <c r="O79" i="51"/>
  <c r="M79" i="51"/>
  <c r="K79" i="51"/>
  <c r="J79" i="51"/>
  <c r="I79" i="51"/>
  <c r="G79" i="51"/>
  <c r="E79" i="51"/>
  <c r="D79" i="51"/>
  <c r="C79" i="51"/>
  <c r="BI78" i="51"/>
  <c r="BG78" i="51"/>
  <c r="BF78" i="51"/>
  <c r="BE78" i="51"/>
  <c r="BC78" i="51"/>
  <c r="BA78" i="51"/>
  <c r="AZ78" i="51"/>
  <c r="AY78" i="51"/>
  <c r="AW78" i="51"/>
  <c r="AU78" i="51"/>
  <c r="AT78" i="51"/>
  <c r="AS78" i="51"/>
  <c r="AQ78" i="51"/>
  <c r="AO78" i="51"/>
  <c r="AN78" i="51"/>
  <c r="AM78" i="51"/>
  <c r="AK78" i="51"/>
  <c r="AI78" i="51"/>
  <c r="AH78" i="51"/>
  <c r="AG78" i="51"/>
  <c r="AE78" i="51"/>
  <c r="AC78" i="51"/>
  <c r="AB78" i="51"/>
  <c r="AA78" i="51"/>
  <c r="Y78" i="51"/>
  <c r="W78" i="51"/>
  <c r="V78" i="51"/>
  <c r="U78" i="51"/>
  <c r="S78" i="51"/>
  <c r="Q78" i="51"/>
  <c r="P78" i="51"/>
  <c r="O78" i="51"/>
  <c r="M78" i="51"/>
  <c r="K78" i="51"/>
  <c r="J78" i="51"/>
  <c r="I78" i="51"/>
  <c r="G78" i="51"/>
  <c r="E78" i="51"/>
  <c r="D78" i="51"/>
  <c r="C78" i="51"/>
  <c r="BI77" i="51"/>
  <c r="BG77" i="51"/>
  <c r="BF77" i="51"/>
  <c r="BE77" i="51"/>
  <c r="BC77" i="51"/>
  <c r="BA77" i="51"/>
  <c r="AZ77" i="51"/>
  <c r="AY77" i="51"/>
  <c r="AW77" i="51"/>
  <c r="AU77" i="51"/>
  <c r="AT77" i="51"/>
  <c r="AS77" i="51"/>
  <c r="AQ77" i="51"/>
  <c r="AO77" i="51"/>
  <c r="AN77" i="51"/>
  <c r="AM77" i="51"/>
  <c r="AK77" i="51"/>
  <c r="AI77" i="51"/>
  <c r="AH77" i="51"/>
  <c r="AG77" i="51"/>
  <c r="AE77" i="51"/>
  <c r="AC77" i="51"/>
  <c r="AB77" i="51"/>
  <c r="AA77" i="51"/>
  <c r="Y77" i="51"/>
  <c r="W77" i="51"/>
  <c r="V77" i="51"/>
  <c r="U77" i="51"/>
  <c r="S77" i="51"/>
  <c r="Q77" i="51"/>
  <c r="P77" i="51"/>
  <c r="O77" i="51"/>
  <c r="M77" i="51"/>
  <c r="K77" i="51"/>
  <c r="J77" i="51"/>
  <c r="I77" i="51"/>
  <c r="G77" i="51"/>
  <c r="E77" i="51"/>
  <c r="D77" i="51"/>
  <c r="C77" i="51"/>
  <c r="BI76" i="51"/>
  <c r="BG76" i="51"/>
  <c r="BF76" i="51"/>
  <c r="BE76" i="51"/>
  <c r="BC76" i="51"/>
  <c r="BA76" i="51"/>
  <c r="AZ76" i="51"/>
  <c r="AY76" i="51"/>
  <c r="AW76" i="51"/>
  <c r="AU76" i="51"/>
  <c r="AT76" i="51"/>
  <c r="AS76" i="51"/>
  <c r="AQ76" i="51"/>
  <c r="AO76" i="51"/>
  <c r="AN76" i="51"/>
  <c r="AM76" i="51"/>
  <c r="AK76" i="51"/>
  <c r="AI76" i="51"/>
  <c r="AH76" i="51"/>
  <c r="AG76" i="51"/>
  <c r="AE76" i="51"/>
  <c r="AC76" i="51"/>
  <c r="AB76" i="51"/>
  <c r="AA76" i="51"/>
  <c r="Y76" i="51"/>
  <c r="W76" i="51"/>
  <c r="V76" i="51"/>
  <c r="U76" i="51"/>
  <c r="S76" i="51"/>
  <c r="Q76" i="51"/>
  <c r="P76" i="51"/>
  <c r="O76" i="51"/>
  <c r="M76" i="51"/>
  <c r="K76" i="51"/>
  <c r="J76" i="51"/>
  <c r="I76" i="51"/>
  <c r="G76" i="51"/>
  <c r="E76" i="51"/>
  <c r="D76" i="51"/>
  <c r="C76" i="51"/>
  <c r="D75" i="51"/>
  <c r="BI74" i="51"/>
  <c r="BG74" i="51"/>
  <c r="BF74" i="51"/>
  <c r="BE74" i="51"/>
  <c r="BC74" i="51"/>
  <c r="BA74" i="51"/>
  <c r="AZ74" i="51"/>
  <c r="AY74" i="51"/>
  <c r="AW74" i="51"/>
  <c r="AU74" i="51"/>
  <c r="AT74" i="51"/>
  <c r="AS74" i="51"/>
  <c r="AQ74" i="51"/>
  <c r="AO74" i="51"/>
  <c r="AN74" i="51"/>
  <c r="AM74" i="51"/>
  <c r="AK74" i="51"/>
  <c r="AI74" i="51"/>
  <c r="AH74" i="51"/>
  <c r="AG74" i="51"/>
  <c r="AE74" i="51"/>
  <c r="AC74" i="51"/>
  <c r="AB74" i="51"/>
  <c r="AA74" i="51"/>
  <c r="Y74" i="51"/>
  <c r="W74" i="51"/>
  <c r="V74" i="51"/>
  <c r="U74" i="51"/>
  <c r="S74" i="51"/>
  <c r="Q74" i="51"/>
  <c r="P74" i="51"/>
  <c r="O74" i="51"/>
  <c r="M74" i="51"/>
  <c r="K74" i="51"/>
  <c r="J74" i="51"/>
  <c r="I74" i="51"/>
  <c r="G74" i="51"/>
  <c r="E74" i="51"/>
  <c r="D74" i="51"/>
  <c r="C74" i="51"/>
  <c r="BI73" i="51"/>
  <c r="BG73" i="51"/>
  <c r="BF73" i="51"/>
  <c r="BE73" i="51"/>
  <c r="BC73" i="51"/>
  <c r="BA73" i="51"/>
  <c r="AZ73" i="51"/>
  <c r="AY73" i="51"/>
  <c r="AW73" i="51"/>
  <c r="AU73" i="51"/>
  <c r="AT73" i="51"/>
  <c r="AS73" i="51"/>
  <c r="AQ73" i="51"/>
  <c r="AO73" i="51"/>
  <c r="AN73" i="51"/>
  <c r="AM73" i="51"/>
  <c r="AK73" i="51"/>
  <c r="AI73" i="51"/>
  <c r="AH73" i="51"/>
  <c r="AG73" i="51"/>
  <c r="AE73" i="51"/>
  <c r="AC73" i="51"/>
  <c r="AB73" i="51"/>
  <c r="AA73" i="51"/>
  <c r="Y73" i="51"/>
  <c r="W73" i="51"/>
  <c r="V73" i="51"/>
  <c r="U73" i="51"/>
  <c r="S73" i="51"/>
  <c r="Q73" i="51"/>
  <c r="P73" i="51"/>
  <c r="O73" i="51"/>
  <c r="M73" i="51"/>
  <c r="K73" i="51"/>
  <c r="J73" i="51"/>
  <c r="I73" i="51"/>
  <c r="G73" i="51"/>
  <c r="E73" i="51"/>
  <c r="D73" i="51"/>
  <c r="C73" i="51"/>
  <c r="BI72" i="51"/>
  <c r="BG72" i="51"/>
  <c r="BF72" i="51"/>
  <c r="BE72" i="51"/>
  <c r="BC72" i="51"/>
  <c r="BA72" i="51"/>
  <c r="AZ72" i="51"/>
  <c r="AY72" i="51"/>
  <c r="AW72" i="51"/>
  <c r="AU72" i="51"/>
  <c r="AT72" i="51"/>
  <c r="AS72" i="51"/>
  <c r="AQ72" i="51"/>
  <c r="AO72" i="51"/>
  <c r="AN72" i="51"/>
  <c r="AM72" i="51"/>
  <c r="AK72" i="51"/>
  <c r="AI72" i="51"/>
  <c r="AH72" i="51"/>
  <c r="AG72" i="51"/>
  <c r="AE72" i="51"/>
  <c r="AC72" i="51"/>
  <c r="AB72" i="51"/>
  <c r="AA72" i="51"/>
  <c r="Y72" i="51"/>
  <c r="W72" i="51"/>
  <c r="V72" i="51"/>
  <c r="U72" i="51"/>
  <c r="S72" i="51"/>
  <c r="Q72" i="51"/>
  <c r="P72" i="51"/>
  <c r="O72" i="51"/>
  <c r="M72" i="51"/>
  <c r="K72" i="51"/>
  <c r="J72" i="51"/>
  <c r="I72" i="51"/>
  <c r="G72" i="51"/>
  <c r="E72" i="51"/>
  <c r="D72" i="51"/>
  <c r="C72" i="51"/>
  <c r="BI71" i="51"/>
  <c r="BG71" i="51"/>
  <c r="BF71" i="51"/>
  <c r="BE71" i="51"/>
  <c r="BC71" i="51"/>
  <c r="BA71" i="51"/>
  <c r="AZ71" i="51"/>
  <c r="AY71" i="51"/>
  <c r="AW71" i="51"/>
  <c r="AU71" i="51"/>
  <c r="AT71" i="51"/>
  <c r="AS71" i="51"/>
  <c r="AQ71" i="51"/>
  <c r="AO71" i="51"/>
  <c r="AN71" i="51"/>
  <c r="AM71" i="51"/>
  <c r="AK71" i="51"/>
  <c r="AI71" i="51"/>
  <c r="AH71" i="51"/>
  <c r="AG71" i="51"/>
  <c r="AE71" i="51"/>
  <c r="AC71" i="51"/>
  <c r="AB71" i="51"/>
  <c r="AA71" i="51"/>
  <c r="Y71" i="51"/>
  <c r="W71" i="51"/>
  <c r="V71" i="51"/>
  <c r="U71" i="51"/>
  <c r="S71" i="51"/>
  <c r="Q71" i="51"/>
  <c r="P71" i="51"/>
  <c r="O71" i="51"/>
  <c r="M71" i="51"/>
  <c r="K71" i="51"/>
  <c r="J71" i="51"/>
  <c r="I71" i="51"/>
  <c r="G71" i="51"/>
  <c r="E71" i="51"/>
  <c r="D71" i="51"/>
  <c r="C71" i="51"/>
  <c r="BI70" i="51"/>
  <c r="BG70" i="51"/>
  <c r="BF70" i="51"/>
  <c r="BE70" i="51"/>
  <c r="BC70" i="51"/>
  <c r="BA70" i="51"/>
  <c r="AZ70" i="51"/>
  <c r="AY70" i="51"/>
  <c r="AW70" i="51"/>
  <c r="AU70" i="51"/>
  <c r="AT70" i="51"/>
  <c r="AS70" i="51"/>
  <c r="AQ70" i="51"/>
  <c r="AO70" i="51"/>
  <c r="AN70" i="51"/>
  <c r="AM70" i="51"/>
  <c r="AK70" i="51"/>
  <c r="AI70" i="51"/>
  <c r="AH70" i="51"/>
  <c r="AG70" i="51"/>
  <c r="AE70" i="51"/>
  <c r="AC70" i="51"/>
  <c r="AB70" i="51"/>
  <c r="AA70" i="51"/>
  <c r="Y70" i="51"/>
  <c r="W70" i="51"/>
  <c r="V70" i="51"/>
  <c r="U70" i="51"/>
  <c r="S70" i="51"/>
  <c r="Q70" i="51"/>
  <c r="P70" i="51"/>
  <c r="O70" i="51"/>
  <c r="M70" i="51"/>
  <c r="K70" i="51"/>
  <c r="J70" i="51"/>
  <c r="I70" i="51"/>
  <c r="G70" i="51"/>
  <c r="E70" i="51"/>
  <c r="D70" i="51"/>
  <c r="C70" i="51"/>
  <c r="D69" i="51"/>
  <c r="BI68" i="51"/>
  <c r="BG68" i="51"/>
  <c r="BF68" i="51"/>
  <c r="BE68" i="51"/>
  <c r="BC68" i="51"/>
  <c r="BA68" i="51"/>
  <c r="AZ68" i="51"/>
  <c r="AY68" i="51"/>
  <c r="AW68" i="51"/>
  <c r="AU68" i="51"/>
  <c r="AT68" i="51"/>
  <c r="AS68" i="51"/>
  <c r="AQ68" i="51"/>
  <c r="AO68" i="51"/>
  <c r="AN68" i="51"/>
  <c r="AM68" i="51"/>
  <c r="AK68" i="51"/>
  <c r="AI68" i="51"/>
  <c r="AH68" i="51"/>
  <c r="AG68" i="51"/>
  <c r="AE68" i="51"/>
  <c r="AC68" i="51"/>
  <c r="AB68" i="51"/>
  <c r="AA68" i="51"/>
  <c r="Y68" i="51"/>
  <c r="W68" i="51"/>
  <c r="V68" i="51"/>
  <c r="U68" i="51"/>
  <c r="S68" i="51"/>
  <c r="Q68" i="51"/>
  <c r="P68" i="51"/>
  <c r="O68" i="51"/>
  <c r="M68" i="51"/>
  <c r="K68" i="51"/>
  <c r="J68" i="51"/>
  <c r="I68" i="51"/>
  <c r="G68" i="51"/>
  <c r="E68" i="51"/>
  <c r="D68" i="51"/>
  <c r="C68" i="51"/>
  <c r="BI67" i="51"/>
  <c r="BG67" i="51"/>
  <c r="BF67" i="51"/>
  <c r="BE67" i="51"/>
  <c r="BC67" i="51"/>
  <c r="BA67" i="51"/>
  <c r="AZ67" i="51"/>
  <c r="AY67" i="51"/>
  <c r="AW67" i="51"/>
  <c r="AU67" i="51"/>
  <c r="AT67" i="51"/>
  <c r="AS67" i="51"/>
  <c r="AQ67" i="51"/>
  <c r="AO67" i="51"/>
  <c r="AN67" i="51"/>
  <c r="AM67" i="51"/>
  <c r="AK67" i="51"/>
  <c r="AI67" i="51"/>
  <c r="AH67" i="51"/>
  <c r="AG67" i="51"/>
  <c r="AE67" i="51"/>
  <c r="AC67" i="51"/>
  <c r="AB67" i="51"/>
  <c r="AA67" i="51"/>
  <c r="Y67" i="51"/>
  <c r="W67" i="51"/>
  <c r="V67" i="51"/>
  <c r="U67" i="51"/>
  <c r="S67" i="51"/>
  <c r="Q67" i="51"/>
  <c r="P67" i="51"/>
  <c r="O67" i="51"/>
  <c r="M67" i="51"/>
  <c r="K67" i="51"/>
  <c r="J67" i="51"/>
  <c r="I67" i="51"/>
  <c r="G67" i="51"/>
  <c r="E67" i="51"/>
  <c r="D67" i="51"/>
  <c r="C67" i="51"/>
  <c r="BI66" i="51"/>
  <c r="BG66" i="51"/>
  <c r="BF66" i="51"/>
  <c r="BE66" i="51"/>
  <c r="BC66" i="51"/>
  <c r="BA66" i="51"/>
  <c r="AZ66" i="51"/>
  <c r="AY66" i="51"/>
  <c r="AW66" i="51"/>
  <c r="AU66" i="51"/>
  <c r="AT66" i="51"/>
  <c r="AS66" i="51"/>
  <c r="AQ66" i="51"/>
  <c r="AO66" i="51"/>
  <c r="AN66" i="51"/>
  <c r="AM66" i="51"/>
  <c r="AK66" i="51"/>
  <c r="AI66" i="51"/>
  <c r="AH66" i="51"/>
  <c r="AG66" i="51"/>
  <c r="AE66" i="51"/>
  <c r="AC66" i="51"/>
  <c r="AB66" i="51"/>
  <c r="AA66" i="51"/>
  <c r="Y66" i="51"/>
  <c r="W66" i="51"/>
  <c r="V66" i="51"/>
  <c r="U66" i="51"/>
  <c r="S66" i="51"/>
  <c r="Q66" i="51"/>
  <c r="P66" i="51"/>
  <c r="O66" i="51"/>
  <c r="M66" i="51"/>
  <c r="K66" i="51"/>
  <c r="J66" i="51"/>
  <c r="I66" i="51"/>
  <c r="G66" i="51"/>
  <c r="E66" i="51"/>
  <c r="D66" i="51"/>
  <c r="C66" i="51"/>
  <c r="BI65" i="51"/>
  <c r="BG65" i="51"/>
  <c r="BF65" i="51"/>
  <c r="BE65" i="51"/>
  <c r="BC65" i="51"/>
  <c r="BA65" i="51"/>
  <c r="AZ65" i="51"/>
  <c r="AY65" i="51"/>
  <c r="AW65" i="51"/>
  <c r="AU65" i="51"/>
  <c r="AT65" i="51"/>
  <c r="AS65" i="51"/>
  <c r="AQ65" i="51"/>
  <c r="AO65" i="51"/>
  <c r="AN65" i="51"/>
  <c r="AM65" i="51"/>
  <c r="AK65" i="51"/>
  <c r="AI65" i="51"/>
  <c r="AH65" i="51"/>
  <c r="AG65" i="51"/>
  <c r="AE65" i="51"/>
  <c r="AC65" i="51"/>
  <c r="AB65" i="51"/>
  <c r="AA65" i="51"/>
  <c r="Y65" i="51"/>
  <c r="W65" i="51"/>
  <c r="V65" i="51"/>
  <c r="U65" i="51"/>
  <c r="S65" i="51"/>
  <c r="Q65" i="51"/>
  <c r="P65" i="51"/>
  <c r="O65" i="51"/>
  <c r="M65" i="51"/>
  <c r="K65" i="51"/>
  <c r="J65" i="51"/>
  <c r="I65" i="51"/>
  <c r="G65" i="51"/>
  <c r="E65" i="51"/>
  <c r="D65" i="51"/>
  <c r="C65" i="51"/>
  <c r="BI64" i="51"/>
  <c r="BG64" i="51"/>
  <c r="BF64" i="51"/>
  <c r="BE64" i="51"/>
  <c r="BC64" i="51"/>
  <c r="BA64" i="51"/>
  <c r="AZ64" i="51"/>
  <c r="AY64" i="51"/>
  <c r="AW64" i="51"/>
  <c r="AU64" i="51"/>
  <c r="AT64" i="51"/>
  <c r="AS64" i="51"/>
  <c r="AQ64" i="51"/>
  <c r="AO64" i="51"/>
  <c r="AN64" i="51"/>
  <c r="AM64" i="51"/>
  <c r="AK64" i="51"/>
  <c r="AI64" i="51"/>
  <c r="AH64" i="51"/>
  <c r="AG64" i="51"/>
  <c r="AE64" i="51"/>
  <c r="AC64" i="51"/>
  <c r="AB64" i="51"/>
  <c r="AA64" i="51"/>
  <c r="Y64" i="51"/>
  <c r="W64" i="51"/>
  <c r="V64" i="51"/>
  <c r="U64" i="51"/>
  <c r="S64" i="51"/>
  <c r="Q64" i="51"/>
  <c r="P64" i="51"/>
  <c r="O64" i="51"/>
  <c r="M64" i="51"/>
  <c r="K64" i="51"/>
  <c r="J64" i="51"/>
  <c r="I64" i="51"/>
  <c r="G64" i="51"/>
  <c r="E64" i="51"/>
  <c r="D64" i="51"/>
  <c r="C64" i="51"/>
  <c r="D63" i="51"/>
  <c r="BI62" i="51"/>
  <c r="BG62" i="51"/>
  <c r="BF62" i="51"/>
  <c r="BE62" i="51"/>
  <c r="BC62" i="51"/>
  <c r="BA62" i="51"/>
  <c r="AZ62" i="51"/>
  <c r="AY62" i="51"/>
  <c r="AW62" i="51"/>
  <c r="AU62" i="51"/>
  <c r="AT62" i="51"/>
  <c r="AS62" i="51"/>
  <c r="AQ62" i="51"/>
  <c r="AO62" i="51"/>
  <c r="AN62" i="51"/>
  <c r="AM62" i="51"/>
  <c r="AK62" i="51"/>
  <c r="AI62" i="51"/>
  <c r="AH62" i="51"/>
  <c r="AG62" i="51"/>
  <c r="AE62" i="51"/>
  <c r="AC62" i="51"/>
  <c r="AB62" i="51"/>
  <c r="AA62" i="51"/>
  <c r="Y62" i="51"/>
  <c r="W62" i="51"/>
  <c r="V62" i="51"/>
  <c r="U62" i="51"/>
  <c r="S62" i="51"/>
  <c r="Q62" i="51"/>
  <c r="P62" i="51"/>
  <c r="O62" i="51"/>
  <c r="M62" i="51"/>
  <c r="K62" i="51"/>
  <c r="J62" i="51"/>
  <c r="I62" i="51"/>
  <c r="G62" i="51"/>
  <c r="E62" i="51"/>
  <c r="D62" i="51"/>
  <c r="C62" i="51"/>
  <c r="BI61" i="51"/>
  <c r="BG61" i="51"/>
  <c r="BF61" i="51"/>
  <c r="BE61" i="51"/>
  <c r="BC61" i="51"/>
  <c r="BA61" i="51"/>
  <c r="AZ61" i="51"/>
  <c r="AY61" i="51"/>
  <c r="AW61" i="51"/>
  <c r="AU61" i="51"/>
  <c r="AT61" i="51"/>
  <c r="AS61" i="51"/>
  <c r="AQ61" i="51"/>
  <c r="AO61" i="51"/>
  <c r="AN61" i="51"/>
  <c r="AM61" i="51"/>
  <c r="AK61" i="51"/>
  <c r="AI61" i="51"/>
  <c r="AH61" i="51"/>
  <c r="AG61" i="51"/>
  <c r="AE61" i="51"/>
  <c r="AC61" i="51"/>
  <c r="AB61" i="51"/>
  <c r="AA61" i="51"/>
  <c r="Y61" i="51"/>
  <c r="W61" i="51"/>
  <c r="V61" i="51"/>
  <c r="U61" i="51"/>
  <c r="S61" i="51"/>
  <c r="Q61" i="51"/>
  <c r="P61" i="51"/>
  <c r="O61" i="51"/>
  <c r="M61" i="51"/>
  <c r="K61" i="51"/>
  <c r="J61" i="51"/>
  <c r="I61" i="51"/>
  <c r="G61" i="51"/>
  <c r="E61" i="51"/>
  <c r="D61" i="51"/>
  <c r="C61" i="51"/>
  <c r="BI60" i="51"/>
  <c r="BG60" i="51"/>
  <c r="BF60" i="51"/>
  <c r="BE60" i="51"/>
  <c r="BC60" i="51"/>
  <c r="BA60" i="51"/>
  <c r="AZ60" i="51"/>
  <c r="AY60" i="51"/>
  <c r="AW60" i="51"/>
  <c r="AU60" i="51"/>
  <c r="AT60" i="51"/>
  <c r="AS60" i="51"/>
  <c r="AQ60" i="51"/>
  <c r="AO60" i="51"/>
  <c r="AN60" i="51"/>
  <c r="AM60" i="51"/>
  <c r="AK60" i="51"/>
  <c r="AI60" i="51"/>
  <c r="AH60" i="51"/>
  <c r="AG60" i="51"/>
  <c r="AE60" i="51"/>
  <c r="AC60" i="51"/>
  <c r="AB60" i="51"/>
  <c r="AA60" i="51"/>
  <c r="Y60" i="51"/>
  <c r="W60" i="51"/>
  <c r="V60" i="51"/>
  <c r="U60" i="51"/>
  <c r="S60" i="51"/>
  <c r="Q60" i="51"/>
  <c r="P60" i="51"/>
  <c r="O60" i="51"/>
  <c r="M60" i="51"/>
  <c r="K60" i="51"/>
  <c r="J60" i="51"/>
  <c r="I60" i="51"/>
  <c r="G60" i="51"/>
  <c r="E60" i="51"/>
  <c r="D60" i="51"/>
  <c r="C60" i="51"/>
  <c r="BI59" i="51"/>
  <c r="BG59" i="51"/>
  <c r="BF59" i="51"/>
  <c r="BE59" i="51"/>
  <c r="BC59" i="51"/>
  <c r="BA59" i="51"/>
  <c r="AZ59" i="51"/>
  <c r="AY59" i="51"/>
  <c r="AW59" i="51"/>
  <c r="AU59" i="51"/>
  <c r="AT59" i="51"/>
  <c r="AS59" i="51"/>
  <c r="AQ59" i="51"/>
  <c r="AO59" i="51"/>
  <c r="AN59" i="51"/>
  <c r="AM59" i="51"/>
  <c r="AK59" i="51"/>
  <c r="AI59" i="51"/>
  <c r="AH59" i="51"/>
  <c r="AG59" i="51"/>
  <c r="AE59" i="51"/>
  <c r="AC59" i="51"/>
  <c r="AB59" i="51"/>
  <c r="AA59" i="51"/>
  <c r="Y59" i="51"/>
  <c r="W59" i="51"/>
  <c r="V59" i="51"/>
  <c r="U59" i="51"/>
  <c r="S59" i="51"/>
  <c r="Q59" i="51"/>
  <c r="P59" i="51"/>
  <c r="O59" i="51"/>
  <c r="M59" i="51"/>
  <c r="K59" i="51"/>
  <c r="J59" i="51"/>
  <c r="I59" i="51"/>
  <c r="G59" i="51"/>
  <c r="E59" i="51"/>
  <c r="D59" i="51"/>
  <c r="C59" i="51"/>
  <c r="BI58" i="51"/>
  <c r="BG58" i="51"/>
  <c r="BF58" i="51"/>
  <c r="BE58" i="51"/>
  <c r="BC58" i="51"/>
  <c r="BA58" i="51"/>
  <c r="AZ58" i="51"/>
  <c r="AY58" i="51"/>
  <c r="AW58" i="51"/>
  <c r="AU58" i="51"/>
  <c r="AT58" i="51"/>
  <c r="AS58" i="51"/>
  <c r="AQ58" i="51"/>
  <c r="AO58" i="51"/>
  <c r="AN58" i="51"/>
  <c r="AM58" i="51"/>
  <c r="AK58" i="51"/>
  <c r="AI58" i="51"/>
  <c r="AH58" i="51"/>
  <c r="AG58" i="51"/>
  <c r="AE58" i="51"/>
  <c r="AC58" i="51"/>
  <c r="AB58" i="51"/>
  <c r="AA58" i="51"/>
  <c r="Y58" i="51"/>
  <c r="W58" i="51"/>
  <c r="V58" i="51"/>
  <c r="U58" i="51"/>
  <c r="S58" i="51"/>
  <c r="Q58" i="51"/>
  <c r="P58" i="51"/>
  <c r="O58" i="51"/>
  <c r="M58" i="51"/>
  <c r="K58" i="51"/>
  <c r="J58" i="51"/>
  <c r="I58" i="51"/>
  <c r="G58" i="51"/>
  <c r="E58" i="51"/>
  <c r="D58" i="51"/>
  <c r="C58" i="51"/>
  <c r="D57" i="51"/>
  <c r="BI56" i="51"/>
  <c r="BG56" i="51"/>
  <c r="BF56" i="51"/>
  <c r="BE56" i="51"/>
  <c r="BC56" i="51"/>
  <c r="BA56" i="51"/>
  <c r="AZ56" i="51"/>
  <c r="AY56" i="51"/>
  <c r="AW56" i="51"/>
  <c r="AU56" i="51"/>
  <c r="AT56" i="51"/>
  <c r="AS56" i="51"/>
  <c r="AQ56" i="51"/>
  <c r="AO56" i="51"/>
  <c r="AN56" i="51"/>
  <c r="AM56" i="51"/>
  <c r="AK56" i="51"/>
  <c r="AI56" i="51"/>
  <c r="AH56" i="51"/>
  <c r="AG56" i="51"/>
  <c r="AE56" i="51"/>
  <c r="AC56" i="51"/>
  <c r="AB56" i="51"/>
  <c r="AA56" i="51"/>
  <c r="Y56" i="51"/>
  <c r="W56" i="51"/>
  <c r="V56" i="51"/>
  <c r="U56" i="51"/>
  <c r="S56" i="51"/>
  <c r="Q56" i="51"/>
  <c r="P56" i="51"/>
  <c r="O56" i="51"/>
  <c r="M56" i="51"/>
  <c r="K56" i="51"/>
  <c r="J56" i="51"/>
  <c r="I56" i="51"/>
  <c r="G56" i="51"/>
  <c r="E56" i="51"/>
  <c r="D56" i="51"/>
  <c r="C56" i="51"/>
  <c r="BI55" i="51"/>
  <c r="BG55" i="51"/>
  <c r="BF55" i="51"/>
  <c r="BE55" i="51"/>
  <c r="BC55" i="51"/>
  <c r="BA55" i="51"/>
  <c r="AZ55" i="51"/>
  <c r="AY55" i="51"/>
  <c r="AW55" i="51"/>
  <c r="AU55" i="51"/>
  <c r="AT55" i="51"/>
  <c r="AS55" i="51"/>
  <c r="AQ55" i="51"/>
  <c r="AO55" i="51"/>
  <c r="AN55" i="51"/>
  <c r="AM55" i="51"/>
  <c r="AK55" i="51"/>
  <c r="AI55" i="51"/>
  <c r="AH55" i="51"/>
  <c r="AG55" i="51"/>
  <c r="AE55" i="51"/>
  <c r="AC55" i="51"/>
  <c r="AB55" i="51"/>
  <c r="AA55" i="51"/>
  <c r="Y55" i="51"/>
  <c r="W55" i="51"/>
  <c r="V55" i="51"/>
  <c r="U55" i="51"/>
  <c r="S55" i="51"/>
  <c r="Q55" i="51"/>
  <c r="P55" i="51"/>
  <c r="O55" i="51"/>
  <c r="M55" i="51"/>
  <c r="K55" i="51"/>
  <c r="J55" i="51"/>
  <c r="I55" i="51"/>
  <c r="G55" i="51"/>
  <c r="E55" i="51"/>
  <c r="D55" i="51"/>
  <c r="C55" i="51"/>
  <c r="BI54" i="51"/>
  <c r="BG54" i="51"/>
  <c r="BF54" i="51"/>
  <c r="BE54" i="51"/>
  <c r="BC54" i="51"/>
  <c r="BA54" i="51"/>
  <c r="AZ54" i="51"/>
  <c r="AY54" i="51"/>
  <c r="AW54" i="51"/>
  <c r="AU54" i="51"/>
  <c r="AT54" i="51"/>
  <c r="AS54" i="51"/>
  <c r="AQ54" i="51"/>
  <c r="AO54" i="51"/>
  <c r="AN54" i="51"/>
  <c r="AM54" i="51"/>
  <c r="AK54" i="51"/>
  <c r="AI54" i="51"/>
  <c r="AH54" i="51"/>
  <c r="AG54" i="51"/>
  <c r="AE54" i="51"/>
  <c r="AC54" i="51"/>
  <c r="AB54" i="51"/>
  <c r="AA54" i="51"/>
  <c r="Y54" i="51"/>
  <c r="W54" i="51"/>
  <c r="V54" i="51"/>
  <c r="U54" i="51"/>
  <c r="S54" i="51"/>
  <c r="Q54" i="51"/>
  <c r="P54" i="51"/>
  <c r="O54" i="51"/>
  <c r="M54" i="51"/>
  <c r="K54" i="51"/>
  <c r="J54" i="51"/>
  <c r="I54" i="51"/>
  <c r="G54" i="51"/>
  <c r="E54" i="51"/>
  <c r="D54" i="51"/>
  <c r="C54" i="51"/>
  <c r="BI53" i="51"/>
  <c r="BG53" i="51"/>
  <c r="BF53" i="51"/>
  <c r="BE53" i="51"/>
  <c r="BC53" i="51"/>
  <c r="BA53" i="51"/>
  <c r="AZ53" i="51"/>
  <c r="AY53" i="51"/>
  <c r="AW53" i="51"/>
  <c r="AU53" i="51"/>
  <c r="AT53" i="51"/>
  <c r="AS53" i="51"/>
  <c r="AQ53" i="51"/>
  <c r="AO53" i="51"/>
  <c r="AN53" i="51"/>
  <c r="AM53" i="51"/>
  <c r="AK53" i="51"/>
  <c r="AI53" i="51"/>
  <c r="AH53" i="51"/>
  <c r="AG53" i="51"/>
  <c r="AE53" i="51"/>
  <c r="AC53" i="51"/>
  <c r="AB53" i="51"/>
  <c r="AA53" i="51"/>
  <c r="Y53" i="51"/>
  <c r="W53" i="51"/>
  <c r="V53" i="51"/>
  <c r="U53" i="51"/>
  <c r="S53" i="51"/>
  <c r="Q53" i="51"/>
  <c r="P53" i="51"/>
  <c r="O53" i="51"/>
  <c r="M53" i="51"/>
  <c r="K53" i="51"/>
  <c r="J53" i="51"/>
  <c r="I53" i="51"/>
  <c r="G53" i="51"/>
  <c r="E53" i="51"/>
  <c r="D53" i="51"/>
  <c r="C53" i="51"/>
  <c r="BI52" i="51"/>
  <c r="BG52" i="51"/>
  <c r="BF52" i="51"/>
  <c r="BE52" i="51"/>
  <c r="BC52" i="51"/>
  <c r="BA52" i="51"/>
  <c r="AZ52" i="51"/>
  <c r="AY52" i="51"/>
  <c r="AW52" i="51"/>
  <c r="AU52" i="51"/>
  <c r="AT52" i="51"/>
  <c r="AS52" i="51"/>
  <c r="AQ52" i="51"/>
  <c r="AO52" i="51"/>
  <c r="AN52" i="51"/>
  <c r="AM52" i="51"/>
  <c r="AK52" i="51"/>
  <c r="AI52" i="51"/>
  <c r="AH52" i="51"/>
  <c r="AG52" i="51"/>
  <c r="AE52" i="51"/>
  <c r="AC52" i="51"/>
  <c r="AB52" i="51"/>
  <c r="AA52" i="51"/>
  <c r="Y52" i="51"/>
  <c r="W52" i="51"/>
  <c r="V52" i="51"/>
  <c r="U52" i="51"/>
  <c r="S52" i="51"/>
  <c r="Q52" i="51"/>
  <c r="P52" i="51"/>
  <c r="O52" i="51"/>
  <c r="M52" i="51"/>
  <c r="K52" i="51"/>
  <c r="J52" i="51"/>
  <c r="I52" i="51"/>
  <c r="G52" i="51"/>
  <c r="E52" i="51"/>
  <c r="D52" i="51"/>
  <c r="C52" i="51"/>
  <c r="D51" i="51"/>
  <c r="BI50" i="51"/>
  <c r="BG50" i="51"/>
  <c r="BF50" i="51"/>
  <c r="BE50" i="51"/>
  <c r="BC50" i="51"/>
  <c r="BA50" i="51"/>
  <c r="AZ50" i="51"/>
  <c r="AY50" i="51"/>
  <c r="AW50" i="51"/>
  <c r="AU50" i="51"/>
  <c r="AT50" i="51"/>
  <c r="AS50" i="51"/>
  <c r="AQ50" i="51"/>
  <c r="AO50" i="51"/>
  <c r="AN50" i="51"/>
  <c r="AM50" i="51"/>
  <c r="AK50" i="51"/>
  <c r="AI50" i="51"/>
  <c r="AH50" i="51"/>
  <c r="AG50" i="51"/>
  <c r="AE50" i="51"/>
  <c r="AC50" i="51"/>
  <c r="AB50" i="51"/>
  <c r="AA50" i="51"/>
  <c r="Y50" i="51"/>
  <c r="W50" i="51"/>
  <c r="V50" i="51"/>
  <c r="U50" i="51"/>
  <c r="S50" i="51"/>
  <c r="Q50" i="51"/>
  <c r="P50" i="51"/>
  <c r="O50" i="51"/>
  <c r="M50" i="51"/>
  <c r="K50" i="51"/>
  <c r="J50" i="51"/>
  <c r="I50" i="51"/>
  <c r="G50" i="51"/>
  <c r="E50" i="51"/>
  <c r="D50" i="51"/>
  <c r="C50" i="51"/>
  <c r="BI49" i="51"/>
  <c r="BG49" i="51"/>
  <c r="BF49" i="51"/>
  <c r="BE49" i="51"/>
  <c r="BC49" i="51"/>
  <c r="BA49" i="51"/>
  <c r="AZ49" i="51"/>
  <c r="AY49" i="51"/>
  <c r="AW49" i="51"/>
  <c r="AU49" i="51"/>
  <c r="AT49" i="51"/>
  <c r="AS49" i="51"/>
  <c r="AQ49" i="51"/>
  <c r="AO49" i="51"/>
  <c r="AN49" i="51"/>
  <c r="AM49" i="51"/>
  <c r="AK49" i="51"/>
  <c r="AI49" i="51"/>
  <c r="AH49" i="51"/>
  <c r="AG49" i="51"/>
  <c r="AE49" i="51"/>
  <c r="AC49" i="51"/>
  <c r="AB49" i="51"/>
  <c r="AA49" i="51"/>
  <c r="Y49" i="51"/>
  <c r="W49" i="51"/>
  <c r="V49" i="51"/>
  <c r="U49" i="51"/>
  <c r="S49" i="51"/>
  <c r="Q49" i="51"/>
  <c r="P49" i="51"/>
  <c r="O49" i="51"/>
  <c r="M49" i="51"/>
  <c r="K49" i="51"/>
  <c r="J49" i="51"/>
  <c r="I49" i="51"/>
  <c r="G49" i="51"/>
  <c r="E49" i="51"/>
  <c r="D49" i="51"/>
  <c r="C49" i="51"/>
  <c r="BI48" i="51"/>
  <c r="BG48" i="51"/>
  <c r="BF48" i="51"/>
  <c r="BE48" i="51"/>
  <c r="BC48" i="51"/>
  <c r="BA48" i="51"/>
  <c r="AZ48" i="51"/>
  <c r="AY48" i="51"/>
  <c r="AW48" i="51"/>
  <c r="AU48" i="51"/>
  <c r="AT48" i="51"/>
  <c r="AS48" i="51"/>
  <c r="AQ48" i="51"/>
  <c r="AO48" i="51"/>
  <c r="AN48" i="51"/>
  <c r="AM48" i="51"/>
  <c r="AK48" i="51"/>
  <c r="AI48" i="51"/>
  <c r="AH48" i="51"/>
  <c r="AG48" i="51"/>
  <c r="AE48" i="51"/>
  <c r="AC48" i="51"/>
  <c r="AB48" i="51"/>
  <c r="AA48" i="51"/>
  <c r="Y48" i="51"/>
  <c r="W48" i="51"/>
  <c r="V48" i="51"/>
  <c r="U48" i="51"/>
  <c r="S48" i="51"/>
  <c r="Q48" i="51"/>
  <c r="P48" i="51"/>
  <c r="O48" i="51"/>
  <c r="M48" i="51"/>
  <c r="K48" i="51"/>
  <c r="J48" i="51"/>
  <c r="I48" i="51"/>
  <c r="G48" i="51"/>
  <c r="E48" i="51"/>
  <c r="D48" i="51"/>
  <c r="C48" i="51"/>
  <c r="BI47" i="51"/>
  <c r="BG47" i="51"/>
  <c r="BF47" i="51"/>
  <c r="BE47" i="51"/>
  <c r="BC47" i="51"/>
  <c r="BA47" i="51"/>
  <c r="AZ47" i="51"/>
  <c r="AY47" i="51"/>
  <c r="AW47" i="51"/>
  <c r="AU47" i="51"/>
  <c r="AT47" i="51"/>
  <c r="AS47" i="51"/>
  <c r="AQ47" i="51"/>
  <c r="AO47" i="51"/>
  <c r="AN47" i="51"/>
  <c r="AM47" i="51"/>
  <c r="AK47" i="51"/>
  <c r="AI47" i="51"/>
  <c r="AH47" i="51"/>
  <c r="AG47" i="51"/>
  <c r="AE47" i="51"/>
  <c r="AC47" i="51"/>
  <c r="AB47" i="51"/>
  <c r="AA47" i="51"/>
  <c r="Y47" i="51"/>
  <c r="W47" i="51"/>
  <c r="V47" i="51"/>
  <c r="U47" i="51"/>
  <c r="S47" i="51"/>
  <c r="Q47" i="51"/>
  <c r="P47" i="51"/>
  <c r="O47" i="51"/>
  <c r="M47" i="51"/>
  <c r="K47" i="51"/>
  <c r="J47" i="51"/>
  <c r="I47" i="51"/>
  <c r="G47" i="51"/>
  <c r="E47" i="51"/>
  <c r="D47" i="51"/>
  <c r="C47" i="51"/>
  <c r="BI46" i="51"/>
  <c r="BG46" i="51"/>
  <c r="BF46" i="51"/>
  <c r="BE46" i="51"/>
  <c r="BC46" i="51"/>
  <c r="BA46" i="51"/>
  <c r="AZ46" i="51"/>
  <c r="AY46" i="51"/>
  <c r="AW46" i="51"/>
  <c r="AU46" i="51"/>
  <c r="AT46" i="51"/>
  <c r="AS46" i="51"/>
  <c r="AQ46" i="51"/>
  <c r="AO46" i="51"/>
  <c r="AN46" i="51"/>
  <c r="AM46" i="51"/>
  <c r="AK46" i="51"/>
  <c r="AI46" i="51"/>
  <c r="AH46" i="51"/>
  <c r="AG46" i="51"/>
  <c r="AE46" i="51"/>
  <c r="AC46" i="51"/>
  <c r="AB46" i="51"/>
  <c r="Y46" i="51"/>
  <c r="W46" i="51"/>
  <c r="V46" i="51"/>
  <c r="U46" i="51"/>
  <c r="S46" i="51"/>
  <c r="Q46" i="51"/>
  <c r="P46" i="51"/>
  <c r="O46" i="51"/>
  <c r="M46" i="51"/>
  <c r="K46" i="51"/>
  <c r="J46" i="51"/>
  <c r="I46" i="51"/>
  <c r="G46" i="51"/>
  <c r="E46" i="51"/>
  <c r="D46" i="51"/>
  <c r="D45" i="51"/>
  <c r="BI44" i="51"/>
  <c r="BG44" i="51"/>
  <c r="BF44" i="51"/>
  <c r="BE44" i="51"/>
  <c r="BC44" i="51"/>
  <c r="BA44" i="51"/>
  <c r="AZ44" i="51"/>
  <c r="AY44" i="51"/>
  <c r="AW44" i="51"/>
  <c r="AU44" i="51"/>
  <c r="AT44" i="51"/>
  <c r="AS44" i="51"/>
  <c r="AQ44" i="51"/>
  <c r="AO44" i="51"/>
  <c r="AN44" i="51"/>
  <c r="AM44" i="51"/>
  <c r="AK44" i="51"/>
  <c r="AI44" i="51"/>
  <c r="AH44" i="51"/>
  <c r="AG44" i="51"/>
  <c r="AE44" i="51"/>
  <c r="AC44" i="51"/>
  <c r="AB44" i="51"/>
  <c r="AA44" i="51"/>
  <c r="Y44" i="51"/>
  <c r="W44" i="51"/>
  <c r="V44" i="51"/>
  <c r="U44" i="51"/>
  <c r="S44" i="51"/>
  <c r="Q44" i="51"/>
  <c r="P44" i="51"/>
  <c r="O44" i="51"/>
  <c r="M44" i="51"/>
  <c r="K44" i="51"/>
  <c r="J44" i="51"/>
  <c r="I44" i="51"/>
  <c r="G44" i="51"/>
  <c r="E44" i="51"/>
  <c r="D44" i="51"/>
  <c r="C44" i="51"/>
  <c r="BI43" i="51"/>
  <c r="BG43" i="51"/>
  <c r="BF43" i="51"/>
  <c r="BE43" i="51"/>
  <c r="BC43" i="51"/>
  <c r="BA43" i="51"/>
  <c r="AZ43" i="51"/>
  <c r="AY43" i="51"/>
  <c r="AW43" i="51"/>
  <c r="AU43" i="51"/>
  <c r="AT43" i="51"/>
  <c r="AS43" i="51"/>
  <c r="AQ43" i="51"/>
  <c r="AO43" i="51"/>
  <c r="AN43" i="51"/>
  <c r="AM43" i="51"/>
  <c r="AK43" i="51"/>
  <c r="AI43" i="51"/>
  <c r="AH43" i="51"/>
  <c r="AG43" i="51"/>
  <c r="AE43" i="51"/>
  <c r="AC43" i="51"/>
  <c r="AB43" i="51"/>
  <c r="AA43" i="51"/>
  <c r="V43" i="51"/>
  <c r="U43" i="51"/>
  <c r="S43" i="51"/>
  <c r="Q43" i="51"/>
  <c r="P43" i="51"/>
  <c r="O43" i="51"/>
  <c r="M43" i="51"/>
  <c r="K43" i="51"/>
  <c r="J43" i="51"/>
  <c r="I43" i="51"/>
  <c r="G43" i="51"/>
  <c r="E43" i="51"/>
  <c r="D43" i="51"/>
  <c r="C43" i="51"/>
  <c r="BI42" i="51"/>
  <c r="BG42" i="51"/>
  <c r="BF42" i="51"/>
  <c r="BE42" i="51"/>
  <c r="BC42" i="51"/>
  <c r="BA42" i="51"/>
  <c r="AZ42" i="51"/>
  <c r="AY42" i="51"/>
  <c r="AW42" i="51"/>
  <c r="AU42" i="51"/>
  <c r="AT42" i="51"/>
  <c r="AS42" i="51"/>
  <c r="AQ42" i="51"/>
  <c r="AO42" i="51"/>
  <c r="AN42" i="51"/>
  <c r="AM42" i="51"/>
  <c r="AK42" i="51"/>
  <c r="AI42" i="51"/>
  <c r="AH42" i="51"/>
  <c r="AG42" i="51"/>
  <c r="AE42" i="51"/>
  <c r="AC42" i="51"/>
  <c r="AB42" i="51"/>
  <c r="AA42" i="51"/>
  <c r="Y42" i="51"/>
  <c r="W42" i="51"/>
  <c r="V42" i="51"/>
  <c r="U42" i="51"/>
  <c r="S42" i="51"/>
  <c r="Q42" i="51"/>
  <c r="P42" i="51"/>
  <c r="O42" i="51"/>
  <c r="M42" i="51"/>
  <c r="K42" i="51"/>
  <c r="J42" i="51"/>
  <c r="I42" i="51"/>
  <c r="G42" i="51"/>
  <c r="E42" i="51"/>
  <c r="D42" i="51"/>
  <c r="C42" i="51"/>
  <c r="BI41" i="51"/>
  <c r="BG41" i="51"/>
  <c r="BF41" i="51"/>
  <c r="BE41" i="51"/>
  <c r="BC41" i="51"/>
  <c r="BA41" i="51"/>
  <c r="AZ41" i="51"/>
  <c r="AY41" i="51"/>
  <c r="AW41" i="51"/>
  <c r="AU41" i="51"/>
  <c r="AT41" i="51"/>
  <c r="AS41" i="51"/>
  <c r="AQ41" i="51"/>
  <c r="AO41" i="51"/>
  <c r="AN41" i="51"/>
  <c r="AM41" i="51"/>
  <c r="AK41" i="51"/>
  <c r="AI41" i="51"/>
  <c r="AH41" i="51"/>
  <c r="AG41" i="51"/>
  <c r="AE41" i="51"/>
  <c r="AC41" i="51"/>
  <c r="AB41" i="51"/>
  <c r="AA41" i="51"/>
  <c r="Y41" i="51"/>
  <c r="W41" i="51"/>
  <c r="V41" i="51"/>
  <c r="U41" i="51"/>
  <c r="S41" i="51"/>
  <c r="Q41" i="51"/>
  <c r="P41" i="51"/>
  <c r="O41" i="51"/>
  <c r="M41" i="51"/>
  <c r="K41" i="51"/>
  <c r="J41" i="51"/>
  <c r="I41" i="51"/>
  <c r="G41" i="51"/>
  <c r="E41" i="51"/>
  <c r="D41" i="51"/>
  <c r="C41" i="51"/>
  <c r="BI40" i="51"/>
  <c r="BG40" i="51"/>
  <c r="BF40" i="51"/>
  <c r="BE40" i="51"/>
  <c r="BC40" i="51"/>
  <c r="BA40" i="51"/>
  <c r="AZ40" i="51"/>
  <c r="AY40" i="51"/>
  <c r="AW40" i="51"/>
  <c r="AU40" i="51"/>
  <c r="AT40" i="51"/>
  <c r="AS40" i="51"/>
  <c r="AQ40" i="51"/>
  <c r="AO40" i="51"/>
  <c r="AN40" i="51"/>
  <c r="AM40" i="51"/>
  <c r="AK40" i="51"/>
  <c r="AI40" i="51"/>
  <c r="AH40" i="51"/>
  <c r="AG40" i="51"/>
  <c r="AE40" i="51"/>
  <c r="AC40" i="51"/>
  <c r="AB40" i="51"/>
  <c r="Y40" i="51"/>
  <c r="W40" i="51"/>
  <c r="V40" i="51"/>
  <c r="U40" i="51"/>
  <c r="S40" i="51"/>
  <c r="Q40" i="51"/>
  <c r="P40" i="51"/>
  <c r="M40" i="51"/>
  <c r="K40" i="51"/>
  <c r="J40" i="51"/>
  <c r="I40" i="51"/>
  <c r="G40" i="51"/>
  <c r="E40" i="51"/>
  <c r="D40" i="51"/>
  <c r="C40" i="51"/>
  <c r="D39" i="51"/>
  <c r="BI38" i="51"/>
  <c r="BG38" i="51"/>
  <c r="BF38" i="51"/>
  <c r="BE38" i="51"/>
  <c r="BC38" i="51"/>
  <c r="BA38" i="51"/>
  <c r="AZ38" i="51"/>
  <c r="AY38" i="51"/>
  <c r="AW38" i="51"/>
  <c r="AU38" i="51"/>
  <c r="AT38" i="51"/>
  <c r="AS38" i="51"/>
  <c r="AQ38" i="51"/>
  <c r="AO38" i="51"/>
  <c r="AN38" i="51"/>
  <c r="AM38" i="51"/>
  <c r="AK38" i="51"/>
  <c r="AI38" i="51"/>
  <c r="AH38" i="51"/>
  <c r="AG38" i="51"/>
  <c r="AE38" i="51"/>
  <c r="AC38" i="51"/>
  <c r="AB38" i="51"/>
  <c r="AA38" i="51"/>
  <c r="Y38" i="51"/>
  <c r="W38" i="51"/>
  <c r="V38" i="51"/>
  <c r="U38" i="51"/>
  <c r="S38" i="51"/>
  <c r="Q38" i="51"/>
  <c r="P38" i="51"/>
  <c r="O38" i="51"/>
  <c r="M38" i="51"/>
  <c r="K38" i="51"/>
  <c r="J38" i="51"/>
  <c r="I38" i="51"/>
  <c r="G38" i="51"/>
  <c r="E38" i="51"/>
  <c r="D38" i="51"/>
  <c r="C38" i="51"/>
  <c r="BI37" i="51"/>
  <c r="BG37" i="51"/>
  <c r="BF37" i="51"/>
  <c r="BE37" i="51"/>
  <c r="BC37" i="51"/>
  <c r="BA37" i="51"/>
  <c r="AZ37" i="51"/>
  <c r="AY37" i="51"/>
  <c r="AW37" i="51"/>
  <c r="AU37" i="51"/>
  <c r="AT37" i="51"/>
  <c r="AS37" i="51"/>
  <c r="AQ37" i="51"/>
  <c r="AO37" i="51"/>
  <c r="AN37" i="51"/>
  <c r="AM37" i="51"/>
  <c r="AK37" i="51"/>
  <c r="AI37" i="51"/>
  <c r="AH37" i="51"/>
  <c r="AG37" i="51"/>
  <c r="AE37" i="51"/>
  <c r="AC37" i="51"/>
  <c r="AB37" i="51"/>
  <c r="AA37" i="51"/>
  <c r="Y37" i="51"/>
  <c r="W37" i="51"/>
  <c r="V37" i="51"/>
  <c r="U37" i="51"/>
  <c r="S37" i="51"/>
  <c r="Q37" i="51"/>
  <c r="P37" i="51"/>
  <c r="O37" i="51"/>
  <c r="M37" i="51"/>
  <c r="K37" i="51"/>
  <c r="J37" i="51"/>
  <c r="I37" i="51"/>
  <c r="G37" i="51"/>
  <c r="E37" i="51"/>
  <c r="D37" i="51"/>
  <c r="C37" i="51"/>
  <c r="BI36" i="51"/>
  <c r="BG36" i="51"/>
  <c r="BF36" i="51"/>
  <c r="BE36" i="51"/>
  <c r="BC36" i="51"/>
  <c r="BA36" i="51"/>
  <c r="AZ36" i="51"/>
  <c r="AY36" i="51"/>
  <c r="AW36" i="51"/>
  <c r="AU36" i="51"/>
  <c r="AT36" i="51"/>
  <c r="AS36" i="51"/>
  <c r="AQ36" i="51"/>
  <c r="AO36" i="51"/>
  <c r="AN36" i="51"/>
  <c r="AM36" i="51"/>
  <c r="AK36" i="51"/>
  <c r="AI36" i="51"/>
  <c r="AH36" i="51"/>
  <c r="AG36" i="51"/>
  <c r="AE36" i="51"/>
  <c r="AC36" i="51"/>
  <c r="AB36" i="51"/>
  <c r="AA36" i="51"/>
  <c r="Y36" i="51"/>
  <c r="W36" i="51"/>
  <c r="V36" i="51"/>
  <c r="U36" i="51"/>
  <c r="S36" i="51"/>
  <c r="Q36" i="51"/>
  <c r="P36" i="51"/>
  <c r="O36" i="51"/>
  <c r="M36" i="51"/>
  <c r="K36" i="51"/>
  <c r="J36" i="51"/>
  <c r="I36" i="51"/>
  <c r="G36" i="51"/>
  <c r="E36" i="51"/>
  <c r="D36" i="51"/>
  <c r="C36" i="51"/>
  <c r="BI35" i="51"/>
  <c r="BG35" i="51"/>
  <c r="BF35" i="51"/>
  <c r="BE35" i="51"/>
  <c r="BC35" i="51"/>
  <c r="BA35" i="51"/>
  <c r="AZ35" i="51"/>
  <c r="AY35" i="51"/>
  <c r="AW35" i="51"/>
  <c r="AU35" i="51"/>
  <c r="AT35" i="51"/>
  <c r="AS35" i="51"/>
  <c r="AQ35" i="51"/>
  <c r="AO35" i="51"/>
  <c r="AN35" i="51"/>
  <c r="AM35" i="51"/>
  <c r="AK35" i="51"/>
  <c r="AI35" i="51"/>
  <c r="AH35" i="51"/>
  <c r="AG35" i="51"/>
  <c r="AE35" i="51"/>
  <c r="AC35" i="51"/>
  <c r="AB35" i="51"/>
  <c r="AA35" i="51"/>
  <c r="Y35" i="51"/>
  <c r="W35" i="51"/>
  <c r="V35" i="51"/>
  <c r="U35" i="51"/>
  <c r="S35" i="51"/>
  <c r="Q35" i="51"/>
  <c r="P35" i="51"/>
  <c r="O35" i="51"/>
  <c r="M35" i="51"/>
  <c r="K35" i="51"/>
  <c r="J35" i="51"/>
  <c r="I35" i="51"/>
  <c r="G35" i="51"/>
  <c r="E35" i="51"/>
  <c r="D35" i="51"/>
  <c r="C35" i="51"/>
  <c r="BI34" i="51"/>
  <c r="BG34" i="51"/>
  <c r="BF34" i="51"/>
  <c r="BE34" i="51"/>
  <c r="BC34" i="51"/>
  <c r="BA34" i="51"/>
  <c r="AZ34" i="51"/>
  <c r="AY34" i="51"/>
  <c r="AW34" i="51"/>
  <c r="AU34" i="51"/>
  <c r="AT34" i="51"/>
  <c r="AS34" i="51"/>
  <c r="AQ34" i="51"/>
  <c r="AO34" i="51"/>
  <c r="AN34" i="51"/>
  <c r="AM34" i="51"/>
  <c r="AK34" i="51"/>
  <c r="AI34" i="51"/>
  <c r="AH34" i="51"/>
  <c r="AG34" i="51"/>
  <c r="AE34" i="51"/>
  <c r="AC34" i="51"/>
  <c r="AB34" i="51"/>
  <c r="AA34" i="51"/>
  <c r="Y34" i="51"/>
  <c r="W34" i="51"/>
  <c r="V34" i="51"/>
  <c r="U34" i="51"/>
  <c r="S34" i="51"/>
  <c r="Q34" i="51"/>
  <c r="P34" i="51"/>
  <c r="O34" i="51"/>
  <c r="M34" i="51"/>
  <c r="K34" i="51"/>
  <c r="J34" i="51"/>
  <c r="I34" i="51"/>
  <c r="G34" i="51"/>
  <c r="E34" i="51"/>
  <c r="D34" i="51"/>
  <c r="C34" i="51"/>
  <c r="D33" i="51"/>
  <c r="BI32" i="51"/>
  <c r="BG32" i="51"/>
  <c r="BF32" i="51"/>
  <c r="BE32" i="51"/>
  <c r="BC32" i="51"/>
  <c r="BA32" i="51"/>
  <c r="AZ32" i="51"/>
  <c r="AY32" i="51"/>
  <c r="AW32" i="51"/>
  <c r="AU32" i="51"/>
  <c r="AT32" i="51"/>
  <c r="AS32" i="51"/>
  <c r="AQ32" i="51"/>
  <c r="AO32" i="51"/>
  <c r="AN32" i="51"/>
  <c r="AM32" i="51"/>
  <c r="AK32" i="51"/>
  <c r="AI32" i="51"/>
  <c r="AH32" i="51"/>
  <c r="AG32" i="51"/>
  <c r="AE32" i="51"/>
  <c r="AC32" i="51"/>
  <c r="AB32" i="51"/>
  <c r="AA32" i="51"/>
  <c r="Y32" i="51"/>
  <c r="W32" i="51"/>
  <c r="V32" i="51"/>
  <c r="U32" i="51"/>
  <c r="S32" i="51"/>
  <c r="Q32" i="51"/>
  <c r="P32" i="51"/>
  <c r="O32" i="51"/>
  <c r="M32" i="51"/>
  <c r="K32" i="51"/>
  <c r="J32" i="51"/>
  <c r="I32" i="51"/>
  <c r="G32" i="51"/>
  <c r="E32" i="51"/>
  <c r="D32" i="51"/>
  <c r="C32" i="51"/>
  <c r="BI31" i="51"/>
  <c r="BG31" i="51"/>
  <c r="BF31" i="51"/>
  <c r="BE31" i="51"/>
  <c r="BC31" i="51"/>
  <c r="BA31" i="51"/>
  <c r="AZ31" i="51"/>
  <c r="AY31" i="51"/>
  <c r="AW31" i="51"/>
  <c r="AU31" i="51"/>
  <c r="AT31" i="51"/>
  <c r="AS31" i="51"/>
  <c r="AQ31" i="51"/>
  <c r="AO31" i="51"/>
  <c r="AN31" i="51"/>
  <c r="AM31" i="51"/>
  <c r="AK31" i="51"/>
  <c r="AI31" i="51"/>
  <c r="AH31" i="51"/>
  <c r="AG31" i="51"/>
  <c r="AE31" i="51"/>
  <c r="AC31" i="51"/>
  <c r="AB31" i="51"/>
  <c r="AA31" i="51"/>
  <c r="Y31" i="51"/>
  <c r="W31" i="51"/>
  <c r="V31" i="51"/>
  <c r="U31" i="51"/>
  <c r="S31" i="51"/>
  <c r="Q31" i="51"/>
  <c r="P31" i="51"/>
  <c r="O31" i="51"/>
  <c r="M31" i="51"/>
  <c r="K31" i="51"/>
  <c r="J31" i="51"/>
  <c r="I31" i="51"/>
  <c r="G31" i="51"/>
  <c r="E31" i="51"/>
  <c r="D31" i="51"/>
  <c r="C31" i="51"/>
  <c r="BI30" i="51"/>
  <c r="BG30" i="51"/>
  <c r="BF30" i="51"/>
  <c r="BE30" i="51"/>
  <c r="BC30" i="51"/>
  <c r="BA30" i="51"/>
  <c r="AZ30" i="51"/>
  <c r="AY30" i="51"/>
  <c r="AW30" i="51"/>
  <c r="AU30" i="51"/>
  <c r="AT30" i="51"/>
  <c r="AS30" i="51"/>
  <c r="AQ30" i="51"/>
  <c r="AO30" i="51"/>
  <c r="AN30" i="51"/>
  <c r="AM30" i="51"/>
  <c r="AK30" i="51"/>
  <c r="AI30" i="51"/>
  <c r="AH30" i="51"/>
  <c r="AG30" i="51"/>
  <c r="AE30" i="51"/>
  <c r="AC30" i="51"/>
  <c r="AB30" i="51"/>
  <c r="AA30" i="51"/>
  <c r="Y30" i="51"/>
  <c r="W30" i="51"/>
  <c r="V30" i="51"/>
  <c r="U30" i="51"/>
  <c r="S30" i="51"/>
  <c r="Q30" i="51"/>
  <c r="P30" i="51"/>
  <c r="O30" i="51"/>
  <c r="M30" i="51"/>
  <c r="K30" i="51"/>
  <c r="J30" i="51"/>
  <c r="I30" i="51"/>
  <c r="G30" i="51"/>
  <c r="E30" i="51"/>
  <c r="D30" i="51"/>
  <c r="C30" i="51"/>
  <c r="BI29" i="51"/>
  <c r="BG29" i="51"/>
  <c r="BF29" i="51"/>
  <c r="BE29" i="51"/>
  <c r="BC29" i="51"/>
  <c r="BA29" i="51"/>
  <c r="AZ29" i="51"/>
  <c r="AY29" i="51"/>
  <c r="AW29" i="51"/>
  <c r="AU29" i="51"/>
  <c r="AT29" i="51"/>
  <c r="AS29" i="51"/>
  <c r="AQ29" i="51"/>
  <c r="AO29" i="51"/>
  <c r="AN29" i="51"/>
  <c r="AM29" i="51"/>
  <c r="AK29" i="51"/>
  <c r="AI29" i="51"/>
  <c r="AH29" i="51"/>
  <c r="AG29" i="51"/>
  <c r="AE29" i="51"/>
  <c r="AC29" i="51"/>
  <c r="AB29" i="51"/>
  <c r="AA29" i="51"/>
  <c r="Y29" i="51"/>
  <c r="W29" i="51"/>
  <c r="V29" i="51"/>
  <c r="U29" i="51"/>
  <c r="S29" i="51"/>
  <c r="Q29" i="51"/>
  <c r="P29" i="51"/>
  <c r="O29" i="51"/>
  <c r="M29" i="51"/>
  <c r="K29" i="51"/>
  <c r="J29" i="51"/>
  <c r="I29" i="51"/>
  <c r="G29" i="51"/>
  <c r="E29" i="51"/>
  <c r="D29" i="51"/>
  <c r="C29" i="51"/>
  <c r="BI28" i="51"/>
  <c r="BG28" i="51"/>
  <c r="BF28" i="51"/>
  <c r="BE28" i="51"/>
  <c r="BC28" i="51"/>
  <c r="BA28" i="51"/>
  <c r="AZ28" i="51"/>
  <c r="AY28" i="51"/>
  <c r="AW28" i="51"/>
  <c r="AU28" i="51"/>
  <c r="AT28" i="51"/>
  <c r="AS28" i="51"/>
  <c r="AQ28" i="51"/>
  <c r="AO28" i="51"/>
  <c r="AN28" i="51"/>
  <c r="AM28" i="51"/>
  <c r="AK28" i="51"/>
  <c r="AI28" i="51"/>
  <c r="AH28" i="51"/>
  <c r="AE28" i="51"/>
  <c r="AC28" i="51"/>
  <c r="AB28" i="51"/>
  <c r="Y28" i="51"/>
  <c r="W28" i="51"/>
  <c r="V28" i="51"/>
  <c r="S28" i="51"/>
  <c r="Q28" i="51"/>
  <c r="P28" i="51"/>
  <c r="O28" i="51"/>
  <c r="M28" i="51"/>
  <c r="K28" i="51"/>
  <c r="J28" i="51"/>
  <c r="I28" i="51"/>
  <c r="G28" i="51"/>
  <c r="E28" i="51"/>
  <c r="D28" i="51"/>
  <c r="C28" i="51"/>
  <c r="D27" i="51"/>
  <c r="BI26" i="51"/>
  <c r="BG26" i="51"/>
  <c r="BF26" i="51"/>
  <c r="BE26" i="51"/>
  <c r="BC26" i="51"/>
  <c r="BA26" i="51"/>
  <c r="AZ26" i="51"/>
  <c r="AY26" i="51"/>
  <c r="AW26" i="51"/>
  <c r="AU26" i="51"/>
  <c r="AT26" i="51"/>
  <c r="AS26" i="51"/>
  <c r="AQ26" i="51"/>
  <c r="AO26" i="51"/>
  <c r="AN26" i="51"/>
  <c r="AM26" i="51"/>
  <c r="AK26" i="51"/>
  <c r="AI26" i="51"/>
  <c r="AH26" i="51"/>
  <c r="AG26" i="51"/>
  <c r="AE26" i="51"/>
  <c r="AC26" i="51"/>
  <c r="AB26" i="51"/>
  <c r="AA26" i="51"/>
  <c r="Y26" i="51"/>
  <c r="W26" i="51"/>
  <c r="V26" i="51"/>
  <c r="U26" i="51"/>
  <c r="S26" i="51"/>
  <c r="Q26" i="51"/>
  <c r="P26" i="51"/>
  <c r="O26" i="51"/>
  <c r="M26" i="51"/>
  <c r="K26" i="51"/>
  <c r="J26" i="51"/>
  <c r="I26" i="51"/>
  <c r="G26" i="51"/>
  <c r="E26" i="51"/>
  <c r="D26" i="51"/>
  <c r="C26" i="51"/>
  <c r="BI25" i="51"/>
  <c r="BG25" i="51"/>
  <c r="BF25" i="51"/>
  <c r="BE25" i="51"/>
  <c r="BC25" i="51"/>
  <c r="BA25" i="51"/>
  <c r="AZ25" i="51"/>
  <c r="AY25" i="51"/>
  <c r="AW25" i="51"/>
  <c r="AU25" i="51"/>
  <c r="AT25" i="51"/>
  <c r="AS25" i="51"/>
  <c r="AQ25" i="51"/>
  <c r="AO25" i="51"/>
  <c r="AN25" i="51"/>
  <c r="AM25" i="51"/>
  <c r="AK25" i="51"/>
  <c r="AI25" i="51"/>
  <c r="AH25" i="51"/>
  <c r="AG25" i="51"/>
  <c r="AE25" i="51"/>
  <c r="AC25" i="51"/>
  <c r="AB25" i="51"/>
  <c r="AA25" i="51"/>
  <c r="Y25" i="51"/>
  <c r="W25" i="51"/>
  <c r="V25" i="51"/>
  <c r="U25" i="51"/>
  <c r="S25" i="51"/>
  <c r="Q25" i="51"/>
  <c r="P25" i="51"/>
  <c r="O25" i="51"/>
  <c r="M25" i="51"/>
  <c r="K25" i="51"/>
  <c r="J25" i="51"/>
  <c r="I25" i="51"/>
  <c r="G25" i="51"/>
  <c r="E25" i="51"/>
  <c r="D25" i="51"/>
  <c r="C25" i="51"/>
  <c r="BI24" i="51"/>
  <c r="BG24" i="51"/>
  <c r="BF24" i="51"/>
  <c r="BE24" i="51"/>
  <c r="BC24" i="51"/>
  <c r="BA24" i="51"/>
  <c r="AZ24" i="51"/>
  <c r="AY24" i="51"/>
  <c r="AW24" i="51"/>
  <c r="AU24" i="51"/>
  <c r="AT24" i="51"/>
  <c r="AS24" i="51"/>
  <c r="AQ24" i="51"/>
  <c r="AO24" i="51"/>
  <c r="AN24" i="51"/>
  <c r="AM24" i="51"/>
  <c r="AK24" i="51"/>
  <c r="AI24" i="51"/>
  <c r="AH24" i="51"/>
  <c r="AG24" i="51"/>
  <c r="AE24" i="51"/>
  <c r="AC24" i="51"/>
  <c r="AB24" i="51"/>
  <c r="AA24" i="51"/>
  <c r="Y24" i="51"/>
  <c r="W24" i="51"/>
  <c r="V24" i="51"/>
  <c r="U24" i="51"/>
  <c r="S24" i="51"/>
  <c r="Q24" i="51"/>
  <c r="P24" i="51"/>
  <c r="O24" i="51"/>
  <c r="M24" i="51"/>
  <c r="K24" i="51"/>
  <c r="J24" i="51"/>
  <c r="I24" i="51"/>
  <c r="G24" i="51"/>
  <c r="E24" i="51"/>
  <c r="D24" i="51"/>
  <c r="C24" i="51"/>
  <c r="BI23" i="51"/>
  <c r="BG23" i="51"/>
  <c r="BF23" i="51"/>
  <c r="BE23" i="51"/>
  <c r="BC23" i="51"/>
  <c r="BA23" i="51"/>
  <c r="AZ23" i="51"/>
  <c r="AY23" i="51"/>
  <c r="AW23" i="51"/>
  <c r="AU23" i="51"/>
  <c r="AT23" i="51"/>
  <c r="AS23" i="51"/>
  <c r="AQ23" i="51"/>
  <c r="AO23" i="51"/>
  <c r="AN23" i="51"/>
  <c r="AM23" i="51"/>
  <c r="AK23" i="51"/>
  <c r="AI23" i="51"/>
  <c r="AH23" i="51"/>
  <c r="AG23" i="51"/>
  <c r="AE23" i="51"/>
  <c r="AC23" i="51"/>
  <c r="AB23" i="51"/>
  <c r="AA23" i="51"/>
  <c r="Y23" i="51"/>
  <c r="W23" i="51"/>
  <c r="V23" i="51"/>
  <c r="U23" i="51"/>
  <c r="S23" i="51"/>
  <c r="Q23" i="51"/>
  <c r="P23" i="51"/>
  <c r="O23" i="51"/>
  <c r="M23" i="51"/>
  <c r="K23" i="51"/>
  <c r="J23" i="51"/>
  <c r="I23" i="51"/>
  <c r="G23" i="51"/>
  <c r="E23" i="51"/>
  <c r="D23" i="51"/>
  <c r="C23" i="51"/>
  <c r="BI22" i="51"/>
  <c r="BG22" i="51"/>
  <c r="BF22" i="51"/>
  <c r="BE22" i="51"/>
  <c r="BC22" i="51"/>
  <c r="BA22" i="51"/>
  <c r="AZ22" i="51"/>
  <c r="AY22" i="51"/>
  <c r="AW22" i="51"/>
  <c r="AU22" i="51"/>
  <c r="AT22" i="51"/>
  <c r="AS22" i="51"/>
  <c r="AQ22" i="51"/>
  <c r="AO22" i="51"/>
  <c r="AN22" i="51"/>
  <c r="AM22" i="51"/>
  <c r="AK22" i="51"/>
  <c r="AI22" i="51"/>
  <c r="AH22" i="51"/>
  <c r="AG22" i="51"/>
  <c r="AE22" i="51"/>
  <c r="AC22" i="51"/>
  <c r="AB22" i="51"/>
  <c r="AA22" i="51"/>
  <c r="Y22" i="51"/>
  <c r="W22" i="51"/>
  <c r="V22" i="51"/>
  <c r="U22" i="51"/>
  <c r="S22" i="51"/>
  <c r="Q22" i="51"/>
  <c r="P22" i="51"/>
  <c r="O22" i="51"/>
  <c r="M22" i="51"/>
  <c r="K22" i="51"/>
  <c r="J22" i="51"/>
  <c r="I22" i="51"/>
  <c r="G22" i="51"/>
  <c r="E22" i="51"/>
  <c r="D22" i="51"/>
  <c r="C22" i="51"/>
  <c r="D21" i="51"/>
  <c r="BI20" i="51"/>
  <c r="BG20" i="51"/>
  <c r="BF20" i="51"/>
  <c r="BE20" i="51"/>
  <c r="BC20" i="51"/>
  <c r="BA20" i="51"/>
  <c r="AZ20" i="51"/>
  <c r="AY20" i="51"/>
  <c r="AW20" i="51"/>
  <c r="AU20" i="51"/>
  <c r="AT20" i="51"/>
  <c r="AS20" i="51"/>
  <c r="AQ20" i="51"/>
  <c r="AO20" i="51"/>
  <c r="AN20" i="51"/>
  <c r="AM20" i="51"/>
  <c r="AK20" i="51"/>
  <c r="AI20" i="51"/>
  <c r="AH20" i="51"/>
  <c r="AG20" i="51"/>
  <c r="AE20" i="51"/>
  <c r="AC20" i="51"/>
  <c r="AB20" i="51"/>
  <c r="AA20" i="51"/>
  <c r="Y20" i="51"/>
  <c r="W20" i="51"/>
  <c r="V20" i="51"/>
  <c r="U20" i="51"/>
  <c r="S20" i="51"/>
  <c r="Q20" i="51"/>
  <c r="P20" i="51"/>
  <c r="O20" i="51"/>
  <c r="M20" i="51"/>
  <c r="K20" i="51"/>
  <c r="J20" i="51"/>
  <c r="I20" i="51"/>
  <c r="G20" i="51"/>
  <c r="E20" i="51"/>
  <c r="D20" i="51"/>
  <c r="C20" i="51"/>
  <c r="BI19" i="51"/>
  <c r="BG19" i="51"/>
  <c r="BF19" i="51"/>
  <c r="BE19" i="51"/>
  <c r="BC19" i="51"/>
  <c r="BA19" i="51"/>
  <c r="AZ19" i="51"/>
  <c r="AY19" i="51"/>
  <c r="AW19" i="51"/>
  <c r="AU19" i="51"/>
  <c r="AT19" i="51"/>
  <c r="AS19" i="51"/>
  <c r="AQ19" i="51"/>
  <c r="AO19" i="51"/>
  <c r="AN19" i="51"/>
  <c r="AM19" i="51"/>
  <c r="AK19" i="51"/>
  <c r="AI19" i="51"/>
  <c r="AH19" i="51"/>
  <c r="AG19" i="51"/>
  <c r="AE19" i="51"/>
  <c r="AC19" i="51"/>
  <c r="AB19" i="51"/>
  <c r="AA19" i="51"/>
  <c r="Y19" i="51"/>
  <c r="W19" i="51"/>
  <c r="V19" i="51"/>
  <c r="U19" i="51"/>
  <c r="S19" i="51"/>
  <c r="Q19" i="51"/>
  <c r="P19" i="51"/>
  <c r="O19" i="51"/>
  <c r="M19" i="51"/>
  <c r="K19" i="51"/>
  <c r="J19" i="51"/>
  <c r="I19" i="51"/>
  <c r="G19" i="51"/>
  <c r="E19" i="51"/>
  <c r="D19" i="51"/>
  <c r="C19" i="51"/>
  <c r="BI18" i="51"/>
  <c r="BG18" i="51"/>
  <c r="BF18" i="51"/>
  <c r="BE18" i="51"/>
  <c r="BC18" i="51"/>
  <c r="BA18" i="51"/>
  <c r="AZ18" i="51"/>
  <c r="AY18" i="51"/>
  <c r="AW18" i="51"/>
  <c r="AU18" i="51"/>
  <c r="AT18" i="51"/>
  <c r="AS18" i="51"/>
  <c r="AQ18" i="51"/>
  <c r="AO18" i="51"/>
  <c r="AN18" i="51"/>
  <c r="AM18" i="51"/>
  <c r="AK18" i="51"/>
  <c r="AI18" i="51"/>
  <c r="AH18" i="51"/>
  <c r="AG18" i="51"/>
  <c r="AE18" i="51"/>
  <c r="AC18" i="51"/>
  <c r="AB18" i="51"/>
  <c r="AA18" i="51"/>
  <c r="Y18" i="51"/>
  <c r="W18" i="51"/>
  <c r="V18" i="51"/>
  <c r="U18" i="51"/>
  <c r="S18" i="51"/>
  <c r="Q18" i="51"/>
  <c r="P18" i="51"/>
  <c r="O18" i="51"/>
  <c r="M18" i="51"/>
  <c r="K18" i="51"/>
  <c r="J18" i="51"/>
  <c r="I18" i="51"/>
  <c r="G18" i="51"/>
  <c r="E18" i="51"/>
  <c r="D18" i="51"/>
  <c r="C18" i="51"/>
  <c r="BI17" i="51"/>
  <c r="BG17" i="51"/>
  <c r="BF17" i="51"/>
  <c r="BE17" i="51"/>
  <c r="BC17" i="51"/>
  <c r="BA17" i="51"/>
  <c r="AZ17" i="51"/>
  <c r="AY17" i="51"/>
  <c r="AW17" i="51"/>
  <c r="AU17" i="51"/>
  <c r="AT17" i="51"/>
  <c r="AS17" i="51"/>
  <c r="AQ17" i="51"/>
  <c r="AO17" i="51"/>
  <c r="AN17" i="51"/>
  <c r="AM17" i="51"/>
  <c r="AK17" i="51"/>
  <c r="AI17" i="51"/>
  <c r="AH17" i="51"/>
  <c r="AG17" i="51"/>
  <c r="AE17" i="51"/>
  <c r="AC17" i="51"/>
  <c r="AB17" i="51"/>
  <c r="AA17" i="51"/>
  <c r="Y17" i="51"/>
  <c r="W17" i="51"/>
  <c r="V17" i="51"/>
  <c r="U17" i="51"/>
  <c r="S17" i="51"/>
  <c r="Q17" i="51"/>
  <c r="P17" i="51"/>
  <c r="O17" i="51"/>
  <c r="M17" i="51"/>
  <c r="K17" i="51"/>
  <c r="J17" i="51"/>
  <c r="I17" i="51"/>
  <c r="G17" i="51"/>
  <c r="E17" i="51"/>
  <c r="D17" i="51"/>
  <c r="C17" i="51"/>
  <c r="BI16" i="51"/>
  <c r="BG16" i="51"/>
  <c r="BF16" i="51"/>
  <c r="BE16" i="51"/>
  <c r="BC16" i="51"/>
  <c r="BA16" i="51"/>
  <c r="AZ16" i="51"/>
  <c r="AY16" i="51"/>
  <c r="AW16" i="51"/>
  <c r="AU16" i="51"/>
  <c r="AT16" i="51"/>
  <c r="AS16" i="51"/>
  <c r="AQ16" i="51"/>
  <c r="AO16" i="51"/>
  <c r="AN16" i="51"/>
  <c r="AM16" i="51"/>
  <c r="AK16" i="51"/>
  <c r="AI16" i="51"/>
  <c r="AH16" i="51"/>
  <c r="AG16" i="51"/>
  <c r="AE16" i="51"/>
  <c r="AC16" i="51"/>
  <c r="AB16" i="51"/>
  <c r="AA16" i="51"/>
  <c r="Y16" i="51"/>
  <c r="W16" i="51"/>
  <c r="V16" i="51"/>
  <c r="U16" i="51"/>
  <c r="S16" i="51"/>
  <c r="Q16" i="51"/>
  <c r="P16" i="51"/>
  <c r="O16" i="51"/>
  <c r="M16" i="51"/>
  <c r="K16" i="51"/>
  <c r="J16" i="51"/>
  <c r="I16" i="51"/>
  <c r="G16" i="51"/>
  <c r="E16" i="51"/>
  <c r="D16" i="51"/>
  <c r="C16" i="51"/>
  <c r="D15" i="51"/>
  <c r="BI14" i="51"/>
  <c r="BG14" i="51"/>
  <c r="BF14" i="51"/>
  <c r="BE14" i="51"/>
  <c r="BC14" i="51"/>
  <c r="BA14" i="51"/>
  <c r="AZ14" i="51"/>
  <c r="AY14" i="51"/>
  <c r="AW14" i="51"/>
  <c r="AU14" i="51"/>
  <c r="AT14" i="51"/>
  <c r="AS14" i="51"/>
  <c r="AQ14" i="51"/>
  <c r="AO14" i="51"/>
  <c r="AN14" i="51"/>
  <c r="AM14" i="51"/>
  <c r="AK14" i="51"/>
  <c r="AI14" i="51"/>
  <c r="AH14" i="51"/>
  <c r="AG14" i="51"/>
  <c r="AE14" i="51"/>
  <c r="AC14" i="51"/>
  <c r="AB14" i="51"/>
  <c r="AA14" i="51"/>
  <c r="Y14" i="51"/>
  <c r="W14" i="51"/>
  <c r="V14" i="51"/>
  <c r="U14" i="51"/>
  <c r="S14" i="51"/>
  <c r="Q14" i="51"/>
  <c r="P14" i="51"/>
  <c r="O14" i="51"/>
  <c r="M14" i="51"/>
  <c r="K14" i="51"/>
  <c r="J14" i="51"/>
  <c r="I14" i="51"/>
  <c r="G14" i="51"/>
  <c r="E14" i="51"/>
  <c r="D14" i="51"/>
  <c r="C14" i="51"/>
  <c r="BI13" i="51"/>
  <c r="BG13" i="51"/>
  <c r="BF13" i="51"/>
  <c r="BE13" i="51"/>
  <c r="BC13" i="51"/>
  <c r="BA13" i="51"/>
  <c r="AZ13" i="51"/>
  <c r="AY13" i="51"/>
  <c r="AW13" i="51"/>
  <c r="AU13" i="51"/>
  <c r="AT13" i="51"/>
  <c r="AS13" i="51"/>
  <c r="AQ13" i="51"/>
  <c r="AO13" i="51"/>
  <c r="AN13" i="51"/>
  <c r="AM13" i="51"/>
  <c r="AK13" i="51"/>
  <c r="AI13" i="51"/>
  <c r="AH13" i="51"/>
  <c r="AG13" i="51"/>
  <c r="AE13" i="51"/>
  <c r="AC13" i="51"/>
  <c r="AB13" i="51"/>
  <c r="AA13" i="51"/>
  <c r="Y13" i="51"/>
  <c r="W13" i="51"/>
  <c r="V13" i="51"/>
  <c r="U13" i="51"/>
  <c r="S13" i="51"/>
  <c r="Q13" i="51"/>
  <c r="P13" i="51"/>
  <c r="O13" i="51"/>
  <c r="M13" i="51"/>
  <c r="K13" i="51"/>
  <c r="J13" i="51"/>
  <c r="I13" i="51"/>
  <c r="G13" i="51"/>
  <c r="E13" i="51"/>
  <c r="D13" i="51"/>
  <c r="C13" i="51"/>
  <c r="BI12" i="51"/>
  <c r="BG12" i="51"/>
  <c r="BF12" i="51"/>
  <c r="BE12" i="51"/>
  <c r="BC12" i="51"/>
  <c r="BA12" i="51"/>
  <c r="AZ12" i="51"/>
  <c r="AY12" i="51"/>
  <c r="AW12" i="51"/>
  <c r="AU12" i="51"/>
  <c r="AT12" i="51"/>
  <c r="AS12" i="51"/>
  <c r="AQ12" i="51"/>
  <c r="AO12" i="51"/>
  <c r="AN12" i="51"/>
  <c r="AM12" i="51"/>
  <c r="AK12" i="51"/>
  <c r="AI12" i="51"/>
  <c r="AH12" i="51"/>
  <c r="AG12" i="51"/>
  <c r="AE12" i="51"/>
  <c r="AC12" i="51"/>
  <c r="AB12" i="51"/>
  <c r="AA12" i="51"/>
  <c r="Y12" i="51"/>
  <c r="W12" i="51"/>
  <c r="V12" i="51"/>
  <c r="U12" i="51"/>
  <c r="S12" i="51"/>
  <c r="Q12" i="51"/>
  <c r="P12" i="51"/>
  <c r="O12" i="51"/>
  <c r="M12" i="51"/>
  <c r="K12" i="51"/>
  <c r="J12" i="51"/>
  <c r="I12" i="51"/>
  <c r="G12" i="51"/>
  <c r="E12" i="51"/>
  <c r="D12" i="51"/>
  <c r="C12" i="51"/>
  <c r="BI11" i="51"/>
  <c r="BG11" i="51"/>
  <c r="BF11" i="51"/>
  <c r="BE11" i="51"/>
  <c r="BC11" i="51"/>
  <c r="BA11" i="51"/>
  <c r="AZ11" i="51"/>
  <c r="AY11" i="51"/>
  <c r="AW11" i="51"/>
  <c r="AU11" i="51"/>
  <c r="AT11" i="51"/>
  <c r="AS11" i="51"/>
  <c r="AQ11" i="51"/>
  <c r="AO11" i="51"/>
  <c r="AN11" i="51"/>
  <c r="AM11" i="51"/>
  <c r="AK11" i="51"/>
  <c r="AI11" i="51"/>
  <c r="AH11" i="51"/>
  <c r="AG11" i="51"/>
  <c r="AE11" i="51"/>
  <c r="AC11" i="51"/>
  <c r="AB11" i="51"/>
  <c r="AA11" i="51"/>
  <c r="Y11" i="51"/>
  <c r="W11" i="51"/>
  <c r="V11" i="51"/>
  <c r="U11" i="51"/>
  <c r="S11" i="51"/>
  <c r="Q11" i="51"/>
  <c r="P11" i="51"/>
  <c r="O11" i="51"/>
  <c r="M11" i="51"/>
  <c r="K11" i="51"/>
  <c r="J11" i="51"/>
  <c r="I11" i="51"/>
  <c r="G11" i="51"/>
  <c r="E11" i="51"/>
  <c r="D11" i="51"/>
  <c r="C11" i="51"/>
  <c r="BI10" i="51"/>
  <c r="BG10" i="51"/>
  <c r="BF10" i="51"/>
  <c r="BE10" i="51"/>
  <c r="BC10" i="51"/>
  <c r="BA10" i="51"/>
  <c r="AZ10" i="51"/>
  <c r="AY10" i="51"/>
  <c r="AW10" i="51"/>
  <c r="AU10" i="51"/>
  <c r="AT10" i="51"/>
  <c r="AS10" i="51"/>
  <c r="AQ10" i="51"/>
  <c r="AO10" i="51"/>
  <c r="AN10" i="51"/>
  <c r="AM10" i="51"/>
  <c r="AK10" i="51"/>
  <c r="AI10" i="51"/>
  <c r="AH10" i="51"/>
  <c r="AG10" i="51"/>
  <c r="AE10" i="51"/>
  <c r="AC10" i="51"/>
  <c r="AB10" i="51"/>
  <c r="AA10" i="51"/>
  <c r="Y10" i="51"/>
  <c r="W10" i="51"/>
  <c r="V10" i="51"/>
  <c r="U10" i="51"/>
  <c r="S10" i="51"/>
  <c r="Q10" i="51"/>
  <c r="P10" i="51"/>
  <c r="O10" i="51"/>
  <c r="M10" i="51"/>
  <c r="K10" i="51"/>
  <c r="J10" i="51"/>
  <c r="I10" i="51"/>
  <c r="G10" i="51"/>
  <c r="E10" i="51"/>
  <c r="D10" i="51"/>
  <c r="C10" i="51"/>
  <c r="W9" i="51"/>
  <c r="D9" i="51"/>
  <c r="BM7" i="50" a="1"/>
  <c r="BM7" i="50" s="1"/>
  <c r="BM6" i="50" a="1"/>
  <c r="BM6" i="50" s="1"/>
  <c r="BM86" i="51"/>
  <c r="BM85" i="51"/>
  <c r="BL82" i="51"/>
  <c r="BL76" i="51"/>
  <c r="BM37" i="51"/>
  <c r="H57" i="50" l="1"/>
  <c r="T117" i="50"/>
  <c r="BD117" i="50"/>
  <c r="R117" i="50"/>
  <c r="BB117" i="50"/>
  <c r="W5" i="54"/>
  <c r="AJ117" i="50"/>
  <c r="BB111" i="50"/>
  <c r="AL117" i="50"/>
  <c r="BD111" i="50"/>
  <c r="E5" i="54"/>
  <c r="BP122" i="50"/>
  <c r="L99" i="50"/>
  <c r="BP108" i="50"/>
  <c r="AA40" i="51"/>
  <c r="AL75" i="50"/>
  <c r="L81" i="50"/>
  <c r="BN121" i="50"/>
  <c r="BM5" i="53"/>
  <c r="I45" i="50"/>
  <c r="N45" i="50" s="1"/>
  <c r="AC5" i="54"/>
  <c r="Q5" i="54"/>
  <c r="AO6" i="54"/>
  <c r="AO5" i="54" s="1"/>
  <c r="AU7" i="54"/>
  <c r="AU5" i="54" s="1"/>
  <c r="BA6" i="54"/>
  <c r="BA5" i="54" s="1"/>
  <c r="BG7" i="54"/>
  <c r="BG5" i="54" s="1"/>
  <c r="K5" i="54"/>
  <c r="AI5" i="54"/>
  <c r="F9" i="50"/>
  <c r="N27" i="50"/>
  <c r="H93" i="50"/>
  <c r="AG28" i="51"/>
  <c r="F15" i="50"/>
  <c r="F51" i="50"/>
  <c r="BP24" i="50"/>
  <c r="AV39" i="50"/>
  <c r="R51" i="50"/>
  <c r="BB51" i="50"/>
  <c r="AX39" i="50"/>
  <c r="BJ75" i="50"/>
  <c r="X15" i="50"/>
  <c r="T45" i="50"/>
  <c r="AF63" i="50"/>
  <c r="AR15" i="50"/>
  <c r="AP51" i="50"/>
  <c r="Z93" i="50"/>
  <c r="BJ93" i="50"/>
  <c r="BP95" i="50"/>
  <c r="BP96" i="50"/>
  <c r="AA46" i="51"/>
  <c r="AF28" i="50"/>
  <c r="AR33" i="50"/>
  <c r="BP22" i="50"/>
  <c r="BP26" i="50"/>
  <c r="U27" i="50"/>
  <c r="X27" i="50" s="1"/>
  <c r="BP31" i="50"/>
  <c r="N39" i="50"/>
  <c r="T57" i="50"/>
  <c r="AD63" i="50"/>
  <c r="F69" i="50"/>
  <c r="AP69" i="50"/>
  <c r="BH69" i="50"/>
  <c r="BN90" i="50"/>
  <c r="AA28" i="51"/>
  <c r="AV21" i="50"/>
  <c r="BP41" i="50"/>
  <c r="N63" i="50"/>
  <c r="AD81" i="50"/>
  <c r="Z87" i="50"/>
  <c r="BP90" i="50"/>
  <c r="F111" i="50"/>
  <c r="AP111" i="50"/>
  <c r="AX21" i="50"/>
  <c r="BD57" i="50"/>
  <c r="AJ99" i="50"/>
  <c r="H111" i="50"/>
  <c r="H15" i="50"/>
  <c r="BH15" i="50"/>
  <c r="T21" i="50"/>
  <c r="AD51" i="50"/>
  <c r="T63" i="50"/>
  <c r="F75" i="50"/>
  <c r="F93" i="50"/>
  <c r="X93" i="50"/>
  <c r="BH93" i="50"/>
  <c r="AA27" i="50"/>
  <c r="AD27" i="50" s="1"/>
  <c r="X57" i="50"/>
  <c r="N87" i="50"/>
  <c r="R9" i="50"/>
  <c r="L15" i="50"/>
  <c r="AV15" i="50"/>
  <c r="L33" i="50"/>
  <c r="H39" i="50"/>
  <c r="AR57" i="50"/>
  <c r="BP61" i="50"/>
  <c r="X63" i="50"/>
  <c r="AX75" i="50"/>
  <c r="R87" i="50"/>
  <c r="BB87" i="50"/>
  <c r="F99" i="50"/>
  <c r="BH99" i="50"/>
  <c r="Z21" i="50"/>
  <c r="AR21" i="50"/>
  <c r="T33" i="50"/>
  <c r="BP85" i="50"/>
  <c r="AJ15" i="50"/>
  <c r="R45" i="50"/>
  <c r="BH81" i="50"/>
  <c r="BD87" i="50"/>
  <c r="BP115" i="50"/>
  <c r="BP43" i="50"/>
  <c r="BH45" i="50"/>
  <c r="BN32" i="50"/>
  <c r="BM32" i="51"/>
  <c r="BN12" i="50"/>
  <c r="BM12" i="51"/>
  <c r="R63" i="50"/>
  <c r="AJ63" i="50"/>
  <c r="X99" i="50"/>
  <c r="BM111" i="50"/>
  <c r="BM111" i="51" s="1"/>
  <c r="H27" i="50"/>
  <c r="BH27" i="50"/>
  <c r="AD9" i="50"/>
  <c r="AV9" i="50"/>
  <c r="BP18" i="50"/>
  <c r="R21" i="50"/>
  <c r="AJ21" i="50"/>
  <c r="F27" i="50"/>
  <c r="AJ28" i="50"/>
  <c r="BL27" i="50"/>
  <c r="BL27" i="51" s="1"/>
  <c r="AL39" i="50"/>
  <c r="AF39" i="50"/>
  <c r="X43" i="50"/>
  <c r="AJ81" i="50"/>
  <c r="L87" i="50"/>
  <c r="Z99" i="50"/>
  <c r="AJ105" i="50"/>
  <c r="N111" i="50"/>
  <c r="AD111" i="50"/>
  <c r="AF33" i="50"/>
  <c r="BB45" i="50"/>
  <c r="AV51" i="50"/>
  <c r="BD63" i="50"/>
  <c r="Z69" i="50"/>
  <c r="AR69" i="50"/>
  <c r="AJ75" i="50"/>
  <c r="AD87" i="50"/>
  <c r="AV99" i="50"/>
  <c r="BN101" i="50"/>
  <c r="AX9" i="50"/>
  <c r="AX27" i="50"/>
  <c r="BH39" i="50"/>
  <c r="BD45" i="50"/>
  <c r="AF51" i="50"/>
  <c r="AJ57" i="50"/>
  <c r="BB57" i="50"/>
  <c r="T75" i="50"/>
  <c r="F81" i="50"/>
  <c r="AX87" i="50"/>
  <c r="AD99" i="50"/>
  <c r="AF9" i="50"/>
  <c r="AL15" i="50"/>
  <c r="W39" i="50"/>
  <c r="X39" i="50" s="1"/>
  <c r="BP42" i="50"/>
  <c r="BP44" i="50"/>
  <c r="AL57" i="50"/>
  <c r="H63" i="50"/>
  <c r="H81" i="50"/>
  <c r="X81" i="50"/>
  <c r="AP81" i="50"/>
  <c r="N99" i="50"/>
  <c r="R111" i="50"/>
  <c r="L117" i="50"/>
  <c r="AD117" i="50"/>
  <c r="AV117" i="50"/>
  <c r="BP53" i="50"/>
  <c r="BJ99" i="50"/>
  <c r="U28" i="51"/>
  <c r="AL9" i="50"/>
  <c r="BD9" i="50"/>
  <c r="H21" i="50"/>
  <c r="BP32" i="50"/>
  <c r="Y39" i="50"/>
  <c r="Z39" i="50" s="1"/>
  <c r="F57" i="50"/>
  <c r="L69" i="50"/>
  <c r="AD69" i="50"/>
  <c r="Z81" i="50"/>
  <c r="AR81" i="50"/>
  <c r="BP92" i="50"/>
  <c r="N117" i="50"/>
  <c r="AF117" i="50"/>
  <c r="BP48" i="50"/>
  <c r="N21" i="50"/>
  <c r="BH21" i="50"/>
  <c r="H33" i="50"/>
  <c r="AP33" i="50"/>
  <c r="BD33" i="50"/>
  <c r="AP45" i="50"/>
  <c r="AR63" i="50"/>
  <c r="BJ63" i="50"/>
  <c r="AF69" i="50"/>
  <c r="BJ81" i="50"/>
  <c r="T99" i="50"/>
  <c r="X9" i="50"/>
  <c r="AR45" i="50"/>
  <c r="Z51" i="50"/>
  <c r="H75" i="50"/>
  <c r="Z75" i="50"/>
  <c r="AV81" i="50"/>
  <c r="AL87" i="50"/>
  <c r="N75" i="50"/>
  <c r="AD75" i="50"/>
  <c r="L105" i="50"/>
  <c r="AV105" i="50"/>
  <c r="BJ111" i="50"/>
  <c r="BP121" i="50"/>
  <c r="AD15" i="50"/>
  <c r="BN26" i="50"/>
  <c r="BH33" i="50"/>
  <c r="L39" i="50"/>
  <c r="BK40" i="50" a="1"/>
  <c r="BK40" i="50" s="1"/>
  <c r="BK40" i="51" s="1"/>
  <c r="AF57" i="50"/>
  <c r="BP59" i="50"/>
  <c r="R69" i="50"/>
  <c r="BB69" i="50"/>
  <c r="N81" i="50"/>
  <c r="AP87" i="50"/>
  <c r="BJ87" i="50"/>
  <c r="BO15" i="50"/>
  <c r="BM33" i="50"/>
  <c r="BM34" i="51"/>
  <c r="BK69" i="50"/>
  <c r="BK69" i="51" s="1"/>
  <c r="BK70" i="51"/>
  <c r="BM87" i="50"/>
  <c r="BM87" i="51" s="1"/>
  <c r="BM88" i="51"/>
  <c r="BM36" i="51"/>
  <c r="BN36" i="50"/>
  <c r="BN53" i="50"/>
  <c r="BM53" i="51"/>
  <c r="BN80" i="50"/>
  <c r="BL99" i="50"/>
  <c r="BL99" i="51" s="1"/>
  <c r="BN14" i="50"/>
  <c r="BN38" i="50"/>
  <c r="BM38" i="51"/>
  <c r="BP50" i="50"/>
  <c r="BK50" i="51"/>
  <c r="BN103" i="50"/>
  <c r="BN92" i="50"/>
  <c r="BM92" i="51"/>
  <c r="BP116" i="50"/>
  <c r="BK116" i="51"/>
  <c r="BP113" i="50"/>
  <c r="BK113" i="51"/>
  <c r="BL33" i="50"/>
  <c r="BL33" i="51" s="1"/>
  <c r="BL34" i="51"/>
  <c r="BN98" i="50"/>
  <c r="BN116" i="50"/>
  <c r="H9" i="50"/>
  <c r="BP13" i="50"/>
  <c r="BK15" i="50"/>
  <c r="F21" i="50"/>
  <c r="X21" i="50"/>
  <c r="BB21" i="50"/>
  <c r="BB33" i="50"/>
  <c r="BP38" i="50"/>
  <c r="AR39" i="50"/>
  <c r="X45" i="50"/>
  <c r="T51" i="50"/>
  <c r="AJ51" i="50"/>
  <c r="Z57" i="50"/>
  <c r="AP57" i="50"/>
  <c r="X75" i="50"/>
  <c r="AP75" i="50"/>
  <c r="BD75" i="50"/>
  <c r="AF81" i="50"/>
  <c r="BN102" i="50"/>
  <c r="F105" i="50"/>
  <c r="AP105" i="50"/>
  <c r="BN106" i="50"/>
  <c r="BN109" i="50"/>
  <c r="BN120" i="50"/>
  <c r="N15" i="50"/>
  <c r="BJ15" i="50"/>
  <c r="AP21" i="50"/>
  <c r="BD21" i="50"/>
  <c r="F33" i="50"/>
  <c r="AJ33" i="50"/>
  <c r="AV69" i="50"/>
  <c r="BN71" i="50"/>
  <c r="BN84" i="50"/>
  <c r="L93" i="50"/>
  <c r="AD93" i="50"/>
  <c r="AV93" i="50"/>
  <c r="H105" i="50"/>
  <c r="Z105" i="50"/>
  <c r="AR105" i="50"/>
  <c r="BJ105" i="50"/>
  <c r="BN107" i="50"/>
  <c r="AR111" i="50"/>
  <c r="F117" i="50"/>
  <c r="X117" i="50"/>
  <c r="AP117" i="50"/>
  <c r="BH117" i="50"/>
  <c r="AP9" i="50"/>
  <c r="BH9" i="50"/>
  <c r="R15" i="50"/>
  <c r="AF15" i="50"/>
  <c r="Z33" i="50"/>
  <c r="F39" i="50"/>
  <c r="AP39" i="50"/>
  <c r="AD40" i="50"/>
  <c r="AD46" i="50"/>
  <c r="L57" i="50"/>
  <c r="BH57" i="50"/>
  <c r="F63" i="50"/>
  <c r="AL63" i="50"/>
  <c r="BB63" i="50"/>
  <c r="BP67" i="50"/>
  <c r="BN68" i="50"/>
  <c r="AX69" i="50"/>
  <c r="R81" i="50"/>
  <c r="AX81" i="50"/>
  <c r="BP84" i="50"/>
  <c r="BN85" i="50"/>
  <c r="AR87" i="50"/>
  <c r="N93" i="50"/>
  <c r="AX93" i="50"/>
  <c r="AX99" i="50"/>
  <c r="AX111" i="50"/>
  <c r="H117" i="50"/>
  <c r="Z117" i="50"/>
  <c r="AR117" i="50"/>
  <c r="BJ117" i="50"/>
  <c r="Z9" i="50"/>
  <c r="AR9" i="50"/>
  <c r="BJ9" i="50"/>
  <c r="BM9" i="50"/>
  <c r="BN31" i="50"/>
  <c r="BP37" i="50"/>
  <c r="AF40" i="50"/>
  <c r="AF46" i="50"/>
  <c r="H51" i="50"/>
  <c r="X51" i="50"/>
  <c r="BD51" i="50"/>
  <c r="N57" i="50"/>
  <c r="AD57" i="50"/>
  <c r="BJ57" i="50"/>
  <c r="BP68" i="50"/>
  <c r="L75" i="50"/>
  <c r="AR75" i="50"/>
  <c r="BH75" i="50"/>
  <c r="BP80" i="50"/>
  <c r="T81" i="50"/>
  <c r="BH87" i="50"/>
  <c r="BK93" i="50"/>
  <c r="BK93" i="51" s="1"/>
  <c r="N9" i="50"/>
  <c r="BP14" i="50"/>
  <c r="AX15" i="50"/>
  <c r="N33" i="50"/>
  <c r="X33" i="50"/>
  <c r="BJ39" i="50"/>
  <c r="N51" i="50"/>
  <c r="BJ51" i="50"/>
  <c r="T69" i="50"/>
  <c r="AJ69" i="50"/>
  <c r="BN73" i="50"/>
  <c r="BP74" i="50"/>
  <c r="BL75" i="50"/>
  <c r="BL75" i="51" s="1"/>
  <c r="AF87" i="50"/>
  <c r="H99" i="50"/>
  <c r="BD99" i="50"/>
  <c r="AD105" i="50"/>
  <c r="BP109" i="50"/>
  <c r="BN110" i="50"/>
  <c r="AF111" i="50"/>
  <c r="L9" i="50"/>
  <c r="BP11" i="50"/>
  <c r="T15" i="50"/>
  <c r="BB15" i="50"/>
  <c r="L21" i="50"/>
  <c r="AD21" i="50"/>
  <c r="BK21" i="50"/>
  <c r="BK21" i="51" s="1"/>
  <c r="BJ33" i="50"/>
  <c r="BN41" i="50"/>
  <c r="BN43" i="50"/>
  <c r="AV45" i="50"/>
  <c r="BN47" i="50"/>
  <c r="AV57" i="50"/>
  <c r="BN61" i="50"/>
  <c r="L63" i="50"/>
  <c r="AP63" i="50"/>
  <c r="BH63" i="50"/>
  <c r="AL81" i="50"/>
  <c r="BB81" i="50"/>
  <c r="BP86" i="50"/>
  <c r="AV87" i="50"/>
  <c r="BN89" i="50"/>
  <c r="R93" i="50"/>
  <c r="AJ93" i="50"/>
  <c r="BB93" i="50"/>
  <c r="AL99" i="50"/>
  <c r="BB99" i="50"/>
  <c r="BP102" i="50"/>
  <c r="BN104" i="50"/>
  <c r="N105" i="50"/>
  <c r="AF105" i="50"/>
  <c r="AX105" i="50"/>
  <c r="AL111" i="50"/>
  <c r="AF21" i="50"/>
  <c r="BJ21" i="50"/>
  <c r="BJ27" i="50"/>
  <c r="AD33" i="50"/>
  <c r="BP36" i="50"/>
  <c r="AD39" i="50"/>
  <c r="BJ45" i="50"/>
  <c r="BP47" i="50"/>
  <c r="BN48" i="50"/>
  <c r="L51" i="50"/>
  <c r="AR51" i="50"/>
  <c r="BH51" i="50"/>
  <c r="R57" i="50"/>
  <c r="AX57" i="50"/>
  <c r="R75" i="50"/>
  <c r="AF75" i="50"/>
  <c r="AV75" i="50"/>
  <c r="BN77" i="50"/>
  <c r="BD81" i="50"/>
  <c r="T87" i="50"/>
  <c r="T93" i="50"/>
  <c r="AL93" i="50"/>
  <c r="BD93" i="50"/>
  <c r="BN113" i="50"/>
  <c r="AX117" i="50"/>
  <c r="BN13" i="50"/>
  <c r="AJ45" i="50"/>
  <c r="AX51" i="50"/>
  <c r="BN60" i="50"/>
  <c r="H69" i="50"/>
  <c r="X69" i="50"/>
  <c r="BD69" i="50"/>
  <c r="BP79" i="50"/>
  <c r="AJ87" i="50"/>
  <c r="AR99" i="50"/>
  <c r="T111" i="50"/>
  <c r="T9" i="50"/>
  <c r="AP15" i="50"/>
  <c r="BD15" i="50"/>
  <c r="AP27" i="50"/>
  <c r="AX33" i="50"/>
  <c r="O39" i="50"/>
  <c r="T39" i="50" s="1"/>
  <c r="BD39" i="50"/>
  <c r="BM51" i="50"/>
  <c r="BP60" i="50"/>
  <c r="AV63" i="50"/>
  <c r="BK81" i="50"/>
  <c r="BK81" i="51" s="1"/>
  <c r="BO87" i="50"/>
  <c r="BP103" i="50"/>
  <c r="R105" i="50"/>
  <c r="BB105" i="50"/>
  <c r="Z111" i="50"/>
  <c r="BP12" i="50"/>
  <c r="R33" i="50"/>
  <c r="BP49" i="50"/>
  <c r="BN50" i="50"/>
  <c r="BP52" i="50"/>
  <c r="BB75" i="50"/>
  <c r="BN78" i="50"/>
  <c r="X87" i="50"/>
  <c r="BN96" i="50"/>
  <c r="T105" i="50"/>
  <c r="AL105" i="50"/>
  <c r="BD105" i="50"/>
  <c r="AJ9" i="50"/>
  <c r="BB9" i="50"/>
  <c r="Z15" i="50"/>
  <c r="AL21" i="50"/>
  <c r="L27" i="50"/>
  <c r="AV27" i="50"/>
  <c r="AJ39" i="50"/>
  <c r="BB39" i="50"/>
  <c r="T40" i="50"/>
  <c r="BN44" i="50"/>
  <c r="AL45" i="50"/>
  <c r="AL51" i="50"/>
  <c r="BN67" i="50"/>
  <c r="BL69" i="50"/>
  <c r="BL69" i="51" s="1"/>
  <c r="BP78" i="50"/>
  <c r="AF99" i="50"/>
  <c r="X105" i="50"/>
  <c r="BH105" i="50"/>
  <c r="BN10" i="50"/>
  <c r="BK9" i="50"/>
  <c r="BK9" i="51" s="1"/>
  <c r="BL15" i="50"/>
  <c r="BL16" i="51"/>
  <c r="BP16" i="50"/>
  <c r="BL10" i="51"/>
  <c r="BL9" i="50"/>
  <c r="BM15" i="50"/>
  <c r="BN16" i="50"/>
  <c r="BM16" i="51"/>
  <c r="BK11" i="51"/>
  <c r="BN11" i="50"/>
  <c r="BL18" i="51"/>
  <c r="BN18" i="50"/>
  <c r="BL21" i="50"/>
  <c r="BL21" i="51" s="1"/>
  <c r="BL22" i="51"/>
  <c r="BN22" i="50"/>
  <c r="BO9" i="50"/>
  <c r="BK29" i="51"/>
  <c r="BP29" i="50"/>
  <c r="BP19" i="50"/>
  <c r="BN20" i="50"/>
  <c r="BM20" i="51"/>
  <c r="BP23" i="50"/>
  <c r="BP25" i="50"/>
  <c r="BP20" i="50"/>
  <c r="BL30" i="51"/>
  <c r="AF27" i="50"/>
  <c r="BO27" i="50"/>
  <c r="BN29" i="50"/>
  <c r="BL63" i="50"/>
  <c r="BL63" i="51" s="1"/>
  <c r="BN65" i="50"/>
  <c r="BO75" i="50"/>
  <c r="BP76" i="50"/>
  <c r="BL87" i="50"/>
  <c r="BL87" i="51" s="1"/>
  <c r="BP107" i="50"/>
  <c r="BO105" i="50"/>
  <c r="BP119" i="50"/>
  <c r="BK104" i="51"/>
  <c r="T27" i="50"/>
  <c r="BK28" i="50" a="1"/>
  <c r="BK28" i="50" s="1"/>
  <c r="Z28" i="50"/>
  <c r="BO63" i="50"/>
  <c r="BP64" i="50"/>
  <c r="BN88" i="50"/>
  <c r="BL111" i="50"/>
  <c r="BL111" i="51" s="1"/>
  <c r="BL117" i="50"/>
  <c r="BL117" i="51" s="1"/>
  <c r="BN119" i="50"/>
  <c r="AF45" i="50"/>
  <c r="AD45" i="50"/>
  <c r="BM117" i="50"/>
  <c r="BN118" i="50"/>
  <c r="BM120" i="51"/>
  <c r="BP10" i="50"/>
  <c r="BP17" i="50"/>
  <c r="BO21" i="50"/>
  <c r="BN24" i="50"/>
  <c r="R27" i="50"/>
  <c r="AG27" i="50"/>
  <c r="BN37" i="50"/>
  <c r="BL39" i="50"/>
  <c r="BL39" i="51" s="1"/>
  <c r="BN62" i="50"/>
  <c r="AX63" i="50"/>
  <c r="BP65" i="50"/>
  <c r="BN66" i="50"/>
  <c r="N69" i="50"/>
  <c r="BJ69" i="50"/>
  <c r="BL81" i="50"/>
  <c r="BL81" i="51" s="1"/>
  <c r="BP83" i="50"/>
  <c r="BP88" i="50"/>
  <c r="AP99" i="50"/>
  <c r="BP114" i="50"/>
  <c r="BM121" i="51"/>
  <c r="AL33" i="50"/>
  <c r="Z45" i="50"/>
  <c r="BL45" i="50"/>
  <c r="BL45" i="51" s="1"/>
  <c r="BN54" i="50"/>
  <c r="BK57" i="50"/>
  <c r="BK57" i="51" s="1"/>
  <c r="BP62" i="50"/>
  <c r="BP66" i="50"/>
  <c r="BM69" i="50"/>
  <c r="BN70" i="50"/>
  <c r="BN79" i="50"/>
  <c r="BN82" i="50"/>
  <c r="BM81" i="50"/>
  <c r="BM81" i="51" s="1"/>
  <c r="AP93" i="50"/>
  <c r="BL93" i="50"/>
  <c r="BL93" i="51" s="1"/>
  <c r="BK99" i="50"/>
  <c r="BK99" i="51" s="1"/>
  <c r="BP110" i="50"/>
  <c r="BN17" i="50"/>
  <c r="BK111" i="50"/>
  <c r="BP112" i="50"/>
  <c r="BM21" i="50"/>
  <c r="BN30" i="50"/>
  <c r="AV33" i="50"/>
  <c r="BM39" i="50"/>
  <c r="BM45" i="50"/>
  <c r="BP54" i="50"/>
  <c r="BN59" i="50"/>
  <c r="BO81" i="50"/>
  <c r="BP82" i="50"/>
  <c r="BN83" i="50"/>
  <c r="BP89" i="50"/>
  <c r="AR93" i="50"/>
  <c r="BN94" i="50"/>
  <c r="BM93" i="50"/>
  <c r="BN95" i="50"/>
  <c r="BP104" i="50"/>
  <c r="BP35" i="50"/>
  <c r="BK33" i="50"/>
  <c r="BK33" i="51" s="1"/>
  <c r="BN55" i="50"/>
  <c r="BL57" i="50"/>
  <c r="BL57" i="51" s="1"/>
  <c r="BP70" i="50"/>
  <c r="BP71" i="50"/>
  <c r="BO69" i="50"/>
  <c r="BP94" i="50"/>
  <c r="BO93" i="50"/>
  <c r="BK105" i="50"/>
  <c r="BN114" i="50"/>
  <c r="BK37" i="51"/>
  <c r="BN25" i="50"/>
  <c r="BD27" i="50"/>
  <c r="BP30" i="50"/>
  <c r="BN34" i="50"/>
  <c r="BO39" i="50"/>
  <c r="BO45" i="50"/>
  <c r="BM57" i="50"/>
  <c r="BN58" i="50"/>
  <c r="BN72" i="50"/>
  <c r="BN97" i="50"/>
  <c r="BN100" i="50"/>
  <c r="BM99" i="50"/>
  <c r="BL105" i="50"/>
  <c r="BL105" i="51" s="1"/>
  <c r="BK117" i="50"/>
  <c r="BP118" i="50"/>
  <c r="BM27" i="50"/>
  <c r="BM27" i="51" s="1"/>
  <c r="BO33" i="50"/>
  <c r="BP34" i="50"/>
  <c r="BK46" i="50" a="1"/>
  <c r="BK46" i="50" s="1"/>
  <c r="BK46" i="51" s="1"/>
  <c r="C45" i="50"/>
  <c r="H46" i="50"/>
  <c r="F46" i="50"/>
  <c r="BK51" i="50"/>
  <c r="BK51" i="51" s="1"/>
  <c r="BP55" i="50"/>
  <c r="BO57" i="50"/>
  <c r="BP58" i="50"/>
  <c r="BP77" i="50"/>
  <c r="BK75" i="50"/>
  <c r="BK75" i="51" s="1"/>
  <c r="BP100" i="50"/>
  <c r="BO99" i="50"/>
  <c r="BN115" i="50"/>
  <c r="AR27" i="50"/>
  <c r="BB27" i="50"/>
  <c r="BN35" i="50"/>
  <c r="BN42" i="50"/>
  <c r="AX45" i="50"/>
  <c r="BL51" i="50"/>
  <c r="BL51" i="51" s="1"/>
  <c r="BN56" i="50"/>
  <c r="Z63" i="50"/>
  <c r="BK63" i="50"/>
  <c r="BK63" i="51" s="1"/>
  <c r="AL69" i="50"/>
  <c r="BP72" i="50"/>
  <c r="BP73" i="50"/>
  <c r="BM75" i="50"/>
  <c r="BN91" i="50"/>
  <c r="AF93" i="50"/>
  <c r="BP97" i="50"/>
  <c r="R99" i="50"/>
  <c r="BM105" i="50"/>
  <c r="BM105" i="51" s="1"/>
  <c r="BM63" i="50"/>
  <c r="BM63" i="51" s="1"/>
  <c r="BN64" i="50"/>
  <c r="BM64" i="51"/>
  <c r="BN19" i="50"/>
  <c r="BN23" i="50"/>
  <c r="BN49" i="50"/>
  <c r="BO51" i="50"/>
  <c r="BP56" i="50"/>
  <c r="BN74" i="50"/>
  <c r="BN76" i="50"/>
  <c r="BN86" i="50"/>
  <c r="BK87" i="50"/>
  <c r="BP91" i="50"/>
  <c r="BP98" i="50"/>
  <c r="BP101" i="50"/>
  <c r="BP106" i="50"/>
  <c r="BN108" i="50"/>
  <c r="BP120" i="50"/>
  <c r="BN122" i="50"/>
  <c r="R40" i="50"/>
  <c r="Z43" i="50"/>
  <c r="L46" i="50"/>
  <c r="BN52" i="50"/>
  <c r="BN112" i="50"/>
  <c r="L111" i="50"/>
  <c r="X111" i="50"/>
  <c r="AJ111" i="50"/>
  <c r="AV111" i="50"/>
  <c r="BH111" i="50"/>
  <c r="BM118" i="51"/>
  <c r="BM116" i="51"/>
  <c r="BM112" i="51"/>
  <c r="BL118" i="51"/>
  <c r="BL121" i="51"/>
  <c r="BL112" i="51"/>
  <c r="BL113" i="51"/>
  <c r="BL114" i="51"/>
  <c r="BL116" i="51"/>
  <c r="BK110" i="51"/>
  <c r="BK13" i="51"/>
  <c r="BK22" i="51"/>
  <c r="BK74" i="51"/>
  <c r="BK12" i="51"/>
  <c r="BK30" i="51"/>
  <c r="BK38" i="51"/>
  <c r="BK73" i="51"/>
  <c r="BK120" i="51"/>
  <c r="BK56" i="51"/>
  <c r="BK76" i="51"/>
  <c r="BK102" i="51"/>
  <c r="BK58" i="51"/>
  <c r="BK84" i="51"/>
  <c r="BK94" i="51"/>
  <c r="BK122" i="51"/>
  <c r="BK59" i="51"/>
  <c r="BK85" i="51"/>
  <c r="BK86" i="51"/>
  <c r="BK17" i="51"/>
  <c r="BK25" i="51"/>
  <c r="BK26" i="51"/>
  <c r="BK35" i="51"/>
  <c r="BK43" i="51"/>
  <c r="BK61" i="51"/>
  <c r="BK106" i="51"/>
  <c r="BK115" i="51"/>
  <c r="BK89" i="51"/>
  <c r="BK97" i="51"/>
  <c r="BK98" i="51"/>
  <c r="BK118" i="51"/>
  <c r="BK72" i="51"/>
  <c r="BK109" i="51"/>
  <c r="BK119" i="51"/>
  <c r="BK49" i="51"/>
  <c r="BK95" i="51"/>
  <c r="BK121" i="51"/>
  <c r="BK82" i="51"/>
  <c r="BK23" i="51"/>
  <c r="BK10" i="51"/>
  <c r="B124" i="50"/>
  <c r="BM29" i="51"/>
  <c r="BM61" i="51"/>
  <c r="BL58" i="51"/>
  <c r="BM26" i="51"/>
  <c r="BL70" i="51"/>
  <c r="BM17" i="51"/>
  <c r="BM47" i="51"/>
  <c r="BM84" i="51"/>
  <c r="BM101" i="51"/>
  <c r="BM77" i="51"/>
  <c r="BK36" i="51"/>
  <c r="BL38" i="51"/>
  <c r="BK88" i="51"/>
  <c r="BM90" i="51"/>
  <c r="BK15" i="51"/>
  <c r="BL56" i="51"/>
  <c r="BM67" i="51"/>
  <c r="BK71" i="51"/>
  <c r="BM104" i="51"/>
  <c r="BM14" i="51"/>
  <c r="BM18" i="51"/>
  <c r="BM44" i="51"/>
  <c r="BK48" i="51"/>
  <c r="BK19" i="51"/>
  <c r="BL94" i="51"/>
  <c r="BL11" i="51"/>
  <c r="BK52" i="51"/>
  <c r="BM102" i="51"/>
  <c r="BM25" i="51"/>
  <c r="BL46" i="51"/>
  <c r="BM62" i="51"/>
  <c r="BL100" i="51"/>
  <c r="BL64" i="51"/>
  <c r="BM72" i="51"/>
  <c r="BM97" i="51"/>
  <c r="BM103" i="51"/>
  <c r="BM80" i="51"/>
  <c r="BK107" i="51"/>
  <c r="BL13" i="51"/>
  <c r="BM5" i="50"/>
  <c r="L45" i="50" l="1"/>
  <c r="BK39" i="50"/>
  <c r="BK39" i="51" s="1"/>
  <c r="Z27" i="50"/>
  <c r="BP15" i="50"/>
  <c r="BM5" i="54"/>
  <c r="BP40" i="50"/>
  <c r="BN87" i="50"/>
  <c r="BN40" i="50"/>
  <c r="BL15" i="51"/>
  <c r="BN111" i="50"/>
  <c r="BN9" i="50"/>
  <c r="BN15" i="50"/>
  <c r="BP81" i="50"/>
  <c r="BP117" i="50"/>
  <c r="BN81" i="50"/>
  <c r="BP57" i="50"/>
  <c r="BP9" i="50"/>
  <c r="BK87" i="51"/>
  <c r="BN33" i="50"/>
  <c r="BN46" i="50"/>
  <c r="BN117" i="50"/>
  <c r="BL9" i="51"/>
  <c r="BN75" i="50"/>
  <c r="BN57" i="50"/>
  <c r="BP69" i="50"/>
  <c r="R39" i="50"/>
  <c r="BP63" i="50"/>
  <c r="BN21" i="50"/>
  <c r="BN69" i="50"/>
  <c r="BP33" i="50"/>
  <c r="BP21" i="50"/>
  <c r="BK27" i="50"/>
  <c r="BK27" i="51" s="1"/>
  <c r="BK28" i="51"/>
  <c r="BN51" i="50"/>
  <c r="BM117" i="51"/>
  <c r="BP51" i="50"/>
  <c r="BN28" i="50"/>
  <c r="BP111" i="50"/>
  <c r="BP93" i="50"/>
  <c r="BN93" i="50"/>
  <c r="BP87" i="50"/>
  <c r="BP28" i="50"/>
  <c r="H45" i="50"/>
  <c r="F45" i="50"/>
  <c r="BP46" i="50"/>
  <c r="BK45" i="50"/>
  <c r="BK45" i="51" s="1"/>
  <c r="AL27" i="50"/>
  <c r="AJ27" i="50"/>
  <c r="BN99" i="50"/>
  <c r="BP99" i="50"/>
  <c r="BP105" i="50"/>
  <c r="BN63" i="50"/>
  <c r="BN105" i="50"/>
  <c r="BP75" i="50"/>
  <c r="BK111" i="51"/>
  <c r="BK117" i="51"/>
  <c r="BK105" i="51"/>
  <c r="BM57" i="51"/>
  <c r="BM69" i="51"/>
  <c r="BM51" i="51"/>
  <c r="BM33" i="51"/>
  <c r="BM21" i="51"/>
  <c r="BM15" i="51"/>
  <c r="BM9" i="51"/>
  <c r="BM99" i="51"/>
  <c r="BM93" i="51"/>
  <c r="BM75" i="51"/>
  <c r="BM45" i="51"/>
  <c r="BN39" i="50" l="1"/>
  <c r="BP39" i="50"/>
  <c r="BP27" i="50"/>
  <c r="BN27" i="50"/>
  <c r="BP45" i="50"/>
  <c r="BN45" i="50"/>
  <c r="BJ122" i="51"/>
  <c r="BH122" i="51"/>
  <c r="BD122" i="51"/>
  <c r="BB122" i="51"/>
  <c r="AX122" i="51"/>
  <c r="AV122" i="51"/>
  <c r="AR122" i="51"/>
  <c r="AP122" i="51"/>
  <c r="AL122" i="51"/>
  <c r="AJ122" i="51"/>
  <c r="AF122" i="51"/>
  <c r="AD122" i="51"/>
  <c r="Z122" i="51"/>
  <c r="X122" i="51"/>
  <c r="T122" i="51"/>
  <c r="R122" i="51"/>
  <c r="N122" i="51"/>
  <c r="L122" i="51"/>
  <c r="H122" i="51"/>
  <c r="F122" i="51"/>
  <c r="BJ121" i="51"/>
  <c r="BH121" i="51"/>
  <c r="BD121" i="51"/>
  <c r="BB121" i="51"/>
  <c r="AX121" i="51"/>
  <c r="AV121" i="51"/>
  <c r="AR121" i="51"/>
  <c r="AP121" i="51"/>
  <c r="AL121" i="51"/>
  <c r="AJ121" i="51"/>
  <c r="AF121" i="51"/>
  <c r="AD121" i="51"/>
  <c r="Z121" i="51"/>
  <c r="X121" i="51"/>
  <c r="T121" i="51"/>
  <c r="R121" i="51"/>
  <c r="N121" i="51"/>
  <c r="L121" i="51"/>
  <c r="H121" i="51"/>
  <c r="F121" i="51"/>
  <c r="BJ120" i="51"/>
  <c r="BH120" i="51"/>
  <c r="BD120" i="51"/>
  <c r="BB120" i="51"/>
  <c r="AX120" i="51"/>
  <c r="AV120" i="51"/>
  <c r="AR120" i="51"/>
  <c r="AP120" i="51"/>
  <c r="AL120" i="51"/>
  <c r="AJ120" i="51"/>
  <c r="AF120" i="51"/>
  <c r="AD120" i="51"/>
  <c r="Z120" i="51"/>
  <c r="X120" i="51"/>
  <c r="T120" i="51"/>
  <c r="R120" i="51"/>
  <c r="N120" i="51"/>
  <c r="L120" i="51"/>
  <c r="H120" i="51"/>
  <c r="F120" i="51"/>
  <c r="BJ119" i="51"/>
  <c r="BH119" i="51"/>
  <c r="BD119" i="51"/>
  <c r="BB119" i="51"/>
  <c r="AX119" i="51"/>
  <c r="AV119" i="51"/>
  <c r="AR119" i="51"/>
  <c r="AP119" i="51"/>
  <c r="AL119" i="51"/>
  <c r="AJ119" i="51"/>
  <c r="AF119" i="51"/>
  <c r="AD119" i="51"/>
  <c r="Z119" i="51"/>
  <c r="X119" i="51"/>
  <c r="T119" i="51"/>
  <c r="R119" i="51"/>
  <c r="N119" i="51"/>
  <c r="L119" i="51"/>
  <c r="H119" i="51"/>
  <c r="F119" i="51"/>
  <c r="BJ118" i="51"/>
  <c r="BH118" i="51"/>
  <c r="BD118" i="51"/>
  <c r="BB118" i="51"/>
  <c r="AX118" i="51"/>
  <c r="AV118" i="51"/>
  <c r="AR118" i="51"/>
  <c r="AP118" i="51"/>
  <c r="AL118" i="51"/>
  <c r="AJ118" i="51"/>
  <c r="AF118" i="51"/>
  <c r="AD118" i="51"/>
  <c r="Z118" i="51"/>
  <c r="X118" i="51"/>
  <c r="T118" i="51"/>
  <c r="R118" i="51"/>
  <c r="N118" i="51"/>
  <c r="L118" i="51"/>
  <c r="H118" i="51"/>
  <c r="F118" i="51"/>
  <c r="BG117" i="51"/>
  <c r="BE117" i="51"/>
  <c r="BC117" i="51"/>
  <c r="BA117" i="51"/>
  <c r="AZ117" i="51"/>
  <c r="AU117" i="51"/>
  <c r="AS117" i="51"/>
  <c r="AQ117" i="51"/>
  <c r="AO117" i="51"/>
  <c r="AN117" i="51"/>
  <c r="AI117" i="51"/>
  <c r="AG117" i="51"/>
  <c r="AE117" i="51"/>
  <c r="AC117" i="51"/>
  <c r="AB117" i="51"/>
  <c r="AA117" i="51"/>
  <c r="W117" i="51"/>
  <c r="U117" i="51"/>
  <c r="S117" i="51"/>
  <c r="P117" i="51"/>
  <c r="O117" i="51"/>
  <c r="K117" i="51"/>
  <c r="I117" i="51"/>
  <c r="G117" i="51"/>
  <c r="C117" i="51"/>
  <c r="BJ116" i="51"/>
  <c r="BH116" i="51"/>
  <c r="BD116" i="51"/>
  <c r="BB116" i="51"/>
  <c r="AX116" i="51"/>
  <c r="AV116" i="51"/>
  <c r="AR116" i="51"/>
  <c r="AP116" i="51"/>
  <c r="AL116" i="51"/>
  <c r="AJ116" i="51"/>
  <c r="AF116" i="51"/>
  <c r="AD116" i="51"/>
  <c r="Z116" i="51"/>
  <c r="X116" i="51"/>
  <c r="T116" i="51"/>
  <c r="R116" i="51"/>
  <c r="N116" i="51"/>
  <c r="L116" i="51"/>
  <c r="H116" i="51"/>
  <c r="F116" i="51"/>
  <c r="BJ115" i="51"/>
  <c r="BH115" i="51"/>
  <c r="BD115" i="51"/>
  <c r="BB115" i="51"/>
  <c r="AX115" i="51"/>
  <c r="AV115" i="51"/>
  <c r="AR115" i="51"/>
  <c r="AP115" i="51"/>
  <c r="AL115" i="51"/>
  <c r="AJ115" i="51"/>
  <c r="AF115" i="51"/>
  <c r="AD115" i="51"/>
  <c r="Z115" i="51"/>
  <c r="X115" i="51"/>
  <c r="T115" i="51"/>
  <c r="R115" i="51"/>
  <c r="N115" i="51"/>
  <c r="L115" i="51"/>
  <c r="H115" i="51"/>
  <c r="F115" i="51"/>
  <c r="BJ114" i="51"/>
  <c r="BH114" i="51"/>
  <c r="BD114" i="51"/>
  <c r="BB114" i="51"/>
  <c r="AX114" i="51"/>
  <c r="AV114" i="51"/>
  <c r="AR114" i="51"/>
  <c r="AP114" i="51"/>
  <c r="AL114" i="51"/>
  <c r="AJ114" i="51"/>
  <c r="AF114" i="51"/>
  <c r="AD114" i="51"/>
  <c r="Z114" i="51"/>
  <c r="X114" i="51"/>
  <c r="T114" i="51"/>
  <c r="R114" i="51"/>
  <c r="N114" i="51"/>
  <c r="L114" i="51"/>
  <c r="H114" i="51"/>
  <c r="F114" i="51"/>
  <c r="BJ113" i="51"/>
  <c r="BH113" i="51"/>
  <c r="BD113" i="51"/>
  <c r="BB113" i="51"/>
  <c r="AX113" i="51"/>
  <c r="AV113" i="51"/>
  <c r="AR113" i="51"/>
  <c r="AP113" i="51"/>
  <c r="AL113" i="51"/>
  <c r="AJ113" i="51"/>
  <c r="AF113" i="51"/>
  <c r="AD113" i="51"/>
  <c r="Z113" i="51"/>
  <c r="X113" i="51"/>
  <c r="T113" i="51"/>
  <c r="R113" i="51"/>
  <c r="N113" i="51"/>
  <c r="L113" i="51"/>
  <c r="H113" i="51"/>
  <c r="F113" i="51"/>
  <c r="BJ112" i="51"/>
  <c r="BH112" i="51"/>
  <c r="BD112" i="51"/>
  <c r="BB112" i="51"/>
  <c r="AX112" i="51"/>
  <c r="AV112" i="51"/>
  <c r="AR112" i="51"/>
  <c r="AP112" i="51"/>
  <c r="AL112" i="51"/>
  <c r="AJ112" i="51"/>
  <c r="AF112" i="51"/>
  <c r="AD112" i="51"/>
  <c r="Z112" i="51"/>
  <c r="X112" i="51"/>
  <c r="T112" i="51"/>
  <c r="R112" i="51"/>
  <c r="N112" i="51"/>
  <c r="L112" i="51"/>
  <c r="H112" i="51"/>
  <c r="F112" i="51"/>
  <c r="BF111" i="51"/>
  <c r="BE111" i="51"/>
  <c r="BC111" i="51"/>
  <c r="BA111" i="51"/>
  <c r="AZ111" i="51"/>
  <c r="AY111" i="51"/>
  <c r="AT111" i="51"/>
  <c r="AS111" i="51"/>
  <c r="AQ111" i="51"/>
  <c r="AO111" i="51"/>
  <c r="AN111" i="51"/>
  <c r="AM111" i="51"/>
  <c r="AH111" i="51"/>
  <c r="AG111" i="51"/>
  <c r="AE111" i="51"/>
  <c r="AC111" i="51"/>
  <c r="AB111" i="51"/>
  <c r="AA111" i="51"/>
  <c r="V111" i="51"/>
  <c r="U111" i="51"/>
  <c r="S111" i="51"/>
  <c r="Q111" i="51"/>
  <c r="P111" i="51"/>
  <c r="O111" i="51"/>
  <c r="J111" i="51"/>
  <c r="I111" i="51"/>
  <c r="G111" i="51"/>
  <c r="E111" i="51"/>
  <c r="C111" i="51"/>
  <c r="BJ110" i="51"/>
  <c r="BH110" i="51"/>
  <c r="BD110" i="51"/>
  <c r="BB110" i="51"/>
  <c r="AX110" i="51"/>
  <c r="AV110" i="51"/>
  <c r="AR110" i="51"/>
  <c r="AP110" i="51"/>
  <c r="AL110" i="51"/>
  <c r="AJ110" i="51"/>
  <c r="AF110" i="51"/>
  <c r="AD110" i="51"/>
  <c r="Z110" i="51"/>
  <c r="X110" i="51"/>
  <c r="T110" i="51"/>
  <c r="R110" i="51"/>
  <c r="N110" i="51"/>
  <c r="L110" i="51"/>
  <c r="H110" i="51"/>
  <c r="F110" i="51"/>
  <c r="BJ109" i="51"/>
  <c r="BH109" i="51"/>
  <c r="BD109" i="51"/>
  <c r="BB109" i="51"/>
  <c r="AX109" i="51"/>
  <c r="AV109" i="51"/>
  <c r="AR109" i="51"/>
  <c r="AP109" i="51"/>
  <c r="AL109" i="51"/>
  <c r="AJ109" i="51"/>
  <c r="AF109" i="51"/>
  <c r="AD109" i="51"/>
  <c r="Z109" i="51"/>
  <c r="X109" i="51"/>
  <c r="T109" i="51"/>
  <c r="R109" i="51"/>
  <c r="N109" i="51"/>
  <c r="L109" i="51"/>
  <c r="H109" i="51"/>
  <c r="F109" i="51"/>
  <c r="BJ108" i="51"/>
  <c r="BH108" i="51"/>
  <c r="BD108" i="51"/>
  <c r="BB108" i="51"/>
  <c r="AX108" i="51"/>
  <c r="AV108" i="51"/>
  <c r="AR108" i="51"/>
  <c r="AP108" i="51"/>
  <c r="AL108" i="51"/>
  <c r="AJ108" i="51"/>
  <c r="AF108" i="51"/>
  <c r="AD108" i="51"/>
  <c r="Z108" i="51"/>
  <c r="X108" i="51"/>
  <c r="T108" i="51"/>
  <c r="R108" i="51"/>
  <c r="N108" i="51"/>
  <c r="L108" i="51"/>
  <c r="H108" i="51"/>
  <c r="F108" i="51"/>
  <c r="BJ107" i="51"/>
  <c r="BH107" i="51"/>
  <c r="BD107" i="51"/>
  <c r="BB107" i="51"/>
  <c r="AX107" i="51"/>
  <c r="AV107" i="51"/>
  <c r="AR107" i="51"/>
  <c r="AP107" i="51"/>
  <c r="AL107" i="51"/>
  <c r="AJ107" i="51"/>
  <c r="AF107" i="51"/>
  <c r="AD107" i="51"/>
  <c r="Z107" i="51"/>
  <c r="X107" i="51"/>
  <c r="T107" i="51"/>
  <c r="R107" i="51"/>
  <c r="N107" i="51"/>
  <c r="L107" i="51"/>
  <c r="H107" i="51"/>
  <c r="F107" i="51"/>
  <c r="BJ106" i="51"/>
  <c r="BH106" i="51"/>
  <c r="BD106" i="51"/>
  <c r="BB106" i="51"/>
  <c r="AX106" i="51"/>
  <c r="AV106" i="51"/>
  <c r="AR106" i="51"/>
  <c r="AP106" i="51"/>
  <c r="AL106" i="51"/>
  <c r="AJ106" i="51"/>
  <c r="AF106" i="51"/>
  <c r="AD106" i="51"/>
  <c r="Z106" i="51"/>
  <c r="X106" i="51"/>
  <c r="T106" i="51"/>
  <c r="R106" i="51"/>
  <c r="N106" i="51"/>
  <c r="L106" i="51"/>
  <c r="H106" i="51"/>
  <c r="F106" i="51"/>
  <c r="BI105" i="51"/>
  <c r="BF105" i="51"/>
  <c r="BE105" i="51"/>
  <c r="BA105" i="51"/>
  <c r="AY105" i="51"/>
  <c r="AW105" i="51"/>
  <c r="AT105" i="51"/>
  <c r="AS105" i="51"/>
  <c r="AO105" i="51"/>
  <c r="AM105" i="51"/>
  <c r="AK105" i="51"/>
  <c r="AI105" i="51"/>
  <c r="AH105" i="51"/>
  <c r="AC105" i="51"/>
  <c r="AA105" i="51"/>
  <c r="Y105" i="51"/>
  <c r="V105" i="51"/>
  <c r="U105" i="51"/>
  <c r="Q105" i="51"/>
  <c r="O105" i="51"/>
  <c r="M105" i="51"/>
  <c r="J105" i="51"/>
  <c r="I105" i="51"/>
  <c r="E105" i="51"/>
  <c r="BJ104" i="51"/>
  <c r="BH104" i="51"/>
  <c r="BD104" i="51"/>
  <c r="BB104" i="51"/>
  <c r="AX104" i="51"/>
  <c r="AV104" i="51"/>
  <c r="AR104" i="51"/>
  <c r="AP104" i="51"/>
  <c r="AL104" i="51"/>
  <c r="AJ104" i="51"/>
  <c r="AF104" i="51"/>
  <c r="AD104" i="51"/>
  <c r="Z104" i="51"/>
  <c r="X104" i="51"/>
  <c r="T104" i="51"/>
  <c r="R104" i="51"/>
  <c r="N104" i="51"/>
  <c r="L104" i="51"/>
  <c r="H104" i="51"/>
  <c r="F104" i="51"/>
  <c r="BJ103" i="51"/>
  <c r="BH103" i="51"/>
  <c r="BD103" i="51"/>
  <c r="BB103" i="51"/>
  <c r="AX103" i="51"/>
  <c r="AV103" i="51"/>
  <c r="AR103" i="51"/>
  <c r="AP103" i="51"/>
  <c r="AL103" i="51"/>
  <c r="AJ103" i="51"/>
  <c r="AF103" i="51"/>
  <c r="AD103" i="51"/>
  <c r="Z103" i="51"/>
  <c r="X103" i="51"/>
  <c r="T103" i="51"/>
  <c r="R103" i="51"/>
  <c r="N103" i="51"/>
  <c r="L103" i="51"/>
  <c r="H103" i="51"/>
  <c r="F103" i="51"/>
  <c r="BJ102" i="51"/>
  <c r="BH102" i="51"/>
  <c r="BD102" i="51"/>
  <c r="BB102" i="51"/>
  <c r="AX102" i="51"/>
  <c r="AV102" i="51"/>
  <c r="AR102" i="51"/>
  <c r="AP102" i="51"/>
  <c r="AL102" i="51"/>
  <c r="AJ102" i="51"/>
  <c r="AF102" i="51"/>
  <c r="AD102" i="51"/>
  <c r="Z102" i="51"/>
  <c r="X102" i="51"/>
  <c r="T102" i="51"/>
  <c r="R102" i="51"/>
  <c r="N102" i="51"/>
  <c r="L102" i="51"/>
  <c r="H102" i="51"/>
  <c r="F102" i="51"/>
  <c r="BJ101" i="51"/>
  <c r="BH101" i="51"/>
  <c r="BD101" i="51"/>
  <c r="BB101" i="51"/>
  <c r="AX101" i="51"/>
  <c r="AV101" i="51"/>
  <c r="AR101" i="51"/>
  <c r="AP101" i="51"/>
  <c r="AL101" i="51"/>
  <c r="AJ101" i="51"/>
  <c r="AF101" i="51"/>
  <c r="AD101" i="51"/>
  <c r="Z101" i="51"/>
  <c r="X101" i="51"/>
  <c r="T101" i="51"/>
  <c r="R101" i="51"/>
  <c r="N101" i="51"/>
  <c r="L101" i="51"/>
  <c r="H101" i="51"/>
  <c r="F101" i="51"/>
  <c r="BJ100" i="51"/>
  <c r="BH100" i="51"/>
  <c r="BD100" i="51"/>
  <c r="BB100" i="51"/>
  <c r="AX100" i="51"/>
  <c r="AV100" i="51"/>
  <c r="AR100" i="51"/>
  <c r="AP100" i="51"/>
  <c r="AL100" i="51"/>
  <c r="AJ100" i="51"/>
  <c r="AF100" i="51"/>
  <c r="AD100" i="51"/>
  <c r="Z100" i="51"/>
  <c r="X100" i="51"/>
  <c r="T100" i="51"/>
  <c r="R100" i="51"/>
  <c r="N100" i="51"/>
  <c r="L100" i="51"/>
  <c r="H100" i="51"/>
  <c r="F100" i="51"/>
  <c r="BI99" i="51"/>
  <c r="BG99" i="51"/>
  <c r="BF99" i="51"/>
  <c r="BE99" i="51"/>
  <c r="AZ99" i="51"/>
  <c r="AY99" i="51"/>
  <c r="AW99" i="51"/>
  <c r="AU99" i="51"/>
  <c r="AT99" i="51"/>
  <c r="AS99" i="51"/>
  <c r="AN99" i="51"/>
  <c r="AM99" i="51"/>
  <c r="AK99" i="51"/>
  <c r="AI99" i="51"/>
  <c r="AH99" i="51"/>
  <c r="AG99" i="51"/>
  <c r="AB99" i="51"/>
  <c r="AA99" i="51"/>
  <c r="Y99" i="51"/>
  <c r="W99" i="51"/>
  <c r="V99" i="51"/>
  <c r="U99" i="51"/>
  <c r="P99" i="51"/>
  <c r="O99" i="51"/>
  <c r="M99" i="51"/>
  <c r="K99" i="51"/>
  <c r="J99" i="51"/>
  <c r="I99" i="51"/>
  <c r="C99" i="51"/>
  <c r="BJ98" i="51"/>
  <c r="BH98" i="51"/>
  <c r="BD98" i="51"/>
  <c r="BB98" i="51"/>
  <c r="AX98" i="51"/>
  <c r="AV98" i="51"/>
  <c r="AR98" i="51"/>
  <c r="AP98" i="51"/>
  <c r="AL98" i="51"/>
  <c r="AJ98" i="51"/>
  <c r="AF98" i="51"/>
  <c r="AD98" i="51"/>
  <c r="Z98" i="51"/>
  <c r="X98" i="51"/>
  <c r="T98" i="51"/>
  <c r="R98" i="51"/>
  <c r="N98" i="51"/>
  <c r="L98" i="51"/>
  <c r="H98" i="51"/>
  <c r="F98" i="51"/>
  <c r="BJ97" i="51"/>
  <c r="BH97" i="51"/>
  <c r="BD97" i="51"/>
  <c r="BB97" i="51"/>
  <c r="AX97" i="51"/>
  <c r="AV97" i="51"/>
  <c r="AR97" i="51"/>
  <c r="AP97" i="51"/>
  <c r="AL97" i="51"/>
  <c r="AJ97" i="51"/>
  <c r="AF97" i="51"/>
  <c r="AD97" i="51"/>
  <c r="Z97" i="51"/>
  <c r="X97" i="51"/>
  <c r="T97" i="51"/>
  <c r="R97" i="51"/>
  <c r="N97" i="51"/>
  <c r="L97" i="51"/>
  <c r="H97" i="51"/>
  <c r="F97" i="51"/>
  <c r="BJ96" i="51"/>
  <c r="BH96" i="51"/>
  <c r="BD96" i="51"/>
  <c r="BB96" i="51"/>
  <c r="AX96" i="51"/>
  <c r="AV96" i="51"/>
  <c r="AR96" i="51"/>
  <c r="AP96" i="51"/>
  <c r="AL96" i="51"/>
  <c r="AJ96" i="51"/>
  <c r="AF96" i="51"/>
  <c r="AD96" i="51"/>
  <c r="Z96" i="51"/>
  <c r="X96" i="51"/>
  <c r="T96" i="51"/>
  <c r="R96" i="51"/>
  <c r="N96" i="51"/>
  <c r="L96" i="51"/>
  <c r="H96" i="51"/>
  <c r="F96" i="51"/>
  <c r="BJ95" i="51"/>
  <c r="BH95" i="51"/>
  <c r="BD95" i="51"/>
  <c r="BB95" i="51"/>
  <c r="AX95" i="51"/>
  <c r="AV95" i="51"/>
  <c r="AR95" i="51"/>
  <c r="AP95" i="51"/>
  <c r="AL95" i="51"/>
  <c r="AJ95" i="51"/>
  <c r="AF95" i="51"/>
  <c r="AD95" i="51"/>
  <c r="Z95" i="51"/>
  <c r="X95" i="51"/>
  <c r="T95" i="51"/>
  <c r="R95" i="51"/>
  <c r="N95" i="51"/>
  <c r="L95" i="51"/>
  <c r="H95" i="51"/>
  <c r="F95" i="51"/>
  <c r="BJ94" i="51"/>
  <c r="BH94" i="51"/>
  <c r="BD94" i="51"/>
  <c r="BB94" i="51"/>
  <c r="AX94" i="51"/>
  <c r="AV94" i="51"/>
  <c r="AR94" i="51"/>
  <c r="AP94" i="51"/>
  <c r="AL94" i="51"/>
  <c r="AJ94" i="51"/>
  <c r="AF94" i="51"/>
  <c r="AD94" i="51"/>
  <c r="Z94" i="51"/>
  <c r="X94" i="51"/>
  <c r="T94" i="51"/>
  <c r="R94" i="51"/>
  <c r="N94" i="51"/>
  <c r="L94" i="51"/>
  <c r="H94" i="51"/>
  <c r="F94" i="51"/>
  <c r="BG93" i="51"/>
  <c r="BE93" i="51"/>
  <c r="BC93" i="51"/>
  <c r="AZ93" i="51"/>
  <c r="AY93" i="51"/>
  <c r="AU93" i="51"/>
  <c r="AS93" i="51"/>
  <c r="AQ93" i="51"/>
  <c r="AO93" i="51"/>
  <c r="AN93" i="51"/>
  <c r="AI93" i="51"/>
  <c r="AG93" i="51"/>
  <c r="AE93" i="51"/>
  <c r="AB93" i="51"/>
  <c r="AA93" i="51"/>
  <c r="W93" i="51"/>
  <c r="U93" i="51"/>
  <c r="S93" i="51"/>
  <c r="P93" i="51"/>
  <c r="O93" i="51"/>
  <c r="K93" i="51"/>
  <c r="I93" i="51"/>
  <c r="G93" i="51"/>
  <c r="C93" i="51"/>
  <c r="BJ92" i="51"/>
  <c r="BH92" i="51"/>
  <c r="BD92" i="51"/>
  <c r="BB92" i="51"/>
  <c r="AX92" i="51"/>
  <c r="AV92" i="51"/>
  <c r="AR92" i="51"/>
  <c r="AP92" i="51"/>
  <c r="AL92" i="51"/>
  <c r="AJ92" i="51"/>
  <c r="AF92" i="51"/>
  <c r="AD92" i="51"/>
  <c r="Z92" i="51"/>
  <c r="X92" i="51"/>
  <c r="T92" i="51"/>
  <c r="R92" i="51"/>
  <c r="N92" i="51"/>
  <c r="L92" i="51"/>
  <c r="H92" i="51"/>
  <c r="F92" i="51"/>
  <c r="BJ91" i="51"/>
  <c r="BH91" i="51"/>
  <c r="BD91" i="51"/>
  <c r="BB91" i="51"/>
  <c r="AX91" i="51"/>
  <c r="AV91" i="51"/>
  <c r="AR91" i="51"/>
  <c r="AP91" i="51"/>
  <c r="AL91" i="51"/>
  <c r="AJ91" i="51"/>
  <c r="AF91" i="51"/>
  <c r="AD91" i="51"/>
  <c r="Z91" i="51"/>
  <c r="X91" i="51"/>
  <c r="T91" i="51"/>
  <c r="R91" i="51"/>
  <c r="N91" i="51"/>
  <c r="L91" i="51"/>
  <c r="H91" i="51"/>
  <c r="F91" i="51"/>
  <c r="BJ90" i="51"/>
  <c r="BH90" i="51"/>
  <c r="BD90" i="51"/>
  <c r="BB90" i="51"/>
  <c r="AX90" i="51"/>
  <c r="AV90" i="51"/>
  <c r="AR90" i="51"/>
  <c r="AP90" i="51"/>
  <c r="AL90" i="51"/>
  <c r="AJ90" i="51"/>
  <c r="AF90" i="51"/>
  <c r="AD90" i="51"/>
  <c r="Z90" i="51"/>
  <c r="X90" i="51"/>
  <c r="T90" i="51"/>
  <c r="R90" i="51"/>
  <c r="N90" i="51"/>
  <c r="L90" i="51"/>
  <c r="H90" i="51"/>
  <c r="F90" i="51"/>
  <c r="BJ89" i="51"/>
  <c r="BH89" i="51"/>
  <c r="BD89" i="51"/>
  <c r="BB89" i="51"/>
  <c r="AX89" i="51"/>
  <c r="AV89" i="51"/>
  <c r="AR89" i="51"/>
  <c r="AP89" i="51"/>
  <c r="AL89" i="51"/>
  <c r="AJ89" i="51"/>
  <c r="AF89" i="51"/>
  <c r="AD89" i="51"/>
  <c r="Z89" i="51"/>
  <c r="X89" i="51"/>
  <c r="T89" i="51"/>
  <c r="R89" i="51"/>
  <c r="N89" i="51"/>
  <c r="L89" i="51"/>
  <c r="H89" i="51"/>
  <c r="F89" i="51"/>
  <c r="BJ88" i="51"/>
  <c r="BH88" i="51"/>
  <c r="BD88" i="51"/>
  <c r="BB88" i="51"/>
  <c r="AX88" i="51"/>
  <c r="AV88" i="51"/>
  <c r="AR88" i="51"/>
  <c r="AP88" i="51"/>
  <c r="AL88" i="51"/>
  <c r="AJ88" i="51"/>
  <c r="AF88" i="51"/>
  <c r="AD88" i="51"/>
  <c r="Z88" i="51"/>
  <c r="X88" i="51"/>
  <c r="T88" i="51"/>
  <c r="R88" i="51"/>
  <c r="N88" i="51"/>
  <c r="L88" i="51"/>
  <c r="H88" i="51"/>
  <c r="F88" i="51"/>
  <c r="BG87" i="51"/>
  <c r="BF87" i="51"/>
  <c r="BE87" i="51"/>
  <c r="BC87" i="51"/>
  <c r="BA87" i="51"/>
  <c r="AZ87" i="51"/>
  <c r="AY87" i="51"/>
  <c r="AW87" i="51"/>
  <c r="AU87" i="51"/>
  <c r="AT87" i="51"/>
  <c r="AS87" i="51"/>
  <c r="AQ87" i="51"/>
  <c r="AO87" i="51"/>
  <c r="AN87" i="51"/>
  <c r="AM87" i="51"/>
  <c r="AK87" i="51"/>
  <c r="AH87" i="51"/>
  <c r="AG87" i="51"/>
  <c r="AE87" i="51"/>
  <c r="AC87" i="51"/>
  <c r="AB87" i="51"/>
  <c r="AA87" i="51"/>
  <c r="V87" i="51"/>
  <c r="U87" i="51"/>
  <c r="S87" i="51"/>
  <c r="Q87" i="51"/>
  <c r="P87" i="51"/>
  <c r="O87" i="51"/>
  <c r="J87" i="51"/>
  <c r="I87" i="51"/>
  <c r="G87" i="51"/>
  <c r="E87" i="51"/>
  <c r="BJ86" i="51"/>
  <c r="BH86" i="51"/>
  <c r="BD86" i="51"/>
  <c r="BB86" i="51"/>
  <c r="AX86" i="51"/>
  <c r="AV86" i="51"/>
  <c r="AR86" i="51"/>
  <c r="AP86" i="51"/>
  <c r="AL86" i="51"/>
  <c r="AJ86" i="51"/>
  <c r="AF86" i="51"/>
  <c r="AD86" i="51"/>
  <c r="Z86" i="51"/>
  <c r="X86" i="51"/>
  <c r="T86" i="51"/>
  <c r="R86" i="51"/>
  <c r="N86" i="51"/>
  <c r="L86" i="51"/>
  <c r="H86" i="51"/>
  <c r="F86" i="51"/>
  <c r="BJ85" i="51"/>
  <c r="BH85" i="51"/>
  <c r="BD85" i="51"/>
  <c r="BB85" i="51"/>
  <c r="AX85" i="51"/>
  <c r="AV85" i="51"/>
  <c r="AR85" i="51"/>
  <c r="AP85" i="51"/>
  <c r="AL85" i="51"/>
  <c r="AJ85" i="51"/>
  <c r="AF85" i="51"/>
  <c r="AD85" i="51"/>
  <c r="Z85" i="51"/>
  <c r="X85" i="51"/>
  <c r="T85" i="51"/>
  <c r="R85" i="51"/>
  <c r="N85" i="51"/>
  <c r="L85" i="51"/>
  <c r="H85" i="51"/>
  <c r="F85" i="51"/>
  <c r="BJ84" i="51"/>
  <c r="BH84" i="51"/>
  <c r="BD84" i="51"/>
  <c r="BB84" i="51"/>
  <c r="AX84" i="51"/>
  <c r="AV84" i="51"/>
  <c r="AR84" i="51"/>
  <c r="AP84" i="51"/>
  <c r="AL84" i="51"/>
  <c r="AJ84" i="51"/>
  <c r="AF84" i="51"/>
  <c r="AD84" i="51"/>
  <c r="Z84" i="51"/>
  <c r="X84" i="51"/>
  <c r="T84" i="51"/>
  <c r="R84" i="51"/>
  <c r="N84" i="51"/>
  <c r="L84" i="51"/>
  <c r="H84" i="51"/>
  <c r="F84" i="51"/>
  <c r="BJ83" i="51"/>
  <c r="BH83" i="51"/>
  <c r="BD83" i="51"/>
  <c r="BB83" i="51"/>
  <c r="AX83" i="51"/>
  <c r="AV83" i="51"/>
  <c r="AR83" i="51"/>
  <c r="AP83" i="51"/>
  <c r="AL83" i="51"/>
  <c r="AJ83" i="51"/>
  <c r="AF83" i="51"/>
  <c r="AD83" i="51"/>
  <c r="Z83" i="51"/>
  <c r="X83" i="51"/>
  <c r="T83" i="51"/>
  <c r="R83" i="51"/>
  <c r="N83" i="51"/>
  <c r="L83" i="51"/>
  <c r="H83" i="51"/>
  <c r="F83" i="51"/>
  <c r="BJ82" i="51"/>
  <c r="BH82" i="51"/>
  <c r="BD82" i="51"/>
  <c r="BB82" i="51"/>
  <c r="AX82" i="51"/>
  <c r="AV82" i="51"/>
  <c r="AR82" i="51"/>
  <c r="AP82" i="51"/>
  <c r="AL82" i="51"/>
  <c r="AJ82" i="51"/>
  <c r="AF82" i="51"/>
  <c r="AD82" i="51"/>
  <c r="Z82" i="51"/>
  <c r="X82" i="51"/>
  <c r="T82" i="51"/>
  <c r="R82" i="51"/>
  <c r="N82" i="51"/>
  <c r="L82" i="51"/>
  <c r="H82" i="51"/>
  <c r="F82" i="51"/>
  <c r="BI81" i="51"/>
  <c r="BG81" i="51"/>
  <c r="BE81" i="51"/>
  <c r="BC81" i="51"/>
  <c r="BA81" i="51"/>
  <c r="AZ81" i="51"/>
  <c r="AW81" i="51"/>
  <c r="AU81" i="51"/>
  <c r="AS81" i="51"/>
  <c r="AQ81" i="51"/>
  <c r="AO81" i="51"/>
  <c r="AN81" i="51"/>
  <c r="AI81" i="51"/>
  <c r="AG81" i="51"/>
  <c r="AE81" i="51"/>
  <c r="AC81" i="51"/>
  <c r="AB81" i="51"/>
  <c r="W81" i="51"/>
  <c r="V81" i="51"/>
  <c r="U81" i="51"/>
  <c r="S81" i="51"/>
  <c r="Q81" i="51"/>
  <c r="P81" i="51"/>
  <c r="K81" i="51"/>
  <c r="J81" i="51"/>
  <c r="I81" i="51"/>
  <c r="G81" i="51"/>
  <c r="E81" i="51"/>
  <c r="C81" i="51"/>
  <c r="BJ80" i="51"/>
  <c r="BH80" i="51"/>
  <c r="BD80" i="51"/>
  <c r="BB80" i="51"/>
  <c r="AX80" i="51"/>
  <c r="AV80" i="51"/>
  <c r="AR80" i="51"/>
  <c r="AP80" i="51"/>
  <c r="AL80" i="51"/>
  <c r="AJ80" i="51"/>
  <c r="AF80" i="51"/>
  <c r="AD80" i="51"/>
  <c r="Z80" i="51"/>
  <c r="X80" i="51"/>
  <c r="T80" i="51"/>
  <c r="R80" i="51"/>
  <c r="N80" i="51"/>
  <c r="L80" i="51"/>
  <c r="H80" i="51"/>
  <c r="F80" i="51"/>
  <c r="BJ79" i="51"/>
  <c r="BH79" i="51"/>
  <c r="BD79" i="51"/>
  <c r="BB79" i="51"/>
  <c r="AX79" i="51"/>
  <c r="AV79" i="51"/>
  <c r="AR79" i="51"/>
  <c r="AP79" i="51"/>
  <c r="AL79" i="51"/>
  <c r="AJ79" i="51"/>
  <c r="AF79" i="51"/>
  <c r="AD79" i="51"/>
  <c r="Z79" i="51"/>
  <c r="X79" i="51"/>
  <c r="T79" i="51"/>
  <c r="R79" i="51"/>
  <c r="N79" i="51"/>
  <c r="L79" i="51"/>
  <c r="H79" i="51"/>
  <c r="F79" i="51"/>
  <c r="BJ78" i="51"/>
  <c r="BH78" i="51"/>
  <c r="BD78" i="51"/>
  <c r="BB78" i="51"/>
  <c r="AX78" i="51"/>
  <c r="AV78" i="51"/>
  <c r="AR78" i="51"/>
  <c r="AP78" i="51"/>
  <c r="AL78" i="51"/>
  <c r="AJ78" i="51"/>
  <c r="AF78" i="51"/>
  <c r="AD78" i="51"/>
  <c r="Z78" i="51"/>
  <c r="X78" i="51"/>
  <c r="T78" i="51"/>
  <c r="R78" i="51"/>
  <c r="N78" i="51"/>
  <c r="L78" i="51"/>
  <c r="H78" i="51"/>
  <c r="F78" i="51"/>
  <c r="BJ77" i="51"/>
  <c r="BH77" i="51"/>
  <c r="BD77" i="51"/>
  <c r="BB77" i="51"/>
  <c r="AX77" i="51"/>
  <c r="AV77" i="51"/>
  <c r="AR77" i="51"/>
  <c r="AP77" i="51"/>
  <c r="AL77" i="51"/>
  <c r="AJ77" i="51"/>
  <c r="AF77" i="51"/>
  <c r="AD77" i="51"/>
  <c r="Z77" i="51"/>
  <c r="X77" i="51"/>
  <c r="T77" i="51"/>
  <c r="R77" i="51"/>
  <c r="N77" i="51"/>
  <c r="L77" i="51"/>
  <c r="H77" i="51"/>
  <c r="F77" i="51"/>
  <c r="BJ76" i="51"/>
  <c r="BH76" i="51"/>
  <c r="BD76" i="51"/>
  <c r="BB76" i="51"/>
  <c r="AX76" i="51"/>
  <c r="AV76" i="51"/>
  <c r="AR76" i="51"/>
  <c r="AP76" i="51"/>
  <c r="AL76" i="51"/>
  <c r="AJ76" i="51"/>
  <c r="AF76" i="51"/>
  <c r="AD76" i="51"/>
  <c r="Z76" i="51"/>
  <c r="X76" i="51"/>
  <c r="T76" i="51"/>
  <c r="R76" i="51"/>
  <c r="N76" i="51"/>
  <c r="L76" i="51"/>
  <c r="H76" i="51"/>
  <c r="F76" i="51"/>
  <c r="BF75" i="51"/>
  <c r="BE75" i="51"/>
  <c r="BC75" i="51"/>
  <c r="BA75" i="51"/>
  <c r="AZ75" i="51"/>
  <c r="AY75" i="51"/>
  <c r="AT75" i="51"/>
  <c r="AS75" i="51"/>
  <c r="AQ75" i="51"/>
  <c r="AO75" i="51"/>
  <c r="AN75" i="51"/>
  <c r="AH75" i="51"/>
  <c r="AG75" i="51"/>
  <c r="AE75" i="51"/>
  <c r="AC75" i="51"/>
  <c r="AB75" i="51"/>
  <c r="V75" i="51"/>
  <c r="U75" i="51"/>
  <c r="S75" i="51"/>
  <c r="Q75" i="51"/>
  <c r="P75" i="51"/>
  <c r="J75" i="51"/>
  <c r="I75" i="51"/>
  <c r="G75" i="51"/>
  <c r="E75" i="51"/>
  <c r="BJ74" i="51"/>
  <c r="BH74" i="51"/>
  <c r="BD74" i="51"/>
  <c r="BB74" i="51"/>
  <c r="AX74" i="51"/>
  <c r="AV74" i="51"/>
  <c r="AR74" i="51"/>
  <c r="AP74" i="51"/>
  <c r="AL74" i="51"/>
  <c r="AJ74" i="51"/>
  <c r="AF74" i="51"/>
  <c r="AD74" i="51"/>
  <c r="Z74" i="51"/>
  <c r="X74" i="51"/>
  <c r="T74" i="51"/>
  <c r="R74" i="51"/>
  <c r="N74" i="51"/>
  <c r="L74" i="51"/>
  <c r="H74" i="51"/>
  <c r="F74" i="51"/>
  <c r="BJ73" i="51"/>
  <c r="BH73" i="51"/>
  <c r="BD73" i="51"/>
  <c r="BB73" i="51"/>
  <c r="AX73" i="51"/>
  <c r="AV73" i="51"/>
  <c r="AR73" i="51"/>
  <c r="AP73" i="51"/>
  <c r="AL73" i="51"/>
  <c r="AJ73" i="51"/>
  <c r="AF73" i="51"/>
  <c r="AD73" i="51"/>
  <c r="Z73" i="51"/>
  <c r="X73" i="51"/>
  <c r="T73" i="51"/>
  <c r="R73" i="51"/>
  <c r="N73" i="51"/>
  <c r="L73" i="51"/>
  <c r="H73" i="51"/>
  <c r="F73" i="51"/>
  <c r="BJ72" i="51"/>
  <c r="BH72" i="51"/>
  <c r="BD72" i="51"/>
  <c r="BB72" i="51"/>
  <c r="AX72" i="51"/>
  <c r="AV72" i="51"/>
  <c r="AR72" i="51"/>
  <c r="AP72" i="51"/>
  <c r="AL72" i="51"/>
  <c r="AJ72" i="51"/>
  <c r="AF72" i="51"/>
  <c r="AD72" i="51"/>
  <c r="Z72" i="51"/>
  <c r="X72" i="51"/>
  <c r="T72" i="51"/>
  <c r="R72" i="51"/>
  <c r="N72" i="51"/>
  <c r="L72" i="51"/>
  <c r="H72" i="51"/>
  <c r="F72" i="51"/>
  <c r="BJ71" i="51"/>
  <c r="BH71" i="51"/>
  <c r="BD71" i="51"/>
  <c r="BB71" i="51"/>
  <c r="AX71" i="51"/>
  <c r="AV71" i="51"/>
  <c r="AR71" i="51"/>
  <c r="AP71" i="51"/>
  <c r="AL71" i="51"/>
  <c r="AJ71" i="51"/>
  <c r="AF71" i="51"/>
  <c r="AD71" i="51"/>
  <c r="Z71" i="51"/>
  <c r="X71" i="51"/>
  <c r="T71" i="51"/>
  <c r="R71" i="51"/>
  <c r="N71" i="51"/>
  <c r="L71" i="51"/>
  <c r="H71" i="51"/>
  <c r="F71" i="51"/>
  <c r="BJ70" i="51"/>
  <c r="BH70" i="51"/>
  <c r="BD70" i="51"/>
  <c r="BB70" i="51"/>
  <c r="AX70" i="51"/>
  <c r="AV70" i="51"/>
  <c r="AR70" i="51"/>
  <c r="AP70" i="51"/>
  <c r="AL70" i="51"/>
  <c r="AJ70" i="51"/>
  <c r="AF70" i="51"/>
  <c r="AD70" i="51"/>
  <c r="Z70" i="51"/>
  <c r="X70" i="51"/>
  <c r="T70" i="51"/>
  <c r="R70" i="51"/>
  <c r="N70" i="51"/>
  <c r="L70" i="51"/>
  <c r="H70" i="51"/>
  <c r="F70" i="51"/>
  <c r="BI69" i="51"/>
  <c r="BG69" i="51"/>
  <c r="BF69" i="51"/>
  <c r="BC69" i="51"/>
  <c r="BA69" i="51"/>
  <c r="AY69" i="51"/>
  <c r="AW69" i="51"/>
  <c r="AU69" i="51"/>
  <c r="AT69" i="51"/>
  <c r="AQ69" i="51"/>
  <c r="AO69" i="51"/>
  <c r="AM69" i="51"/>
  <c r="AK69" i="51"/>
  <c r="AI69" i="51"/>
  <c r="AH69" i="51"/>
  <c r="AC69" i="51"/>
  <c r="AB69" i="51"/>
  <c r="AA69" i="51"/>
  <c r="Y69" i="51"/>
  <c r="W69" i="51"/>
  <c r="V69" i="51"/>
  <c r="Q69" i="51"/>
  <c r="P69" i="51"/>
  <c r="O69" i="51"/>
  <c r="M69" i="51"/>
  <c r="K69" i="51"/>
  <c r="J69" i="51"/>
  <c r="E69" i="51"/>
  <c r="BJ68" i="51"/>
  <c r="BH68" i="51"/>
  <c r="BD68" i="51"/>
  <c r="BB68" i="51"/>
  <c r="AX68" i="51"/>
  <c r="AV68" i="51"/>
  <c r="AR68" i="51"/>
  <c r="AP68" i="51"/>
  <c r="AL68" i="51"/>
  <c r="AJ68" i="51"/>
  <c r="AF68" i="51"/>
  <c r="AD68" i="51"/>
  <c r="Z68" i="51"/>
  <c r="X68" i="51"/>
  <c r="T68" i="51"/>
  <c r="R68" i="51"/>
  <c r="N68" i="51"/>
  <c r="L68" i="51"/>
  <c r="H68" i="51"/>
  <c r="F68" i="51"/>
  <c r="BJ67" i="51"/>
  <c r="BH67" i="51"/>
  <c r="BD67" i="51"/>
  <c r="BB67" i="51"/>
  <c r="AX67" i="51"/>
  <c r="AV67" i="51"/>
  <c r="AR67" i="51"/>
  <c r="AP67" i="51"/>
  <c r="AL67" i="51"/>
  <c r="AJ67" i="51"/>
  <c r="AF67" i="51"/>
  <c r="AD67" i="51"/>
  <c r="Z67" i="51"/>
  <c r="X67" i="51"/>
  <c r="T67" i="51"/>
  <c r="R67" i="51"/>
  <c r="N67" i="51"/>
  <c r="L67" i="51"/>
  <c r="H67" i="51"/>
  <c r="F67" i="51"/>
  <c r="BJ66" i="51"/>
  <c r="BH66" i="51"/>
  <c r="BD66" i="51"/>
  <c r="BB66" i="51"/>
  <c r="AX66" i="51"/>
  <c r="AV66" i="51"/>
  <c r="AR66" i="51"/>
  <c r="AP66" i="51"/>
  <c r="AL66" i="51"/>
  <c r="AJ66" i="51"/>
  <c r="AF66" i="51"/>
  <c r="AD66" i="51"/>
  <c r="Z66" i="51"/>
  <c r="X66" i="51"/>
  <c r="T66" i="51"/>
  <c r="R66" i="51"/>
  <c r="N66" i="51"/>
  <c r="L66" i="51"/>
  <c r="H66" i="51"/>
  <c r="F66" i="51"/>
  <c r="BJ65" i="51"/>
  <c r="BH65" i="51"/>
  <c r="BD65" i="51"/>
  <c r="BB65" i="51"/>
  <c r="AX65" i="51"/>
  <c r="AV65" i="51"/>
  <c r="AR65" i="51"/>
  <c r="AP65" i="51"/>
  <c r="AL65" i="51"/>
  <c r="AJ65" i="51"/>
  <c r="AF65" i="51"/>
  <c r="AD65" i="51"/>
  <c r="Z65" i="51"/>
  <c r="X65" i="51"/>
  <c r="T65" i="51"/>
  <c r="R65" i="51"/>
  <c r="N65" i="51"/>
  <c r="L65" i="51"/>
  <c r="H65" i="51"/>
  <c r="F65" i="51"/>
  <c r="BJ64" i="51"/>
  <c r="BH64" i="51"/>
  <c r="BD64" i="51"/>
  <c r="BB64" i="51"/>
  <c r="AX64" i="51"/>
  <c r="AV64" i="51"/>
  <c r="AR64" i="51"/>
  <c r="AP64" i="51"/>
  <c r="AL64" i="51"/>
  <c r="AJ64" i="51"/>
  <c r="AF64" i="51"/>
  <c r="AD64" i="51"/>
  <c r="Z64" i="51"/>
  <c r="X64" i="51"/>
  <c r="T64" i="51"/>
  <c r="R64" i="51"/>
  <c r="N64" i="51"/>
  <c r="L64" i="51"/>
  <c r="H64" i="51"/>
  <c r="F64" i="51"/>
  <c r="BI63" i="51"/>
  <c r="BG63" i="51"/>
  <c r="BF63" i="51"/>
  <c r="AZ63" i="51"/>
  <c r="AY63" i="51"/>
  <c r="AW63" i="51"/>
  <c r="AU63" i="51"/>
  <c r="AT63" i="51"/>
  <c r="AS63" i="51"/>
  <c r="AN63" i="51"/>
  <c r="AM63" i="51"/>
  <c r="AK63" i="51"/>
  <c r="AI63" i="51"/>
  <c r="AH63" i="51"/>
  <c r="AG63" i="51"/>
  <c r="AB63" i="51"/>
  <c r="AA63" i="51"/>
  <c r="Y63" i="51"/>
  <c r="W63" i="51"/>
  <c r="V63" i="51"/>
  <c r="P63" i="51"/>
  <c r="O63" i="51"/>
  <c r="M63" i="51"/>
  <c r="K63" i="51"/>
  <c r="J63" i="51"/>
  <c r="C63" i="51"/>
  <c r="BJ62" i="51"/>
  <c r="BH62" i="51"/>
  <c r="BD62" i="51"/>
  <c r="BB62" i="51"/>
  <c r="AX62" i="51"/>
  <c r="AV62" i="51"/>
  <c r="AR62" i="51"/>
  <c r="AP62" i="51"/>
  <c r="AL62" i="51"/>
  <c r="AJ62" i="51"/>
  <c r="AF62" i="51"/>
  <c r="AD62" i="51"/>
  <c r="Z62" i="51"/>
  <c r="X62" i="51"/>
  <c r="T62" i="51"/>
  <c r="R62" i="51"/>
  <c r="N62" i="51"/>
  <c r="L62" i="51"/>
  <c r="H62" i="51"/>
  <c r="F62" i="51"/>
  <c r="BJ61" i="51"/>
  <c r="BH61" i="51"/>
  <c r="BD61" i="51"/>
  <c r="BB61" i="51"/>
  <c r="AX61" i="51"/>
  <c r="AV61" i="51"/>
  <c r="AR61" i="51"/>
  <c r="AP61" i="51"/>
  <c r="AL61" i="51"/>
  <c r="AJ61" i="51"/>
  <c r="AF61" i="51"/>
  <c r="AD61" i="51"/>
  <c r="Z61" i="51"/>
  <c r="X61" i="51"/>
  <c r="T61" i="51"/>
  <c r="R61" i="51"/>
  <c r="N61" i="51"/>
  <c r="L61" i="51"/>
  <c r="H61" i="51"/>
  <c r="F61" i="51"/>
  <c r="BJ60" i="51"/>
  <c r="BH60" i="51"/>
  <c r="BD60" i="51"/>
  <c r="BB60" i="51"/>
  <c r="AX60" i="51"/>
  <c r="AV60" i="51"/>
  <c r="AR60" i="51"/>
  <c r="AP60" i="51"/>
  <c r="AL60" i="51"/>
  <c r="AJ60" i="51"/>
  <c r="AF60" i="51"/>
  <c r="AD60" i="51"/>
  <c r="Z60" i="51"/>
  <c r="X60" i="51"/>
  <c r="T60" i="51"/>
  <c r="R60" i="51"/>
  <c r="N60" i="51"/>
  <c r="L60" i="51"/>
  <c r="H60" i="51"/>
  <c r="F60" i="51"/>
  <c r="BJ59" i="51"/>
  <c r="BH59" i="51"/>
  <c r="BD59" i="51"/>
  <c r="BB59" i="51"/>
  <c r="AX59" i="51"/>
  <c r="AV59" i="51"/>
  <c r="AR59" i="51"/>
  <c r="AP59" i="51"/>
  <c r="AL59" i="51"/>
  <c r="AJ59" i="51"/>
  <c r="AF59" i="51"/>
  <c r="AD59" i="51"/>
  <c r="Z59" i="51"/>
  <c r="X59" i="51"/>
  <c r="T59" i="51"/>
  <c r="R59" i="51"/>
  <c r="N59" i="51"/>
  <c r="L59" i="51"/>
  <c r="H59" i="51"/>
  <c r="F59" i="51"/>
  <c r="BJ58" i="51"/>
  <c r="BH58" i="51"/>
  <c r="BD58" i="51"/>
  <c r="BB58" i="51"/>
  <c r="AX58" i="51"/>
  <c r="AV58" i="51"/>
  <c r="AR58" i="51"/>
  <c r="AP58" i="51"/>
  <c r="AL58" i="51"/>
  <c r="AJ58" i="51"/>
  <c r="AF58" i="51"/>
  <c r="AD58" i="51"/>
  <c r="Z58" i="51"/>
  <c r="X58" i="51"/>
  <c r="T58" i="51"/>
  <c r="R58" i="51"/>
  <c r="N58" i="51"/>
  <c r="L58" i="51"/>
  <c r="H58" i="51"/>
  <c r="F58" i="51"/>
  <c r="BI57" i="51"/>
  <c r="BG57" i="51"/>
  <c r="BE57" i="51"/>
  <c r="BC57" i="51"/>
  <c r="BA57" i="51"/>
  <c r="AZ57" i="51"/>
  <c r="AW57" i="51"/>
  <c r="AU57" i="51"/>
  <c r="AS57" i="51"/>
  <c r="AQ57" i="51"/>
  <c r="AO57" i="51"/>
  <c r="AN57" i="51"/>
  <c r="AK57" i="51"/>
  <c r="AI57" i="51"/>
  <c r="AH57" i="51"/>
  <c r="AG57" i="51"/>
  <c r="AE57" i="51"/>
  <c r="AC57" i="51"/>
  <c r="AB57" i="51"/>
  <c r="W57" i="51"/>
  <c r="V57" i="51"/>
  <c r="U57" i="51"/>
  <c r="S57" i="51"/>
  <c r="Q57" i="51"/>
  <c r="P57" i="51"/>
  <c r="K57" i="51"/>
  <c r="I57" i="51"/>
  <c r="G57" i="51"/>
  <c r="E57" i="51"/>
  <c r="C57" i="51"/>
  <c r="BJ56" i="51"/>
  <c r="BH56" i="51"/>
  <c r="BD56" i="51"/>
  <c r="BB56" i="51"/>
  <c r="AX56" i="51"/>
  <c r="AV56" i="51"/>
  <c r="AR56" i="51"/>
  <c r="AP56" i="51"/>
  <c r="AL56" i="51"/>
  <c r="AJ56" i="51"/>
  <c r="AF56" i="51"/>
  <c r="AD56" i="51"/>
  <c r="Z56" i="51"/>
  <c r="X56" i="51"/>
  <c r="T56" i="51"/>
  <c r="R56" i="51"/>
  <c r="N56" i="51"/>
  <c r="L56" i="51"/>
  <c r="H56" i="51"/>
  <c r="F56" i="51"/>
  <c r="BJ55" i="51"/>
  <c r="BH55" i="51"/>
  <c r="BD55" i="51"/>
  <c r="BB55" i="51"/>
  <c r="AX55" i="51"/>
  <c r="AV55" i="51"/>
  <c r="AR55" i="51"/>
  <c r="AP55" i="51"/>
  <c r="AL55" i="51"/>
  <c r="AJ55" i="51"/>
  <c r="AF55" i="51"/>
  <c r="AD55" i="51"/>
  <c r="Z55" i="51"/>
  <c r="X55" i="51"/>
  <c r="T55" i="51"/>
  <c r="R55" i="51"/>
  <c r="N55" i="51"/>
  <c r="L55" i="51"/>
  <c r="H55" i="51"/>
  <c r="F55" i="51"/>
  <c r="BJ54" i="51"/>
  <c r="BH54" i="51"/>
  <c r="BD54" i="51"/>
  <c r="BB54" i="51"/>
  <c r="AX54" i="51"/>
  <c r="AV54" i="51"/>
  <c r="AR54" i="51"/>
  <c r="AP54" i="51"/>
  <c r="AL54" i="51"/>
  <c r="AJ54" i="51"/>
  <c r="AF54" i="51"/>
  <c r="AD54" i="51"/>
  <c r="Z54" i="51"/>
  <c r="X54" i="51"/>
  <c r="T54" i="51"/>
  <c r="R54" i="51"/>
  <c r="N54" i="51"/>
  <c r="L54" i="51"/>
  <c r="H54" i="51"/>
  <c r="F54" i="51"/>
  <c r="BJ53" i="51"/>
  <c r="BH53" i="51"/>
  <c r="BD53" i="51"/>
  <c r="BB53" i="51"/>
  <c r="AX53" i="51"/>
  <c r="AV53" i="51"/>
  <c r="AR53" i="51"/>
  <c r="AP53" i="51"/>
  <c r="AL53" i="51"/>
  <c r="AJ53" i="51"/>
  <c r="AF53" i="51"/>
  <c r="AD53" i="51"/>
  <c r="Z53" i="51"/>
  <c r="X53" i="51"/>
  <c r="T53" i="51"/>
  <c r="R53" i="51"/>
  <c r="N53" i="51"/>
  <c r="L53" i="51"/>
  <c r="H53" i="51"/>
  <c r="F53" i="51"/>
  <c r="BJ52" i="51"/>
  <c r="BH52" i="51"/>
  <c r="BD52" i="51"/>
  <c r="BB52" i="51"/>
  <c r="AX52" i="51"/>
  <c r="AV52" i="51"/>
  <c r="AR52" i="51"/>
  <c r="AP52" i="51"/>
  <c r="AL52" i="51"/>
  <c r="AJ52" i="51"/>
  <c r="AF52" i="51"/>
  <c r="AD52" i="51"/>
  <c r="Z52" i="51"/>
  <c r="X52" i="51"/>
  <c r="T52" i="51"/>
  <c r="R52" i="51"/>
  <c r="N52" i="51"/>
  <c r="L52" i="51"/>
  <c r="H52" i="51"/>
  <c r="F52" i="51"/>
  <c r="BF51" i="51"/>
  <c r="BE51" i="51"/>
  <c r="BC51" i="51"/>
  <c r="BA51" i="51"/>
  <c r="AZ51" i="51"/>
  <c r="AT51" i="51"/>
  <c r="AS51" i="51"/>
  <c r="AQ51" i="51"/>
  <c r="AO51" i="51"/>
  <c r="AN51" i="51"/>
  <c r="AH51" i="51"/>
  <c r="AG51" i="51"/>
  <c r="AE51" i="51"/>
  <c r="AC51" i="51"/>
  <c r="AA51" i="51"/>
  <c r="V51" i="51"/>
  <c r="U51" i="51"/>
  <c r="S51" i="51"/>
  <c r="Q51" i="51"/>
  <c r="O51" i="51"/>
  <c r="J51" i="51"/>
  <c r="I51" i="51"/>
  <c r="G51" i="51"/>
  <c r="E51" i="51"/>
  <c r="BJ50" i="51"/>
  <c r="BH50" i="51"/>
  <c r="BD50" i="51"/>
  <c r="BB50" i="51"/>
  <c r="AX50" i="51"/>
  <c r="AV50" i="51"/>
  <c r="AR50" i="51"/>
  <c r="AP50" i="51"/>
  <c r="AL50" i="51"/>
  <c r="AJ50" i="51"/>
  <c r="AF50" i="51"/>
  <c r="AD50" i="51"/>
  <c r="Z50" i="51"/>
  <c r="X50" i="51"/>
  <c r="T50" i="51"/>
  <c r="R50" i="51"/>
  <c r="N50" i="51"/>
  <c r="L50" i="51"/>
  <c r="H50" i="51"/>
  <c r="F50" i="51"/>
  <c r="BJ49" i="51"/>
  <c r="BH49" i="51"/>
  <c r="BD49" i="51"/>
  <c r="BB49" i="51"/>
  <c r="AX49" i="51"/>
  <c r="AV49" i="51"/>
  <c r="AR49" i="51"/>
  <c r="AP49" i="51"/>
  <c r="AL49" i="51"/>
  <c r="AJ49" i="51"/>
  <c r="AF49" i="51"/>
  <c r="AD49" i="51"/>
  <c r="Z49" i="51"/>
  <c r="X49" i="51"/>
  <c r="T49" i="51"/>
  <c r="R49" i="51"/>
  <c r="N49" i="51"/>
  <c r="L49" i="51"/>
  <c r="H49" i="51"/>
  <c r="F49" i="51"/>
  <c r="BJ48" i="51"/>
  <c r="BH48" i="51"/>
  <c r="BD48" i="51"/>
  <c r="BB48" i="51"/>
  <c r="AX48" i="51"/>
  <c r="AV48" i="51"/>
  <c r="AR48" i="51"/>
  <c r="AP48" i="51"/>
  <c r="AL48" i="51"/>
  <c r="AJ48" i="51"/>
  <c r="AF48" i="51"/>
  <c r="AD48" i="51"/>
  <c r="Z48" i="51"/>
  <c r="X48" i="51"/>
  <c r="T48" i="51"/>
  <c r="R48" i="51"/>
  <c r="N48" i="51"/>
  <c r="L48" i="51"/>
  <c r="H48" i="51"/>
  <c r="F48" i="51"/>
  <c r="BJ47" i="51"/>
  <c r="BH47" i="51"/>
  <c r="BD47" i="51"/>
  <c r="BB47" i="51"/>
  <c r="AX47" i="51"/>
  <c r="AV47" i="51"/>
  <c r="AR47" i="51"/>
  <c r="AP47" i="51"/>
  <c r="AL47" i="51"/>
  <c r="AJ47" i="51"/>
  <c r="AF47" i="51"/>
  <c r="AD47" i="51"/>
  <c r="Z47" i="51"/>
  <c r="X47" i="51"/>
  <c r="T47" i="51"/>
  <c r="R47" i="51"/>
  <c r="N47" i="51"/>
  <c r="L47" i="51"/>
  <c r="H47" i="51"/>
  <c r="F47" i="51"/>
  <c r="BJ46" i="51"/>
  <c r="BH46" i="51"/>
  <c r="BD46" i="51"/>
  <c r="BB46" i="51"/>
  <c r="AX46" i="51"/>
  <c r="AV46" i="51"/>
  <c r="AR46" i="51"/>
  <c r="AP46" i="51"/>
  <c r="AL46" i="51"/>
  <c r="AJ46" i="51"/>
  <c r="AF46" i="51"/>
  <c r="AD46" i="51"/>
  <c r="Z46" i="51"/>
  <c r="X46" i="51"/>
  <c r="T46" i="51"/>
  <c r="R46" i="51"/>
  <c r="N46" i="51"/>
  <c r="L46" i="51"/>
  <c r="H46" i="51"/>
  <c r="F46" i="51"/>
  <c r="BI45" i="51"/>
  <c r="BF45" i="51"/>
  <c r="BE45" i="51"/>
  <c r="BC45" i="51"/>
  <c r="BA45" i="51"/>
  <c r="AY45" i="51"/>
  <c r="AW45" i="51"/>
  <c r="AT45" i="51"/>
  <c r="AS45" i="51"/>
  <c r="AO45" i="51"/>
  <c r="AM45" i="51"/>
  <c r="AK45" i="51"/>
  <c r="AH45" i="51"/>
  <c r="AG45" i="51"/>
  <c r="AC45" i="51"/>
  <c r="AB45" i="51"/>
  <c r="AA45" i="51"/>
  <c r="Y45" i="51"/>
  <c r="W45" i="51"/>
  <c r="V45" i="51"/>
  <c r="Q45" i="51"/>
  <c r="P45" i="51"/>
  <c r="O45" i="51"/>
  <c r="M45" i="51"/>
  <c r="K45" i="51"/>
  <c r="J45" i="51"/>
  <c r="G45" i="51"/>
  <c r="E45" i="51"/>
  <c r="C45" i="51"/>
  <c r="BJ44" i="51"/>
  <c r="BH44" i="51"/>
  <c r="BD44" i="51"/>
  <c r="BB44" i="51"/>
  <c r="AX44" i="51"/>
  <c r="AV44" i="51"/>
  <c r="AR44" i="51"/>
  <c r="AP44" i="51"/>
  <c r="AL44" i="51"/>
  <c r="AJ44" i="51"/>
  <c r="AF44" i="51"/>
  <c r="AD44" i="51"/>
  <c r="Z44" i="51"/>
  <c r="X44" i="51"/>
  <c r="T44" i="51"/>
  <c r="R44" i="51"/>
  <c r="N44" i="51"/>
  <c r="L44" i="51"/>
  <c r="H44" i="51"/>
  <c r="F44" i="51"/>
  <c r="BJ43" i="51"/>
  <c r="BH43" i="51"/>
  <c r="BD43" i="51"/>
  <c r="BB43" i="51"/>
  <c r="AX43" i="51"/>
  <c r="AV43" i="51"/>
  <c r="AR43" i="51"/>
  <c r="AP43" i="51"/>
  <c r="AL43" i="51"/>
  <c r="AJ43" i="51"/>
  <c r="AF43" i="51"/>
  <c r="AD43" i="51"/>
  <c r="T43" i="51"/>
  <c r="R43" i="51"/>
  <c r="N43" i="51"/>
  <c r="L43" i="51"/>
  <c r="H43" i="51"/>
  <c r="F43" i="51"/>
  <c r="BJ42" i="51"/>
  <c r="BH42" i="51"/>
  <c r="BD42" i="51"/>
  <c r="BB42" i="51"/>
  <c r="AX42" i="51"/>
  <c r="AV42" i="51"/>
  <c r="AR42" i="51"/>
  <c r="AP42" i="51"/>
  <c r="AL42" i="51"/>
  <c r="AJ42" i="51"/>
  <c r="AF42" i="51"/>
  <c r="AD42" i="51"/>
  <c r="Z42" i="51"/>
  <c r="X42" i="51"/>
  <c r="T42" i="51"/>
  <c r="R42" i="51"/>
  <c r="N42" i="51"/>
  <c r="L42" i="51"/>
  <c r="H42" i="51"/>
  <c r="F42" i="51"/>
  <c r="BJ41" i="51"/>
  <c r="BH41" i="51"/>
  <c r="BD41" i="51"/>
  <c r="BB41" i="51"/>
  <c r="AX41" i="51"/>
  <c r="AV41" i="51"/>
  <c r="AR41" i="51"/>
  <c r="AP41" i="51"/>
  <c r="AL41" i="51"/>
  <c r="AJ41" i="51"/>
  <c r="AF41" i="51"/>
  <c r="AD41" i="51"/>
  <c r="Z41" i="51"/>
  <c r="X41" i="51"/>
  <c r="T41" i="51"/>
  <c r="R41" i="51"/>
  <c r="N41" i="51"/>
  <c r="L41" i="51"/>
  <c r="H41" i="51"/>
  <c r="F41" i="51"/>
  <c r="BJ40" i="51"/>
  <c r="BH40" i="51"/>
  <c r="BD40" i="51"/>
  <c r="BB40" i="51"/>
  <c r="AX40" i="51"/>
  <c r="AV40" i="51"/>
  <c r="AR40" i="51"/>
  <c r="AP40" i="51"/>
  <c r="AL40" i="51"/>
  <c r="AJ40" i="51"/>
  <c r="AF40" i="51"/>
  <c r="AD40" i="51"/>
  <c r="Z40" i="51"/>
  <c r="X40" i="51"/>
  <c r="T40" i="51"/>
  <c r="R40" i="51"/>
  <c r="N40" i="51"/>
  <c r="L40" i="51"/>
  <c r="H40" i="51"/>
  <c r="F40" i="51"/>
  <c r="BI39" i="51"/>
  <c r="BG39" i="51"/>
  <c r="BF39" i="51"/>
  <c r="AZ39" i="51"/>
  <c r="AY39" i="51"/>
  <c r="AW39" i="51"/>
  <c r="AT39" i="51"/>
  <c r="AN39" i="51"/>
  <c r="AM39" i="51"/>
  <c r="AK39" i="51"/>
  <c r="AH39" i="51"/>
  <c r="AB39" i="51"/>
  <c r="AA39" i="51"/>
  <c r="V39" i="51"/>
  <c r="U39" i="51"/>
  <c r="P39" i="51"/>
  <c r="O39" i="51"/>
  <c r="M39" i="51"/>
  <c r="J39" i="51"/>
  <c r="I39" i="51"/>
  <c r="C39" i="51"/>
  <c r="BJ38" i="51"/>
  <c r="BH38" i="51"/>
  <c r="BD38" i="51"/>
  <c r="BB38" i="51"/>
  <c r="AX38" i="51"/>
  <c r="AV38" i="51"/>
  <c r="AR38" i="51"/>
  <c r="AP38" i="51"/>
  <c r="AL38" i="51"/>
  <c r="AJ38" i="51"/>
  <c r="AF38" i="51"/>
  <c r="AD38" i="51"/>
  <c r="Z38" i="51"/>
  <c r="X38" i="51"/>
  <c r="T38" i="51"/>
  <c r="R38" i="51"/>
  <c r="N38" i="51"/>
  <c r="L38" i="51"/>
  <c r="H38" i="51"/>
  <c r="F38" i="51"/>
  <c r="BJ37" i="51"/>
  <c r="BH37" i="51"/>
  <c r="BD37" i="51"/>
  <c r="BB37" i="51"/>
  <c r="AX37" i="51"/>
  <c r="AV37" i="51"/>
  <c r="AR37" i="51"/>
  <c r="AP37" i="51"/>
  <c r="AL37" i="51"/>
  <c r="AJ37" i="51"/>
  <c r="AF37" i="51"/>
  <c r="AD37" i="51"/>
  <c r="Z37" i="51"/>
  <c r="X37" i="51"/>
  <c r="T37" i="51"/>
  <c r="R37" i="51"/>
  <c r="N37" i="51"/>
  <c r="L37" i="51"/>
  <c r="H37" i="51"/>
  <c r="F37" i="51"/>
  <c r="BJ36" i="51"/>
  <c r="BH36" i="51"/>
  <c r="BD36" i="51"/>
  <c r="BB36" i="51"/>
  <c r="AX36" i="51"/>
  <c r="AV36" i="51"/>
  <c r="AR36" i="51"/>
  <c r="AP36" i="51"/>
  <c r="AL36" i="51"/>
  <c r="AJ36" i="51"/>
  <c r="AF36" i="51"/>
  <c r="AD36" i="51"/>
  <c r="Z36" i="51"/>
  <c r="X36" i="51"/>
  <c r="T36" i="51"/>
  <c r="R36" i="51"/>
  <c r="N36" i="51"/>
  <c r="L36" i="51"/>
  <c r="H36" i="51"/>
  <c r="F36" i="51"/>
  <c r="BJ35" i="51"/>
  <c r="BH35" i="51"/>
  <c r="BD35" i="51"/>
  <c r="BB35" i="51"/>
  <c r="AX35" i="51"/>
  <c r="AV35" i="51"/>
  <c r="AR35" i="51"/>
  <c r="AP35" i="51"/>
  <c r="AL35" i="51"/>
  <c r="AJ35" i="51"/>
  <c r="AF35" i="51"/>
  <c r="AD35" i="51"/>
  <c r="Z35" i="51"/>
  <c r="X35" i="51"/>
  <c r="T35" i="51"/>
  <c r="R35" i="51"/>
  <c r="N35" i="51"/>
  <c r="L35" i="51"/>
  <c r="H35" i="51"/>
  <c r="F35" i="51"/>
  <c r="BJ34" i="51"/>
  <c r="BH34" i="51"/>
  <c r="BD34" i="51"/>
  <c r="BB34" i="51"/>
  <c r="AX34" i="51"/>
  <c r="AV34" i="51"/>
  <c r="AR34" i="51"/>
  <c r="AP34" i="51"/>
  <c r="AL34" i="51"/>
  <c r="AJ34" i="51"/>
  <c r="AF34" i="51"/>
  <c r="AD34" i="51"/>
  <c r="Z34" i="51"/>
  <c r="X34" i="51"/>
  <c r="T34" i="51"/>
  <c r="R34" i="51"/>
  <c r="N34" i="51"/>
  <c r="L34" i="51"/>
  <c r="H34" i="51"/>
  <c r="F34" i="51"/>
  <c r="BI33" i="51"/>
  <c r="BG33" i="51"/>
  <c r="BF33" i="51"/>
  <c r="BE33" i="51"/>
  <c r="BC33" i="51"/>
  <c r="BA33" i="51"/>
  <c r="AZ33" i="51"/>
  <c r="AY33" i="51"/>
  <c r="AW33" i="51"/>
  <c r="AU33" i="51"/>
  <c r="AT33" i="51"/>
  <c r="AS33" i="51"/>
  <c r="AN33" i="51"/>
  <c r="AM33" i="51"/>
  <c r="AK33" i="51"/>
  <c r="AI33" i="51"/>
  <c r="AG33" i="51"/>
  <c r="AB33" i="51"/>
  <c r="AA33" i="51"/>
  <c r="Y33" i="51"/>
  <c r="W33" i="51"/>
  <c r="U33" i="51"/>
  <c r="Q33" i="51"/>
  <c r="P33" i="51"/>
  <c r="O33" i="51"/>
  <c r="M33" i="51"/>
  <c r="K33" i="51"/>
  <c r="I33" i="51"/>
  <c r="C33" i="51"/>
  <c r="BJ32" i="51"/>
  <c r="BH32" i="51"/>
  <c r="BD32" i="51"/>
  <c r="BB32" i="51"/>
  <c r="AX32" i="51"/>
  <c r="AV32" i="51"/>
  <c r="AR32" i="51"/>
  <c r="AP32" i="51"/>
  <c r="AL32" i="51"/>
  <c r="AJ32" i="51"/>
  <c r="AF32" i="51"/>
  <c r="AD32" i="51"/>
  <c r="Z32" i="51"/>
  <c r="X32" i="51"/>
  <c r="T32" i="51"/>
  <c r="R32" i="51"/>
  <c r="N32" i="51"/>
  <c r="L32" i="51"/>
  <c r="H32" i="51"/>
  <c r="F32" i="51"/>
  <c r="BJ31" i="51"/>
  <c r="BH31" i="51"/>
  <c r="BD31" i="51"/>
  <c r="BB31" i="51"/>
  <c r="AX31" i="51"/>
  <c r="AV31" i="51"/>
  <c r="AR31" i="51"/>
  <c r="AP31" i="51"/>
  <c r="AL31" i="51"/>
  <c r="AJ31" i="51"/>
  <c r="AF31" i="51"/>
  <c r="AD31" i="51"/>
  <c r="Z31" i="51"/>
  <c r="X31" i="51"/>
  <c r="T31" i="51"/>
  <c r="R31" i="51"/>
  <c r="N31" i="51"/>
  <c r="L31" i="51"/>
  <c r="H31" i="51"/>
  <c r="F31" i="51"/>
  <c r="BJ30" i="51"/>
  <c r="BH30" i="51"/>
  <c r="BD30" i="51"/>
  <c r="BB30" i="51"/>
  <c r="AX30" i="51"/>
  <c r="AV30" i="51"/>
  <c r="AR30" i="51"/>
  <c r="AP30" i="51"/>
  <c r="AL30" i="51"/>
  <c r="AJ30" i="51"/>
  <c r="AF30" i="51"/>
  <c r="AD30" i="51"/>
  <c r="Z30" i="51"/>
  <c r="X30" i="51"/>
  <c r="T30" i="51"/>
  <c r="R30" i="51"/>
  <c r="N30" i="51"/>
  <c r="L30" i="51"/>
  <c r="H30" i="51"/>
  <c r="F30" i="51"/>
  <c r="BJ29" i="51"/>
  <c r="BH29" i="51"/>
  <c r="BD29" i="51"/>
  <c r="BB29" i="51"/>
  <c r="AX29" i="51"/>
  <c r="AV29" i="51"/>
  <c r="AR29" i="51"/>
  <c r="AP29" i="51"/>
  <c r="AL29" i="51"/>
  <c r="AJ29" i="51"/>
  <c r="AF29" i="51"/>
  <c r="AD29" i="51"/>
  <c r="Z29" i="51"/>
  <c r="X29" i="51"/>
  <c r="T29" i="51"/>
  <c r="R29" i="51"/>
  <c r="N29" i="51"/>
  <c r="L29" i="51"/>
  <c r="H29" i="51"/>
  <c r="F29" i="51"/>
  <c r="BJ28" i="51"/>
  <c r="BH28" i="51"/>
  <c r="BD28" i="51"/>
  <c r="BB28" i="51"/>
  <c r="AX28" i="51"/>
  <c r="AV28" i="51"/>
  <c r="AR28" i="51"/>
  <c r="AP28" i="51"/>
  <c r="AL28" i="51"/>
  <c r="AJ28" i="51"/>
  <c r="AF28" i="51"/>
  <c r="AD28" i="51"/>
  <c r="Z28" i="51"/>
  <c r="X28" i="51"/>
  <c r="T28" i="51"/>
  <c r="R28" i="51"/>
  <c r="N28" i="51"/>
  <c r="L28" i="51"/>
  <c r="H28" i="51"/>
  <c r="F28" i="51"/>
  <c r="BG27" i="51"/>
  <c r="BF27" i="51"/>
  <c r="BE27" i="51"/>
  <c r="BC27" i="51"/>
  <c r="AZ27" i="51"/>
  <c r="AU27" i="51"/>
  <c r="AT27" i="51"/>
  <c r="AS27" i="51"/>
  <c r="AQ27" i="51"/>
  <c r="AN27" i="51"/>
  <c r="AK27" i="51"/>
  <c r="AH27" i="51"/>
  <c r="AG27" i="51"/>
  <c r="AE27" i="51"/>
  <c r="AB27" i="51"/>
  <c r="Y27" i="51"/>
  <c r="V27" i="51"/>
  <c r="U27" i="51"/>
  <c r="S27" i="51"/>
  <c r="Q27" i="51"/>
  <c r="P27" i="51"/>
  <c r="O27" i="51"/>
  <c r="M27" i="51"/>
  <c r="J27" i="51"/>
  <c r="I27" i="51"/>
  <c r="G27" i="51"/>
  <c r="E27" i="51"/>
  <c r="C27" i="51"/>
  <c r="BJ26" i="51"/>
  <c r="BH26" i="51"/>
  <c r="BD26" i="51"/>
  <c r="BB26" i="51"/>
  <c r="AX26" i="51"/>
  <c r="AV26" i="51"/>
  <c r="AR26" i="51"/>
  <c r="AP26" i="51"/>
  <c r="AL26" i="51"/>
  <c r="AJ26" i="51"/>
  <c r="AF26" i="51"/>
  <c r="AD26" i="51"/>
  <c r="Z26" i="51"/>
  <c r="X26" i="51"/>
  <c r="T26" i="51"/>
  <c r="R26" i="51"/>
  <c r="N26" i="51"/>
  <c r="L26" i="51"/>
  <c r="H26" i="51"/>
  <c r="F26" i="51"/>
  <c r="BJ25" i="51"/>
  <c r="BH25" i="51"/>
  <c r="BD25" i="51"/>
  <c r="BB25" i="51"/>
  <c r="AX25" i="51"/>
  <c r="AV25" i="51"/>
  <c r="AR25" i="51"/>
  <c r="AP25" i="51"/>
  <c r="AL25" i="51"/>
  <c r="AJ25" i="51"/>
  <c r="AF25" i="51"/>
  <c r="AD25" i="51"/>
  <c r="Z25" i="51"/>
  <c r="X25" i="51"/>
  <c r="T25" i="51"/>
  <c r="R25" i="51"/>
  <c r="L25" i="51"/>
  <c r="H25" i="51"/>
  <c r="F25" i="51"/>
  <c r="BJ24" i="51"/>
  <c r="BH24" i="51"/>
  <c r="BD24" i="51"/>
  <c r="BB24" i="51"/>
  <c r="AX24" i="51"/>
  <c r="AV24" i="51"/>
  <c r="AR24" i="51"/>
  <c r="AP24" i="51"/>
  <c r="AL24" i="51"/>
  <c r="AJ24" i="51"/>
  <c r="AF24" i="51"/>
  <c r="AD24" i="51"/>
  <c r="Z24" i="51"/>
  <c r="X24" i="51"/>
  <c r="T24" i="51"/>
  <c r="R24" i="51"/>
  <c r="N24" i="51"/>
  <c r="L24" i="51"/>
  <c r="H24" i="51"/>
  <c r="F24" i="51"/>
  <c r="BJ23" i="51"/>
  <c r="BH23" i="51"/>
  <c r="BD23" i="51"/>
  <c r="BB23" i="51"/>
  <c r="AX23" i="51"/>
  <c r="AV23" i="51"/>
  <c r="AR23" i="51"/>
  <c r="AP23" i="51"/>
  <c r="AL23" i="51"/>
  <c r="AJ23" i="51"/>
  <c r="AF23" i="51"/>
  <c r="AD23" i="51"/>
  <c r="Z23" i="51"/>
  <c r="X23" i="51"/>
  <c r="T23" i="51"/>
  <c r="R23" i="51"/>
  <c r="N23" i="51"/>
  <c r="L23" i="51"/>
  <c r="H23" i="51"/>
  <c r="F23" i="51"/>
  <c r="BJ22" i="51"/>
  <c r="BH22" i="51"/>
  <c r="BD22" i="51"/>
  <c r="BB22" i="51"/>
  <c r="AX22" i="51"/>
  <c r="AV22" i="51"/>
  <c r="AR22" i="51"/>
  <c r="AP22" i="51"/>
  <c r="AL22" i="51"/>
  <c r="AJ22" i="51"/>
  <c r="AF22" i="51"/>
  <c r="AD22" i="51"/>
  <c r="Z22" i="51"/>
  <c r="X22" i="51"/>
  <c r="T22" i="51"/>
  <c r="R22" i="51"/>
  <c r="N22" i="51"/>
  <c r="L22" i="51"/>
  <c r="H22" i="51"/>
  <c r="F22" i="51"/>
  <c r="BG21" i="51"/>
  <c r="BF21" i="51"/>
  <c r="BE21" i="51"/>
  <c r="BC21" i="51"/>
  <c r="BA21" i="51"/>
  <c r="AZ21" i="51"/>
  <c r="AY21" i="51"/>
  <c r="AW21" i="51"/>
  <c r="AU21" i="51"/>
  <c r="AT21" i="51"/>
  <c r="AS21" i="51"/>
  <c r="AQ21" i="51"/>
  <c r="AO21" i="51"/>
  <c r="AN21" i="51"/>
  <c r="AM21" i="51"/>
  <c r="AK21" i="51"/>
  <c r="AI21" i="51"/>
  <c r="AH21" i="51"/>
  <c r="AG21" i="51"/>
  <c r="AE21" i="51"/>
  <c r="AC21" i="51"/>
  <c r="AB21" i="51"/>
  <c r="AA21" i="51"/>
  <c r="V21" i="51"/>
  <c r="U21" i="51"/>
  <c r="S21" i="51"/>
  <c r="Q21" i="51"/>
  <c r="O21" i="51"/>
  <c r="J21" i="51"/>
  <c r="I21" i="51"/>
  <c r="G21" i="51"/>
  <c r="E21" i="51"/>
  <c r="BJ20" i="51"/>
  <c r="BH20" i="51"/>
  <c r="BD20" i="51"/>
  <c r="BB20" i="51"/>
  <c r="AX20" i="51"/>
  <c r="AV20" i="51"/>
  <c r="AR20" i="51"/>
  <c r="AP20" i="51"/>
  <c r="AL20" i="51"/>
  <c r="AJ20" i="51"/>
  <c r="AF20" i="51"/>
  <c r="AD20" i="51"/>
  <c r="Z20" i="51"/>
  <c r="X20" i="51"/>
  <c r="T20" i="51"/>
  <c r="R20" i="51"/>
  <c r="N20" i="51"/>
  <c r="L20" i="51"/>
  <c r="H20" i="51"/>
  <c r="F20" i="51"/>
  <c r="BJ19" i="51"/>
  <c r="BH19" i="51"/>
  <c r="BD19" i="51"/>
  <c r="BB19" i="51"/>
  <c r="AX19" i="51"/>
  <c r="AV19" i="51"/>
  <c r="AR19" i="51"/>
  <c r="AP19" i="51"/>
  <c r="AL19" i="51"/>
  <c r="AJ19" i="51"/>
  <c r="AF19" i="51"/>
  <c r="AD19" i="51"/>
  <c r="Z19" i="51"/>
  <c r="X19" i="51"/>
  <c r="T19" i="51"/>
  <c r="R19" i="51"/>
  <c r="N19" i="51"/>
  <c r="L19" i="51"/>
  <c r="H19" i="51"/>
  <c r="F19" i="51"/>
  <c r="BJ18" i="51"/>
  <c r="BH18" i="51"/>
  <c r="BD18" i="51"/>
  <c r="BB18" i="51"/>
  <c r="AX18" i="51"/>
  <c r="AV18" i="51"/>
  <c r="AR18" i="51"/>
  <c r="AP18" i="51"/>
  <c r="AL18" i="51"/>
  <c r="AJ18" i="51"/>
  <c r="AF18" i="51"/>
  <c r="AD18" i="51"/>
  <c r="Z18" i="51"/>
  <c r="X18" i="51"/>
  <c r="T18" i="51"/>
  <c r="R18" i="51"/>
  <c r="N18" i="51"/>
  <c r="L18" i="51"/>
  <c r="H18" i="51"/>
  <c r="F18" i="51"/>
  <c r="BJ17" i="51"/>
  <c r="BH17" i="51"/>
  <c r="BD17" i="51"/>
  <c r="BB17" i="51"/>
  <c r="AX17" i="51"/>
  <c r="AV17" i="51"/>
  <c r="AR17" i="51"/>
  <c r="AP17" i="51"/>
  <c r="AL17" i="51"/>
  <c r="AJ17" i="51"/>
  <c r="AF17" i="51"/>
  <c r="AD17" i="51"/>
  <c r="Z17" i="51"/>
  <c r="X17" i="51"/>
  <c r="T17" i="51"/>
  <c r="R17" i="51"/>
  <c r="N17" i="51"/>
  <c r="L17" i="51"/>
  <c r="H17" i="51"/>
  <c r="F17" i="51"/>
  <c r="BJ16" i="51"/>
  <c r="BH16" i="51"/>
  <c r="BD16" i="51"/>
  <c r="BB16" i="51"/>
  <c r="AX16" i="51"/>
  <c r="AV16" i="51"/>
  <c r="AR16" i="51"/>
  <c r="AP16" i="51"/>
  <c r="AL16" i="51"/>
  <c r="AJ16" i="51"/>
  <c r="AF16" i="51"/>
  <c r="AD16" i="51"/>
  <c r="Z16" i="51"/>
  <c r="X16" i="51"/>
  <c r="T16" i="51"/>
  <c r="R16" i="51"/>
  <c r="N16" i="51"/>
  <c r="L16" i="51"/>
  <c r="H16" i="51"/>
  <c r="F16" i="51"/>
  <c r="BI15" i="51"/>
  <c r="BG15" i="51"/>
  <c r="BF15" i="51"/>
  <c r="BE15" i="51"/>
  <c r="BC15" i="51"/>
  <c r="AZ15" i="51"/>
  <c r="AY15" i="51"/>
  <c r="AW15" i="51"/>
  <c r="AU15" i="51"/>
  <c r="AT15" i="51"/>
  <c r="AS15" i="51"/>
  <c r="AQ15" i="51"/>
  <c r="AN15" i="51"/>
  <c r="AM15" i="51"/>
  <c r="AK15" i="51"/>
  <c r="AH15" i="51"/>
  <c r="AG15" i="51"/>
  <c r="AC15" i="51"/>
  <c r="AB15" i="51"/>
  <c r="AA15" i="51"/>
  <c r="Y15" i="51"/>
  <c r="V15" i="51"/>
  <c r="Q15" i="51"/>
  <c r="P15" i="51"/>
  <c r="O15" i="51"/>
  <c r="M15" i="51"/>
  <c r="J15" i="51"/>
  <c r="G15" i="51"/>
  <c r="E15" i="51"/>
  <c r="C15" i="51"/>
  <c r="BJ14" i="51"/>
  <c r="BH14" i="51"/>
  <c r="BD14" i="51"/>
  <c r="BB14" i="51"/>
  <c r="AX14" i="51"/>
  <c r="AV14" i="51"/>
  <c r="AR14" i="51"/>
  <c r="AP14" i="51"/>
  <c r="AJ14" i="51"/>
  <c r="AD14" i="51"/>
  <c r="X14" i="51"/>
  <c r="T14" i="51"/>
  <c r="R14" i="51"/>
  <c r="N14" i="51"/>
  <c r="H14" i="51"/>
  <c r="F14" i="51"/>
  <c r="BH13" i="51"/>
  <c r="BD13" i="51"/>
  <c r="BB13" i="51"/>
  <c r="AX13" i="51"/>
  <c r="AV13" i="51"/>
  <c r="AR13" i="51"/>
  <c r="AP13" i="51"/>
  <c r="AL13" i="51"/>
  <c r="AJ13" i="51"/>
  <c r="AD13" i="51"/>
  <c r="Z13" i="51"/>
  <c r="X13" i="51"/>
  <c r="T13" i="51"/>
  <c r="R13" i="51"/>
  <c r="N13" i="51"/>
  <c r="L13" i="51"/>
  <c r="H13" i="51"/>
  <c r="F13" i="51"/>
  <c r="BJ12" i="51"/>
  <c r="BH12" i="51"/>
  <c r="BD12" i="51"/>
  <c r="BB12" i="51"/>
  <c r="AX12" i="51"/>
  <c r="AV12" i="51"/>
  <c r="AR12" i="51"/>
  <c r="AP12" i="51"/>
  <c r="AJ12" i="51"/>
  <c r="AF12" i="51"/>
  <c r="AD12" i="51"/>
  <c r="X12" i="51"/>
  <c r="T12" i="51"/>
  <c r="R12" i="51"/>
  <c r="H12" i="51"/>
  <c r="F12" i="51"/>
  <c r="BH11" i="51"/>
  <c r="BD11" i="51"/>
  <c r="BB11" i="51"/>
  <c r="AX11" i="51"/>
  <c r="AV11" i="51"/>
  <c r="AR11" i="51"/>
  <c r="AP11" i="51"/>
  <c r="AJ11" i="51"/>
  <c r="AD11" i="51"/>
  <c r="X11" i="51"/>
  <c r="T11" i="51"/>
  <c r="R11" i="51"/>
  <c r="N11" i="51"/>
  <c r="H11" i="51"/>
  <c r="F11" i="51"/>
  <c r="BH10" i="51"/>
  <c r="BD10" i="51"/>
  <c r="BB10" i="51"/>
  <c r="AX10" i="51"/>
  <c r="AV10" i="51"/>
  <c r="AR10" i="51"/>
  <c r="AP10" i="51"/>
  <c r="AL10" i="51"/>
  <c r="AJ10" i="51"/>
  <c r="AD10" i="51"/>
  <c r="X10" i="51"/>
  <c r="T10" i="51"/>
  <c r="R10" i="51"/>
  <c r="N10" i="51"/>
  <c r="L10" i="51"/>
  <c r="H10" i="51"/>
  <c r="F10" i="51"/>
  <c r="BI9" i="51"/>
  <c r="BG9" i="51"/>
  <c r="BE9" i="51"/>
  <c r="BC9" i="51"/>
  <c r="AZ9" i="51"/>
  <c r="AY9" i="51"/>
  <c r="AW9" i="51"/>
  <c r="AU9" i="51"/>
  <c r="AS9" i="51"/>
  <c r="AO9" i="51"/>
  <c r="AN9" i="51"/>
  <c r="AM9" i="51"/>
  <c r="AK9" i="51"/>
  <c r="AI9" i="51"/>
  <c r="AG9" i="51"/>
  <c r="AE9" i="51"/>
  <c r="AC9" i="51"/>
  <c r="AB9" i="51"/>
  <c r="AA9" i="51"/>
  <c r="Y9" i="51"/>
  <c r="V9" i="51"/>
  <c r="Q9" i="51"/>
  <c r="O9" i="51"/>
  <c r="J9" i="51"/>
  <c r="I9" i="51"/>
  <c r="E9" i="51"/>
  <c r="BA5" i="50"/>
  <c r="AU5" i="50"/>
  <c r="AO5" i="50"/>
  <c r="AI5" i="50"/>
  <c r="AC5" i="50"/>
  <c r="W5" i="50"/>
  <c r="Q5" i="50"/>
  <c r="K5" i="50"/>
  <c r="E5" i="50"/>
  <c r="H57" i="51" l="1"/>
  <c r="F9" i="51"/>
  <c r="R27" i="51"/>
  <c r="BD93" i="51"/>
  <c r="Z99" i="51"/>
  <c r="AR81" i="51"/>
  <c r="AP111" i="51"/>
  <c r="H27" i="51"/>
  <c r="H99" i="51"/>
  <c r="G99" i="51"/>
  <c r="F69" i="51"/>
  <c r="C69" i="51"/>
  <c r="F39" i="51"/>
  <c r="E39" i="51"/>
  <c r="H51" i="51"/>
  <c r="C51" i="51"/>
  <c r="F93" i="51"/>
  <c r="E93" i="51"/>
  <c r="H9" i="51"/>
  <c r="G9" i="51"/>
  <c r="H39" i="51"/>
  <c r="G39" i="51"/>
  <c r="H69" i="51"/>
  <c r="G69" i="51"/>
  <c r="BJ99" i="51"/>
  <c r="N105" i="51"/>
  <c r="H93" i="51"/>
  <c r="H21" i="51"/>
  <c r="C21" i="51"/>
  <c r="F81" i="51"/>
  <c r="F87" i="51"/>
  <c r="AV99" i="51"/>
  <c r="T111" i="51"/>
  <c r="F111" i="51"/>
  <c r="BB111" i="51"/>
  <c r="F117" i="51"/>
  <c r="E117" i="51"/>
  <c r="F33" i="51"/>
  <c r="E33" i="51"/>
  <c r="F63" i="51"/>
  <c r="E63" i="51"/>
  <c r="H81" i="51"/>
  <c r="BD81" i="51"/>
  <c r="H87" i="51"/>
  <c r="H33" i="51"/>
  <c r="G33" i="51"/>
  <c r="W39" i="51"/>
  <c r="W43" i="51"/>
  <c r="F45" i="51"/>
  <c r="H63" i="51"/>
  <c r="G63" i="51"/>
  <c r="H75" i="51"/>
  <c r="C75" i="51"/>
  <c r="X81" i="51"/>
  <c r="AR87" i="51"/>
  <c r="F105" i="51"/>
  <c r="C105" i="51"/>
  <c r="H111" i="51"/>
  <c r="BD111" i="51"/>
  <c r="H117" i="51"/>
  <c r="Z43" i="51"/>
  <c r="Y43" i="51"/>
  <c r="F27" i="51"/>
  <c r="H105" i="51"/>
  <c r="G105" i="51"/>
  <c r="F57" i="51"/>
  <c r="L81" i="51"/>
  <c r="F99" i="51"/>
  <c r="E99" i="51"/>
  <c r="N51" i="51"/>
  <c r="M51" i="51"/>
  <c r="R111" i="51"/>
  <c r="T27" i="51"/>
  <c r="AD39" i="51"/>
  <c r="AC39" i="51"/>
  <c r="AV39" i="51"/>
  <c r="AU39" i="51"/>
  <c r="AF45" i="51"/>
  <c r="AE45" i="51"/>
  <c r="AV45" i="51"/>
  <c r="AU45" i="51"/>
  <c r="R51" i="51"/>
  <c r="P51" i="51"/>
  <c r="AJ57" i="51"/>
  <c r="X63" i="51"/>
  <c r="AV69" i="51"/>
  <c r="AS69" i="51"/>
  <c r="BJ69" i="51"/>
  <c r="T75" i="51"/>
  <c r="O75" i="51"/>
  <c r="AV75" i="51"/>
  <c r="AU75" i="51"/>
  <c r="R81" i="51"/>
  <c r="O81" i="51"/>
  <c r="AV81" i="51"/>
  <c r="AT81" i="51"/>
  <c r="Z93" i="51"/>
  <c r="Y93" i="51"/>
  <c r="BH93" i="51"/>
  <c r="BF93" i="51"/>
  <c r="BB99" i="51"/>
  <c r="BA99" i="51"/>
  <c r="AV111" i="51"/>
  <c r="AU111" i="51"/>
  <c r="X21" i="51"/>
  <c r="W21" i="51"/>
  <c r="BB57" i="51"/>
  <c r="AY57" i="51"/>
  <c r="L69" i="51"/>
  <c r="I69" i="51"/>
  <c r="BB27" i="51"/>
  <c r="BA27" i="51"/>
  <c r="AP87" i="51"/>
  <c r="BD87" i="51"/>
  <c r="T105" i="51"/>
  <c r="S105" i="51"/>
  <c r="BD9" i="51"/>
  <c r="AL11" i="51"/>
  <c r="AP21" i="51"/>
  <c r="AJ51" i="51"/>
  <c r="AI51" i="51"/>
  <c r="N63" i="51"/>
  <c r="I63" i="51"/>
  <c r="AP63" i="51"/>
  <c r="AO63" i="51"/>
  <c r="AX75" i="51"/>
  <c r="AW75" i="51"/>
  <c r="AF81" i="51"/>
  <c r="AD87" i="51"/>
  <c r="L93" i="51"/>
  <c r="J93" i="51"/>
  <c r="L99" i="51"/>
  <c r="BD99" i="51"/>
  <c r="BC99" i="51"/>
  <c r="BD105" i="51"/>
  <c r="BC105" i="51"/>
  <c r="AX111" i="51"/>
  <c r="AW111" i="51"/>
  <c r="AF117" i="51"/>
  <c r="AX117" i="51"/>
  <c r="AW117" i="51"/>
  <c r="Z21" i="51"/>
  <c r="Y21" i="51"/>
  <c r="AR33" i="51"/>
  <c r="AQ33" i="51"/>
  <c r="BB105" i="51"/>
  <c r="AZ105" i="51"/>
  <c r="N117" i="51"/>
  <c r="M117" i="51"/>
  <c r="BJ13" i="51"/>
  <c r="L39" i="51"/>
  <c r="K39" i="51"/>
  <c r="AF39" i="51"/>
  <c r="AE39" i="51"/>
  <c r="BH15" i="51"/>
  <c r="L21" i="51"/>
  <c r="K21" i="51"/>
  <c r="AD33" i="51"/>
  <c r="AC33" i="51"/>
  <c r="AL39" i="51"/>
  <c r="AG39" i="51"/>
  <c r="R45" i="51"/>
  <c r="AX45" i="51"/>
  <c r="AL51" i="51"/>
  <c r="AK51" i="51"/>
  <c r="AP57" i="51"/>
  <c r="AM57" i="51"/>
  <c r="AR63" i="51"/>
  <c r="AQ63" i="51"/>
  <c r="AD69" i="51"/>
  <c r="BJ93" i="51"/>
  <c r="BI93" i="51"/>
  <c r="AP99" i="51"/>
  <c r="AO99" i="51"/>
  <c r="X105" i="51"/>
  <c r="W105" i="51"/>
  <c r="AP105" i="51"/>
  <c r="AN105" i="51"/>
  <c r="AJ111" i="51"/>
  <c r="AI111" i="51"/>
  <c r="R117" i="51"/>
  <c r="Q117" i="51"/>
  <c r="BD117" i="51"/>
  <c r="AY117" i="51"/>
  <c r="X15" i="51"/>
  <c r="W15" i="51"/>
  <c r="AX39" i="51"/>
  <c r="AS39" i="51"/>
  <c r="BH111" i="51"/>
  <c r="BG111" i="51"/>
  <c r="AL99" i="51"/>
  <c r="N15" i="51"/>
  <c r="I15" i="51"/>
  <c r="AF13" i="51"/>
  <c r="L15" i="51"/>
  <c r="K15" i="51"/>
  <c r="L11" i="51"/>
  <c r="L14" i="51"/>
  <c r="AF15" i="51"/>
  <c r="AE15" i="51"/>
  <c r="N21" i="51"/>
  <c r="M21" i="51"/>
  <c r="AD21" i="51"/>
  <c r="AR21" i="51"/>
  <c r="X27" i="51"/>
  <c r="W27" i="51"/>
  <c r="AP27" i="51"/>
  <c r="AO27" i="51"/>
  <c r="AF33" i="51"/>
  <c r="AE33" i="51"/>
  <c r="AV33" i="51"/>
  <c r="BJ33" i="51"/>
  <c r="N39" i="51"/>
  <c r="T45" i="51"/>
  <c r="S45" i="51"/>
  <c r="AJ45" i="51"/>
  <c r="AI45" i="51"/>
  <c r="AR51" i="51"/>
  <c r="AM51" i="51"/>
  <c r="X57" i="51"/>
  <c r="BH57" i="51"/>
  <c r="BF57" i="51"/>
  <c r="AF69" i="51"/>
  <c r="AE69" i="51"/>
  <c r="AJ75" i="51"/>
  <c r="AI75" i="51"/>
  <c r="AJ81" i="51"/>
  <c r="AH81" i="51"/>
  <c r="BB81" i="51"/>
  <c r="AY81" i="51"/>
  <c r="R87" i="51"/>
  <c r="AF87" i="51"/>
  <c r="BJ87" i="51"/>
  <c r="BI87" i="51"/>
  <c r="N93" i="51"/>
  <c r="M93" i="51"/>
  <c r="AD93" i="51"/>
  <c r="AC93" i="51"/>
  <c r="AV93" i="51"/>
  <c r="AT93" i="51"/>
  <c r="N99" i="51"/>
  <c r="AR99" i="51"/>
  <c r="AQ99" i="51"/>
  <c r="AL111" i="51"/>
  <c r="AK111" i="51"/>
  <c r="AJ117" i="51"/>
  <c r="AH117" i="51"/>
  <c r="T9" i="51"/>
  <c r="S9" i="51"/>
  <c r="AF11" i="51"/>
  <c r="AF14" i="51"/>
  <c r="BD63" i="51"/>
  <c r="BC63" i="51"/>
  <c r="L87" i="51"/>
  <c r="K87" i="51"/>
  <c r="N87" i="51"/>
  <c r="M87" i="51"/>
  <c r="BJ111" i="51"/>
  <c r="BI111" i="51"/>
  <c r="Z10" i="51"/>
  <c r="N12" i="51"/>
  <c r="AR9" i="51"/>
  <c r="AQ9" i="51"/>
  <c r="AF10" i="51"/>
  <c r="AV15" i="51"/>
  <c r="BJ27" i="51"/>
  <c r="BI27" i="51"/>
  <c r="AJ39" i="51"/>
  <c r="AI39" i="51"/>
  <c r="BB39" i="51"/>
  <c r="BA39" i="51"/>
  <c r="BB45" i="51"/>
  <c r="AZ45" i="51"/>
  <c r="Z57" i="51"/>
  <c r="Y57" i="51"/>
  <c r="AD63" i="51"/>
  <c r="AC63" i="51"/>
  <c r="AJ69" i="51"/>
  <c r="AG69" i="51"/>
  <c r="AL75" i="51"/>
  <c r="AK75" i="51"/>
  <c r="AD99" i="51"/>
  <c r="AC99" i="51"/>
  <c r="Z105" i="51"/>
  <c r="AR105" i="51"/>
  <c r="AQ105" i="51"/>
  <c r="BH105" i="51"/>
  <c r="BG105" i="51"/>
  <c r="X111" i="51"/>
  <c r="W111" i="51"/>
  <c r="T117" i="51"/>
  <c r="AX51" i="51"/>
  <c r="AW51" i="51"/>
  <c r="AP15" i="51"/>
  <c r="AO15" i="51"/>
  <c r="X99" i="51"/>
  <c r="AV117" i="51"/>
  <c r="AT117" i="51"/>
  <c r="BD21" i="51"/>
  <c r="AR27" i="51"/>
  <c r="AM27" i="51"/>
  <c r="Z12" i="51"/>
  <c r="Z45" i="51"/>
  <c r="U45" i="51"/>
  <c r="T21" i="51"/>
  <c r="P21" i="51"/>
  <c r="AF21" i="51"/>
  <c r="BJ21" i="51"/>
  <c r="BI21" i="51"/>
  <c r="L27" i="51"/>
  <c r="K27" i="51"/>
  <c r="AF27" i="51"/>
  <c r="AA27" i="51"/>
  <c r="AX33" i="51"/>
  <c r="BD39" i="51"/>
  <c r="BC39" i="51"/>
  <c r="X39" i="51"/>
  <c r="L57" i="51"/>
  <c r="J57" i="51"/>
  <c r="AD57" i="51"/>
  <c r="AA57" i="51"/>
  <c r="AF63" i="51"/>
  <c r="AE63" i="51"/>
  <c r="AF99" i="51"/>
  <c r="AE99" i="51"/>
  <c r="AL117" i="51"/>
  <c r="AK117" i="51"/>
  <c r="AP33" i="51"/>
  <c r="AO33" i="51"/>
  <c r="Z9" i="51"/>
  <c r="U9" i="51"/>
  <c r="AJ27" i="51"/>
  <c r="AI27" i="51"/>
  <c r="BJ45" i="51"/>
  <c r="AF111" i="51"/>
  <c r="BJ10" i="51"/>
  <c r="AL14" i="51"/>
  <c r="N33" i="51"/>
  <c r="J33" i="51"/>
  <c r="BH33" i="51"/>
  <c r="BJ9" i="51"/>
  <c r="BF9" i="51"/>
  <c r="AX9" i="51"/>
  <c r="AT9" i="51"/>
  <c r="BJ15" i="51"/>
  <c r="L9" i="51"/>
  <c r="K9" i="51"/>
  <c r="AL33" i="51"/>
  <c r="AH33" i="51"/>
  <c r="AL45" i="51"/>
  <c r="X51" i="51"/>
  <c r="W51" i="51"/>
  <c r="BH51" i="51"/>
  <c r="BG51" i="51"/>
  <c r="R69" i="51"/>
  <c r="BB69" i="51"/>
  <c r="AZ69" i="51"/>
  <c r="AR75" i="51"/>
  <c r="AM75" i="51"/>
  <c r="AL81" i="51"/>
  <c r="AK81" i="51"/>
  <c r="T87" i="51"/>
  <c r="AF93" i="51"/>
  <c r="AX93" i="51"/>
  <c r="AW93" i="51"/>
  <c r="BH99" i="51"/>
  <c r="L105" i="51"/>
  <c r="K105" i="51"/>
  <c r="Z111" i="51"/>
  <c r="Y111" i="51"/>
  <c r="N9" i="51"/>
  <c r="M9" i="51"/>
  <c r="AF9" i="51"/>
  <c r="AV9" i="51"/>
  <c r="AJ15" i="51"/>
  <c r="AI15" i="51"/>
  <c r="AX15" i="51"/>
  <c r="R39" i="51"/>
  <c r="Q39" i="51"/>
  <c r="BJ39" i="51"/>
  <c r="BE39" i="51"/>
  <c r="Z51" i="51"/>
  <c r="Y51" i="51"/>
  <c r="BJ51" i="51"/>
  <c r="BI51" i="51"/>
  <c r="T69" i="51"/>
  <c r="S69" i="51"/>
  <c r="X75" i="51"/>
  <c r="W75" i="51"/>
  <c r="AP81" i="51"/>
  <c r="AM81" i="51"/>
  <c r="AJ87" i="51"/>
  <c r="AI87" i="51"/>
  <c r="R93" i="51"/>
  <c r="Q93" i="51"/>
  <c r="R99" i="51"/>
  <c r="Q99" i="51"/>
  <c r="AD105" i="51"/>
  <c r="AB105" i="51"/>
  <c r="BJ105" i="51"/>
  <c r="L111" i="51"/>
  <c r="K111" i="51"/>
  <c r="X117" i="51"/>
  <c r="V117" i="51"/>
  <c r="AR117" i="51"/>
  <c r="AM117" i="51"/>
  <c r="BJ63" i="51"/>
  <c r="BE63" i="51"/>
  <c r="N75" i="51"/>
  <c r="M75" i="51"/>
  <c r="AD75" i="51"/>
  <c r="N81" i="51"/>
  <c r="M81" i="51"/>
  <c r="AD27" i="51"/>
  <c r="AC27" i="51"/>
  <c r="AV57" i="51"/>
  <c r="AT57" i="51"/>
  <c r="R63" i="51"/>
  <c r="Q63" i="51"/>
  <c r="X69" i="51"/>
  <c r="U69" i="51"/>
  <c r="AJ93" i="51"/>
  <c r="AH93" i="51"/>
  <c r="T99" i="51"/>
  <c r="S99" i="51"/>
  <c r="AV105" i="51"/>
  <c r="AU105" i="51"/>
  <c r="N111" i="51"/>
  <c r="M111" i="51"/>
  <c r="BH117" i="51"/>
  <c r="BF117" i="51"/>
  <c r="L75" i="51"/>
  <c r="K75" i="51"/>
  <c r="X93" i="51"/>
  <c r="V93" i="51"/>
  <c r="AR93" i="51"/>
  <c r="AM93" i="51"/>
  <c r="L12" i="51"/>
  <c r="BB21" i="51"/>
  <c r="AD45" i="51"/>
  <c r="BD51" i="51"/>
  <c r="AY51" i="51"/>
  <c r="T33" i="51"/>
  <c r="S33" i="51"/>
  <c r="R9" i="51"/>
  <c r="P9" i="51"/>
  <c r="AL9" i="51"/>
  <c r="AH9" i="51"/>
  <c r="AL12" i="51"/>
  <c r="Z14" i="51"/>
  <c r="AL15" i="51"/>
  <c r="AX27" i="51"/>
  <c r="AW27" i="51"/>
  <c r="AP39" i="51"/>
  <c r="AO39" i="51"/>
  <c r="AD51" i="51"/>
  <c r="AB51" i="51"/>
  <c r="R57" i="51"/>
  <c r="O57" i="51"/>
  <c r="T63" i="51"/>
  <c r="S63" i="51"/>
  <c r="BH69" i="51"/>
  <c r="BE69" i="51"/>
  <c r="AF75" i="51"/>
  <c r="AA75" i="51"/>
  <c r="AP75" i="51"/>
  <c r="BH75" i="51"/>
  <c r="BG75" i="51"/>
  <c r="Z81" i="51"/>
  <c r="Y81" i="51"/>
  <c r="X87" i="51"/>
  <c r="W87" i="51"/>
  <c r="T93" i="51"/>
  <c r="BB93" i="51"/>
  <c r="BA93" i="51"/>
  <c r="AF105" i="51"/>
  <c r="AE105" i="51"/>
  <c r="Z117" i="51"/>
  <c r="Y117" i="51"/>
  <c r="BB9" i="51"/>
  <c r="BA9" i="51"/>
  <c r="T15" i="51"/>
  <c r="S15" i="51"/>
  <c r="T39" i="51"/>
  <c r="S39" i="51"/>
  <c r="N45" i="51"/>
  <c r="I45" i="51"/>
  <c r="AP45" i="51"/>
  <c r="AN45" i="51"/>
  <c r="N57" i="51"/>
  <c r="M57" i="51"/>
  <c r="Z75" i="51"/>
  <c r="Y75" i="51"/>
  <c r="Z11" i="51"/>
  <c r="BJ11" i="51"/>
  <c r="Z15" i="51"/>
  <c r="U15" i="51"/>
  <c r="BB15" i="51"/>
  <c r="BA15" i="51"/>
  <c r="N25" i="51"/>
  <c r="BD27" i="51"/>
  <c r="AY27" i="51"/>
  <c r="Z33" i="51"/>
  <c r="V33" i="51"/>
  <c r="AR39" i="51"/>
  <c r="AQ39" i="51"/>
  <c r="BH39" i="51"/>
  <c r="AR45" i="51"/>
  <c r="AQ45" i="51"/>
  <c r="BH45" i="51"/>
  <c r="BG45" i="51"/>
  <c r="L51" i="51"/>
  <c r="K51" i="51"/>
  <c r="AV51" i="51"/>
  <c r="AU51" i="51"/>
  <c r="Z63" i="51"/>
  <c r="U63" i="51"/>
  <c r="AJ63" i="51"/>
  <c r="BB63" i="51"/>
  <c r="BA63" i="51"/>
  <c r="AP69" i="51"/>
  <c r="AN69" i="51"/>
  <c r="BJ75" i="51"/>
  <c r="BI75" i="51"/>
  <c r="AD81" i="51"/>
  <c r="AA81" i="51"/>
  <c r="BH81" i="51"/>
  <c r="BF81" i="51"/>
  <c r="Z87" i="51"/>
  <c r="Y87" i="51"/>
  <c r="BB87" i="51"/>
  <c r="AL93" i="51"/>
  <c r="AK93" i="51"/>
  <c r="AJ99" i="51"/>
  <c r="AX99" i="51"/>
  <c r="R105" i="51"/>
  <c r="P105" i="51"/>
  <c r="AL105" i="51"/>
  <c r="AG105" i="51"/>
  <c r="AX105" i="51"/>
  <c r="AD111" i="51"/>
  <c r="AR111" i="51"/>
  <c r="L117" i="51"/>
  <c r="J117" i="51"/>
  <c r="BJ117" i="51"/>
  <c r="BI117" i="51"/>
  <c r="BH21" i="51"/>
  <c r="Z27" i="51"/>
  <c r="H45" i="51"/>
  <c r="AR57" i="51"/>
  <c r="AL69" i="51"/>
  <c r="R75" i="51"/>
  <c r="BD75" i="51"/>
  <c r="R21" i="51"/>
  <c r="AJ33" i="51"/>
  <c r="X45" i="51"/>
  <c r="AP117" i="51"/>
  <c r="BH9" i="51"/>
  <c r="BD15" i="51"/>
  <c r="AV21" i="51"/>
  <c r="N27" i="51"/>
  <c r="AF57" i="51"/>
  <c r="L63" i="51"/>
  <c r="AX63" i="51"/>
  <c r="BH63" i="51"/>
  <c r="Z69" i="51"/>
  <c r="BJ81" i="51"/>
  <c r="F21" i="51"/>
  <c r="AX21" i="51"/>
  <c r="X33" i="51"/>
  <c r="L45" i="51"/>
  <c r="BJ57" i="51"/>
  <c r="BD69" i="51"/>
  <c r="F75" i="51"/>
  <c r="BB75" i="51"/>
  <c r="T81" i="51"/>
  <c r="AP93" i="51"/>
  <c r="AJ105" i="51"/>
  <c r="AJ9" i="51"/>
  <c r="X9" i="51"/>
  <c r="AR15" i="51"/>
  <c r="AJ21" i="51"/>
  <c r="BB33" i="51"/>
  <c r="BD45" i="51"/>
  <c r="F51" i="51"/>
  <c r="BB51" i="51"/>
  <c r="T57" i="51"/>
  <c r="N69" i="51"/>
  <c r="AX81" i="51"/>
  <c r="AD117" i="51"/>
  <c r="AD15" i="51"/>
  <c r="AL21" i="51"/>
  <c r="BH27" i="51"/>
  <c r="L33" i="51"/>
  <c r="BD33" i="51"/>
  <c r="AX57" i="51"/>
  <c r="AL63" i="51"/>
  <c r="AV63" i="51"/>
  <c r="AR69" i="51"/>
  <c r="BH87" i="51"/>
  <c r="R15" i="51"/>
  <c r="AV27" i="51"/>
  <c r="AF51" i="51"/>
  <c r="AP51" i="51"/>
  <c r="AL57" i="51"/>
  <c r="AV87" i="51"/>
  <c r="AP9" i="51"/>
  <c r="AX87" i="51"/>
  <c r="F15" i="51"/>
  <c r="AD9" i="51"/>
  <c r="H15" i="51"/>
  <c r="AL27" i="51"/>
  <c r="R33" i="51"/>
  <c r="X43" i="51"/>
  <c r="T51" i="51"/>
  <c r="BD57" i="51"/>
  <c r="AX69" i="51"/>
  <c r="AL87" i="51"/>
  <c r="BB117" i="51"/>
  <c r="BM43" i="51" l="1"/>
  <c r="Z39" i="51"/>
  <c r="Y39" i="51"/>
  <c r="BM39" i="51" l="1"/>
  <c r="BO128" i="51"/>
  <c r="BO127" i="51"/>
  <c r="BO126" i="51"/>
  <c r="BO125" i="51"/>
  <c r="BO124" i="51"/>
  <c r="BO122" i="51"/>
  <c r="BO121" i="51"/>
  <c r="BO120" i="51"/>
  <c r="BO119" i="51"/>
  <c r="BO118" i="51"/>
  <c r="BO116" i="51"/>
  <c r="BO115" i="51"/>
  <c r="BO114" i="51"/>
  <c r="BO113" i="51"/>
  <c r="BO112" i="51"/>
  <c r="BO110" i="51"/>
  <c r="BO109" i="51"/>
  <c r="BO108" i="51"/>
  <c r="BO107" i="51"/>
  <c r="BO106" i="51"/>
  <c r="BO104" i="51"/>
  <c r="BO103" i="51"/>
  <c r="BO102" i="51"/>
  <c r="BO101" i="51"/>
  <c r="BO100" i="51"/>
  <c r="BO98" i="51"/>
  <c r="BO97" i="51"/>
  <c r="BO96" i="51"/>
  <c r="BO95" i="51"/>
  <c r="BO94" i="51"/>
  <c r="BO92" i="51"/>
  <c r="BO91" i="51"/>
  <c r="BO90" i="51"/>
  <c r="BO89" i="51"/>
  <c r="BO88" i="51"/>
  <c r="BO86" i="51"/>
  <c r="BO85" i="51"/>
  <c r="BO84" i="51"/>
  <c r="BO83" i="51"/>
  <c r="BO82" i="51"/>
  <c r="BO80" i="51"/>
  <c r="BO79" i="51"/>
  <c r="BO78" i="51"/>
  <c r="BO77" i="51"/>
  <c r="BO76" i="51"/>
  <c r="BO74" i="51"/>
  <c r="BO73" i="51"/>
  <c r="BO72" i="51"/>
  <c r="BO71" i="51"/>
  <c r="BO70" i="51"/>
  <c r="BO68" i="51"/>
  <c r="BO67" i="51"/>
  <c r="BO66" i="51"/>
  <c r="BO65" i="51"/>
  <c r="BO64" i="51"/>
  <c r="BO62" i="51"/>
  <c r="BO61" i="51"/>
  <c r="BO60" i="51"/>
  <c r="BO59" i="51"/>
  <c r="BO58" i="51"/>
  <c r="BO56" i="51"/>
  <c r="BO55" i="51"/>
  <c r="BO54" i="51"/>
  <c r="BO53" i="51"/>
  <c r="BO52" i="51"/>
  <c r="BO50" i="51"/>
  <c r="BO49" i="51"/>
  <c r="BO48" i="51"/>
  <c r="BO47" i="51"/>
  <c r="BO46" i="51"/>
  <c r="BO44" i="51"/>
  <c r="BO43" i="51"/>
  <c r="BO42" i="51"/>
  <c r="BO41" i="51"/>
  <c r="BO40" i="51"/>
  <c r="BO38" i="51"/>
  <c r="BO37" i="51"/>
  <c r="BO36" i="51"/>
  <c r="BO35" i="51"/>
  <c r="BO34" i="51"/>
  <c r="BO32" i="51"/>
  <c r="BO31" i="51"/>
  <c r="BO30" i="51"/>
  <c r="BO29" i="51"/>
  <c r="BO28" i="51"/>
  <c r="BO26" i="51"/>
  <c r="BO25" i="51"/>
  <c r="BO24" i="51"/>
  <c r="BO23" i="51"/>
  <c r="BO22" i="51"/>
  <c r="BO20" i="51"/>
  <c r="BO19" i="51"/>
  <c r="BO18" i="51"/>
  <c r="BO17" i="51"/>
  <c r="BO16" i="51"/>
  <c r="BO14" i="51"/>
  <c r="BO13" i="51"/>
  <c r="BO12" i="51"/>
  <c r="BO11" i="51"/>
  <c r="BO10" i="51"/>
  <c r="BM7" i="51"/>
  <c r="BG7" i="51"/>
  <c r="BA7" i="51"/>
  <c r="AU7" i="51"/>
  <c r="AO7" i="51"/>
  <c r="AI7" i="51"/>
  <c r="AC7" i="51"/>
  <c r="W7" i="51"/>
  <c r="Q7" i="51"/>
  <c r="K7" i="51"/>
  <c r="E7" i="51"/>
  <c r="BM6" i="51"/>
  <c r="BG6" i="51"/>
  <c r="BA6" i="51"/>
  <c r="AU6" i="51"/>
  <c r="AO6" i="51"/>
  <c r="AI6" i="51"/>
  <c r="AC6" i="51"/>
  <c r="W6" i="51"/>
  <c r="Q6" i="51"/>
  <c r="K6" i="51"/>
  <c r="E6" i="51"/>
  <c r="B124" i="51" a="1"/>
  <c r="B124" i="51" s="1"/>
  <c r="B118" i="51" a="1"/>
  <c r="B118" i="51" s="1"/>
  <c r="N8" i="51"/>
  <c r="T8" i="51" s="1"/>
  <c r="Z8" i="51" s="1"/>
  <c r="AF8" i="51" s="1"/>
  <c r="AL8" i="51" s="1"/>
  <c r="AR8" i="51" s="1"/>
  <c r="AX8" i="51" s="1"/>
  <c r="BD8" i="51" s="1"/>
  <c r="BJ8" i="51" s="1"/>
  <c r="BP8" i="51" s="1"/>
  <c r="M8" i="51"/>
  <c r="S8" i="51" s="1"/>
  <c r="Y8" i="51" s="1"/>
  <c r="AE8" i="51" s="1"/>
  <c r="AK8" i="51" s="1"/>
  <c r="AQ8" i="51" s="1"/>
  <c r="AW8" i="51" s="1"/>
  <c r="BC8" i="51" s="1"/>
  <c r="BI8" i="51" s="1"/>
  <c r="BO8" i="51" s="1"/>
  <c r="L8" i="51"/>
  <c r="R8" i="51" s="1"/>
  <c r="X8" i="51" s="1"/>
  <c r="AD8" i="51" s="1"/>
  <c r="AJ8" i="51" s="1"/>
  <c r="AP8" i="51" s="1"/>
  <c r="AV8" i="51" s="1"/>
  <c r="BB8" i="51" s="1"/>
  <c r="BH8" i="51" s="1"/>
  <c r="BN8" i="51" s="1"/>
  <c r="K8" i="51"/>
  <c r="Q8" i="51" s="1"/>
  <c r="W8" i="51" s="1"/>
  <c r="AC8" i="51" s="1"/>
  <c r="AI8" i="51" s="1"/>
  <c r="AO8" i="51" s="1"/>
  <c r="AU8" i="51" s="1"/>
  <c r="BA8" i="51" s="1"/>
  <c r="BG8" i="51" s="1"/>
  <c r="BM8" i="51" s="1"/>
  <c r="J8" i="51"/>
  <c r="P8" i="51" s="1"/>
  <c r="V8" i="51" s="1"/>
  <c r="AB8" i="51" s="1"/>
  <c r="AH8" i="51" s="1"/>
  <c r="AN8" i="51" s="1"/>
  <c r="AT8" i="51" s="1"/>
  <c r="AZ8" i="51" s="1"/>
  <c r="BF8" i="51" s="1"/>
  <c r="BL8" i="51" s="1"/>
  <c r="I8" i="51"/>
  <c r="O8" i="51" s="1"/>
  <c r="U8" i="51" s="1"/>
  <c r="AA8" i="51" s="1"/>
  <c r="AG8" i="51" s="1"/>
  <c r="AM8" i="51" s="1"/>
  <c r="AS8" i="51" s="1"/>
  <c r="AY8" i="51" s="1"/>
  <c r="BE8" i="51" s="1"/>
  <c r="BK8" i="51" s="1"/>
  <c r="I5" i="51"/>
  <c r="O5" i="51" s="1"/>
  <c r="U5" i="51" s="1"/>
  <c r="AA5" i="51" s="1"/>
  <c r="AG5" i="51" s="1"/>
  <c r="AM5" i="51" s="1"/>
  <c r="AS5" i="51" s="1"/>
  <c r="AY5" i="51" s="1"/>
  <c r="BE5" i="51" s="1"/>
  <c r="BK5" i="51" s="1"/>
  <c r="BP128" i="51"/>
  <c r="BN128" i="51"/>
  <c r="BP127" i="51"/>
  <c r="BN127" i="51"/>
  <c r="BP126" i="51"/>
  <c r="BN126" i="51"/>
  <c r="BP125" i="51"/>
  <c r="BN125" i="51"/>
  <c r="BP124" i="51"/>
  <c r="BN124" i="51"/>
  <c r="B118" i="50" a="1"/>
  <c r="B118" i="50" s="1"/>
  <c r="BP122" i="51"/>
  <c r="BN122" i="51"/>
  <c r="BP121" i="51"/>
  <c r="BN121" i="51"/>
  <c r="BP120" i="51"/>
  <c r="BN120" i="51"/>
  <c r="BP119" i="51"/>
  <c r="BN119" i="51"/>
  <c r="BP118" i="51"/>
  <c r="BN118" i="51"/>
  <c r="B112" i="50" a="1"/>
  <c r="B112" i="50" s="1"/>
  <c r="BO117" i="51"/>
  <c r="BP116" i="51"/>
  <c r="BN116" i="51"/>
  <c r="BP115" i="51"/>
  <c r="BN115" i="51"/>
  <c r="BP114" i="51"/>
  <c r="BN114" i="51"/>
  <c r="BP113" i="51"/>
  <c r="BN113" i="51"/>
  <c r="BP112" i="51"/>
  <c r="BN112" i="51"/>
  <c r="B106" i="50" a="1"/>
  <c r="B106" i="50" s="1"/>
  <c r="BP110" i="51"/>
  <c r="BN110" i="51"/>
  <c r="BP109" i="51"/>
  <c r="BN109" i="51"/>
  <c r="BP108" i="51"/>
  <c r="BN108" i="51"/>
  <c r="BP107" i="51"/>
  <c r="BN107" i="51"/>
  <c r="BP106" i="51"/>
  <c r="BN106" i="51"/>
  <c r="B100" i="50" a="1"/>
  <c r="B100" i="50" s="1"/>
  <c r="BP104" i="51"/>
  <c r="BN104" i="51"/>
  <c r="BP103" i="51"/>
  <c r="BN103" i="51"/>
  <c r="BP102" i="51"/>
  <c r="BN102" i="51"/>
  <c r="BP101" i="51"/>
  <c r="BN101" i="51"/>
  <c r="BP100" i="51"/>
  <c r="BN100" i="51"/>
  <c r="BP98" i="51"/>
  <c r="BN98" i="51"/>
  <c r="BP97" i="51"/>
  <c r="BN97" i="51"/>
  <c r="BP96" i="51"/>
  <c r="BN96" i="51"/>
  <c r="BP95" i="51"/>
  <c r="BN95" i="51"/>
  <c r="BP94" i="51"/>
  <c r="BN94" i="51"/>
  <c r="B94" i="50" a="1"/>
  <c r="B94" i="50" s="1"/>
  <c r="BO93" i="51"/>
  <c r="BP92" i="51"/>
  <c r="BN92" i="51"/>
  <c r="BP91" i="51"/>
  <c r="BN91" i="51"/>
  <c r="BP90" i="51"/>
  <c r="BN90" i="51"/>
  <c r="BP89" i="51"/>
  <c r="BN89" i="51"/>
  <c r="BP88" i="51"/>
  <c r="BN88" i="51"/>
  <c r="B88" i="50" a="1"/>
  <c r="B88" i="50" s="1"/>
  <c r="BO87" i="51"/>
  <c r="BP86" i="51"/>
  <c r="BN86" i="51"/>
  <c r="BP85" i="51"/>
  <c r="BN85" i="51"/>
  <c r="BP84" i="51"/>
  <c r="BN84" i="51"/>
  <c r="BP83" i="51"/>
  <c r="BN83" i="51"/>
  <c r="BP82" i="51"/>
  <c r="BN82" i="51"/>
  <c r="B82" i="50" a="1"/>
  <c r="B82" i="50" s="1"/>
  <c r="BO81" i="51"/>
  <c r="BP80" i="51"/>
  <c r="BN80" i="51"/>
  <c r="BP79" i="51"/>
  <c r="BN79" i="51"/>
  <c r="BP78" i="51"/>
  <c r="BN78" i="51"/>
  <c r="BP77" i="51"/>
  <c r="BN77" i="51"/>
  <c r="BP76" i="51"/>
  <c r="BN76" i="51"/>
  <c r="B76" i="50" a="1"/>
  <c r="B76" i="50" s="1"/>
  <c r="BO75" i="51"/>
  <c r="BP74" i="51"/>
  <c r="BN74" i="51"/>
  <c r="BP73" i="51"/>
  <c r="BN73" i="51"/>
  <c r="BP72" i="51"/>
  <c r="BN72" i="51"/>
  <c r="BP71" i="51"/>
  <c r="BN71" i="51"/>
  <c r="BP70" i="51"/>
  <c r="BN70" i="51"/>
  <c r="B70" i="50" a="1"/>
  <c r="B70" i="50" s="1"/>
  <c r="BO69" i="51"/>
  <c r="BP68" i="51"/>
  <c r="BN68" i="51"/>
  <c r="BP67" i="51"/>
  <c r="BN67" i="51"/>
  <c r="BP66" i="51"/>
  <c r="BN66" i="51"/>
  <c r="BP65" i="51"/>
  <c r="BN65" i="51"/>
  <c r="BP64" i="51"/>
  <c r="BN64" i="51"/>
  <c r="B64" i="50" a="1"/>
  <c r="B64" i="50" s="1"/>
  <c r="BO63" i="51"/>
  <c r="BP62" i="51"/>
  <c r="BN62" i="51"/>
  <c r="BP61" i="51"/>
  <c r="BN61" i="51"/>
  <c r="BP60" i="51"/>
  <c r="BN60" i="51"/>
  <c r="BP59" i="51"/>
  <c r="BN59" i="51"/>
  <c r="BP58" i="51"/>
  <c r="BN58" i="51"/>
  <c r="B58" i="50" a="1"/>
  <c r="B58" i="50" s="1"/>
  <c r="BO57" i="51"/>
  <c r="BP56" i="51"/>
  <c r="BN56" i="51"/>
  <c r="BP55" i="51"/>
  <c r="BN55" i="51"/>
  <c r="BP54" i="51"/>
  <c r="BN54" i="51"/>
  <c r="BP53" i="51"/>
  <c r="BN53" i="51"/>
  <c r="BP52" i="51"/>
  <c r="BN52" i="51"/>
  <c r="B52" i="50" a="1"/>
  <c r="B52" i="50" s="1"/>
  <c r="BO51" i="51"/>
  <c r="BP50" i="51"/>
  <c r="BN50" i="51"/>
  <c r="BP49" i="51"/>
  <c r="BN49" i="51"/>
  <c r="BP48" i="51"/>
  <c r="BN48" i="51"/>
  <c r="BP47" i="51"/>
  <c r="BN47" i="51"/>
  <c r="BP46" i="51"/>
  <c r="BN46" i="51"/>
  <c r="B46" i="50" a="1"/>
  <c r="B46" i="50" s="1"/>
  <c r="BO45" i="51"/>
  <c r="BP44" i="51"/>
  <c r="BN44" i="51"/>
  <c r="BP43" i="51"/>
  <c r="BN43" i="51"/>
  <c r="BP42" i="51"/>
  <c r="BN42" i="51"/>
  <c r="BP41" i="51"/>
  <c r="BN41" i="51"/>
  <c r="BP40" i="51"/>
  <c r="BN40" i="51"/>
  <c r="B40" i="50" a="1"/>
  <c r="B40" i="50" s="1"/>
  <c r="BO39" i="51"/>
  <c r="BP38" i="51"/>
  <c r="BN38" i="51"/>
  <c r="BP37" i="51"/>
  <c r="BN37" i="51"/>
  <c r="BP36" i="51"/>
  <c r="BN36" i="51"/>
  <c r="BP35" i="51"/>
  <c r="BN35" i="51"/>
  <c r="BP34" i="51"/>
  <c r="BN34" i="51"/>
  <c r="B34" i="50" a="1"/>
  <c r="B34" i="50" s="1"/>
  <c r="BO33" i="51"/>
  <c r="BP32" i="51"/>
  <c r="BN32" i="51"/>
  <c r="BP31" i="51"/>
  <c r="BN31" i="51"/>
  <c r="BP30" i="51"/>
  <c r="BN30" i="51"/>
  <c r="BP29" i="51"/>
  <c r="BN29" i="51"/>
  <c r="BP28" i="51"/>
  <c r="BN28" i="51"/>
  <c r="B28" i="50" a="1"/>
  <c r="B28" i="50" s="1"/>
  <c r="BO27" i="51"/>
  <c r="BP26" i="51"/>
  <c r="BN26" i="51"/>
  <c r="BP25" i="51"/>
  <c r="BN25" i="51"/>
  <c r="BP24" i="51"/>
  <c r="BN24" i="51"/>
  <c r="BP23" i="51"/>
  <c r="BN23" i="51"/>
  <c r="BP22" i="51"/>
  <c r="BN22" i="51"/>
  <c r="B22" i="50" a="1"/>
  <c r="B22" i="50" s="1"/>
  <c r="BO21" i="51"/>
  <c r="BP20" i="51"/>
  <c r="BN20" i="51"/>
  <c r="BP19" i="51"/>
  <c r="BN19" i="51"/>
  <c r="BP18" i="51"/>
  <c r="BN18" i="51"/>
  <c r="BP17" i="51"/>
  <c r="BN17" i="51"/>
  <c r="BP16" i="51"/>
  <c r="BN16" i="51"/>
  <c r="B16" i="50" a="1"/>
  <c r="B16" i="50" s="1"/>
  <c r="BO15" i="51"/>
  <c r="BP14" i="51"/>
  <c r="BN14" i="51"/>
  <c r="BP13" i="51"/>
  <c r="BN13" i="51"/>
  <c r="BP12" i="51"/>
  <c r="BN12" i="51"/>
  <c r="BP11" i="51"/>
  <c r="BN11" i="51"/>
  <c r="BP10" i="51"/>
  <c r="BN10" i="51"/>
  <c r="BO9" i="51"/>
  <c r="C9" i="51"/>
  <c r="E5" i="51" l="1"/>
  <c r="BO129" i="51"/>
  <c r="K5" i="51"/>
  <c r="AI5" i="51"/>
  <c r="AO5" i="51"/>
  <c r="Q5" i="51"/>
  <c r="W5" i="51"/>
  <c r="AC5" i="51"/>
  <c r="AI127" i="50" a="1"/>
  <c r="AI127" i="50" s="1"/>
  <c r="AI127" i="51" s="1"/>
  <c r="S126" i="50" a="1"/>
  <c r="S126" i="50" s="1"/>
  <c r="S126" i="51" s="1"/>
  <c r="AG126" i="50" a="1"/>
  <c r="AG126" i="50" s="1"/>
  <c r="AG126" i="51" s="1"/>
  <c r="AS125" i="50" a="1"/>
  <c r="AS125" i="50" s="1"/>
  <c r="AS125" i="51" s="1"/>
  <c r="E128" i="50" a="1"/>
  <c r="E128" i="50" s="1"/>
  <c r="AK127" i="50" a="1"/>
  <c r="AK127" i="50" s="1"/>
  <c r="AK127" i="51" s="1"/>
  <c r="AT125" i="50" a="1"/>
  <c r="AT125" i="50" s="1"/>
  <c r="AT125" i="51" s="1"/>
  <c r="M125" i="50" a="1"/>
  <c r="M125" i="50" s="1"/>
  <c r="M125" i="51" s="1"/>
  <c r="AZ127" i="50" a="1"/>
  <c r="AZ127" i="50" s="1"/>
  <c r="AZ127" i="51" s="1"/>
  <c r="L127" i="50" a="1"/>
  <c r="L127" i="50" s="1"/>
  <c r="L127" i="51" s="1"/>
  <c r="C126" i="50" a="1"/>
  <c r="C126" i="50" s="1"/>
  <c r="C126" i="51" s="1"/>
  <c r="BO127" i="50" a="1"/>
  <c r="BO127" i="50" s="1"/>
  <c r="O128" i="50" a="1"/>
  <c r="O128" i="50" s="1"/>
  <c r="AE126" i="50" a="1"/>
  <c r="AE126" i="50" s="1"/>
  <c r="AE126" i="51" s="1"/>
  <c r="AZ126" i="50" a="1"/>
  <c r="AZ126" i="50" s="1"/>
  <c r="AZ126" i="51" s="1"/>
  <c r="AQ128" i="50" a="1"/>
  <c r="AQ128" i="50" s="1"/>
  <c r="AO127" i="50" a="1"/>
  <c r="AO127" i="50" s="1"/>
  <c r="AG128" i="50" a="1"/>
  <c r="AG128" i="50" s="1"/>
  <c r="AG128" i="51" s="1"/>
  <c r="AL126" i="50" a="1"/>
  <c r="AL126" i="50" s="1"/>
  <c r="AL126" i="51" s="1"/>
  <c r="W128" i="50" a="1"/>
  <c r="W128" i="50" s="1"/>
  <c r="K128" i="50" a="1"/>
  <c r="K128" i="50" s="1"/>
  <c r="K128" i="51" s="1"/>
  <c r="BK126" i="50" a="1"/>
  <c r="BK126" i="50" s="1"/>
  <c r="BK126" i="51" s="1"/>
  <c r="BI126" i="50" a="1"/>
  <c r="BI126" i="50" s="1"/>
  <c r="BI126" i="51" s="1"/>
  <c r="AZ125" i="50" a="1"/>
  <c r="AZ125" i="50" s="1"/>
  <c r="AZ125" i="51" s="1"/>
  <c r="L128" i="50" a="1"/>
  <c r="L128" i="50" s="1"/>
  <c r="L128" i="51" s="1"/>
  <c r="AY127" i="50" a="1"/>
  <c r="AY127" i="50" s="1"/>
  <c r="AY127" i="51" s="1"/>
  <c r="BA125" i="50" a="1"/>
  <c r="BA125" i="50" s="1"/>
  <c r="AG125" i="50" a="1"/>
  <c r="AG125" i="50" s="1"/>
  <c r="AG125" i="51" s="1"/>
  <c r="BG127" i="50" a="1"/>
  <c r="BG127" i="50" s="1"/>
  <c r="AF127" i="50" a="1"/>
  <c r="AF127" i="50" s="1"/>
  <c r="AF127" i="51" s="1"/>
  <c r="J126" i="50" a="1"/>
  <c r="J126" i="50" s="1"/>
  <c r="J126" i="51" s="1"/>
  <c r="AB128" i="50" a="1"/>
  <c r="AB128" i="50" s="1"/>
  <c r="AB128" i="51" s="1"/>
  <c r="V128" i="50" a="1"/>
  <c r="V128" i="50" s="1"/>
  <c r="V128" i="51" s="1"/>
  <c r="BM126" i="50" a="1"/>
  <c r="BM126" i="50" s="1"/>
  <c r="BG126" i="50" a="1"/>
  <c r="BG126" i="50" s="1"/>
  <c r="BL128" i="50" a="1"/>
  <c r="BL128" i="50" s="1"/>
  <c r="BL128" i="51" s="1"/>
  <c r="AK128" i="50" a="1"/>
  <c r="AK128" i="50" s="1"/>
  <c r="AK128" i="51" s="1"/>
  <c r="AC126" i="50" a="1"/>
  <c r="AC126" i="50" s="1"/>
  <c r="BA127" i="50" a="1"/>
  <c r="BA127" i="50" s="1"/>
  <c r="AK125" i="50" a="1"/>
  <c r="AK125" i="50" s="1"/>
  <c r="AK125" i="51" s="1"/>
  <c r="Z126" i="50" a="1"/>
  <c r="Z126" i="50" s="1"/>
  <c r="Z126" i="51" s="1"/>
  <c r="BO126" i="50" a="1"/>
  <c r="BO126" i="50" s="1"/>
  <c r="BK128" i="50" a="1"/>
  <c r="BK128" i="50" s="1"/>
  <c r="BK128" i="51" s="1"/>
  <c r="AC127" i="50" a="1"/>
  <c r="AC127" i="50" s="1"/>
  <c r="BG125" i="50" a="1"/>
  <c r="BG125" i="50" s="1"/>
  <c r="AF128" i="50" a="1"/>
  <c r="AF128" i="50" s="1"/>
  <c r="AF128" i="51" s="1"/>
  <c r="BF127" i="50" a="1"/>
  <c r="BF127" i="50" s="1"/>
  <c r="BF127" i="51" s="1"/>
  <c r="BO125" i="50" a="1"/>
  <c r="BO125" i="50" s="1"/>
  <c r="BI125" i="50" a="1"/>
  <c r="BI125" i="50" s="1"/>
  <c r="BI125" i="51" s="1"/>
  <c r="G128" i="50" a="1"/>
  <c r="G128" i="50" s="1"/>
  <c r="N128" i="50" a="1"/>
  <c r="N128" i="50" s="1"/>
  <c r="N128" i="51" s="1"/>
  <c r="P126" i="50" a="1"/>
  <c r="P126" i="50" s="1"/>
  <c r="P126" i="51" s="1"/>
  <c r="AO128" i="50" a="1"/>
  <c r="AO128" i="50" s="1"/>
  <c r="AI128" i="50" a="1"/>
  <c r="AI128" i="50" s="1"/>
  <c r="AA127" i="50" a="1"/>
  <c r="AA127" i="50" s="1"/>
  <c r="AA127" i="51" s="1"/>
  <c r="G127" i="50" a="1"/>
  <c r="G127" i="50" s="1"/>
  <c r="G127" i="51" s="1"/>
  <c r="C125" i="50" a="1"/>
  <c r="C125" i="50" s="1"/>
  <c r="C125" i="51" s="1"/>
  <c r="AY128" i="50" a="1"/>
  <c r="AY128" i="50" s="1"/>
  <c r="AY128" i="51" s="1"/>
  <c r="AL127" i="50" a="1"/>
  <c r="AL127" i="50" s="1"/>
  <c r="AL127" i="51" s="1"/>
  <c r="I128" i="50" a="1"/>
  <c r="I128" i="50" s="1"/>
  <c r="I128" i="51" s="1"/>
  <c r="BF128" i="50" a="1"/>
  <c r="BF128" i="50" s="1"/>
  <c r="BF128" i="51" s="1"/>
  <c r="Q128" i="50" a="1"/>
  <c r="Q128" i="50" s="1"/>
  <c r="Q128" i="51" s="1"/>
  <c r="BE127" i="50" a="1"/>
  <c r="BE127" i="50" s="1"/>
  <c r="BE127" i="51" s="1"/>
  <c r="G126" i="50" a="1"/>
  <c r="G126" i="50" s="1"/>
  <c r="E125" i="50" a="1"/>
  <c r="E125" i="50" s="1"/>
  <c r="S128" i="50" a="1"/>
  <c r="S128" i="50" s="1"/>
  <c r="AB126" i="50" a="1"/>
  <c r="AB126" i="50" s="1"/>
  <c r="AB126" i="51" s="1"/>
  <c r="I126" i="50" a="1"/>
  <c r="I126" i="50" s="1"/>
  <c r="I126" i="51" s="1"/>
  <c r="AA128" i="50" a="1"/>
  <c r="AA128" i="50" s="1"/>
  <c r="AA128" i="51" s="1"/>
  <c r="U128" i="50" a="1"/>
  <c r="U128" i="50" s="1"/>
  <c r="U128" i="51" s="1"/>
  <c r="W126" i="50" a="1"/>
  <c r="W126" i="50" s="1"/>
  <c r="AB125" i="50" a="1"/>
  <c r="AB125" i="50" s="1"/>
  <c r="AB125" i="51" s="1"/>
  <c r="AW128" i="50" a="1"/>
  <c r="AW128" i="50" s="1"/>
  <c r="AN127" i="50" a="1"/>
  <c r="AN127" i="50" s="1"/>
  <c r="AN127" i="51" s="1"/>
  <c r="N127" i="50" a="1"/>
  <c r="N127" i="50" s="1"/>
  <c r="N127" i="51" s="1"/>
  <c r="J125" i="50" a="1"/>
  <c r="J125" i="50" s="1"/>
  <c r="J125" i="51" s="1"/>
  <c r="BJ126" i="50" a="1"/>
  <c r="BJ126" i="50" s="1"/>
  <c r="BJ126" i="51" s="1"/>
  <c r="Q126" i="50" a="1"/>
  <c r="Q126" i="50" s="1"/>
  <c r="V127" i="50" a="1"/>
  <c r="V127" i="50" s="1"/>
  <c r="V127" i="51" s="1"/>
  <c r="AM126" i="50" a="1"/>
  <c r="AM126" i="50" s="1"/>
  <c r="AM126" i="51" s="1"/>
  <c r="Y128" i="50" a="1"/>
  <c r="Y128" i="50" s="1"/>
  <c r="Y128" i="51" s="1"/>
  <c r="AA126" i="50" a="1"/>
  <c r="AA126" i="50" s="1"/>
  <c r="AA126" i="51" s="1"/>
  <c r="L125" i="50" a="1"/>
  <c r="L125" i="50" s="1"/>
  <c r="L125" i="51" s="1"/>
  <c r="Z128" i="50" a="1"/>
  <c r="Z128" i="50" s="1"/>
  <c r="Z128" i="51" s="1"/>
  <c r="AO126" i="50" a="1"/>
  <c r="AO126" i="50" s="1"/>
  <c r="O126" i="50" a="1"/>
  <c r="O126" i="50" s="1"/>
  <c r="AN128" i="50" a="1"/>
  <c r="AN128" i="50" s="1"/>
  <c r="AN128" i="51" s="1"/>
  <c r="AH128" i="50" a="1"/>
  <c r="AH128" i="50" s="1"/>
  <c r="AH128" i="51" s="1"/>
  <c r="AQ126" i="50" a="1"/>
  <c r="AQ126" i="50" s="1"/>
  <c r="AO125" i="50" a="1"/>
  <c r="AO125" i="50" s="1"/>
  <c r="I125" i="50" a="1"/>
  <c r="I125" i="50" s="1"/>
  <c r="I125" i="51" s="1"/>
  <c r="AU127" i="50" a="1"/>
  <c r="AU127" i="50" s="1"/>
  <c r="U127" i="50" a="1"/>
  <c r="U127" i="50" s="1"/>
  <c r="U127" i="51" s="1"/>
  <c r="P125" i="50" a="1"/>
  <c r="P125" i="50" s="1"/>
  <c r="P125" i="51" s="1"/>
  <c r="AQ127" i="50" a="1"/>
  <c r="AQ127" i="50" s="1"/>
  <c r="K126" i="50" a="1"/>
  <c r="K126" i="50" s="1"/>
  <c r="K126" i="51" s="1"/>
  <c r="AB127" i="50" a="1"/>
  <c r="AB127" i="50" s="1"/>
  <c r="AB127" i="51" s="1"/>
  <c r="AY125" i="50" a="1"/>
  <c r="AY125" i="50" s="1"/>
  <c r="AY125" i="51" s="1"/>
  <c r="AE128" i="50" a="1"/>
  <c r="AE128" i="50" s="1"/>
  <c r="AE128" i="51" s="1"/>
  <c r="AL128" i="50" a="1"/>
  <c r="AL128" i="50" s="1"/>
  <c r="AL128" i="51" s="1"/>
  <c r="AN126" i="50" a="1"/>
  <c r="AN126" i="50" s="1"/>
  <c r="AN126" i="51" s="1"/>
  <c r="AF125" i="50" a="1"/>
  <c r="AF125" i="50" s="1"/>
  <c r="AF125" i="51" s="1"/>
  <c r="AM128" i="50" a="1"/>
  <c r="AM128" i="50" s="1"/>
  <c r="AM128" i="51" s="1"/>
  <c r="K127" i="50" a="1"/>
  <c r="K127" i="50" s="1"/>
  <c r="K127" i="51" s="1"/>
  <c r="V126" i="50" a="1"/>
  <c r="V126" i="50" s="1"/>
  <c r="V126" i="51" s="1"/>
  <c r="AU128" i="50" a="1"/>
  <c r="AU128" i="50" s="1"/>
  <c r="BC128" i="50" a="1"/>
  <c r="BC128" i="50" s="1"/>
  <c r="BL126" i="50" a="1"/>
  <c r="BL126" i="50" s="1"/>
  <c r="BL126" i="51" s="1"/>
  <c r="AK126" i="50" a="1"/>
  <c r="AK126" i="50" s="1"/>
  <c r="AK126" i="51" s="1"/>
  <c r="O125" i="50" a="1"/>
  <c r="O125" i="50" s="1"/>
  <c r="O125" i="51" s="1"/>
  <c r="AC128" i="50" a="1"/>
  <c r="AC128" i="50" s="1"/>
  <c r="AH127" i="50" a="1"/>
  <c r="AH127" i="50" s="1"/>
  <c r="AH127" i="51" s="1"/>
  <c r="W125" i="50" a="1"/>
  <c r="W125" i="50" s="1"/>
  <c r="BM125" i="50" a="1"/>
  <c r="BM125" i="50" s="1"/>
  <c r="BI127" i="50" a="1"/>
  <c r="BI127" i="50" s="1"/>
  <c r="BI127" i="51" s="1"/>
  <c r="AW127" i="50" a="1"/>
  <c r="AW127" i="50" s="1"/>
  <c r="AW127" i="51" s="1"/>
  <c r="I127" i="50" a="1"/>
  <c r="I127" i="50" s="1"/>
  <c r="I127" i="51" s="1"/>
  <c r="D125" i="50" a="1"/>
  <c r="D125" i="50" s="1"/>
  <c r="D125" i="51" s="1"/>
  <c r="AS128" i="50" a="1"/>
  <c r="AS128" i="50" s="1"/>
  <c r="AS128" i="51" s="1"/>
  <c r="AU126" i="50" a="1"/>
  <c r="AU126" i="50" s="1"/>
  <c r="N126" i="50" a="1"/>
  <c r="N126" i="50" s="1"/>
  <c r="N126" i="51" s="1"/>
  <c r="AT128" i="50" a="1"/>
  <c r="AT128" i="50" s="1"/>
  <c r="AT128" i="51" s="1"/>
  <c r="Q127" i="50" a="1"/>
  <c r="Q127" i="50" s="1"/>
  <c r="AI126" i="50" a="1"/>
  <c r="AI126" i="50" s="1"/>
  <c r="G125" i="50" a="1"/>
  <c r="G125" i="50" s="1"/>
  <c r="BJ128" i="50" a="1"/>
  <c r="BJ128" i="50" s="1"/>
  <c r="BJ128" i="51" s="1"/>
  <c r="E127" i="50" a="1"/>
  <c r="E127" i="50" s="1"/>
  <c r="AY126" i="50" a="1"/>
  <c r="AY126" i="50" s="1"/>
  <c r="V125" i="50" a="1"/>
  <c r="V125" i="50" s="1"/>
  <c r="V125" i="51" s="1"/>
  <c r="BE128" i="50" a="1"/>
  <c r="BE128" i="50" s="1"/>
  <c r="BE128" i="51" s="1"/>
  <c r="BC127" i="50" a="1"/>
  <c r="BC127" i="50" s="1"/>
  <c r="AQ125" i="50" a="1"/>
  <c r="AQ125" i="50" s="1"/>
  <c r="AT126" i="50" a="1"/>
  <c r="AT126" i="50" s="1"/>
  <c r="AT126" i="51" s="1"/>
  <c r="BC125" i="50" a="1"/>
  <c r="BC125" i="50" s="1"/>
  <c r="AS126" i="50" a="1"/>
  <c r="AS126" i="50" s="1"/>
  <c r="AS126" i="51" s="1"/>
  <c r="O127" i="50" a="1"/>
  <c r="O127" i="50" s="1"/>
  <c r="O127" i="51" s="1"/>
  <c r="K125" i="50" a="1"/>
  <c r="K125" i="50" s="1"/>
  <c r="K125" i="51" s="1"/>
  <c r="AZ128" i="50" a="1"/>
  <c r="AZ128" i="50" s="1"/>
  <c r="AZ128" i="51" s="1"/>
  <c r="J127" i="50" a="1"/>
  <c r="J127" i="50" s="1"/>
  <c r="J127" i="51" s="1"/>
  <c r="U126" i="50" a="1"/>
  <c r="U126" i="50" s="1"/>
  <c r="U126" i="51" s="1"/>
  <c r="BA128" i="50" a="1"/>
  <c r="BA128" i="50" s="1"/>
  <c r="AE127" i="50" a="1"/>
  <c r="AE127" i="50" s="1"/>
  <c r="AE127" i="51" s="1"/>
  <c r="AW126" i="50" a="1"/>
  <c r="AW126" i="50" s="1"/>
  <c r="AA125" i="50" a="1"/>
  <c r="AA125" i="50" s="1"/>
  <c r="AA125" i="51" s="1"/>
  <c r="N125" i="50" a="1"/>
  <c r="N125" i="50" s="1"/>
  <c r="N125" i="51" s="1"/>
  <c r="S127" i="50" a="1"/>
  <c r="S127" i="50" s="1"/>
  <c r="BF126" i="50" a="1"/>
  <c r="BF126" i="50" s="1"/>
  <c r="BF126" i="51" s="1"/>
  <c r="AI125" i="50" a="1"/>
  <c r="AI125" i="50" s="1"/>
  <c r="AC125" i="50" a="1"/>
  <c r="AC125" i="50" s="1"/>
  <c r="BJ127" i="50" a="1"/>
  <c r="BJ127" i="50" s="1"/>
  <c r="BJ127" i="51" s="1"/>
  <c r="BL125" i="50" a="1"/>
  <c r="BL125" i="50" s="1"/>
  <c r="BL125" i="51" s="1"/>
  <c r="BM128" i="50" a="1"/>
  <c r="BM128" i="50" s="1"/>
  <c r="AT127" i="50" a="1"/>
  <c r="AT127" i="50" s="1"/>
  <c r="AT127" i="51" s="1"/>
  <c r="BF125" i="50" a="1"/>
  <c r="BF125" i="50" s="1"/>
  <c r="BF125" i="51" s="1"/>
  <c r="BK127" i="50" a="1"/>
  <c r="BK127" i="50" s="1"/>
  <c r="BK127" i="51" s="1"/>
  <c r="Q125" i="50" a="1"/>
  <c r="Q125" i="50" s="1"/>
  <c r="BG128" i="50" a="1"/>
  <c r="BG128" i="50" s="1"/>
  <c r="P127" i="50" a="1"/>
  <c r="P127" i="50" s="1"/>
  <c r="P127" i="51" s="1"/>
  <c r="AH126" i="50" a="1"/>
  <c r="AH126" i="50" s="1"/>
  <c r="AH126" i="51" s="1"/>
  <c r="BO128" i="50" a="1"/>
  <c r="BO128" i="50" s="1"/>
  <c r="BM127" i="50" a="1"/>
  <c r="BM127" i="50" s="1"/>
  <c r="D127" i="50" a="1"/>
  <c r="D127" i="50" s="1"/>
  <c r="D127" i="51" s="1"/>
  <c r="AN125" i="50" a="1"/>
  <c r="AN125" i="50" s="1"/>
  <c r="AN125" i="51" s="1"/>
  <c r="U125" i="50" a="1"/>
  <c r="U125" i="50" s="1"/>
  <c r="U125" i="51" s="1"/>
  <c r="Z127" i="50" a="1"/>
  <c r="Z127" i="50" s="1"/>
  <c r="Z127" i="51" s="1"/>
  <c r="M127" i="50" a="1"/>
  <c r="M127" i="50" s="1"/>
  <c r="M127" i="51" s="1"/>
  <c r="AW125" i="50" a="1"/>
  <c r="AW125" i="50" s="1"/>
  <c r="BE125" i="50" a="1"/>
  <c r="BE125" i="50" s="1"/>
  <c r="BE125" i="51" s="1"/>
  <c r="C128" i="50" a="1"/>
  <c r="C128" i="50" s="1"/>
  <c r="C128" i="51" s="1"/>
  <c r="E126" i="50" a="1"/>
  <c r="E126" i="50" s="1"/>
  <c r="Y125" i="50" a="1"/>
  <c r="Y125" i="50" s="1"/>
  <c r="Y125" i="51" s="1"/>
  <c r="P128" i="50" a="1"/>
  <c r="P128" i="50" s="1"/>
  <c r="P128" i="51" s="1"/>
  <c r="D128" i="50" a="1"/>
  <c r="D128" i="50" s="1"/>
  <c r="D128" i="51" s="1"/>
  <c r="BK125" i="50" a="1"/>
  <c r="BK125" i="50" s="1"/>
  <c r="BK125" i="51" s="1"/>
  <c r="AE125" i="50" a="1"/>
  <c r="AE125" i="50" s="1"/>
  <c r="AE125" i="51" s="1"/>
  <c r="W127" i="50" a="1"/>
  <c r="W127" i="50" s="1"/>
  <c r="BC126" i="50" a="1"/>
  <c r="BC126" i="50" s="1"/>
  <c r="S125" i="50" a="1"/>
  <c r="S125" i="50" s="1"/>
  <c r="M128" i="50" a="1"/>
  <c r="M128" i="50" s="1"/>
  <c r="M128" i="51" s="1"/>
  <c r="Y127" i="50" a="1"/>
  <c r="Y127" i="50" s="1"/>
  <c r="Y127" i="51" s="1"/>
  <c r="AU125" i="50" a="1"/>
  <c r="AU125" i="50" s="1"/>
  <c r="AH125" i="50" a="1"/>
  <c r="AH125" i="50" s="1"/>
  <c r="AH125" i="51" s="1"/>
  <c r="AM127" i="50" a="1"/>
  <c r="AM127" i="50" s="1"/>
  <c r="AM127" i="51" s="1"/>
  <c r="AG127" i="50" a="1"/>
  <c r="AG127" i="50" s="1"/>
  <c r="D126" i="50" a="1"/>
  <c r="D126" i="50" s="1"/>
  <c r="D126" i="51" s="1"/>
  <c r="Y126" i="50" a="1"/>
  <c r="Y126" i="50" s="1"/>
  <c r="Y126" i="51" s="1"/>
  <c r="J128" i="50" a="1"/>
  <c r="J128" i="50" s="1"/>
  <c r="J128" i="51" s="1"/>
  <c r="L126" i="50" a="1"/>
  <c r="L126" i="50" s="1"/>
  <c r="L126" i="51" s="1"/>
  <c r="Z125" i="50" a="1"/>
  <c r="Z125" i="50" s="1"/>
  <c r="Z125" i="51" s="1"/>
  <c r="AF126" i="50" a="1"/>
  <c r="AF126" i="50" s="1"/>
  <c r="AF126" i="51" s="1"/>
  <c r="BA126" i="50" a="1"/>
  <c r="BA126" i="50" s="1"/>
  <c r="BA126" i="51" s="1"/>
  <c r="M126" i="50" a="1"/>
  <c r="M126" i="50" s="1"/>
  <c r="M126" i="51" s="1"/>
  <c r="AL125" i="50" a="1"/>
  <c r="AL125" i="50" s="1"/>
  <c r="AL125" i="51" s="1"/>
  <c r="BL127" i="50" a="1"/>
  <c r="BL127" i="50" s="1"/>
  <c r="BL127" i="51" s="1"/>
  <c r="C127" i="50" a="1"/>
  <c r="C127" i="50" s="1"/>
  <c r="C127" i="51" s="1"/>
  <c r="AM125" i="50" a="1"/>
  <c r="AM125" i="50" s="1"/>
  <c r="AM125" i="51" s="1"/>
  <c r="BI128" i="50" a="1"/>
  <c r="BI128" i="50" s="1"/>
  <c r="BI128" i="51" s="1"/>
  <c r="AS127" i="50" a="1"/>
  <c r="AS127" i="50" s="1"/>
  <c r="BE126" i="50" a="1"/>
  <c r="BE126" i="50" s="1"/>
  <c r="BE126" i="51" s="1"/>
  <c r="BJ125" i="50" a="1"/>
  <c r="BJ125" i="50" s="1"/>
  <c r="BJ125" i="51" s="1"/>
  <c r="BK124" i="50" a="1"/>
  <c r="BK124" i="50" s="1"/>
  <c r="AA124" i="50" a="1"/>
  <c r="AA124" i="50" s="1"/>
  <c r="L124" i="50" a="1"/>
  <c r="L124" i="50" s="1"/>
  <c r="L124" i="51" s="1"/>
  <c r="BF124" i="50" a="1"/>
  <c r="BF124" i="50" s="1"/>
  <c r="AB124" i="50" a="1"/>
  <c r="AB124" i="50" s="1"/>
  <c r="AF124" i="50" a="1"/>
  <c r="AF124" i="50" s="1"/>
  <c r="AF124" i="51" s="1"/>
  <c r="G124" i="50" a="1"/>
  <c r="G124" i="50" s="1"/>
  <c r="E124" i="50" a="1"/>
  <c r="E124" i="50" s="1"/>
  <c r="AY124" i="50" a="1"/>
  <c r="AY124" i="50" s="1"/>
  <c r="AW124" i="50" a="1"/>
  <c r="AW124" i="50" s="1"/>
  <c r="Y124" i="50" a="1"/>
  <c r="Y124" i="50" s="1"/>
  <c r="BI124" i="50" a="1"/>
  <c r="BI124" i="50" s="1"/>
  <c r="BG124" i="50" a="1"/>
  <c r="BG124" i="50" s="1"/>
  <c r="AK124" i="50" a="1"/>
  <c r="AK124" i="50" s="1"/>
  <c r="AI124" i="50" a="1"/>
  <c r="AI124" i="50" s="1"/>
  <c r="V124" i="50" a="1"/>
  <c r="V124" i="50" s="1"/>
  <c r="AG124" i="50" a="1"/>
  <c r="AG124" i="50" s="1"/>
  <c r="AZ124" i="50" a="1"/>
  <c r="AZ124" i="50" s="1"/>
  <c r="BL124" i="50" a="1"/>
  <c r="BL124" i="50" s="1"/>
  <c r="M124" i="50" a="1"/>
  <c r="M124" i="50" s="1"/>
  <c r="AS124" i="50" a="1"/>
  <c r="AS124" i="50" s="1"/>
  <c r="AQ124" i="50" a="1"/>
  <c r="AQ124" i="50" s="1"/>
  <c r="O124" i="50" a="1"/>
  <c r="O124" i="50" s="1"/>
  <c r="BC124" i="50" a="1"/>
  <c r="BC124" i="50" s="1"/>
  <c r="P124" i="50" a="1"/>
  <c r="P124" i="50" s="1"/>
  <c r="BJ124" i="50" a="1"/>
  <c r="BJ124" i="50" s="1"/>
  <c r="BJ124" i="51" s="1"/>
  <c r="BO124" i="50" a="1"/>
  <c r="BO124" i="50" s="1"/>
  <c r="AL124" i="50" a="1"/>
  <c r="AL124" i="50" s="1"/>
  <c r="AL124" i="51" s="1"/>
  <c r="W124" i="50" a="1"/>
  <c r="W124" i="50" s="1"/>
  <c r="I124" i="50" a="1"/>
  <c r="I124" i="50" s="1"/>
  <c r="BA124" i="50" a="1"/>
  <c r="BA124" i="50" s="1"/>
  <c r="AC124" i="50" a="1"/>
  <c r="AC124" i="50" s="1"/>
  <c r="AH124" i="50" a="1"/>
  <c r="AH124" i="50" s="1"/>
  <c r="AT124" i="50" a="1"/>
  <c r="AT124" i="50" s="1"/>
  <c r="BM124" i="50" a="1"/>
  <c r="BM124" i="50" s="1"/>
  <c r="J124" i="50" a="1"/>
  <c r="J124" i="50" s="1"/>
  <c r="AU124" i="50" a="1"/>
  <c r="AU124" i="50" s="1"/>
  <c r="BE124" i="50" a="1"/>
  <c r="BE124" i="50" s="1"/>
  <c r="U124" i="50" a="1"/>
  <c r="U124" i="50" s="1"/>
  <c r="AM124" i="50" a="1"/>
  <c r="AM124" i="50" s="1"/>
  <c r="AE124" i="50" a="1"/>
  <c r="AE124" i="50" s="1"/>
  <c r="C124" i="50" a="1"/>
  <c r="C124" i="50" s="1"/>
  <c r="S124" i="50" a="1"/>
  <c r="S124" i="50" s="1"/>
  <c r="AN124" i="50" a="1"/>
  <c r="AN124" i="50" s="1"/>
  <c r="N124" i="50" a="1"/>
  <c r="N124" i="50" s="1"/>
  <c r="N124" i="51" s="1"/>
  <c r="Z124" i="50" a="1"/>
  <c r="Z124" i="50" s="1"/>
  <c r="Z124" i="51" s="1"/>
  <c r="Q124" i="50" a="1"/>
  <c r="Q124" i="50" s="1"/>
  <c r="AO124" i="50" a="1"/>
  <c r="AO124" i="50" s="1"/>
  <c r="K124" i="50" a="1"/>
  <c r="K124" i="50" s="1"/>
  <c r="D124" i="50" a="1"/>
  <c r="D124" i="50" s="1"/>
  <c r="AU5" i="51"/>
  <c r="BG5" i="51"/>
  <c r="BP81" i="51"/>
  <c r="BN69" i="51"/>
  <c r="BP39" i="51"/>
  <c r="BP9" i="51"/>
  <c r="BN123" i="51"/>
  <c r="BP75" i="51"/>
  <c r="BN33" i="51"/>
  <c r="BO105" i="51"/>
  <c r="BP105" i="51"/>
  <c r="BN27" i="51"/>
  <c r="BP33" i="51"/>
  <c r="BN63" i="51"/>
  <c r="BP69" i="51"/>
  <c r="BN105" i="51"/>
  <c r="BN117" i="51"/>
  <c r="BN21" i="51"/>
  <c r="BP27" i="51"/>
  <c r="BN57" i="51"/>
  <c r="BP63" i="51"/>
  <c r="BN93" i="51"/>
  <c r="BN111" i="51"/>
  <c r="BO111" i="51"/>
  <c r="BP111" i="51"/>
  <c r="BN15" i="51"/>
  <c r="BP21" i="51"/>
  <c r="BN51" i="51"/>
  <c r="BP57" i="51"/>
  <c r="BN87" i="51"/>
  <c r="BP93" i="51"/>
  <c r="BN99" i="51"/>
  <c r="BP15" i="51"/>
  <c r="BN45" i="51"/>
  <c r="BP51" i="51"/>
  <c r="BN81" i="51"/>
  <c r="BP87" i="51"/>
  <c r="BO99" i="51"/>
  <c r="BP99" i="51"/>
  <c r="BO123" i="51"/>
  <c r="BP123" i="51"/>
  <c r="BN9" i="51"/>
  <c r="BN39" i="51"/>
  <c r="BP45" i="51"/>
  <c r="BN75" i="51"/>
  <c r="BA5" i="51"/>
  <c r="BP117" i="51"/>
  <c r="BM5" i="51" l="1"/>
  <c r="BP128" i="50"/>
  <c r="BB128" i="50"/>
  <c r="BB128" i="51" s="1"/>
  <c r="BA128" i="51"/>
  <c r="BH125" i="50"/>
  <c r="BH125" i="51" s="1"/>
  <c r="BG125" i="51"/>
  <c r="AU129" i="50"/>
  <c r="AV124" i="50"/>
  <c r="AV124" i="51" s="1"/>
  <c r="AU124" i="51"/>
  <c r="AP124" i="50"/>
  <c r="AP124" i="51" s="1"/>
  <c r="AO129" i="50"/>
  <c r="AO124" i="51"/>
  <c r="J129" i="50"/>
  <c r="J129" i="51" s="1"/>
  <c r="J124" i="51"/>
  <c r="BC129" i="50"/>
  <c r="BD124" i="50"/>
  <c r="BD124" i="51" s="1"/>
  <c r="BC124" i="51"/>
  <c r="BI129" i="50"/>
  <c r="BI124" i="51"/>
  <c r="X127" i="50"/>
  <c r="X127" i="51" s="1"/>
  <c r="W127" i="51"/>
  <c r="BM128" i="51"/>
  <c r="BN128" i="50"/>
  <c r="BB126" i="50"/>
  <c r="BB126" i="51" s="1"/>
  <c r="AY126" i="51"/>
  <c r="AV127" i="50"/>
  <c r="AV127" i="51" s="1"/>
  <c r="AU127" i="51"/>
  <c r="AD127" i="50"/>
  <c r="AD127" i="51" s="1"/>
  <c r="AC127" i="51"/>
  <c r="X128" i="50"/>
  <c r="X128" i="51" s="1"/>
  <c r="W128" i="51"/>
  <c r="R124" i="50"/>
  <c r="R124" i="51" s="1"/>
  <c r="Q129" i="50"/>
  <c r="Q124" i="51"/>
  <c r="BM124" i="51"/>
  <c r="BM129" i="50"/>
  <c r="BN124" i="50"/>
  <c r="O129" i="50"/>
  <c r="O129" i="51" s="1"/>
  <c r="O124" i="51"/>
  <c r="Y129" i="50"/>
  <c r="Y124" i="51"/>
  <c r="F127" i="50"/>
  <c r="F127" i="51" s="1"/>
  <c r="E127" i="51"/>
  <c r="K129" i="50"/>
  <c r="K124" i="51"/>
  <c r="AT129" i="50"/>
  <c r="AT129" i="51" s="1"/>
  <c r="AT124" i="51"/>
  <c r="AR124" i="50"/>
  <c r="AR124" i="51" s="1"/>
  <c r="AQ129" i="50"/>
  <c r="AQ124" i="51"/>
  <c r="AW129" i="50"/>
  <c r="AX124" i="50"/>
  <c r="AX124" i="51" s="1"/>
  <c r="AW124" i="51"/>
  <c r="AX127" i="50"/>
  <c r="AX127" i="51" s="1"/>
  <c r="AS127" i="51"/>
  <c r="BN125" i="50"/>
  <c r="BM125" i="51"/>
  <c r="AP125" i="50"/>
  <c r="AP125" i="51" s="1"/>
  <c r="AO125" i="51"/>
  <c r="R126" i="50"/>
  <c r="R126" i="51" s="1"/>
  <c r="Q126" i="51"/>
  <c r="T128" i="50"/>
  <c r="T128" i="51" s="1"/>
  <c r="S128" i="51"/>
  <c r="AJ128" i="50"/>
  <c r="AJ128" i="51" s="1"/>
  <c r="AI128" i="51"/>
  <c r="BP126" i="50"/>
  <c r="BD126" i="50"/>
  <c r="BD126" i="51" s="1"/>
  <c r="BC126" i="51"/>
  <c r="AH129" i="50"/>
  <c r="AH129" i="51" s="1"/>
  <c r="AH124" i="51"/>
  <c r="AS129" i="50"/>
  <c r="AS129" i="51" s="1"/>
  <c r="AS124" i="51"/>
  <c r="AY129" i="50"/>
  <c r="AY129" i="51" s="1"/>
  <c r="AY124" i="51"/>
  <c r="BM127" i="51"/>
  <c r="BN127" i="50"/>
  <c r="AD125" i="50"/>
  <c r="AD125" i="51" s="1"/>
  <c r="AC125" i="51"/>
  <c r="H125" i="50"/>
  <c r="H125" i="51" s="1"/>
  <c r="G125" i="51"/>
  <c r="X125" i="50"/>
  <c r="X125" i="51" s="1"/>
  <c r="W125" i="51"/>
  <c r="AR126" i="50"/>
  <c r="AR126" i="51" s="1"/>
  <c r="AQ126" i="51"/>
  <c r="F125" i="50"/>
  <c r="F125" i="51" s="1"/>
  <c r="E125" i="51"/>
  <c r="AP128" i="50"/>
  <c r="AP128" i="51" s="1"/>
  <c r="AO128" i="51"/>
  <c r="BH127" i="50"/>
  <c r="BH127" i="51" s="1"/>
  <c r="BG127" i="51"/>
  <c r="AP127" i="50"/>
  <c r="AP127" i="51" s="1"/>
  <c r="AO127" i="51"/>
  <c r="F128" i="50"/>
  <c r="F128" i="51" s="1"/>
  <c r="E128" i="51"/>
  <c r="M129" i="50"/>
  <c r="M124" i="51"/>
  <c r="F124" i="50"/>
  <c r="F124" i="51" s="1"/>
  <c r="E129" i="50"/>
  <c r="E124" i="51"/>
  <c r="AJ127" i="50"/>
  <c r="AJ127" i="51" s="1"/>
  <c r="AG127" i="51"/>
  <c r="AJ125" i="50"/>
  <c r="AJ125" i="51" s="1"/>
  <c r="AI125" i="51"/>
  <c r="AJ126" i="50"/>
  <c r="AJ126" i="51" s="1"/>
  <c r="AI126" i="51"/>
  <c r="H126" i="50"/>
  <c r="H126" i="51" s="1"/>
  <c r="G126" i="51"/>
  <c r="AR128" i="50"/>
  <c r="AR128" i="51" s="1"/>
  <c r="AQ128" i="51"/>
  <c r="BK129" i="50"/>
  <c r="BK129" i="51" s="1"/>
  <c r="BK124" i="51"/>
  <c r="S129" i="50"/>
  <c r="T124" i="50"/>
  <c r="T124" i="51" s="1"/>
  <c r="S124" i="51"/>
  <c r="BA129" i="50"/>
  <c r="BB124" i="50"/>
  <c r="BB124" i="51" s="1"/>
  <c r="BA124" i="51"/>
  <c r="BL129" i="50"/>
  <c r="BL129" i="51" s="1"/>
  <c r="BL124" i="51"/>
  <c r="G129" i="50"/>
  <c r="H124" i="50"/>
  <c r="H124" i="51" s="1"/>
  <c r="G124" i="51"/>
  <c r="R127" i="50"/>
  <c r="R127" i="51" s="1"/>
  <c r="Q127" i="51"/>
  <c r="AD128" i="50"/>
  <c r="AD128" i="51" s="1"/>
  <c r="AC128" i="51"/>
  <c r="BB127" i="50"/>
  <c r="BB127" i="51" s="1"/>
  <c r="BA127" i="51"/>
  <c r="BB125" i="50"/>
  <c r="BB125" i="51" s="1"/>
  <c r="BA125" i="51"/>
  <c r="C129" i="50"/>
  <c r="C129" i="51" s="1"/>
  <c r="C124" i="51"/>
  <c r="AZ129" i="50"/>
  <c r="AZ129" i="51" s="1"/>
  <c r="AZ124" i="51"/>
  <c r="F126" i="50"/>
  <c r="F126" i="51" s="1"/>
  <c r="E126" i="51"/>
  <c r="T127" i="50"/>
  <c r="T127" i="51" s="1"/>
  <c r="S127" i="51"/>
  <c r="BD125" i="50"/>
  <c r="BD125" i="51" s="1"/>
  <c r="BC125" i="51"/>
  <c r="T126" i="50"/>
  <c r="T126" i="51" s="1"/>
  <c r="O126" i="51"/>
  <c r="H128" i="50"/>
  <c r="H128" i="51" s="1"/>
  <c r="G128" i="51"/>
  <c r="AD126" i="50"/>
  <c r="AD126" i="51" s="1"/>
  <c r="AC126" i="51"/>
  <c r="AN129" i="50"/>
  <c r="AN129" i="51" s="1"/>
  <c r="AN124" i="51"/>
  <c r="X124" i="50"/>
  <c r="X124" i="51" s="1"/>
  <c r="W129" i="50"/>
  <c r="W124" i="51"/>
  <c r="AG129" i="50"/>
  <c r="AG129" i="51" s="1"/>
  <c r="AG124" i="51"/>
  <c r="AB129" i="50"/>
  <c r="AB129" i="51" s="1"/>
  <c r="AB124" i="51"/>
  <c r="AV125" i="50"/>
  <c r="AV125" i="51" s="1"/>
  <c r="AU125" i="51"/>
  <c r="BH128" i="50"/>
  <c r="BH128" i="51" s="1"/>
  <c r="BG128" i="51"/>
  <c r="AP126" i="50"/>
  <c r="AP126" i="51" s="1"/>
  <c r="AO126" i="51"/>
  <c r="AX128" i="50"/>
  <c r="AX128" i="51" s="1"/>
  <c r="AW128" i="51"/>
  <c r="R128" i="50"/>
  <c r="R128" i="51" s="1"/>
  <c r="O128" i="51"/>
  <c r="P129" i="50"/>
  <c r="P129" i="51" s="1"/>
  <c r="P124" i="51"/>
  <c r="I129" i="50"/>
  <c r="I129" i="51" s="1"/>
  <c r="I124" i="51"/>
  <c r="AM129" i="50"/>
  <c r="AM129" i="51" s="1"/>
  <c r="AM124" i="51"/>
  <c r="V129" i="50"/>
  <c r="V129" i="51" s="1"/>
  <c r="V124" i="51"/>
  <c r="BF129" i="50"/>
  <c r="BF129" i="51" s="1"/>
  <c r="BF124" i="51"/>
  <c r="R125" i="50"/>
  <c r="R125" i="51" s="1"/>
  <c r="Q125" i="51"/>
  <c r="AR125" i="50"/>
  <c r="AR125" i="51" s="1"/>
  <c r="AQ125" i="51"/>
  <c r="AV126" i="50"/>
  <c r="AV126" i="51" s="1"/>
  <c r="AU126" i="51"/>
  <c r="BP125" i="50"/>
  <c r="BP127" i="50"/>
  <c r="AC129" i="50"/>
  <c r="AD124" i="50"/>
  <c r="AD124" i="51" s="1"/>
  <c r="AC124" i="51"/>
  <c r="AE129" i="50"/>
  <c r="AE124" i="51"/>
  <c r="U129" i="50"/>
  <c r="U129" i="51" s="1"/>
  <c r="U124" i="51"/>
  <c r="BO129" i="50"/>
  <c r="BP124" i="50"/>
  <c r="AJ124" i="50"/>
  <c r="AJ124" i="51" s="1"/>
  <c r="AI129" i="50"/>
  <c r="AI124" i="51"/>
  <c r="AX125" i="50"/>
  <c r="AX125" i="51" s="1"/>
  <c r="AW125" i="51"/>
  <c r="AX126" i="50"/>
  <c r="AX126" i="51" s="1"/>
  <c r="AW126" i="51"/>
  <c r="BD127" i="50"/>
  <c r="BD127" i="51" s="1"/>
  <c r="BC127" i="51"/>
  <c r="BD128" i="50"/>
  <c r="BD128" i="51" s="1"/>
  <c r="BC128" i="51"/>
  <c r="AR127" i="50"/>
  <c r="AR127" i="51" s="1"/>
  <c r="AQ127" i="51"/>
  <c r="X126" i="50"/>
  <c r="X126" i="51" s="1"/>
  <c r="W126" i="51"/>
  <c r="BH126" i="50"/>
  <c r="BH126" i="51" s="1"/>
  <c r="BG126" i="51"/>
  <c r="BG129" i="50"/>
  <c r="BH124" i="50"/>
  <c r="BH124" i="51" s="1"/>
  <c r="BG124" i="51"/>
  <c r="D129" i="50"/>
  <c r="D129" i="51" s="1"/>
  <c r="D124" i="51"/>
  <c r="BE129" i="50"/>
  <c r="BE129" i="51" s="1"/>
  <c r="BE124" i="51"/>
  <c r="AK129" i="50"/>
  <c r="AK124" i="51"/>
  <c r="AA129" i="50"/>
  <c r="AA129" i="51" s="1"/>
  <c r="AA124" i="51"/>
  <c r="T125" i="50"/>
  <c r="T125" i="51" s="1"/>
  <c r="S125" i="51"/>
  <c r="AV128" i="50"/>
  <c r="AV128" i="51" s="1"/>
  <c r="AU128" i="51"/>
  <c r="BM126" i="51"/>
  <c r="BN126" i="50"/>
  <c r="BP122" i="47"/>
  <c r="BP122" i="48" s="1"/>
  <c r="BN122" i="47"/>
  <c r="BN122" i="48" s="1"/>
  <c r="BJ122" i="47"/>
  <c r="BH122" i="47"/>
  <c r="BD122" i="47"/>
  <c r="BB122" i="47"/>
  <c r="AX122" i="47"/>
  <c r="AV122" i="47"/>
  <c r="AR122" i="47"/>
  <c r="AR122" i="48" s="1"/>
  <c r="AP122" i="47"/>
  <c r="AL122" i="47"/>
  <c r="AL122" i="48" s="1"/>
  <c r="AJ122" i="47"/>
  <c r="AF122" i="47"/>
  <c r="AF122" i="48" s="1"/>
  <c r="AD122" i="47"/>
  <c r="AD122" i="48" s="1"/>
  <c r="Z122" i="47"/>
  <c r="X122" i="47"/>
  <c r="N122" i="47"/>
  <c r="L122" i="47"/>
  <c r="H122" i="47"/>
  <c r="F122" i="47"/>
  <c r="BP121" i="47"/>
  <c r="BP121" i="48" s="1"/>
  <c r="BN121" i="47"/>
  <c r="BN121" i="48" s="1"/>
  <c r="BJ121" i="47"/>
  <c r="BH121" i="47"/>
  <c r="BH121" i="48" s="1"/>
  <c r="BD121" i="47"/>
  <c r="BD121" i="48" s="1"/>
  <c r="BB121" i="47"/>
  <c r="BB121" i="48" s="1"/>
  <c r="AX121" i="47"/>
  <c r="AX121" i="48" s="1"/>
  <c r="AV121" i="47"/>
  <c r="AR121" i="47"/>
  <c r="AP121" i="47"/>
  <c r="AP121" i="48" s="1"/>
  <c r="AL121" i="47"/>
  <c r="AJ121" i="47"/>
  <c r="AF121" i="47"/>
  <c r="AF121" i="48" s="1"/>
  <c r="AD121" i="47"/>
  <c r="Z121" i="47"/>
  <c r="Z121" i="48" s="1"/>
  <c r="X121" i="47"/>
  <c r="X121" i="48" s="1"/>
  <c r="N121" i="47"/>
  <c r="N121" i="48" s="1"/>
  <c r="L121" i="47"/>
  <c r="L121" i="48" s="1"/>
  <c r="H121" i="47"/>
  <c r="F121" i="47"/>
  <c r="BP120" i="47"/>
  <c r="BP120" i="48" s="1"/>
  <c r="BN120" i="47"/>
  <c r="BJ120" i="47"/>
  <c r="BH120" i="47"/>
  <c r="BD120" i="47"/>
  <c r="BD120" i="48" s="1"/>
  <c r="BB120" i="47"/>
  <c r="BB120" i="48" s="1"/>
  <c r="AX120" i="47"/>
  <c r="AV120" i="47"/>
  <c r="AR120" i="47"/>
  <c r="AR120" i="48" s="1"/>
  <c r="AP120" i="47"/>
  <c r="AP120" i="48" s="1"/>
  <c r="AL120" i="47"/>
  <c r="AJ120" i="47"/>
  <c r="AF120" i="47"/>
  <c r="AD120" i="47"/>
  <c r="AD120" i="48" s="1"/>
  <c r="Z120" i="47"/>
  <c r="X120" i="47"/>
  <c r="N120" i="47"/>
  <c r="N120" i="48" s="1"/>
  <c r="L120" i="47"/>
  <c r="H120" i="47"/>
  <c r="H120" i="48" s="1"/>
  <c r="F120" i="47"/>
  <c r="BP119" i="47"/>
  <c r="BP119" i="48" s="1"/>
  <c r="BN119" i="47"/>
  <c r="BN119" i="48" s="1"/>
  <c r="BJ119" i="47"/>
  <c r="BJ119" i="48" s="1"/>
  <c r="BH119" i="47"/>
  <c r="BD119" i="47"/>
  <c r="BD119" i="48" s="1"/>
  <c r="BB119" i="47"/>
  <c r="AX119" i="47"/>
  <c r="AV119" i="47"/>
  <c r="AR119" i="47"/>
  <c r="AP119" i="47"/>
  <c r="AP119" i="48" s="1"/>
  <c r="AL119" i="47"/>
  <c r="AJ119" i="47"/>
  <c r="AF119" i="47"/>
  <c r="AF119" i="48" s="1"/>
  <c r="AD119" i="47"/>
  <c r="AD119" i="48" s="1"/>
  <c r="Z119" i="47"/>
  <c r="Z119" i="48" s="1"/>
  <c r="X119" i="47"/>
  <c r="N119" i="47"/>
  <c r="L119" i="47"/>
  <c r="L119" i="48" s="1"/>
  <c r="H119" i="47"/>
  <c r="F119" i="47"/>
  <c r="BP118" i="47"/>
  <c r="BP118" i="48" s="1"/>
  <c r="BN118" i="47"/>
  <c r="BJ118" i="47"/>
  <c r="BJ118" i="48" s="1"/>
  <c r="BH118" i="47"/>
  <c r="BH118" i="48" s="1"/>
  <c r="BD118" i="47"/>
  <c r="BD118" i="48" s="1"/>
  <c r="BB118" i="47"/>
  <c r="BB118" i="48" s="1"/>
  <c r="AX118" i="47"/>
  <c r="AV118" i="47"/>
  <c r="AR118" i="47"/>
  <c r="AR118" i="48" s="1"/>
  <c r="AP118" i="47"/>
  <c r="AL118" i="47"/>
  <c r="AJ118" i="47"/>
  <c r="AF118" i="47"/>
  <c r="AD118" i="47"/>
  <c r="AD118" i="48" s="1"/>
  <c r="Z118" i="47"/>
  <c r="Z118" i="48" s="1"/>
  <c r="X118" i="47"/>
  <c r="N118" i="47"/>
  <c r="N118" i="48" s="1"/>
  <c r="L118" i="47"/>
  <c r="L118" i="48" s="1"/>
  <c r="H118" i="47"/>
  <c r="H118" i="48" s="1"/>
  <c r="F118" i="47"/>
  <c r="BO117" i="47"/>
  <c r="BM117" i="47"/>
  <c r="BL117" i="47"/>
  <c r="BK117" i="47"/>
  <c r="BI117" i="47"/>
  <c r="BI117" i="48" s="1"/>
  <c r="BG117" i="47"/>
  <c r="BF117" i="47"/>
  <c r="BF117" i="48" s="1"/>
  <c r="BE117" i="47"/>
  <c r="BE117" i="48" s="1"/>
  <c r="BC117" i="47"/>
  <c r="BC117" i="48" s="1"/>
  <c r="BA117" i="47"/>
  <c r="BA117" i="48" s="1"/>
  <c r="AZ117" i="47"/>
  <c r="AZ117" i="48" s="1"/>
  <c r="AY117" i="47"/>
  <c r="AW117" i="47"/>
  <c r="AW117" i="48" s="1"/>
  <c r="AU117" i="47"/>
  <c r="AT117" i="47"/>
  <c r="AS117" i="47"/>
  <c r="AQ117" i="47"/>
  <c r="AQ117" i="48" s="1"/>
  <c r="AO117" i="47"/>
  <c r="AO117" i="48" s="1"/>
  <c r="AN117" i="47"/>
  <c r="AN117" i="48" s="1"/>
  <c r="AM117" i="47"/>
  <c r="AM117" i="48" s="1"/>
  <c r="AK117" i="47"/>
  <c r="AK117" i="48" s="1"/>
  <c r="AI117" i="47"/>
  <c r="AI117" i="48" s="1"/>
  <c r="AH117" i="47"/>
  <c r="AH117" i="48" s="1"/>
  <c r="AG117" i="47"/>
  <c r="AE117" i="47"/>
  <c r="AC117" i="47"/>
  <c r="AC117" i="48" s="1"/>
  <c r="AB117" i="47"/>
  <c r="AA117" i="47"/>
  <c r="Y117" i="47"/>
  <c r="Y117" i="48" s="1"/>
  <c r="W117" i="47"/>
  <c r="V117" i="47"/>
  <c r="U117" i="47"/>
  <c r="U117" i="48" s="1"/>
  <c r="S117" i="47"/>
  <c r="S117" i="48" s="1"/>
  <c r="Q117" i="47"/>
  <c r="Q117" i="48" s="1"/>
  <c r="P117" i="47"/>
  <c r="P117" i="48" s="1"/>
  <c r="O117" i="47"/>
  <c r="M117" i="47"/>
  <c r="M117" i="48" s="1"/>
  <c r="K117" i="47"/>
  <c r="J117" i="47"/>
  <c r="I117" i="47"/>
  <c r="G117" i="47"/>
  <c r="H117" i="47" s="1"/>
  <c r="H117" i="48" s="1"/>
  <c r="E117" i="47"/>
  <c r="F117" i="47" s="1"/>
  <c r="F117" i="48" s="1"/>
  <c r="BP116" i="47"/>
  <c r="BP116" i="48" s="1"/>
  <c r="BN116" i="47"/>
  <c r="BJ116" i="47"/>
  <c r="BJ116" i="48" s="1"/>
  <c r="BH116" i="47"/>
  <c r="BH116" i="48" s="1"/>
  <c r="BD116" i="47"/>
  <c r="BD116" i="48" s="1"/>
  <c r="BB116" i="47"/>
  <c r="AX116" i="47"/>
  <c r="AV116" i="47"/>
  <c r="AV116" i="48" s="1"/>
  <c r="AR116" i="47"/>
  <c r="AP116" i="47"/>
  <c r="AL116" i="47"/>
  <c r="AL116" i="48" s="1"/>
  <c r="AJ116" i="47"/>
  <c r="AF116" i="47"/>
  <c r="AF116" i="48" s="1"/>
  <c r="AD116" i="47"/>
  <c r="Z116" i="47"/>
  <c r="Z116" i="48" s="1"/>
  <c r="X116" i="47"/>
  <c r="X116" i="48" s="1"/>
  <c r="N116" i="47"/>
  <c r="N116" i="48" s="1"/>
  <c r="L116" i="47"/>
  <c r="H116" i="47"/>
  <c r="H116" i="48" s="1"/>
  <c r="F116" i="47"/>
  <c r="BP115" i="47"/>
  <c r="BN115" i="47"/>
  <c r="BJ115" i="47"/>
  <c r="BJ115" i="48" s="1"/>
  <c r="BH115" i="47"/>
  <c r="BH115" i="48" s="1"/>
  <c r="BD115" i="47"/>
  <c r="BD115" i="48" s="1"/>
  <c r="BB115" i="47"/>
  <c r="AX115" i="47"/>
  <c r="AX115" i="48" s="1"/>
  <c r="AV115" i="47"/>
  <c r="AV115" i="48" s="1"/>
  <c r="AR115" i="47"/>
  <c r="AR115" i="48" s="1"/>
  <c r="AP115" i="47"/>
  <c r="AL115" i="47"/>
  <c r="AJ115" i="47"/>
  <c r="AJ115" i="48" s="1"/>
  <c r="AF115" i="47"/>
  <c r="AD115" i="47"/>
  <c r="Z115" i="47"/>
  <c r="Z115" i="48" s="1"/>
  <c r="X115" i="47"/>
  <c r="N115" i="47"/>
  <c r="L115" i="47"/>
  <c r="L115" i="48" s="1"/>
  <c r="H115" i="47"/>
  <c r="H115" i="48" s="1"/>
  <c r="F115" i="47"/>
  <c r="F115" i="48" s="1"/>
  <c r="BP114" i="47"/>
  <c r="BP114" i="48" s="1"/>
  <c r="BN114" i="47"/>
  <c r="BJ114" i="47"/>
  <c r="BJ114" i="48" s="1"/>
  <c r="BH114" i="47"/>
  <c r="BD114" i="47"/>
  <c r="BB114" i="47"/>
  <c r="AX114" i="47"/>
  <c r="AX114" i="48" s="1"/>
  <c r="AV114" i="47"/>
  <c r="AV114" i="48" s="1"/>
  <c r="AR114" i="47"/>
  <c r="AR114" i="48" s="1"/>
  <c r="AP114" i="47"/>
  <c r="AP114" i="48" s="1"/>
  <c r="AL114" i="47"/>
  <c r="AL114" i="48" s="1"/>
  <c r="AJ114" i="47"/>
  <c r="AJ114" i="48" s="1"/>
  <c r="AF114" i="47"/>
  <c r="AF114" i="48" s="1"/>
  <c r="AD114" i="47"/>
  <c r="Z114" i="47"/>
  <c r="X114" i="47"/>
  <c r="X114" i="48" s="1"/>
  <c r="N114" i="47"/>
  <c r="L114" i="47"/>
  <c r="H114" i="47"/>
  <c r="H114" i="48" s="1"/>
  <c r="F114" i="47"/>
  <c r="BP113" i="47"/>
  <c r="BP113" i="48" s="1"/>
  <c r="BN113" i="47"/>
  <c r="BJ113" i="47"/>
  <c r="BJ113" i="48" s="1"/>
  <c r="BH113" i="47"/>
  <c r="BH113" i="48" s="1"/>
  <c r="BD113" i="47"/>
  <c r="BD113" i="48" s="1"/>
  <c r="BB113" i="47"/>
  <c r="AX113" i="47"/>
  <c r="AX113" i="48" s="1"/>
  <c r="AV113" i="47"/>
  <c r="AR113" i="47"/>
  <c r="AP113" i="47"/>
  <c r="AL113" i="47"/>
  <c r="AL113" i="48" s="1"/>
  <c r="AJ113" i="47"/>
  <c r="AJ113" i="48" s="1"/>
  <c r="AF113" i="47"/>
  <c r="AF113" i="48" s="1"/>
  <c r="AD113" i="47"/>
  <c r="AD113" i="48" s="1"/>
  <c r="Z113" i="47"/>
  <c r="Z113" i="48" s="1"/>
  <c r="X113" i="47"/>
  <c r="X113" i="48" s="1"/>
  <c r="N113" i="47"/>
  <c r="N113" i="48" s="1"/>
  <c r="L113" i="47"/>
  <c r="H113" i="47"/>
  <c r="F113" i="47"/>
  <c r="F113" i="48" s="1"/>
  <c r="BP112" i="47"/>
  <c r="BN112" i="47"/>
  <c r="BJ112" i="47"/>
  <c r="BJ112" i="48" s="1"/>
  <c r="BH112" i="47"/>
  <c r="BD112" i="47"/>
  <c r="BD112" i="48" s="1"/>
  <c r="BB112" i="47"/>
  <c r="BB112" i="48" s="1"/>
  <c r="AX112" i="47"/>
  <c r="AX112" i="48" s="1"/>
  <c r="AV112" i="47"/>
  <c r="AV112" i="48" s="1"/>
  <c r="AR112" i="47"/>
  <c r="AR112" i="48" s="1"/>
  <c r="AP112" i="47"/>
  <c r="AL112" i="47"/>
  <c r="AL112" i="48" s="1"/>
  <c r="AJ112" i="47"/>
  <c r="AF112" i="47"/>
  <c r="AD112" i="47"/>
  <c r="Z112" i="47"/>
  <c r="Z112" i="48" s="1"/>
  <c r="X112" i="47"/>
  <c r="X112" i="48" s="1"/>
  <c r="N112" i="47"/>
  <c r="L112" i="47"/>
  <c r="H112" i="47"/>
  <c r="H112" i="48" s="1"/>
  <c r="F112" i="47"/>
  <c r="F112" i="48" s="1"/>
  <c r="BO111" i="47"/>
  <c r="BO111" i="48" s="1"/>
  <c r="BM111" i="47"/>
  <c r="BL111" i="47"/>
  <c r="BK111" i="47"/>
  <c r="BK111" i="48" s="1"/>
  <c r="BI111" i="47"/>
  <c r="BG111" i="47"/>
  <c r="BF111" i="47"/>
  <c r="BF111" i="48" s="1"/>
  <c r="BE111" i="47"/>
  <c r="BC111" i="47"/>
  <c r="BC111" i="48" s="1"/>
  <c r="BA111" i="47"/>
  <c r="BA111" i="48" s="1"/>
  <c r="AZ111" i="47"/>
  <c r="AZ111" i="48" s="1"/>
  <c r="AY111" i="47"/>
  <c r="AY111" i="48" s="1"/>
  <c r="AW111" i="47"/>
  <c r="AW111" i="48" s="1"/>
  <c r="AU111" i="47"/>
  <c r="AT111" i="47"/>
  <c r="AT111" i="48" s="1"/>
  <c r="AS111" i="47"/>
  <c r="AQ111" i="47"/>
  <c r="AO111" i="47"/>
  <c r="AN111" i="47"/>
  <c r="AN111" i="48" s="1"/>
  <c r="AM111" i="47"/>
  <c r="AM111" i="48" s="1"/>
  <c r="AK111" i="47"/>
  <c r="AI111" i="47"/>
  <c r="AH111" i="47"/>
  <c r="AH111" i="48" s="1"/>
  <c r="AG111" i="47"/>
  <c r="AG111" i="48" s="1"/>
  <c r="AE111" i="47"/>
  <c r="AE111" i="48" s="1"/>
  <c r="AC111" i="47"/>
  <c r="AB111" i="47"/>
  <c r="AA111" i="47"/>
  <c r="AA111" i="48" s="1"/>
  <c r="Y111" i="47"/>
  <c r="W111" i="47"/>
  <c r="V111" i="47"/>
  <c r="V111" i="48" s="1"/>
  <c r="U111" i="47"/>
  <c r="S111" i="47"/>
  <c r="S111" i="48" s="1"/>
  <c r="Q111" i="47"/>
  <c r="Q111" i="48" s="1"/>
  <c r="P111" i="47"/>
  <c r="P111" i="48" s="1"/>
  <c r="O111" i="47"/>
  <c r="O111" i="48" s="1"/>
  <c r="M111" i="47"/>
  <c r="M111" i="48" s="1"/>
  <c r="K111" i="47"/>
  <c r="J111" i="47"/>
  <c r="J111" i="48" s="1"/>
  <c r="I111" i="47"/>
  <c r="G111" i="47"/>
  <c r="H111" i="47" s="1"/>
  <c r="E111" i="47"/>
  <c r="F111" i="47" s="1"/>
  <c r="BO110" i="47" a="1"/>
  <c r="BO110" i="47" s="1"/>
  <c r="BO110" i="48" s="1"/>
  <c r="BM110" i="47" a="1"/>
  <c r="BM110" i="47" s="1"/>
  <c r="BM110" i="48" s="1"/>
  <c r="BL110" i="47" a="1"/>
  <c r="BL110" i="47" s="1"/>
  <c r="BL110" i="48" s="1"/>
  <c r="BK110" i="47" a="1"/>
  <c r="BK110" i="47" s="1"/>
  <c r="BK110" i="48" s="1"/>
  <c r="BJ110" i="47"/>
  <c r="BJ110" i="48" s="1"/>
  <c r="BH110" i="47"/>
  <c r="BH110" i="48" s="1"/>
  <c r="BD110" i="47"/>
  <c r="BD110" i="48" s="1"/>
  <c r="BB110" i="47"/>
  <c r="AX110" i="47"/>
  <c r="AV110" i="47"/>
  <c r="AV110" i="48" s="1"/>
  <c r="AR110" i="47"/>
  <c r="AP110" i="47"/>
  <c r="AL110" i="47"/>
  <c r="AL110" i="48" s="1"/>
  <c r="AJ110" i="47"/>
  <c r="AF110" i="47"/>
  <c r="AD110" i="47"/>
  <c r="Z110" i="47"/>
  <c r="Z110" i="48" s="1"/>
  <c r="X110" i="47"/>
  <c r="X110" i="48" s="1"/>
  <c r="T110" i="47"/>
  <c r="T110" i="48" s="1"/>
  <c r="R110" i="47"/>
  <c r="N110" i="47"/>
  <c r="N110" i="48" s="1"/>
  <c r="L110" i="47"/>
  <c r="H110" i="47"/>
  <c r="F110" i="47"/>
  <c r="BO109" i="47" a="1"/>
  <c r="BO109" i="47" s="1"/>
  <c r="BO109" i="48" s="1"/>
  <c r="BM109" i="47" a="1"/>
  <c r="BM109" i="47" s="1"/>
  <c r="BM109" i="48" s="1"/>
  <c r="BL109" i="47" a="1"/>
  <c r="BL109" i="47" s="1"/>
  <c r="BL109" i="48" s="1"/>
  <c r="BK109" i="47" a="1"/>
  <c r="BK109" i="47" s="1"/>
  <c r="BJ109" i="47"/>
  <c r="BJ109" i="48" s="1"/>
  <c r="BH109" i="47"/>
  <c r="BH109" i="48" s="1"/>
  <c r="BD109" i="47"/>
  <c r="BD109" i="48" s="1"/>
  <c r="BB109" i="47"/>
  <c r="BB109" i="48" s="1"/>
  <c r="AX109" i="47"/>
  <c r="AV109" i="47"/>
  <c r="AV109" i="48" s="1"/>
  <c r="AR109" i="47"/>
  <c r="AP109" i="47"/>
  <c r="AL109" i="47"/>
  <c r="AL109" i="48" s="1"/>
  <c r="AJ109" i="47"/>
  <c r="AF109" i="47"/>
  <c r="AF109" i="48" s="1"/>
  <c r="AD109" i="47"/>
  <c r="AD109" i="48" s="1"/>
  <c r="Z109" i="47"/>
  <c r="Z109" i="48" s="1"/>
  <c r="X109" i="47"/>
  <c r="X109" i="48" s="1"/>
  <c r="T109" i="47"/>
  <c r="T109" i="48" s="1"/>
  <c r="R109" i="47"/>
  <c r="N109" i="47"/>
  <c r="N109" i="48" s="1"/>
  <c r="L109" i="47"/>
  <c r="H109" i="47"/>
  <c r="F109" i="47"/>
  <c r="F109" i="48" s="1"/>
  <c r="BO108" i="47" a="1"/>
  <c r="BO108" i="47" s="1"/>
  <c r="BO108" i="48" s="1"/>
  <c r="BM108" i="47" a="1"/>
  <c r="BM108" i="47" s="1"/>
  <c r="BM108" i="48" s="1"/>
  <c r="BL108" i="47" a="1"/>
  <c r="BL108" i="47" s="1"/>
  <c r="BK108" i="47" a="1"/>
  <c r="BK108" i="47" s="1"/>
  <c r="BK108" i="48" s="1"/>
  <c r="BJ108" i="47"/>
  <c r="BJ108" i="48" s="1"/>
  <c r="BH108" i="47"/>
  <c r="BH108" i="48" s="1"/>
  <c r="BD108" i="47"/>
  <c r="BD108" i="48" s="1"/>
  <c r="BB108" i="47"/>
  <c r="AX108" i="47"/>
  <c r="AV108" i="47"/>
  <c r="AV108" i="48" s="1"/>
  <c r="AR108" i="47"/>
  <c r="AP108" i="47"/>
  <c r="AL108" i="47"/>
  <c r="AL108" i="48" s="1"/>
  <c r="AJ108" i="47"/>
  <c r="AF108" i="47"/>
  <c r="AF108" i="48" s="1"/>
  <c r="AD108" i="47"/>
  <c r="Z108" i="47"/>
  <c r="Z108" i="48" s="1"/>
  <c r="X108" i="47"/>
  <c r="X108" i="48" s="1"/>
  <c r="T108" i="47"/>
  <c r="T108" i="48" s="1"/>
  <c r="R108" i="47"/>
  <c r="N108" i="47"/>
  <c r="N108" i="48" s="1"/>
  <c r="L108" i="47"/>
  <c r="H108" i="47"/>
  <c r="F108" i="47"/>
  <c r="BO107" i="47" a="1"/>
  <c r="BO107" i="47" s="1"/>
  <c r="BO107" i="48" s="1"/>
  <c r="BM107" i="47" a="1"/>
  <c r="BM107" i="47" s="1"/>
  <c r="BM107" i="48" s="1"/>
  <c r="BL107" i="47" a="1"/>
  <c r="BL107" i="47" s="1"/>
  <c r="BL107" i="48" s="1"/>
  <c r="BK107" i="47" a="1"/>
  <c r="BK107" i="47" s="1"/>
  <c r="BK107" i="48" s="1"/>
  <c r="BJ107" i="47"/>
  <c r="BJ107" i="48" s="1"/>
  <c r="BH107" i="47"/>
  <c r="BH107" i="48" s="1"/>
  <c r="BD107" i="47"/>
  <c r="BD107" i="48" s="1"/>
  <c r="BB107" i="47"/>
  <c r="AX107" i="47"/>
  <c r="AV107" i="47"/>
  <c r="AV107" i="48" s="1"/>
  <c r="AR107" i="47"/>
  <c r="AP107" i="47"/>
  <c r="AL107" i="47"/>
  <c r="AL107" i="48" s="1"/>
  <c r="AJ107" i="47"/>
  <c r="AF107" i="47"/>
  <c r="AD107" i="47"/>
  <c r="AD107" i="48" s="1"/>
  <c r="Z107" i="47"/>
  <c r="Z107" i="48" s="1"/>
  <c r="X107" i="47"/>
  <c r="X107" i="48" s="1"/>
  <c r="T107" i="47"/>
  <c r="T107" i="48" s="1"/>
  <c r="R107" i="47"/>
  <c r="N107" i="47"/>
  <c r="N107" i="48" s="1"/>
  <c r="L107" i="47"/>
  <c r="H107" i="47"/>
  <c r="F107" i="47"/>
  <c r="F107" i="48" s="1"/>
  <c r="BO106" i="47" a="1"/>
  <c r="BO106" i="47" s="1"/>
  <c r="BO106" i="48" s="1"/>
  <c r="BM106" i="47" a="1"/>
  <c r="BM106" i="47" s="1"/>
  <c r="BL106" i="47" a="1"/>
  <c r="BL106" i="47" s="1"/>
  <c r="BL105" i="47" s="1"/>
  <c r="BL105" i="48" s="1"/>
  <c r="BK106" i="47" a="1"/>
  <c r="BK106" i="47" s="1"/>
  <c r="BJ106" i="47"/>
  <c r="BJ106" i="48" s="1"/>
  <c r="BH106" i="47"/>
  <c r="BH106" i="48" s="1"/>
  <c r="BD106" i="47"/>
  <c r="BD106" i="48" s="1"/>
  <c r="BB106" i="47"/>
  <c r="AX106" i="47"/>
  <c r="AV106" i="47"/>
  <c r="AV106" i="48" s="1"/>
  <c r="AR106" i="47"/>
  <c r="AP106" i="47"/>
  <c r="AL106" i="47"/>
  <c r="AL106" i="48" s="1"/>
  <c r="AJ106" i="47"/>
  <c r="AF106" i="47"/>
  <c r="AF106" i="48" s="1"/>
  <c r="AD106" i="47"/>
  <c r="Z106" i="47"/>
  <c r="Z106" i="48" s="1"/>
  <c r="X106" i="47"/>
  <c r="X106" i="48" s="1"/>
  <c r="T106" i="47"/>
  <c r="T106" i="48" s="1"/>
  <c r="R106" i="47"/>
  <c r="N106" i="47"/>
  <c r="N106" i="48" s="1"/>
  <c r="L106" i="47"/>
  <c r="H106" i="47"/>
  <c r="F106" i="47"/>
  <c r="BI105" i="47"/>
  <c r="BI105" i="48" s="1"/>
  <c r="BG105" i="47"/>
  <c r="BG105" i="48" s="1"/>
  <c r="BF105" i="47"/>
  <c r="BF105" i="48" s="1"/>
  <c r="BE105" i="47"/>
  <c r="BE105" i="48" s="1"/>
  <c r="BC105" i="47"/>
  <c r="BC105" i="48" s="1"/>
  <c r="BA105" i="47"/>
  <c r="AZ105" i="47"/>
  <c r="AY105" i="47"/>
  <c r="AW105" i="47"/>
  <c r="AW105" i="48" s="1"/>
  <c r="AU105" i="47"/>
  <c r="AU105" i="48" s="1"/>
  <c r="AT105" i="47"/>
  <c r="AS105" i="47"/>
  <c r="AS105" i="48" s="1"/>
  <c r="AQ105" i="47"/>
  <c r="AQ105" i="48" s="1"/>
  <c r="AO105" i="47"/>
  <c r="AO105" i="48" s="1"/>
  <c r="AN105" i="47"/>
  <c r="AN105" i="48" s="1"/>
  <c r="AM105" i="47"/>
  <c r="AM105" i="48" s="1"/>
  <c r="AK105" i="47"/>
  <c r="AK105" i="48" s="1"/>
  <c r="AI105" i="47"/>
  <c r="AI105" i="48" s="1"/>
  <c r="AH105" i="47"/>
  <c r="AG105" i="47"/>
  <c r="AE105" i="47"/>
  <c r="AE105" i="48" s="1"/>
  <c r="AC105" i="47"/>
  <c r="AB105" i="47"/>
  <c r="AA105" i="47"/>
  <c r="AA105" i="48" s="1"/>
  <c r="Y105" i="47"/>
  <c r="Y105" i="48" s="1"/>
  <c r="W105" i="47"/>
  <c r="W105" i="48" s="1"/>
  <c r="V105" i="47"/>
  <c r="V105" i="48" s="1"/>
  <c r="U105" i="47"/>
  <c r="U105" i="48" s="1"/>
  <c r="S105" i="47"/>
  <c r="S105" i="48" s="1"/>
  <c r="Q105" i="47"/>
  <c r="P105" i="47"/>
  <c r="O105" i="47"/>
  <c r="M105" i="47"/>
  <c r="M105" i="48" s="1"/>
  <c r="K105" i="47"/>
  <c r="K105" i="48" s="1"/>
  <c r="J105" i="47"/>
  <c r="I105" i="47"/>
  <c r="G105" i="47"/>
  <c r="H105" i="47" s="1"/>
  <c r="H105" i="48" s="1"/>
  <c r="E105" i="47"/>
  <c r="F105" i="47" s="1"/>
  <c r="F105" i="48" s="1"/>
  <c r="BO104" i="47" a="1"/>
  <c r="BO104" i="47" s="1"/>
  <c r="BO104" i="48" s="1"/>
  <c r="BM104" i="47" a="1"/>
  <c r="BM104" i="47" s="1"/>
  <c r="BM104" i="48" s="1"/>
  <c r="BL104" i="47" a="1"/>
  <c r="BL104" i="47" s="1"/>
  <c r="BL104" i="48" s="1"/>
  <c r="BK104" i="47" a="1"/>
  <c r="BK104" i="47" s="1"/>
  <c r="BK104" i="48" s="1"/>
  <c r="BJ104" i="47"/>
  <c r="BH104" i="47"/>
  <c r="BD104" i="47"/>
  <c r="BD104" i="48" s="1"/>
  <c r="BB104" i="47"/>
  <c r="AX104" i="47"/>
  <c r="AV104" i="47"/>
  <c r="AV104" i="48" s="1"/>
  <c r="AR104" i="47"/>
  <c r="AR104" i="48" s="1"/>
  <c r="AP104" i="47"/>
  <c r="AP104" i="48" s="1"/>
  <c r="AL104" i="47"/>
  <c r="AL104" i="48" s="1"/>
  <c r="AJ104" i="47"/>
  <c r="AJ104" i="48" s="1"/>
  <c r="AF104" i="47"/>
  <c r="AF104" i="48" s="1"/>
  <c r="AD104" i="47"/>
  <c r="Z104" i="47"/>
  <c r="X104" i="47"/>
  <c r="N104" i="47"/>
  <c r="L104" i="47"/>
  <c r="L104" i="48" s="1"/>
  <c r="H104" i="47"/>
  <c r="F104" i="47"/>
  <c r="BO103" i="47" a="1"/>
  <c r="BO103" i="47" s="1"/>
  <c r="BO103" i="48" s="1"/>
  <c r="BM103" i="47" a="1"/>
  <c r="BM103" i="47" s="1"/>
  <c r="BM103" i="48" s="1"/>
  <c r="BL103" i="47" a="1"/>
  <c r="BL103" i="47" s="1"/>
  <c r="BL103" i="48" s="1"/>
  <c r="BK103" i="47" a="1"/>
  <c r="BK103" i="47" s="1"/>
  <c r="BK103" i="48" s="1"/>
  <c r="BJ103" i="47"/>
  <c r="BJ103" i="48" s="1"/>
  <c r="BH103" i="47"/>
  <c r="BH103" i="48" s="1"/>
  <c r="BD103" i="47"/>
  <c r="BB103" i="47"/>
  <c r="AX103" i="47"/>
  <c r="AX103" i="48" s="1"/>
  <c r="AV103" i="47"/>
  <c r="AR103" i="47"/>
  <c r="AP103" i="47"/>
  <c r="AP103" i="48" s="1"/>
  <c r="AL103" i="47"/>
  <c r="AL103" i="48" s="1"/>
  <c r="AJ103" i="47"/>
  <c r="AJ103" i="48" s="1"/>
  <c r="AF103" i="47"/>
  <c r="AF103" i="48" s="1"/>
  <c r="AD103" i="47"/>
  <c r="AD103" i="48" s="1"/>
  <c r="Z103" i="47"/>
  <c r="Z103" i="48" s="1"/>
  <c r="X103" i="47"/>
  <c r="N103" i="47"/>
  <c r="L103" i="47"/>
  <c r="H103" i="47"/>
  <c r="H103" i="48" s="1"/>
  <c r="F103" i="47"/>
  <c r="F103" i="48" s="1"/>
  <c r="BO102" i="47" a="1"/>
  <c r="BO102" i="47" s="1"/>
  <c r="BM102" i="47" a="1"/>
  <c r="BM102" i="47" s="1"/>
  <c r="BM102" i="48" s="1"/>
  <c r="BL102" i="47" a="1"/>
  <c r="BL102" i="47" s="1"/>
  <c r="BL102" i="48" s="1"/>
  <c r="BK102" i="47" a="1"/>
  <c r="BK102" i="47" s="1"/>
  <c r="BK102" i="48" s="1"/>
  <c r="BJ102" i="47"/>
  <c r="BH102" i="47"/>
  <c r="BH102" i="48" s="1"/>
  <c r="BD102" i="47"/>
  <c r="BD102" i="48" s="1"/>
  <c r="BB102" i="47"/>
  <c r="BB102" i="48" s="1"/>
  <c r="AX102" i="47"/>
  <c r="AV102" i="47"/>
  <c r="AR102" i="47"/>
  <c r="AR102" i="48" s="1"/>
  <c r="AP102" i="47"/>
  <c r="AL102" i="47"/>
  <c r="AJ102" i="47"/>
  <c r="AJ102" i="48" s="1"/>
  <c r="AF102" i="47"/>
  <c r="AF102" i="48" s="1"/>
  <c r="AD102" i="47"/>
  <c r="AD102" i="48" s="1"/>
  <c r="Z102" i="47"/>
  <c r="X102" i="47"/>
  <c r="X102" i="48" s="1"/>
  <c r="N102" i="47"/>
  <c r="N102" i="48" s="1"/>
  <c r="L102" i="47"/>
  <c r="L102" i="48" s="1"/>
  <c r="H102" i="47"/>
  <c r="F102" i="47"/>
  <c r="BO101" i="47" a="1"/>
  <c r="BO101" i="47" s="1"/>
  <c r="BO101" i="48" s="1"/>
  <c r="BM101" i="47" a="1"/>
  <c r="BM101" i="47" s="1"/>
  <c r="BM101" i="48" s="1"/>
  <c r="BL101" i="47" a="1"/>
  <c r="BL101" i="47" s="1"/>
  <c r="BK101" i="47" a="1"/>
  <c r="BK101" i="47" s="1"/>
  <c r="BJ101" i="47"/>
  <c r="BJ101" i="48" s="1"/>
  <c r="BH101" i="47"/>
  <c r="BH101" i="48" s="1"/>
  <c r="BD101" i="47"/>
  <c r="BD101" i="48" s="1"/>
  <c r="BB101" i="47"/>
  <c r="BB101" i="48" s="1"/>
  <c r="AX101" i="47"/>
  <c r="AX101" i="48" s="1"/>
  <c r="AV101" i="47"/>
  <c r="AV101" i="48" s="1"/>
  <c r="AR101" i="47"/>
  <c r="AP101" i="47"/>
  <c r="AL101" i="47"/>
  <c r="AL101" i="48" s="1"/>
  <c r="AJ101" i="47"/>
  <c r="AF101" i="47"/>
  <c r="AD101" i="47"/>
  <c r="Z101" i="47"/>
  <c r="X101" i="47"/>
  <c r="X101" i="48" s="1"/>
  <c r="N101" i="47"/>
  <c r="N101" i="48" s="1"/>
  <c r="L101" i="47"/>
  <c r="L101" i="48" s="1"/>
  <c r="H101" i="47"/>
  <c r="H101" i="48" s="1"/>
  <c r="F101" i="47"/>
  <c r="F101" i="48" s="1"/>
  <c r="BO100" i="47" a="1"/>
  <c r="BO100" i="47" s="1"/>
  <c r="BM100" i="47" a="1"/>
  <c r="BM100" i="47" s="1"/>
  <c r="BL100" i="47" a="1"/>
  <c r="BL100" i="47" s="1"/>
  <c r="BK100" i="47" a="1"/>
  <c r="BK100" i="47" s="1"/>
  <c r="BK100" i="48" s="1"/>
  <c r="BJ100" i="47"/>
  <c r="BH100" i="47"/>
  <c r="BH100" i="48" s="1"/>
  <c r="BD100" i="47"/>
  <c r="BD100" i="48" s="1"/>
  <c r="BB100" i="47"/>
  <c r="BB100" i="48" s="1"/>
  <c r="AX100" i="47"/>
  <c r="AX100" i="48" s="1"/>
  <c r="AV100" i="47"/>
  <c r="AV100" i="48" s="1"/>
  <c r="AR100" i="47"/>
  <c r="AR100" i="48" s="1"/>
  <c r="AP100" i="47"/>
  <c r="AP100" i="48" s="1"/>
  <c r="AL100" i="47"/>
  <c r="AJ100" i="47"/>
  <c r="AF100" i="47"/>
  <c r="AF100" i="48" s="1"/>
  <c r="AD100" i="47"/>
  <c r="AD100" i="48" s="1"/>
  <c r="Z100" i="47"/>
  <c r="X100" i="47"/>
  <c r="N100" i="47"/>
  <c r="N100" i="48" s="1"/>
  <c r="L100" i="47"/>
  <c r="L100" i="48" s="1"/>
  <c r="H100" i="47"/>
  <c r="H100" i="48" s="1"/>
  <c r="F100" i="47"/>
  <c r="F100" i="48" s="1"/>
  <c r="BI99" i="47"/>
  <c r="BI99" i="48" s="1"/>
  <c r="BG99" i="47"/>
  <c r="BG99" i="48" s="1"/>
  <c r="BF99" i="47"/>
  <c r="BE99" i="47"/>
  <c r="BE99" i="48" s="1"/>
  <c r="BC99" i="47"/>
  <c r="BC99" i="48" s="1"/>
  <c r="BA99" i="47"/>
  <c r="BA99" i="48" s="1"/>
  <c r="AZ99" i="47"/>
  <c r="AY99" i="47"/>
  <c r="AW99" i="47"/>
  <c r="AW99" i="48" s="1"/>
  <c r="AU99" i="47"/>
  <c r="AU99" i="48" s="1"/>
  <c r="AT99" i="47"/>
  <c r="AT99" i="48" s="1"/>
  <c r="AS99" i="47"/>
  <c r="AS99" i="48" s="1"/>
  <c r="AQ99" i="47"/>
  <c r="AQ99" i="48" s="1"/>
  <c r="AO99" i="47"/>
  <c r="AO99" i="48" s="1"/>
  <c r="AN99" i="47"/>
  <c r="AM99" i="47"/>
  <c r="AK99" i="47"/>
  <c r="AK99" i="48" s="1"/>
  <c r="AI99" i="47"/>
  <c r="AH99" i="47"/>
  <c r="AG99" i="47"/>
  <c r="AG99" i="48" s="1"/>
  <c r="AE99" i="47"/>
  <c r="AE99" i="48" s="1"/>
  <c r="AC99" i="47"/>
  <c r="AC99" i="48" s="1"/>
  <c r="AB99" i="47"/>
  <c r="AB99" i="48" s="1"/>
  <c r="AA99" i="47"/>
  <c r="AA99" i="48" s="1"/>
  <c r="Y99" i="47"/>
  <c r="Y99" i="48" s="1"/>
  <c r="W99" i="47"/>
  <c r="W99" i="48" s="1"/>
  <c r="V99" i="47"/>
  <c r="U99" i="47"/>
  <c r="U99" i="48" s="1"/>
  <c r="S99" i="47"/>
  <c r="Q99" i="47"/>
  <c r="Q99" i="48" s="1"/>
  <c r="P99" i="47"/>
  <c r="O99" i="47"/>
  <c r="O99" i="48" s="1"/>
  <c r="M99" i="47"/>
  <c r="M99" i="48" s="1"/>
  <c r="K99" i="47"/>
  <c r="K99" i="48" s="1"/>
  <c r="J99" i="47"/>
  <c r="J99" i="48" s="1"/>
  <c r="I99" i="47"/>
  <c r="I99" i="48" s="1"/>
  <c r="G99" i="47"/>
  <c r="H99" i="47" s="1"/>
  <c r="H99" i="48" s="1"/>
  <c r="E99" i="47"/>
  <c r="F99" i="47" s="1"/>
  <c r="F99" i="48" s="1"/>
  <c r="BO98" i="47" a="1"/>
  <c r="BO98" i="47" s="1"/>
  <c r="BM98" i="47" a="1"/>
  <c r="BM98" i="47" s="1"/>
  <c r="BL98" i="47" a="1"/>
  <c r="BL98" i="47" s="1"/>
  <c r="BL98" i="48" s="1"/>
  <c r="BK98" i="47" a="1"/>
  <c r="BK98" i="47" s="1"/>
  <c r="BK98" i="48" s="1"/>
  <c r="BJ98" i="47"/>
  <c r="BH98" i="47"/>
  <c r="BH98" i="48" s="1"/>
  <c r="BD98" i="47"/>
  <c r="BD98" i="48" s="1"/>
  <c r="BB98" i="47"/>
  <c r="BB98" i="48" s="1"/>
  <c r="AX98" i="47"/>
  <c r="AX98" i="48" s="1"/>
  <c r="AV98" i="47"/>
  <c r="AV98" i="48" s="1"/>
  <c r="AR98" i="47"/>
  <c r="AR98" i="48" s="1"/>
  <c r="AP98" i="47"/>
  <c r="AP98" i="48" s="1"/>
  <c r="AL98" i="47"/>
  <c r="AJ98" i="47"/>
  <c r="AF98" i="47"/>
  <c r="AD98" i="47"/>
  <c r="AD98" i="48" s="1"/>
  <c r="Z98" i="47"/>
  <c r="X98" i="47"/>
  <c r="X98" i="48" s="1"/>
  <c r="T98" i="47"/>
  <c r="T98" i="48" s="1"/>
  <c r="R98" i="47"/>
  <c r="R98" i="48" s="1"/>
  <c r="N98" i="47"/>
  <c r="N98" i="48" s="1"/>
  <c r="L98" i="47"/>
  <c r="L98" i="48" s="1"/>
  <c r="H98" i="47"/>
  <c r="H98" i="48" s="1"/>
  <c r="F98" i="47"/>
  <c r="F98" i="48" s="1"/>
  <c r="BO97" i="47" a="1"/>
  <c r="BO97" i="47" s="1"/>
  <c r="BM97" i="47" a="1"/>
  <c r="BM97" i="47" s="1"/>
  <c r="BL97" i="47" a="1"/>
  <c r="BL97" i="47" s="1"/>
  <c r="BL97" i="48" s="1"/>
  <c r="BK97" i="47" a="1"/>
  <c r="BK97" i="47" s="1"/>
  <c r="BJ97" i="47"/>
  <c r="BH97" i="47"/>
  <c r="BH97" i="48" s="1"/>
  <c r="BD97" i="47"/>
  <c r="BD97" i="48" s="1"/>
  <c r="BB97" i="47"/>
  <c r="BB97" i="48" s="1"/>
  <c r="AX97" i="47"/>
  <c r="AV97" i="47"/>
  <c r="AV97" i="48" s="1"/>
  <c r="AR97" i="47"/>
  <c r="AR97" i="48" s="1"/>
  <c r="AP97" i="47"/>
  <c r="AL97" i="47"/>
  <c r="AJ97" i="47"/>
  <c r="AF97" i="47"/>
  <c r="AF97" i="48" s="1"/>
  <c r="AD97" i="47"/>
  <c r="AD97" i="48" s="1"/>
  <c r="Z97" i="47"/>
  <c r="X97" i="47"/>
  <c r="X97" i="48" s="1"/>
  <c r="T97" i="47"/>
  <c r="T97" i="48" s="1"/>
  <c r="R97" i="47"/>
  <c r="R97" i="48" s="1"/>
  <c r="N97" i="47"/>
  <c r="L97" i="47"/>
  <c r="L97" i="48" s="1"/>
  <c r="H97" i="47"/>
  <c r="H97" i="48" s="1"/>
  <c r="F97" i="47"/>
  <c r="F97" i="48" s="1"/>
  <c r="BO96" i="47" a="1"/>
  <c r="BO96" i="47" s="1"/>
  <c r="BM96" i="47" a="1"/>
  <c r="BM96" i="47" s="1"/>
  <c r="BL96" i="47" a="1"/>
  <c r="BL96" i="47" s="1"/>
  <c r="BL96" i="48" s="1"/>
  <c r="BK96" i="47" a="1"/>
  <c r="BK96" i="47" s="1"/>
  <c r="BK96" i="48" s="1"/>
  <c r="BJ96" i="47"/>
  <c r="BH96" i="47"/>
  <c r="BH96" i="48" s="1"/>
  <c r="BD96" i="47"/>
  <c r="BD96" i="48" s="1"/>
  <c r="BB96" i="47"/>
  <c r="BB96" i="48" s="1"/>
  <c r="AX96" i="47"/>
  <c r="AX96" i="48" s="1"/>
  <c r="AV96" i="47"/>
  <c r="AV96" i="48" s="1"/>
  <c r="AR96" i="47"/>
  <c r="AR96" i="48" s="1"/>
  <c r="AP96" i="47"/>
  <c r="AP96" i="48" s="1"/>
  <c r="AL96" i="47"/>
  <c r="AJ96" i="47"/>
  <c r="AJ96" i="48" s="1"/>
  <c r="AF96" i="47"/>
  <c r="AF96" i="48" s="1"/>
  <c r="AD96" i="47"/>
  <c r="AD96" i="48" s="1"/>
  <c r="Z96" i="47"/>
  <c r="X96" i="47"/>
  <c r="X96" i="48" s="1"/>
  <c r="T96" i="47"/>
  <c r="T96" i="48" s="1"/>
  <c r="R96" i="47"/>
  <c r="R96" i="48" s="1"/>
  <c r="N96" i="47"/>
  <c r="N96" i="48" s="1"/>
  <c r="L96" i="47"/>
  <c r="L96" i="48" s="1"/>
  <c r="H96" i="47"/>
  <c r="H96" i="48" s="1"/>
  <c r="F96" i="47"/>
  <c r="F96" i="48" s="1"/>
  <c r="BO95" i="47" a="1"/>
  <c r="BO95" i="47" s="1"/>
  <c r="BM95" i="47" a="1"/>
  <c r="BM95" i="47" s="1"/>
  <c r="BL95" i="47" a="1"/>
  <c r="BL95" i="47" s="1"/>
  <c r="BL95" i="48" s="1"/>
  <c r="BK95" i="47" a="1"/>
  <c r="BK95" i="47" s="1"/>
  <c r="BK95" i="48" s="1"/>
  <c r="BJ95" i="47"/>
  <c r="BH95" i="47"/>
  <c r="BH95" i="48" s="1"/>
  <c r="BD95" i="47"/>
  <c r="BB95" i="47"/>
  <c r="BB95" i="48" s="1"/>
  <c r="AX95" i="47"/>
  <c r="AX95" i="48" s="1"/>
  <c r="AV95" i="47"/>
  <c r="AV95" i="48" s="1"/>
  <c r="AR95" i="47"/>
  <c r="AR95" i="48" s="1"/>
  <c r="AP95" i="47"/>
  <c r="AP95" i="48" s="1"/>
  <c r="AL95" i="47"/>
  <c r="AJ95" i="47"/>
  <c r="AJ95" i="48" s="1"/>
  <c r="AF95" i="47"/>
  <c r="AD95" i="47"/>
  <c r="AD95" i="48" s="1"/>
  <c r="Z95" i="47"/>
  <c r="X95" i="47"/>
  <c r="X95" i="48" s="1"/>
  <c r="T95" i="47"/>
  <c r="T95" i="48" s="1"/>
  <c r="R95" i="47"/>
  <c r="R95" i="48" s="1"/>
  <c r="N95" i="47"/>
  <c r="N95" i="48" s="1"/>
  <c r="L95" i="47"/>
  <c r="L95" i="48" s="1"/>
  <c r="H95" i="47"/>
  <c r="H95" i="48" s="1"/>
  <c r="F95" i="47"/>
  <c r="F95" i="48" s="1"/>
  <c r="BO94" i="47" a="1"/>
  <c r="BO94" i="47" s="1"/>
  <c r="BM94" i="47" a="1"/>
  <c r="BM94" i="47" s="1"/>
  <c r="BL94" i="47" a="1"/>
  <c r="BL94" i="47" s="1"/>
  <c r="BK94" i="47" a="1"/>
  <c r="BK94" i="47" s="1"/>
  <c r="BK93" i="47" s="1"/>
  <c r="BK93" i="48" s="1"/>
  <c r="BJ94" i="47"/>
  <c r="BH94" i="47"/>
  <c r="BD94" i="47"/>
  <c r="BD94" i="48" s="1"/>
  <c r="BB94" i="47"/>
  <c r="BB94" i="48" s="1"/>
  <c r="AX94" i="47"/>
  <c r="AX94" i="48" s="1"/>
  <c r="AV94" i="47"/>
  <c r="AV94" i="48" s="1"/>
  <c r="AR94" i="47"/>
  <c r="AR94" i="48" s="1"/>
  <c r="AP94" i="47"/>
  <c r="AP94" i="48" s="1"/>
  <c r="AL94" i="47"/>
  <c r="AJ94" i="47"/>
  <c r="AJ94" i="48" s="1"/>
  <c r="AF94" i="47"/>
  <c r="AD94" i="47"/>
  <c r="AD94" i="48" s="1"/>
  <c r="Z94" i="47"/>
  <c r="X94" i="47"/>
  <c r="X94" i="48" s="1"/>
  <c r="T94" i="47"/>
  <c r="T94" i="48" s="1"/>
  <c r="R94" i="47"/>
  <c r="R94" i="48" s="1"/>
  <c r="N94" i="47"/>
  <c r="L94" i="47"/>
  <c r="L94" i="48" s="1"/>
  <c r="H94" i="47"/>
  <c r="H94" i="48" s="1"/>
  <c r="F94" i="47"/>
  <c r="F94" i="48" s="1"/>
  <c r="BO93" i="47"/>
  <c r="BM93" i="47"/>
  <c r="BI93" i="47"/>
  <c r="BI93" i="48" s="1"/>
  <c r="BG93" i="47"/>
  <c r="BG93" i="48" s="1"/>
  <c r="BF93" i="47"/>
  <c r="BF93" i="48" s="1"/>
  <c r="BE93" i="47"/>
  <c r="BE93" i="48" s="1"/>
  <c r="BC93" i="47"/>
  <c r="BC93" i="48" s="1"/>
  <c r="BA93" i="47"/>
  <c r="BA93" i="48" s="1"/>
  <c r="AZ93" i="47"/>
  <c r="AZ93" i="48" s="1"/>
  <c r="AY93" i="47"/>
  <c r="AY93" i="48" s="1"/>
  <c r="AW93" i="47"/>
  <c r="AW93" i="48" s="1"/>
  <c r="AU93" i="47"/>
  <c r="AU93" i="48" s="1"/>
  <c r="AT93" i="47"/>
  <c r="AT93" i="48" s="1"/>
  <c r="AS93" i="47"/>
  <c r="AS93" i="48" s="1"/>
  <c r="AQ93" i="47"/>
  <c r="AO93" i="47"/>
  <c r="AO93" i="48" s="1"/>
  <c r="AN93" i="47"/>
  <c r="AN93" i="48" s="1"/>
  <c r="AM93" i="47"/>
  <c r="AM93" i="48" s="1"/>
  <c r="AK93" i="47"/>
  <c r="AK93" i="48" s="1"/>
  <c r="AI93" i="47"/>
  <c r="AI93" i="48" s="1"/>
  <c r="AH93" i="47"/>
  <c r="AG93" i="47"/>
  <c r="AG93" i="48" s="1"/>
  <c r="AE93" i="47"/>
  <c r="AE93" i="48" s="1"/>
  <c r="AC93" i="47"/>
  <c r="AC93" i="48" s="1"/>
  <c r="AB93" i="47"/>
  <c r="AB93" i="48" s="1"/>
  <c r="AA93" i="47"/>
  <c r="Y93" i="47"/>
  <c r="Y93" i="48" s="1"/>
  <c r="W93" i="47"/>
  <c r="W93" i="48" s="1"/>
  <c r="V93" i="47"/>
  <c r="V93" i="48" s="1"/>
  <c r="U93" i="47"/>
  <c r="U93" i="48" s="1"/>
  <c r="S93" i="47"/>
  <c r="S93" i="48" s="1"/>
  <c r="Q93" i="47"/>
  <c r="Q93" i="48" s="1"/>
  <c r="P93" i="47"/>
  <c r="P93" i="48" s="1"/>
  <c r="O93" i="47"/>
  <c r="O93" i="48" s="1"/>
  <c r="M93" i="47"/>
  <c r="M93" i="48" s="1"/>
  <c r="K93" i="47"/>
  <c r="K93" i="48" s="1"/>
  <c r="J93" i="47"/>
  <c r="J93" i="48" s="1"/>
  <c r="I93" i="47"/>
  <c r="G93" i="47"/>
  <c r="H93" i="47" s="1"/>
  <c r="E93" i="47"/>
  <c r="F93" i="47" s="1"/>
  <c r="F93" i="48" s="1"/>
  <c r="BO92" i="47" a="1"/>
  <c r="BO92" i="47" s="1"/>
  <c r="BO92" i="48" s="1"/>
  <c r="BM92" i="47" a="1"/>
  <c r="BM92" i="47" s="1"/>
  <c r="BM92" i="48" s="1"/>
  <c r="BL92" i="47" a="1"/>
  <c r="BL92" i="47" s="1"/>
  <c r="BL92" i="48" s="1"/>
  <c r="BK92" i="47" a="1"/>
  <c r="BK92" i="47" s="1"/>
  <c r="BK92" i="48" s="1"/>
  <c r="BJ92" i="47"/>
  <c r="BH92" i="47"/>
  <c r="BH92" i="48" s="1"/>
  <c r="BD92" i="47"/>
  <c r="BD92" i="48" s="1"/>
  <c r="BB92" i="47"/>
  <c r="BB92" i="48" s="1"/>
  <c r="AX92" i="47"/>
  <c r="AV92" i="47"/>
  <c r="AR92" i="47"/>
  <c r="AR92" i="48" s="1"/>
  <c r="AP92" i="47"/>
  <c r="AP92" i="48" s="1"/>
  <c r="AL92" i="47"/>
  <c r="AL92" i="48" s="1"/>
  <c r="AJ92" i="47"/>
  <c r="AJ92" i="48" s="1"/>
  <c r="AF92" i="47"/>
  <c r="AF92" i="48" s="1"/>
  <c r="AD92" i="47"/>
  <c r="AD92" i="48" s="1"/>
  <c r="Z92" i="47"/>
  <c r="X92" i="47"/>
  <c r="X92" i="48" s="1"/>
  <c r="T92" i="47"/>
  <c r="T92" i="48" s="1"/>
  <c r="R92" i="47"/>
  <c r="R92" i="48" s="1"/>
  <c r="N92" i="47"/>
  <c r="N92" i="48" s="1"/>
  <c r="L92" i="47"/>
  <c r="L92" i="48" s="1"/>
  <c r="H92" i="47"/>
  <c r="F92" i="47"/>
  <c r="F92" i="48" s="1"/>
  <c r="BO91" i="47" a="1"/>
  <c r="BO91" i="47" s="1"/>
  <c r="BO91" i="48" s="1"/>
  <c r="BM91" i="47" a="1"/>
  <c r="BM91" i="47" s="1"/>
  <c r="BM91" i="48" s="1"/>
  <c r="BL91" i="47" a="1"/>
  <c r="BL91" i="47" s="1"/>
  <c r="BL91" i="48" s="1"/>
  <c r="BK91" i="47" a="1"/>
  <c r="BK91" i="47" s="1"/>
  <c r="BK91" i="48" s="1"/>
  <c r="BJ91" i="47"/>
  <c r="BJ91" i="48" s="1"/>
  <c r="BH91" i="47"/>
  <c r="BH91" i="48" s="1"/>
  <c r="BD91" i="47"/>
  <c r="BD91" i="48" s="1"/>
  <c r="BB91" i="47"/>
  <c r="BB91" i="48" s="1"/>
  <c r="AX91" i="47"/>
  <c r="AV91" i="47"/>
  <c r="AR91" i="47"/>
  <c r="AR91" i="48" s="1"/>
  <c r="AP91" i="47"/>
  <c r="AP91" i="48" s="1"/>
  <c r="AL91" i="47"/>
  <c r="AL91" i="48" s="1"/>
  <c r="AJ91" i="47"/>
  <c r="AJ91" i="48" s="1"/>
  <c r="AF91" i="47"/>
  <c r="AF91" i="48" s="1"/>
  <c r="AD91" i="47"/>
  <c r="AD91" i="48" s="1"/>
  <c r="Z91" i="47"/>
  <c r="X91" i="47"/>
  <c r="X91" i="48" s="1"/>
  <c r="T91" i="47"/>
  <c r="T91" i="48" s="1"/>
  <c r="R91" i="47"/>
  <c r="R91" i="48" s="1"/>
  <c r="N91" i="47"/>
  <c r="N91" i="48" s="1"/>
  <c r="L91" i="47"/>
  <c r="H91" i="47"/>
  <c r="F91" i="47"/>
  <c r="F91" i="48" s="1"/>
  <c r="BO90" i="47" a="1"/>
  <c r="BO90" i="47" s="1"/>
  <c r="BO90" i="48" s="1"/>
  <c r="BM90" i="47" a="1"/>
  <c r="BM90" i="47" s="1"/>
  <c r="BM90" i="48" s="1"/>
  <c r="BL90" i="47" a="1"/>
  <c r="BL90" i="47" s="1"/>
  <c r="BL90" i="48" s="1"/>
  <c r="BK90" i="47" a="1"/>
  <c r="BK90" i="47" s="1"/>
  <c r="BK90" i="48" s="1"/>
  <c r="BJ90" i="47"/>
  <c r="BJ90" i="48" s="1"/>
  <c r="BH90" i="47"/>
  <c r="BH90" i="48" s="1"/>
  <c r="BD90" i="47"/>
  <c r="BD90" i="48" s="1"/>
  <c r="BB90" i="47"/>
  <c r="BB90" i="48" s="1"/>
  <c r="AX90" i="47"/>
  <c r="AV90" i="47"/>
  <c r="AR90" i="47"/>
  <c r="AR90" i="48" s="1"/>
  <c r="AP90" i="47"/>
  <c r="AP90" i="48" s="1"/>
  <c r="AL90" i="47"/>
  <c r="AL90" i="48" s="1"/>
  <c r="AJ90" i="47"/>
  <c r="AF90" i="47"/>
  <c r="AF90" i="48" s="1"/>
  <c r="AD90" i="47"/>
  <c r="AD90" i="48" s="1"/>
  <c r="Z90" i="47"/>
  <c r="Z90" i="48" s="1"/>
  <c r="X90" i="47"/>
  <c r="X90" i="48" s="1"/>
  <c r="T90" i="47"/>
  <c r="T90" i="48" s="1"/>
  <c r="R90" i="47"/>
  <c r="R90" i="48" s="1"/>
  <c r="N90" i="47"/>
  <c r="N90" i="48" s="1"/>
  <c r="L90" i="47"/>
  <c r="H90" i="47"/>
  <c r="F90" i="47"/>
  <c r="F90" i="48" s="1"/>
  <c r="BO89" i="47" a="1"/>
  <c r="BO89" i="47" s="1"/>
  <c r="BO89" i="48" s="1"/>
  <c r="BM89" i="47" a="1"/>
  <c r="BM89" i="47" s="1"/>
  <c r="BM89" i="48" s="1"/>
  <c r="BL89" i="47" a="1"/>
  <c r="BL89" i="47" s="1"/>
  <c r="BL89" i="48" s="1"/>
  <c r="BK89" i="47" a="1"/>
  <c r="BK89" i="47" s="1"/>
  <c r="BK89" i="48" s="1"/>
  <c r="BJ89" i="47"/>
  <c r="BJ89" i="48" s="1"/>
  <c r="BH89" i="47"/>
  <c r="BH89" i="48" s="1"/>
  <c r="BD89" i="47"/>
  <c r="BD89" i="48" s="1"/>
  <c r="BB89" i="47"/>
  <c r="BB89" i="48" s="1"/>
  <c r="AX89" i="47"/>
  <c r="AV89" i="47"/>
  <c r="AR89" i="47"/>
  <c r="AR89" i="48" s="1"/>
  <c r="AP89" i="47"/>
  <c r="AP89" i="48" s="1"/>
  <c r="AL89" i="47"/>
  <c r="AL89" i="48" s="1"/>
  <c r="AJ89" i="47"/>
  <c r="AJ89" i="48" s="1"/>
  <c r="AF89" i="47"/>
  <c r="AF89" i="48" s="1"/>
  <c r="AD89" i="47"/>
  <c r="AD89" i="48" s="1"/>
  <c r="Z89" i="47"/>
  <c r="Z89" i="48" s="1"/>
  <c r="X89" i="47"/>
  <c r="X89" i="48" s="1"/>
  <c r="T89" i="47"/>
  <c r="T89" i="48" s="1"/>
  <c r="R89" i="47"/>
  <c r="R89" i="48" s="1"/>
  <c r="N89" i="47"/>
  <c r="N89" i="48" s="1"/>
  <c r="L89" i="47"/>
  <c r="L89" i="48" s="1"/>
  <c r="H89" i="47"/>
  <c r="F89" i="47"/>
  <c r="F89" i="48" s="1"/>
  <c r="BO88" i="47" a="1"/>
  <c r="BO88" i="47" s="1"/>
  <c r="BO87" i="47" s="1"/>
  <c r="BO87" i="48" s="1"/>
  <c r="BM88" i="47" a="1"/>
  <c r="BM88" i="47" s="1"/>
  <c r="BM88" i="48" s="1"/>
  <c r="BL88" i="47" a="1"/>
  <c r="BL88" i="47" s="1"/>
  <c r="BL88" i="48" s="1"/>
  <c r="BK88" i="47" a="1"/>
  <c r="BK88" i="47" s="1"/>
  <c r="BK87" i="47" s="1"/>
  <c r="BK87" i="48" s="1"/>
  <c r="BJ88" i="47"/>
  <c r="BH88" i="47"/>
  <c r="BH88" i="48" s="1"/>
  <c r="BD88" i="47"/>
  <c r="BD88" i="48" s="1"/>
  <c r="BB88" i="47"/>
  <c r="BB88" i="48" s="1"/>
  <c r="AX88" i="47"/>
  <c r="AV88" i="47"/>
  <c r="AR88" i="47"/>
  <c r="AR88" i="48" s="1"/>
  <c r="AP88" i="47"/>
  <c r="AP88" i="48" s="1"/>
  <c r="AL88" i="47"/>
  <c r="AL88" i="48" s="1"/>
  <c r="AJ88" i="47"/>
  <c r="AJ88" i="48" s="1"/>
  <c r="AF88" i="47"/>
  <c r="AF88" i="48" s="1"/>
  <c r="AD88" i="47"/>
  <c r="AD88" i="48" s="1"/>
  <c r="Z88" i="47"/>
  <c r="Z88" i="48" s="1"/>
  <c r="X88" i="47"/>
  <c r="X88" i="48" s="1"/>
  <c r="T88" i="47"/>
  <c r="T88" i="48" s="1"/>
  <c r="R88" i="47"/>
  <c r="N88" i="47"/>
  <c r="L88" i="47"/>
  <c r="L88" i="48" s="1"/>
  <c r="H88" i="47"/>
  <c r="F88" i="47"/>
  <c r="F88" i="48" s="1"/>
  <c r="BI87" i="47"/>
  <c r="BG87" i="47"/>
  <c r="BG87" i="48" s="1"/>
  <c r="BF87" i="47"/>
  <c r="BF87" i="48" s="1"/>
  <c r="BE87" i="47"/>
  <c r="BE87" i="48" s="1"/>
  <c r="BC87" i="47"/>
  <c r="BC87" i="48" s="1"/>
  <c r="BA87" i="47"/>
  <c r="BA87" i="48" s="1"/>
  <c r="AZ87" i="47"/>
  <c r="AZ87" i="48" s="1"/>
  <c r="AY87" i="47"/>
  <c r="AY87" i="48" s="1"/>
  <c r="AW87" i="47"/>
  <c r="AU87" i="47"/>
  <c r="AU87" i="48" s="1"/>
  <c r="AT87" i="47"/>
  <c r="AT87" i="48" s="1"/>
  <c r="AS87" i="47"/>
  <c r="AS87" i="48" s="1"/>
  <c r="AQ87" i="47"/>
  <c r="AQ87" i="48" s="1"/>
  <c r="AO87" i="47"/>
  <c r="AN87" i="47"/>
  <c r="AN87" i="48" s="1"/>
  <c r="AM87" i="47"/>
  <c r="AM87" i="48" s="1"/>
  <c r="AK87" i="47"/>
  <c r="AK87" i="48" s="1"/>
  <c r="AI87" i="47"/>
  <c r="AI87" i="48" s="1"/>
  <c r="AH87" i="47"/>
  <c r="AH87" i="48" s="1"/>
  <c r="AG87" i="47"/>
  <c r="AG87" i="48" s="1"/>
  <c r="AE87" i="47"/>
  <c r="AC87" i="47"/>
  <c r="AC87" i="48" s="1"/>
  <c r="AB87" i="47"/>
  <c r="AB87" i="48" s="1"/>
  <c r="AA87" i="47"/>
  <c r="AA87" i="48" s="1"/>
  <c r="Y87" i="47"/>
  <c r="Y87" i="48" s="1"/>
  <c r="W87" i="47"/>
  <c r="W87" i="48" s="1"/>
  <c r="V87" i="47"/>
  <c r="V87" i="48" s="1"/>
  <c r="U87" i="47"/>
  <c r="U87" i="48" s="1"/>
  <c r="S87" i="47"/>
  <c r="S87" i="48" s="1"/>
  <c r="Q87" i="47"/>
  <c r="Q87" i="48" s="1"/>
  <c r="P87" i="47"/>
  <c r="P87" i="48" s="1"/>
  <c r="O87" i="47"/>
  <c r="O87" i="48" s="1"/>
  <c r="M87" i="47"/>
  <c r="K87" i="47"/>
  <c r="K87" i="48" s="1"/>
  <c r="J87" i="47"/>
  <c r="J87" i="48" s="1"/>
  <c r="I87" i="47"/>
  <c r="I87" i="48" s="1"/>
  <c r="G87" i="47"/>
  <c r="H87" i="47" s="1"/>
  <c r="H87" i="48" s="1"/>
  <c r="E87" i="47"/>
  <c r="F87" i="47" s="1"/>
  <c r="F87" i="48" s="1"/>
  <c r="BO86" i="47" a="1"/>
  <c r="BO86" i="47" s="1"/>
  <c r="BO86" i="48" s="1"/>
  <c r="BM86" i="47" a="1"/>
  <c r="BM86" i="47" s="1"/>
  <c r="BM86" i="48" s="1"/>
  <c r="BL86" i="47" a="1"/>
  <c r="BL86" i="47" s="1"/>
  <c r="BL86" i="48" s="1"/>
  <c r="BK86" i="47" a="1"/>
  <c r="BK86" i="47" s="1"/>
  <c r="BK86" i="48" s="1"/>
  <c r="BJ86" i="47"/>
  <c r="BJ86" i="48" s="1"/>
  <c r="BH86" i="47"/>
  <c r="BH86" i="48" s="1"/>
  <c r="BD86" i="47"/>
  <c r="BB86" i="47"/>
  <c r="BB86" i="48" s="1"/>
  <c r="AX86" i="47"/>
  <c r="AX86" i="48" s="1"/>
  <c r="AV86" i="47"/>
  <c r="AV86" i="48" s="1"/>
  <c r="AR86" i="47"/>
  <c r="AR86" i="48" s="1"/>
  <c r="AP86" i="47"/>
  <c r="AP86" i="48" s="1"/>
  <c r="AL86" i="47"/>
  <c r="AL86" i="48" s="1"/>
  <c r="AJ86" i="47"/>
  <c r="AJ86" i="48" s="1"/>
  <c r="AF86" i="47"/>
  <c r="AD86" i="47"/>
  <c r="AD86" i="48" s="1"/>
  <c r="Z86" i="47"/>
  <c r="Z86" i="48" s="1"/>
  <c r="X86" i="47"/>
  <c r="X86" i="48" s="1"/>
  <c r="N86" i="47"/>
  <c r="L86" i="47"/>
  <c r="L86" i="48" s="1"/>
  <c r="H86" i="47"/>
  <c r="H86" i="48" s="1"/>
  <c r="F86" i="47"/>
  <c r="F86" i="48" s="1"/>
  <c r="BO85" i="47" a="1"/>
  <c r="BO85" i="47" s="1"/>
  <c r="BM85" i="47" a="1"/>
  <c r="BM85" i="47" s="1"/>
  <c r="BM85" i="48" s="1"/>
  <c r="BL85" i="47" a="1"/>
  <c r="BL85" i="47" s="1"/>
  <c r="BK85" i="47" a="1"/>
  <c r="BK85" i="47" s="1"/>
  <c r="BK85" i="48" s="1"/>
  <c r="BJ85" i="47"/>
  <c r="BJ85" i="48" s="1"/>
  <c r="BH85" i="47"/>
  <c r="BH85" i="48" s="1"/>
  <c r="BD85" i="47"/>
  <c r="BD85" i="48" s="1"/>
  <c r="BB85" i="47"/>
  <c r="BB85" i="48" s="1"/>
  <c r="AX85" i="47"/>
  <c r="AV85" i="47"/>
  <c r="AV85" i="48" s="1"/>
  <c r="AR85" i="47"/>
  <c r="AR85" i="48" s="1"/>
  <c r="AP85" i="47"/>
  <c r="AP85" i="48" s="1"/>
  <c r="AL85" i="47"/>
  <c r="AL85" i="48" s="1"/>
  <c r="AJ85" i="47"/>
  <c r="AJ85" i="48" s="1"/>
  <c r="AF85" i="47"/>
  <c r="AF85" i="48" s="1"/>
  <c r="AD85" i="47"/>
  <c r="AD85" i="48" s="1"/>
  <c r="Z85" i="47"/>
  <c r="Z85" i="48" s="1"/>
  <c r="X85" i="47"/>
  <c r="X85" i="48" s="1"/>
  <c r="N85" i="47"/>
  <c r="N85" i="48" s="1"/>
  <c r="L85" i="47"/>
  <c r="L85" i="48" s="1"/>
  <c r="H85" i="47"/>
  <c r="F85" i="47"/>
  <c r="F85" i="48" s="1"/>
  <c r="BO84" i="47" a="1"/>
  <c r="BO84" i="47" s="1"/>
  <c r="BO84" i="48" s="1"/>
  <c r="BM84" i="47" a="1"/>
  <c r="BM84" i="47" s="1"/>
  <c r="BM84" i="48" s="1"/>
  <c r="BL84" i="47" a="1"/>
  <c r="BL84" i="47" s="1"/>
  <c r="BL84" i="48" s="1"/>
  <c r="BK84" i="47" a="1"/>
  <c r="BK84" i="47" s="1"/>
  <c r="BK84" i="48" s="1"/>
  <c r="BJ84" i="47"/>
  <c r="BJ84" i="48" s="1"/>
  <c r="BH84" i="47"/>
  <c r="BH84" i="48" s="1"/>
  <c r="BD84" i="47"/>
  <c r="BD84" i="48" s="1"/>
  <c r="BB84" i="47"/>
  <c r="BB84" i="48" s="1"/>
  <c r="AX84" i="47"/>
  <c r="AX84" i="48" s="1"/>
  <c r="AV84" i="47"/>
  <c r="AV84" i="48" s="1"/>
  <c r="AR84" i="47"/>
  <c r="AP84" i="47"/>
  <c r="AP84" i="48" s="1"/>
  <c r="AL84" i="47"/>
  <c r="AL84" i="48" s="1"/>
  <c r="AJ84" i="47"/>
  <c r="AJ84" i="48" s="1"/>
  <c r="AF84" i="47"/>
  <c r="AF84" i="48" s="1"/>
  <c r="AD84" i="47"/>
  <c r="Z84" i="47"/>
  <c r="Z84" i="48" s="1"/>
  <c r="X84" i="47"/>
  <c r="X84" i="48" s="1"/>
  <c r="N84" i="47"/>
  <c r="N84" i="48" s="1"/>
  <c r="L84" i="47"/>
  <c r="L84" i="48" s="1"/>
  <c r="H84" i="47"/>
  <c r="H84" i="48" s="1"/>
  <c r="F84" i="47"/>
  <c r="F84" i="48" s="1"/>
  <c r="BO83" i="47" a="1"/>
  <c r="BO83" i="47" s="1"/>
  <c r="BM83" i="47" a="1"/>
  <c r="BM83" i="47" s="1"/>
  <c r="BM83" i="48" s="1"/>
  <c r="BL83" i="47" a="1"/>
  <c r="BL83" i="47" s="1"/>
  <c r="BL83" i="48" s="1"/>
  <c r="BK83" i="47" a="1"/>
  <c r="BK83" i="47" s="1"/>
  <c r="BK83" i="48" s="1"/>
  <c r="BJ83" i="47"/>
  <c r="BJ83" i="48" s="1"/>
  <c r="BH83" i="47"/>
  <c r="BH83" i="48" s="1"/>
  <c r="BD83" i="47"/>
  <c r="BD83" i="48" s="1"/>
  <c r="BB83" i="47"/>
  <c r="BB83" i="48" s="1"/>
  <c r="AX83" i="47"/>
  <c r="AV83" i="47"/>
  <c r="AV83" i="48" s="1"/>
  <c r="AR83" i="47"/>
  <c r="AR83" i="48" s="1"/>
  <c r="AP83" i="47"/>
  <c r="AP83" i="48" s="1"/>
  <c r="AL83" i="47"/>
  <c r="AJ83" i="47"/>
  <c r="AJ83" i="48" s="1"/>
  <c r="AF83" i="47"/>
  <c r="AF83" i="48" s="1"/>
  <c r="AD83" i="47"/>
  <c r="AD83" i="48" s="1"/>
  <c r="Z83" i="47"/>
  <c r="Z83" i="48" s="1"/>
  <c r="X83" i="47"/>
  <c r="X83" i="48" s="1"/>
  <c r="N83" i="47"/>
  <c r="N83" i="48" s="1"/>
  <c r="L83" i="47"/>
  <c r="L83" i="48" s="1"/>
  <c r="H83" i="47"/>
  <c r="F83" i="47"/>
  <c r="F83" i="48" s="1"/>
  <c r="BO82" i="47" a="1"/>
  <c r="BO82" i="47" s="1"/>
  <c r="BO82" i="48" s="1"/>
  <c r="BM82" i="47" a="1"/>
  <c r="BM82" i="47" s="1"/>
  <c r="BM82" i="48" s="1"/>
  <c r="BL82" i="47" a="1"/>
  <c r="BL82" i="47" s="1"/>
  <c r="BK82" i="47" a="1"/>
  <c r="BK82" i="47" s="1"/>
  <c r="BK82" i="48" s="1"/>
  <c r="BJ82" i="47"/>
  <c r="BJ82" i="48" s="1"/>
  <c r="BH82" i="47"/>
  <c r="BH82" i="48" s="1"/>
  <c r="BD82" i="47"/>
  <c r="BD82" i="48" s="1"/>
  <c r="BB82" i="47"/>
  <c r="AX82" i="47"/>
  <c r="AX82" i="48" s="1"/>
  <c r="AV82" i="47"/>
  <c r="AV82" i="48" s="1"/>
  <c r="AR82" i="47"/>
  <c r="AR82" i="48" s="1"/>
  <c r="AP82" i="47"/>
  <c r="AP82" i="48" s="1"/>
  <c r="AL82" i="47"/>
  <c r="AL82" i="48" s="1"/>
  <c r="AJ82" i="47"/>
  <c r="AJ82" i="48" s="1"/>
  <c r="AF82" i="47"/>
  <c r="AD82" i="47"/>
  <c r="AD82" i="48" s="1"/>
  <c r="Z82" i="47"/>
  <c r="Z82" i="48" s="1"/>
  <c r="X82" i="47"/>
  <c r="X82" i="48" s="1"/>
  <c r="N82" i="47"/>
  <c r="N82" i="48" s="1"/>
  <c r="L82" i="47"/>
  <c r="H82" i="47"/>
  <c r="H82" i="48" s="1"/>
  <c r="F82" i="47"/>
  <c r="F82" i="48" s="1"/>
  <c r="BI81" i="47"/>
  <c r="BI81" i="48" s="1"/>
  <c r="BG81" i="47"/>
  <c r="BG81" i="48" s="1"/>
  <c r="BF81" i="47"/>
  <c r="BF81" i="48" s="1"/>
  <c r="BE81" i="47"/>
  <c r="BE81" i="48" s="1"/>
  <c r="BC81" i="47"/>
  <c r="BA81" i="47"/>
  <c r="BA81" i="48" s="1"/>
  <c r="AZ81" i="47"/>
  <c r="AZ81" i="48" s="1"/>
  <c r="AY81" i="47"/>
  <c r="AY81" i="48" s="1"/>
  <c r="AW81" i="47"/>
  <c r="AW81" i="48" s="1"/>
  <c r="AU81" i="47"/>
  <c r="AT81" i="47"/>
  <c r="AT81" i="48" s="1"/>
  <c r="AS81" i="47"/>
  <c r="AS81" i="48" s="1"/>
  <c r="AQ81" i="47"/>
  <c r="AQ81" i="48" s="1"/>
  <c r="AO81" i="47"/>
  <c r="AO81" i="48" s="1"/>
  <c r="AN81" i="47"/>
  <c r="AN81" i="48" s="1"/>
  <c r="AM81" i="47"/>
  <c r="AM81" i="48" s="1"/>
  <c r="AK81" i="47"/>
  <c r="AI81" i="47"/>
  <c r="AI81" i="48" s="1"/>
  <c r="AH81" i="47"/>
  <c r="AG81" i="47"/>
  <c r="AG81" i="48" s="1"/>
  <c r="AE81" i="47"/>
  <c r="AE81" i="48" s="1"/>
  <c r="AC81" i="47"/>
  <c r="AC81" i="48" s="1"/>
  <c r="AB81" i="47"/>
  <c r="AB81" i="48" s="1"/>
  <c r="AA81" i="47"/>
  <c r="AA81" i="48" s="1"/>
  <c r="Y81" i="47"/>
  <c r="Y81" i="48" s="1"/>
  <c r="W81" i="47"/>
  <c r="W81" i="48" s="1"/>
  <c r="V81" i="47"/>
  <c r="V81" i="48" s="1"/>
  <c r="U81" i="47"/>
  <c r="U81" i="48" s="1"/>
  <c r="S81" i="47"/>
  <c r="Q81" i="47"/>
  <c r="Q81" i="48" s="1"/>
  <c r="P81" i="47"/>
  <c r="P81" i="48" s="1"/>
  <c r="O81" i="47"/>
  <c r="O81" i="48" s="1"/>
  <c r="M81" i="47"/>
  <c r="M81" i="48" s="1"/>
  <c r="K81" i="47"/>
  <c r="K81" i="48" s="1"/>
  <c r="J81" i="47"/>
  <c r="J81" i="48" s="1"/>
  <c r="I81" i="47"/>
  <c r="I81" i="48" s="1"/>
  <c r="G81" i="47"/>
  <c r="H81" i="47" s="1"/>
  <c r="E81" i="47"/>
  <c r="F81" i="47" s="1"/>
  <c r="F81" i="48" s="1"/>
  <c r="BO80" i="47" a="1"/>
  <c r="BO80" i="47" s="1"/>
  <c r="BO80" i="48" s="1"/>
  <c r="BM80" i="47" a="1"/>
  <c r="BM80" i="47" s="1"/>
  <c r="BM80" i="48" s="1"/>
  <c r="BL80" i="47" a="1"/>
  <c r="BL80" i="47" s="1"/>
  <c r="BK80" i="47" a="1"/>
  <c r="BK80" i="47" s="1"/>
  <c r="BK80" i="48" s="1"/>
  <c r="BJ80" i="47"/>
  <c r="BH80" i="47"/>
  <c r="BH80" i="48" s="1"/>
  <c r="BD80" i="47"/>
  <c r="BD80" i="48" s="1"/>
  <c r="BB80" i="47"/>
  <c r="BB80" i="48" s="1"/>
  <c r="AX80" i="47"/>
  <c r="AX80" i="48" s="1"/>
  <c r="AV80" i="47"/>
  <c r="AV80" i="48" s="1"/>
  <c r="AR80" i="47"/>
  <c r="AR80" i="48" s="1"/>
  <c r="AP80" i="47"/>
  <c r="AP80" i="48" s="1"/>
  <c r="AL80" i="47"/>
  <c r="AL80" i="48" s="1"/>
  <c r="AJ80" i="47"/>
  <c r="AJ80" i="48" s="1"/>
  <c r="AF80" i="47"/>
  <c r="AD80" i="47"/>
  <c r="AD80" i="48" s="1"/>
  <c r="Z80" i="47"/>
  <c r="Z80" i="48" s="1"/>
  <c r="X80" i="47"/>
  <c r="X80" i="48" s="1"/>
  <c r="T80" i="47"/>
  <c r="T80" i="48" s="1"/>
  <c r="R80" i="47"/>
  <c r="R80" i="48" s="1"/>
  <c r="N80" i="47"/>
  <c r="N80" i="48" s="1"/>
  <c r="L80" i="47"/>
  <c r="L80" i="48" s="1"/>
  <c r="H80" i="47"/>
  <c r="H80" i="48" s="1"/>
  <c r="F80" i="47"/>
  <c r="F80" i="48" s="1"/>
  <c r="BO79" i="47" a="1"/>
  <c r="BO79" i="47" s="1"/>
  <c r="BO79" i="48" s="1"/>
  <c r="BM79" i="47" a="1"/>
  <c r="BM79" i="47" s="1"/>
  <c r="BM79" i="48" s="1"/>
  <c r="BL79" i="47" a="1"/>
  <c r="BL79" i="47" s="1"/>
  <c r="BK79" i="47" a="1"/>
  <c r="BK79" i="47" s="1"/>
  <c r="BK79" i="48" s="1"/>
  <c r="BJ79" i="47"/>
  <c r="BH79" i="47"/>
  <c r="BH79" i="48" s="1"/>
  <c r="BD79" i="47"/>
  <c r="BD79" i="48" s="1"/>
  <c r="BB79" i="47"/>
  <c r="BB79" i="48" s="1"/>
  <c r="AX79" i="47"/>
  <c r="AX79" i="48" s="1"/>
  <c r="AV79" i="47"/>
  <c r="AV79" i="48" s="1"/>
  <c r="AR79" i="47"/>
  <c r="AR79" i="48" s="1"/>
  <c r="AP79" i="47"/>
  <c r="AP79" i="48" s="1"/>
  <c r="AL79" i="47"/>
  <c r="AL79" i="48" s="1"/>
  <c r="AJ79" i="47"/>
  <c r="AJ79" i="48" s="1"/>
  <c r="AF79" i="47"/>
  <c r="AD79" i="47"/>
  <c r="AD79" i="48" s="1"/>
  <c r="Z79" i="47"/>
  <c r="Z79" i="48" s="1"/>
  <c r="X79" i="47"/>
  <c r="X79" i="48" s="1"/>
  <c r="T79" i="47"/>
  <c r="T79" i="48" s="1"/>
  <c r="R79" i="47"/>
  <c r="R79" i="48" s="1"/>
  <c r="N79" i="47"/>
  <c r="N79" i="48" s="1"/>
  <c r="L79" i="47"/>
  <c r="L79" i="48" s="1"/>
  <c r="H79" i="47"/>
  <c r="H79" i="48" s="1"/>
  <c r="F79" i="47"/>
  <c r="F79" i="48" s="1"/>
  <c r="BO78" i="47" a="1"/>
  <c r="BO78" i="47" s="1"/>
  <c r="BO78" i="48" s="1"/>
  <c r="BM78" i="47" a="1"/>
  <c r="BM78" i="47" s="1"/>
  <c r="BM78" i="48" s="1"/>
  <c r="BL78" i="47" a="1"/>
  <c r="BL78" i="47" s="1"/>
  <c r="BK78" i="47" a="1"/>
  <c r="BK78" i="47" s="1"/>
  <c r="BK78" i="48" s="1"/>
  <c r="BJ78" i="47"/>
  <c r="BH78" i="47"/>
  <c r="BH78" i="48" s="1"/>
  <c r="BD78" i="47"/>
  <c r="BB78" i="47"/>
  <c r="BB78" i="48" s="1"/>
  <c r="AX78" i="47"/>
  <c r="AX78" i="48" s="1"/>
  <c r="AV78" i="47"/>
  <c r="AV78" i="48" s="1"/>
  <c r="AR78" i="47"/>
  <c r="AR78" i="48" s="1"/>
  <c r="AP78" i="47"/>
  <c r="AP78" i="48" s="1"/>
  <c r="AL78" i="47"/>
  <c r="AL78" i="48" s="1"/>
  <c r="AJ78" i="47"/>
  <c r="AJ78" i="48" s="1"/>
  <c r="AF78" i="47"/>
  <c r="AD78" i="47"/>
  <c r="AD78" i="48" s="1"/>
  <c r="Z78" i="47"/>
  <c r="Z78" i="48" s="1"/>
  <c r="X78" i="47"/>
  <c r="X78" i="48" s="1"/>
  <c r="T78" i="47"/>
  <c r="T78" i="48" s="1"/>
  <c r="R78" i="47"/>
  <c r="R78" i="48" s="1"/>
  <c r="N78" i="47"/>
  <c r="N78" i="48" s="1"/>
  <c r="L78" i="47"/>
  <c r="L78" i="48" s="1"/>
  <c r="H78" i="47"/>
  <c r="F78" i="47"/>
  <c r="F78" i="48" s="1"/>
  <c r="BO77" i="47" a="1"/>
  <c r="BO77" i="47" s="1"/>
  <c r="BO77" i="48" s="1"/>
  <c r="BM77" i="47" a="1"/>
  <c r="BM77" i="47" s="1"/>
  <c r="BM77" i="48" s="1"/>
  <c r="BL77" i="47" a="1"/>
  <c r="BL77" i="47" s="1"/>
  <c r="BK77" i="47" a="1"/>
  <c r="BK77" i="47" s="1"/>
  <c r="BK77" i="48" s="1"/>
  <c r="BJ77" i="47"/>
  <c r="BH77" i="47"/>
  <c r="BH77" i="48" s="1"/>
  <c r="BD77" i="47"/>
  <c r="BD77" i="48" s="1"/>
  <c r="BB77" i="47"/>
  <c r="AX77" i="47"/>
  <c r="AX77" i="48" s="1"/>
  <c r="AV77" i="47"/>
  <c r="AV77" i="48" s="1"/>
  <c r="AR77" i="47"/>
  <c r="AR77" i="48" s="1"/>
  <c r="AP77" i="47"/>
  <c r="AP77" i="48" s="1"/>
  <c r="AL77" i="47"/>
  <c r="AL77" i="48" s="1"/>
  <c r="AJ77" i="47"/>
  <c r="AJ77" i="48" s="1"/>
  <c r="AF77" i="47"/>
  <c r="AD77" i="47"/>
  <c r="AD77" i="48" s="1"/>
  <c r="Z77" i="47"/>
  <c r="Z77" i="48" s="1"/>
  <c r="X77" i="47"/>
  <c r="X77" i="48" s="1"/>
  <c r="T77" i="47"/>
  <c r="T77" i="48" s="1"/>
  <c r="R77" i="47"/>
  <c r="R77" i="48" s="1"/>
  <c r="N77" i="47"/>
  <c r="L77" i="47"/>
  <c r="L77" i="48" s="1"/>
  <c r="H77" i="47"/>
  <c r="H77" i="48" s="1"/>
  <c r="F77" i="47"/>
  <c r="F77" i="48" s="1"/>
  <c r="BO76" i="47" a="1"/>
  <c r="BO76" i="47" s="1"/>
  <c r="BO76" i="48" s="1"/>
  <c r="BM76" i="47" a="1"/>
  <c r="BM76" i="47" s="1"/>
  <c r="BM76" i="48" s="1"/>
  <c r="BL76" i="47" a="1"/>
  <c r="BL76" i="47" s="1"/>
  <c r="BL75" i="47" s="1"/>
  <c r="BL75" i="48" s="1"/>
  <c r="BK76" i="47" a="1"/>
  <c r="BK76" i="47" s="1"/>
  <c r="BK75" i="47" s="1"/>
  <c r="BK75" i="48" s="1"/>
  <c r="BJ76" i="47"/>
  <c r="BH76" i="47"/>
  <c r="BH76" i="48" s="1"/>
  <c r="BD76" i="47"/>
  <c r="BD76" i="48" s="1"/>
  <c r="BB76" i="47"/>
  <c r="BB76" i="48" s="1"/>
  <c r="AX76" i="47"/>
  <c r="AX76" i="48" s="1"/>
  <c r="AV76" i="47"/>
  <c r="AV76" i="48" s="1"/>
  <c r="AR76" i="47"/>
  <c r="AP76" i="47"/>
  <c r="AP76" i="48" s="1"/>
  <c r="AL76" i="47"/>
  <c r="AL76" i="48" s="1"/>
  <c r="AJ76" i="47"/>
  <c r="AJ76" i="48" s="1"/>
  <c r="AF76" i="47"/>
  <c r="AD76" i="47"/>
  <c r="AD76" i="48" s="1"/>
  <c r="Z76" i="47"/>
  <c r="Z76" i="48" s="1"/>
  <c r="X76" i="47"/>
  <c r="X76" i="48" s="1"/>
  <c r="T76" i="47"/>
  <c r="T76" i="48" s="1"/>
  <c r="R76" i="47"/>
  <c r="R76" i="48" s="1"/>
  <c r="N76" i="47"/>
  <c r="N76" i="48" s="1"/>
  <c r="L76" i="47"/>
  <c r="L76" i="48" s="1"/>
  <c r="H76" i="47"/>
  <c r="H76" i="48" s="1"/>
  <c r="F76" i="47"/>
  <c r="F76" i="48" s="1"/>
  <c r="BI75" i="47"/>
  <c r="BI75" i="48" s="1"/>
  <c r="BG75" i="47"/>
  <c r="BG75" i="48" s="1"/>
  <c r="BF75" i="47"/>
  <c r="BE75" i="47"/>
  <c r="BE75" i="48" s="1"/>
  <c r="BC75" i="47"/>
  <c r="BA75" i="47"/>
  <c r="BA75" i="48" s="1"/>
  <c r="AZ75" i="47"/>
  <c r="AY75" i="47"/>
  <c r="AY75" i="48" s="1"/>
  <c r="AW75" i="47"/>
  <c r="AW75" i="48" s="1"/>
  <c r="AU75" i="47"/>
  <c r="AU75" i="48" s="1"/>
  <c r="AT75" i="47"/>
  <c r="AT75" i="48" s="1"/>
  <c r="AS75" i="47"/>
  <c r="AS75" i="48" s="1"/>
  <c r="AQ75" i="47"/>
  <c r="AQ75" i="48" s="1"/>
  <c r="AO75" i="47"/>
  <c r="AO75" i="48" s="1"/>
  <c r="AN75" i="47"/>
  <c r="AM75" i="47"/>
  <c r="AM75" i="48" s="1"/>
  <c r="AK75" i="47"/>
  <c r="AK75" i="48" s="1"/>
  <c r="AI75" i="47"/>
  <c r="AI75" i="48" s="1"/>
  <c r="AH75" i="47"/>
  <c r="AH75" i="48" s="1"/>
  <c r="AG75" i="47"/>
  <c r="AG75" i="48" s="1"/>
  <c r="AE75" i="47"/>
  <c r="AC75" i="47"/>
  <c r="AC75" i="48" s="1"/>
  <c r="AB75" i="47"/>
  <c r="AB75" i="48" s="1"/>
  <c r="AA75" i="47"/>
  <c r="AA75" i="48" s="1"/>
  <c r="Y75" i="47"/>
  <c r="Y75" i="48" s="1"/>
  <c r="W75" i="47"/>
  <c r="W75" i="48" s="1"/>
  <c r="V75" i="47"/>
  <c r="U75" i="47"/>
  <c r="U75" i="48" s="1"/>
  <c r="S75" i="47"/>
  <c r="Q75" i="47"/>
  <c r="Q75" i="48" s="1"/>
  <c r="P75" i="47"/>
  <c r="P75" i="48" s="1"/>
  <c r="O75" i="47"/>
  <c r="O75" i="48" s="1"/>
  <c r="M75" i="47"/>
  <c r="M75" i="48" s="1"/>
  <c r="K75" i="47"/>
  <c r="K75" i="48" s="1"/>
  <c r="J75" i="47"/>
  <c r="J75" i="48" s="1"/>
  <c r="I75" i="47"/>
  <c r="I75" i="48" s="1"/>
  <c r="G75" i="47"/>
  <c r="H75" i="47" s="1"/>
  <c r="H75" i="48" s="1"/>
  <c r="E75" i="47"/>
  <c r="F75" i="47" s="1"/>
  <c r="F75" i="48" s="1"/>
  <c r="BO74" i="47" a="1"/>
  <c r="BO74" i="47" s="1"/>
  <c r="BM74" i="47" a="1"/>
  <c r="BM74" i="47" s="1"/>
  <c r="BL74" i="47" a="1"/>
  <c r="BL74" i="47" s="1"/>
  <c r="BL74" i="48" s="1"/>
  <c r="BK74" i="47" a="1"/>
  <c r="BK74" i="47" s="1"/>
  <c r="BK74" i="48" s="1"/>
  <c r="BJ74" i="47"/>
  <c r="BJ74" i="48" s="1"/>
  <c r="BH74" i="47"/>
  <c r="BH74" i="48" s="1"/>
  <c r="BD74" i="47"/>
  <c r="BB74" i="47"/>
  <c r="BB74" i="48" s="1"/>
  <c r="AX74" i="47"/>
  <c r="AX74" i="48" s="1"/>
  <c r="AV74" i="47"/>
  <c r="AV74" i="48" s="1"/>
  <c r="AR74" i="47"/>
  <c r="AR74" i="48" s="1"/>
  <c r="AP74" i="47"/>
  <c r="AP74" i="48" s="1"/>
  <c r="AL74" i="47"/>
  <c r="AJ74" i="47"/>
  <c r="AJ74" i="48" s="1"/>
  <c r="AF74" i="47"/>
  <c r="AD74" i="47"/>
  <c r="AD74" i="48" s="1"/>
  <c r="Z74" i="47"/>
  <c r="X74" i="47"/>
  <c r="N74" i="47"/>
  <c r="N74" i="48" s="1"/>
  <c r="L74" i="47"/>
  <c r="L74" i="48" s="1"/>
  <c r="H74" i="47"/>
  <c r="H74" i="48" s="1"/>
  <c r="F74" i="47"/>
  <c r="F74" i="48" s="1"/>
  <c r="BO73" i="47" a="1"/>
  <c r="BO73" i="47" s="1"/>
  <c r="BO73" i="48" s="1"/>
  <c r="BM73" i="47" a="1"/>
  <c r="BM73" i="47" s="1"/>
  <c r="BM73" i="48" s="1"/>
  <c r="BL73" i="47" a="1"/>
  <c r="BL73" i="47" s="1"/>
  <c r="BK73" i="47" a="1"/>
  <c r="BK73" i="47" s="1"/>
  <c r="BK73" i="48" s="1"/>
  <c r="BJ73" i="47"/>
  <c r="BJ73" i="48" s="1"/>
  <c r="BH73" i="47"/>
  <c r="BH73" i="48" s="1"/>
  <c r="BD73" i="47"/>
  <c r="BD73" i="48" s="1"/>
  <c r="BB73" i="47"/>
  <c r="BB73" i="48" s="1"/>
  <c r="AX73" i="47"/>
  <c r="AV73" i="47"/>
  <c r="AV73" i="48" s="1"/>
  <c r="AR73" i="47"/>
  <c r="AR73" i="48" s="1"/>
  <c r="AP73" i="47"/>
  <c r="AP73" i="48" s="1"/>
  <c r="AL73" i="47"/>
  <c r="AL73" i="48" s="1"/>
  <c r="AJ73" i="47"/>
  <c r="AJ73" i="48" s="1"/>
  <c r="AF73" i="47"/>
  <c r="AD73" i="47"/>
  <c r="AD73" i="48" s="1"/>
  <c r="Z73" i="47"/>
  <c r="X73" i="47"/>
  <c r="X73" i="48" s="1"/>
  <c r="N73" i="47"/>
  <c r="N73" i="48" s="1"/>
  <c r="L73" i="47"/>
  <c r="H73" i="47"/>
  <c r="H73" i="48" s="1"/>
  <c r="F73" i="47"/>
  <c r="F73" i="48" s="1"/>
  <c r="BO72" i="47" a="1"/>
  <c r="BO72" i="47" s="1"/>
  <c r="BO72" i="48" s="1"/>
  <c r="BM72" i="47" a="1"/>
  <c r="BM72" i="47" s="1"/>
  <c r="BM72" i="48" s="1"/>
  <c r="BL72" i="47" a="1"/>
  <c r="BL72" i="47" s="1"/>
  <c r="BL72" i="48" s="1"/>
  <c r="BK72" i="47" a="1"/>
  <c r="BK72" i="47" s="1"/>
  <c r="BK72" i="48" s="1"/>
  <c r="BJ72" i="47"/>
  <c r="BJ72" i="48" s="1"/>
  <c r="BH72" i="47"/>
  <c r="BH72" i="48" s="1"/>
  <c r="BD72" i="47"/>
  <c r="BD72" i="48" s="1"/>
  <c r="BB72" i="47"/>
  <c r="BB72" i="48" s="1"/>
  <c r="AX72" i="47"/>
  <c r="AX72" i="48" s="1"/>
  <c r="AV72" i="47"/>
  <c r="AV72" i="48" s="1"/>
  <c r="AR72" i="47"/>
  <c r="AP72" i="47"/>
  <c r="AP72" i="48" s="1"/>
  <c r="AL72" i="47"/>
  <c r="AL72" i="48" s="1"/>
  <c r="AJ72" i="47"/>
  <c r="AJ72" i="48" s="1"/>
  <c r="AF72" i="47"/>
  <c r="AF72" i="48" s="1"/>
  <c r="AD72" i="47"/>
  <c r="AD72" i="48" s="1"/>
  <c r="Z72" i="47"/>
  <c r="X72" i="47"/>
  <c r="X72" i="48" s="1"/>
  <c r="N72" i="47"/>
  <c r="L72" i="47"/>
  <c r="L72" i="48" s="1"/>
  <c r="H72" i="47"/>
  <c r="H72" i="48" s="1"/>
  <c r="F72" i="47"/>
  <c r="F72" i="48" s="1"/>
  <c r="BO71" i="47" a="1"/>
  <c r="BO71" i="47" s="1"/>
  <c r="BO71" i="48" s="1"/>
  <c r="BM71" i="47" a="1"/>
  <c r="BM71" i="47" s="1"/>
  <c r="BM71" i="48" s="1"/>
  <c r="BL71" i="47" a="1"/>
  <c r="BL71" i="47" s="1"/>
  <c r="BL71" i="48" s="1"/>
  <c r="BK71" i="47" a="1"/>
  <c r="BK71" i="47" s="1"/>
  <c r="BK71" i="48" s="1"/>
  <c r="BJ71" i="47"/>
  <c r="BJ71" i="48" s="1"/>
  <c r="BH71" i="47"/>
  <c r="BH71" i="48" s="1"/>
  <c r="BD71" i="47"/>
  <c r="BD71" i="48" s="1"/>
  <c r="BB71" i="47"/>
  <c r="AX71" i="47"/>
  <c r="AX71" i="48" s="1"/>
  <c r="AV71" i="47"/>
  <c r="AV71" i="48" s="1"/>
  <c r="AR71" i="47"/>
  <c r="AP71" i="47"/>
  <c r="AP71" i="48" s="1"/>
  <c r="AL71" i="47"/>
  <c r="AJ71" i="47"/>
  <c r="AJ71" i="48" s="1"/>
  <c r="AF71" i="47"/>
  <c r="AF71" i="48" s="1"/>
  <c r="AD71" i="47"/>
  <c r="AD71" i="48" s="1"/>
  <c r="Z71" i="47"/>
  <c r="Z71" i="48" s="1"/>
  <c r="X71" i="47"/>
  <c r="N71" i="47"/>
  <c r="L71" i="47"/>
  <c r="L71" i="48" s="1"/>
  <c r="H71" i="47"/>
  <c r="F71" i="47"/>
  <c r="F71" i="48" s="1"/>
  <c r="BO70" i="47" a="1"/>
  <c r="BO70" i="47" s="1"/>
  <c r="BO70" i="48" s="1"/>
  <c r="BM70" i="47" a="1"/>
  <c r="BM70" i="47" s="1"/>
  <c r="BM70" i="48" s="1"/>
  <c r="BL70" i="47" a="1"/>
  <c r="BL70" i="47" s="1"/>
  <c r="BL70" i="48" s="1"/>
  <c r="BK70" i="47" a="1"/>
  <c r="BK70" i="47" s="1"/>
  <c r="BK70" i="48" s="1"/>
  <c r="BJ70" i="47"/>
  <c r="BJ70" i="48" s="1"/>
  <c r="BH70" i="47"/>
  <c r="BH70" i="48" s="1"/>
  <c r="BD70" i="47"/>
  <c r="BD70" i="48" s="1"/>
  <c r="BB70" i="47"/>
  <c r="BB70" i="48" s="1"/>
  <c r="AX70" i="47"/>
  <c r="AX70" i="48" s="1"/>
  <c r="AV70" i="47"/>
  <c r="AV70" i="48" s="1"/>
  <c r="AR70" i="47"/>
  <c r="AR70" i="48" s="1"/>
  <c r="AP70" i="47"/>
  <c r="AP70" i="48" s="1"/>
  <c r="AL70" i="47"/>
  <c r="AL70" i="48" s="1"/>
  <c r="AJ70" i="47"/>
  <c r="AJ70" i="48" s="1"/>
  <c r="AF70" i="47"/>
  <c r="AD70" i="47"/>
  <c r="AD70" i="48" s="1"/>
  <c r="Z70" i="47"/>
  <c r="Z70" i="48" s="1"/>
  <c r="X70" i="47"/>
  <c r="X70" i="48" s="1"/>
  <c r="N70" i="47"/>
  <c r="N70" i="48" s="1"/>
  <c r="L70" i="47"/>
  <c r="L70" i="48" s="1"/>
  <c r="H70" i="47"/>
  <c r="F70" i="47"/>
  <c r="F70" i="48" s="1"/>
  <c r="BI69" i="47"/>
  <c r="BG69" i="47"/>
  <c r="BG69" i="48" s="1"/>
  <c r="BF69" i="47"/>
  <c r="BF69" i="48" s="1"/>
  <c r="BE69" i="47"/>
  <c r="BE69" i="48" s="1"/>
  <c r="BC69" i="47"/>
  <c r="BC69" i="48" s="1"/>
  <c r="BA69" i="47"/>
  <c r="BA69" i="48" s="1"/>
  <c r="AZ69" i="47"/>
  <c r="AZ69" i="48" s="1"/>
  <c r="AY69" i="47"/>
  <c r="AY69" i="48" s="1"/>
  <c r="AW69" i="47"/>
  <c r="AW69" i="48" s="1"/>
  <c r="AU69" i="47"/>
  <c r="AU69" i="48" s="1"/>
  <c r="AT69" i="47"/>
  <c r="AT69" i="48" s="1"/>
  <c r="AS69" i="47"/>
  <c r="AS69" i="48" s="1"/>
  <c r="AQ69" i="47"/>
  <c r="AQ69" i="48" s="1"/>
  <c r="AO69" i="47"/>
  <c r="AO69" i="48" s="1"/>
  <c r="AN69" i="47"/>
  <c r="AN69" i="48" s="1"/>
  <c r="AM69" i="47"/>
  <c r="AK69" i="47"/>
  <c r="AI69" i="47"/>
  <c r="AI69" i="48" s="1"/>
  <c r="AH69" i="47"/>
  <c r="AH69" i="48" s="1"/>
  <c r="AG69" i="47"/>
  <c r="AG69" i="48" s="1"/>
  <c r="AE69" i="47"/>
  <c r="AE69" i="48" s="1"/>
  <c r="AC69" i="47"/>
  <c r="AC69" i="48" s="1"/>
  <c r="AB69" i="47"/>
  <c r="AA69" i="47"/>
  <c r="Y69" i="47"/>
  <c r="W69" i="47"/>
  <c r="W69" i="48" s="1"/>
  <c r="V69" i="47"/>
  <c r="V69" i="48" s="1"/>
  <c r="U69" i="47"/>
  <c r="S69" i="47"/>
  <c r="S69" i="48" s="1"/>
  <c r="Q69" i="47"/>
  <c r="Q69" i="48" s="1"/>
  <c r="P69" i="47"/>
  <c r="P69" i="48" s="1"/>
  <c r="O69" i="47"/>
  <c r="O69" i="48" s="1"/>
  <c r="M69" i="47"/>
  <c r="M69" i="48" s="1"/>
  <c r="K69" i="47"/>
  <c r="K69" i="48" s="1"/>
  <c r="J69" i="47"/>
  <c r="J69" i="48" s="1"/>
  <c r="I69" i="47"/>
  <c r="I69" i="48" s="1"/>
  <c r="G69" i="47"/>
  <c r="H69" i="47" s="1"/>
  <c r="H69" i="48" s="1"/>
  <c r="E69" i="47"/>
  <c r="F69" i="47" s="1"/>
  <c r="F69" i="48" s="1"/>
  <c r="BO68" i="47" a="1"/>
  <c r="BO68" i="47" s="1"/>
  <c r="BO68" i="48" s="1"/>
  <c r="BM68" i="47" a="1"/>
  <c r="BM68" i="47" s="1"/>
  <c r="BM68" i="48" s="1"/>
  <c r="BL68" i="47" a="1"/>
  <c r="BL68" i="47" s="1"/>
  <c r="BL68" i="48" s="1"/>
  <c r="BK68" i="47" a="1"/>
  <c r="BK68" i="47" s="1"/>
  <c r="BK68" i="48" s="1"/>
  <c r="BJ68" i="47"/>
  <c r="BJ68" i="48" s="1"/>
  <c r="BH68" i="47"/>
  <c r="BH68" i="48" s="1"/>
  <c r="BD68" i="47"/>
  <c r="BD68" i="48" s="1"/>
  <c r="BB68" i="47"/>
  <c r="AX68" i="47"/>
  <c r="AV68" i="47"/>
  <c r="AV68" i="48" s="1"/>
  <c r="AR68" i="47"/>
  <c r="AP68" i="47"/>
  <c r="AP68" i="48" s="1"/>
  <c r="AL68" i="47"/>
  <c r="AL68" i="48" s="1"/>
  <c r="AJ68" i="47"/>
  <c r="AJ68" i="48" s="1"/>
  <c r="AF68" i="47"/>
  <c r="AF68" i="48" s="1"/>
  <c r="AD68" i="47"/>
  <c r="AD68" i="48" s="1"/>
  <c r="Z68" i="47"/>
  <c r="Z68" i="48" s="1"/>
  <c r="X68" i="47"/>
  <c r="X68" i="48" s="1"/>
  <c r="N68" i="47"/>
  <c r="N68" i="48" s="1"/>
  <c r="L68" i="47"/>
  <c r="L68" i="48" s="1"/>
  <c r="H68" i="47"/>
  <c r="H68" i="48" s="1"/>
  <c r="F68" i="47"/>
  <c r="F68" i="48" s="1"/>
  <c r="BO67" i="47" a="1"/>
  <c r="BO67" i="47" s="1"/>
  <c r="BO67" i="48" s="1"/>
  <c r="BM67" i="47" a="1"/>
  <c r="BM67" i="47" s="1"/>
  <c r="BM67" i="48" s="1"/>
  <c r="BL67" i="47" a="1"/>
  <c r="BL67" i="47" s="1"/>
  <c r="BL67" i="48" s="1"/>
  <c r="BK67" i="47" a="1"/>
  <c r="BK67" i="47" s="1"/>
  <c r="BK67" i="48" s="1"/>
  <c r="BJ67" i="47"/>
  <c r="BH67" i="47"/>
  <c r="BH67" i="48" s="1"/>
  <c r="BD67" i="47"/>
  <c r="BD67" i="48" s="1"/>
  <c r="BB67" i="47"/>
  <c r="BB67" i="48" s="1"/>
  <c r="AX67" i="47"/>
  <c r="AX67" i="48" s="1"/>
  <c r="AV67" i="47"/>
  <c r="AV67" i="48" s="1"/>
  <c r="AR67" i="47"/>
  <c r="AP67" i="47"/>
  <c r="AP67" i="48" s="1"/>
  <c r="AL67" i="47"/>
  <c r="AJ67" i="47"/>
  <c r="AJ67" i="48" s="1"/>
  <c r="AF67" i="47"/>
  <c r="AF67" i="48" s="1"/>
  <c r="AD67" i="47"/>
  <c r="AD67" i="48" s="1"/>
  <c r="Z67" i="47"/>
  <c r="Z67" i="48" s="1"/>
  <c r="X67" i="47"/>
  <c r="X67" i="48" s="1"/>
  <c r="N67" i="47"/>
  <c r="N67" i="48" s="1"/>
  <c r="L67" i="47"/>
  <c r="L67" i="48" s="1"/>
  <c r="H67" i="47"/>
  <c r="H67" i="48" s="1"/>
  <c r="F67" i="47"/>
  <c r="F67" i="48" s="1"/>
  <c r="BO66" i="47" a="1"/>
  <c r="BO66" i="47" s="1"/>
  <c r="BO66" i="48" s="1"/>
  <c r="BM66" i="47" a="1"/>
  <c r="BM66" i="47" s="1"/>
  <c r="BM66" i="48" s="1"/>
  <c r="BL66" i="47" a="1"/>
  <c r="BL66" i="47" s="1"/>
  <c r="BL66" i="48" s="1"/>
  <c r="BK66" i="47" a="1"/>
  <c r="BK66" i="47" s="1"/>
  <c r="BK66" i="48" s="1"/>
  <c r="BJ66" i="47"/>
  <c r="BH66" i="47"/>
  <c r="BH66" i="48" s="1"/>
  <c r="BD66" i="47"/>
  <c r="BB66" i="47"/>
  <c r="BB66" i="48" s="1"/>
  <c r="AX66" i="47"/>
  <c r="AX66" i="48" s="1"/>
  <c r="AV66" i="47"/>
  <c r="AV66" i="48" s="1"/>
  <c r="AR66" i="47"/>
  <c r="AR66" i="48" s="1"/>
  <c r="AP66" i="47"/>
  <c r="AP66" i="48" s="1"/>
  <c r="AL66" i="47"/>
  <c r="AJ66" i="47"/>
  <c r="AJ66" i="48" s="1"/>
  <c r="AF66" i="47"/>
  <c r="AD66" i="47"/>
  <c r="AD66" i="48" s="1"/>
  <c r="Z66" i="47"/>
  <c r="Z66" i="48" s="1"/>
  <c r="X66" i="47"/>
  <c r="X66" i="48" s="1"/>
  <c r="N66" i="47"/>
  <c r="N66" i="48" s="1"/>
  <c r="L66" i="47"/>
  <c r="L66" i="48" s="1"/>
  <c r="H66" i="47"/>
  <c r="H66" i="48" s="1"/>
  <c r="F66" i="47"/>
  <c r="F66" i="48" s="1"/>
  <c r="BO65" i="47" a="1"/>
  <c r="BO65" i="47" s="1"/>
  <c r="BO65" i="48" s="1"/>
  <c r="BM65" i="47" a="1"/>
  <c r="BM65" i="47" s="1"/>
  <c r="BM65" i="48" s="1"/>
  <c r="BL65" i="47" a="1"/>
  <c r="BL65" i="47" s="1"/>
  <c r="BL65" i="48" s="1"/>
  <c r="BK65" i="47" a="1"/>
  <c r="BK65" i="47" s="1"/>
  <c r="BK65" i="48" s="1"/>
  <c r="BJ65" i="47"/>
  <c r="BJ65" i="48" s="1"/>
  <c r="BH65" i="47"/>
  <c r="BH65" i="48" s="1"/>
  <c r="BD65" i="47"/>
  <c r="BD65" i="48" s="1"/>
  <c r="BB65" i="47"/>
  <c r="BB65" i="48" s="1"/>
  <c r="AX65" i="47"/>
  <c r="AV65" i="47"/>
  <c r="AV65" i="48" s="1"/>
  <c r="AR65" i="47"/>
  <c r="AR65" i="48" s="1"/>
  <c r="AP65" i="47"/>
  <c r="AP65" i="48" s="1"/>
  <c r="AL65" i="47"/>
  <c r="AL65" i="48" s="1"/>
  <c r="AJ65" i="47"/>
  <c r="AJ65" i="48" s="1"/>
  <c r="AF65" i="47"/>
  <c r="AD65" i="47"/>
  <c r="AD65" i="48" s="1"/>
  <c r="Z65" i="47"/>
  <c r="X65" i="47"/>
  <c r="X65" i="48" s="1"/>
  <c r="N65" i="47"/>
  <c r="N65" i="48" s="1"/>
  <c r="L65" i="47"/>
  <c r="H65" i="47"/>
  <c r="H65" i="48" s="1"/>
  <c r="F65" i="47"/>
  <c r="F65" i="48" s="1"/>
  <c r="BO64" i="47" a="1"/>
  <c r="BO64" i="47" s="1"/>
  <c r="BO64" i="48" s="1"/>
  <c r="BM64" i="47" a="1"/>
  <c r="BM64" i="47" s="1"/>
  <c r="BM64" i="48" s="1"/>
  <c r="BL64" i="47" a="1"/>
  <c r="BL64" i="47" s="1"/>
  <c r="BL64" i="48" s="1"/>
  <c r="BK64" i="47" a="1"/>
  <c r="BK64" i="47" s="1"/>
  <c r="BK64" i="48" s="1"/>
  <c r="BJ64" i="47"/>
  <c r="BJ64" i="48" s="1"/>
  <c r="BH64" i="47"/>
  <c r="BH64" i="48" s="1"/>
  <c r="BD64" i="47"/>
  <c r="BD64" i="48" s="1"/>
  <c r="BB64" i="47"/>
  <c r="BB64" i="48" s="1"/>
  <c r="AX64" i="47"/>
  <c r="AX64" i="48" s="1"/>
  <c r="AV64" i="47"/>
  <c r="AV64" i="48" s="1"/>
  <c r="AR64" i="47"/>
  <c r="AP64" i="47"/>
  <c r="AP64" i="48" s="1"/>
  <c r="AL64" i="47"/>
  <c r="AL64" i="48" s="1"/>
  <c r="AJ64" i="47"/>
  <c r="AJ64" i="48" s="1"/>
  <c r="AF64" i="47"/>
  <c r="AF64" i="48" s="1"/>
  <c r="AD64" i="47"/>
  <c r="AD64" i="48" s="1"/>
  <c r="Z64" i="47"/>
  <c r="X64" i="47"/>
  <c r="X64" i="48" s="1"/>
  <c r="N64" i="47"/>
  <c r="L64" i="47"/>
  <c r="L64" i="48" s="1"/>
  <c r="H64" i="47"/>
  <c r="H64" i="48" s="1"/>
  <c r="F64" i="47"/>
  <c r="BI63" i="47"/>
  <c r="BI63" i="48" s="1"/>
  <c r="BG63" i="47"/>
  <c r="BG63" i="48" s="1"/>
  <c r="BF63" i="47"/>
  <c r="BF63" i="48" s="1"/>
  <c r="BE63" i="47"/>
  <c r="BE63" i="48" s="1"/>
  <c r="BC63" i="47"/>
  <c r="BC63" i="48" s="1"/>
  <c r="BA63" i="47"/>
  <c r="BA63" i="48" s="1"/>
  <c r="AZ63" i="47"/>
  <c r="AZ63" i="48" s="1"/>
  <c r="AY63" i="47"/>
  <c r="AY63" i="48" s="1"/>
  <c r="AW63" i="47"/>
  <c r="AW63" i="48" s="1"/>
  <c r="AU63" i="47"/>
  <c r="AU63" i="48" s="1"/>
  <c r="AT63" i="47"/>
  <c r="AT63" i="48" s="1"/>
  <c r="AS63" i="47"/>
  <c r="AS63" i="48" s="1"/>
  <c r="AQ63" i="47"/>
  <c r="AO63" i="47"/>
  <c r="AO63" i="48" s="1"/>
  <c r="AN63" i="47"/>
  <c r="AN63" i="48" s="1"/>
  <c r="AM63" i="47"/>
  <c r="AM63" i="48" s="1"/>
  <c r="AK63" i="47"/>
  <c r="AK63" i="48" s="1"/>
  <c r="AI63" i="47"/>
  <c r="AI63" i="48" s="1"/>
  <c r="AH63" i="47"/>
  <c r="AG63" i="47"/>
  <c r="AG63" i="48" s="1"/>
  <c r="AE63" i="47"/>
  <c r="AC63" i="47"/>
  <c r="AC63" i="48" s="1"/>
  <c r="AB63" i="47"/>
  <c r="AB63" i="48" s="1"/>
  <c r="AA63" i="47"/>
  <c r="Y63" i="47"/>
  <c r="Y63" i="48" s="1"/>
  <c r="W63" i="47"/>
  <c r="W63" i="48" s="1"/>
  <c r="V63" i="47"/>
  <c r="V63" i="48" s="1"/>
  <c r="U63" i="47"/>
  <c r="U63" i="48" s="1"/>
  <c r="S63" i="47"/>
  <c r="S63" i="48" s="1"/>
  <c r="Q63" i="47"/>
  <c r="Q63" i="48" s="1"/>
  <c r="P63" i="47"/>
  <c r="O63" i="47"/>
  <c r="M63" i="47"/>
  <c r="M63" i="48" s="1"/>
  <c r="K63" i="47"/>
  <c r="K63" i="48" s="1"/>
  <c r="J63" i="47"/>
  <c r="J63" i="48" s="1"/>
  <c r="I63" i="47"/>
  <c r="I63" i="48" s="1"/>
  <c r="G63" i="47"/>
  <c r="H63" i="47" s="1"/>
  <c r="E63" i="47"/>
  <c r="F63" i="47" s="1"/>
  <c r="F63" i="48" s="1"/>
  <c r="BO62" i="47" a="1"/>
  <c r="BO62" i="47" s="1"/>
  <c r="BO62" i="48" s="1"/>
  <c r="BM62" i="47" a="1"/>
  <c r="BM62" i="47" s="1"/>
  <c r="BM62" i="48" s="1"/>
  <c r="BL62" i="47" a="1"/>
  <c r="BL62" i="47" s="1"/>
  <c r="BL62" i="48" s="1"/>
  <c r="BK62" i="47" a="1"/>
  <c r="BK62" i="47" s="1"/>
  <c r="BK62" i="48" s="1"/>
  <c r="BJ62" i="47"/>
  <c r="BH62" i="47"/>
  <c r="BH62" i="48" s="1"/>
  <c r="BD62" i="47"/>
  <c r="BB62" i="47"/>
  <c r="BB62" i="48" s="1"/>
  <c r="AX62" i="47"/>
  <c r="AX62" i="48" s="1"/>
  <c r="AV62" i="47"/>
  <c r="AV62" i="48" s="1"/>
  <c r="AR62" i="47"/>
  <c r="AR62" i="48" s="1"/>
  <c r="AP62" i="47"/>
  <c r="AP62" i="48" s="1"/>
  <c r="AL62" i="47"/>
  <c r="AL62" i="48" s="1"/>
  <c r="AJ62" i="47"/>
  <c r="AJ62" i="48" s="1"/>
  <c r="AF62" i="47"/>
  <c r="AF62" i="48" s="1"/>
  <c r="AD62" i="47"/>
  <c r="AD62" i="48" s="1"/>
  <c r="Z62" i="47"/>
  <c r="Z62" i="48" s="1"/>
  <c r="X62" i="47"/>
  <c r="X62" i="48" s="1"/>
  <c r="N62" i="47"/>
  <c r="N62" i="48" s="1"/>
  <c r="L62" i="47"/>
  <c r="L62" i="48" s="1"/>
  <c r="H62" i="47"/>
  <c r="H62" i="48" s="1"/>
  <c r="F62" i="47"/>
  <c r="F62" i="48" s="1"/>
  <c r="BO61" i="47" a="1"/>
  <c r="BO61" i="47" s="1"/>
  <c r="BO61" i="48" s="1"/>
  <c r="BM61" i="47" a="1"/>
  <c r="BM61" i="47" s="1"/>
  <c r="BM61" i="48" s="1"/>
  <c r="BL61" i="47" a="1"/>
  <c r="BL61" i="47" s="1"/>
  <c r="BL61" i="48" s="1"/>
  <c r="BK61" i="47" a="1"/>
  <c r="BK61" i="47" s="1"/>
  <c r="BK61" i="48" s="1"/>
  <c r="BJ61" i="47"/>
  <c r="BJ61" i="48" s="1"/>
  <c r="BH61" i="47"/>
  <c r="BH61" i="48" s="1"/>
  <c r="BD61" i="47"/>
  <c r="BB61" i="47"/>
  <c r="BB61" i="48" s="1"/>
  <c r="AX61" i="47"/>
  <c r="AV61" i="47"/>
  <c r="AV61" i="48" s="1"/>
  <c r="AR61" i="47"/>
  <c r="AR61" i="48" s="1"/>
  <c r="AP61" i="47"/>
  <c r="AP61" i="48" s="1"/>
  <c r="AL61" i="47"/>
  <c r="AL61" i="48" s="1"/>
  <c r="AJ61" i="47"/>
  <c r="AJ61" i="48" s="1"/>
  <c r="AF61" i="47"/>
  <c r="AF61" i="48" s="1"/>
  <c r="AD61" i="47"/>
  <c r="AD61" i="48" s="1"/>
  <c r="Z61" i="47"/>
  <c r="Z61" i="48" s="1"/>
  <c r="X61" i="47"/>
  <c r="X61" i="48" s="1"/>
  <c r="N61" i="47"/>
  <c r="N61" i="48" s="1"/>
  <c r="L61" i="47"/>
  <c r="L61" i="48" s="1"/>
  <c r="H61" i="47"/>
  <c r="H61" i="48" s="1"/>
  <c r="F61" i="47"/>
  <c r="F61" i="48" s="1"/>
  <c r="BO60" i="47" a="1"/>
  <c r="BO60" i="47" s="1"/>
  <c r="BO60" i="48" s="1"/>
  <c r="BM60" i="47" a="1"/>
  <c r="BM60" i="47" s="1"/>
  <c r="BM60" i="48" s="1"/>
  <c r="BL60" i="47" a="1"/>
  <c r="BL60" i="47" s="1"/>
  <c r="BK60" i="47" a="1"/>
  <c r="BK60" i="47" s="1"/>
  <c r="BK60" i="48" s="1"/>
  <c r="BJ60" i="47"/>
  <c r="BJ60" i="48" s="1"/>
  <c r="BH60" i="47"/>
  <c r="BH60" i="48" s="1"/>
  <c r="BD60" i="47"/>
  <c r="BD60" i="48" s="1"/>
  <c r="BB60" i="47"/>
  <c r="BB60" i="48" s="1"/>
  <c r="AX60" i="47"/>
  <c r="AV60" i="47"/>
  <c r="AV60" i="48" s="1"/>
  <c r="AR60" i="47"/>
  <c r="AP60" i="47"/>
  <c r="AP60" i="48" s="1"/>
  <c r="AL60" i="47"/>
  <c r="AL60" i="48" s="1"/>
  <c r="AJ60" i="47"/>
  <c r="AF60" i="47"/>
  <c r="AF60" i="48" s="1"/>
  <c r="AD60" i="47"/>
  <c r="AD60" i="48" s="1"/>
  <c r="Z60" i="47"/>
  <c r="Z60" i="48" s="1"/>
  <c r="X60" i="47"/>
  <c r="X60" i="48" s="1"/>
  <c r="N60" i="47"/>
  <c r="N60" i="48" s="1"/>
  <c r="L60" i="47"/>
  <c r="L60" i="48" s="1"/>
  <c r="H60" i="47"/>
  <c r="H60" i="48" s="1"/>
  <c r="F60" i="47"/>
  <c r="F60" i="48" s="1"/>
  <c r="BO59" i="47" a="1"/>
  <c r="BO59" i="47" s="1"/>
  <c r="BO59" i="48" s="1"/>
  <c r="BM59" i="47" a="1"/>
  <c r="BM59" i="47" s="1"/>
  <c r="BM59" i="48" s="1"/>
  <c r="BL59" i="47" a="1"/>
  <c r="BL59" i="47" s="1"/>
  <c r="BK59" i="47" a="1"/>
  <c r="BK59" i="47" s="1"/>
  <c r="BK59" i="48" s="1"/>
  <c r="BJ59" i="47"/>
  <c r="BH59" i="47"/>
  <c r="BH59" i="48" s="1"/>
  <c r="BD59" i="47"/>
  <c r="BD59" i="48" s="1"/>
  <c r="BB59" i="47"/>
  <c r="BB59" i="48" s="1"/>
  <c r="AX59" i="47"/>
  <c r="AX59" i="48" s="1"/>
  <c r="AV59" i="47"/>
  <c r="AV59" i="48" s="1"/>
  <c r="AR59" i="47"/>
  <c r="AP59" i="47"/>
  <c r="AP59" i="48" s="1"/>
  <c r="AL59" i="47"/>
  <c r="AJ59" i="47"/>
  <c r="AJ59" i="48" s="1"/>
  <c r="AF59" i="47"/>
  <c r="AF59" i="48" s="1"/>
  <c r="AD59" i="47"/>
  <c r="Z59" i="47"/>
  <c r="Z59" i="48" s="1"/>
  <c r="X59" i="47"/>
  <c r="X59" i="48" s="1"/>
  <c r="N59" i="47"/>
  <c r="N59" i="48" s="1"/>
  <c r="L59" i="47"/>
  <c r="L59" i="48" s="1"/>
  <c r="H59" i="47"/>
  <c r="H59" i="48" s="1"/>
  <c r="F59" i="47"/>
  <c r="F59" i="48" s="1"/>
  <c r="BO58" i="47" a="1"/>
  <c r="BO58" i="47" s="1"/>
  <c r="BO58" i="48" s="1"/>
  <c r="BM58" i="47" a="1"/>
  <c r="BM58" i="47" s="1"/>
  <c r="BL58" i="47" a="1"/>
  <c r="BL58" i="47" s="1"/>
  <c r="BL58" i="48" s="1"/>
  <c r="BK58" i="47" a="1"/>
  <c r="BK58" i="47" s="1"/>
  <c r="BK58" i="48" s="1"/>
  <c r="BJ58" i="47"/>
  <c r="BJ58" i="48" s="1"/>
  <c r="BH58" i="47"/>
  <c r="BH58" i="48" s="1"/>
  <c r="BD58" i="47"/>
  <c r="BB58" i="47"/>
  <c r="BB58" i="48" s="1"/>
  <c r="AX58" i="47"/>
  <c r="AX58" i="48" s="1"/>
  <c r="AV58" i="47"/>
  <c r="AV58" i="48" s="1"/>
  <c r="AR58" i="47"/>
  <c r="AR58" i="48" s="1"/>
  <c r="AP58" i="47"/>
  <c r="AP58" i="48" s="1"/>
  <c r="AL58" i="47"/>
  <c r="AJ58" i="47"/>
  <c r="AJ58" i="48" s="1"/>
  <c r="AF58" i="47"/>
  <c r="AD58" i="47"/>
  <c r="AD58" i="48" s="1"/>
  <c r="Z58" i="47"/>
  <c r="Z58" i="48" s="1"/>
  <c r="X58" i="47"/>
  <c r="N58" i="47"/>
  <c r="N58" i="48" s="1"/>
  <c r="L58" i="47"/>
  <c r="L58" i="48" s="1"/>
  <c r="H58" i="47"/>
  <c r="H58" i="48" s="1"/>
  <c r="F58" i="47"/>
  <c r="F58" i="48" s="1"/>
  <c r="BI57" i="47"/>
  <c r="BI57" i="48" s="1"/>
  <c r="BG57" i="47"/>
  <c r="BG57" i="48" s="1"/>
  <c r="BF57" i="47"/>
  <c r="BF57" i="48" s="1"/>
  <c r="BE57" i="47"/>
  <c r="BE57" i="48" s="1"/>
  <c r="BC57" i="47"/>
  <c r="BC57" i="48" s="1"/>
  <c r="BA57" i="47"/>
  <c r="BA57" i="48" s="1"/>
  <c r="AZ57" i="47"/>
  <c r="AZ57" i="48" s="1"/>
  <c r="AY57" i="47"/>
  <c r="AY57" i="48" s="1"/>
  <c r="AW57" i="47"/>
  <c r="AU57" i="47"/>
  <c r="AU57" i="48" s="1"/>
  <c r="AT57" i="47"/>
  <c r="AT57" i="48" s="1"/>
  <c r="AS57" i="47"/>
  <c r="AS57" i="48" s="1"/>
  <c r="AQ57" i="47"/>
  <c r="AQ57" i="48" s="1"/>
  <c r="AO57" i="47"/>
  <c r="AO57" i="48" s="1"/>
  <c r="AN57" i="47"/>
  <c r="AM57" i="47"/>
  <c r="AM57" i="48" s="1"/>
  <c r="AK57" i="47"/>
  <c r="AI57" i="47"/>
  <c r="AI57" i="48" s="1"/>
  <c r="AH57" i="47"/>
  <c r="AH57" i="48" s="1"/>
  <c r="AG57" i="47"/>
  <c r="AG57" i="48" s="1"/>
  <c r="AE57" i="47"/>
  <c r="AE57" i="48" s="1"/>
  <c r="AC57" i="47"/>
  <c r="AC57" i="48" s="1"/>
  <c r="AB57" i="47"/>
  <c r="AB57" i="48" s="1"/>
  <c r="AA57" i="47"/>
  <c r="AA57" i="48" s="1"/>
  <c r="Y57" i="47"/>
  <c r="Y57" i="48" s="1"/>
  <c r="W57" i="47"/>
  <c r="W57" i="48" s="1"/>
  <c r="V57" i="47"/>
  <c r="V57" i="48" s="1"/>
  <c r="U57" i="47"/>
  <c r="U57" i="48" s="1"/>
  <c r="S57" i="47"/>
  <c r="S57" i="48" s="1"/>
  <c r="Q57" i="47"/>
  <c r="Q57" i="48" s="1"/>
  <c r="P57" i="47"/>
  <c r="P57" i="48" s="1"/>
  <c r="O57" i="47"/>
  <c r="O57" i="48" s="1"/>
  <c r="M57" i="47"/>
  <c r="K57" i="47"/>
  <c r="K57" i="48" s="1"/>
  <c r="J57" i="47"/>
  <c r="J57" i="48" s="1"/>
  <c r="I57" i="47"/>
  <c r="I57" i="48" s="1"/>
  <c r="G57" i="47"/>
  <c r="H57" i="47" s="1"/>
  <c r="H57" i="48" s="1"/>
  <c r="E57" i="47"/>
  <c r="F57" i="47" s="1"/>
  <c r="F57" i="48" s="1"/>
  <c r="BO56" i="47" a="1"/>
  <c r="BO56" i="47" s="1"/>
  <c r="BM56" i="47" a="1"/>
  <c r="BM56" i="47" s="1"/>
  <c r="BL56" i="47" a="1"/>
  <c r="BL56" i="47" s="1"/>
  <c r="BK56" i="47" a="1"/>
  <c r="BK56" i="47" s="1"/>
  <c r="BK56" i="48" s="1"/>
  <c r="BJ56" i="47"/>
  <c r="BJ56" i="48" s="1"/>
  <c r="BH56" i="47"/>
  <c r="BH56" i="48" s="1"/>
  <c r="BD56" i="47"/>
  <c r="BD56" i="48" s="1"/>
  <c r="BB56" i="47"/>
  <c r="BB56" i="48" s="1"/>
  <c r="AX56" i="47"/>
  <c r="AX56" i="48" s="1"/>
  <c r="AV56" i="47"/>
  <c r="AV56" i="48" s="1"/>
  <c r="AR56" i="47"/>
  <c r="AR56" i="48" s="1"/>
  <c r="AP56" i="47"/>
  <c r="AP56" i="48" s="1"/>
  <c r="AL56" i="47"/>
  <c r="AL56" i="48" s="1"/>
  <c r="AJ56" i="47"/>
  <c r="AJ56" i="48" s="1"/>
  <c r="AF56" i="47"/>
  <c r="AF56" i="48" s="1"/>
  <c r="AD56" i="47"/>
  <c r="AD56" i="48" s="1"/>
  <c r="Z56" i="47"/>
  <c r="Z56" i="48" s="1"/>
  <c r="X56" i="47"/>
  <c r="X56" i="48" s="1"/>
  <c r="N56" i="47"/>
  <c r="L56" i="47"/>
  <c r="L56" i="48" s="1"/>
  <c r="H56" i="47"/>
  <c r="H56" i="48" s="1"/>
  <c r="F56" i="47"/>
  <c r="F56" i="48" s="1"/>
  <c r="BO55" i="47" a="1"/>
  <c r="BO55" i="47" s="1"/>
  <c r="BO55" i="48" s="1"/>
  <c r="BM55" i="47" a="1"/>
  <c r="BM55" i="47" s="1"/>
  <c r="BM55" i="48" s="1"/>
  <c r="BL55" i="47" a="1"/>
  <c r="BL55" i="47" s="1"/>
  <c r="BK55" i="47" a="1"/>
  <c r="BK55" i="47" s="1"/>
  <c r="BK55" i="48" s="1"/>
  <c r="BJ55" i="47"/>
  <c r="BH55" i="47"/>
  <c r="BH55" i="48" s="1"/>
  <c r="BD55" i="47"/>
  <c r="BD55" i="48" s="1"/>
  <c r="BB55" i="47"/>
  <c r="BB55" i="48" s="1"/>
  <c r="AX55" i="47"/>
  <c r="AX55" i="48" s="1"/>
  <c r="AV55" i="47"/>
  <c r="AV55" i="48" s="1"/>
  <c r="AR55" i="47"/>
  <c r="AR55" i="48" s="1"/>
  <c r="AP55" i="47"/>
  <c r="AP55" i="48" s="1"/>
  <c r="AL55" i="47"/>
  <c r="AL55" i="48" s="1"/>
  <c r="AJ55" i="47"/>
  <c r="AJ55" i="48" s="1"/>
  <c r="AF55" i="47"/>
  <c r="AF55" i="48" s="1"/>
  <c r="AD55" i="47"/>
  <c r="AD55" i="48" s="1"/>
  <c r="Z55" i="47"/>
  <c r="Z55" i="48" s="1"/>
  <c r="X55" i="47"/>
  <c r="X55" i="48" s="1"/>
  <c r="N55" i="47"/>
  <c r="N55" i="48" s="1"/>
  <c r="L55" i="47"/>
  <c r="L55" i="48" s="1"/>
  <c r="H55" i="47"/>
  <c r="F55" i="47"/>
  <c r="F55" i="48" s="1"/>
  <c r="BO54" i="47" a="1"/>
  <c r="BO54" i="47" s="1"/>
  <c r="BO54" i="48" s="1"/>
  <c r="BM54" i="47" a="1"/>
  <c r="BM54" i="47" s="1"/>
  <c r="BM54" i="48" s="1"/>
  <c r="BL54" i="47" a="1"/>
  <c r="BL54" i="47" s="1"/>
  <c r="BL54" i="48" s="1"/>
  <c r="BK54" i="47" a="1"/>
  <c r="BK54" i="47" s="1"/>
  <c r="BK54" i="48" s="1"/>
  <c r="BJ54" i="47"/>
  <c r="BH54" i="47"/>
  <c r="BH54" i="48" s="1"/>
  <c r="BD54" i="47"/>
  <c r="BB54" i="47"/>
  <c r="BB54" i="48" s="1"/>
  <c r="AX54" i="47"/>
  <c r="AX54" i="48" s="1"/>
  <c r="AV54" i="47"/>
  <c r="AV54" i="48" s="1"/>
  <c r="AR54" i="47"/>
  <c r="AR54" i="48" s="1"/>
  <c r="AP54" i="47"/>
  <c r="AP54" i="48" s="1"/>
  <c r="AL54" i="47"/>
  <c r="AL54" i="48" s="1"/>
  <c r="AJ54" i="47"/>
  <c r="AJ54" i="48" s="1"/>
  <c r="AF54" i="47"/>
  <c r="AF54" i="48" s="1"/>
  <c r="AD54" i="47"/>
  <c r="AD54" i="48" s="1"/>
  <c r="Z54" i="47"/>
  <c r="X54" i="47"/>
  <c r="X54" i="48" s="1"/>
  <c r="N54" i="47"/>
  <c r="N54" i="48" s="1"/>
  <c r="L54" i="47"/>
  <c r="L54" i="48" s="1"/>
  <c r="H54" i="47"/>
  <c r="H54" i="48" s="1"/>
  <c r="F54" i="47"/>
  <c r="F54" i="48" s="1"/>
  <c r="BO53" i="47" a="1"/>
  <c r="BO53" i="47" s="1"/>
  <c r="BM53" i="47" a="1"/>
  <c r="BM53" i="47" s="1"/>
  <c r="BM53" i="48" s="1"/>
  <c r="BL53" i="47" a="1"/>
  <c r="BL53" i="47" s="1"/>
  <c r="BL53" i="48" s="1"/>
  <c r="BK53" i="47" a="1"/>
  <c r="BK53" i="47" s="1"/>
  <c r="BK53" i="48" s="1"/>
  <c r="BJ53" i="47"/>
  <c r="BJ53" i="48" s="1"/>
  <c r="BH53" i="47"/>
  <c r="BH53" i="48" s="1"/>
  <c r="BD53" i="47"/>
  <c r="BB53" i="47"/>
  <c r="BB53" i="48" s="1"/>
  <c r="AX53" i="47"/>
  <c r="AV53" i="47"/>
  <c r="AV53" i="48" s="1"/>
  <c r="AR53" i="47"/>
  <c r="AR53" i="48" s="1"/>
  <c r="AP53" i="47"/>
  <c r="AP53" i="48" s="1"/>
  <c r="AL53" i="47"/>
  <c r="AL53" i="48" s="1"/>
  <c r="AJ53" i="47"/>
  <c r="AJ53" i="48" s="1"/>
  <c r="AF53" i="47"/>
  <c r="AF53" i="48" s="1"/>
  <c r="AD53" i="47"/>
  <c r="AD53" i="48" s="1"/>
  <c r="Z53" i="47"/>
  <c r="Z53" i="48" s="1"/>
  <c r="X53" i="47"/>
  <c r="X53" i="48" s="1"/>
  <c r="N53" i="47"/>
  <c r="N53" i="48" s="1"/>
  <c r="L53" i="47"/>
  <c r="L53" i="48" s="1"/>
  <c r="H53" i="47"/>
  <c r="H53" i="48" s="1"/>
  <c r="F53" i="47"/>
  <c r="F53" i="48" s="1"/>
  <c r="BO52" i="47" a="1"/>
  <c r="BO52" i="47" s="1"/>
  <c r="BO52" i="48" s="1"/>
  <c r="BM52" i="47" a="1"/>
  <c r="BM52" i="47" s="1"/>
  <c r="BM52" i="48" s="1"/>
  <c r="BL52" i="47" a="1"/>
  <c r="BL52" i="47" s="1"/>
  <c r="BK52" i="47" a="1"/>
  <c r="BK52" i="47" s="1"/>
  <c r="BK52" i="48" s="1"/>
  <c r="BJ52" i="47"/>
  <c r="BJ52" i="48" s="1"/>
  <c r="BH52" i="47"/>
  <c r="BH52" i="48" s="1"/>
  <c r="BD52" i="47"/>
  <c r="BD52" i="48" s="1"/>
  <c r="BB52" i="47"/>
  <c r="BB52" i="48" s="1"/>
  <c r="AX52" i="47"/>
  <c r="AV52" i="47"/>
  <c r="AV52" i="48" s="1"/>
  <c r="AR52" i="47"/>
  <c r="AP52" i="47"/>
  <c r="AP52" i="48" s="1"/>
  <c r="AL52" i="47"/>
  <c r="AL52" i="48" s="1"/>
  <c r="AJ52" i="47"/>
  <c r="AJ52" i="48" s="1"/>
  <c r="AF52" i="47"/>
  <c r="AF52" i="48" s="1"/>
  <c r="AD52" i="47"/>
  <c r="AD52" i="48" s="1"/>
  <c r="Z52" i="47"/>
  <c r="Z52" i="48" s="1"/>
  <c r="X52" i="47"/>
  <c r="X52" i="48" s="1"/>
  <c r="N52" i="47"/>
  <c r="N52" i="48" s="1"/>
  <c r="L52" i="47"/>
  <c r="L52" i="48" s="1"/>
  <c r="H52" i="47"/>
  <c r="H52" i="48" s="1"/>
  <c r="F52" i="47"/>
  <c r="F52" i="48" s="1"/>
  <c r="BI51" i="47"/>
  <c r="BI51" i="48" s="1"/>
  <c r="BG51" i="47"/>
  <c r="BG51" i="48" s="1"/>
  <c r="BF51" i="47"/>
  <c r="BF51" i="48" s="1"/>
  <c r="BE51" i="47"/>
  <c r="BE51" i="48" s="1"/>
  <c r="BC51" i="47"/>
  <c r="BA51" i="47"/>
  <c r="BA51" i="48" s="1"/>
  <c r="AZ51" i="47"/>
  <c r="AZ51" i="48" s="1"/>
  <c r="AY51" i="47"/>
  <c r="AY51" i="48" s="1"/>
  <c r="AW51" i="47"/>
  <c r="AW51" i="48" s="1"/>
  <c r="AU51" i="47"/>
  <c r="AU51" i="48" s="1"/>
  <c r="AT51" i="47"/>
  <c r="AS51" i="47"/>
  <c r="AS51" i="48" s="1"/>
  <c r="AQ51" i="47"/>
  <c r="AO51" i="47"/>
  <c r="AO51" i="48" s="1"/>
  <c r="AN51" i="47"/>
  <c r="AN51" i="48" s="1"/>
  <c r="AM51" i="47"/>
  <c r="AK51" i="47"/>
  <c r="AK51" i="48" s="1"/>
  <c r="AI51" i="47"/>
  <c r="AI51" i="48" s="1"/>
  <c r="AH51" i="47"/>
  <c r="AH51" i="48" s="1"/>
  <c r="AG51" i="47"/>
  <c r="AG51" i="48" s="1"/>
  <c r="AE51" i="47"/>
  <c r="AE51" i="48" s="1"/>
  <c r="AC51" i="47"/>
  <c r="AC51" i="48" s="1"/>
  <c r="AB51" i="47"/>
  <c r="AB51" i="48" s="1"/>
  <c r="AA51" i="47"/>
  <c r="AA51" i="48" s="1"/>
  <c r="Y51" i="47"/>
  <c r="Y51" i="48" s="1"/>
  <c r="W51" i="47"/>
  <c r="W51" i="48" s="1"/>
  <c r="V51" i="47"/>
  <c r="V51" i="48" s="1"/>
  <c r="U51" i="47"/>
  <c r="U51" i="48" s="1"/>
  <c r="S51" i="47"/>
  <c r="Q51" i="47"/>
  <c r="Q51" i="48" s="1"/>
  <c r="P51" i="47"/>
  <c r="P51" i="48" s="1"/>
  <c r="O51" i="47"/>
  <c r="O51" i="48" s="1"/>
  <c r="M51" i="47"/>
  <c r="M51" i="48" s="1"/>
  <c r="K51" i="47"/>
  <c r="K51" i="48" s="1"/>
  <c r="J51" i="47"/>
  <c r="I51" i="47"/>
  <c r="I51" i="48" s="1"/>
  <c r="G51" i="47"/>
  <c r="H51" i="47" s="1"/>
  <c r="E51" i="47"/>
  <c r="F51" i="47" s="1"/>
  <c r="F51" i="48" s="1"/>
  <c r="BO50" i="47" a="1"/>
  <c r="BO50" i="47" s="1"/>
  <c r="BO50" i="48" s="1"/>
  <c r="BM50" i="47" a="1"/>
  <c r="BM50" i="47" s="1"/>
  <c r="BL50" i="47" a="1"/>
  <c r="BL50" i="47" s="1"/>
  <c r="BL50" i="48" s="1"/>
  <c r="BK50" i="47" a="1"/>
  <c r="BK50" i="47" s="1"/>
  <c r="BK50" i="48" s="1"/>
  <c r="BJ50" i="47"/>
  <c r="BJ50" i="48" s="1"/>
  <c r="BH50" i="47"/>
  <c r="BH50" i="48" s="1"/>
  <c r="BD50" i="47"/>
  <c r="BD50" i="48" s="1"/>
  <c r="BB50" i="47"/>
  <c r="BB50" i="48" s="1"/>
  <c r="AX50" i="47"/>
  <c r="AX50" i="48" s="1"/>
  <c r="AV50" i="47"/>
  <c r="AV50" i="48" s="1"/>
  <c r="AR50" i="47"/>
  <c r="AR50" i="48" s="1"/>
  <c r="AP50" i="47"/>
  <c r="AP50" i="48" s="1"/>
  <c r="AL50" i="47"/>
  <c r="AL50" i="48" s="1"/>
  <c r="AJ50" i="47"/>
  <c r="AJ50" i="48" s="1"/>
  <c r="AF50" i="47"/>
  <c r="AD50" i="47"/>
  <c r="AD50" i="48" s="1"/>
  <c r="Z50" i="47"/>
  <c r="Z50" i="48" s="1"/>
  <c r="X50" i="47"/>
  <c r="X50" i="48" s="1"/>
  <c r="N50" i="47"/>
  <c r="N50" i="48" s="1"/>
  <c r="L50" i="47"/>
  <c r="L50" i="48" s="1"/>
  <c r="H50" i="47"/>
  <c r="F50" i="47"/>
  <c r="F50" i="48" s="1"/>
  <c r="BO49" i="47" a="1"/>
  <c r="BO49" i="47" s="1"/>
  <c r="BM49" i="47" a="1"/>
  <c r="BM49" i="47" s="1"/>
  <c r="BM49" i="48" s="1"/>
  <c r="BL49" i="47" a="1"/>
  <c r="BL49" i="47" s="1"/>
  <c r="BL49" i="48" s="1"/>
  <c r="BK49" i="47" a="1"/>
  <c r="BK49" i="47" s="1"/>
  <c r="BJ49" i="47"/>
  <c r="BJ49" i="48" s="1"/>
  <c r="BH49" i="47"/>
  <c r="BH49" i="48" s="1"/>
  <c r="BD49" i="47"/>
  <c r="BD49" i="48" s="1"/>
  <c r="BB49" i="47"/>
  <c r="BB49" i="48" s="1"/>
  <c r="AX49" i="47"/>
  <c r="AX49" i="48" s="1"/>
  <c r="AV49" i="47"/>
  <c r="AV49" i="48" s="1"/>
  <c r="AR49" i="47"/>
  <c r="AR49" i="48" s="1"/>
  <c r="AP49" i="47"/>
  <c r="AP49" i="48" s="1"/>
  <c r="AL49" i="47"/>
  <c r="AL49" i="48" s="1"/>
  <c r="AJ49" i="47"/>
  <c r="AJ49" i="48" s="1"/>
  <c r="AF49" i="47"/>
  <c r="AF49" i="48" s="1"/>
  <c r="AD49" i="47"/>
  <c r="AD49" i="48" s="1"/>
  <c r="Z49" i="47"/>
  <c r="X49" i="47"/>
  <c r="X49" i="48" s="1"/>
  <c r="N49" i="47"/>
  <c r="N49" i="48" s="1"/>
  <c r="L49" i="47"/>
  <c r="L49" i="48" s="1"/>
  <c r="H49" i="47"/>
  <c r="H49" i="48" s="1"/>
  <c r="F49" i="47"/>
  <c r="F49" i="48" s="1"/>
  <c r="BO48" i="47" a="1"/>
  <c r="BO48" i="47" s="1"/>
  <c r="BM48" i="47" a="1"/>
  <c r="BM48" i="47" s="1"/>
  <c r="BM48" i="48" s="1"/>
  <c r="BL48" i="47" a="1"/>
  <c r="BL48" i="47" s="1"/>
  <c r="BK48" i="47" a="1"/>
  <c r="BK48" i="47" s="1"/>
  <c r="BK48" i="48" s="1"/>
  <c r="BJ48" i="47"/>
  <c r="BJ48" i="48" s="1"/>
  <c r="BH48" i="47"/>
  <c r="BH48" i="48" s="1"/>
  <c r="BD48" i="47"/>
  <c r="BD48" i="48" s="1"/>
  <c r="BB48" i="47"/>
  <c r="BB48" i="48" s="1"/>
  <c r="AX48" i="47"/>
  <c r="AX48" i="48" s="1"/>
  <c r="AV48" i="47"/>
  <c r="AV48" i="48" s="1"/>
  <c r="AR48" i="47"/>
  <c r="AR48" i="48" s="1"/>
  <c r="AP48" i="47"/>
  <c r="AP48" i="48" s="1"/>
  <c r="AL48" i="47"/>
  <c r="AL48" i="48" s="1"/>
  <c r="AJ48" i="47"/>
  <c r="AJ48" i="48" s="1"/>
  <c r="AF48" i="47"/>
  <c r="AF48" i="48" s="1"/>
  <c r="AD48" i="47"/>
  <c r="AD48" i="48" s="1"/>
  <c r="Z48" i="47"/>
  <c r="Z48" i="48" s="1"/>
  <c r="X48" i="47"/>
  <c r="X48" i="48" s="1"/>
  <c r="N48" i="47"/>
  <c r="L48" i="47"/>
  <c r="L48" i="48" s="1"/>
  <c r="H48" i="47"/>
  <c r="H48" i="48" s="1"/>
  <c r="F48" i="47"/>
  <c r="F48" i="48" s="1"/>
  <c r="BO47" i="47" a="1"/>
  <c r="BO47" i="47" s="1"/>
  <c r="BO47" i="48" s="1"/>
  <c r="BM47" i="47" a="1"/>
  <c r="BM47" i="47" s="1"/>
  <c r="BM47" i="48" s="1"/>
  <c r="BL47" i="47" a="1"/>
  <c r="BL47" i="47" s="1"/>
  <c r="BK47" i="47" a="1"/>
  <c r="BK47" i="47" s="1"/>
  <c r="BK47" i="48" s="1"/>
  <c r="BJ47" i="47"/>
  <c r="BH47" i="47"/>
  <c r="BH47" i="48" s="1"/>
  <c r="BD47" i="47"/>
  <c r="BD47" i="48" s="1"/>
  <c r="BB47" i="47"/>
  <c r="AX47" i="47"/>
  <c r="AX47" i="48" s="1"/>
  <c r="AV47" i="47"/>
  <c r="AV47" i="48" s="1"/>
  <c r="AR47" i="47"/>
  <c r="AR47" i="48" s="1"/>
  <c r="AP47" i="47"/>
  <c r="AP47" i="48" s="1"/>
  <c r="AL47" i="47"/>
  <c r="AL47" i="48" s="1"/>
  <c r="AJ47" i="47"/>
  <c r="AJ47" i="48" s="1"/>
  <c r="AF47" i="47"/>
  <c r="AF47" i="48" s="1"/>
  <c r="AD47" i="47"/>
  <c r="AD47" i="48" s="1"/>
  <c r="Z47" i="47"/>
  <c r="Z47" i="48" s="1"/>
  <c r="X47" i="47"/>
  <c r="X47" i="48" s="1"/>
  <c r="N47" i="47"/>
  <c r="N47" i="48" s="1"/>
  <c r="L47" i="47"/>
  <c r="H47" i="47"/>
  <c r="F47" i="47"/>
  <c r="F47" i="48" s="1"/>
  <c r="BO46" i="47" a="1"/>
  <c r="BO46" i="47" s="1"/>
  <c r="BM46" i="47" a="1"/>
  <c r="BM46" i="47" s="1"/>
  <c r="BM46" i="48" s="1"/>
  <c r="BL46" i="47" a="1"/>
  <c r="BL46" i="47" s="1"/>
  <c r="BL46" i="48" s="1"/>
  <c r="BK46" i="47" a="1"/>
  <c r="BK46" i="47" s="1"/>
  <c r="BK46" i="48" s="1"/>
  <c r="BJ46" i="47"/>
  <c r="BH46" i="47"/>
  <c r="BH46" i="48" s="1"/>
  <c r="BD46" i="47"/>
  <c r="BB46" i="47"/>
  <c r="BB46" i="48" s="1"/>
  <c r="AX46" i="47"/>
  <c r="AX46" i="48" s="1"/>
  <c r="AV46" i="47"/>
  <c r="AV46" i="48" s="1"/>
  <c r="AR46" i="47"/>
  <c r="AR46" i="48" s="1"/>
  <c r="AP46" i="47"/>
  <c r="AP46" i="48" s="1"/>
  <c r="AL46" i="47"/>
  <c r="AL46" i="48" s="1"/>
  <c r="AJ46" i="47"/>
  <c r="AJ46" i="48" s="1"/>
  <c r="AF46" i="47"/>
  <c r="AF46" i="48" s="1"/>
  <c r="AD46" i="47"/>
  <c r="AD46" i="48" s="1"/>
  <c r="Z46" i="47"/>
  <c r="Z46" i="48" s="1"/>
  <c r="X46" i="47"/>
  <c r="X46" i="48" s="1"/>
  <c r="N46" i="47"/>
  <c r="N46" i="48" s="1"/>
  <c r="L46" i="47"/>
  <c r="L46" i="48" s="1"/>
  <c r="H46" i="47"/>
  <c r="H46" i="48" s="1"/>
  <c r="F46" i="47"/>
  <c r="F46" i="48" s="1"/>
  <c r="BI45" i="47"/>
  <c r="BG45" i="47"/>
  <c r="BG45" i="48" s="1"/>
  <c r="BF45" i="47"/>
  <c r="BF45" i="48" s="1"/>
  <c r="BE45" i="47"/>
  <c r="BE45" i="48" s="1"/>
  <c r="BC45" i="47"/>
  <c r="BC45" i="48" s="1"/>
  <c r="BA45" i="47"/>
  <c r="BA45" i="48" s="1"/>
  <c r="AZ45" i="47"/>
  <c r="AY45" i="47"/>
  <c r="AY45" i="48" s="1"/>
  <c r="AW45" i="47"/>
  <c r="AU45" i="47"/>
  <c r="AU45" i="48" s="1"/>
  <c r="AT45" i="47"/>
  <c r="AT45" i="48" s="1"/>
  <c r="AS45" i="47"/>
  <c r="AQ45" i="47"/>
  <c r="AQ45" i="48" s="1"/>
  <c r="AO45" i="47"/>
  <c r="AO45" i="48" s="1"/>
  <c r="AN45" i="47"/>
  <c r="AN45" i="48" s="1"/>
  <c r="AM45" i="47"/>
  <c r="AM45" i="48" s="1"/>
  <c r="AK45" i="47"/>
  <c r="AK45" i="48" s="1"/>
  <c r="AI45" i="47"/>
  <c r="AI45" i="48" s="1"/>
  <c r="AH45" i="47"/>
  <c r="AH45" i="48" s="1"/>
  <c r="AG45" i="47"/>
  <c r="AG45" i="48" s="1"/>
  <c r="AE45" i="47"/>
  <c r="AE45" i="48" s="1"/>
  <c r="AC45" i="47"/>
  <c r="AC45" i="48" s="1"/>
  <c r="AB45" i="47"/>
  <c r="AB45" i="48" s="1"/>
  <c r="AA45" i="47"/>
  <c r="AA45" i="48" s="1"/>
  <c r="Y45" i="47"/>
  <c r="W45" i="47"/>
  <c r="W45" i="48" s="1"/>
  <c r="V45" i="47"/>
  <c r="V45" i="48" s="1"/>
  <c r="U45" i="47"/>
  <c r="U45" i="48" s="1"/>
  <c r="S45" i="47"/>
  <c r="S45" i="48" s="1"/>
  <c r="Q45" i="47"/>
  <c r="Q45" i="48" s="1"/>
  <c r="P45" i="47"/>
  <c r="P45" i="48" s="1"/>
  <c r="O45" i="47"/>
  <c r="O45" i="48" s="1"/>
  <c r="M45" i="47"/>
  <c r="K45" i="47"/>
  <c r="K45" i="48" s="1"/>
  <c r="J45" i="47"/>
  <c r="J45" i="48" s="1"/>
  <c r="I45" i="47"/>
  <c r="G45" i="47"/>
  <c r="H45" i="47" s="1"/>
  <c r="H45" i="48" s="1"/>
  <c r="E45" i="47"/>
  <c r="F45" i="47" s="1"/>
  <c r="F45" i="48" s="1"/>
  <c r="BO44" i="47" a="1"/>
  <c r="BO44" i="47" s="1"/>
  <c r="BO44" i="48" s="1"/>
  <c r="BM44" i="47" a="1"/>
  <c r="BM44" i="47" s="1"/>
  <c r="BM44" i="48" s="1"/>
  <c r="BL44" i="47" a="1"/>
  <c r="BL44" i="47" s="1"/>
  <c r="BL44" i="48" s="1"/>
  <c r="BK44" i="47" a="1"/>
  <c r="BK44" i="47" s="1"/>
  <c r="BK44" i="48" s="1"/>
  <c r="BJ44" i="47"/>
  <c r="BJ44" i="48" s="1"/>
  <c r="BH44" i="47"/>
  <c r="BH44" i="48" s="1"/>
  <c r="BD44" i="47"/>
  <c r="BD44" i="48" s="1"/>
  <c r="BB44" i="47"/>
  <c r="BB44" i="48" s="1"/>
  <c r="AX44" i="47"/>
  <c r="AX44" i="48" s="1"/>
  <c r="AV44" i="47"/>
  <c r="AV44" i="48" s="1"/>
  <c r="AR44" i="47"/>
  <c r="AR44" i="48" s="1"/>
  <c r="AP44" i="47"/>
  <c r="AP44" i="48" s="1"/>
  <c r="AL44" i="47"/>
  <c r="AL44" i="48" s="1"/>
  <c r="AJ44" i="47"/>
  <c r="AJ44" i="48" s="1"/>
  <c r="AF44" i="47"/>
  <c r="AF44" i="48" s="1"/>
  <c r="AD44" i="47"/>
  <c r="AD44" i="48" s="1"/>
  <c r="Z44" i="47"/>
  <c r="X44" i="47"/>
  <c r="X44" i="48" s="1"/>
  <c r="N44" i="47"/>
  <c r="N44" i="48" s="1"/>
  <c r="L44" i="47"/>
  <c r="L44" i="48" s="1"/>
  <c r="H44" i="47"/>
  <c r="H44" i="48" s="1"/>
  <c r="F44" i="47"/>
  <c r="F44" i="48" s="1"/>
  <c r="BL43" i="47" a="1"/>
  <c r="BL43" i="47" s="1"/>
  <c r="BL43" i="48" s="1"/>
  <c r="BK43" i="47" a="1"/>
  <c r="BK43" i="47" s="1"/>
  <c r="BK43" i="48" s="1"/>
  <c r="BJ43" i="47"/>
  <c r="BJ43" i="48" s="1"/>
  <c r="BH43" i="47"/>
  <c r="BH43" i="48" s="1"/>
  <c r="BD43" i="47"/>
  <c r="BD43" i="48" s="1"/>
  <c r="BB43" i="47"/>
  <c r="BB43" i="48" s="1"/>
  <c r="AX43" i="47"/>
  <c r="AX43" i="48" s="1"/>
  <c r="AV43" i="47"/>
  <c r="AV43" i="48" s="1"/>
  <c r="AR43" i="47"/>
  <c r="AR43" i="48" s="1"/>
  <c r="AP43" i="47"/>
  <c r="AP43" i="48" s="1"/>
  <c r="AL43" i="47"/>
  <c r="AL43" i="48" s="1"/>
  <c r="AJ43" i="47"/>
  <c r="AJ43" i="48" s="1"/>
  <c r="AF43" i="47"/>
  <c r="AF43" i="48" s="1"/>
  <c r="AD43" i="47"/>
  <c r="AD43" i="48" s="1"/>
  <c r="Y43" i="47"/>
  <c r="Y43" i="48" s="1"/>
  <c r="W43" i="47"/>
  <c r="W43" i="48" s="1"/>
  <c r="N43" i="47"/>
  <c r="N43" i="48" s="1"/>
  <c r="L43" i="47"/>
  <c r="L43" i="48" s="1"/>
  <c r="H43" i="47"/>
  <c r="F43" i="47"/>
  <c r="F43" i="48" s="1"/>
  <c r="BO42" i="47" a="1"/>
  <c r="BO42" i="47" s="1"/>
  <c r="BM42" i="47" a="1"/>
  <c r="BM42" i="47" s="1"/>
  <c r="BM42" i="48" s="1"/>
  <c r="BL42" i="47" a="1"/>
  <c r="BL42" i="47" s="1"/>
  <c r="BL42" i="48" s="1"/>
  <c r="BK42" i="47" a="1"/>
  <c r="BK42" i="47" s="1"/>
  <c r="BJ42" i="47"/>
  <c r="BJ42" i="48" s="1"/>
  <c r="BH42" i="47"/>
  <c r="BH42" i="48" s="1"/>
  <c r="BD42" i="47"/>
  <c r="BD42" i="48" s="1"/>
  <c r="BB42" i="47"/>
  <c r="BB42" i="48" s="1"/>
  <c r="AX42" i="47"/>
  <c r="AX42" i="48" s="1"/>
  <c r="AV42" i="47"/>
  <c r="AV42" i="48" s="1"/>
  <c r="AR42" i="47"/>
  <c r="AR42" i="48" s="1"/>
  <c r="AP42" i="47"/>
  <c r="AP42" i="48" s="1"/>
  <c r="AL42" i="47"/>
  <c r="AL42" i="48" s="1"/>
  <c r="AJ42" i="47"/>
  <c r="AJ42" i="48" s="1"/>
  <c r="AF42" i="47"/>
  <c r="AF42" i="48" s="1"/>
  <c r="AD42" i="47"/>
  <c r="AD42" i="48" s="1"/>
  <c r="Z42" i="47"/>
  <c r="Z42" i="48" s="1"/>
  <c r="X42" i="47"/>
  <c r="X42" i="48" s="1"/>
  <c r="N42" i="47"/>
  <c r="N42" i="48" s="1"/>
  <c r="L42" i="47"/>
  <c r="L42" i="48" s="1"/>
  <c r="H42" i="47"/>
  <c r="H42" i="48" s="1"/>
  <c r="F42" i="47"/>
  <c r="F42" i="48" s="1"/>
  <c r="BO41" i="47" a="1"/>
  <c r="BO41" i="47" s="1"/>
  <c r="BO41" i="48" s="1"/>
  <c r="BM41" i="47" a="1"/>
  <c r="BM41" i="47" s="1"/>
  <c r="BM41" i="48" s="1"/>
  <c r="BL41" i="47" a="1"/>
  <c r="BL41" i="47" s="1"/>
  <c r="BL41" i="48" s="1"/>
  <c r="BK41" i="47" a="1"/>
  <c r="BK41" i="47" s="1"/>
  <c r="BK41" i="48" s="1"/>
  <c r="BJ41" i="47"/>
  <c r="BJ41" i="48" s="1"/>
  <c r="BH41" i="47"/>
  <c r="BH41" i="48" s="1"/>
  <c r="BD41" i="47"/>
  <c r="BD41" i="48" s="1"/>
  <c r="BB41" i="47"/>
  <c r="BB41" i="48" s="1"/>
  <c r="AX41" i="47"/>
  <c r="AX41" i="48" s="1"/>
  <c r="AV41" i="47"/>
  <c r="AV41" i="48" s="1"/>
  <c r="AR41" i="47"/>
  <c r="AR41" i="48" s="1"/>
  <c r="AP41" i="47"/>
  <c r="AP41" i="48" s="1"/>
  <c r="AL41" i="47"/>
  <c r="AL41" i="48" s="1"/>
  <c r="AJ41" i="47"/>
  <c r="AJ41" i="48" s="1"/>
  <c r="AF41" i="47"/>
  <c r="AF41" i="48" s="1"/>
  <c r="AD41" i="47"/>
  <c r="AD41" i="48" s="1"/>
  <c r="Z41" i="47"/>
  <c r="Z41" i="48" s="1"/>
  <c r="X41" i="47"/>
  <c r="X41" i="48" s="1"/>
  <c r="N41" i="47"/>
  <c r="L41" i="47"/>
  <c r="L41" i="48" s="1"/>
  <c r="H41" i="47"/>
  <c r="H41" i="48" s="1"/>
  <c r="F41" i="47"/>
  <c r="F41" i="48" s="1"/>
  <c r="BO40" i="47" a="1"/>
  <c r="BO40" i="47" s="1"/>
  <c r="BO40" i="48" s="1"/>
  <c r="BM40" i="47" a="1"/>
  <c r="BM40" i="47" s="1"/>
  <c r="BM40" i="48" s="1"/>
  <c r="BL40" i="47" a="1"/>
  <c r="BL40" i="47" s="1"/>
  <c r="BL40" i="48" s="1"/>
  <c r="BK40" i="47" a="1"/>
  <c r="BK40" i="47" s="1"/>
  <c r="BK40" i="48" s="1"/>
  <c r="BJ40" i="47"/>
  <c r="BJ40" i="48" s="1"/>
  <c r="BH40" i="47"/>
  <c r="BH40" i="48" s="1"/>
  <c r="BD40" i="47"/>
  <c r="BD40" i="48" s="1"/>
  <c r="BB40" i="47"/>
  <c r="BB40" i="48" s="1"/>
  <c r="AX40" i="47"/>
  <c r="AX40" i="48" s="1"/>
  <c r="AV40" i="47"/>
  <c r="AV40" i="48" s="1"/>
  <c r="AR40" i="47"/>
  <c r="AR40" i="48" s="1"/>
  <c r="AP40" i="47"/>
  <c r="AP40" i="48" s="1"/>
  <c r="AL40" i="47"/>
  <c r="AL40" i="48" s="1"/>
  <c r="AJ40" i="47"/>
  <c r="AJ40" i="48" s="1"/>
  <c r="AF40" i="47"/>
  <c r="AF40" i="48" s="1"/>
  <c r="AD40" i="47"/>
  <c r="AD40" i="48" s="1"/>
  <c r="Z40" i="47"/>
  <c r="Z40" i="48" s="1"/>
  <c r="X40" i="47"/>
  <c r="X40" i="48" s="1"/>
  <c r="N40" i="47"/>
  <c r="N40" i="48" s="1"/>
  <c r="L40" i="47"/>
  <c r="L40" i="48" s="1"/>
  <c r="H40" i="47"/>
  <c r="H40" i="48" s="1"/>
  <c r="F40" i="47"/>
  <c r="F40" i="48" s="1"/>
  <c r="BI39" i="47"/>
  <c r="BI39" i="48" s="1"/>
  <c r="BG39" i="47"/>
  <c r="BG39" i="48" s="1"/>
  <c r="BF39" i="47"/>
  <c r="BF39" i="48" s="1"/>
  <c r="BE39" i="47"/>
  <c r="BE39" i="48" s="1"/>
  <c r="BC39" i="47"/>
  <c r="BC39" i="48" s="1"/>
  <c r="BA39" i="47"/>
  <c r="BA39" i="48" s="1"/>
  <c r="AZ39" i="47"/>
  <c r="AZ39" i="48" s="1"/>
  <c r="AY39" i="47"/>
  <c r="AY39" i="48" s="1"/>
  <c r="AW39" i="47"/>
  <c r="AW39" i="48" s="1"/>
  <c r="AU39" i="47"/>
  <c r="AU39" i="48" s="1"/>
  <c r="AT39" i="47"/>
  <c r="AT39" i="48" s="1"/>
  <c r="AS39" i="47"/>
  <c r="AS39" i="48" s="1"/>
  <c r="AQ39" i="47"/>
  <c r="AQ39" i="48" s="1"/>
  <c r="AO39" i="47"/>
  <c r="AO39" i="48" s="1"/>
  <c r="AN39" i="47"/>
  <c r="AN39" i="48" s="1"/>
  <c r="AM39" i="47"/>
  <c r="AM39" i="48" s="1"/>
  <c r="AK39" i="47"/>
  <c r="AK39" i="48" s="1"/>
  <c r="AI39" i="47"/>
  <c r="AI39" i="48" s="1"/>
  <c r="AH39" i="47"/>
  <c r="AH39" i="48" s="1"/>
  <c r="AG39" i="47"/>
  <c r="AG39" i="48" s="1"/>
  <c r="AE39" i="47"/>
  <c r="AE39" i="48" s="1"/>
  <c r="AC39" i="47"/>
  <c r="AC39" i="48" s="1"/>
  <c r="AB39" i="47"/>
  <c r="AA39" i="47"/>
  <c r="AA39" i="48" s="1"/>
  <c r="Y39" i="47"/>
  <c r="Y39" i="48" s="1"/>
  <c r="W39" i="47"/>
  <c r="W39" i="48" s="1"/>
  <c r="V39" i="47"/>
  <c r="V39" i="48" s="1"/>
  <c r="U39" i="47"/>
  <c r="U39" i="48" s="1"/>
  <c r="S39" i="47"/>
  <c r="Q39" i="47"/>
  <c r="Q39" i="48" s="1"/>
  <c r="P39" i="47"/>
  <c r="O39" i="47"/>
  <c r="O39" i="48" s="1"/>
  <c r="M39" i="47"/>
  <c r="M39" i="48" s="1"/>
  <c r="K39" i="47"/>
  <c r="K39" i="48" s="1"/>
  <c r="J39" i="47"/>
  <c r="J39" i="48" s="1"/>
  <c r="I39" i="47"/>
  <c r="I39" i="48" s="1"/>
  <c r="G39" i="47"/>
  <c r="H39" i="47" s="1"/>
  <c r="H39" i="48" s="1"/>
  <c r="E39" i="47"/>
  <c r="F39" i="47" s="1"/>
  <c r="F39" i="48" s="1"/>
  <c r="BO38" i="47" a="1"/>
  <c r="BO38" i="47" s="1"/>
  <c r="BO38" i="48" s="1"/>
  <c r="BM38" i="47" a="1"/>
  <c r="BM38" i="47" s="1"/>
  <c r="BM38" i="48" s="1"/>
  <c r="BL38" i="47" a="1"/>
  <c r="BL38" i="47" s="1"/>
  <c r="BL38" i="48" s="1"/>
  <c r="BK38" i="47" a="1"/>
  <c r="BK38" i="47" s="1"/>
  <c r="BK38" i="48" s="1"/>
  <c r="BJ38" i="47"/>
  <c r="BJ38" i="48" s="1"/>
  <c r="BH38" i="47"/>
  <c r="BH38" i="48" s="1"/>
  <c r="BD38" i="47"/>
  <c r="BD38" i="48" s="1"/>
  <c r="BB38" i="47"/>
  <c r="BB38" i="48" s="1"/>
  <c r="AX38" i="47"/>
  <c r="AX38" i="48" s="1"/>
  <c r="AV38" i="47"/>
  <c r="AV38" i="48" s="1"/>
  <c r="AR38" i="47"/>
  <c r="AR38" i="48" s="1"/>
  <c r="AP38" i="47"/>
  <c r="AP38" i="48" s="1"/>
  <c r="AL38" i="47"/>
  <c r="AL38" i="48" s="1"/>
  <c r="AJ38" i="47"/>
  <c r="AJ38" i="48" s="1"/>
  <c r="AF38" i="47"/>
  <c r="AF38" i="48" s="1"/>
  <c r="AD38" i="47"/>
  <c r="AD38" i="48" s="1"/>
  <c r="Z38" i="47"/>
  <c r="Z38" i="48" s="1"/>
  <c r="X38" i="47"/>
  <c r="X38" i="48" s="1"/>
  <c r="N38" i="47"/>
  <c r="N38" i="48" s="1"/>
  <c r="L38" i="47"/>
  <c r="L38" i="48" s="1"/>
  <c r="H38" i="47"/>
  <c r="H38" i="48" s="1"/>
  <c r="F38" i="47"/>
  <c r="F38" i="48" s="1"/>
  <c r="BO37" i="47" a="1"/>
  <c r="BO37" i="47" s="1"/>
  <c r="BO37" i="48" s="1"/>
  <c r="BM37" i="47" a="1"/>
  <c r="BM37" i="47" s="1"/>
  <c r="BM37" i="48" s="1"/>
  <c r="BL37" i="47" a="1"/>
  <c r="BL37" i="47" s="1"/>
  <c r="BL37" i="48" s="1"/>
  <c r="BK37" i="47" a="1"/>
  <c r="BK37" i="47" s="1"/>
  <c r="BK37" i="48" s="1"/>
  <c r="BJ37" i="47"/>
  <c r="BJ37" i="48" s="1"/>
  <c r="BH37" i="47"/>
  <c r="BH37" i="48" s="1"/>
  <c r="BD37" i="47"/>
  <c r="BD37" i="48" s="1"/>
  <c r="BB37" i="47"/>
  <c r="BB37" i="48" s="1"/>
  <c r="AX37" i="47"/>
  <c r="AX37" i="48" s="1"/>
  <c r="AV37" i="47"/>
  <c r="AV37" i="48" s="1"/>
  <c r="AR37" i="47"/>
  <c r="AR37" i="48" s="1"/>
  <c r="AP37" i="47"/>
  <c r="AP37" i="48" s="1"/>
  <c r="AL37" i="47"/>
  <c r="AL37" i="48" s="1"/>
  <c r="AJ37" i="47"/>
  <c r="AJ37" i="48" s="1"/>
  <c r="AF37" i="47"/>
  <c r="AF37" i="48" s="1"/>
  <c r="AD37" i="47"/>
  <c r="AD37" i="48" s="1"/>
  <c r="Z37" i="47"/>
  <c r="Z37" i="48" s="1"/>
  <c r="X37" i="47"/>
  <c r="X37" i="48" s="1"/>
  <c r="N37" i="47"/>
  <c r="N37" i="48" s="1"/>
  <c r="L37" i="47"/>
  <c r="L37" i="48" s="1"/>
  <c r="H37" i="47"/>
  <c r="H37" i="48" s="1"/>
  <c r="F37" i="47"/>
  <c r="F37" i="48" s="1"/>
  <c r="BO36" i="47" a="1"/>
  <c r="BO36" i="47" s="1"/>
  <c r="BO36" i="48" s="1"/>
  <c r="BM36" i="47" a="1"/>
  <c r="BM36" i="47" s="1"/>
  <c r="BM36" i="48" s="1"/>
  <c r="BL36" i="47" a="1"/>
  <c r="BL36" i="47" s="1"/>
  <c r="BL36" i="48" s="1"/>
  <c r="BK36" i="47" a="1"/>
  <c r="BK36" i="47" s="1"/>
  <c r="BK36" i="48" s="1"/>
  <c r="BJ36" i="47"/>
  <c r="BJ36" i="48" s="1"/>
  <c r="BH36" i="47"/>
  <c r="BH36" i="48" s="1"/>
  <c r="BD36" i="47"/>
  <c r="BD36" i="48" s="1"/>
  <c r="BB36" i="47"/>
  <c r="BB36" i="48" s="1"/>
  <c r="AX36" i="47"/>
  <c r="AX36" i="48" s="1"/>
  <c r="AV36" i="47"/>
  <c r="AV36" i="48" s="1"/>
  <c r="AR36" i="47"/>
  <c r="AR36" i="48" s="1"/>
  <c r="AP36" i="47"/>
  <c r="AP36" i="48" s="1"/>
  <c r="AL36" i="47"/>
  <c r="AL36" i="48" s="1"/>
  <c r="AJ36" i="47"/>
  <c r="AJ36" i="48" s="1"/>
  <c r="AF36" i="47"/>
  <c r="AF36" i="48" s="1"/>
  <c r="AD36" i="47"/>
  <c r="AD36" i="48" s="1"/>
  <c r="Z36" i="47"/>
  <c r="Z36" i="48" s="1"/>
  <c r="X36" i="47"/>
  <c r="X36" i="48" s="1"/>
  <c r="N36" i="47"/>
  <c r="N36" i="48" s="1"/>
  <c r="L36" i="47"/>
  <c r="L36" i="48" s="1"/>
  <c r="H36" i="47"/>
  <c r="F36" i="47"/>
  <c r="F36" i="48" s="1"/>
  <c r="BO35" i="47" a="1"/>
  <c r="BO35" i="47" s="1"/>
  <c r="BO35" i="48" s="1"/>
  <c r="BM35" i="47" a="1"/>
  <c r="BM35" i="47" s="1"/>
  <c r="BM35" i="48" s="1"/>
  <c r="BL35" i="47" a="1"/>
  <c r="BL35" i="47" s="1"/>
  <c r="BL35" i="48" s="1"/>
  <c r="BK35" i="47" a="1"/>
  <c r="BK35" i="47" s="1"/>
  <c r="BK35" i="48" s="1"/>
  <c r="BJ35" i="47"/>
  <c r="BJ35" i="48" s="1"/>
  <c r="BH35" i="47"/>
  <c r="BH35" i="48" s="1"/>
  <c r="BD35" i="47"/>
  <c r="BD35" i="48" s="1"/>
  <c r="BB35" i="47"/>
  <c r="BB35" i="48" s="1"/>
  <c r="AX35" i="47"/>
  <c r="AX35" i="48" s="1"/>
  <c r="AV35" i="47"/>
  <c r="AV35" i="48" s="1"/>
  <c r="AR35" i="47"/>
  <c r="AR35" i="48" s="1"/>
  <c r="AP35" i="47"/>
  <c r="AP35" i="48" s="1"/>
  <c r="AL35" i="47"/>
  <c r="AL35" i="48" s="1"/>
  <c r="AJ35" i="47"/>
  <c r="AJ35" i="48" s="1"/>
  <c r="AF35" i="47"/>
  <c r="AF35" i="48" s="1"/>
  <c r="AD35" i="47"/>
  <c r="AD35" i="48" s="1"/>
  <c r="Z35" i="47"/>
  <c r="Z35" i="48" s="1"/>
  <c r="X35" i="47"/>
  <c r="X35" i="48" s="1"/>
  <c r="N35" i="47"/>
  <c r="N35" i="48" s="1"/>
  <c r="L35" i="47"/>
  <c r="L35" i="48" s="1"/>
  <c r="H35" i="47"/>
  <c r="F35" i="47"/>
  <c r="F35" i="48" s="1"/>
  <c r="BO34" i="47" a="1"/>
  <c r="BO34" i="47" s="1"/>
  <c r="BO34" i="48" s="1"/>
  <c r="BM34" i="47" a="1"/>
  <c r="BM34" i="47" s="1"/>
  <c r="BM34" i="48" s="1"/>
  <c r="BL34" i="47" a="1"/>
  <c r="BL34" i="47" s="1"/>
  <c r="BL34" i="48" s="1"/>
  <c r="BK34" i="47" a="1"/>
  <c r="BK34" i="47" s="1"/>
  <c r="BK34" i="48" s="1"/>
  <c r="BJ34" i="47"/>
  <c r="BJ34" i="48" s="1"/>
  <c r="BH34" i="47"/>
  <c r="BH34" i="48" s="1"/>
  <c r="BD34" i="47"/>
  <c r="BD34" i="48" s="1"/>
  <c r="BB34" i="47"/>
  <c r="BB34" i="48" s="1"/>
  <c r="AX34" i="47"/>
  <c r="AX34" i="48" s="1"/>
  <c r="AV34" i="47"/>
  <c r="AV34" i="48" s="1"/>
  <c r="AR34" i="47"/>
  <c r="AR34" i="48" s="1"/>
  <c r="AP34" i="47"/>
  <c r="AP34" i="48" s="1"/>
  <c r="AL34" i="47"/>
  <c r="AL34" i="48" s="1"/>
  <c r="AJ34" i="47"/>
  <c r="AJ34" i="48" s="1"/>
  <c r="AF34" i="47"/>
  <c r="AF34" i="48" s="1"/>
  <c r="AD34" i="47"/>
  <c r="AD34" i="48" s="1"/>
  <c r="Z34" i="47"/>
  <c r="Z34" i="48" s="1"/>
  <c r="X34" i="47"/>
  <c r="X34" i="48" s="1"/>
  <c r="N34" i="47"/>
  <c r="N34" i="48" s="1"/>
  <c r="L34" i="47"/>
  <c r="L34" i="48" s="1"/>
  <c r="H34" i="47"/>
  <c r="H34" i="48" s="1"/>
  <c r="F34" i="47"/>
  <c r="F34" i="48" s="1"/>
  <c r="BI33" i="47"/>
  <c r="BI33" i="48" s="1"/>
  <c r="BG33" i="47"/>
  <c r="BG33" i="48" s="1"/>
  <c r="BF33" i="47"/>
  <c r="BF33" i="48" s="1"/>
  <c r="BE33" i="47"/>
  <c r="BE33" i="48" s="1"/>
  <c r="BC33" i="47"/>
  <c r="BC33" i="48" s="1"/>
  <c r="BA33" i="47"/>
  <c r="BA33" i="48" s="1"/>
  <c r="AZ33" i="47"/>
  <c r="AZ33" i="48" s="1"/>
  <c r="AY33" i="47"/>
  <c r="AY33" i="48" s="1"/>
  <c r="AW33" i="47"/>
  <c r="AW33" i="48" s="1"/>
  <c r="AU33" i="47"/>
  <c r="AU33" i="48" s="1"/>
  <c r="AT33" i="47"/>
  <c r="AT33" i="48" s="1"/>
  <c r="AS33" i="47"/>
  <c r="AS33" i="48" s="1"/>
  <c r="AQ33" i="47"/>
  <c r="AQ33" i="48" s="1"/>
  <c r="AO33" i="47"/>
  <c r="AO33" i="48" s="1"/>
  <c r="AN33" i="47"/>
  <c r="AN33" i="48" s="1"/>
  <c r="AM33" i="47"/>
  <c r="AM33" i="48" s="1"/>
  <c r="AK33" i="47"/>
  <c r="AK33" i="48" s="1"/>
  <c r="AI33" i="47"/>
  <c r="AI33" i="48" s="1"/>
  <c r="AH33" i="47"/>
  <c r="AG33" i="47"/>
  <c r="AG33" i="48" s="1"/>
  <c r="AE33" i="47"/>
  <c r="AE33" i="48" s="1"/>
  <c r="AC33" i="47"/>
  <c r="AC33" i="48" s="1"/>
  <c r="AB33" i="47"/>
  <c r="AB33" i="48" s="1"/>
  <c r="AA33" i="47"/>
  <c r="AA33" i="48" s="1"/>
  <c r="Y33" i="47"/>
  <c r="Y33" i="48" s="1"/>
  <c r="W33" i="47"/>
  <c r="W33" i="48" s="1"/>
  <c r="V33" i="47"/>
  <c r="U33" i="47"/>
  <c r="U33" i="48" s="1"/>
  <c r="S33" i="47"/>
  <c r="S33" i="48" s="1"/>
  <c r="Q33" i="47"/>
  <c r="Q33" i="48" s="1"/>
  <c r="P33" i="47"/>
  <c r="P33" i="48" s="1"/>
  <c r="O33" i="47"/>
  <c r="O33" i="48" s="1"/>
  <c r="M33" i="47"/>
  <c r="M33" i="48" s="1"/>
  <c r="K33" i="47"/>
  <c r="K33" i="48" s="1"/>
  <c r="J33" i="47"/>
  <c r="J33" i="48" s="1"/>
  <c r="I33" i="47"/>
  <c r="I33" i="48" s="1"/>
  <c r="G33" i="47"/>
  <c r="H33" i="47" s="1"/>
  <c r="H33" i="48" s="1"/>
  <c r="E33" i="47"/>
  <c r="F33" i="47" s="1"/>
  <c r="F33" i="48" s="1"/>
  <c r="BO32" i="47" a="1"/>
  <c r="BO32" i="47" s="1"/>
  <c r="BO32" i="48" s="1"/>
  <c r="BM32" i="47" a="1"/>
  <c r="BM32" i="47" s="1"/>
  <c r="BM32" i="48" s="1"/>
  <c r="BL32" i="47" a="1"/>
  <c r="BL32" i="47" s="1"/>
  <c r="BL32" i="48" s="1"/>
  <c r="BK32" i="47" a="1"/>
  <c r="BK32" i="47" s="1"/>
  <c r="BK32" i="48" s="1"/>
  <c r="BJ32" i="47"/>
  <c r="BJ32" i="48" s="1"/>
  <c r="BH32" i="47"/>
  <c r="BH32" i="48" s="1"/>
  <c r="BD32" i="47"/>
  <c r="BD32" i="48" s="1"/>
  <c r="BB32" i="47"/>
  <c r="BB32" i="48" s="1"/>
  <c r="AX32" i="47"/>
  <c r="AX32" i="48" s="1"/>
  <c r="AV32" i="47"/>
  <c r="AV32" i="48" s="1"/>
  <c r="AR32" i="47"/>
  <c r="AR32" i="48" s="1"/>
  <c r="AP32" i="47"/>
  <c r="AP32" i="48" s="1"/>
  <c r="AL32" i="47"/>
  <c r="AL32" i="48" s="1"/>
  <c r="AJ32" i="47"/>
  <c r="AJ32" i="48" s="1"/>
  <c r="AF32" i="47"/>
  <c r="AF32" i="48" s="1"/>
  <c r="AD32" i="47"/>
  <c r="AD32" i="48" s="1"/>
  <c r="Z32" i="47"/>
  <c r="Z32" i="48" s="1"/>
  <c r="X32" i="47"/>
  <c r="X32" i="48" s="1"/>
  <c r="N32" i="47"/>
  <c r="N32" i="48" s="1"/>
  <c r="L32" i="47"/>
  <c r="L32" i="48" s="1"/>
  <c r="H32" i="47"/>
  <c r="H32" i="48" s="1"/>
  <c r="F32" i="47"/>
  <c r="F32" i="48" s="1"/>
  <c r="BO31" i="47" a="1"/>
  <c r="BO31" i="47" s="1"/>
  <c r="BO31" i="48" s="1"/>
  <c r="BM31" i="47" a="1"/>
  <c r="BM31" i="47" s="1"/>
  <c r="BM31" i="48" s="1"/>
  <c r="BL31" i="47" a="1"/>
  <c r="BL31" i="47" s="1"/>
  <c r="BL31" i="48" s="1"/>
  <c r="BK31" i="47" a="1"/>
  <c r="BK31" i="47" s="1"/>
  <c r="BK31" i="48" s="1"/>
  <c r="BJ31" i="47"/>
  <c r="BJ31" i="48" s="1"/>
  <c r="BH31" i="47"/>
  <c r="BH31" i="48" s="1"/>
  <c r="BD31" i="47"/>
  <c r="BD31" i="48" s="1"/>
  <c r="BB31" i="47"/>
  <c r="BB31" i="48" s="1"/>
  <c r="AX31" i="47"/>
  <c r="AX31" i="48" s="1"/>
  <c r="AV31" i="47"/>
  <c r="AV31" i="48" s="1"/>
  <c r="AR31" i="47"/>
  <c r="AR31" i="48" s="1"/>
  <c r="AP31" i="47"/>
  <c r="AP31" i="48" s="1"/>
  <c r="AL31" i="47"/>
  <c r="AL31" i="48" s="1"/>
  <c r="AJ31" i="47"/>
  <c r="AJ31" i="48" s="1"/>
  <c r="AF31" i="47"/>
  <c r="AF31" i="48" s="1"/>
  <c r="AD31" i="47"/>
  <c r="AD31" i="48" s="1"/>
  <c r="Z31" i="47"/>
  <c r="Z31" i="48" s="1"/>
  <c r="X31" i="47"/>
  <c r="X31" i="48" s="1"/>
  <c r="N31" i="47"/>
  <c r="N31" i="48" s="1"/>
  <c r="L31" i="47"/>
  <c r="L31" i="48" s="1"/>
  <c r="H31" i="47"/>
  <c r="H31" i="48" s="1"/>
  <c r="F31" i="47"/>
  <c r="F31" i="48" s="1"/>
  <c r="BO30" i="47" a="1"/>
  <c r="BO30" i="47" s="1"/>
  <c r="BO30" i="48" s="1"/>
  <c r="BM30" i="47" a="1"/>
  <c r="BM30" i="47" s="1"/>
  <c r="BM30" i="48" s="1"/>
  <c r="BL30" i="47" a="1"/>
  <c r="BL30" i="47" s="1"/>
  <c r="BL30" i="48" s="1"/>
  <c r="BK30" i="47" a="1"/>
  <c r="BK30" i="47" s="1"/>
  <c r="BK30" i="48" s="1"/>
  <c r="BJ30" i="47"/>
  <c r="BJ30" i="48" s="1"/>
  <c r="BH30" i="47"/>
  <c r="BH30" i="48" s="1"/>
  <c r="BD30" i="47"/>
  <c r="BD30" i="48" s="1"/>
  <c r="BB30" i="47"/>
  <c r="BB30" i="48" s="1"/>
  <c r="AX30" i="47"/>
  <c r="AX30" i="48" s="1"/>
  <c r="AV30" i="47"/>
  <c r="AV30" i="48" s="1"/>
  <c r="AR30" i="47"/>
  <c r="AR30" i="48" s="1"/>
  <c r="AP30" i="47"/>
  <c r="AP30" i="48" s="1"/>
  <c r="AL30" i="47"/>
  <c r="AL30" i="48" s="1"/>
  <c r="AJ30" i="47"/>
  <c r="AJ30" i="48" s="1"/>
  <c r="AF30" i="47"/>
  <c r="AD30" i="47"/>
  <c r="AD30" i="48" s="1"/>
  <c r="Z30" i="47"/>
  <c r="Z30" i="48" s="1"/>
  <c r="X30" i="47"/>
  <c r="X30" i="48" s="1"/>
  <c r="N30" i="47"/>
  <c r="N30" i="48" s="1"/>
  <c r="L30" i="47"/>
  <c r="L30" i="48" s="1"/>
  <c r="H30" i="47"/>
  <c r="H30" i="48" s="1"/>
  <c r="F30" i="47"/>
  <c r="F30" i="48" s="1"/>
  <c r="BO29" i="47" a="1"/>
  <c r="BO29" i="47" s="1"/>
  <c r="BO29" i="48" s="1"/>
  <c r="BM29" i="47" a="1"/>
  <c r="BM29" i="47" s="1"/>
  <c r="BM29" i="48" s="1"/>
  <c r="BL29" i="47" a="1"/>
  <c r="BL29" i="47" s="1"/>
  <c r="BL29" i="48" s="1"/>
  <c r="BK29" i="47" a="1"/>
  <c r="BK29" i="47" s="1"/>
  <c r="BK29" i="48" s="1"/>
  <c r="BJ29" i="47"/>
  <c r="BJ29" i="48" s="1"/>
  <c r="BH29" i="47"/>
  <c r="BH29" i="48" s="1"/>
  <c r="BD29" i="47"/>
  <c r="BD29" i="48" s="1"/>
  <c r="BB29" i="47"/>
  <c r="BB29" i="48" s="1"/>
  <c r="AX29" i="47"/>
  <c r="AX29" i="48" s="1"/>
  <c r="AV29" i="47"/>
  <c r="AV29" i="48" s="1"/>
  <c r="AR29" i="47"/>
  <c r="AR29" i="48" s="1"/>
  <c r="AP29" i="47"/>
  <c r="AP29" i="48" s="1"/>
  <c r="AL29" i="47"/>
  <c r="AL29" i="48" s="1"/>
  <c r="AJ29" i="47"/>
  <c r="AJ29" i="48" s="1"/>
  <c r="AF29" i="47"/>
  <c r="AF29" i="48" s="1"/>
  <c r="AD29" i="47"/>
  <c r="AD29" i="48" s="1"/>
  <c r="Z29" i="47"/>
  <c r="Z29" i="48" s="1"/>
  <c r="X29" i="47"/>
  <c r="X29" i="48" s="1"/>
  <c r="N29" i="47"/>
  <c r="N29" i="48" s="1"/>
  <c r="L29" i="47"/>
  <c r="L29" i="48" s="1"/>
  <c r="H29" i="47"/>
  <c r="H29" i="48" s="1"/>
  <c r="F29" i="47"/>
  <c r="F29" i="48" s="1"/>
  <c r="BO28" i="47" a="1"/>
  <c r="BO28" i="47" s="1"/>
  <c r="BM28" i="47" a="1"/>
  <c r="BM28" i="47" s="1"/>
  <c r="BM28" i="48" s="1"/>
  <c r="BL28" i="47" a="1"/>
  <c r="BL28" i="47" s="1"/>
  <c r="BL28" i="48" s="1"/>
  <c r="BK28" i="47" a="1"/>
  <c r="BK28" i="47" s="1"/>
  <c r="BK28" i="48" s="1"/>
  <c r="BJ28" i="47"/>
  <c r="BJ28" i="48" s="1"/>
  <c r="BH28" i="47"/>
  <c r="BH28" i="48" s="1"/>
  <c r="BD28" i="47"/>
  <c r="BD28" i="48" s="1"/>
  <c r="BB28" i="47"/>
  <c r="BB28" i="48" s="1"/>
  <c r="AX28" i="47"/>
  <c r="AX28" i="48" s="1"/>
  <c r="AV28" i="47"/>
  <c r="AV28" i="48" s="1"/>
  <c r="AR28" i="47"/>
  <c r="AR28" i="48" s="1"/>
  <c r="AP28" i="47"/>
  <c r="AP28" i="48" s="1"/>
  <c r="AL28" i="47"/>
  <c r="AL28" i="48" s="1"/>
  <c r="AJ28" i="47"/>
  <c r="AJ28" i="48" s="1"/>
  <c r="AF28" i="47"/>
  <c r="AF28" i="48" s="1"/>
  <c r="AD28" i="47"/>
  <c r="AD28" i="48" s="1"/>
  <c r="Z28" i="47"/>
  <c r="Z28" i="48" s="1"/>
  <c r="X28" i="47"/>
  <c r="X28" i="48" s="1"/>
  <c r="N28" i="47"/>
  <c r="N28" i="48" s="1"/>
  <c r="L28" i="47"/>
  <c r="L28" i="48" s="1"/>
  <c r="H28" i="47"/>
  <c r="H28" i="48" s="1"/>
  <c r="F28" i="47"/>
  <c r="F28" i="48" s="1"/>
  <c r="BI27" i="47"/>
  <c r="BI27" i="48" s="1"/>
  <c r="BG27" i="47"/>
  <c r="BG27" i="48" s="1"/>
  <c r="BF27" i="47"/>
  <c r="BF27" i="48" s="1"/>
  <c r="BE27" i="47"/>
  <c r="BE27" i="48" s="1"/>
  <c r="BC27" i="47"/>
  <c r="BC27" i="48" s="1"/>
  <c r="BA27" i="47"/>
  <c r="BA27" i="48" s="1"/>
  <c r="AZ27" i="47"/>
  <c r="AZ27" i="48" s="1"/>
  <c r="AY27" i="47"/>
  <c r="AY27" i="48" s="1"/>
  <c r="AW27" i="47"/>
  <c r="AW27" i="48" s="1"/>
  <c r="AU27" i="47"/>
  <c r="AU27" i="48" s="1"/>
  <c r="AT27" i="47"/>
  <c r="AT27" i="48" s="1"/>
  <c r="AS27" i="47"/>
  <c r="AS27" i="48" s="1"/>
  <c r="AQ27" i="47"/>
  <c r="AQ27" i="48" s="1"/>
  <c r="AO27" i="47"/>
  <c r="AO27" i="48" s="1"/>
  <c r="AN27" i="47"/>
  <c r="AN27" i="48" s="1"/>
  <c r="AM27" i="47"/>
  <c r="AM27" i="48" s="1"/>
  <c r="AK27" i="47"/>
  <c r="AK27" i="48" s="1"/>
  <c r="AI27" i="47"/>
  <c r="AI27" i="48" s="1"/>
  <c r="AH27" i="47"/>
  <c r="AH27" i="48" s="1"/>
  <c r="AG27" i="47"/>
  <c r="AG27" i="48" s="1"/>
  <c r="AE27" i="47"/>
  <c r="AE27" i="48" s="1"/>
  <c r="AC27" i="47"/>
  <c r="AC27" i="48" s="1"/>
  <c r="AB27" i="47"/>
  <c r="AB27" i="48" s="1"/>
  <c r="AA27" i="47"/>
  <c r="AA27" i="48" s="1"/>
  <c r="Y27" i="47"/>
  <c r="Y27" i="48" s="1"/>
  <c r="W27" i="47"/>
  <c r="W27" i="48" s="1"/>
  <c r="V27" i="47"/>
  <c r="V27" i="48" s="1"/>
  <c r="U27" i="47"/>
  <c r="U27" i="48" s="1"/>
  <c r="S27" i="47"/>
  <c r="S27" i="48" s="1"/>
  <c r="Q27" i="47"/>
  <c r="Q27" i="48" s="1"/>
  <c r="P27" i="47"/>
  <c r="P27" i="48" s="1"/>
  <c r="O27" i="47"/>
  <c r="O27" i="48" s="1"/>
  <c r="M27" i="47"/>
  <c r="M27" i="48" s="1"/>
  <c r="K27" i="47"/>
  <c r="K27" i="48" s="1"/>
  <c r="J27" i="47"/>
  <c r="J27" i="48" s="1"/>
  <c r="I27" i="47"/>
  <c r="I27" i="48" s="1"/>
  <c r="G27" i="47"/>
  <c r="H27" i="47" s="1"/>
  <c r="H27" i="48" s="1"/>
  <c r="E27" i="47"/>
  <c r="F27" i="47" s="1"/>
  <c r="F27" i="48" s="1"/>
  <c r="BO26" i="47" a="1"/>
  <c r="BO26" i="47" s="1"/>
  <c r="BO26" i="48" s="1"/>
  <c r="BM26" i="47" a="1"/>
  <c r="BM26" i="47" s="1"/>
  <c r="BM26" i="48" s="1"/>
  <c r="BL26" i="47" a="1"/>
  <c r="BL26" i="47" s="1"/>
  <c r="BL26" i="48" s="1"/>
  <c r="BK26" i="47" a="1"/>
  <c r="BK26" i="47" s="1"/>
  <c r="BK26" i="48" s="1"/>
  <c r="BJ26" i="47"/>
  <c r="BJ26" i="48" s="1"/>
  <c r="BH26" i="47"/>
  <c r="BH26" i="48" s="1"/>
  <c r="BD26" i="47"/>
  <c r="BD26" i="48" s="1"/>
  <c r="BB26" i="47"/>
  <c r="BB26" i="48" s="1"/>
  <c r="AX26" i="47"/>
  <c r="AV26" i="47"/>
  <c r="AV26" i="48" s="1"/>
  <c r="AR26" i="47"/>
  <c r="AR26" i="48" s="1"/>
  <c r="AP26" i="47"/>
  <c r="AP26" i="48" s="1"/>
  <c r="AL26" i="47"/>
  <c r="AL26" i="48" s="1"/>
  <c r="AJ26" i="47"/>
  <c r="AJ26" i="48" s="1"/>
  <c r="AF26" i="47"/>
  <c r="AF26" i="48" s="1"/>
  <c r="AD26" i="47"/>
  <c r="AD26" i="48" s="1"/>
  <c r="Z26" i="47"/>
  <c r="Z26" i="48" s="1"/>
  <c r="X26" i="47"/>
  <c r="X26" i="48" s="1"/>
  <c r="N26" i="47"/>
  <c r="N26" i="48" s="1"/>
  <c r="L26" i="47"/>
  <c r="L26" i="48" s="1"/>
  <c r="H26" i="47"/>
  <c r="H26" i="48" s="1"/>
  <c r="F26" i="47"/>
  <c r="F26" i="48" s="1"/>
  <c r="BO25" i="47" a="1"/>
  <c r="BO25" i="47" s="1"/>
  <c r="BO25" i="48" s="1"/>
  <c r="BM25" i="47" a="1"/>
  <c r="BM25" i="47" s="1"/>
  <c r="BM25" i="48" s="1"/>
  <c r="BL25" i="47" a="1"/>
  <c r="BL25" i="47" s="1"/>
  <c r="BL25" i="48" s="1"/>
  <c r="BK25" i="47" a="1"/>
  <c r="BK25" i="47" s="1"/>
  <c r="BK25" i="48" s="1"/>
  <c r="BJ25" i="47"/>
  <c r="BJ25" i="48" s="1"/>
  <c r="BH25" i="47"/>
  <c r="BH25" i="48" s="1"/>
  <c r="BD25" i="47"/>
  <c r="BD25" i="48" s="1"/>
  <c r="BB25" i="47"/>
  <c r="BB25" i="48" s="1"/>
  <c r="AX25" i="47"/>
  <c r="AX25" i="48" s="1"/>
  <c r="AV25" i="47"/>
  <c r="AV25" i="48" s="1"/>
  <c r="AR25" i="47"/>
  <c r="AR25" i="48" s="1"/>
  <c r="AP25" i="47"/>
  <c r="AP25" i="48" s="1"/>
  <c r="AL25" i="47"/>
  <c r="AL25" i="48" s="1"/>
  <c r="AJ25" i="47"/>
  <c r="AJ25" i="48" s="1"/>
  <c r="AF25" i="47"/>
  <c r="AF25" i="48" s="1"/>
  <c r="AD25" i="47"/>
  <c r="AD25" i="48" s="1"/>
  <c r="Z25" i="47"/>
  <c r="Z25" i="48" s="1"/>
  <c r="X25" i="47"/>
  <c r="X25" i="48" s="1"/>
  <c r="N25" i="47"/>
  <c r="N25" i="48" s="1"/>
  <c r="L25" i="47"/>
  <c r="L25" i="48" s="1"/>
  <c r="H25" i="47"/>
  <c r="H25" i="48" s="1"/>
  <c r="F25" i="47"/>
  <c r="F25" i="48" s="1"/>
  <c r="BO24" i="47" a="1"/>
  <c r="BO24" i="47" s="1"/>
  <c r="BO24" i="48" s="1"/>
  <c r="BM24" i="47" a="1"/>
  <c r="BM24" i="47" s="1"/>
  <c r="BM24" i="48" s="1"/>
  <c r="BL24" i="47" a="1"/>
  <c r="BL24" i="47" s="1"/>
  <c r="BL24" i="48" s="1"/>
  <c r="BK24" i="47" a="1"/>
  <c r="BK24" i="47" s="1"/>
  <c r="BK24" i="48" s="1"/>
  <c r="BJ24" i="47"/>
  <c r="BJ24" i="48" s="1"/>
  <c r="BH24" i="47"/>
  <c r="BH24" i="48" s="1"/>
  <c r="BD24" i="47"/>
  <c r="BD24" i="48" s="1"/>
  <c r="BB24" i="47"/>
  <c r="BB24" i="48" s="1"/>
  <c r="AX24" i="47"/>
  <c r="AX24" i="48" s="1"/>
  <c r="AV24" i="47"/>
  <c r="AV24" i="48" s="1"/>
  <c r="AR24" i="47"/>
  <c r="AR24" i="48" s="1"/>
  <c r="AP24" i="47"/>
  <c r="AP24" i="48" s="1"/>
  <c r="AL24" i="47"/>
  <c r="AL24" i="48" s="1"/>
  <c r="AJ24" i="47"/>
  <c r="AJ24" i="48" s="1"/>
  <c r="AF24" i="47"/>
  <c r="AF24" i="48" s="1"/>
  <c r="AD24" i="47"/>
  <c r="AD24" i="48" s="1"/>
  <c r="Z24" i="47"/>
  <c r="Z24" i="48" s="1"/>
  <c r="X24" i="47"/>
  <c r="X24" i="48" s="1"/>
  <c r="N24" i="47"/>
  <c r="N24" i="48" s="1"/>
  <c r="L24" i="47"/>
  <c r="L24" i="48" s="1"/>
  <c r="H24" i="47"/>
  <c r="H24" i="48" s="1"/>
  <c r="F24" i="47"/>
  <c r="F24" i="48" s="1"/>
  <c r="BO23" i="47" a="1"/>
  <c r="BO23" i="47" s="1"/>
  <c r="BO23" i="48" s="1"/>
  <c r="BM23" i="47" a="1"/>
  <c r="BM23" i="47" s="1"/>
  <c r="BM23" i="48" s="1"/>
  <c r="BL23" i="47" a="1"/>
  <c r="BL23" i="47" s="1"/>
  <c r="BL23" i="48" s="1"/>
  <c r="BK23" i="47" a="1"/>
  <c r="BK23" i="47" s="1"/>
  <c r="BK23" i="48" s="1"/>
  <c r="BJ23" i="47"/>
  <c r="BJ23" i="48" s="1"/>
  <c r="BH23" i="47"/>
  <c r="BH23" i="48" s="1"/>
  <c r="BD23" i="47"/>
  <c r="BD23" i="48" s="1"/>
  <c r="BB23" i="47"/>
  <c r="BB23" i="48" s="1"/>
  <c r="AX23" i="47"/>
  <c r="AX23" i="48" s="1"/>
  <c r="AV23" i="47"/>
  <c r="AV23" i="48" s="1"/>
  <c r="AR23" i="47"/>
  <c r="AR23" i="48" s="1"/>
  <c r="AP23" i="47"/>
  <c r="AP23" i="48" s="1"/>
  <c r="AL23" i="47"/>
  <c r="AL23" i="48" s="1"/>
  <c r="AJ23" i="47"/>
  <c r="AJ23" i="48" s="1"/>
  <c r="AF23" i="47"/>
  <c r="AF23" i="48" s="1"/>
  <c r="AD23" i="47"/>
  <c r="AD23" i="48" s="1"/>
  <c r="Z23" i="47"/>
  <c r="Z23" i="48" s="1"/>
  <c r="X23" i="47"/>
  <c r="X23" i="48" s="1"/>
  <c r="N23" i="47"/>
  <c r="N23" i="48" s="1"/>
  <c r="L23" i="47"/>
  <c r="L23" i="48" s="1"/>
  <c r="H23" i="47"/>
  <c r="H23" i="48" s="1"/>
  <c r="F23" i="47"/>
  <c r="F23" i="48" s="1"/>
  <c r="BO22" i="47" a="1"/>
  <c r="BO22" i="47" s="1"/>
  <c r="BO22" i="48" s="1"/>
  <c r="BM22" i="47" a="1"/>
  <c r="BM22" i="47" s="1"/>
  <c r="BM22" i="48" s="1"/>
  <c r="BL22" i="47" a="1"/>
  <c r="BL22" i="47" s="1"/>
  <c r="BL22" i="48" s="1"/>
  <c r="BK22" i="47" a="1"/>
  <c r="BK22" i="47" s="1"/>
  <c r="BK22" i="48" s="1"/>
  <c r="BJ22" i="47"/>
  <c r="BJ22" i="48" s="1"/>
  <c r="BH22" i="47"/>
  <c r="BH22" i="48" s="1"/>
  <c r="BD22" i="47"/>
  <c r="BD22" i="48" s="1"/>
  <c r="BB22" i="47"/>
  <c r="BB22" i="48" s="1"/>
  <c r="AX22" i="47"/>
  <c r="AX22" i="48" s="1"/>
  <c r="AV22" i="47"/>
  <c r="AV22" i="48" s="1"/>
  <c r="AR22" i="47"/>
  <c r="AR22" i="48" s="1"/>
  <c r="AP22" i="47"/>
  <c r="AP22" i="48" s="1"/>
  <c r="AL22" i="47"/>
  <c r="AL22" i="48" s="1"/>
  <c r="AJ22" i="47"/>
  <c r="AJ22" i="48" s="1"/>
  <c r="AF22" i="47"/>
  <c r="AF22" i="48" s="1"/>
  <c r="AD22" i="47"/>
  <c r="AD22" i="48" s="1"/>
  <c r="Z22" i="47"/>
  <c r="Z22" i="48" s="1"/>
  <c r="X22" i="47"/>
  <c r="X22" i="48" s="1"/>
  <c r="N22" i="47"/>
  <c r="N22" i="48" s="1"/>
  <c r="L22" i="47"/>
  <c r="L22" i="48" s="1"/>
  <c r="H22" i="47"/>
  <c r="H22" i="48" s="1"/>
  <c r="F22" i="47"/>
  <c r="F22" i="48" s="1"/>
  <c r="BI21" i="47"/>
  <c r="BI21" i="48" s="1"/>
  <c r="BG21" i="47"/>
  <c r="BG21" i="48" s="1"/>
  <c r="BF21" i="47"/>
  <c r="BF21" i="48" s="1"/>
  <c r="BE21" i="47"/>
  <c r="BE21" i="48" s="1"/>
  <c r="BC21" i="47"/>
  <c r="BC21" i="48" s="1"/>
  <c r="BA21" i="47"/>
  <c r="BA21" i="48" s="1"/>
  <c r="AZ21" i="47"/>
  <c r="AZ21" i="48" s="1"/>
  <c r="AY21" i="47"/>
  <c r="AY21" i="48" s="1"/>
  <c r="AW21" i="47"/>
  <c r="AW21" i="48" s="1"/>
  <c r="AU21" i="47"/>
  <c r="AU21" i="48" s="1"/>
  <c r="AT21" i="47"/>
  <c r="AT21" i="48" s="1"/>
  <c r="AS21" i="47"/>
  <c r="AS21" i="48" s="1"/>
  <c r="AQ21" i="47"/>
  <c r="AQ21" i="48" s="1"/>
  <c r="AO21" i="47"/>
  <c r="AO21" i="48" s="1"/>
  <c r="AN21" i="47"/>
  <c r="AN21" i="48" s="1"/>
  <c r="AM21" i="47"/>
  <c r="AM21" i="48" s="1"/>
  <c r="AK21" i="47"/>
  <c r="AK21" i="48" s="1"/>
  <c r="AI21" i="47"/>
  <c r="AI21" i="48" s="1"/>
  <c r="AH21" i="47"/>
  <c r="AH21" i="48" s="1"/>
  <c r="AG21" i="47"/>
  <c r="AG21" i="48" s="1"/>
  <c r="AE21" i="47"/>
  <c r="AE21" i="48" s="1"/>
  <c r="AC21" i="47"/>
  <c r="AC21" i="48" s="1"/>
  <c r="AB21" i="47"/>
  <c r="AB21" i="48" s="1"/>
  <c r="AA21" i="47"/>
  <c r="AA21" i="48" s="1"/>
  <c r="Y21" i="47"/>
  <c r="Y21" i="48" s="1"/>
  <c r="W21" i="47"/>
  <c r="W21" i="48" s="1"/>
  <c r="V21" i="47"/>
  <c r="V21" i="48" s="1"/>
  <c r="U21" i="47"/>
  <c r="U21" i="48" s="1"/>
  <c r="S21" i="47"/>
  <c r="S21" i="48" s="1"/>
  <c r="Q21" i="47"/>
  <c r="Q21" i="48" s="1"/>
  <c r="P21" i="47"/>
  <c r="P21" i="48" s="1"/>
  <c r="O21" i="47"/>
  <c r="O21" i="48" s="1"/>
  <c r="M21" i="47"/>
  <c r="M21" i="48" s="1"/>
  <c r="K21" i="47"/>
  <c r="K21" i="48" s="1"/>
  <c r="J21" i="47"/>
  <c r="J21" i="48" s="1"/>
  <c r="I21" i="47"/>
  <c r="I21" i="48" s="1"/>
  <c r="G21" i="47"/>
  <c r="H21" i="47" s="1"/>
  <c r="H21" i="48" s="1"/>
  <c r="E21" i="47"/>
  <c r="F21" i="47" s="1"/>
  <c r="F21" i="48" s="1"/>
  <c r="BO20" i="47" a="1"/>
  <c r="BO20" i="47" s="1"/>
  <c r="BO20" i="48" s="1"/>
  <c r="BM20" i="47" a="1"/>
  <c r="BM20" i="47" s="1"/>
  <c r="BM20" i="48" s="1"/>
  <c r="BL20" i="47" a="1"/>
  <c r="BL20" i="47" s="1"/>
  <c r="BL20" i="48" s="1"/>
  <c r="BK20" i="47" a="1"/>
  <c r="BK20" i="47" s="1"/>
  <c r="BK20" i="48" s="1"/>
  <c r="BJ20" i="47"/>
  <c r="BJ20" i="48" s="1"/>
  <c r="BH20" i="47"/>
  <c r="BH20" i="48" s="1"/>
  <c r="BD20" i="47"/>
  <c r="BD20" i="48" s="1"/>
  <c r="BB20" i="47"/>
  <c r="BB20" i="48" s="1"/>
  <c r="AX20" i="47"/>
  <c r="AX20" i="48" s="1"/>
  <c r="AV20" i="47"/>
  <c r="AV20" i="48" s="1"/>
  <c r="AR20" i="47"/>
  <c r="AR20" i="48" s="1"/>
  <c r="AP20" i="47"/>
  <c r="AP20" i="48" s="1"/>
  <c r="AL20" i="47"/>
  <c r="AL20" i="48" s="1"/>
  <c r="AJ20" i="47"/>
  <c r="AJ20" i="48" s="1"/>
  <c r="AF20" i="47"/>
  <c r="AF20" i="48" s="1"/>
  <c r="AD20" i="47"/>
  <c r="AD20" i="48" s="1"/>
  <c r="Z20" i="47"/>
  <c r="Z20" i="48" s="1"/>
  <c r="X20" i="47"/>
  <c r="X20" i="48" s="1"/>
  <c r="N20" i="47"/>
  <c r="N20" i="48" s="1"/>
  <c r="L20" i="47"/>
  <c r="L20" i="48" s="1"/>
  <c r="H20" i="47"/>
  <c r="H20" i="48" s="1"/>
  <c r="F20" i="47"/>
  <c r="F20" i="48" s="1"/>
  <c r="BO19" i="47" a="1"/>
  <c r="BO19" i="47" s="1"/>
  <c r="BO19" i="48" s="1"/>
  <c r="BM19" i="47" a="1"/>
  <c r="BM19" i="47" s="1"/>
  <c r="BM19" i="48" s="1"/>
  <c r="BL19" i="47" a="1"/>
  <c r="BL19" i="47" s="1"/>
  <c r="BL19" i="48" s="1"/>
  <c r="BK19" i="47" a="1"/>
  <c r="BK19" i="47" s="1"/>
  <c r="BK19" i="48" s="1"/>
  <c r="BJ19" i="47"/>
  <c r="BJ19" i="48" s="1"/>
  <c r="BH19" i="47"/>
  <c r="BH19" i="48" s="1"/>
  <c r="BD19" i="47"/>
  <c r="BD19" i="48" s="1"/>
  <c r="BB19" i="47"/>
  <c r="BB19" i="48" s="1"/>
  <c r="AX19" i="47"/>
  <c r="AX19" i="48" s="1"/>
  <c r="AV19" i="47"/>
  <c r="AV19" i="48" s="1"/>
  <c r="AR19" i="47"/>
  <c r="AR19" i="48" s="1"/>
  <c r="AP19" i="47"/>
  <c r="AP19" i="48" s="1"/>
  <c r="AL19" i="47"/>
  <c r="AL19" i="48" s="1"/>
  <c r="AJ19" i="47"/>
  <c r="AJ19" i="48" s="1"/>
  <c r="AF19" i="47"/>
  <c r="AF19" i="48" s="1"/>
  <c r="AD19" i="47"/>
  <c r="AD19" i="48" s="1"/>
  <c r="Z19" i="47"/>
  <c r="Z19" i="48" s="1"/>
  <c r="X19" i="47"/>
  <c r="X19" i="48" s="1"/>
  <c r="N19" i="47"/>
  <c r="N19" i="48" s="1"/>
  <c r="L19" i="47"/>
  <c r="L19" i="48" s="1"/>
  <c r="H19" i="47"/>
  <c r="H19" i="48" s="1"/>
  <c r="F19" i="47"/>
  <c r="F19" i="48" s="1"/>
  <c r="BO18" i="47" a="1"/>
  <c r="BO18" i="47" s="1"/>
  <c r="BO18" i="48" s="1"/>
  <c r="BM18" i="47" a="1"/>
  <c r="BM18" i="47" s="1"/>
  <c r="BM18" i="48" s="1"/>
  <c r="BL18" i="47" a="1"/>
  <c r="BL18" i="47" s="1"/>
  <c r="BL18" i="48" s="1"/>
  <c r="BK18" i="47" a="1"/>
  <c r="BK18" i="47" s="1"/>
  <c r="BK18" i="48" s="1"/>
  <c r="BJ18" i="47"/>
  <c r="BJ18" i="48" s="1"/>
  <c r="BH18" i="47"/>
  <c r="BH18" i="48" s="1"/>
  <c r="BD18" i="47"/>
  <c r="BD18" i="48" s="1"/>
  <c r="BB18" i="47"/>
  <c r="BB18" i="48" s="1"/>
  <c r="AX18" i="47"/>
  <c r="AX18" i="48" s="1"/>
  <c r="AV18" i="47"/>
  <c r="AV18" i="48" s="1"/>
  <c r="AR18" i="47"/>
  <c r="AR18" i="48" s="1"/>
  <c r="AP18" i="47"/>
  <c r="AP18" i="48" s="1"/>
  <c r="AL18" i="47"/>
  <c r="AL18" i="48" s="1"/>
  <c r="AJ18" i="47"/>
  <c r="AJ18" i="48" s="1"/>
  <c r="AF18" i="47"/>
  <c r="AF18" i="48" s="1"/>
  <c r="AD18" i="47"/>
  <c r="AD18" i="48" s="1"/>
  <c r="Z18" i="47"/>
  <c r="Z18" i="48" s="1"/>
  <c r="X18" i="47"/>
  <c r="X18" i="48" s="1"/>
  <c r="N18" i="47"/>
  <c r="N18" i="48" s="1"/>
  <c r="L18" i="47"/>
  <c r="L18" i="48" s="1"/>
  <c r="H18" i="47"/>
  <c r="H18" i="48" s="1"/>
  <c r="F18" i="47"/>
  <c r="F18" i="48" s="1"/>
  <c r="BO17" i="47" a="1"/>
  <c r="BO17" i="47" s="1"/>
  <c r="BO17" i="48" s="1"/>
  <c r="BM17" i="47" a="1"/>
  <c r="BM17" i="47" s="1"/>
  <c r="BM17" i="48" s="1"/>
  <c r="BL17" i="47" a="1"/>
  <c r="BL17" i="47" s="1"/>
  <c r="BL17" i="48" s="1"/>
  <c r="BK17" i="47" a="1"/>
  <c r="BK17" i="47" s="1"/>
  <c r="BK17" i="48" s="1"/>
  <c r="BJ17" i="47"/>
  <c r="BJ17" i="48" s="1"/>
  <c r="BH17" i="47"/>
  <c r="BH17" i="48" s="1"/>
  <c r="BD17" i="47"/>
  <c r="BD17" i="48" s="1"/>
  <c r="BB17" i="47"/>
  <c r="BB17" i="48" s="1"/>
  <c r="AX17" i="47"/>
  <c r="AX17" i="48" s="1"/>
  <c r="AV17" i="47"/>
  <c r="AV17" i="48" s="1"/>
  <c r="AR17" i="47"/>
  <c r="AR17" i="48" s="1"/>
  <c r="AP17" i="47"/>
  <c r="AP17" i="48" s="1"/>
  <c r="AL17" i="47"/>
  <c r="AL17" i="48" s="1"/>
  <c r="AJ17" i="47"/>
  <c r="AJ17" i="48" s="1"/>
  <c r="AF17" i="47"/>
  <c r="AF17" i="48" s="1"/>
  <c r="AD17" i="47"/>
  <c r="AD17" i="48" s="1"/>
  <c r="Z17" i="47"/>
  <c r="Z17" i="48" s="1"/>
  <c r="X17" i="47"/>
  <c r="X17" i="48" s="1"/>
  <c r="N17" i="47"/>
  <c r="N17" i="48" s="1"/>
  <c r="L17" i="47"/>
  <c r="L17" i="48" s="1"/>
  <c r="H17" i="47"/>
  <c r="H17" i="48" s="1"/>
  <c r="F17" i="47"/>
  <c r="F17" i="48" s="1"/>
  <c r="BO16" i="47" a="1"/>
  <c r="BO16" i="47" s="1"/>
  <c r="BM16" i="47" a="1"/>
  <c r="BM16" i="47" s="1"/>
  <c r="BL16" i="47" a="1"/>
  <c r="BL16" i="47" s="1"/>
  <c r="BK16" i="47" a="1"/>
  <c r="BK16" i="47" s="1"/>
  <c r="BJ16" i="47"/>
  <c r="BJ16" i="48" s="1"/>
  <c r="BH16" i="47"/>
  <c r="BH16" i="48" s="1"/>
  <c r="BD16" i="47"/>
  <c r="BD16" i="48" s="1"/>
  <c r="BB16" i="47"/>
  <c r="BB16" i="48" s="1"/>
  <c r="AX16" i="47"/>
  <c r="AX16" i="48" s="1"/>
  <c r="AV16" i="47"/>
  <c r="AV16" i="48" s="1"/>
  <c r="AR16" i="47"/>
  <c r="AR16" i="48" s="1"/>
  <c r="AP16" i="47"/>
  <c r="AP16" i="48" s="1"/>
  <c r="AL16" i="47"/>
  <c r="AL16" i="48" s="1"/>
  <c r="AJ16" i="47"/>
  <c r="AJ16" i="48" s="1"/>
  <c r="AF16" i="47"/>
  <c r="AF16" i="48" s="1"/>
  <c r="AD16" i="47"/>
  <c r="AD16" i="48" s="1"/>
  <c r="Z16" i="47"/>
  <c r="Z16" i="48" s="1"/>
  <c r="X16" i="47"/>
  <c r="X16" i="48" s="1"/>
  <c r="N16" i="47"/>
  <c r="N16" i="48" s="1"/>
  <c r="L16" i="47"/>
  <c r="L16" i="48" s="1"/>
  <c r="H16" i="47"/>
  <c r="H16" i="48" s="1"/>
  <c r="F16" i="47"/>
  <c r="F16" i="48" s="1"/>
  <c r="BI15" i="47"/>
  <c r="BI15" i="48" s="1"/>
  <c r="BG15" i="47"/>
  <c r="BG15" i="48" s="1"/>
  <c r="BF15" i="47"/>
  <c r="BF15" i="48" s="1"/>
  <c r="BE15" i="47"/>
  <c r="BE15" i="48" s="1"/>
  <c r="BC15" i="47"/>
  <c r="BC15" i="48" s="1"/>
  <c r="BA15" i="47"/>
  <c r="BA15" i="48" s="1"/>
  <c r="AZ15" i="47"/>
  <c r="AZ15" i="48" s="1"/>
  <c r="AY15" i="47"/>
  <c r="AY15" i="48" s="1"/>
  <c r="AW15" i="47"/>
  <c r="AW15" i="48" s="1"/>
  <c r="AU15" i="47"/>
  <c r="AU15" i="48" s="1"/>
  <c r="AT15" i="47"/>
  <c r="AT15" i="48" s="1"/>
  <c r="AS15" i="47"/>
  <c r="AS15" i="48" s="1"/>
  <c r="AQ15" i="47"/>
  <c r="AQ15" i="48" s="1"/>
  <c r="AO15" i="47"/>
  <c r="AO15" i="48" s="1"/>
  <c r="AN15" i="47"/>
  <c r="AN15" i="48" s="1"/>
  <c r="AM15" i="47"/>
  <c r="AM15" i="48" s="1"/>
  <c r="AK15" i="47"/>
  <c r="AK15" i="48" s="1"/>
  <c r="AI15" i="47"/>
  <c r="AI15" i="48" s="1"/>
  <c r="AH15" i="47"/>
  <c r="AH15" i="48" s="1"/>
  <c r="AG15" i="47"/>
  <c r="AG15" i="48" s="1"/>
  <c r="AE15" i="47"/>
  <c r="AE15" i="48" s="1"/>
  <c r="AC15" i="47"/>
  <c r="AC15" i="48" s="1"/>
  <c r="AB15" i="47"/>
  <c r="AB15" i="48" s="1"/>
  <c r="AA15" i="47"/>
  <c r="AA15" i="48" s="1"/>
  <c r="Y15" i="47"/>
  <c r="Y15" i="48" s="1"/>
  <c r="W15" i="47"/>
  <c r="W15" i="48" s="1"/>
  <c r="V15" i="47"/>
  <c r="V15" i="48" s="1"/>
  <c r="U15" i="47"/>
  <c r="U15" i="48" s="1"/>
  <c r="S15" i="47"/>
  <c r="S15" i="48" s="1"/>
  <c r="Q15" i="47"/>
  <c r="Q15" i="48" s="1"/>
  <c r="P15" i="47"/>
  <c r="P15" i="48" s="1"/>
  <c r="O15" i="47"/>
  <c r="O15" i="48" s="1"/>
  <c r="M15" i="47"/>
  <c r="M15" i="48" s="1"/>
  <c r="K15" i="47"/>
  <c r="K15" i="48" s="1"/>
  <c r="J15" i="47"/>
  <c r="J15" i="48" s="1"/>
  <c r="I15" i="47"/>
  <c r="I15" i="48" s="1"/>
  <c r="G15" i="47"/>
  <c r="H15" i="47" s="1"/>
  <c r="H15" i="48" s="1"/>
  <c r="E15" i="47"/>
  <c r="F15" i="47" s="1"/>
  <c r="F15" i="48" s="1"/>
  <c r="BO14" i="47" a="1"/>
  <c r="BO14" i="47" s="1"/>
  <c r="BO14" i="48" s="1"/>
  <c r="BM14" i="47" a="1"/>
  <c r="BM14" i="47" s="1"/>
  <c r="BM14" i="48" s="1"/>
  <c r="BL14" i="47" a="1"/>
  <c r="BL14" i="47" s="1"/>
  <c r="BL14" i="48" s="1"/>
  <c r="BK14" i="47" a="1"/>
  <c r="BK14" i="47" s="1"/>
  <c r="BK14" i="48" s="1"/>
  <c r="BJ14" i="47"/>
  <c r="BJ14" i="48" s="1"/>
  <c r="BH14" i="47"/>
  <c r="BH14" i="48" s="1"/>
  <c r="BD14" i="47"/>
  <c r="BD14" i="48" s="1"/>
  <c r="BB14" i="47"/>
  <c r="BB14" i="48" s="1"/>
  <c r="AX14" i="47"/>
  <c r="AX14" i="48" s="1"/>
  <c r="AV14" i="47"/>
  <c r="AV14" i="48" s="1"/>
  <c r="AR14" i="47"/>
  <c r="AR14" i="48" s="1"/>
  <c r="AP14" i="47"/>
  <c r="AP14" i="48" s="1"/>
  <c r="AL14" i="47"/>
  <c r="AL14" i="48" s="1"/>
  <c r="AJ14" i="47"/>
  <c r="AJ14" i="48" s="1"/>
  <c r="AF14" i="47"/>
  <c r="AF14" i="48" s="1"/>
  <c r="AD14" i="47"/>
  <c r="AD14" i="48" s="1"/>
  <c r="Z14" i="47"/>
  <c r="Z14" i="48" s="1"/>
  <c r="X14" i="47"/>
  <c r="X14" i="48" s="1"/>
  <c r="T14" i="47"/>
  <c r="T14" i="48" s="1"/>
  <c r="R14" i="47"/>
  <c r="R14" i="48" s="1"/>
  <c r="N14" i="47"/>
  <c r="N14" i="48" s="1"/>
  <c r="L14" i="47"/>
  <c r="L14" i="48" s="1"/>
  <c r="H14" i="47"/>
  <c r="H14" i="48" s="1"/>
  <c r="F14" i="47"/>
  <c r="F14" i="48" s="1"/>
  <c r="BO13" i="47" a="1"/>
  <c r="BO13" i="47" s="1"/>
  <c r="BO13" i="48" s="1"/>
  <c r="BM13" i="47" a="1"/>
  <c r="BM13" i="47" s="1"/>
  <c r="BM13" i="48" s="1"/>
  <c r="BL13" i="47" a="1"/>
  <c r="BL13" i="47" s="1"/>
  <c r="BL13" i="48" s="1"/>
  <c r="BK13" i="47" a="1"/>
  <c r="BK13" i="47" s="1"/>
  <c r="BK13" i="48" s="1"/>
  <c r="BJ13" i="47"/>
  <c r="BJ13" i="48" s="1"/>
  <c r="BH13" i="47"/>
  <c r="BH13" i="48" s="1"/>
  <c r="BD13" i="47"/>
  <c r="BD13" i="48" s="1"/>
  <c r="BB13" i="47"/>
  <c r="BB13" i="48" s="1"/>
  <c r="AX13" i="47"/>
  <c r="AX13" i="48" s="1"/>
  <c r="AV13" i="47"/>
  <c r="AV13" i="48" s="1"/>
  <c r="AR13" i="47"/>
  <c r="AR13" i="48" s="1"/>
  <c r="AP13" i="47"/>
  <c r="AP13" i="48" s="1"/>
  <c r="AL13" i="47"/>
  <c r="AL13" i="48" s="1"/>
  <c r="AJ13" i="47"/>
  <c r="AJ13" i="48" s="1"/>
  <c r="AF13" i="47"/>
  <c r="AF13" i="48" s="1"/>
  <c r="AD13" i="47"/>
  <c r="AD13" i="48" s="1"/>
  <c r="Z13" i="47"/>
  <c r="Z13" i="48" s="1"/>
  <c r="X13" i="47"/>
  <c r="X13" i="48" s="1"/>
  <c r="T13" i="47"/>
  <c r="T13" i="48" s="1"/>
  <c r="R13" i="47"/>
  <c r="R13" i="48" s="1"/>
  <c r="N13" i="47"/>
  <c r="N13" i="48" s="1"/>
  <c r="L13" i="47"/>
  <c r="L13" i="48" s="1"/>
  <c r="H13" i="47"/>
  <c r="H13" i="48" s="1"/>
  <c r="F13" i="47"/>
  <c r="F13" i="48" s="1"/>
  <c r="BO12" i="47" a="1"/>
  <c r="BO12" i="47" s="1"/>
  <c r="BO12" i="48" s="1"/>
  <c r="BM12" i="47" a="1"/>
  <c r="BM12" i="47" s="1"/>
  <c r="BM12" i="48" s="1"/>
  <c r="BL12" i="47" a="1"/>
  <c r="BL12" i="47" s="1"/>
  <c r="BL12" i="48" s="1"/>
  <c r="BK12" i="47" a="1"/>
  <c r="BK12" i="47" s="1"/>
  <c r="BK12" i="48" s="1"/>
  <c r="BJ12" i="47"/>
  <c r="BJ12" i="48" s="1"/>
  <c r="BH12" i="47"/>
  <c r="BH12" i="48" s="1"/>
  <c r="BD12" i="47"/>
  <c r="BD12" i="48" s="1"/>
  <c r="BB12" i="47"/>
  <c r="BB12" i="48" s="1"/>
  <c r="AX12" i="47"/>
  <c r="AX12" i="48" s="1"/>
  <c r="AV12" i="47"/>
  <c r="AV12" i="48" s="1"/>
  <c r="AR12" i="47"/>
  <c r="AR12" i="48" s="1"/>
  <c r="AP12" i="47"/>
  <c r="AP12" i="48" s="1"/>
  <c r="AL12" i="47"/>
  <c r="AL12" i="48" s="1"/>
  <c r="AJ12" i="47"/>
  <c r="AJ12" i="48" s="1"/>
  <c r="AF12" i="47"/>
  <c r="AF12" i="48" s="1"/>
  <c r="AD12" i="47"/>
  <c r="AD12" i="48" s="1"/>
  <c r="Z12" i="47"/>
  <c r="Z12" i="48" s="1"/>
  <c r="X12" i="47"/>
  <c r="X12" i="48" s="1"/>
  <c r="T12" i="47"/>
  <c r="T12" i="48" s="1"/>
  <c r="R12" i="47"/>
  <c r="R12" i="48" s="1"/>
  <c r="N12" i="47"/>
  <c r="N12" i="48" s="1"/>
  <c r="L12" i="47"/>
  <c r="L12" i="48" s="1"/>
  <c r="H12" i="47"/>
  <c r="H12" i="48" s="1"/>
  <c r="F12" i="47"/>
  <c r="F12" i="48" s="1"/>
  <c r="BO11" i="47" a="1"/>
  <c r="BO11" i="47" s="1"/>
  <c r="BO11" i="48" s="1"/>
  <c r="BM11" i="47" a="1"/>
  <c r="BM11" i="47" s="1"/>
  <c r="BM11" i="48" s="1"/>
  <c r="BL11" i="47" a="1"/>
  <c r="BL11" i="47" s="1"/>
  <c r="BL11" i="48" s="1"/>
  <c r="BK11" i="47" a="1"/>
  <c r="BK11" i="47" s="1"/>
  <c r="BK11" i="48" s="1"/>
  <c r="BJ11" i="47"/>
  <c r="BJ11" i="48" s="1"/>
  <c r="BH11" i="47"/>
  <c r="BH11" i="48" s="1"/>
  <c r="BD11" i="47"/>
  <c r="BD11" i="48" s="1"/>
  <c r="BB11" i="47"/>
  <c r="BB11" i="48" s="1"/>
  <c r="AX11" i="47"/>
  <c r="AX11" i="48" s="1"/>
  <c r="AV11" i="47"/>
  <c r="AV11" i="48" s="1"/>
  <c r="AR11" i="47"/>
  <c r="AR11" i="48" s="1"/>
  <c r="AP11" i="47"/>
  <c r="AP11" i="48" s="1"/>
  <c r="AL11" i="47"/>
  <c r="AL11" i="48" s="1"/>
  <c r="AJ11" i="47"/>
  <c r="AJ11" i="48" s="1"/>
  <c r="AF11" i="47"/>
  <c r="AF11" i="48" s="1"/>
  <c r="AD11" i="47"/>
  <c r="AD11" i="48" s="1"/>
  <c r="Z11" i="47"/>
  <c r="Z11" i="48" s="1"/>
  <c r="X11" i="47"/>
  <c r="X11" i="48" s="1"/>
  <c r="T11" i="47"/>
  <c r="T11" i="48" s="1"/>
  <c r="R11" i="47"/>
  <c r="R11" i="48" s="1"/>
  <c r="N11" i="47"/>
  <c r="N11" i="48" s="1"/>
  <c r="L11" i="47"/>
  <c r="L11" i="48" s="1"/>
  <c r="H11" i="47"/>
  <c r="H11" i="48" s="1"/>
  <c r="F11" i="47"/>
  <c r="F11" i="48" s="1"/>
  <c r="BO10" i="47" a="1"/>
  <c r="BO10" i="47" s="1"/>
  <c r="BO10" i="48" s="1"/>
  <c r="BM10" i="47" a="1"/>
  <c r="BM10" i="47" s="1"/>
  <c r="BM10" i="48" s="1"/>
  <c r="BL10" i="47" a="1"/>
  <c r="BL10" i="47" s="1"/>
  <c r="BL10" i="48" s="1"/>
  <c r="BK10" i="47" a="1"/>
  <c r="BK10" i="47" s="1"/>
  <c r="BK10" i="48" s="1"/>
  <c r="BJ10" i="47"/>
  <c r="BJ10" i="48" s="1"/>
  <c r="BH10" i="47"/>
  <c r="BH10" i="48" s="1"/>
  <c r="BD10" i="47"/>
  <c r="BD10" i="48" s="1"/>
  <c r="BB10" i="47"/>
  <c r="BB10" i="48" s="1"/>
  <c r="AX10" i="47"/>
  <c r="AX10" i="48" s="1"/>
  <c r="AV10" i="47"/>
  <c r="AV10" i="48" s="1"/>
  <c r="AR10" i="47"/>
  <c r="AR10" i="48" s="1"/>
  <c r="AP10" i="47"/>
  <c r="AP10" i="48" s="1"/>
  <c r="AL10" i="47"/>
  <c r="AL10" i="48" s="1"/>
  <c r="AJ10" i="47"/>
  <c r="AJ10" i="48" s="1"/>
  <c r="AF10" i="47"/>
  <c r="AF10" i="48" s="1"/>
  <c r="AD10" i="47"/>
  <c r="AD10" i="48" s="1"/>
  <c r="Z10" i="47"/>
  <c r="Z10" i="48" s="1"/>
  <c r="X10" i="47"/>
  <c r="X10" i="48" s="1"/>
  <c r="T10" i="47"/>
  <c r="T10" i="48" s="1"/>
  <c r="R10" i="47"/>
  <c r="R10" i="48" s="1"/>
  <c r="N10" i="47"/>
  <c r="N10" i="48" s="1"/>
  <c r="L10" i="47"/>
  <c r="L10" i="48" s="1"/>
  <c r="H10" i="47"/>
  <c r="H10" i="48" s="1"/>
  <c r="F10" i="47"/>
  <c r="F10" i="48" s="1"/>
  <c r="BI9" i="47"/>
  <c r="BI9" i="48" s="1"/>
  <c r="BG9" i="47"/>
  <c r="BG9" i="48" s="1"/>
  <c r="BF9" i="47"/>
  <c r="BF9" i="48" s="1"/>
  <c r="BE9" i="47"/>
  <c r="BE9" i="48" s="1"/>
  <c r="BC9" i="47"/>
  <c r="BC9" i="48" s="1"/>
  <c r="BA9" i="47"/>
  <c r="BA9" i="48" s="1"/>
  <c r="AZ9" i="47"/>
  <c r="AZ9" i="48" s="1"/>
  <c r="AY9" i="47"/>
  <c r="AY9" i="48" s="1"/>
  <c r="AW9" i="47"/>
  <c r="AW9" i="48" s="1"/>
  <c r="AU9" i="47"/>
  <c r="AU9" i="48" s="1"/>
  <c r="AT9" i="47"/>
  <c r="AT9" i="48" s="1"/>
  <c r="AS9" i="47"/>
  <c r="AS9" i="48" s="1"/>
  <c r="AQ9" i="47"/>
  <c r="AQ9" i="48" s="1"/>
  <c r="AO9" i="47"/>
  <c r="AO9" i="48" s="1"/>
  <c r="AN9" i="47"/>
  <c r="AN9" i="48" s="1"/>
  <c r="AM9" i="47"/>
  <c r="AM9" i="48" s="1"/>
  <c r="AK9" i="47"/>
  <c r="AK9" i="48" s="1"/>
  <c r="AI9" i="47"/>
  <c r="AI9" i="48" s="1"/>
  <c r="AH9" i="47"/>
  <c r="AH9" i="48" s="1"/>
  <c r="AG9" i="47"/>
  <c r="AG9" i="48" s="1"/>
  <c r="AE9" i="47"/>
  <c r="AE9" i="48" s="1"/>
  <c r="AC9" i="47"/>
  <c r="AC9" i="48" s="1"/>
  <c r="AB9" i="47"/>
  <c r="AB9" i="48" s="1"/>
  <c r="AA9" i="47"/>
  <c r="AA9" i="48" s="1"/>
  <c r="Y9" i="47"/>
  <c r="Y9" i="48" s="1"/>
  <c r="W9" i="47"/>
  <c r="W9" i="48" s="1"/>
  <c r="V9" i="47"/>
  <c r="V9" i="48" s="1"/>
  <c r="U9" i="47"/>
  <c r="U9" i="48" s="1"/>
  <c r="S9" i="47"/>
  <c r="S9" i="48" s="1"/>
  <c r="Q9" i="47"/>
  <c r="Q9" i="48" s="1"/>
  <c r="P9" i="47"/>
  <c r="P9" i="48" s="1"/>
  <c r="O9" i="47"/>
  <c r="O9" i="48" s="1"/>
  <c r="M9" i="47"/>
  <c r="M9" i="48" s="1"/>
  <c r="K9" i="47"/>
  <c r="K9" i="48" s="1"/>
  <c r="J9" i="47"/>
  <c r="J9" i="48" s="1"/>
  <c r="I9" i="47"/>
  <c r="I9" i="48" s="1"/>
  <c r="G9" i="47"/>
  <c r="H9" i="47" s="1"/>
  <c r="H9" i="48" s="1"/>
  <c r="E9" i="47"/>
  <c r="F9" i="47" s="1"/>
  <c r="F9" i="48" s="1"/>
  <c r="I5" i="48"/>
  <c r="O5" i="48" s="1"/>
  <c r="U5" i="48" s="1"/>
  <c r="AA5" i="48" s="1"/>
  <c r="AG5" i="48" s="1"/>
  <c r="AM5" i="48" s="1"/>
  <c r="AS5" i="48" s="1"/>
  <c r="AY5" i="48" s="1"/>
  <c r="BE5" i="48" s="1"/>
  <c r="BK5" i="48" s="1"/>
  <c r="E6" i="48"/>
  <c r="K6" i="48"/>
  <c r="Q6" i="48"/>
  <c r="W6" i="48"/>
  <c r="AC6" i="48"/>
  <c r="AI6" i="48"/>
  <c r="AO6" i="48"/>
  <c r="AU6" i="48"/>
  <c r="BA6" i="48"/>
  <c r="BG6" i="48"/>
  <c r="BM6" i="48"/>
  <c r="E7" i="48"/>
  <c r="K7" i="48"/>
  <c r="Q7" i="48"/>
  <c r="W7" i="48"/>
  <c r="AC7" i="48"/>
  <c r="AI7" i="48"/>
  <c r="AO7" i="48"/>
  <c r="AU7" i="48"/>
  <c r="BA7" i="48"/>
  <c r="BG7" i="48"/>
  <c r="BM7" i="48"/>
  <c r="I8" i="48"/>
  <c r="O8" i="48" s="1"/>
  <c r="U8" i="48" s="1"/>
  <c r="AA8" i="48" s="1"/>
  <c r="AG8" i="48" s="1"/>
  <c r="AM8" i="48" s="1"/>
  <c r="AS8" i="48" s="1"/>
  <c r="AY8" i="48" s="1"/>
  <c r="BE8" i="48" s="1"/>
  <c r="BK8" i="48" s="1"/>
  <c r="J8" i="48"/>
  <c r="P8" i="48" s="1"/>
  <c r="V8" i="48" s="1"/>
  <c r="AB8" i="48" s="1"/>
  <c r="AH8" i="48" s="1"/>
  <c r="AN8" i="48" s="1"/>
  <c r="AT8" i="48" s="1"/>
  <c r="AZ8" i="48" s="1"/>
  <c r="BF8" i="48" s="1"/>
  <c r="BL8" i="48" s="1"/>
  <c r="K8" i="48"/>
  <c r="Q8" i="48" s="1"/>
  <c r="W8" i="48" s="1"/>
  <c r="AC8" i="48" s="1"/>
  <c r="AI8" i="48" s="1"/>
  <c r="AO8" i="48" s="1"/>
  <c r="AU8" i="48" s="1"/>
  <c r="BA8" i="48" s="1"/>
  <c r="BG8" i="48" s="1"/>
  <c r="BM8" i="48" s="1"/>
  <c r="L8" i="48"/>
  <c r="R8" i="48" s="1"/>
  <c r="X8" i="48" s="1"/>
  <c r="AD8" i="48" s="1"/>
  <c r="AJ8" i="48" s="1"/>
  <c r="AP8" i="48" s="1"/>
  <c r="AV8" i="48" s="1"/>
  <c r="BB8" i="48" s="1"/>
  <c r="BH8" i="48" s="1"/>
  <c r="BN8" i="48" s="1"/>
  <c r="M8" i="48"/>
  <c r="S8" i="48" s="1"/>
  <c r="Y8" i="48" s="1"/>
  <c r="AE8" i="48" s="1"/>
  <c r="AK8" i="48" s="1"/>
  <c r="AQ8" i="48" s="1"/>
  <c r="AW8" i="48" s="1"/>
  <c r="BC8" i="48" s="1"/>
  <c r="BI8" i="48" s="1"/>
  <c r="BO8" i="48" s="1"/>
  <c r="N8" i="48"/>
  <c r="T8" i="48" s="1"/>
  <c r="Z8" i="48" s="1"/>
  <c r="AF8" i="48" s="1"/>
  <c r="AL8" i="48" s="1"/>
  <c r="AR8" i="48" s="1"/>
  <c r="AX8" i="48" s="1"/>
  <c r="BD8" i="48" s="1"/>
  <c r="BJ8" i="48" s="1"/>
  <c r="BP8" i="48" s="1"/>
  <c r="C9" i="48"/>
  <c r="D9" i="48"/>
  <c r="C10" i="48"/>
  <c r="D10" i="48"/>
  <c r="E10" i="48"/>
  <c r="G10" i="48"/>
  <c r="I10" i="48"/>
  <c r="J10" i="48"/>
  <c r="K10" i="48"/>
  <c r="M10" i="48"/>
  <c r="O10" i="48"/>
  <c r="P10" i="48"/>
  <c r="Q10" i="48"/>
  <c r="S10" i="48"/>
  <c r="U10" i="48"/>
  <c r="V10" i="48"/>
  <c r="W10" i="48"/>
  <c r="Y10" i="48"/>
  <c r="AA10" i="48"/>
  <c r="AB10" i="48"/>
  <c r="AC10" i="48"/>
  <c r="AE10" i="48"/>
  <c r="AG10" i="48"/>
  <c r="AH10" i="48"/>
  <c r="AI10" i="48"/>
  <c r="AK10" i="48"/>
  <c r="AM10" i="48"/>
  <c r="AN10" i="48"/>
  <c r="AO10" i="48"/>
  <c r="AQ10" i="48"/>
  <c r="AS10" i="48"/>
  <c r="AT10" i="48"/>
  <c r="AU10" i="48"/>
  <c r="AW10" i="48"/>
  <c r="AY10" i="48"/>
  <c r="AZ10" i="48"/>
  <c r="BA10" i="48"/>
  <c r="BC10" i="48"/>
  <c r="BE10" i="48"/>
  <c r="BF10" i="48"/>
  <c r="BG10" i="48"/>
  <c r="BI10" i="48"/>
  <c r="C11" i="48"/>
  <c r="D11" i="48"/>
  <c r="E11" i="48"/>
  <c r="G11" i="48"/>
  <c r="I11" i="48"/>
  <c r="J11" i="48"/>
  <c r="K11" i="48"/>
  <c r="M11" i="48"/>
  <c r="O11" i="48"/>
  <c r="P11" i="48"/>
  <c r="Q11" i="48"/>
  <c r="S11" i="48"/>
  <c r="U11" i="48"/>
  <c r="V11" i="48"/>
  <c r="W11" i="48"/>
  <c r="Y11" i="48"/>
  <c r="AA11" i="48"/>
  <c r="AB11" i="48"/>
  <c r="AC11" i="48"/>
  <c r="AE11" i="48"/>
  <c r="AG11" i="48"/>
  <c r="AH11" i="48"/>
  <c r="AI11" i="48"/>
  <c r="AK11" i="48"/>
  <c r="AM11" i="48"/>
  <c r="AN11" i="48"/>
  <c r="AO11" i="48"/>
  <c r="AQ11" i="48"/>
  <c r="AS11" i="48"/>
  <c r="AT11" i="48"/>
  <c r="AU11" i="48"/>
  <c r="AW11" i="48"/>
  <c r="AY11" i="48"/>
  <c r="AZ11" i="48"/>
  <c r="BA11" i="48"/>
  <c r="BC11" i="48"/>
  <c r="BE11" i="48"/>
  <c r="BF11" i="48"/>
  <c r="BG11" i="48"/>
  <c r="BI11" i="48"/>
  <c r="C12" i="48"/>
  <c r="D12" i="48"/>
  <c r="E12" i="48"/>
  <c r="G12" i="48"/>
  <c r="I12" i="48"/>
  <c r="J12" i="48"/>
  <c r="K12" i="48"/>
  <c r="M12" i="48"/>
  <c r="O12" i="48"/>
  <c r="P12" i="48"/>
  <c r="Q12" i="48"/>
  <c r="S12" i="48"/>
  <c r="U12" i="48"/>
  <c r="V12" i="48"/>
  <c r="W12" i="48"/>
  <c r="Y12" i="48"/>
  <c r="AA12" i="48"/>
  <c r="AB12" i="48"/>
  <c r="AC12" i="48"/>
  <c r="AE12" i="48"/>
  <c r="AG12" i="48"/>
  <c r="AH12" i="48"/>
  <c r="AI12" i="48"/>
  <c r="AK12" i="48"/>
  <c r="AM12" i="48"/>
  <c r="AN12" i="48"/>
  <c r="AO12" i="48"/>
  <c r="AQ12" i="48"/>
  <c r="AS12" i="48"/>
  <c r="AT12" i="48"/>
  <c r="AU12" i="48"/>
  <c r="AW12" i="48"/>
  <c r="AY12" i="48"/>
  <c r="AZ12" i="48"/>
  <c r="BA12" i="48"/>
  <c r="BC12" i="48"/>
  <c r="BE12" i="48"/>
  <c r="BF12" i="48"/>
  <c r="BG12" i="48"/>
  <c r="BI12" i="48"/>
  <c r="C13" i="48"/>
  <c r="D13" i="48"/>
  <c r="E13" i="48"/>
  <c r="G13" i="48"/>
  <c r="I13" i="48"/>
  <c r="J13" i="48"/>
  <c r="K13" i="48"/>
  <c r="M13" i="48"/>
  <c r="O13" i="48"/>
  <c r="P13" i="48"/>
  <c r="Q13" i="48"/>
  <c r="S13" i="48"/>
  <c r="U13" i="48"/>
  <c r="V13" i="48"/>
  <c r="W13" i="48"/>
  <c r="Y13" i="48"/>
  <c r="AA13" i="48"/>
  <c r="AB13" i="48"/>
  <c r="AC13" i="48"/>
  <c r="AE13" i="48"/>
  <c r="AG13" i="48"/>
  <c r="AH13" i="48"/>
  <c r="AI13" i="48"/>
  <c r="AK13" i="48"/>
  <c r="AM13" i="48"/>
  <c r="AN13" i="48"/>
  <c r="AO13" i="48"/>
  <c r="AQ13" i="48"/>
  <c r="AS13" i="48"/>
  <c r="AT13" i="48"/>
  <c r="AU13" i="48"/>
  <c r="AW13" i="48"/>
  <c r="AY13" i="48"/>
  <c r="AZ13" i="48"/>
  <c r="BA13" i="48"/>
  <c r="BC13" i="48"/>
  <c r="BE13" i="48"/>
  <c r="BF13" i="48"/>
  <c r="BG13" i="48"/>
  <c r="BI13" i="48"/>
  <c r="C14" i="48"/>
  <c r="D14" i="48"/>
  <c r="E14" i="48"/>
  <c r="G14" i="48"/>
  <c r="I14" i="48"/>
  <c r="J14" i="48"/>
  <c r="K14" i="48"/>
  <c r="M14" i="48"/>
  <c r="O14" i="48"/>
  <c r="P14" i="48"/>
  <c r="Q14" i="48"/>
  <c r="S14" i="48"/>
  <c r="U14" i="48"/>
  <c r="V14" i="48"/>
  <c r="W14" i="48"/>
  <c r="Y14" i="48"/>
  <c r="AA14" i="48"/>
  <c r="AB14" i="48"/>
  <c r="AC14" i="48"/>
  <c r="AE14" i="48"/>
  <c r="AG14" i="48"/>
  <c r="AH14" i="48"/>
  <c r="AI14" i="48"/>
  <c r="AK14" i="48"/>
  <c r="AM14" i="48"/>
  <c r="AN14" i="48"/>
  <c r="AO14" i="48"/>
  <c r="AQ14" i="48"/>
  <c r="AS14" i="48"/>
  <c r="AT14" i="48"/>
  <c r="AU14" i="48"/>
  <c r="AW14" i="48"/>
  <c r="AY14" i="48"/>
  <c r="AZ14" i="48"/>
  <c r="BA14" i="48"/>
  <c r="BC14" i="48"/>
  <c r="BE14" i="48"/>
  <c r="BF14" i="48"/>
  <c r="BG14" i="48"/>
  <c r="BI14" i="48"/>
  <c r="C15" i="48"/>
  <c r="D15" i="48"/>
  <c r="B16" i="48" a="1"/>
  <c r="B16" i="48" s="1"/>
  <c r="C16" i="48"/>
  <c r="D16" i="48"/>
  <c r="E16" i="48"/>
  <c r="G16" i="48"/>
  <c r="I16" i="48"/>
  <c r="J16" i="48"/>
  <c r="K16" i="48"/>
  <c r="M16" i="48"/>
  <c r="O16" i="48"/>
  <c r="P16" i="48"/>
  <c r="Q16" i="48"/>
  <c r="R16" i="48"/>
  <c r="S16" i="48"/>
  <c r="T16" i="48"/>
  <c r="U16" i="48"/>
  <c r="V16" i="48"/>
  <c r="W16" i="48"/>
  <c r="Y16" i="48"/>
  <c r="AA16" i="48"/>
  <c r="AB16" i="48"/>
  <c r="AC16" i="48"/>
  <c r="AE16" i="48"/>
  <c r="AG16" i="48"/>
  <c r="AH16" i="48"/>
  <c r="AI16" i="48"/>
  <c r="AK16" i="48"/>
  <c r="AM16" i="48"/>
  <c r="AN16" i="48"/>
  <c r="AO16" i="48"/>
  <c r="AQ16" i="48"/>
  <c r="AS16" i="48"/>
  <c r="AT16" i="48"/>
  <c r="AU16" i="48"/>
  <c r="AW16" i="48"/>
  <c r="AY16" i="48"/>
  <c r="AZ16" i="48"/>
  <c r="BA16" i="48"/>
  <c r="BC16" i="48"/>
  <c r="BE16" i="48"/>
  <c r="BF16" i="48"/>
  <c r="BG16" i="48"/>
  <c r="BI16" i="48"/>
  <c r="C17" i="48"/>
  <c r="D17" i="48"/>
  <c r="E17" i="48"/>
  <c r="G17" i="48"/>
  <c r="I17" i="48"/>
  <c r="J17" i="48"/>
  <c r="K17" i="48"/>
  <c r="M17" i="48"/>
  <c r="O17" i="48"/>
  <c r="P17" i="48"/>
  <c r="Q17" i="48"/>
  <c r="R17" i="48"/>
  <c r="S17" i="48"/>
  <c r="T17" i="48"/>
  <c r="U17" i="48"/>
  <c r="V17" i="48"/>
  <c r="W17" i="48"/>
  <c r="Y17" i="48"/>
  <c r="AA17" i="48"/>
  <c r="AB17" i="48"/>
  <c r="AC17" i="48"/>
  <c r="AE17" i="48"/>
  <c r="AG17" i="48"/>
  <c r="AH17" i="48"/>
  <c r="AI17" i="48"/>
  <c r="AK17" i="48"/>
  <c r="AM17" i="48"/>
  <c r="AN17" i="48"/>
  <c r="AO17" i="48"/>
  <c r="AQ17" i="48"/>
  <c r="AS17" i="48"/>
  <c r="AT17" i="48"/>
  <c r="AU17" i="48"/>
  <c r="AW17" i="48"/>
  <c r="AY17" i="48"/>
  <c r="AZ17" i="48"/>
  <c r="BA17" i="48"/>
  <c r="BC17" i="48"/>
  <c r="BE17" i="48"/>
  <c r="BF17" i="48"/>
  <c r="BG17" i="48"/>
  <c r="BI17" i="48"/>
  <c r="C18" i="48"/>
  <c r="D18" i="48"/>
  <c r="E18" i="48"/>
  <c r="G18" i="48"/>
  <c r="I18" i="48"/>
  <c r="J18" i="48"/>
  <c r="K18" i="48"/>
  <c r="M18" i="48"/>
  <c r="O18" i="48"/>
  <c r="P18" i="48"/>
  <c r="Q18" i="48"/>
  <c r="R18" i="48"/>
  <c r="S18" i="48"/>
  <c r="T18" i="48"/>
  <c r="U18" i="48"/>
  <c r="V18" i="48"/>
  <c r="W18" i="48"/>
  <c r="Y18" i="48"/>
  <c r="AA18" i="48"/>
  <c r="AB18" i="48"/>
  <c r="AC18" i="48"/>
  <c r="AE18" i="48"/>
  <c r="AG18" i="48"/>
  <c r="AH18" i="48"/>
  <c r="AI18" i="48"/>
  <c r="AK18" i="48"/>
  <c r="AM18" i="48"/>
  <c r="AN18" i="48"/>
  <c r="AO18" i="48"/>
  <c r="AQ18" i="48"/>
  <c r="AS18" i="48"/>
  <c r="AT18" i="48"/>
  <c r="AU18" i="48"/>
  <c r="AW18" i="48"/>
  <c r="AY18" i="48"/>
  <c r="AZ18" i="48"/>
  <c r="BA18" i="48"/>
  <c r="BC18" i="48"/>
  <c r="BE18" i="48"/>
  <c r="BF18" i="48"/>
  <c r="BG18" i="48"/>
  <c r="BI18" i="48"/>
  <c r="C19" i="48"/>
  <c r="D19" i="48"/>
  <c r="E19" i="48"/>
  <c r="G19" i="48"/>
  <c r="I19" i="48"/>
  <c r="J19" i="48"/>
  <c r="K19" i="48"/>
  <c r="M19" i="48"/>
  <c r="O19" i="48"/>
  <c r="P19" i="48"/>
  <c r="Q19" i="48"/>
  <c r="R19" i="48"/>
  <c r="S19" i="48"/>
  <c r="T19" i="48"/>
  <c r="U19" i="48"/>
  <c r="V19" i="48"/>
  <c r="W19" i="48"/>
  <c r="Y19" i="48"/>
  <c r="AA19" i="48"/>
  <c r="AB19" i="48"/>
  <c r="AC19" i="48"/>
  <c r="AE19" i="48"/>
  <c r="AG19" i="48"/>
  <c r="AH19" i="48"/>
  <c r="AI19" i="48"/>
  <c r="AK19" i="48"/>
  <c r="AM19" i="48"/>
  <c r="AN19" i="48"/>
  <c r="AO19" i="48"/>
  <c r="AQ19" i="48"/>
  <c r="AS19" i="48"/>
  <c r="AT19" i="48"/>
  <c r="AU19" i="48"/>
  <c r="AW19" i="48"/>
  <c r="AY19" i="48"/>
  <c r="AZ19" i="48"/>
  <c r="BA19" i="48"/>
  <c r="BC19" i="48"/>
  <c r="BE19" i="48"/>
  <c r="BF19" i="48"/>
  <c r="BG19" i="48"/>
  <c r="BI19" i="48"/>
  <c r="C20" i="48"/>
  <c r="D20" i="48"/>
  <c r="E20" i="48"/>
  <c r="G20" i="48"/>
  <c r="I20" i="48"/>
  <c r="J20" i="48"/>
  <c r="K20" i="48"/>
  <c r="M20" i="48"/>
  <c r="O20" i="48"/>
  <c r="P20" i="48"/>
  <c r="Q20" i="48"/>
  <c r="R20" i="48"/>
  <c r="S20" i="48"/>
  <c r="T20" i="48"/>
  <c r="U20" i="48"/>
  <c r="V20" i="48"/>
  <c r="W20" i="48"/>
  <c r="Y20" i="48"/>
  <c r="AA20" i="48"/>
  <c r="AB20" i="48"/>
  <c r="AC20" i="48"/>
  <c r="AE20" i="48"/>
  <c r="AG20" i="48"/>
  <c r="AH20" i="48"/>
  <c r="AI20" i="48"/>
  <c r="AK20" i="48"/>
  <c r="AM20" i="48"/>
  <c r="AN20" i="48"/>
  <c r="AO20" i="48"/>
  <c r="AQ20" i="48"/>
  <c r="AS20" i="48"/>
  <c r="AT20" i="48"/>
  <c r="AU20" i="48"/>
  <c r="AW20" i="48"/>
  <c r="AY20" i="48"/>
  <c r="AZ20" i="48"/>
  <c r="BA20" i="48"/>
  <c r="BC20" i="48"/>
  <c r="BE20" i="48"/>
  <c r="BF20" i="48"/>
  <c r="BG20" i="48"/>
  <c r="BI20" i="48"/>
  <c r="C21" i="48"/>
  <c r="D21" i="48"/>
  <c r="B22" i="48" a="1"/>
  <c r="B22" i="48" s="1"/>
  <c r="C22" i="48"/>
  <c r="D22" i="48"/>
  <c r="E22" i="48"/>
  <c r="G22" i="48"/>
  <c r="I22" i="48"/>
  <c r="J22" i="48"/>
  <c r="K22" i="48"/>
  <c r="M22" i="48"/>
  <c r="O22" i="48"/>
  <c r="P22" i="48"/>
  <c r="Q22" i="48"/>
  <c r="R22" i="48"/>
  <c r="S22" i="48"/>
  <c r="T22" i="48"/>
  <c r="U22" i="48"/>
  <c r="V22" i="48"/>
  <c r="W22" i="48"/>
  <c r="Y22" i="48"/>
  <c r="AA22" i="48"/>
  <c r="AB22" i="48"/>
  <c r="AC22" i="48"/>
  <c r="AE22" i="48"/>
  <c r="AG22" i="48"/>
  <c r="AH22" i="48"/>
  <c r="AI22" i="48"/>
  <c r="AK22" i="48"/>
  <c r="AM22" i="48"/>
  <c r="AN22" i="48"/>
  <c r="AO22" i="48"/>
  <c r="AQ22" i="48"/>
  <c r="AS22" i="48"/>
  <c r="AT22" i="48"/>
  <c r="AU22" i="48"/>
  <c r="AW22" i="48"/>
  <c r="AY22" i="48"/>
  <c r="AZ22" i="48"/>
  <c r="BA22" i="48"/>
  <c r="BC22" i="48"/>
  <c r="BE22" i="48"/>
  <c r="BF22" i="48"/>
  <c r="BG22" i="48"/>
  <c r="BI22" i="48"/>
  <c r="C23" i="48"/>
  <c r="D23" i="48"/>
  <c r="E23" i="48"/>
  <c r="G23" i="48"/>
  <c r="I23" i="48"/>
  <c r="J23" i="48"/>
  <c r="K23" i="48"/>
  <c r="M23" i="48"/>
  <c r="O23" i="48"/>
  <c r="P23" i="48"/>
  <c r="Q23" i="48"/>
  <c r="R23" i="48"/>
  <c r="S23" i="48"/>
  <c r="T23" i="48"/>
  <c r="U23" i="48"/>
  <c r="V23" i="48"/>
  <c r="W23" i="48"/>
  <c r="Y23" i="48"/>
  <c r="AA23" i="48"/>
  <c r="AB23" i="48"/>
  <c r="AC23" i="48"/>
  <c r="AE23" i="48"/>
  <c r="AG23" i="48"/>
  <c r="AH23" i="48"/>
  <c r="AI23" i="48"/>
  <c r="AK23" i="48"/>
  <c r="AM23" i="48"/>
  <c r="AN23" i="48"/>
  <c r="AO23" i="48"/>
  <c r="AQ23" i="48"/>
  <c r="AS23" i="48"/>
  <c r="AT23" i="48"/>
  <c r="AU23" i="48"/>
  <c r="AW23" i="48"/>
  <c r="AY23" i="48"/>
  <c r="AZ23" i="48"/>
  <c r="BA23" i="48"/>
  <c r="BC23" i="48"/>
  <c r="BE23" i="48"/>
  <c r="BF23" i="48"/>
  <c r="BG23" i="48"/>
  <c r="BI23" i="48"/>
  <c r="C24" i="48"/>
  <c r="D24" i="48"/>
  <c r="E24" i="48"/>
  <c r="G24" i="48"/>
  <c r="I24" i="48"/>
  <c r="J24" i="48"/>
  <c r="K24" i="48"/>
  <c r="M24" i="48"/>
  <c r="O24" i="48"/>
  <c r="P24" i="48"/>
  <c r="Q24" i="48"/>
  <c r="R24" i="48"/>
  <c r="S24" i="48"/>
  <c r="T24" i="48"/>
  <c r="U24" i="48"/>
  <c r="V24" i="48"/>
  <c r="W24" i="48"/>
  <c r="Y24" i="48"/>
  <c r="AA24" i="48"/>
  <c r="AB24" i="48"/>
  <c r="AC24" i="48"/>
  <c r="AE24" i="48"/>
  <c r="AG24" i="48"/>
  <c r="AH24" i="48"/>
  <c r="AI24" i="48"/>
  <c r="AK24" i="48"/>
  <c r="AM24" i="48"/>
  <c r="AN24" i="48"/>
  <c r="AO24" i="48"/>
  <c r="AQ24" i="48"/>
  <c r="AS24" i="48"/>
  <c r="AT24" i="48"/>
  <c r="AU24" i="48"/>
  <c r="AW24" i="48"/>
  <c r="AY24" i="48"/>
  <c r="AZ24" i="48"/>
  <c r="BA24" i="48"/>
  <c r="BC24" i="48"/>
  <c r="BE24" i="48"/>
  <c r="BF24" i="48"/>
  <c r="BG24" i="48"/>
  <c r="BI24" i="48"/>
  <c r="C25" i="48"/>
  <c r="D25" i="48"/>
  <c r="E25" i="48"/>
  <c r="G25" i="48"/>
  <c r="I25" i="48"/>
  <c r="J25" i="48"/>
  <c r="K25" i="48"/>
  <c r="M25" i="48"/>
  <c r="O25" i="48"/>
  <c r="P25" i="48"/>
  <c r="Q25" i="48"/>
  <c r="R25" i="48"/>
  <c r="S25" i="48"/>
  <c r="T25" i="48"/>
  <c r="U25" i="48"/>
  <c r="V25" i="48"/>
  <c r="W25" i="48"/>
  <c r="Y25" i="48"/>
  <c r="AA25" i="48"/>
  <c r="AB25" i="48"/>
  <c r="AC25" i="48"/>
  <c r="AE25" i="48"/>
  <c r="AG25" i="48"/>
  <c r="AH25" i="48"/>
  <c r="AI25" i="48"/>
  <c r="AK25" i="48"/>
  <c r="AM25" i="48"/>
  <c r="AN25" i="48"/>
  <c r="AO25" i="48"/>
  <c r="AQ25" i="48"/>
  <c r="AS25" i="48"/>
  <c r="AT25" i="48"/>
  <c r="AU25" i="48"/>
  <c r="AW25" i="48"/>
  <c r="AY25" i="48"/>
  <c r="AZ25" i="48"/>
  <c r="BA25" i="48"/>
  <c r="BC25" i="48"/>
  <c r="BE25" i="48"/>
  <c r="BF25" i="48"/>
  <c r="BG25" i="48"/>
  <c r="BI25" i="48"/>
  <c r="C26" i="48"/>
  <c r="D26" i="48"/>
  <c r="E26" i="48"/>
  <c r="G26" i="48"/>
  <c r="I26" i="48"/>
  <c r="J26" i="48"/>
  <c r="K26" i="48"/>
  <c r="M26" i="48"/>
  <c r="O26" i="48"/>
  <c r="P26" i="48"/>
  <c r="Q26" i="48"/>
  <c r="R26" i="48"/>
  <c r="S26" i="48"/>
  <c r="T26" i="48"/>
  <c r="U26" i="48"/>
  <c r="V26" i="48"/>
  <c r="W26" i="48"/>
  <c r="Y26" i="48"/>
  <c r="AA26" i="48"/>
  <c r="AB26" i="48"/>
  <c r="AC26" i="48"/>
  <c r="AE26" i="48"/>
  <c r="AG26" i="48"/>
  <c r="AH26" i="48"/>
  <c r="AI26" i="48"/>
  <c r="AK26" i="48"/>
  <c r="AM26" i="48"/>
  <c r="AN26" i="48"/>
  <c r="AO26" i="48"/>
  <c r="AQ26" i="48"/>
  <c r="AS26" i="48"/>
  <c r="AT26" i="48"/>
  <c r="AU26" i="48"/>
  <c r="AW26" i="48"/>
  <c r="AX26" i="48"/>
  <c r="AY26" i="48"/>
  <c r="AZ26" i="48"/>
  <c r="BA26" i="48"/>
  <c r="BC26" i="48"/>
  <c r="BE26" i="48"/>
  <c r="BF26" i="48"/>
  <c r="BG26" i="48"/>
  <c r="BI26" i="48"/>
  <c r="C27" i="48"/>
  <c r="D27" i="48"/>
  <c r="B28" i="48" a="1"/>
  <c r="B28" i="48" s="1"/>
  <c r="C28" i="48"/>
  <c r="D28" i="48"/>
  <c r="E28" i="48"/>
  <c r="G28" i="48"/>
  <c r="I28" i="48"/>
  <c r="J28" i="48"/>
  <c r="K28" i="48"/>
  <c r="M28" i="48"/>
  <c r="O28" i="48"/>
  <c r="P28" i="48"/>
  <c r="Q28" i="48"/>
  <c r="R28" i="48"/>
  <c r="S28" i="48"/>
  <c r="T28" i="48"/>
  <c r="U28" i="48"/>
  <c r="V28" i="48"/>
  <c r="W28" i="48"/>
  <c r="Y28" i="48"/>
  <c r="AA28" i="48"/>
  <c r="AB28" i="48"/>
  <c r="AC28" i="48"/>
  <c r="AE28" i="48"/>
  <c r="AG28" i="48"/>
  <c r="AH28" i="48"/>
  <c r="AI28" i="48"/>
  <c r="AK28" i="48"/>
  <c r="AM28" i="48"/>
  <c r="AN28" i="48"/>
  <c r="AO28" i="48"/>
  <c r="AQ28" i="48"/>
  <c r="AS28" i="48"/>
  <c r="AT28" i="48"/>
  <c r="AU28" i="48"/>
  <c r="AW28" i="48"/>
  <c r="AY28" i="48"/>
  <c r="AZ28" i="48"/>
  <c r="BA28" i="48"/>
  <c r="BC28" i="48"/>
  <c r="BE28" i="48"/>
  <c r="BF28" i="48"/>
  <c r="BG28" i="48"/>
  <c r="BI28" i="48"/>
  <c r="C29" i="48"/>
  <c r="D29" i="48"/>
  <c r="E29" i="48"/>
  <c r="G29" i="48"/>
  <c r="I29" i="48"/>
  <c r="J29" i="48"/>
  <c r="K29" i="48"/>
  <c r="M29" i="48"/>
  <c r="O29" i="48"/>
  <c r="P29" i="48"/>
  <c r="Q29" i="48"/>
  <c r="R29" i="48"/>
  <c r="S29" i="48"/>
  <c r="T29" i="48"/>
  <c r="U29" i="48"/>
  <c r="V29" i="48"/>
  <c r="W29" i="48"/>
  <c r="Y29" i="48"/>
  <c r="AA29" i="48"/>
  <c r="AB29" i="48"/>
  <c r="AC29" i="48"/>
  <c r="AE29" i="48"/>
  <c r="AG29" i="48"/>
  <c r="AH29" i="48"/>
  <c r="AI29" i="48"/>
  <c r="AK29" i="48"/>
  <c r="AM29" i="48"/>
  <c r="AN29" i="48"/>
  <c r="AO29" i="48"/>
  <c r="AQ29" i="48"/>
  <c r="AS29" i="48"/>
  <c r="AT29" i="48"/>
  <c r="AU29" i="48"/>
  <c r="AW29" i="48"/>
  <c r="AY29" i="48"/>
  <c r="AZ29" i="48"/>
  <c r="BA29" i="48"/>
  <c r="BC29" i="48"/>
  <c r="BE29" i="48"/>
  <c r="BF29" i="48"/>
  <c r="BG29" i="48"/>
  <c r="BI29" i="48"/>
  <c r="C30" i="48"/>
  <c r="D30" i="48"/>
  <c r="E30" i="48"/>
  <c r="G30" i="48"/>
  <c r="I30" i="48"/>
  <c r="J30" i="48"/>
  <c r="K30" i="48"/>
  <c r="M30" i="48"/>
  <c r="O30" i="48"/>
  <c r="P30" i="48"/>
  <c r="Q30" i="48"/>
  <c r="R30" i="48"/>
  <c r="S30" i="48"/>
  <c r="T30" i="48"/>
  <c r="U30" i="48"/>
  <c r="V30" i="48"/>
  <c r="W30" i="48"/>
  <c r="Y30" i="48"/>
  <c r="AA30" i="48"/>
  <c r="AB30" i="48"/>
  <c r="AC30" i="48"/>
  <c r="AE30" i="48"/>
  <c r="AF30" i="48"/>
  <c r="AG30" i="48"/>
  <c r="AH30" i="48"/>
  <c r="AI30" i="48"/>
  <c r="AK30" i="48"/>
  <c r="AM30" i="48"/>
  <c r="AN30" i="48"/>
  <c r="AO30" i="48"/>
  <c r="AQ30" i="48"/>
  <c r="AS30" i="48"/>
  <c r="AT30" i="48"/>
  <c r="AU30" i="48"/>
  <c r="AW30" i="48"/>
  <c r="AY30" i="48"/>
  <c r="AZ30" i="48"/>
  <c r="BA30" i="48"/>
  <c r="BC30" i="48"/>
  <c r="BE30" i="48"/>
  <c r="BF30" i="48"/>
  <c r="BG30" i="48"/>
  <c r="BI30" i="48"/>
  <c r="C31" i="48"/>
  <c r="D31" i="48"/>
  <c r="E31" i="48"/>
  <c r="G31" i="48"/>
  <c r="I31" i="48"/>
  <c r="J31" i="48"/>
  <c r="K31" i="48"/>
  <c r="M31" i="48"/>
  <c r="O31" i="48"/>
  <c r="P31" i="48"/>
  <c r="Q31" i="48"/>
  <c r="R31" i="48"/>
  <c r="S31" i="48"/>
  <c r="T31" i="48"/>
  <c r="U31" i="48"/>
  <c r="V31" i="48"/>
  <c r="W31" i="48"/>
  <c r="Y31" i="48"/>
  <c r="AA31" i="48"/>
  <c r="AB31" i="48"/>
  <c r="AC31" i="48"/>
  <c r="AE31" i="48"/>
  <c r="AG31" i="48"/>
  <c r="AH31" i="48"/>
  <c r="AI31" i="48"/>
  <c r="AK31" i="48"/>
  <c r="AM31" i="48"/>
  <c r="AN31" i="48"/>
  <c r="AO31" i="48"/>
  <c r="AQ31" i="48"/>
  <c r="AS31" i="48"/>
  <c r="AT31" i="48"/>
  <c r="AU31" i="48"/>
  <c r="AW31" i="48"/>
  <c r="AY31" i="48"/>
  <c r="AZ31" i="48"/>
  <c r="BA31" i="48"/>
  <c r="BC31" i="48"/>
  <c r="BE31" i="48"/>
  <c r="BF31" i="48"/>
  <c r="BG31" i="48"/>
  <c r="BI31" i="48"/>
  <c r="C32" i="48"/>
  <c r="D32" i="48"/>
  <c r="E32" i="48"/>
  <c r="G32" i="48"/>
  <c r="I32" i="48"/>
  <c r="J32" i="48"/>
  <c r="K32" i="48"/>
  <c r="M32" i="48"/>
  <c r="O32" i="48"/>
  <c r="P32" i="48"/>
  <c r="Q32" i="48"/>
  <c r="R32" i="48"/>
  <c r="S32" i="48"/>
  <c r="T32" i="48"/>
  <c r="U32" i="48"/>
  <c r="V32" i="48"/>
  <c r="W32" i="48"/>
  <c r="Y32" i="48"/>
  <c r="AA32" i="48"/>
  <c r="AB32" i="48"/>
  <c r="AC32" i="48"/>
  <c r="AE32" i="48"/>
  <c r="AG32" i="48"/>
  <c r="AH32" i="48"/>
  <c r="AI32" i="48"/>
  <c r="AK32" i="48"/>
  <c r="AM32" i="48"/>
  <c r="AN32" i="48"/>
  <c r="AO32" i="48"/>
  <c r="AQ32" i="48"/>
  <c r="AS32" i="48"/>
  <c r="AT32" i="48"/>
  <c r="AU32" i="48"/>
  <c r="AW32" i="48"/>
  <c r="AY32" i="48"/>
  <c r="AZ32" i="48"/>
  <c r="BA32" i="48"/>
  <c r="BC32" i="48"/>
  <c r="BE32" i="48"/>
  <c r="BF32" i="48"/>
  <c r="BG32" i="48"/>
  <c r="BI32" i="48"/>
  <c r="C33" i="48"/>
  <c r="D33" i="48"/>
  <c r="V33" i="48"/>
  <c r="AH33" i="48"/>
  <c r="B34" i="48" a="1"/>
  <c r="B34" i="48" s="1"/>
  <c r="C34" i="48"/>
  <c r="D34" i="48"/>
  <c r="E34" i="48"/>
  <c r="G34" i="48"/>
  <c r="I34" i="48"/>
  <c r="J34" i="48"/>
  <c r="K34" i="48"/>
  <c r="M34" i="48"/>
  <c r="O34" i="48"/>
  <c r="P34" i="48"/>
  <c r="Q34" i="48"/>
  <c r="R34" i="48"/>
  <c r="S34" i="48"/>
  <c r="T34" i="48"/>
  <c r="U34" i="48"/>
  <c r="V34" i="48"/>
  <c r="W34" i="48"/>
  <c r="Y34" i="48"/>
  <c r="AA34" i="48"/>
  <c r="AB34" i="48"/>
  <c r="AC34" i="48"/>
  <c r="AE34" i="48"/>
  <c r="AG34" i="48"/>
  <c r="AH34" i="48"/>
  <c r="AI34" i="48"/>
  <c r="AK34" i="48"/>
  <c r="AM34" i="48"/>
  <c r="AN34" i="48"/>
  <c r="AO34" i="48"/>
  <c r="AQ34" i="48"/>
  <c r="AS34" i="48"/>
  <c r="AT34" i="48"/>
  <c r="AU34" i="48"/>
  <c r="AW34" i="48"/>
  <c r="AY34" i="48"/>
  <c r="AZ34" i="48"/>
  <c r="BA34" i="48"/>
  <c r="BC34" i="48"/>
  <c r="BE34" i="48"/>
  <c r="BF34" i="48"/>
  <c r="BG34" i="48"/>
  <c r="BI34" i="48"/>
  <c r="C35" i="48"/>
  <c r="D35" i="48"/>
  <c r="E35" i="48"/>
  <c r="G35" i="48"/>
  <c r="H35" i="48"/>
  <c r="I35" i="48"/>
  <c r="J35" i="48"/>
  <c r="K35" i="48"/>
  <c r="M35" i="48"/>
  <c r="O35" i="48"/>
  <c r="P35" i="48"/>
  <c r="Q35" i="48"/>
  <c r="R35" i="48"/>
  <c r="S35" i="48"/>
  <c r="T35" i="48"/>
  <c r="U35" i="48"/>
  <c r="V35" i="48"/>
  <c r="W35" i="48"/>
  <c r="Y35" i="48"/>
  <c r="AA35" i="48"/>
  <c r="AB35" i="48"/>
  <c r="AC35" i="48"/>
  <c r="AE35" i="48"/>
  <c r="AG35" i="48"/>
  <c r="AH35" i="48"/>
  <c r="AI35" i="48"/>
  <c r="AK35" i="48"/>
  <c r="AM35" i="48"/>
  <c r="AN35" i="48"/>
  <c r="AO35" i="48"/>
  <c r="AQ35" i="48"/>
  <c r="AS35" i="48"/>
  <c r="AT35" i="48"/>
  <c r="AU35" i="48"/>
  <c r="AW35" i="48"/>
  <c r="AY35" i="48"/>
  <c r="AZ35" i="48"/>
  <c r="BA35" i="48"/>
  <c r="BC35" i="48"/>
  <c r="BE35" i="48"/>
  <c r="BF35" i="48"/>
  <c r="BG35" i="48"/>
  <c r="BI35" i="48"/>
  <c r="C36" i="48"/>
  <c r="D36" i="48"/>
  <c r="E36" i="48"/>
  <c r="G36" i="48"/>
  <c r="H36" i="48"/>
  <c r="I36" i="48"/>
  <c r="J36" i="48"/>
  <c r="K36" i="48"/>
  <c r="M36" i="48"/>
  <c r="O36" i="48"/>
  <c r="P36" i="48"/>
  <c r="Q36" i="48"/>
  <c r="R36" i="48"/>
  <c r="S36" i="48"/>
  <c r="T36" i="48"/>
  <c r="U36" i="48"/>
  <c r="V36" i="48"/>
  <c r="W36" i="48"/>
  <c r="Y36" i="48"/>
  <c r="AA36" i="48"/>
  <c r="AB36" i="48"/>
  <c r="AC36" i="48"/>
  <c r="AE36" i="48"/>
  <c r="AG36" i="48"/>
  <c r="AH36" i="48"/>
  <c r="AI36" i="48"/>
  <c r="AK36" i="48"/>
  <c r="AM36" i="48"/>
  <c r="AN36" i="48"/>
  <c r="AO36" i="48"/>
  <c r="AQ36" i="48"/>
  <c r="AS36" i="48"/>
  <c r="AT36" i="48"/>
  <c r="AU36" i="48"/>
  <c r="AW36" i="48"/>
  <c r="AY36" i="48"/>
  <c r="AZ36" i="48"/>
  <c r="BA36" i="48"/>
  <c r="BC36" i="48"/>
  <c r="BE36" i="48"/>
  <c r="BF36" i="48"/>
  <c r="BG36" i="48"/>
  <c r="BI36" i="48"/>
  <c r="C37" i="48"/>
  <c r="D37" i="48"/>
  <c r="E37" i="48"/>
  <c r="G37" i="48"/>
  <c r="I37" i="48"/>
  <c r="J37" i="48"/>
  <c r="K37" i="48"/>
  <c r="M37" i="48"/>
  <c r="O37" i="48"/>
  <c r="P37" i="48"/>
  <c r="Q37" i="48"/>
  <c r="R37" i="48"/>
  <c r="S37" i="48"/>
  <c r="T37" i="48"/>
  <c r="U37" i="48"/>
  <c r="V37" i="48"/>
  <c r="W37" i="48"/>
  <c r="Y37" i="48"/>
  <c r="AA37" i="48"/>
  <c r="AB37" i="48"/>
  <c r="AC37" i="48"/>
  <c r="AE37" i="48"/>
  <c r="AG37" i="48"/>
  <c r="AH37" i="48"/>
  <c r="AI37" i="48"/>
  <c r="AK37" i="48"/>
  <c r="AM37" i="48"/>
  <c r="AN37" i="48"/>
  <c r="AO37" i="48"/>
  <c r="AQ37" i="48"/>
  <c r="AS37" i="48"/>
  <c r="AT37" i="48"/>
  <c r="AU37" i="48"/>
  <c r="AW37" i="48"/>
  <c r="AY37" i="48"/>
  <c r="AZ37" i="48"/>
  <c r="BA37" i="48"/>
  <c r="BC37" i="48"/>
  <c r="BE37" i="48"/>
  <c r="BF37" i="48"/>
  <c r="BG37" i="48"/>
  <c r="BI37" i="48"/>
  <c r="C38" i="48"/>
  <c r="D38" i="48"/>
  <c r="E38" i="48"/>
  <c r="G38" i="48"/>
  <c r="I38" i="48"/>
  <c r="J38" i="48"/>
  <c r="K38" i="48"/>
  <c r="M38" i="48"/>
  <c r="O38" i="48"/>
  <c r="P38" i="48"/>
  <c r="Q38" i="48"/>
  <c r="R38" i="48"/>
  <c r="S38" i="48"/>
  <c r="T38" i="48"/>
  <c r="U38" i="48"/>
  <c r="V38" i="48"/>
  <c r="W38" i="48"/>
  <c r="Y38" i="48"/>
  <c r="AA38" i="48"/>
  <c r="AB38" i="48"/>
  <c r="AC38" i="48"/>
  <c r="AE38" i="48"/>
  <c r="AG38" i="48"/>
  <c r="AH38" i="48"/>
  <c r="AI38" i="48"/>
  <c r="AK38" i="48"/>
  <c r="AM38" i="48"/>
  <c r="AN38" i="48"/>
  <c r="AO38" i="48"/>
  <c r="AQ38" i="48"/>
  <c r="AS38" i="48"/>
  <c r="AT38" i="48"/>
  <c r="AU38" i="48"/>
  <c r="AW38" i="48"/>
  <c r="AY38" i="48"/>
  <c r="AZ38" i="48"/>
  <c r="BA38" i="48"/>
  <c r="BC38" i="48"/>
  <c r="BE38" i="48"/>
  <c r="BF38" i="48"/>
  <c r="BG38" i="48"/>
  <c r="BI38" i="48"/>
  <c r="C39" i="48"/>
  <c r="D39" i="48"/>
  <c r="P39" i="48"/>
  <c r="S39" i="48"/>
  <c r="AB39" i="48"/>
  <c r="B40" i="48" a="1"/>
  <c r="B40" i="48" s="1"/>
  <c r="C40" i="48"/>
  <c r="D40" i="48"/>
  <c r="E40" i="48"/>
  <c r="G40" i="48"/>
  <c r="I40" i="48"/>
  <c r="J40" i="48"/>
  <c r="K40" i="48"/>
  <c r="M40" i="48"/>
  <c r="O40" i="48"/>
  <c r="P40" i="48"/>
  <c r="Q40" i="48"/>
  <c r="R40" i="48"/>
  <c r="S40" i="48"/>
  <c r="T40" i="48"/>
  <c r="U40" i="48"/>
  <c r="V40" i="48"/>
  <c r="W40" i="48"/>
  <c r="Y40" i="48"/>
  <c r="AA40" i="48"/>
  <c r="AB40" i="48"/>
  <c r="AC40" i="48"/>
  <c r="AE40" i="48"/>
  <c r="AG40" i="48"/>
  <c r="AH40" i="48"/>
  <c r="AI40" i="48"/>
  <c r="AK40" i="48"/>
  <c r="AM40" i="48"/>
  <c r="AN40" i="48"/>
  <c r="AO40" i="48"/>
  <c r="AQ40" i="48"/>
  <c r="AS40" i="48"/>
  <c r="AT40" i="48"/>
  <c r="AU40" i="48"/>
  <c r="AW40" i="48"/>
  <c r="AY40" i="48"/>
  <c r="AZ40" i="48"/>
  <c r="BA40" i="48"/>
  <c r="BC40" i="48"/>
  <c r="BE40" i="48"/>
  <c r="BF40" i="48"/>
  <c r="BG40" i="48"/>
  <c r="BI40" i="48"/>
  <c r="C41" i="48"/>
  <c r="D41" i="48"/>
  <c r="E41" i="48"/>
  <c r="G41" i="48"/>
  <c r="I41" i="48"/>
  <c r="J41" i="48"/>
  <c r="K41" i="48"/>
  <c r="M41" i="48"/>
  <c r="N41" i="48"/>
  <c r="O41" i="48"/>
  <c r="P41" i="48"/>
  <c r="Q41" i="48"/>
  <c r="R41" i="48"/>
  <c r="S41" i="48"/>
  <c r="T41" i="48"/>
  <c r="U41" i="48"/>
  <c r="V41" i="48"/>
  <c r="W41" i="48"/>
  <c r="Y41" i="48"/>
  <c r="AA41" i="48"/>
  <c r="AB41" i="48"/>
  <c r="AC41" i="48"/>
  <c r="AE41" i="48"/>
  <c r="AG41" i="48"/>
  <c r="AH41" i="48"/>
  <c r="AI41" i="48"/>
  <c r="AK41" i="48"/>
  <c r="AM41" i="48"/>
  <c r="AN41" i="48"/>
  <c r="AO41" i="48"/>
  <c r="AQ41" i="48"/>
  <c r="AS41" i="48"/>
  <c r="AT41" i="48"/>
  <c r="AU41" i="48"/>
  <c r="AW41" i="48"/>
  <c r="AY41" i="48"/>
  <c r="AZ41" i="48"/>
  <c r="BA41" i="48"/>
  <c r="BC41" i="48"/>
  <c r="BE41" i="48"/>
  <c r="BF41" i="48"/>
  <c r="BG41" i="48"/>
  <c r="BI41" i="48"/>
  <c r="C42" i="48"/>
  <c r="D42" i="48"/>
  <c r="E42" i="48"/>
  <c r="G42" i="48"/>
  <c r="I42" i="48"/>
  <c r="J42" i="48"/>
  <c r="K42" i="48"/>
  <c r="M42" i="48"/>
  <c r="O42" i="48"/>
  <c r="P42" i="48"/>
  <c r="Q42" i="48"/>
  <c r="R42" i="48"/>
  <c r="S42" i="48"/>
  <c r="T42" i="48"/>
  <c r="U42" i="48"/>
  <c r="V42" i="48"/>
  <c r="W42" i="48"/>
  <c r="Y42" i="48"/>
  <c r="AA42" i="48"/>
  <c r="AB42" i="48"/>
  <c r="AC42" i="48"/>
  <c r="AE42" i="48"/>
  <c r="AG42" i="48"/>
  <c r="AH42" i="48"/>
  <c r="AI42" i="48"/>
  <c r="AK42" i="48"/>
  <c r="AM42" i="48"/>
  <c r="AN42" i="48"/>
  <c r="AO42" i="48"/>
  <c r="AQ42" i="48"/>
  <c r="AS42" i="48"/>
  <c r="AT42" i="48"/>
  <c r="AU42" i="48"/>
  <c r="AW42" i="48"/>
  <c r="AY42" i="48"/>
  <c r="AZ42" i="48"/>
  <c r="BA42" i="48"/>
  <c r="BC42" i="48"/>
  <c r="BE42" i="48"/>
  <c r="BF42" i="48"/>
  <c r="BG42" i="48"/>
  <c r="BI42" i="48"/>
  <c r="BK42" i="48"/>
  <c r="BO42" i="48"/>
  <c r="C43" i="48"/>
  <c r="D43" i="48"/>
  <c r="E43" i="48"/>
  <c r="G43" i="48"/>
  <c r="H43" i="48"/>
  <c r="I43" i="48"/>
  <c r="J43" i="48"/>
  <c r="K43" i="48"/>
  <c r="M43" i="48"/>
  <c r="O43" i="48"/>
  <c r="P43" i="48"/>
  <c r="Q43" i="48"/>
  <c r="R43" i="48"/>
  <c r="S43" i="48"/>
  <c r="T43" i="48"/>
  <c r="U43" i="48"/>
  <c r="V43" i="48"/>
  <c r="AA43" i="48"/>
  <c r="AB43" i="48"/>
  <c r="AC43" i="48"/>
  <c r="AE43" i="48"/>
  <c r="AG43" i="48"/>
  <c r="AH43" i="48"/>
  <c r="AI43" i="48"/>
  <c r="AK43" i="48"/>
  <c r="AM43" i="48"/>
  <c r="AN43" i="48"/>
  <c r="AO43" i="48"/>
  <c r="AQ43" i="48"/>
  <c r="AS43" i="48"/>
  <c r="AT43" i="48"/>
  <c r="AU43" i="48"/>
  <c r="AW43" i="48"/>
  <c r="AY43" i="48"/>
  <c r="AZ43" i="48"/>
  <c r="BA43" i="48"/>
  <c r="BC43" i="48"/>
  <c r="BE43" i="48"/>
  <c r="BF43" i="48"/>
  <c r="BG43" i="48"/>
  <c r="BI43" i="48"/>
  <c r="C44" i="48"/>
  <c r="D44" i="48"/>
  <c r="E44" i="48"/>
  <c r="G44" i="48"/>
  <c r="I44" i="48"/>
  <c r="J44" i="48"/>
  <c r="K44" i="48"/>
  <c r="M44" i="48"/>
  <c r="O44" i="48"/>
  <c r="P44" i="48"/>
  <c r="Q44" i="48"/>
  <c r="R44" i="48"/>
  <c r="S44" i="48"/>
  <c r="T44" i="48"/>
  <c r="U44" i="48"/>
  <c r="V44" i="48"/>
  <c r="W44" i="48"/>
  <c r="Y44" i="48"/>
  <c r="Z44" i="48"/>
  <c r="AA44" i="48"/>
  <c r="AB44" i="48"/>
  <c r="AC44" i="48"/>
  <c r="AE44" i="48"/>
  <c r="AG44" i="48"/>
  <c r="AH44" i="48"/>
  <c r="AI44" i="48"/>
  <c r="AK44" i="48"/>
  <c r="AM44" i="48"/>
  <c r="AN44" i="48"/>
  <c r="AO44" i="48"/>
  <c r="AQ44" i="48"/>
  <c r="AS44" i="48"/>
  <c r="AT44" i="48"/>
  <c r="AU44" i="48"/>
  <c r="AW44" i="48"/>
  <c r="AY44" i="48"/>
  <c r="AZ44" i="48"/>
  <c r="BA44" i="48"/>
  <c r="BC44" i="48"/>
  <c r="BE44" i="48"/>
  <c r="BF44" i="48"/>
  <c r="BG44" i="48"/>
  <c r="BI44" i="48"/>
  <c r="C45" i="48"/>
  <c r="D45" i="48"/>
  <c r="I45" i="48"/>
  <c r="M45" i="48"/>
  <c r="Y45" i="48"/>
  <c r="AS45" i="48"/>
  <c r="AW45" i="48"/>
  <c r="AZ45" i="48"/>
  <c r="BI45" i="48"/>
  <c r="B46" i="48" a="1"/>
  <c r="B46" i="48" s="1"/>
  <c r="C46" i="48"/>
  <c r="D46" i="48"/>
  <c r="E46" i="48"/>
  <c r="G46" i="48"/>
  <c r="I46" i="48"/>
  <c r="J46" i="48"/>
  <c r="K46" i="48"/>
  <c r="M46" i="48"/>
  <c r="O46" i="48"/>
  <c r="P46" i="48"/>
  <c r="Q46" i="48"/>
  <c r="R46" i="48"/>
  <c r="S46" i="48"/>
  <c r="T46" i="48"/>
  <c r="U46" i="48"/>
  <c r="V46" i="48"/>
  <c r="W46" i="48"/>
  <c r="Y46" i="48"/>
  <c r="AA46" i="48"/>
  <c r="AB46" i="48"/>
  <c r="AC46" i="48"/>
  <c r="AE46" i="48"/>
  <c r="AG46" i="48"/>
  <c r="AH46" i="48"/>
  <c r="AI46" i="48"/>
  <c r="AK46" i="48"/>
  <c r="AM46" i="48"/>
  <c r="AN46" i="48"/>
  <c r="AO46" i="48"/>
  <c r="AQ46" i="48"/>
  <c r="AS46" i="48"/>
  <c r="AT46" i="48"/>
  <c r="AU46" i="48"/>
  <c r="AW46" i="48"/>
  <c r="AY46" i="48"/>
  <c r="AZ46" i="48"/>
  <c r="BA46" i="48"/>
  <c r="BC46" i="48"/>
  <c r="BD46" i="48"/>
  <c r="BE46" i="48"/>
  <c r="BF46" i="48"/>
  <c r="BG46" i="48"/>
  <c r="BI46" i="48"/>
  <c r="BJ46" i="48"/>
  <c r="C47" i="48"/>
  <c r="D47" i="48"/>
  <c r="E47" i="48"/>
  <c r="G47" i="48"/>
  <c r="H47" i="48"/>
  <c r="I47" i="48"/>
  <c r="J47" i="48"/>
  <c r="K47" i="48"/>
  <c r="L47" i="48"/>
  <c r="M47" i="48"/>
  <c r="O47" i="48"/>
  <c r="P47" i="48"/>
  <c r="Q47" i="48"/>
  <c r="R47" i="48"/>
  <c r="S47" i="48"/>
  <c r="T47" i="48"/>
  <c r="U47" i="48"/>
  <c r="V47" i="48"/>
  <c r="W47" i="48"/>
  <c r="Y47" i="48"/>
  <c r="AA47" i="48"/>
  <c r="AB47" i="48"/>
  <c r="AC47" i="48"/>
  <c r="AE47" i="48"/>
  <c r="AG47" i="48"/>
  <c r="AH47" i="48"/>
  <c r="AI47" i="48"/>
  <c r="AK47" i="48"/>
  <c r="AM47" i="48"/>
  <c r="AN47" i="48"/>
  <c r="AO47" i="48"/>
  <c r="AQ47" i="48"/>
  <c r="AS47" i="48"/>
  <c r="AT47" i="48"/>
  <c r="AU47" i="48"/>
  <c r="AW47" i="48"/>
  <c r="AY47" i="48"/>
  <c r="AZ47" i="48"/>
  <c r="BA47" i="48"/>
  <c r="BB47" i="48"/>
  <c r="BC47" i="48"/>
  <c r="BE47" i="48"/>
  <c r="BF47" i="48"/>
  <c r="BG47" i="48"/>
  <c r="BI47" i="48"/>
  <c r="BJ47" i="48"/>
  <c r="BL47" i="48"/>
  <c r="C48" i="48"/>
  <c r="D48" i="48"/>
  <c r="E48" i="48"/>
  <c r="G48" i="48"/>
  <c r="I48" i="48"/>
  <c r="J48" i="48"/>
  <c r="K48" i="48"/>
  <c r="M48" i="48"/>
  <c r="N48" i="48"/>
  <c r="O48" i="48"/>
  <c r="P48" i="48"/>
  <c r="Q48" i="48"/>
  <c r="R48" i="48"/>
  <c r="S48" i="48"/>
  <c r="T48" i="48"/>
  <c r="U48" i="48"/>
  <c r="V48" i="48"/>
  <c r="W48" i="48"/>
  <c r="Y48" i="48"/>
  <c r="AA48" i="48"/>
  <c r="AB48" i="48"/>
  <c r="AC48" i="48"/>
  <c r="AE48" i="48"/>
  <c r="AG48" i="48"/>
  <c r="AH48" i="48"/>
  <c r="AI48" i="48"/>
  <c r="AK48" i="48"/>
  <c r="AM48" i="48"/>
  <c r="AN48" i="48"/>
  <c r="AO48" i="48"/>
  <c r="AQ48" i="48"/>
  <c r="AS48" i="48"/>
  <c r="AT48" i="48"/>
  <c r="AU48" i="48"/>
  <c r="AW48" i="48"/>
  <c r="AY48" i="48"/>
  <c r="AZ48" i="48"/>
  <c r="BA48" i="48"/>
  <c r="BC48" i="48"/>
  <c r="BE48" i="48"/>
  <c r="BF48" i="48"/>
  <c r="BG48" i="48"/>
  <c r="BI48" i="48"/>
  <c r="BL48" i="48"/>
  <c r="BO48" i="48"/>
  <c r="C49" i="48"/>
  <c r="D49" i="48"/>
  <c r="E49" i="48"/>
  <c r="G49" i="48"/>
  <c r="I49" i="48"/>
  <c r="J49" i="48"/>
  <c r="K49" i="48"/>
  <c r="M49" i="48"/>
  <c r="O49" i="48"/>
  <c r="P49" i="48"/>
  <c r="Q49" i="48"/>
  <c r="R49" i="48"/>
  <c r="S49" i="48"/>
  <c r="T49" i="48"/>
  <c r="U49" i="48"/>
  <c r="V49" i="48"/>
  <c r="W49" i="48"/>
  <c r="Y49" i="48"/>
  <c r="Z49" i="48"/>
  <c r="AA49" i="48"/>
  <c r="AB49" i="48"/>
  <c r="AC49" i="48"/>
  <c r="AE49" i="48"/>
  <c r="AG49" i="48"/>
  <c r="AH49" i="48"/>
  <c r="AI49" i="48"/>
  <c r="AK49" i="48"/>
  <c r="AM49" i="48"/>
  <c r="AN49" i="48"/>
  <c r="AO49" i="48"/>
  <c r="AQ49" i="48"/>
  <c r="AS49" i="48"/>
  <c r="AT49" i="48"/>
  <c r="AU49" i="48"/>
  <c r="AW49" i="48"/>
  <c r="AY49" i="48"/>
  <c r="AZ49" i="48"/>
  <c r="BA49" i="48"/>
  <c r="BC49" i="48"/>
  <c r="BE49" i="48"/>
  <c r="BF49" i="48"/>
  <c r="BG49" i="48"/>
  <c r="BI49" i="48"/>
  <c r="BK49" i="48"/>
  <c r="BO49" i="48"/>
  <c r="C50" i="48"/>
  <c r="D50" i="48"/>
  <c r="E50" i="48"/>
  <c r="G50" i="48"/>
  <c r="H50" i="48"/>
  <c r="I50" i="48"/>
  <c r="J50" i="48"/>
  <c r="K50" i="48"/>
  <c r="M50" i="48"/>
  <c r="O50" i="48"/>
  <c r="P50" i="48"/>
  <c r="Q50" i="48"/>
  <c r="R50" i="48"/>
  <c r="S50" i="48"/>
  <c r="T50" i="48"/>
  <c r="U50" i="48"/>
  <c r="V50" i="48"/>
  <c r="W50" i="48"/>
  <c r="Y50" i="48"/>
  <c r="AA50" i="48"/>
  <c r="AB50" i="48"/>
  <c r="AC50" i="48"/>
  <c r="AE50" i="48"/>
  <c r="AF50" i="48"/>
  <c r="AG50" i="48"/>
  <c r="AH50" i="48"/>
  <c r="AI50" i="48"/>
  <c r="AK50" i="48"/>
  <c r="AM50" i="48"/>
  <c r="AN50" i="48"/>
  <c r="AO50" i="48"/>
  <c r="AQ50" i="48"/>
  <c r="AS50" i="48"/>
  <c r="AT50" i="48"/>
  <c r="AU50" i="48"/>
  <c r="AW50" i="48"/>
  <c r="AY50" i="48"/>
  <c r="AZ50" i="48"/>
  <c r="BA50" i="48"/>
  <c r="BC50" i="48"/>
  <c r="BE50" i="48"/>
  <c r="BF50" i="48"/>
  <c r="BG50" i="48"/>
  <c r="BI50" i="48"/>
  <c r="BM50" i="48"/>
  <c r="C51" i="48"/>
  <c r="D51" i="48"/>
  <c r="G51" i="48"/>
  <c r="H51" i="48"/>
  <c r="J51" i="48"/>
  <c r="S51" i="48"/>
  <c r="AM51" i="48"/>
  <c r="AQ51" i="48"/>
  <c r="AT51" i="48"/>
  <c r="BC51" i="48"/>
  <c r="B52" i="48" a="1"/>
  <c r="B52" i="48" s="1"/>
  <c r="C52" i="48"/>
  <c r="D52" i="48"/>
  <c r="E52" i="48"/>
  <c r="G52" i="48"/>
  <c r="I52" i="48"/>
  <c r="J52" i="48"/>
  <c r="K52" i="48"/>
  <c r="M52" i="48"/>
  <c r="O52" i="48"/>
  <c r="P52" i="48"/>
  <c r="Q52" i="48"/>
  <c r="R52" i="48"/>
  <c r="S52" i="48"/>
  <c r="T52" i="48"/>
  <c r="U52" i="48"/>
  <c r="V52" i="48"/>
  <c r="W52" i="48"/>
  <c r="Y52" i="48"/>
  <c r="AA52" i="48"/>
  <c r="AB52" i="48"/>
  <c r="AC52" i="48"/>
  <c r="AE52" i="48"/>
  <c r="AG52" i="48"/>
  <c r="AH52" i="48"/>
  <c r="AI52" i="48"/>
  <c r="AK52" i="48"/>
  <c r="AM52" i="48"/>
  <c r="AN52" i="48"/>
  <c r="AO52" i="48"/>
  <c r="AQ52" i="48"/>
  <c r="AR52" i="48"/>
  <c r="AS52" i="48"/>
  <c r="AT52" i="48"/>
  <c r="AU52" i="48"/>
  <c r="AW52" i="48"/>
  <c r="AX52" i="48"/>
  <c r="AY52" i="48"/>
  <c r="AZ52" i="48"/>
  <c r="BA52" i="48"/>
  <c r="BC52" i="48"/>
  <c r="BE52" i="48"/>
  <c r="BF52" i="48"/>
  <c r="BG52" i="48"/>
  <c r="BI52" i="48"/>
  <c r="BL52" i="48"/>
  <c r="C53" i="48"/>
  <c r="D53" i="48"/>
  <c r="E53" i="48"/>
  <c r="G53" i="48"/>
  <c r="I53" i="48"/>
  <c r="J53" i="48"/>
  <c r="K53" i="48"/>
  <c r="M53" i="48"/>
  <c r="O53" i="48"/>
  <c r="P53" i="48"/>
  <c r="Q53" i="48"/>
  <c r="R53" i="48"/>
  <c r="S53" i="48"/>
  <c r="T53" i="48"/>
  <c r="U53" i="48"/>
  <c r="V53" i="48"/>
  <c r="W53" i="48"/>
  <c r="Y53" i="48"/>
  <c r="AA53" i="48"/>
  <c r="AB53" i="48"/>
  <c r="AC53" i="48"/>
  <c r="AE53" i="48"/>
  <c r="AG53" i="48"/>
  <c r="AH53" i="48"/>
  <c r="AI53" i="48"/>
  <c r="AK53" i="48"/>
  <c r="AM53" i="48"/>
  <c r="AN53" i="48"/>
  <c r="AO53" i="48"/>
  <c r="AQ53" i="48"/>
  <c r="AS53" i="48"/>
  <c r="AT53" i="48"/>
  <c r="AU53" i="48"/>
  <c r="AW53" i="48"/>
  <c r="AX53" i="48"/>
  <c r="AY53" i="48"/>
  <c r="AZ53" i="48"/>
  <c r="BA53" i="48"/>
  <c r="BC53" i="48"/>
  <c r="BD53" i="48"/>
  <c r="BE53" i="48"/>
  <c r="BF53" i="48"/>
  <c r="BG53" i="48"/>
  <c r="BI53" i="48"/>
  <c r="BO53" i="48"/>
  <c r="C54" i="48"/>
  <c r="D54" i="48"/>
  <c r="E54" i="48"/>
  <c r="G54" i="48"/>
  <c r="I54" i="48"/>
  <c r="J54" i="48"/>
  <c r="K54" i="48"/>
  <c r="M54" i="48"/>
  <c r="O54" i="48"/>
  <c r="P54" i="48"/>
  <c r="Q54" i="48"/>
  <c r="R54" i="48"/>
  <c r="S54" i="48"/>
  <c r="T54" i="48"/>
  <c r="U54" i="48"/>
  <c r="V54" i="48"/>
  <c r="W54" i="48"/>
  <c r="Y54" i="48"/>
  <c r="Z54" i="48"/>
  <c r="AA54" i="48"/>
  <c r="AB54" i="48"/>
  <c r="AC54" i="48"/>
  <c r="AE54" i="48"/>
  <c r="AG54" i="48"/>
  <c r="AH54" i="48"/>
  <c r="AI54" i="48"/>
  <c r="AK54" i="48"/>
  <c r="AM54" i="48"/>
  <c r="AN54" i="48"/>
  <c r="AO54" i="48"/>
  <c r="AQ54" i="48"/>
  <c r="AS54" i="48"/>
  <c r="AT54" i="48"/>
  <c r="AU54" i="48"/>
  <c r="AW54" i="48"/>
  <c r="AY54" i="48"/>
  <c r="AZ54" i="48"/>
  <c r="BA54" i="48"/>
  <c r="BC54" i="48"/>
  <c r="BD54" i="48"/>
  <c r="BE54" i="48"/>
  <c r="BF54" i="48"/>
  <c r="BG54" i="48"/>
  <c r="BI54" i="48"/>
  <c r="BJ54" i="48"/>
  <c r="C55" i="48"/>
  <c r="D55" i="48"/>
  <c r="E55" i="48"/>
  <c r="G55" i="48"/>
  <c r="H55" i="48"/>
  <c r="I55" i="48"/>
  <c r="J55" i="48"/>
  <c r="K55" i="48"/>
  <c r="M55" i="48"/>
  <c r="O55" i="48"/>
  <c r="P55" i="48"/>
  <c r="Q55" i="48"/>
  <c r="R55" i="48"/>
  <c r="S55" i="48"/>
  <c r="T55" i="48"/>
  <c r="U55" i="48"/>
  <c r="V55" i="48"/>
  <c r="W55" i="48"/>
  <c r="Y55" i="48"/>
  <c r="AA55" i="48"/>
  <c r="AB55" i="48"/>
  <c r="AC55" i="48"/>
  <c r="AE55" i="48"/>
  <c r="AG55" i="48"/>
  <c r="AH55" i="48"/>
  <c r="AI55" i="48"/>
  <c r="AK55" i="48"/>
  <c r="AM55" i="48"/>
  <c r="AN55" i="48"/>
  <c r="AO55" i="48"/>
  <c r="AQ55" i="48"/>
  <c r="AS55" i="48"/>
  <c r="AT55" i="48"/>
  <c r="AU55" i="48"/>
  <c r="AW55" i="48"/>
  <c r="AY55" i="48"/>
  <c r="AZ55" i="48"/>
  <c r="BA55" i="48"/>
  <c r="BC55" i="48"/>
  <c r="BE55" i="48"/>
  <c r="BF55" i="48"/>
  <c r="BG55" i="48"/>
  <c r="BI55" i="48"/>
  <c r="BJ55" i="48"/>
  <c r="BL55" i="48"/>
  <c r="C56" i="48"/>
  <c r="D56" i="48"/>
  <c r="E56" i="48"/>
  <c r="G56" i="48"/>
  <c r="I56" i="48"/>
  <c r="J56" i="48"/>
  <c r="K56" i="48"/>
  <c r="M56" i="48"/>
  <c r="N56" i="48"/>
  <c r="O56" i="48"/>
  <c r="P56" i="48"/>
  <c r="Q56" i="48"/>
  <c r="R56" i="48"/>
  <c r="S56" i="48"/>
  <c r="T56" i="48"/>
  <c r="U56" i="48"/>
  <c r="V56" i="48"/>
  <c r="W56" i="48"/>
  <c r="Y56" i="48"/>
  <c r="AA56" i="48"/>
  <c r="AB56" i="48"/>
  <c r="AC56" i="48"/>
  <c r="AE56" i="48"/>
  <c r="AG56" i="48"/>
  <c r="AH56" i="48"/>
  <c r="AI56" i="48"/>
  <c r="AK56" i="48"/>
  <c r="AM56" i="48"/>
  <c r="AN56" i="48"/>
  <c r="AO56" i="48"/>
  <c r="AQ56" i="48"/>
  <c r="AS56" i="48"/>
  <c r="AT56" i="48"/>
  <c r="AU56" i="48"/>
  <c r="AW56" i="48"/>
  <c r="AY56" i="48"/>
  <c r="AZ56" i="48"/>
  <c r="BA56" i="48"/>
  <c r="BC56" i="48"/>
  <c r="BE56" i="48"/>
  <c r="BF56" i="48"/>
  <c r="BG56" i="48"/>
  <c r="BI56" i="48"/>
  <c r="BL56" i="48"/>
  <c r="BM56" i="48"/>
  <c r="BO56" i="48"/>
  <c r="C57" i="48"/>
  <c r="D57" i="48"/>
  <c r="M57" i="48"/>
  <c r="AK57" i="48"/>
  <c r="AN57" i="48"/>
  <c r="AW57" i="48"/>
  <c r="B58" i="48" a="1"/>
  <c r="B58" i="48" s="1"/>
  <c r="C58" i="48"/>
  <c r="D58" i="48"/>
  <c r="E58" i="48"/>
  <c r="G58" i="48"/>
  <c r="I58" i="48"/>
  <c r="J58" i="48"/>
  <c r="K58" i="48"/>
  <c r="M58" i="48"/>
  <c r="O58" i="48"/>
  <c r="P58" i="48"/>
  <c r="Q58" i="48"/>
  <c r="R58" i="48"/>
  <c r="S58" i="48"/>
  <c r="T58" i="48"/>
  <c r="U58" i="48"/>
  <c r="V58" i="48"/>
  <c r="W58" i="48"/>
  <c r="X58" i="48"/>
  <c r="Y58" i="48"/>
  <c r="AA58" i="48"/>
  <c r="AB58" i="48"/>
  <c r="AC58" i="48"/>
  <c r="AE58" i="48"/>
  <c r="AF58" i="48"/>
  <c r="AG58" i="48"/>
  <c r="AH58" i="48"/>
  <c r="AI58" i="48"/>
  <c r="AK58" i="48"/>
  <c r="AL58" i="48"/>
  <c r="AM58" i="48"/>
  <c r="AN58" i="48"/>
  <c r="AO58" i="48"/>
  <c r="AQ58" i="48"/>
  <c r="AS58" i="48"/>
  <c r="AT58" i="48"/>
  <c r="AU58" i="48"/>
  <c r="AW58" i="48"/>
  <c r="AY58" i="48"/>
  <c r="AZ58" i="48"/>
  <c r="BA58" i="48"/>
  <c r="BC58" i="48"/>
  <c r="BD58" i="48"/>
  <c r="BE58" i="48"/>
  <c r="BF58" i="48"/>
  <c r="BG58" i="48"/>
  <c r="BI58" i="48"/>
  <c r="BM58" i="48"/>
  <c r="C59" i="48"/>
  <c r="D59" i="48"/>
  <c r="E59" i="48"/>
  <c r="G59" i="48"/>
  <c r="I59" i="48"/>
  <c r="J59" i="48"/>
  <c r="K59" i="48"/>
  <c r="M59" i="48"/>
  <c r="O59" i="48"/>
  <c r="P59" i="48"/>
  <c r="Q59" i="48"/>
  <c r="R59" i="48"/>
  <c r="S59" i="48"/>
  <c r="T59" i="48"/>
  <c r="U59" i="48"/>
  <c r="V59" i="48"/>
  <c r="W59" i="48"/>
  <c r="Y59" i="48"/>
  <c r="AA59" i="48"/>
  <c r="AB59" i="48"/>
  <c r="AC59" i="48"/>
  <c r="AD59" i="48"/>
  <c r="AE59" i="48"/>
  <c r="AG59" i="48"/>
  <c r="AH59" i="48"/>
  <c r="AI59" i="48"/>
  <c r="AK59" i="48"/>
  <c r="AL59" i="48"/>
  <c r="AM59" i="48"/>
  <c r="AN59" i="48"/>
  <c r="AO59" i="48"/>
  <c r="AQ59" i="48"/>
  <c r="AR59" i="48"/>
  <c r="AS59" i="48"/>
  <c r="AT59" i="48"/>
  <c r="AU59" i="48"/>
  <c r="AW59" i="48"/>
  <c r="AY59" i="48"/>
  <c r="AZ59" i="48"/>
  <c r="BA59" i="48"/>
  <c r="BC59" i="48"/>
  <c r="BE59" i="48"/>
  <c r="BF59" i="48"/>
  <c r="BG59" i="48"/>
  <c r="BI59" i="48"/>
  <c r="BJ59" i="48"/>
  <c r="BL59" i="48"/>
  <c r="C60" i="48"/>
  <c r="D60" i="48"/>
  <c r="E60" i="48"/>
  <c r="G60" i="48"/>
  <c r="I60" i="48"/>
  <c r="J60" i="48"/>
  <c r="K60" i="48"/>
  <c r="M60" i="48"/>
  <c r="O60" i="48"/>
  <c r="P60" i="48"/>
  <c r="Q60" i="48"/>
  <c r="R60" i="48"/>
  <c r="S60" i="48"/>
  <c r="T60" i="48"/>
  <c r="U60" i="48"/>
  <c r="V60" i="48"/>
  <c r="W60" i="48"/>
  <c r="Y60" i="48"/>
  <c r="AA60" i="48"/>
  <c r="AB60" i="48"/>
  <c r="AC60" i="48"/>
  <c r="AE60" i="48"/>
  <c r="AG60" i="48"/>
  <c r="AH60" i="48"/>
  <c r="AI60" i="48"/>
  <c r="AJ60" i="48"/>
  <c r="AK60" i="48"/>
  <c r="AM60" i="48"/>
  <c r="AN60" i="48"/>
  <c r="AO60" i="48"/>
  <c r="AQ60" i="48"/>
  <c r="AR60" i="48"/>
  <c r="AS60" i="48"/>
  <c r="AT60" i="48"/>
  <c r="AU60" i="48"/>
  <c r="AW60" i="48"/>
  <c r="AX60" i="48"/>
  <c r="AY60" i="48"/>
  <c r="AZ60" i="48"/>
  <c r="BA60" i="48"/>
  <c r="BC60" i="48"/>
  <c r="BE60" i="48"/>
  <c r="BF60" i="48"/>
  <c r="BG60" i="48"/>
  <c r="BI60" i="48"/>
  <c r="BL60" i="48"/>
  <c r="C61" i="48"/>
  <c r="D61" i="48"/>
  <c r="E61" i="48"/>
  <c r="G61" i="48"/>
  <c r="I61" i="48"/>
  <c r="J61" i="48"/>
  <c r="K61" i="48"/>
  <c r="M61" i="48"/>
  <c r="O61" i="48"/>
  <c r="P61" i="48"/>
  <c r="Q61" i="48"/>
  <c r="R61" i="48"/>
  <c r="S61" i="48"/>
  <c r="T61" i="48"/>
  <c r="U61" i="48"/>
  <c r="V61" i="48"/>
  <c r="W61" i="48"/>
  <c r="Y61" i="48"/>
  <c r="AA61" i="48"/>
  <c r="AB61" i="48"/>
  <c r="AC61" i="48"/>
  <c r="AE61" i="48"/>
  <c r="AG61" i="48"/>
  <c r="AH61" i="48"/>
  <c r="AI61" i="48"/>
  <c r="AK61" i="48"/>
  <c r="AM61" i="48"/>
  <c r="AN61" i="48"/>
  <c r="AO61" i="48"/>
  <c r="AQ61" i="48"/>
  <c r="AS61" i="48"/>
  <c r="AT61" i="48"/>
  <c r="AU61" i="48"/>
  <c r="AW61" i="48"/>
  <c r="AX61" i="48"/>
  <c r="AY61" i="48"/>
  <c r="AZ61" i="48"/>
  <c r="BA61" i="48"/>
  <c r="BC61" i="48"/>
  <c r="BD61" i="48"/>
  <c r="BE61" i="48"/>
  <c r="BF61" i="48"/>
  <c r="BG61" i="48"/>
  <c r="BI61" i="48"/>
  <c r="C62" i="48"/>
  <c r="D62" i="48"/>
  <c r="E62" i="48"/>
  <c r="G62" i="48"/>
  <c r="I62" i="48"/>
  <c r="J62" i="48"/>
  <c r="K62" i="48"/>
  <c r="M62" i="48"/>
  <c r="O62" i="48"/>
  <c r="P62" i="48"/>
  <c r="Q62" i="48"/>
  <c r="R62" i="48"/>
  <c r="S62" i="48"/>
  <c r="T62" i="48"/>
  <c r="U62" i="48"/>
  <c r="V62" i="48"/>
  <c r="W62" i="48"/>
  <c r="Y62" i="48"/>
  <c r="AA62" i="48"/>
  <c r="AB62" i="48"/>
  <c r="AC62" i="48"/>
  <c r="AE62" i="48"/>
  <c r="AG62" i="48"/>
  <c r="AH62" i="48"/>
  <c r="AI62" i="48"/>
  <c r="AK62" i="48"/>
  <c r="AM62" i="48"/>
  <c r="AN62" i="48"/>
  <c r="AO62" i="48"/>
  <c r="AQ62" i="48"/>
  <c r="AS62" i="48"/>
  <c r="AT62" i="48"/>
  <c r="AU62" i="48"/>
  <c r="AW62" i="48"/>
  <c r="AY62" i="48"/>
  <c r="AZ62" i="48"/>
  <c r="BA62" i="48"/>
  <c r="BC62" i="48"/>
  <c r="BD62" i="48"/>
  <c r="BE62" i="48"/>
  <c r="BF62" i="48"/>
  <c r="BG62" i="48"/>
  <c r="BI62" i="48"/>
  <c r="BJ62" i="48"/>
  <c r="C63" i="48"/>
  <c r="D63" i="48"/>
  <c r="G63" i="48"/>
  <c r="H63" i="48"/>
  <c r="O63" i="48"/>
  <c r="P63" i="48"/>
  <c r="AA63" i="48"/>
  <c r="AE63" i="48"/>
  <c r="AH63" i="48"/>
  <c r="AQ63" i="48"/>
  <c r="B64" i="48" a="1"/>
  <c r="B64" i="48" s="1"/>
  <c r="C64" i="48"/>
  <c r="D64" i="48"/>
  <c r="E64" i="48"/>
  <c r="F64" i="48"/>
  <c r="G64" i="48"/>
  <c r="I64" i="48"/>
  <c r="J64" i="48"/>
  <c r="K64" i="48"/>
  <c r="M64" i="48"/>
  <c r="N64" i="48"/>
  <c r="O64" i="48"/>
  <c r="P64" i="48"/>
  <c r="Q64" i="48"/>
  <c r="R64" i="48"/>
  <c r="S64" i="48"/>
  <c r="T64" i="48"/>
  <c r="U64" i="48"/>
  <c r="V64" i="48"/>
  <c r="W64" i="48"/>
  <c r="Y64" i="48"/>
  <c r="Z64" i="48"/>
  <c r="AA64" i="48"/>
  <c r="AB64" i="48"/>
  <c r="AC64" i="48"/>
  <c r="AE64" i="48"/>
  <c r="AG64" i="48"/>
  <c r="AH64" i="48"/>
  <c r="AI64" i="48"/>
  <c r="AK64" i="48"/>
  <c r="AM64" i="48"/>
  <c r="AN64" i="48"/>
  <c r="AO64" i="48"/>
  <c r="AQ64" i="48"/>
  <c r="AR64" i="48"/>
  <c r="AS64" i="48"/>
  <c r="AT64" i="48"/>
  <c r="AU64" i="48"/>
  <c r="AW64" i="48"/>
  <c r="AY64" i="48"/>
  <c r="AZ64" i="48"/>
  <c r="BA64" i="48"/>
  <c r="BC64" i="48"/>
  <c r="BE64" i="48"/>
  <c r="BF64" i="48"/>
  <c r="BG64" i="48"/>
  <c r="BI64" i="48"/>
  <c r="C65" i="48"/>
  <c r="D65" i="48"/>
  <c r="E65" i="48"/>
  <c r="G65" i="48"/>
  <c r="I65" i="48"/>
  <c r="J65" i="48"/>
  <c r="K65" i="48"/>
  <c r="L65" i="48"/>
  <c r="M65" i="48"/>
  <c r="O65" i="48"/>
  <c r="P65" i="48"/>
  <c r="Q65" i="48"/>
  <c r="R65" i="48"/>
  <c r="S65" i="48"/>
  <c r="T65" i="48"/>
  <c r="U65" i="48"/>
  <c r="V65" i="48"/>
  <c r="W65" i="48"/>
  <c r="Y65" i="48"/>
  <c r="Z65" i="48"/>
  <c r="AA65" i="48"/>
  <c r="AB65" i="48"/>
  <c r="AC65" i="48"/>
  <c r="AE65" i="48"/>
  <c r="AF65" i="48"/>
  <c r="AG65" i="48"/>
  <c r="AH65" i="48"/>
  <c r="AI65" i="48"/>
  <c r="AK65" i="48"/>
  <c r="AM65" i="48"/>
  <c r="AN65" i="48"/>
  <c r="AO65" i="48"/>
  <c r="AQ65" i="48"/>
  <c r="AS65" i="48"/>
  <c r="AT65" i="48"/>
  <c r="AU65" i="48"/>
  <c r="AW65" i="48"/>
  <c r="AX65" i="48"/>
  <c r="AY65" i="48"/>
  <c r="AZ65" i="48"/>
  <c r="BA65" i="48"/>
  <c r="BC65" i="48"/>
  <c r="BE65" i="48"/>
  <c r="BF65" i="48"/>
  <c r="BG65" i="48"/>
  <c r="BI65" i="48"/>
  <c r="C66" i="48"/>
  <c r="D66" i="48"/>
  <c r="E66" i="48"/>
  <c r="G66" i="48"/>
  <c r="I66" i="48"/>
  <c r="J66" i="48"/>
  <c r="K66" i="48"/>
  <c r="M66" i="48"/>
  <c r="O66" i="48"/>
  <c r="P66" i="48"/>
  <c r="Q66" i="48"/>
  <c r="R66" i="48"/>
  <c r="S66" i="48"/>
  <c r="T66" i="48"/>
  <c r="U66" i="48"/>
  <c r="V66" i="48"/>
  <c r="W66" i="48"/>
  <c r="Y66" i="48"/>
  <c r="AA66" i="48"/>
  <c r="AB66" i="48"/>
  <c r="AC66" i="48"/>
  <c r="AE66" i="48"/>
  <c r="AF66" i="48"/>
  <c r="AG66" i="48"/>
  <c r="AH66" i="48"/>
  <c r="AI66" i="48"/>
  <c r="AK66" i="48"/>
  <c r="AL66" i="48"/>
  <c r="AM66" i="48"/>
  <c r="AN66" i="48"/>
  <c r="AO66" i="48"/>
  <c r="AQ66" i="48"/>
  <c r="AS66" i="48"/>
  <c r="AT66" i="48"/>
  <c r="AU66" i="48"/>
  <c r="AW66" i="48"/>
  <c r="AY66" i="48"/>
  <c r="AZ66" i="48"/>
  <c r="BA66" i="48"/>
  <c r="BC66" i="48"/>
  <c r="BD66" i="48"/>
  <c r="BE66" i="48"/>
  <c r="BF66" i="48"/>
  <c r="BG66" i="48"/>
  <c r="BI66" i="48"/>
  <c r="BJ66" i="48"/>
  <c r="C67" i="48"/>
  <c r="D67" i="48"/>
  <c r="E67" i="48"/>
  <c r="G67" i="48"/>
  <c r="I67" i="48"/>
  <c r="J67" i="48"/>
  <c r="K67" i="48"/>
  <c r="M67" i="48"/>
  <c r="O67" i="48"/>
  <c r="P67" i="48"/>
  <c r="Q67" i="48"/>
  <c r="R67" i="48"/>
  <c r="S67" i="48"/>
  <c r="T67" i="48"/>
  <c r="U67" i="48"/>
  <c r="V67" i="48"/>
  <c r="W67" i="48"/>
  <c r="Y67" i="48"/>
  <c r="AA67" i="48"/>
  <c r="AB67" i="48"/>
  <c r="AC67" i="48"/>
  <c r="AE67" i="48"/>
  <c r="AG67" i="48"/>
  <c r="AH67" i="48"/>
  <c r="AI67" i="48"/>
  <c r="AK67" i="48"/>
  <c r="AL67" i="48"/>
  <c r="AM67" i="48"/>
  <c r="AN67" i="48"/>
  <c r="AO67" i="48"/>
  <c r="AQ67" i="48"/>
  <c r="AR67" i="48"/>
  <c r="AS67" i="48"/>
  <c r="AT67" i="48"/>
  <c r="AU67" i="48"/>
  <c r="AW67" i="48"/>
  <c r="AY67" i="48"/>
  <c r="AZ67" i="48"/>
  <c r="BA67" i="48"/>
  <c r="BC67" i="48"/>
  <c r="BE67" i="48"/>
  <c r="BF67" i="48"/>
  <c r="BG67" i="48"/>
  <c r="BI67" i="48"/>
  <c r="BJ67" i="48"/>
  <c r="C68" i="48"/>
  <c r="D68" i="48"/>
  <c r="E68" i="48"/>
  <c r="G68" i="48"/>
  <c r="I68" i="48"/>
  <c r="J68" i="48"/>
  <c r="K68" i="48"/>
  <c r="M68" i="48"/>
  <c r="O68" i="48"/>
  <c r="P68" i="48"/>
  <c r="Q68" i="48"/>
  <c r="R68" i="48"/>
  <c r="S68" i="48"/>
  <c r="T68" i="48"/>
  <c r="U68" i="48"/>
  <c r="V68" i="48"/>
  <c r="W68" i="48"/>
  <c r="Y68" i="48"/>
  <c r="AA68" i="48"/>
  <c r="AB68" i="48"/>
  <c r="AC68" i="48"/>
  <c r="AE68" i="48"/>
  <c r="AG68" i="48"/>
  <c r="AH68" i="48"/>
  <c r="AI68" i="48"/>
  <c r="AK68" i="48"/>
  <c r="AM68" i="48"/>
  <c r="AN68" i="48"/>
  <c r="AO68" i="48"/>
  <c r="AQ68" i="48"/>
  <c r="AR68" i="48"/>
  <c r="AS68" i="48"/>
  <c r="AT68" i="48"/>
  <c r="AU68" i="48"/>
  <c r="AW68" i="48"/>
  <c r="AX68" i="48"/>
  <c r="AY68" i="48"/>
  <c r="AZ68" i="48"/>
  <c r="BA68" i="48"/>
  <c r="BB68" i="48"/>
  <c r="BC68" i="48"/>
  <c r="BE68" i="48"/>
  <c r="BF68" i="48"/>
  <c r="BG68" i="48"/>
  <c r="BI68" i="48"/>
  <c r="C69" i="48"/>
  <c r="D69" i="48"/>
  <c r="E69" i="48"/>
  <c r="U69" i="48"/>
  <c r="Y69" i="48"/>
  <c r="AA69" i="48"/>
  <c r="AB69" i="48"/>
  <c r="AK69" i="48"/>
  <c r="AM69" i="48"/>
  <c r="BI69" i="48"/>
  <c r="B70" i="48" a="1"/>
  <c r="B70" i="48" s="1"/>
  <c r="C70" i="48"/>
  <c r="D70" i="48"/>
  <c r="E70" i="48"/>
  <c r="G70" i="48"/>
  <c r="H70" i="48"/>
  <c r="I70" i="48"/>
  <c r="J70" i="48"/>
  <c r="K70" i="48"/>
  <c r="M70" i="48"/>
  <c r="O70" i="48"/>
  <c r="P70" i="48"/>
  <c r="Q70" i="48"/>
  <c r="R70" i="48"/>
  <c r="S70" i="48"/>
  <c r="T70" i="48"/>
  <c r="U70" i="48"/>
  <c r="V70" i="48"/>
  <c r="W70" i="48"/>
  <c r="Y70" i="48"/>
  <c r="AA70" i="48"/>
  <c r="AB70" i="48"/>
  <c r="AC70" i="48"/>
  <c r="AE70" i="48"/>
  <c r="AF70" i="48"/>
  <c r="AG70" i="48"/>
  <c r="AH70" i="48"/>
  <c r="AI70" i="48"/>
  <c r="AK70" i="48"/>
  <c r="AM70" i="48"/>
  <c r="AN70" i="48"/>
  <c r="AO70" i="48"/>
  <c r="AQ70" i="48"/>
  <c r="AS70" i="48"/>
  <c r="AT70" i="48"/>
  <c r="AU70" i="48"/>
  <c r="AW70" i="48"/>
  <c r="AY70" i="48"/>
  <c r="AZ70" i="48"/>
  <c r="BA70" i="48"/>
  <c r="BC70" i="48"/>
  <c r="BE70" i="48"/>
  <c r="BF70" i="48"/>
  <c r="BG70" i="48"/>
  <c r="BI70" i="48"/>
  <c r="C71" i="48"/>
  <c r="D71" i="48"/>
  <c r="E71" i="48"/>
  <c r="G71" i="48"/>
  <c r="H71" i="48"/>
  <c r="I71" i="48"/>
  <c r="J71" i="48"/>
  <c r="K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AA71" i="48"/>
  <c r="AB71" i="48"/>
  <c r="AC71" i="48"/>
  <c r="AE71" i="48"/>
  <c r="AG71" i="48"/>
  <c r="AH71" i="48"/>
  <c r="AI71" i="48"/>
  <c r="AK71" i="48"/>
  <c r="AL71" i="48"/>
  <c r="AM71" i="48"/>
  <c r="AN71" i="48"/>
  <c r="AO71" i="48"/>
  <c r="AQ71" i="48"/>
  <c r="AR71" i="48"/>
  <c r="AS71" i="48"/>
  <c r="AT71" i="48"/>
  <c r="AU71" i="48"/>
  <c r="AW71" i="48"/>
  <c r="AY71" i="48"/>
  <c r="AZ71" i="48"/>
  <c r="BA71" i="48"/>
  <c r="BB71" i="48"/>
  <c r="BC71" i="48"/>
  <c r="BE71" i="48"/>
  <c r="BF71" i="48"/>
  <c r="BG71" i="48"/>
  <c r="BI71" i="48"/>
  <c r="C72" i="48"/>
  <c r="D72" i="48"/>
  <c r="E72" i="48"/>
  <c r="G72" i="48"/>
  <c r="I72" i="48"/>
  <c r="J72" i="48"/>
  <c r="K72" i="48"/>
  <c r="M72" i="48"/>
  <c r="N72" i="48"/>
  <c r="O72" i="48"/>
  <c r="P72" i="48"/>
  <c r="Q72" i="48"/>
  <c r="R72" i="48"/>
  <c r="S72" i="48"/>
  <c r="T72" i="48"/>
  <c r="U72" i="48"/>
  <c r="V72" i="48"/>
  <c r="W72" i="48"/>
  <c r="Y72" i="48"/>
  <c r="Z72" i="48"/>
  <c r="AA72" i="48"/>
  <c r="AB72" i="48"/>
  <c r="AC72" i="48"/>
  <c r="AE72" i="48"/>
  <c r="AG72" i="48"/>
  <c r="AH72" i="48"/>
  <c r="AI72" i="48"/>
  <c r="AK72" i="48"/>
  <c r="AM72" i="48"/>
  <c r="AN72" i="48"/>
  <c r="AO72" i="48"/>
  <c r="AQ72" i="48"/>
  <c r="AR72" i="48"/>
  <c r="AS72" i="48"/>
  <c r="AT72" i="48"/>
  <c r="AU72" i="48"/>
  <c r="AW72" i="48"/>
  <c r="AY72" i="48"/>
  <c r="AZ72" i="48"/>
  <c r="BA72" i="48"/>
  <c r="BC72" i="48"/>
  <c r="BE72" i="48"/>
  <c r="BF72" i="48"/>
  <c r="BG72" i="48"/>
  <c r="BI72" i="48"/>
  <c r="C73" i="48"/>
  <c r="D73" i="48"/>
  <c r="E73" i="48"/>
  <c r="G73" i="48"/>
  <c r="I73" i="48"/>
  <c r="J73" i="48"/>
  <c r="K73" i="48"/>
  <c r="L73" i="48"/>
  <c r="M73" i="48"/>
  <c r="O73" i="48"/>
  <c r="P73" i="48"/>
  <c r="Q73" i="48"/>
  <c r="R73" i="48"/>
  <c r="S73" i="48"/>
  <c r="T73" i="48"/>
  <c r="U73" i="48"/>
  <c r="V73" i="48"/>
  <c r="W73" i="48"/>
  <c r="Y73" i="48"/>
  <c r="Z73" i="48"/>
  <c r="AA73" i="48"/>
  <c r="AB73" i="48"/>
  <c r="AC73" i="48"/>
  <c r="AE73" i="48"/>
  <c r="AF73" i="48"/>
  <c r="AG73" i="48"/>
  <c r="AH73" i="48"/>
  <c r="AI73" i="48"/>
  <c r="AK73" i="48"/>
  <c r="AM73" i="48"/>
  <c r="AN73" i="48"/>
  <c r="AO73" i="48"/>
  <c r="AQ73" i="48"/>
  <c r="AS73" i="48"/>
  <c r="AT73" i="48"/>
  <c r="AU73" i="48"/>
  <c r="AW73" i="48"/>
  <c r="AX73" i="48"/>
  <c r="AY73" i="48"/>
  <c r="AZ73" i="48"/>
  <c r="BA73" i="48"/>
  <c r="BC73" i="48"/>
  <c r="BE73" i="48"/>
  <c r="BF73" i="48"/>
  <c r="BG73" i="48"/>
  <c r="BI73" i="48"/>
  <c r="BL73" i="48"/>
  <c r="C74" i="48"/>
  <c r="D74" i="48"/>
  <c r="E74" i="48"/>
  <c r="G74" i="48"/>
  <c r="I74" i="48"/>
  <c r="J74" i="48"/>
  <c r="K74" i="48"/>
  <c r="M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AA74" i="48"/>
  <c r="AB74" i="48"/>
  <c r="AC74" i="48"/>
  <c r="AE74" i="48"/>
  <c r="AF74" i="48"/>
  <c r="AG74" i="48"/>
  <c r="AH74" i="48"/>
  <c r="AI74" i="48"/>
  <c r="AK74" i="48"/>
  <c r="AL74" i="48"/>
  <c r="AM74" i="48"/>
  <c r="AN74" i="48"/>
  <c r="AO74" i="48"/>
  <c r="AQ74" i="48"/>
  <c r="AS74" i="48"/>
  <c r="AT74" i="48"/>
  <c r="AU74" i="48"/>
  <c r="AW74" i="48"/>
  <c r="AY74" i="48"/>
  <c r="AZ74" i="48"/>
  <c r="BA74" i="48"/>
  <c r="BC74" i="48"/>
  <c r="BD74" i="48"/>
  <c r="BE74" i="48"/>
  <c r="BF74" i="48"/>
  <c r="BG74" i="48"/>
  <c r="BI74" i="48"/>
  <c r="BM74" i="48"/>
  <c r="BO74" i="48"/>
  <c r="C75" i="48"/>
  <c r="D75" i="48"/>
  <c r="S75" i="48"/>
  <c r="V75" i="48"/>
  <c r="AE75" i="48"/>
  <c r="AN75" i="48"/>
  <c r="AZ75" i="48"/>
  <c r="BC75" i="48"/>
  <c r="BF75" i="48"/>
  <c r="B76" i="48" a="1"/>
  <c r="B76" i="48" s="1"/>
  <c r="C76" i="48"/>
  <c r="D76" i="48"/>
  <c r="E76" i="48"/>
  <c r="G76" i="48"/>
  <c r="I76" i="48"/>
  <c r="J76" i="48"/>
  <c r="K76" i="48"/>
  <c r="M76" i="48"/>
  <c r="O76" i="48"/>
  <c r="P76" i="48"/>
  <c r="Q76" i="48"/>
  <c r="S76" i="48"/>
  <c r="U76" i="48"/>
  <c r="V76" i="48"/>
  <c r="W76" i="48"/>
  <c r="Y76" i="48"/>
  <c r="AA76" i="48"/>
  <c r="AB76" i="48"/>
  <c r="AC76" i="48"/>
  <c r="AE76" i="48"/>
  <c r="AF76" i="48"/>
  <c r="AG76" i="48"/>
  <c r="AH76" i="48"/>
  <c r="AI76" i="48"/>
  <c r="AK76" i="48"/>
  <c r="AM76" i="48"/>
  <c r="AN76" i="48"/>
  <c r="AO76" i="48"/>
  <c r="AQ76" i="48"/>
  <c r="AR76" i="48"/>
  <c r="AS76" i="48"/>
  <c r="AT76" i="48"/>
  <c r="AU76" i="48"/>
  <c r="AW76" i="48"/>
  <c r="AY76" i="48"/>
  <c r="AZ76" i="48"/>
  <c r="BA76" i="48"/>
  <c r="BC76" i="48"/>
  <c r="BE76" i="48"/>
  <c r="BF76" i="48"/>
  <c r="BG76" i="48"/>
  <c r="BI76" i="48"/>
  <c r="BJ76" i="48"/>
  <c r="BL76" i="48"/>
  <c r="C77" i="48"/>
  <c r="D77" i="48"/>
  <c r="E77" i="48"/>
  <c r="G77" i="48"/>
  <c r="I77" i="48"/>
  <c r="J77" i="48"/>
  <c r="K77" i="48"/>
  <c r="M77" i="48"/>
  <c r="N77" i="48"/>
  <c r="O77" i="48"/>
  <c r="P77" i="48"/>
  <c r="Q77" i="48"/>
  <c r="S77" i="48"/>
  <c r="U77" i="48"/>
  <c r="V77" i="48"/>
  <c r="W77" i="48"/>
  <c r="Y77" i="48"/>
  <c r="AA77" i="48"/>
  <c r="AB77" i="48"/>
  <c r="AC77" i="48"/>
  <c r="AE77" i="48"/>
  <c r="AF77" i="48"/>
  <c r="AG77" i="48"/>
  <c r="AH77" i="48"/>
  <c r="AI77" i="48"/>
  <c r="AK77" i="48"/>
  <c r="AM77" i="48"/>
  <c r="AN77" i="48"/>
  <c r="AO77" i="48"/>
  <c r="AQ77" i="48"/>
  <c r="AS77" i="48"/>
  <c r="AT77" i="48"/>
  <c r="AU77" i="48"/>
  <c r="AW77" i="48"/>
  <c r="AY77" i="48"/>
  <c r="AZ77" i="48"/>
  <c r="BA77" i="48"/>
  <c r="BB77" i="48"/>
  <c r="BC77" i="48"/>
  <c r="BE77" i="48"/>
  <c r="BF77" i="48"/>
  <c r="BG77" i="48"/>
  <c r="BI77" i="48"/>
  <c r="BJ77" i="48"/>
  <c r="BL77" i="48"/>
  <c r="C78" i="48"/>
  <c r="D78" i="48"/>
  <c r="E78" i="48"/>
  <c r="G78" i="48"/>
  <c r="H78" i="48"/>
  <c r="I78" i="48"/>
  <c r="J78" i="48"/>
  <c r="K78" i="48"/>
  <c r="M78" i="48"/>
  <c r="O78" i="48"/>
  <c r="P78" i="48"/>
  <c r="Q78" i="48"/>
  <c r="S78" i="48"/>
  <c r="U78" i="48"/>
  <c r="V78" i="48"/>
  <c r="W78" i="48"/>
  <c r="Y78" i="48"/>
  <c r="AA78" i="48"/>
  <c r="AB78" i="48"/>
  <c r="AC78" i="48"/>
  <c r="AE78" i="48"/>
  <c r="AF78" i="48"/>
  <c r="AG78" i="48"/>
  <c r="AH78" i="48"/>
  <c r="AI78" i="48"/>
  <c r="AK78" i="48"/>
  <c r="AM78" i="48"/>
  <c r="AN78" i="48"/>
  <c r="AO78" i="48"/>
  <c r="AQ78" i="48"/>
  <c r="AS78" i="48"/>
  <c r="AT78" i="48"/>
  <c r="AU78" i="48"/>
  <c r="AW78" i="48"/>
  <c r="AY78" i="48"/>
  <c r="AZ78" i="48"/>
  <c r="BA78" i="48"/>
  <c r="BC78" i="48"/>
  <c r="BD78" i="48"/>
  <c r="BE78" i="48"/>
  <c r="BF78" i="48"/>
  <c r="BG78" i="48"/>
  <c r="BI78" i="48"/>
  <c r="BJ78" i="48"/>
  <c r="BL78" i="48"/>
  <c r="C79" i="48"/>
  <c r="D79" i="48"/>
  <c r="E79" i="48"/>
  <c r="G79" i="48"/>
  <c r="I79" i="48"/>
  <c r="J79" i="48"/>
  <c r="K79" i="48"/>
  <c r="M79" i="48"/>
  <c r="O79" i="48"/>
  <c r="P79" i="48"/>
  <c r="Q79" i="48"/>
  <c r="S79" i="48"/>
  <c r="U79" i="48"/>
  <c r="V79" i="48"/>
  <c r="W79" i="48"/>
  <c r="Y79" i="48"/>
  <c r="AA79" i="48"/>
  <c r="AB79" i="48"/>
  <c r="AC79" i="48"/>
  <c r="AE79" i="48"/>
  <c r="AF79" i="48"/>
  <c r="AG79" i="48"/>
  <c r="AH79" i="48"/>
  <c r="AI79" i="48"/>
  <c r="AK79" i="48"/>
  <c r="AM79" i="48"/>
  <c r="AN79" i="48"/>
  <c r="AO79" i="48"/>
  <c r="AQ79" i="48"/>
  <c r="AS79" i="48"/>
  <c r="AT79" i="48"/>
  <c r="AU79" i="48"/>
  <c r="AW79" i="48"/>
  <c r="AY79" i="48"/>
  <c r="AZ79" i="48"/>
  <c r="BA79" i="48"/>
  <c r="BC79" i="48"/>
  <c r="BE79" i="48"/>
  <c r="BF79" i="48"/>
  <c r="BG79" i="48"/>
  <c r="BI79" i="48"/>
  <c r="BJ79" i="48"/>
  <c r="BL79" i="48"/>
  <c r="C80" i="48"/>
  <c r="D80" i="48"/>
  <c r="E80" i="48"/>
  <c r="G80" i="48"/>
  <c r="I80" i="48"/>
  <c r="J80" i="48"/>
  <c r="K80" i="48"/>
  <c r="M80" i="48"/>
  <c r="O80" i="48"/>
  <c r="P80" i="48"/>
  <c r="Q80" i="48"/>
  <c r="S80" i="48"/>
  <c r="U80" i="48"/>
  <c r="V80" i="48"/>
  <c r="W80" i="48"/>
  <c r="Y80" i="48"/>
  <c r="AA80" i="48"/>
  <c r="AB80" i="48"/>
  <c r="AC80" i="48"/>
  <c r="AE80" i="48"/>
  <c r="AF80" i="48"/>
  <c r="AG80" i="48"/>
  <c r="AH80" i="48"/>
  <c r="AI80" i="48"/>
  <c r="AK80" i="48"/>
  <c r="AM80" i="48"/>
  <c r="AN80" i="48"/>
  <c r="AO80" i="48"/>
  <c r="AQ80" i="48"/>
  <c r="AS80" i="48"/>
  <c r="AT80" i="48"/>
  <c r="AU80" i="48"/>
  <c r="AW80" i="48"/>
  <c r="AY80" i="48"/>
  <c r="AZ80" i="48"/>
  <c r="BA80" i="48"/>
  <c r="BC80" i="48"/>
  <c r="BE80" i="48"/>
  <c r="BF80" i="48"/>
  <c r="BG80" i="48"/>
  <c r="BI80" i="48"/>
  <c r="BJ80" i="48"/>
  <c r="BL80" i="48"/>
  <c r="C81" i="48"/>
  <c r="D81" i="48"/>
  <c r="H81" i="48"/>
  <c r="S81" i="48"/>
  <c r="AH81" i="48"/>
  <c r="AK81" i="48"/>
  <c r="AU81" i="48"/>
  <c r="BC81" i="48"/>
  <c r="B82" i="48" a="1"/>
  <c r="B82" i="48" s="1"/>
  <c r="C82" i="48"/>
  <c r="D82" i="48"/>
  <c r="E82" i="48"/>
  <c r="G82" i="48"/>
  <c r="I82" i="48"/>
  <c r="J82" i="48"/>
  <c r="K82" i="48"/>
  <c r="L82" i="48"/>
  <c r="M82" i="48"/>
  <c r="O82" i="48"/>
  <c r="P82" i="48"/>
  <c r="Q82" i="48"/>
  <c r="R82" i="48"/>
  <c r="S82" i="48"/>
  <c r="T82" i="48"/>
  <c r="U82" i="48"/>
  <c r="V82" i="48"/>
  <c r="W82" i="48"/>
  <c r="Y82" i="48"/>
  <c r="AA82" i="48"/>
  <c r="AB82" i="48"/>
  <c r="AC82" i="48"/>
  <c r="AE82" i="48"/>
  <c r="AF82" i="48"/>
  <c r="AG82" i="48"/>
  <c r="AH82" i="48"/>
  <c r="AI82" i="48"/>
  <c r="AK82" i="48"/>
  <c r="AM82" i="48"/>
  <c r="AN82" i="48"/>
  <c r="AO82" i="48"/>
  <c r="AQ82" i="48"/>
  <c r="AS82" i="48"/>
  <c r="AT82" i="48"/>
  <c r="AU82" i="48"/>
  <c r="AW82" i="48"/>
  <c r="AY82" i="48"/>
  <c r="AZ82" i="48"/>
  <c r="BA82" i="48"/>
  <c r="BB82" i="48"/>
  <c r="BC82" i="48"/>
  <c r="BE82" i="48"/>
  <c r="BF82" i="48"/>
  <c r="BG82" i="48"/>
  <c r="BI82" i="48"/>
  <c r="BL82" i="48"/>
  <c r="C83" i="48"/>
  <c r="D83" i="48"/>
  <c r="E83" i="48"/>
  <c r="G83" i="48"/>
  <c r="H83" i="48"/>
  <c r="I83" i="48"/>
  <c r="J83" i="48"/>
  <c r="K83" i="48"/>
  <c r="M83" i="48"/>
  <c r="O83" i="48"/>
  <c r="P83" i="48"/>
  <c r="Q83" i="48"/>
  <c r="R83" i="48"/>
  <c r="S83" i="48"/>
  <c r="T83" i="48"/>
  <c r="U83" i="48"/>
  <c r="V83" i="48"/>
  <c r="W83" i="48"/>
  <c r="Y83" i="48"/>
  <c r="AA83" i="48"/>
  <c r="AB83" i="48"/>
  <c r="AC83" i="48"/>
  <c r="AE83" i="48"/>
  <c r="AG83" i="48"/>
  <c r="AH83" i="48"/>
  <c r="AI83" i="48"/>
  <c r="AK83" i="48"/>
  <c r="AL83" i="48"/>
  <c r="AM83" i="48"/>
  <c r="AN83" i="48"/>
  <c r="AO83" i="48"/>
  <c r="AQ83" i="48"/>
  <c r="AS83" i="48"/>
  <c r="AT83" i="48"/>
  <c r="AU83" i="48"/>
  <c r="AW83" i="48"/>
  <c r="AX83" i="48"/>
  <c r="AY83" i="48"/>
  <c r="AZ83" i="48"/>
  <c r="BA83" i="48"/>
  <c r="BC83" i="48"/>
  <c r="BE83" i="48"/>
  <c r="BF83" i="48"/>
  <c r="BG83" i="48"/>
  <c r="BI83" i="48"/>
  <c r="BO83" i="48"/>
  <c r="C84" i="48"/>
  <c r="D84" i="48"/>
  <c r="E84" i="48"/>
  <c r="G84" i="48"/>
  <c r="I84" i="48"/>
  <c r="J84" i="48"/>
  <c r="K84" i="48"/>
  <c r="M84" i="48"/>
  <c r="O84" i="48"/>
  <c r="P84" i="48"/>
  <c r="Q84" i="48"/>
  <c r="R84" i="48"/>
  <c r="S84" i="48"/>
  <c r="T84" i="48"/>
  <c r="U84" i="48"/>
  <c r="V84" i="48"/>
  <c r="W84" i="48"/>
  <c r="Y84" i="48"/>
  <c r="AA84" i="48"/>
  <c r="AB84" i="48"/>
  <c r="AC84" i="48"/>
  <c r="AD84" i="48"/>
  <c r="AE84" i="48"/>
  <c r="AG84" i="48"/>
  <c r="AH84" i="48"/>
  <c r="AI84" i="48"/>
  <c r="AK84" i="48"/>
  <c r="AM84" i="48"/>
  <c r="AN84" i="48"/>
  <c r="AO84" i="48"/>
  <c r="AQ84" i="48"/>
  <c r="AR84" i="48"/>
  <c r="AS84" i="48"/>
  <c r="AT84" i="48"/>
  <c r="AU84" i="48"/>
  <c r="AW84" i="48"/>
  <c r="AY84" i="48"/>
  <c r="AZ84" i="48"/>
  <c r="BA84" i="48"/>
  <c r="BC84" i="48"/>
  <c r="BE84" i="48"/>
  <c r="BF84" i="48"/>
  <c r="BG84" i="48"/>
  <c r="BI84" i="48"/>
  <c r="C85" i="48"/>
  <c r="D85" i="48"/>
  <c r="E85" i="48"/>
  <c r="G85" i="48"/>
  <c r="H85" i="48"/>
  <c r="I85" i="48"/>
  <c r="J85" i="48"/>
  <c r="K85" i="48"/>
  <c r="M85" i="48"/>
  <c r="O85" i="48"/>
  <c r="P85" i="48"/>
  <c r="Q85" i="48"/>
  <c r="R85" i="48"/>
  <c r="S85" i="48"/>
  <c r="T85" i="48"/>
  <c r="U85" i="48"/>
  <c r="V85" i="48"/>
  <c r="W85" i="48"/>
  <c r="Y85" i="48"/>
  <c r="AA85" i="48"/>
  <c r="AB85" i="48"/>
  <c r="AC85" i="48"/>
  <c r="AE85" i="48"/>
  <c r="AG85" i="48"/>
  <c r="AH85" i="48"/>
  <c r="AI85" i="48"/>
  <c r="AK85" i="48"/>
  <c r="AM85" i="48"/>
  <c r="AN85" i="48"/>
  <c r="AO85" i="48"/>
  <c r="AQ85" i="48"/>
  <c r="AS85" i="48"/>
  <c r="AT85" i="48"/>
  <c r="AU85" i="48"/>
  <c r="AW85" i="48"/>
  <c r="AX85" i="48"/>
  <c r="AY85" i="48"/>
  <c r="AZ85" i="48"/>
  <c r="BA85" i="48"/>
  <c r="BC85" i="48"/>
  <c r="BE85" i="48"/>
  <c r="BF85" i="48"/>
  <c r="BG85" i="48"/>
  <c r="BI85" i="48"/>
  <c r="BL85" i="48"/>
  <c r="BO85" i="48"/>
  <c r="C86" i="48"/>
  <c r="D86" i="48"/>
  <c r="E86" i="48"/>
  <c r="G86" i="48"/>
  <c r="I86" i="48"/>
  <c r="J86" i="48"/>
  <c r="K86" i="48"/>
  <c r="M86" i="48"/>
  <c r="N86" i="48"/>
  <c r="O86" i="48"/>
  <c r="P86" i="48"/>
  <c r="Q86" i="48"/>
  <c r="R86" i="48"/>
  <c r="S86" i="48"/>
  <c r="T86" i="48"/>
  <c r="U86" i="48"/>
  <c r="V86" i="48"/>
  <c r="W86" i="48"/>
  <c r="Y86" i="48"/>
  <c r="AA86" i="48"/>
  <c r="AB86" i="48"/>
  <c r="AC86" i="48"/>
  <c r="AE86" i="48"/>
  <c r="AF86" i="48"/>
  <c r="AG86" i="48"/>
  <c r="AH86" i="48"/>
  <c r="AI86" i="48"/>
  <c r="AK86" i="48"/>
  <c r="AM86" i="48"/>
  <c r="AN86" i="48"/>
  <c r="AO86" i="48"/>
  <c r="AQ86" i="48"/>
  <c r="AS86" i="48"/>
  <c r="AT86" i="48"/>
  <c r="AU86" i="48"/>
  <c r="AW86" i="48"/>
  <c r="AY86" i="48"/>
  <c r="AZ86" i="48"/>
  <c r="BA86" i="48"/>
  <c r="BC86" i="48"/>
  <c r="BD86" i="48"/>
  <c r="BE86" i="48"/>
  <c r="BF86" i="48"/>
  <c r="BG86" i="48"/>
  <c r="BI86" i="48"/>
  <c r="C87" i="48"/>
  <c r="D87" i="48"/>
  <c r="E87" i="48"/>
  <c r="G87" i="48"/>
  <c r="M87" i="48"/>
  <c r="AE87" i="48"/>
  <c r="AO87" i="48"/>
  <c r="AW87" i="48"/>
  <c r="BI87" i="48"/>
  <c r="B88" i="48" a="1"/>
  <c r="B88" i="48" s="1"/>
  <c r="C88" i="48"/>
  <c r="D88" i="48"/>
  <c r="E88" i="48"/>
  <c r="G88" i="48"/>
  <c r="H88" i="48"/>
  <c r="I88" i="48"/>
  <c r="J88" i="48"/>
  <c r="K88" i="48"/>
  <c r="M88" i="48"/>
  <c r="N88" i="48"/>
  <c r="O88" i="48"/>
  <c r="P88" i="48"/>
  <c r="Q88" i="48"/>
  <c r="R88" i="48"/>
  <c r="S88" i="48"/>
  <c r="U88" i="48"/>
  <c r="V88" i="48"/>
  <c r="W88" i="48"/>
  <c r="Y88" i="48"/>
  <c r="AA88" i="48"/>
  <c r="AB88" i="48"/>
  <c r="AC88" i="48"/>
  <c r="AE88" i="48"/>
  <c r="AG88" i="48"/>
  <c r="AH88" i="48"/>
  <c r="AI88" i="48"/>
  <c r="AK88" i="48"/>
  <c r="AM88" i="48"/>
  <c r="AN88" i="48"/>
  <c r="AO88" i="48"/>
  <c r="AQ88" i="48"/>
  <c r="AS88" i="48"/>
  <c r="AT88" i="48"/>
  <c r="AU88" i="48"/>
  <c r="AV88" i="48"/>
  <c r="AW88" i="48"/>
  <c r="AX88" i="48"/>
  <c r="AY88" i="48"/>
  <c r="AZ88" i="48"/>
  <c r="BA88" i="48"/>
  <c r="BC88" i="48"/>
  <c r="BE88" i="48"/>
  <c r="BF88" i="48"/>
  <c r="BG88" i="48"/>
  <c r="BI88" i="48"/>
  <c r="BJ88" i="48"/>
  <c r="BO88" i="48"/>
  <c r="C89" i="48"/>
  <c r="D89" i="48"/>
  <c r="E89" i="48"/>
  <c r="G89" i="48"/>
  <c r="H89" i="48"/>
  <c r="I89" i="48"/>
  <c r="J89" i="48"/>
  <c r="K89" i="48"/>
  <c r="M89" i="48"/>
  <c r="O89" i="48"/>
  <c r="P89" i="48"/>
  <c r="Q89" i="48"/>
  <c r="S89" i="48"/>
  <c r="U89" i="48"/>
  <c r="V89" i="48"/>
  <c r="W89" i="48"/>
  <c r="Y89" i="48"/>
  <c r="AA89" i="48"/>
  <c r="AB89" i="48"/>
  <c r="AC89" i="48"/>
  <c r="AE89" i="48"/>
  <c r="AG89" i="48"/>
  <c r="AH89" i="48"/>
  <c r="AI89" i="48"/>
  <c r="AK89" i="48"/>
  <c r="AM89" i="48"/>
  <c r="AN89" i="48"/>
  <c r="AO89" i="48"/>
  <c r="AQ89" i="48"/>
  <c r="AS89" i="48"/>
  <c r="AT89" i="48"/>
  <c r="AU89" i="48"/>
  <c r="AV89" i="48"/>
  <c r="AW89" i="48"/>
  <c r="AX89" i="48"/>
  <c r="AY89" i="48"/>
  <c r="AZ89" i="48"/>
  <c r="BA89" i="48"/>
  <c r="BC89" i="48"/>
  <c r="BE89" i="48"/>
  <c r="BF89" i="48"/>
  <c r="BG89" i="48"/>
  <c r="BI89" i="48"/>
  <c r="C90" i="48"/>
  <c r="D90" i="48"/>
  <c r="E90" i="48"/>
  <c r="G90" i="48"/>
  <c r="H90" i="48"/>
  <c r="I90" i="48"/>
  <c r="J90" i="48"/>
  <c r="K90" i="48"/>
  <c r="L90" i="48"/>
  <c r="M90" i="48"/>
  <c r="O90" i="48"/>
  <c r="P90" i="48"/>
  <c r="Q90" i="48"/>
  <c r="S90" i="48"/>
  <c r="U90" i="48"/>
  <c r="V90" i="48"/>
  <c r="W90" i="48"/>
  <c r="Y90" i="48"/>
  <c r="AA90" i="48"/>
  <c r="AB90" i="48"/>
  <c r="AC90" i="48"/>
  <c r="AE90" i="48"/>
  <c r="AG90" i="48"/>
  <c r="AH90" i="48"/>
  <c r="AI90" i="48"/>
  <c r="AJ90" i="48"/>
  <c r="AK90" i="48"/>
  <c r="AM90" i="48"/>
  <c r="AN90" i="48"/>
  <c r="AO90" i="48"/>
  <c r="AQ90" i="48"/>
  <c r="AS90" i="48"/>
  <c r="AT90" i="48"/>
  <c r="AU90" i="48"/>
  <c r="AV90" i="48"/>
  <c r="AW90" i="48"/>
  <c r="AX90" i="48"/>
  <c r="AY90" i="48"/>
  <c r="AZ90" i="48"/>
  <c r="BA90" i="48"/>
  <c r="BC90" i="48"/>
  <c r="BE90" i="48"/>
  <c r="BF90" i="48"/>
  <c r="BG90" i="48"/>
  <c r="BI90" i="48"/>
  <c r="C91" i="48"/>
  <c r="D91" i="48"/>
  <c r="E91" i="48"/>
  <c r="G91" i="48"/>
  <c r="H91" i="48"/>
  <c r="I91" i="48"/>
  <c r="J91" i="48"/>
  <c r="K91" i="48"/>
  <c r="L91" i="48"/>
  <c r="M91" i="48"/>
  <c r="O91" i="48"/>
  <c r="P91" i="48"/>
  <c r="Q91" i="48"/>
  <c r="S91" i="48"/>
  <c r="U91" i="48"/>
  <c r="V91" i="48"/>
  <c r="W91" i="48"/>
  <c r="Y91" i="48"/>
  <c r="Z91" i="48"/>
  <c r="AA91" i="48"/>
  <c r="AB91" i="48"/>
  <c r="AC91" i="48"/>
  <c r="AE91" i="48"/>
  <c r="AG91" i="48"/>
  <c r="AH91" i="48"/>
  <c r="AI91" i="48"/>
  <c r="AK91" i="48"/>
  <c r="AM91" i="48"/>
  <c r="AN91" i="48"/>
  <c r="AO91" i="48"/>
  <c r="AQ91" i="48"/>
  <c r="AS91" i="48"/>
  <c r="AT91" i="48"/>
  <c r="AU91" i="48"/>
  <c r="AV91" i="48"/>
  <c r="AW91" i="48"/>
  <c r="AX91" i="48"/>
  <c r="AY91" i="48"/>
  <c r="AZ91" i="48"/>
  <c r="BA91" i="48"/>
  <c r="BC91" i="48"/>
  <c r="BE91" i="48"/>
  <c r="BF91" i="48"/>
  <c r="BG91" i="48"/>
  <c r="BI91" i="48"/>
  <c r="C92" i="48"/>
  <c r="D92" i="48"/>
  <c r="E92" i="48"/>
  <c r="G92" i="48"/>
  <c r="H92" i="48"/>
  <c r="I92" i="48"/>
  <c r="J92" i="48"/>
  <c r="K92" i="48"/>
  <c r="M92" i="48"/>
  <c r="O92" i="48"/>
  <c r="P92" i="48"/>
  <c r="Q92" i="48"/>
  <c r="S92" i="48"/>
  <c r="U92" i="48"/>
  <c r="V92" i="48"/>
  <c r="W92" i="48"/>
  <c r="Y92" i="48"/>
  <c r="Z92" i="48"/>
  <c r="AA92" i="48"/>
  <c r="AB92" i="48"/>
  <c r="AC92" i="48"/>
  <c r="AE92" i="48"/>
  <c r="AG92" i="48"/>
  <c r="AH92" i="48"/>
  <c r="AI92" i="48"/>
  <c r="AK92" i="48"/>
  <c r="AM92" i="48"/>
  <c r="AN92" i="48"/>
  <c r="AO92" i="48"/>
  <c r="AQ92" i="48"/>
  <c r="AS92" i="48"/>
  <c r="AT92" i="48"/>
  <c r="AU92" i="48"/>
  <c r="AV92" i="48"/>
  <c r="AW92" i="48"/>
  <c r="AX92" i="48"/>
  <c r="AY92" i="48"/>
  <c r="AZ92" i="48"/>
  <c r="BA92" i="48"/>
  <c r="BC92" i="48"/>
  <c r="BE92" i="48"/>
  <c r="BF92" i="48"/>
  <c r="BG92" i="48"/>
  <c r="BI92" i="48"/>
  <c r="BJ92" i="48"/>
  <c r="C93" i="48"/>
  <c r="D93" i="48"/>
  <c r="G93" i="48"/>
  <c r="H93" i="48"/>
  <c r="I93" i="48"/>
  <c r="AA93" i="48"/>
  <c r="AH93" i="48"/>
  <c r="AQ93" i="48"/>
  <c r="BM93" i="48"/>
  <c r="BO93" i="48"/>
  <c r="B94" i="48" a="1"/>
  <c r="B94" i="48" s="1"/>
  <c r="C94" i="48"/>
  <c r="D94" i="48"/>
  <c r="E94" i="48"/>
  <c r="G94" i="48"/>
  <c r="I94" i="48"/>
  <c r="J94" i="48"/>
  <c r="K94" i="48"/>
  <c r="M94" i="48"/>
  <c r="N94" i="48"/>
  <c r="O94" i="48"/>
  <c r="P94" i="48"/>
  <c r="Q94" i="48"/>
  <c r="S94" i="48"/>
  <c r="U94" i="48"/>
  <c r="V94" i="48"/>
  <c r="W94" i="48"/>
  <c r="Y94" i="48"/>
  <c r="Z94" i="48"/>
  <c r="AA94" i="48"/>
  <c r="AB94" i="48"/>
  <c r="AC94" i="48"/>
  <c r="AE94" i="48"/>
  <c r="AF94" i="48"/>
  <c r="AG94" i="48"/>
  <c r="AH94" i="48"/>
  <c r="AI94" i="48"/>
  <c r="AK94" i="48"/>
  <c r="AL94" i="48"/>
  <c r="AM94" i="48"/>
  <c r="AN94" i="48"/>
  <c r="AO94" i="48"/>
  <c r="AQ94" i="48"/>
  <c r="AS94" i="48"/>
  <c r="AT94" i="48"/>
  <c r="AU94" i="48"/>
  <c r="AW94" i="48"/>
  <c r="AY94" i="48"/>
  <c r="AZ94" i="48"/>
  <c r="BA94" i="48"/>
  <c r="BC94" i="48"/>
  <c r="BE94" i="48"/>
  <c r="BF94" i="48"/>
  <c r="BG94" i="48"/>
  <c r="BH94" i="48"/>
  <c r="BI94" i="48"/>
  <c r="BJ94" i="48"/>
  <c r="BM94" i="48"/>
  <c r="BO94" i="48"/>
  <c r="C95" i="48"/>
  <c r="D95" i="48"/>
  <c r="E95" i="48"/>
  <c r="G95" i="48"/>
  <c r="I95" i="48"/>
  <c r="J95" i="48"/>
  <c r="K95" i="48"/>
  <c r="M95" i="48"/>
  <c r="O95" i="48"/>
  <c r="P95" i="48"/>
  <c r="Q95" i="48"/>
  <c r="S95" i="48"/>
  <c r="U95" i="48"/>
  <c r="V95" i="48"/>
  <c r="W95" i="48"/>
  <c r="Y95" i="48"/>
  <c r="Z95" i="48"/>
  <c r="AA95" i="48"/>
  <c r="AB95" i="48"/>
  <c r="AC95" i="48"/>
  <c r="AE95" i="48"/>
  <c r="AF95" i="48"/>
  <c r="AG95" i="48"/>
  <c r="AH95" i="48"/>
  <c r="AI95" i="48"/>
  <c r="AK95" i="48"/>
  <c r="AL95" i="48"/>
  <c r="AM95" i="48"/>
  <c r="AN95" i="48"/>
  <c r="AO95" i="48"/>
  <c r="AQ95" i="48"/>
  <c r="AS95" i="48"/>
  <c r="AT95" i="48"/>
  <c r="AU95" i="48"/>
  <c r="AW95" i="48"/>
  <c r="AY95" i="48"/>
  <c r="AZ95" i="48"/>
  <c r="BA95" i="48"/>
  <c r="BC95" i="48"/>
  <c r="BD95" i="48"/>
  <c r="BE95" i="48"/>
  <c r="BF95" i="48"/>
  <c r="BG95" i="48"/>
  <c r="BI95" i="48"/>
  <c r="BJ95" i="48"/>
  <c r="BM95" i="48"/>
  <c r="BO95" i="48"/>
  <c r="C96" i="48"/>
  <c r="D96" i="48"/>
  <c r="E96" i="48"/>
  <c r="G96" i="48"/>
  <c r="I96" i="48"/>
  <c r="J96" i="48"/>
  <c r="K96" i="48"/>
  <c r="M96" i="48"/>
  <c r="O96" i="48"/>
  <c r="P96" i="48"/>
  <c r="Q96" i="48"/>
  <c r="S96" i="48"/>
  <c r="U96" i="48"/>
  <c r="V96" i="48"/>
  <c r="W96" i="48"/>
  <c r="Y96" i="48"/>
  <c r="Z96" i="48"/>
  <c r="AA96" i="48"/>
  <c r="AB96" i="48"/>
  <c r="AC96" i="48"/>
  <c r="AE96" i="48"/>
  <c r="AG96" i="48"/>
  <c r="AH96" i="48"/>
  <c r="AI96" i="48"/>
  <c r="AK96" i="48"/>
  <c r="AL96" i="48"/>
  <c r="AM96" i="48"/>
  <c r="AN96" i="48"/>
  <c r="AO96" i="48"/>
  <c r="AQ96" i="48"/>
  <c r="AS96" i="48"/>
  <c r="AT96" i="48"/>
  <c r="AU96" i="48"/>
  <c r="AW96" i="48"/>
  <c r="AY96" i="48"/>
  <c r="AZ96" i="48"/>
  <c r="BA96" i="48"/>
  <c r="BC96" i="48"/>
  <c r="BE96" i="48"/>
  <c r="BF96" i="48"/>
  <c r="BG96" i="48"/>
  <c r="BI96" i="48"/>
  <c r="BJ96" i="48"/>
  <c r="BM96" i="48"/>
  <c r="BO96" i="48"/>
  <c r="C97" i="48"/>
  <c r="D97" i="48"/>
  <c r="E97" i="48"/>
  <c r="G97" i="48"/>
  <c r="I97" i="48"/>
  <c r="J97" i="48"/>
  <c r="K97" i="48"/>
  <c r="M97" i="48"/>
  <c r="N97" i="48"/>
  <c r="O97" i="48"/>
  <c r="P97" i="48"/>
  <c r="Q97" i="48"/>
  <c r="S97" i="48"/>
  <c r="U97" i="48"/>
  <c r="V97" i="48"/>
  <c r="W97" i="48"/>
  <c r="Y97" i="48"/>
  <c r="Z97" i="48"/>
  <c r="AA97" i="48"/>
  <c r="AB97" i="48"/>
  <c r="AC97" i="48"/>
  <c r="AE97" i="48"/>
  <c r="AG97" i="48"/>
  <c r="AH97" i="48"/>
  <c r="AI97" i="48"/>
  <c r="AJ97" i="48"/>
  <c r="AK97" i="48"/>
  <c r="AL97" i="48"/>
  <c r="AM97" i="48"/>
  <c r="AN97" i="48"/>
  <c r="AO97" i="48"/>
  <c r="AP97" i="48"/>
  <c r="AQ97" i="48"/>
  <c r="AS97" i="48"/>
  <c r="AT97" i="48"/>
  <c r="AU97" i="48"/>
  <c r="AW97" i="48"/>
  <c r="AX97" i="48"/>
  <c r="AY97" i="48"/>
  <c r="AZ97" i="48"/>
  <c r="BA97" i="48"/>
  <c r="BC97" i="48"/>
  <c r="BE97" i="48"/>
  <c r="BF97" i="48"/>
  <c r="BG97" i="48"/>
  <c r="BI97" i="48"/>
  <c r="BJ97" i="48"/>
  <c r="BK97" i="48"/>
  <c r="BM97" i="48"/>
  <c r="BO97" i="48"/>
  <c r="C98" i="48"/>
  <c r="D98" i="48"/>
  <c r="E98" i="48"/>
  <c r="G98" i="48"/>
  <c r="I98" i="48"/>
  <c r="J98" i="48"/>
  <c r="K98" i="48"/>
  <c r="M98" i="48"/>
  <c r="O98" i="48"/>
  <c r="P98" i="48"/>
  <c r="Q98" i="48"/>
  <c r="S98" i="48"/>
  <c r="U98" i="48"/>
  <c r="V98" i="48"/>
  <c r="W98" i="48"/>
  <c r="Y98" i="48"/>
  <c r="Z98" i="48"/>
  <c r="AA98" i="48"/>
  <c r="AB98" i="48"/>
  <c r="AC98" i="48"/>
  <c r="AE98" i="48"/>
  <c r="AF98" i="48"/>
  <c r="AG98" i="48"/>
  <c r="AH98" i="48"/>
  <c r="AI98" i="48"/>
  <c r="AJ98" i="48"/>
  <c r="AK98" i="48"/>
  <c r="AL98" i="48"/>
  <c r="AM98" i="48"/>
  <c r="AN98" i="48"/>
  <c r="AO98" i="48"/>
  <c r="AQ98" i="48"/>
  <c r="AS98" i="48"/>
  <c r="AT98" i="48"/>
  <c r="AU98" i="48"/>
  <c r="AW98" i="48"/>
  <c r="AY98" i="48"/>
  <c r="AZ98" i="48"/>
  <c r="BA98" i="48"/>
  <c r="BC98" i="48"/>
  <c r="BE98" i="48"/>
  <c r="BF98" i="48"/>
  <c r="BG98" i="48"/>
  <c r="BI98" i="48"/>
  <c r="BJ98" i="48"/>
  <c r="BM98" i="48"/>
  <c r="BO98" i="48"/>
  <c r="C99" i="48"/>
  <c r="D99" i="48"/>
  <c r="P99" i="48"/>
  <c r="S99" i="48"/>
  <c r="V99" i="48"/>
  <c r="AH99" i="48"/>
  <c r="AI99" i="48"/>
  <c r="AM99" i="48"/>
  <c r="AN99" i="48"/>
  <c r="AY99" i="48"/>
  <c r="AZ99" i="48"/>
  <c r="BF99" i="48"/>
  <c r="B100" i="48" a="1"/>
  <c r="B100" i="48" s="1"/>
  <c r="C100" i="48"/>
  <c r="D100" i="48"/>
  <c r="E100" i="48"/>
  <c r="G100" i="48"/>
  <c r="I100" i="48"/>
  <c r="J100" i="48"/>
  <c r="K100" i="48"/>
  <c r="M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E100" i="48"/>
  <c r="AG100" i="48"/>
  <c r="AH100" i="48"/>
  <c r="AI100" i="48"/>
  <c r="AJ100" i="48"/>
  <c r="AK100" i="48"/>
  <c r="AL100" i="48"/>
  <c r="AM100" i="48"/>
  <c r="AN100" i="48"/>
  <c r="AO100" i="48"/>
  <c r="AQ100" i="48"/>
  <c r="AS100" i="48"/>
  <c r="AT100" i="48"/>
  <c r="AU100" i="48"/>
  <c r="AW100" i="48"/>
  <c r="AY100" i="48"/>
  <c r="AZ100" i="48"/>
  <c r="BA100" i="48"/>
  <c r="BC100" i="48"/>
  <c r="BE100" i="48"/>
  <c r="BF100" i="48"/>
  <c r="BG100" i="48"/>
  <c r="BI100" i="48"/>
  <c r="BJ100" i="48"/>
  <c r="BL100" i="48"/>
  <c r="BM100" i="48"/>
  <c r="BO100" i="48"/>
  <c r="C101" i="48"/>
  <c r="D101" i="48"/>
  <c r="E101" i="48"/>
  <c r="G101" i="48"/>
  <c r="I101" i="48"/>
  <c r="J101" i="48"/>
  <c r="K101" i="48"/>
  <c r="M101" i="48"/>
  <c r="O101" i="48"/>
  <c r="P101" i="48"/>
  <c r="Q101" i="48"/>
  <c r="R101" i="48"/>
  <c r="S101" i="48"/>
  <c r="T101" i="48"/>
  <c r="U101" i="48"/>
  <c r="V101" i="48"/>
  <c r="W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M101" i="48"/>
  <c r="AN101" i="48"/>
  <c r="AO101" i="48"/>
  <c r="AP101" i="48"/>
  <c r="AQ101" i="48"/>
  <c r="AR101" i="48"/>
  <c r="AS101" i="48"/>
  <c r="AT101" i="48"/>
  <c r="AU101" i="48"/>
  <c r="AW101" i="48"/>
  <c r="AY101" i="48"/>
  <c r="AZ101" i="48"/>
  <c r="BA101" i="48"/>
  <c r="BC101" i="48"/>
  <c r="BE101" i="48"/>
  <c r="BF101" i="48"/>
  <c r="BG101" i="48"/>
  <c r="BI101" i="48"/>
  <c r="BK101" i="48"/>
  <c r="BL101" i="48"/>
  <c r="C102" i="48"/>
  <c r="D102" i="48"/>
  <c r="E102" i="48"/>
  <c r="F102" i="48"/>
  <c r="G102" i="48"/>
  <c r="H102" i="48"/>
  <c r="I102" i="48"/>
  <c r="J102" i="48"/>
  <c r="K102" i="48"/>
  <c r="M102" i="48"/>
  <c r="O102" i="48"/>
  <c r="P102" i="48"/>
  <c r="Q102" i="48"/>
  <c r="R102" i="48"/>
  <c r="S102" i="48"/>
  <c r="T102" i="48"/>
  <c r="U102" i="48"/>
  <c r="V102" i="48"/>
  <c r="W102" i="48"/>
  <c r="Y102" i="48"/>
  <c r="Z102" i="48"/>
  <c r="AA102" i="48"/>
  <c r="AB102" i="48"/>
  <c r="AC102" i="48"/>
  <c r="AE102" i="48"/>
  <c r="AG102" i="48"/>
  <c r="AH102" i="48"/>
  <c r="AI102" i="48"/>
  <c r="AK102" i="48"/>
  <c r="AL102" i="48"/>
  <c r="AM102" i="48"/>
  <c r="AN102" i="48"/>
  <c r="AO102" i="48"/>
  <c r="AP102" i="48"/>
  <c r="AQ102" i="48"/>
  <c r="AS102" i="48"/>
  <c r="AT102" i="48"/>
  <c r="AU102" i="48"/>
  <c r="AV102" i="48"/>
  <c r="AW102" i="48"/>
  <c r="AX102" i="48"/>
  <c r="AY102" i="48"/>
  <c r="AZ102" i="48"/>
  <c r="BA102" i="48"/>
  <c r="BC102" i="48"/>
  <c r="BE102" i="48"/>
  <c r="BF102" i="48"/>
  <c r="BG102" i="48"/>
  <c r="BI102" i="48"/>
  <c r="BJ102" i="48"/>
  <c r="BO102" i="48"/>
  <c r="C103" i="48"/>
  <c r="D103" i="48"/>
  <c r="E103" i="48"/>
  <c r="G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AA103" i="48"/>
  <c r="AB103" i="48"/>
  <c r="AC103" i="48"/>
  <c r="AE103" i="48"/>
  <c r="AG103" i="48"/>
  <c r="AH103" i="48"/>
  <c r="AI103" i="48"/>
  <c r="AK103" i="48"/>
  <c r="AM103" i="48"/>
  <c r="AN103" i="48"/>
  <c r="AO103" i="48"/>
  <c r="AQ103" i="48"/>
  <c r="AR103" i="48"/>
  <c r="AS103" i="48"/>
  <c r="AT103" i="48"/>
  <c r="AU103" i="48"/>
  <c r="AV103" i="48"/>
  <c r="AW103" i="48"/>
  <c r="AY103" i="48"/>
  <c r="AZ103" i="48"/>
  <c r="BA103" i="48"/>
  <c r="BB103" i="48"/>
  <c r="BC103" i="48"/>
  <c r="BD103" i="48"/>
  <c r="BE103" i="48"/>
  <c r="BF103" i="48"/>
  <c r="BG103" i="48"/>
  <c r="BI103" i="48"/>
  <c r="C104" i="48"/>
  <c r="D104" i="48"/>
  <c r="E104" i="48"/>
  <c r="F104" i="48"/>
  <c r="G104" i="48"/>
  <c r="H104" i="48"/>
  <c r="I104" i="48"/>
  <c r="J104" i="48"/>
  <c r="K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G104" i="48"/>
  <c r="AH104" i="48"/>
  <c r="AI104" i="48"/>
  <c r="AK104" i="48"/>
  <c r="AM104" i="48"/>
  <c r="AN104" i="48"/>
  <c r="AO104" i="48"/>
  <c r="AQ104" i="48"/>
  <c r="AS104" i="48"/>
  <c r="AT104" i="48"/>
  <c r="AU104" i="48"/>
  <c r="AW104" i="48"/>
  <c r="AX104" i="48"/>
  <c r="AY104" i="48"/>
  <c r="AZ104" i="48"/>
  <c r="BA104" i="48"/>
  <c r="BB104" i="48"/>
  <c r="BC104" i="48"/>
  <c r="BE104" i="48"/>
  <c r="BF104" i="48"/>
  <c r="BG104" i="48"/>
  <c r="BH104" i="48"/>
  <c r="BI104" i="48"/>
  <c r="BJ104" i="48"/>
  <c r="C105" i="48"/>
  <c r="D105" i="48"/>
  <c r="I105" i="48"/>
  <c r="J105" i="48"/>
  <c r="O105" i="48"/>
  <c r="P105" i="48"/>
  <c r="Q105" i="48"/>
  <c r="AB105" i="48"/>
  <c r="AC105" i="48"/>
  <c r="AG105" i="48"/>
  <c r="AH105" i="48"/>
  <c r="AT105" i="48"/>
  <c r="AY105" i="48"/>
  <c r="AZ105" i="48"/>
  <c r="BA105" i="48"/>
  <c r="B106" i="48" a="1"/>
  <c r="B106" i="48" s="1"/>
  <c r="C106" i="48"/>
  <c r="D106" i="48"/>
  <c r="E106" i="48"/>
  <c r="F106" i="48"/>
  <c r="G106" i="48"/>
  <c r="H106" i="48"/>
  <c r="I106" i="48"/>
  <c r="J106" i="48"/>
  <c r="K106" i="48"/>
  <c r="L106" i="48"/>
  <c r="M106" i="48"/>
  <c r="O106" i="48"/>
  <c r="P106" i="48"/>
  <c r="Q106" i="48"/>
  <c r="R106" i="48"/>
  <c r="S106" i="48"/>
  <c r="U106" i="48"/>
  <c r="V106" i="48"/>
  <c r="W106" i="48"/>
  <c r="Y106" i="48"/>
  <c r="AA106" i="48"/>
  <c r="AB106" i="48"/>
  <c r="AC106" i="48"/>
  <c r="AD106" i="48"/>
  <c r="AE106" i="48"/>
  <c r="AG106" i="48"/>
  <c r="AH106" i="48"/>
  <c r="AI106" i="48"/>
  <c r="AJ106" i="48"/>
  <c r="AK106" i="48"/>
  <c r="AM106" i="48"/>
  <c r="AN106" i="48"/>
  <c r="AO106" i="48"/>
  <c r="AP106" i="48"/>
  <c r="AQ106" i="48"/>
  <c r="AR106" i="48"/>
  <c r="AS106" i="48"/>
  <c r="AT106" i="48"/>
  <c r="AU106" i="48"/>
  <c r="AW106" i="48"/>
  <c r="AX106" i="48"/>
  <c r="AY106" i="48"/>
  <c r="AZ106" i="48"/>
  <c r="BA106" i="48"/>
  <c r="BB106" i="48"/>
  <c r="BC106" i="48"/>
  <c r="BE106" i="48"/>
  <c r="BF106" i="48"/>
  <c r="BG106" i="48"/>
  <c r="BI106" i="48"/>
  <c r="C107" i="48"/>
  <c r="D107" i="48"/>
  <c r="E107" i="48"/>
  <c r="G107" i="48"/>
  <c r="H107" i="48"/>
  <c r="I107" i="48"/>
  <c r="J107" i="48"/>
  <c r="K107" i="48"/>
  <c r="L107" i="48"/>
  <c r="M107" i="48"/>
  <c r="O107" i="48"/>
  <c r="P107" i="48"/>
  <c r="Q107" i="48"/>
  <c r="R107" i="48"/>
  <c r="S107" i="48"/>
  <c r="U107" i="48"/>
  <c r="V107" i="48"/>
  <c r="W107" i="48"/>
  <c r="Y107" i="48"/>
  <c r="AA107" i="48"/>
  <c r="AB107" i="48"/>
  <c r="AC107" i="48"/>
  <c r="AE107" i="48"/>
  <c r="AF107" i="48"/>
  <c r="AG107" i="48"/>
  <c r="AH107" i="48"/>
  <c r="AI107" i="48"/>
  <c r="AJ107" i="48"/>
  <c r="AK107" i="48"/>
  <c r="AM107" i="48"/>
  <c r="AN107" i="48"/>
  <c r="AO107" i="48"/>
  <c r="AP107" i="48"/>
  <c r="AQ107" i="48"/>
  <c r="AR107" i="48"/>
  <c r="AS107" i="48"/>
  <c r="AT107" i="48"/>
  <c r="AU107" i="48"/>
  <c r="AW107" i="48"/>
  <c r="AX107" i="48"/>
  <c r="AY107" i="48"/>
  <c r="AZ107" i="48"/>
  <c r="BA107" i="48"/>
  <c r="BB107" i="48"/>
  <c r="BC107" i="48"/>
  <c r="BE107" i="48"/>
  <c r="BF107" i="48"/>
  <c r="BG107" i="48"/>
  <c r="BI107" i="48"/>
  <c r="C108" i="48"/>
  <c r="D108" i="48"/>
  <c r="E108" i="48"/>
  <c r="F108" i="48"/>
  <c r="G108" i="48"/>
  <c r="H108" i="48"/>
  <c r="I108" i="48"/>
  <c r="J108" i="48"/>
  <c r="K108" i="48"/>
  <c r="L108" i="48"/>
  <c r="M108" i="48"/>
  <c r="O108" i="48"/>
  <c r="P108" i="48"/>
  <c r="Q108" i="48"/>
  <c r="R108" i="48"/>
  <c r="S108" i="48"/>
  <c r="U108" i="48"/>
  <c r="V108" i="48"/>
  <c r="W108" i="48"/>
  <c r="Y108" i="48"/>
  <c r="AA108" i="48"/>
  <c r="AB108" i="48"/>
  <c r="AC108" i="48"/>
  <c r="AD108" i="48"/>
  <c r="AE108" i="48"/>
  <c r="AG108" i="48"/>
  <c r="AH108" i="48"/>
  <c r="AI108" i="48"/>
  <c r="AJ108" i="48"/>
  <c r="AK108" i="48"/>
  <c r="AM108" i="48"/>
  <c r="AN108" i="48"/>
  <c r="AO108" i="48"/>
  <c r="AP108" i="48"/>
  <c r="AQ108" i="48"/>
  <c r="AR108" i="48"/>
  <c r="AS108" i="48"/>
  <c r="AT108" i="48"/>
  <c r="AU108" i="48"/>
  <c r="AW108" i="48"/>
  <c r="AX108" i="48"/>
  <c r="AY108" i="48"/>
  <c r="AZ108" i="48"/>
  <c r="BA108" i="48"/>
  <c r="BB108" i="48"/>
  <c r="BC108" i="48"/>
  <c r="BE108" i="48"/>
  <c r="BF108" i="48"/>
  <c r="BG108" i="48"/>
  <c r="BI108" i="48"/>
  <c r="BL108" i="48"/>
  <c r="C109" i="48"/>
  <c r="D109" i="48"/>
  <c r="E109" i="48"/>
  <c r="G109" i="48"/>
  <c r="H109" i="48"/>
  <c r="I109" i="48"/>
  <c r="J109" i="48"/>
  <c r="K109" i="48"/>
  <c r="L109" i="48"/>
  <c r="M109" i="48"/>
  <c r="O109" i="48"/>
  <c r="P109" i="48"/>
  <c r="Q109" i="48"/>
  <c r="R109" i="48"/>
  <c r="S109" i="48"/>
  <c r="U109" i="48"/>
  <c r="V109" i="48"/>
  <c r="W109" i="48"/>
  <c r="Y109" i="48"/>
  <c r="AA109" i="48"/>
  <c r="AB109" i="48"/>
  <c r="AC109" i="48"/>
  <c r="AE109" i="48"/>
  <c r="AG109" i="48"/>
  <c r="AH109" i="48"/>
  <c r="AI109" i="48"/>
  <c r="AJ109" i="48"/>
  <c r="AK109" i="48"/>
  <c r="AM109" i="48"/>
  <c r="AN109" i="48"/>
  <c r="AO109" i="48"/>
  <c r="AP109" i="48"/>
  <c r="AQ109" i="48"/>
  <c r="AR109" i="48"/>
  <c r="AS109" i="48"/>
  <c r="AT109" i="48"/>
  <c r="AU109" i="48"/>
  <c r="AW109" i="48"/>
  <c r="AX109" i="48"/>
  <c r="AY109" i="48"/>
  <c r="AZ109" i="48"/>
  <c r="BA109" i="48"/>
  <c r="BC109" i="48"/>
  <c r="BE109" i="48"/>
  <c r="BF109" i="48"/>
  <c r="BG109" i="48"/>
  <c r="BI109" i="48"/>
  <c r="BK109" i="48"/>
  <c r="C110" i="48"/>
  <c r="D110" i="48"/>
  <c r="E110" i="48"/>
  <c r="F110" i="48"/>
  <c r="G110" i="48"/>
  <c r="H110" i="48"/>
  <c r="I110" i="48"/>
  <c r="J110" i="48"/>
  <c r="K110" i="48"/>
  <c r="L110" i="48"/>
  <c r="M110" i="48"/>
  <c r="O110" i="48"/>
  <c r="P110" i="48"/>
  <c r="Q110" i="48"/>
  <c r="R110" i="48"/>
  <c r="S110" i="48"/>
  <c r="U110" i="48"/>
  <c r="V110" i="48"/>
  <c r="W110" i="48"/>
  <c r="Y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M110" i="48"/>
  <c r="AN110" i="48"/>
  <c r="AO110" i="48"/>
  <c r="AP110" i="48"/>
  <c r="AQ110" i="48"/>
  <c r="AR110" i="48"/>
  <c r="AS110" i="48"/>
  <c r="AT110" i="48"/>
  <c r="AU110" i="48"/>
  <c r="AW110" i="48"/>
  <c r="AX110" i="48"/>
  <c r="AY110" i="48"/>
  <c r="AZ110" i="48"/>
  <c r="BA110" i="48"/>
  <c r="BB110" i="48"/>
  <c r="BC110" i="48"/>
  <c r="BE110" i="48"/>
  <c r="BF110" i="48"/>
  <c r="BG110" i="48"/>
  <c r="BI110" i="48"/>
  <c r="C111" i="48"/>
  <c r="D111" i="48"/>
  <c r="E111" i="48"/>
  <c r="F111" i="48"/>
  <c r="G111" i="48"/>
  <c r="H111" i="48"/>
  <c r="I111" i="48"/>
  <c r="K111" i="48"/>
  <c r="U111" i="48"/>
  <c r="W111" i="48"/>
  <c r="Y111" i="48"/>
  <c r="AB111" i="48"/>
  <c r="AC111" i="48"/>
  <c r="AI111" i="48"/>
  <c r="AK111" i="48"/>
  <c r="AO111" i="48"/>
  <c r="AQ111" i="48"/>
  <c r="AS111" i="48"/>
  <c r="AU111" i="48"/>
  <c r="BE111" i="48"/>
  <c r="BG111" i="48"/>
  <c r="BI111" i="48"/>
  <c r="BL111" i="48"/>
  <c r="BM111" i="48"/>
  <c r="B112" i="48" a="1"/>
  <c r="B112" i="48" s="1"/>
  <c r="C112" i="48"/>
  <c r="D112" i="48"/>
  <c r="E112" i="48"/>
  <c r="G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Y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M112" i="48"/>
  <c r="AN112" i="48"/>
  <c r="AO112" i="48"/>
  <c r="AP112" i="48"/>
  <c r="AQ112" i="48"/>
  <c r="AS112" i="48"/>
  <c r="AT112" i="48"/>
  <c r="AU112" i="48"/>
  <c r="AW112" i="48"/>
  <c r="AY112" i="48"/>
  <c r="AZ112" i="48"/>
  <c r="BA112" i="48"/>
  <c r="BC112" i="48"/>
  <c r="BE112" i="48"/>
  <c r="BF112" i="48"/>
  <c r="BG112" i="48"/>
  <c r="BH112" i="48"/>
  <c r="BI112" i="48"/>
  <c r="BK112" i="48"/>
  <c r="BL112" i="48"/>
  <c r="BM112" i="48"/>
  <c r="BN112" i="48"/>
  <c r="BO112" i="48"/>
  <c r="BP112" i="48"/>
  <c r="C113" i="48"/>
  <c r="D113" i="48"/>
  <c r="E113" i="48"/>
  <c r="G113" i="48"/>
  <c r="H113" i="48"/>
  <c r="I113" i="48"/>
  <c r="J113" i="48"/>
  <c r="K113" i="48"/>
  <c r="L113" i="48"/>
  <c r="M113" i="48"/>
  <c r="O113" i="48"/>
  <c r="P113" i="48"/>
  <c r="Q113" i="48"/>
  <c r="R113" i="48"/>
  <c r="S113" i="48"/>
  <c r="T113" i="48"/>
  <c r="U113" i="48"/>
  <c r="V113" i="48"/>
  <c r="W113" i="48"/>
  <c r="Y113" i="48"/>
  <c r="AA113" i="48"/>
  <c r="AB113" i="48"/>
  <c r="AC113" i="48"/>
  <c r="AE113" i="48"/>
  <c r="AG113" i="48"/>
  <c r="AH113" i="48"/>
  <c r="AI113" i="48"/>
  <c r="AK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Y113" i="48"/>
  <c r="AZ113" i="48"/>
  <c r="BA113" i="48"/>
  <c r="BB113" i="48"/>
  <c r="BC113" i="48"/>
  <c r="BE113" i="48"/>
  <c r="BF113" i="48"/>
  <c r="BG113" i="48"/>
  <c r="BI113" i="48"/>
  <c r="BK113" i="48"/>
  <c r="BL113" i="48"/>
  <c r="BM113" i="48"/>
  <c r="BN113" i="48"/>
  <c r="BO113" i="48"/>
  <c r="C114" i="48"/>
  <c r="D114" i="48"/>
  <c r="E114" i="48"/>
  <c r="F114" i="48"/>
  <c r="G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Y114" i="48"/>
  <c r="Z114" i="48"/>
  <c r="AA114" i="48"/>
  <c r="AB114" i="48"/>
  <c r="AC114" i="48"/>
  <c r="AD114" i="48"/>
  <c r="AE114" i="48"/>
  <c r="AG114" i="48"/>
  <c r="AH114" i="48"/>
  <c r="AI114" i="48"/>
  <c r="AK114" i="48"/>
  <c r="AM114" i="48"/>
  <c r="AN114" i="48"/>
  <c r="AO114" i="48"/>
  <c r="AQ114" i="48"/>
  <c r="AS114" i="48"/>
  <c r="AT114" i="48"/>
  <c r="AU114" i="48"/>
  <c r="AW114" i="48"/>
  <c r="AY114" i="48"/>
  <c r="AZ114" i="48"/>
  <c r="BA114" i="48"/>
  <c r="BB114" i="48"/>
  <c r="BC114" i="48"/>
  <c r="BD114" i="48"/>
  <c r="BE114" i="48"/>
  <c r="BF114" i="48"/>
  <c r="BG114" i="48"/>
  <c r="BH114" i="48"/>
  <c r="BI114" i="48"/>
  <c r="BK114" i="48"/>
  <c r="BL114" i="48"/>
  <c r="BM114" i="48"/>
  <c r="BN114" i="48"/>
  <c r="BO114" i="48"/>
  <c r="C115" i="48"/>
  <c r="D115" i="48"/>
  <c r="E115" i="48"/>
  <c r="G115" i="48"/>
  <c r="I115" i="48"/>
  <c r="J115" i="48"/>
  <c r="K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AA115" i="48"/>
  <c r="AB115" i="48"/>
  <c r="AC115" i="48"/>
  <c r="AD115" i="48"/>
  <c r="AE115" i="48"/>
  <c r="AF115" i="48"/>
  <c r="AG115" i="48"/>
  <c r="AH115" i="48"/>
  <c r="AI115" i="48"/>
  <c r="AK115" i="48"/>
  <c r="AL115" i="48"/>
  <c r="AM115" i="48"/>
  <c r="AN115" i="48"/>
  <c r="AO115" i="48"/>
  <c r="AP115" i="48"/>
  <c r="AQ115" i="48"/>
  <c r="AS115" i="48"/>
  <c r="AT115" i="48"/>
  <c r="AU115" i="48"/>
  <c r="AW115" i="48"/>
  <c r="AY115" i="48"/>
  <c r="AZ115" i="48"/>
  <c r="BA115" i="48"/>
  <c r="BB115" i="48"/>
  <c r="BC115" i="48"/>
  <c r="BE115" i="48"/>
  <c r="BF115" i="48"/>
  <c r="BG115" i="48"/>
  <c r="BI115" i="48"/>
  <c r="BK115" i="48"/>
  <c r="BL115" i="48"/>
  <c r="BM115" i="48"/>
  <c r="BN115" i="48"/>
  <c r="BO115" i="48"/>
  <c r="BP115" i="48"/>
  <c r="C116" i="48"/>
  <c r="D116" i="48"/>
  <c r="E116" i="48"/>
  <c r="F116" i="48"/>
  <c r="G116" i="48"/>
  <c r="I116" i="48"/>
  <c r="J116" i="48"/>
  <c r="K116" i="48"/>
  <c r="L116" i="48"/>
  <c r="M116" i="48"/>
  <c r="O116" i="48"/>
  <c r="P116" i="48"/>
  <c r="Q116" i="48"/>
  <c r="R116" i="48"/>
  <c r="S116" i="48"/>
  <c r="T116" i="48"/>
  <c r="U116" i="48"/>
  <c r="V116" i="48"/>
  <c r="W116" i="48"/>
  <c r="Y116" i="48"/>
  <c r="AA116" i="48"/>
  <c r="AB116" i="48"/>
  <c r="AC116" i="48"/>
  <c r="AD116" i="48"/>
  <c r="AE116" i="48"/>
  <c r="AG116" i="48"/>
  <c r="AH116" i="48"/>
  <c r="AI116" i="48"/>
  <c r="AJ116" i="48"/>
  <c r="AK116" i="48"/>
  <c r="AM116" i="48"/>
  <c r="AN116" i="48"/>
  <c r="AO116" i="48"/>
  <c r="AP116" i="48"/>
  <c r="AQ116" i="48"/>
  <c r="AR116" i="48"/>
  <c r="AS116" i="48"/>
  <c r="AT116" i="48"/>
  <c r="AU116" i="48"/>
  <c r="AW116" i="48"/>
  <c r="AX116" i="48"/>
  <c r="AY116" i="48"/>
  <c r="AZ116" i="48"/>
  <c r="BA116" i="48"/>
  <c r="BB116" i="48"/>
  <c r="BC116" i="48"/>
  <c r="BE116" i="48"/>
  <c r="BF116" i="48"/>
  <c r="BG116" i="48"/>
  <c r="BI116" i="48"/>
  <c r="BK116" i="48"/>
  <c r="BL116" i="48"/>
  <c r="BM116" i="48"/>
  <c r="BN116" i="48"/>
  <c r="BO116" i="48"/>
  <c r="C117" i="48"/>
  <c r="D117" i="48"/>
  <c r="I117" i="48"/>
  <c r="J117" i="48"/>
  <c r="K117" i="48"/>
  <c r="O117" i="48"/>
  <c r="V117" i="48"/>
  <c r="W117" i="48"/>
  <c r="AA117" i="48"/>
  <c r="AB117" i="48"/>
  <c r="AE117" i="48"/>
  <c r="AG117" i="48"/>
  <c r="AS117" i="48"/>
  <c r="AT117" i="48"/>
  <c r="AU117" i="48"/>
  <c r="AY117" i="48"/>
  <c r="BG117" i="48"/>
  <c r="BK117" i="48"/>
  <c r="BL117" i="48"/>
  <c r="BM117" i="48"/>
  <c r="BO117" i="48"/>
  <c r="B118" i="48" a="1"/>
  <c r="B118" i="48" s="1"/>
  <c r="C118" i="48"/>
  <c r="D118" i="48"/>
  <c r="E118" i="48"/>
  <c r="F118" i="48"/>
  <c r="G118" i="48"/>
  <c r="I118" i="48"/>
  <c r="J118" i="48"/>
  <c r="K118" i="48"/>
  <c r="M118" i="48"/>
  <c r="O118" i="48"/>
  <c r="P118" i="48"/>
  <c r="Q118" i="48"/>
  <c r="R118" i="48"/>
  <c r="S118" i="48"/>
  <c r="T118" i="48"/>
  <c r="U118" i="48"/>
  <c r="V118" i="48"/>
  <c r="W118" i="48"/>
  <c r="X118" i="48"/>
  <c r="Y118" i="48"/>
  <c r="AA118" i="48"/>
  <c r="AB118" i="48"/>
  <c r="AC118" i="48"/>
  <c r="AE118" i="48"/>
  <c r="AF118" i="48"/>
  <c r="AG118" i="48"/>
  <c r="AH118" i="48"/>
  <c r="AI118" i="48"/>
  <c r="AJ118" i="48"/>
  <c r="AK118" i="48"/>
  <c r="AL118" i="48"/>
  <c r="AM118" i="48"/>
  <c r="AN118" i="48"/>
  <c r="AO118" i="48"/>
  <c r="AP118" i="48"/>
  <c r="AQ118" i="48"/>
  <c r="AS118" i="48"/>
  <c r="AT118" i="48"/>
  <c r="AU118" i="48"/>
  <c r="AV118" i="48"/>
  <c r="AW118" i="48"/>
  <c r="AX118" i="48"/>
  <c r="AY118" i="48"/>
  <c r="AZ118" i="48"/>
  <c r="BA118" i="48"/>
  <c r="BC118" i="48"/>
  <c r="BE118" i="48"/>
  <c r="BF118" i="48"/>
  <c r="BG118" i="48"/>
  <c r="BI118" i="48"/>
  <c r="BK118" i="48"/>
  <c r="BL118" i="48"/>
  <c r="BM118" i="48"/>
  <c r="BN118" i="48"/>
  <c r="BO118" i="48"/>
  <c r="C119" i="48"/>
  <c r="D119" i="48"/>
  <c r="E119" i="48"/>
  <c r="F119" i="48"/>
  <c r="G119" i="48"/>
  <c r="H119" i="48"/>
  <c r="I119" i="48"/>
  <c r="J119" i="48"/>
  <c r="K119" i="48"/>
  <c r="M119" i="48"/>
  <c r="N119" i="48"/>
  <c r="O119" i="48"/>
  <c r="P119" i="48"/>
  <c r="Q119" i="48"/>
  <c r="R119" i="48"/>
  <c r="S119" i="48"/>
  <c r="T119" i="48"/>
  <c r="U119" i="48"/>
  <c r="V119" i="48"/>
  <c r="W119" i="48"/>
  <c r="X119" i="48"/>
  <c r="Y119" i="48"/>
  <c r="AA119" i="48"/>
  <c r="AB119" i="48"/>
  <c r="AC119" i="48"/>
  <c r="AE119" i="48"/>
  <c r="AG119" i="48"/>
  <c r="AH119" i="48"/>
  <c r="AI119" i="48"/>
  <c r="AJ119" i="48"/>
  <c r="AK119" i="48"/>
  <c r="AL119" i="48"/>
  <c r="AM119" i="48"/>
  <c r="AN119" i="48"/>
  <c r="AO119" i="48"/>
  <c r="AQ119" i="48"/>
  <c r="AR119" i="48"/>
  <c r="AS119" i="48"/>
  <c r="AT119" i="48"/>
  <c r="AU119" i="48"/>
  <c r="AV119" i="48"/>
  <c r="AW119" i="48"/>
  <c r="AX119" i="48"/>
  <c r="AY119" i="48"/>
  <c r="AZ119" i="48"/>
  <c r="BA119" i="48"/>
  <c r="BB119" i="48"/>
  <c r="BC119" i="48"/>
  <c r="BE119" i="48"/>
  <c r="BF119" i="48"/>
  <c r="BG119" i="48"/>
  <c r="BH119" i="48"/>
  <c r="BI119" i="48"/>
  <c r="BK119" i="48"/>
  <c r="BL119" i="48"/>
  <c r="BM119" i="48"/>
  <c r="BO119" i="48"/>
  <c r="C120" i="48"/>
  <c r="D120" i="48"/>
  <c r="E120" i="48"/>
  <c r="F120" i="48"/>
  <c r="G120" i="48"/>
  <c r="I120" i="48"/>
  <c r="J120" i="48"/>
  <c r="K120" i="48"/>
  <c r="L120" i="48"/>
  <c r="M120" i="48"/>
  <c r="O120" i="48"/>
  <c r="P120" i="48"/>
  <c r="Q120" i="48"/>
  <c r="R120" i="48"/>
  <c r="S120" i="48"/>
  <c r="T120" i="48"/>
  <c r="U120" i="48"/>
  <c r="V120" i="48"/>
  <c r="W120" i="48"/>
  <c r="X120" i="48"/>
  <c r="Y120" i="48"/>
  <c r="Z120" i="48"/>
  <c r="AA120" i="48"/>
  <c r="AB120" i="48"/>
  <c r="AC120" i="48"/>
  <c r="AE120" i="48"/>
  <c r="AF120" i="48"/>
  <c r="AG120" i="48"/>
  <c r="AH120" i="48"/>
  <c r="AI120" i="48"/>
  <c r="AJ120" i="48"/>
  <c r="AK120" i="48"/>
  <c r="AL120" i="48"/>
  <c r="AM120" i="48"/>
  <c r="AN120" i="48"/>
  <c r="AO120" i="48"/>
  <c r="AQ120" i="48"/>
  <c r="AS120" i="48"/>
  <c r="AT120" i="48"/>
  <c r="AU120" i="48"/>
  <c r="AV120" i="48"/>
  <c r="AW120" i="48"/>
  <c r="AX120" i="48"/>
  <c r="AY120" i="48"/>
  <c r="AZ120" i="48"/>
  <c r="BA120" i="48"/>
  <c r="BC120" i="48"/>
  <c r="BE120" i="48"/>
  <c r="BF120" i="48"/>
  <c r="BG120" i="48"/>
  <c r="BH120" i="48"/>
  <c r="BI120" i="48"/>
  <c r="BJ120" i="48"/>
  <c r="BK120" i="48"/>
  <c r="BL120" i="48"/>
  <c r="BM120" i="48"/>
  <c r="BN120" i="48"/>
  <c r="BO120" i="48"/>
  <c r="C121" i="48"/>
  <c r="D121" i="48"/>
  <c r="E121" i="48"/>
  <c r="F121" i="48"/>
  <c r="G121" i="48"/>
  <c r="H121" i="48"/>
  <c r="I121" i="48"/>
  <c r="J121" i="48"/>
  <c r="K121" i="48"/>
  <c r="M121" i="48"/>
  <c r="O121" i="48"/>
  <c r="P121" i="48"/>
  <c r="Q121" i="48"/>
  <c r="R121" i="48"/>
  <c r="S121" i="48"/>
  <c r="T121" i="48"/>
  <c r="U121" i="48"/>
  <c r="V121" i="48"/>
  <c r="W121" i="48"/>
  <c r="Y121" i="48"/>
  <c r="AA121" i="48"/>
  <c r="AB121" i="48"/>
  <c r="AC121" i="48"/>
  <c r="AD121" i="48"/>
  <c r="AE121" i="48"/>
  <c r="AG121" i="48"/>
  <c r="AH121" i="48"/>
  <c r="AI121" i="48"/>
  <c r="AJ121" i="48"/>
  <c r="AK121" i="48"/>
  <c r="AL121" i="48"/>
  <c r="AM121" i="48"/>
  <c r="AN121" i="48"/>
  <c r="AO121" i="48"/>
  <c r="AQ121" i="48"/>
  <c r="AR121" i="48"/>
  <c r="AS121" i="48"/>
  <c r="AT121" i="48"/>
  <c r="AU121" i="48"/>
  <c r="AV121" i="48"/>
  <c r="AW121" i="48"/>
  <c r="AY121" i="48"/>
  <c r="AZ121" i="48"/>
  <c r="BA121" i="48"/>
  <c r="BC121" i="48"/>
  <c r="BE121" i="48"/>
  <c r="BF121" i="48"/>
  <c r="BG121" i="48"/>
  <c r="BI121" i="48"/>
  <c r="BJ121" i="48"/>
  <c r="BK121" i="48"/>
  <c r="BL121" i="48"/>
  <c r="BM121" i="48"/>
  <c r="BO121" i="48"/>
  <c r="C122" i="48"/>
  <c r="D122" i="48"/>
  <c r="E122" i="48"/>
  <c r="F122" i="48"/>
  <c r="G122" i="48"/>
  <c r="H122" i="48"/>
  <c r="I122" i="48"/>
  <c r="J122" i="48"/>
  <c r="K122" i="48"/>
  <c r="L122" i="48"/>
  <c r="M122" i="48"/>
  <c r="N122" i="48"/>
  <c r="O122" i="48"/>
  <c r="P122" i="48"/>
  <c r="Q122" i="48"/>
  <c r="R122" i="48"/>
  <c r="S122" i="48"/>
  <c r="T122" i="48"/>
  <c r="U122" i="48"/>
  <c r="V122" i="48"/>
  <c r="W122" i="48"/>
  <c r="X122" i="48"/>
  <c r="Y122" i="48"/>
  <c r="Z122" i="48"/>
  <c r="AA122" i="48"/>
  <c r="AB122" i="48"/>
  <c r="AC122" i="48"/>
  <c r="AE122" i="48"/>
  <c r="AG122" i="48"/>
  <c r="AH122" i="48"/>
  <c r="AI122" i="48"/>
  <c r="AJ122" i="48"/>
  <c r="AK122" i="48"/>
  <c r="AM122" i="48"/>
  <c r="AN122" i="48"/>
  <c r="AO122" i="48"/>
  <c r="AP122" i="48"/>
  <c r="AQ122" i="48"/>
  <c r="AS122" i="48"/>
  <c r="AT122" i="48"/>
  <c r="AU122" i="48"/>
  <c r="AV122" i="48"/>
  <c r="AW122" i="48"/>
  <c r="AX122" i="48"/>
  <c r="AY122" i="48"/>
  <c r="AZ122" i="48"/>
  <c r="BA122" i="48"/>
  <c r="BB122" i="48"/>
  <c r="BC122" i="48"/>
  <c r="BD122" i="48"/>
  <c r="BE122" i="48"/>
  <c r="BF122" i="48"/>
  <c r="BG122" i="48"/>
  <c r="BH122" i="48"/>
  <c r="BI122" i="48"/>
  <c r="BJ122" i="48"/>
  <c r="BK122" i="48"/>
  <c r="BL122" i="48"/>
  <c r="BM122" i="48"/>
  <c r="BO122" i="48"/>
  <c r="C123" i="48"/>
  <c r="D123" i="48"/>
  <c r="E123" i="48"/>
  <c r="F123" i="48"/>
  <c r="G123" i="48"/>
  <c r="H123" i="48"/>
  <c r="I123" i="48"/>
  <c r="J123" i="48"/>
  <c r="K123" i="48"/>
  <c r="L123" i="48"/>
  <c r="M123" i="48"/>
  <c r="N123" i="48"/>
  <c r="O123" i="48"/>
  <c r="P123" i="48"/>
  <c r="Q123" i="48"/>
  <c r="R123" i="48"/>
  <c r="S123" i="48"/>
  <c r="T123" i="48"/>
  <c r="U123" i="48"/>
  <c r="V123" i="48"/>
  <c r="W123" i="48"/>
  <c r="X123" i="48"/>
  <c r="Y123" i="48"/>
  <c r="Z123" i="48"/>
  <c r="AA123" i="48"/>
  <c r="AB123" i="48"/>
  <c r="AC123" i="48"/>
  <c r="AD123" i="48"/>
  <c r="AE123" i="48"/>
  <c r="AF123" i="48"/>
  <c r="AG123" i="48"/>
  <c r="AH123" i="48"/>
  <c r="AI123" i="48"/>
  <c r="AJ123" i="48"/>
  <c r="AK123" i="48"/>
  <c r="AL123" i="48"/>
  <c r="AM123" i="48"/>
  <c r="AN123" i="48"/>
  <c r="AO123" i="48"/>
  <c r="AP123" i="48"/>
  <c r="AQ123" i="48"/>
  <c r="AR123" i="48"/>
  <c r="AS123" i="48"/>
  <c r="AT123" i="48"/>
  <c r="AU123" i="48"/>
  <c r="AV123" i="48"/>
  <c r="AW123" i="48"/>
  <c r="AX123" i="48"/>
  <c r="AY123" i="48"/>
  <c r="AZ123" i="48"/>
  <c r="BA123" i="48"/>
  <c r="BB123" i="48"/>
  <c r="BC123" i="48"/>
  <c r="BD123" i="48"/>
  <c r="BE123" i="48"/>
  <c r="BF123" i="48"/>
  <c r="BG123" i="48"/>
  <c r="BH123" i="48"/>
  <c r="BI123" i="48"/>
  <c r="BJ123" i="48"/>
  <c r="BK123" i="48"/>
  <c r="BL123" i="48"/>
  <c r="BM123" i="48"/>
  <c r="BN123" i="48"/>
  <c r="BO123" i="48"/>
  <c r="BP123" i="48"/>
  <c r="B124" i="48" a="1"/>
  <c r="B124" i="48" s="1"/>
  <c r="H127" i="48"/>
  <c r="B124" i="47" a="1"/>
  <c r="B118" i="47" a="1"/>
  <c r="B118" i="47" s="1"/>
  <c r="B112" i="47" a="1"/>
  <c r="B112" i="47" s="1"/>
  <c r="B106" i="47" a="1"/>
  <c r="B106" i="47" s="1"/>
  <c r="B100" i="47" a="1"/>
  <c r="B100" i="47" s="1"/>
  <c r="B94" i="47" a="1"/>
  <c r="B94" i="47" s="1"/>
  <c r="B88" i="47" a="1"/>
  <c r="B88" i="47" s="1"/>
  <c r="B82" i="47" a="1"/>
  <c r="B82" i="47" s="1"/>
  <c r="B76" i="47" a="1"/>
  <c r="B76" i="47" s="1"/>
  <c r="B70" i="47" a="1"/>
  <c r="B70" i="47" s="1"/>
  <c r="B64" i="47" a="1"/>
  <c r="B64" i="47" s="1"/>
  <c r="B58" i="47" a="1"/>
  <c r="B58" i="47" s="1"/>
  <c r="B52" i="47" a="1"/>
  <c r="B52" i="47" s="1"/>
  <c r="B46" i="47" a="1"/>
  <c r="B46" i="47" s="1"/>
  <c r="B40" i="47" a="1"/>
  <c r="B40" i="47" s="1"/>
  <c r="B34" i="47" a="1"/>
  <c r="B34" i="47" s="1"/>
  <c r="B28" i="47" a="1"/>
  <c r="B28" i="47" s="1"/>
  <c r="B22" i="47" a="1"/>
  <c r="B22" i="47" s="1"/>
  <c r="B16" i="47" a="1"/>
  <c r="B16" i="47" s="1"/>
  <c r="BM5" i="47"/>
  <c r="BG5" i="47"/>
  <c r="BA5" i="47"/>
  <c r="AU5" i="47"/>
  <c r="AO5" i="47"/>
  <c r="AI5" i="47"/>
  <c r="AC5" i="47"/>
  <c r="W5" i="47"/>
  <c r="Q5" i="47"/>
  <c r="K5" i="47"/>
  <c r="E5" i="47"/>
  <c r="BM105" i="47" l="1"/>
  <c r="BM105" i="48" s="1"/>
  <c r="BK94" i="48"/>
  <c r="G33" i="48"/>
  <c r="G45" i="48"/>
  <c r="BL93" i="47"/>
  <c r="BL93" i="48" s="1"/>
  <c r="E93" i="48"/>
  <c r="E99" i="48"/>
  <c r="BO9" i="47"/>
  <c r="BO9" i="48" s="1"/>
  <c r="E117" i="48"/>
  <c r="E75" i="48"/>
  <c r="E51" i="48"/>
  <c r="BM106" i="48"/>
  <c r="G69" i="48"/>
  <c r="E57" i="48"/>
  <c r="G81" i="48"/>
  <c r="BK105" i="47"/>
  <c r="BK105" i="48" s="1"/>
  <c r="BM9" i="47"/>
  <c r="BM9" i="48" s="1"/>
  <c r="BK106" i="48"/>
  <c r="E33" i="48"/>
  <c r="BK9" i="47"/>
  <c r="BK9" i="48" s="1"/>
  <c r="BL106" i="48"/>
  <c r="BK88" i="48"/>
  <c r="E63" i="48"/>
  <c r="E81" i="48"/>
  <c r="BO75" i="47"/>
  <c r="BO75" i="48" s="1"/>
  <c r="G99" i="48"/>
  <c r="G27" i="48"/>
  <c r="BL9" i="47"/>
  <c r="BL9" i="48" s="1"/>
  <c r="BM87" i="47"/>
  <c r="BM87" i="48" s="1"/>
  <c r="BM75" i="47"/>
  <c r="BM75" i="48" s="1"/>
  <c r="BO105" i="47"/>
  <c r="BO105" i="48" s="1"/>
  <c r="E105" i="48"/>
  <c r="G117" i="48"/>
  <c r="G39" i="48"/>
  <c r="E21" i="48"/>
  <c r="BL94" i="48"/>
  <c r="G21" i="48"/>
  <c r="G75" i="48"/>
  <c r="G57" i="48"/>
  <c r="G105" i="48"/>
  <c r="BO45" i="47"/>
  <c r="BO45" i="48" s="1"/>
  <c r="BO15" i="47"/>
  <c r="BO15" i="48" s="1"/>
  <c r="BO46" i="48"/>
  <c r="BK15" i="47"/>
  <c r="BK15" i="48" s="1"/>
  <c r="BO51" i="47"/>
  <c r="BO51" i="48" s="1"/>
  <c r="BL33" i="47"/>
  <c r="BL33" i="48" s="1"/>
  <c r="BM63" i="47"/>
  <c r="BM63" i="48" s="1"/>
  <c r="E9" i="48"/>
  <c r="BO33" i="47"/>
  <c r="BO33" i="48" s="1"/>
  <c r="BO69" i="47"/>
  <c r="BO69" i="48" s="1"/>
  <c r="BL87" i="47"/>
  <c r="BL87" i="48" s="1"/>
  <c r="E45" i="48"/>
  <c r="BL81" i="47"/>
  <c r="BL81" i="48" s="1"/>
  <c r="BL99" i="47"/>
  <c r="BL99" i="48" s="1"/>
  <c r="BK76" i="48"/>
  <c r="BO57" i="47"/>
  <c r="BO57" i="48" s="1"/>
  <c r="BK81" i="47"/>
  <c r="BK81" i="48" s="1"/>
  <c r="BM15" i="47"/>
  <c r="BM15" i="48" s="1"/>
  <c r="BM33" i="47"/>
  <c r="BM33" i="48" s="1"/>
  <c r="BK39" i="47"/>
  <c r="BK39" i="48" s="1"/>
  <c r="BK69" i="47"/>
  <c r="BK69" i="48" s="1"/>
  <c r="BM69" i="47"/>
  <c r="BM69" i="48" s="1"/>
  <c r="BK57" i="47"/>
  <c r="BK57" i="48" s="1"/>
  <c r="BM57" i="47"/>
  <c r="BM57" i="48" s="1"/>
  <c r="BL21" i="47"/>
  <c r="BL21" i="48" s="1"/>
  <c r="BK99" i="47"/>
  <c r="BK99" i="48" s="1"/>
  <c r="BM21" i="47"/>
  <c r="BM21" i="48" s="1"/>
  <c r="BO21" i="47"/>
  <c r="BO21" i="48" s="1"/>
  <c r="BK45" i="47"/>
  <c r="BK45" i="48" s="1"/>
  <c r="BM45" i="47"/>
  <c r="BM45" i="48" s="1"/>
  <c r="BO63" i="47"/>
  <c r="BO63" i="48" s="1"/>
  <c r="BO16" i="48"/>
  <c r="BM16" i="48"/>
  <c r="BK16" i="48"/>
  <c r="BO27" i="47"/>
  <c r="BO27" i="48" s="1"/>
  <c r="BM51" i="47"/>
  <c r="BM51" i="48" s="1"/>
  <c r="BP129" i="51"/>
  <c r="AJ129" i="50"/>
  <c r="AJ129" i="51" s="1"/>
  <c r="AI129" i="51"/>
  <c r="F129" i="50"/>
  <c r="F129" i="51" s="1"/>
  <c r="E129" i="51"/>
  <c r="BL45" i="47"/>
  <c r="BL45" i="48" s="1"/>
  <c r="BL57" i="47"/>
  <c r="BL57" i="48" s="1"/>
  <c r="BL69" i="47"/>
  <c r="BL69" i="48" s="1"/>
  <c r="AL129" i="50"/>
  <c r="AL129" i="51" s="1"/>
  <c r="AK129" i="51"/>
  <c r="AR129" i="50"/>
  <c r="AR129" i="51" s="1"/>
  <c r="AQ129" i="51"/>
  <c r="E39" i="48"/>
  <c r="E27" i="48"/>
  <c r="BM27" i="47"/>
  <c r="BM27" i="48" s="1"/>
  <c r="BM81" i="47"/>
  <c r="BM81" i="48" s="1"/>
  <c r="H129" i="50"/>
  <c r="H129" i="51" s="1"/>
  <c r="G129" i="51"/>
  <c r="BN129" i="50"/>
  <c r="BM129" i="51"/>
  <c r="BN129" i="51" s="1"/>
  <c r="BO28" i="48"/>
  <c r="G15" i="48"/>
  <c r="BO81" i="47"/>
  <c r="BO81" i="48" s="1"/>
  <c r="BP129" i="50"/>
  <c r="N129" i="50"/>
  <c r="N129" i="51" s="1"/>
  <c r="M129" i="51"/>
  <c r="AP129" i="50"/>
  <c r="AP129" i="51" s="1"/>
  <c r="AO129" i="51"/>
  <c r="BK21" i="47"/>
  <c r="BK21" i="48" s="1"/>
  <c r="BK33" i="47"/>
  <c r="BK33" i="48" s="1"/>
  <c r="E15" i="48"/>
  <c r="R129" i="50"/>
  <c r="R129" i="51" s="1"/>
  <c r="Q129" i="51"/>
  <c r="BK51" i="47"/>
  <c r="BK51" i="48" s="1"/>
  <c r="BK63" i="47"/>
  <c r="BK63" i="48" s="1"/>
  <c r="L129" i="50"/>
  <c r="L129" i="51" s="1"/>
  <c r="K129" i="51"/>
  <c r="BL39" i="47"/>
  <c r="BL39" i="48" s="1"/>
  <c r="BL51" i="47"/>
  <c r="BL51" i="48" s="1"/>
  <c r="BL63" i="47"/>
  <c r="BL63" i="48" s="1"/>
  <c r="AF129" i="50"/>
  <c r="AF129" i="51" s="1"/>
  <c r="AE129" i="51"/>
  <c r="BB129" i="50"/>
  <c r="BB129" i="51" s="1"/>
  <c r="BA129" i="51"/>
  <c r="AV129" i="50"/>
  <c r="AV129" i="51" s="1"/>
  <c r="AU129" i="51"/>
  <c r="BM99" i="47"/>
  <c r="BM99" i="48" s="1"/>
  <c r="BH129" i="50"/>
  <c r="BH129" i="51" s="1"/>
  <c r="BG129" i="51"/>
  <c r="X129" i="50"/>
  <c r="X129" i="51" s="1"/>
  <c r="W129" i="51"/>
  <c r="BJ129" i="50"/>
  <c r="BJ129" i="51" s="1"/>
  <c r="BI129" i="51"/>
  <c r="G9" i="48"/>
  <c r="BO99" i="47"/>
  <c r="BO99" i="48" s="1"/>
  <c r="BK27" i="47"/>
  <c r="BK27" i="48" s="1"/>
  <c r="AD129" i="50"/>
  <c r="AD129" i="51" s="1"/>
  <c r="AC129" i="51"/>
  <c r="T129" i="50"/>
  <c r="T129" i="51" s="1"/>
  <c r="S129" i="51"/>
  <c r="Z129" i="50"/>
  <c r="Z129" i="51" s="1"/>
  <c r="Y129" i="51"/>
  <c r="BL15" i="47"/>
  <c r="BL15" i="48" s="1"/>
  <c r="BL27" i="47"/>
  <c r="BL27" i="48" s="1"/>
  <c r="AX129" i="50"/>
  <c r="AX129" i="51" s="1"/>
  <c r="AW129" i="51"/>
  <c r="BD129" i="50"/>
  <c r="BD129" i="51" s="1"/>
  <c r="BC129" i="51"/>
  <c r="BL16" i="48"/>
  <c r="BO128" i="47" a="1"/>
  <c r="BO128" i="47" s="1"/>
  <c r="BM128" i="47" a="1"/>
  <c r="BM128" i="47" s="1"/>
  <c r="BL128" i="47" a="1"/>
  <c r="BL128" i="47" s="1"/>
  <c r="BL128" i="48" s="1"/>
  <c r="BK128" i="47" a="1"/>
  <c r="BK128" i="47" s="1"/>
  <c r="BK128" i="48" s="1"/>
  <c r="BJ128" i="47" a="1"/>
  <c r="BJ128" i="47" s="1"/>
  <c r="BJ128" i="48" s="1"/>
  <c r="BI128" i="47" a="1"/>
  <c r="BI128" i="47" s="1"/>
  <c r="BI128" i="48" s="1"/>
  <c r="BG128" i="47" a="1"/>
  <c r="BG128" i="47" s="1"/>
  <c r="BF128" i="47" a="1"/>
  <c r="BF128" i="47" s="1"/>
  <c r="BF128" i="48" s="1"/>
  <c r="BE128" i="47" a="1"/>
  <c r="BE128" i="47" s="1"/>
  <c r="BE128" i="48" s="1"/>
  <c r="BC128" i="47" a="1"/>
  <c r="BC128" i="47" s="1"/>
  <c r="BA128" i="47" a="1"/>
  <c r="BA128" i="47" s="1"/>
  <c r="AZ128" i="47" a="1"/>
  <c r="AZ128" i="47" s="1"/>
  <c r="AZ128" i="48" s="1"/>
  <c r="AY128" i="47" a="1"/>
  <c r="AY128" i="47" s="1"/>
  <c r="AY128" i="48" s="1"/>
  <c r="AW128" i="47" a="1"/>
  <c r="AW128" i="47" s="1"/>
  <c r="AU128" i="47" a="1"/>
  <c r="AU128" i="47" s="1"/>
  <c r="AT128" i="47" a="1"/>
  <c r="AT128" i="47" s="1"/>
  <c r="AT128" i="48" s="1"/>
  <c r="AS128" i="47" a="1"/>
  <c r="AS128" i="47" s="1"/>
  <c r="AS128" i="48" s="1"/>
  <c r="AQ128" i="47" a="1"/>
  <c r="AQ128" i="47" s="1"/>
  <c r="AO128" i="47" a="1"/>
  <c r="AO128" i="47" s="1"/>
  <c r="AN128" i="47" a="1"/>
  <c r="AN128" i="47" s="1"/>
  <c r="AN128" i="48" s="1"/>
  <c r="AM128" i="47" a="1"/>
  <c r="AM128" i="47" s="1"/>
  <c r="AM128" i="48" s="1"/>
  <c r="AL128" i="47" a="1"/>
  <c r="AL128" i="47" s="1"/>
  <c r="AL128" i="48" s="1"/>
  <c r="AK128" i="47" a="1"/>
  <c r="AK128" i="47" s="1"/>
  <c r="AK128" i="48" s="1"/>
  <c r="AI128" i="47" a="1"/>
  <c r="AI128" i="47" s="1"/>
  <c r="AH128" i="47" a="1"/>
  <c r="AH128" i="47" s="1"/>
  <c r="AH128" i="48" s="1"/>
  <c r="AG128" i="47" a="1"/>
  <c r="AG128" i="47" s="1"/>
  <c r="AG128" i="48" s="1"/>
  <c r="AF128" i="47" a="1"/>
  <c r="AF128" i="47" s="1"/>
  <c r="AF128" i="48" s="1"/>
  <c r="AE128" i="47" a="1"/>
  <c r="AE128" i="47" s="1"/>
  <c r="AE128" i="48" s="1"/>
  <c r="AC128" i="47" a="1"/>
  <c r="AC128" i="47" s="1"/>
  <c r="AB128" i="47" a="1"/>
  <c r="AB128" i="47" s="1"/>
  <c r="AB128" i="48" s="1"/>
  <c r="AA128" i="47" a="1"/>
  <c r="AA128" i="47" s="1"/>
  <c r="AA128" i="48" s="1"/>
  <c r="Z128" i="47" a="1"/>
  <c r="Z128" i="47" s="1"/>
  <c r="Z128" i="48" s="1"/>
  <c r="Y128" i="47" a="1"/>
  <c r="Y128" i="47" s="1"/>
  <c r="Y128" i="48" s="1"/>
  <c r="W128" i="47" a="1"/>
  <c r="W128" i="47" s="1"/>
  <c r="V128" i="47" a="1"/>
  <c r="V128" i="47" s="1"/>
  <c r="V128" i="48" s="1"/>
  <c r="U128" i="47" a="1"/>
  <c r="U128" i="47" s="1"/>
  <c r="U128" i="48" s="1"/>
  <c r="S128" i="47" a="1"/>
  <c r="S128" i="47" s="1"/>
  <c r="Q128" i="47" a="1"/>
  <c r="Q128" i="47" s="1"/>
  <c r="P128" i="47" a="1"/>
  <c r="P128" i="47" s="1"/>
  <c r="P128" i="48" s="1"/>
  <c r="O128" i="47" a="1"/>
  <c r="O128" i="47" s="1"/>
  <c r="O128" i="48" s="1"/>
  <c r="N128" i="47" a="1"/>
  <c r="N128" i="47" s="1"/>
  <c r="N128" i="48" s="1"/>
  <c r="M128" i="47" a="1"/>
  <c r="M128" i="47" s="1"/>
  <c r="M128" i="48" s="1"/>
  <c r="L128" i="47" a="1"/>
  <c r="L128" i="47" s="1"/>
  <c r="L128" i="48" s="1"/>
  <c r="K128" i="47" a="1"/>
  <c r="K128" i="47" s="1"/>
  <c r="K128" i="48" s="1"/>
  <c r="J128" i="47" a="1"/>
  <c r="J128" i="47" s="1"/>
  <c r="J128" i="48" s="1"/>
  <c r="I128" i="47" a="1"/>
  <c r="I128" i="47" s="1"/>
  <c r="I128" i="48" s="1"/>
  <c r="G128" i="47" a="1"/>
  <c r="G128" i="47" s="1"/>
  <c r="E128" i="47" a="1"/>
  <c r="E128" i="47" s="1"/>
  <c r="D128" i="47" a="1"/>
  <c r="D128" i="47" s="1"/>
  <c r="D128" i="48" s="1"/>
  <c r="C128" i="47" a="1"/>
  <c r="C128" i="47" s="1"/>
  <c r="C128" i="48" s="1"/>
  <c r="BL127" i="47" a="1"/>
  <c r="BL127" i="47" s="1"/>
  <c r="BL127" i="48" s="1"/>
  <c r="BK127" i="47" a="1"/>
  <c r="BK127" i="47" s="1"/>
  <c r="BK127" i="48" s="1"/>
  <c r="BJ127" i="47" a="1"/>
  <c r="BJ127" i="47" s="1"/>
  <c r="BJ127" i="48" s="1"/>
  <c r="BI127" i="47" a="1"/>
  <c r="BI127" i="47" s="1"/>
  <c r="BI127" i="48" s="1"/>
  <c r="BG127" i="47" a="1"/>
  <c r="BG127" i="47" s="1"/>
  <c r="BF127" i="47" a="1"/>
  <c r="BF127" i="47" s="1"/>
  <c r="BF127" i="48" s="1"/>
  <c r="BE127" i="47" a="1"/>
  <c r="BE127" i="47" s="1"/>
  <c r="BE127" i="48" s="1"/>
  <c r="BC127" i="47" a="1"/>
  <c r="BC127" i="47" s="1"/>
  <c r="BA127" i="47" a="1"/>
  <c r="BA127" i="47" s="1"/>
  <c r="AZ127" i="47" a="1"/>
  <c r="AZ127" i="47" s="1"/>
  <c r="AZ127" i="48" s="1"/>
  <c r="AY127" i="47" a="1"/>
  <c r="AY127" i="47" s="1"/>
  <c r="AY127" i="48" s="1"/>
  <c r="AW127" i="47" a="1"/>
  <c r="AW127" i="47" s="1"/>
  <c r="AU127" i="47" a="1"/>
  <c r="AU127" i="47" s="1"/>
  <c r="AT127" i="47" a="1"/>
  <c r="AT127" i="47" s="1"/>
  <c r="AT127" i="48" s="1"/>
  <c r="AS127" i="47" a="1"/>
  <c r="AS127" i="47" s="1"/>
  <c r="AS127" i="48" s="1"/>
  <c r="AQ127" i="47" a="1"/>
  <c r="AQ127" i="47" s="1"/>
  <c r="AO127" i="47" a="1"/>
  <c r="AO127" i="47" s="1"/>
  <c r="AN127" i="47" a="1"/>
  <c r="AN127" i="47" s="1"/>
  <c r="AN127" i="48" s="1"/>
  <c r="AM127" i="47" a="1"/>
  <c r="AM127" i="47" s="1"/>
  <c r="AM127" i="48" s="1"/>
  <c r="AL127" i="47" a="1"/>
  <c r="AL127" i="47" s="1"/>
  <c r="AL127" i="48" s="1"/>
  <c r="AK127" i="47" a="1"/>
  <c r="AK127" i="47" s="1"/>
  <c r="AK127" i="48" s="1"/>
  <c r="AI127" i="47" a="1"/>
  <c r="AI127" i="47" s="1"/>
  <c r="AH127" i="47" a="1"/>
  <c r="AH127" i="47" s="1"/>
  <c r="AH127" i="48" s="1"/>
  <c r="AG127" i="47" a="1"/>
  <c r="AG127" i="47" s="1"/>
  <c r="AG127" i="48" s="1"/>
  <c r="AF127" i="47" a="1"/>
  <c r="AF127" i="47" s="1"/>
  <c r="AF127" i="48" s="1"/>
  <c r="AE127" i="47" a="1"/>
  <c r="AE127" i="47" s="1"/>
  <c r="AE127" i="48" s="1"/>
  <c r="AC127" i="47" a="1"/>
  <c r="AC127" i="47" s="1"/>
  <c r="AB127" i="47" a="1"/>
  <c r="AB127" i="47" s="1"/>
  <c r="AB127" i="48" s="1"/>
  <c r="AA127" i="47" a="1"/>
  <c r="AA127" i="47" s="1"/>
  <c r="AA127" i="48" s="1"/>
  <c r="Y127" i="47" a="1"/>
  <c r="Y127" i="47" s="1"/>
  <c r="Y127" i="48" s="1"/>
  <c r="W127" i="47" a="1"/>
  <c r="W127" i="47" s="1"/>
  <c r="V127" i="47" a="1"/>
  <c r="V127" i="47" s="1"/>
  <c r="V127" i="48" s="1"/>
  <c r="U127" i="47" a="1"/>
  <c r="U127" i="47" s="1"/>
  <c r="U127" i="48" s="1"/>
  <c r="S127" i="47" a="1"/>
  <c r="S127" i="47" s="1"/>
  <c r="Q127" i="47" a="1"/>
  <c r="Q127" i="47" s="1"/>
  <c r="P127" i="47" a="1"/>
  <c r="P127" i="47" s="1"/>
  <c r="P127" i="48" s="1"/>
  <c r="O127" i="47" a="1"/>
  <c r="O127" i="47" s="1"/>
  <c r="O127" i="48" s="1"/>
  <c r="N127" i="47" a="1"/>
  <c r="N127" i="47" s="1"/>
  <c r="N127" i="48" s="1"/>
  <c r="M127" i="47" a="1"/>
  <c r="M127" i="47" s="1"/>
  <c r="M127" i="48" s="1"/>
  <c r="L127" i="47" a="1"/>
  <c r="L127" i="47" s="1"/>
  <c r="L127" i="48" s="1"/>
  <c r="K127" i="47" a="1"/>
  <c r="K127" i="47" s="1"/>
  <c r="K127" i="48" s="1"/>
  <c r="J127" i="47" a="1"/>
  <c r="J127" i="47" s="1"/>
  <c r="J127" i="48" s="1"/>
  <c r="I127" i="47" a="1"/>
  <c r="I127" i="47" s="1"/>
  <c r="I127" i="48" s="1"/>
  <c r="G127" i="47" a="1"/>
  <c r="G127" i="47" s="1"/>
  <c r="G127" i="48" s="1"/>
  <c r="E127" i="47" a="1"/>
  <c r="E127" i="47" s="1"/>
  <c r="D127" i="47" a="1"/>
  <c r="D127" i="47" s="1"/>
  <c r="D127" i="48" s="1"/>
  <c r="C127" i="47" a="1"/>
  <c r="C127" i="47" s="1"/>
  <c r="C127" i="48" s="1"/>
  <c r="BO126" i="47" a="1"/>
  <c r="BO126" i="47" s="1"/>
  <c r="BM126" i="47" a="1"/>
  <c r="BM126" i="47" s="1"/>
  <c r="BL126" i="47" a="1"/>
  <c r="BL126" i="47" s="1"/>
  <c r="BL126" i="48" s="1"/>
  <c r="BK126" i="47" a="1"/>
  <c r="BK126" i="47" s="1"/>
  <c r="BK126" i="48" s="1"/>
  <c r="BJ126" i="47" a="1"/>
  <c r="BJ126" i="47" s="1"/>
  <c r="BJ126" i="48" s="1"/>
  <c r="BI126" i="47" a="1"/>
  <c r="BI126" i="47" s="1"/>
  <c r="BI126" i="48" s="1"/>
  <c r="BG126" i="47" a="1"/>
  <c r="BG126" i="47" s="1"/>
  <c r="BF126" i="47" a="1"/>
  <c r="BF126" i="47" s="1"/>
  <c r="BF126" i="48" s="1"/>
  <c r="BE126" i="47" a="1"/>
  <c r="BE126" i="47" s="1"/>
  <c r="BE126" i="48" s="1"/>
  <c r="BC126" i="47" a="1"/>
  <c r="BC126" i="47" s="1"/>
  <c r="BA126" i="47" a="1"/>
  <c r="BA126" i="47" s="1"/>
  <c r="AZ126" i="47" a="1"/>
  <c r="AZ126" i="47" s="1"/>
  <c r="AZ126" i="48" s="1"/>
  <c r="AY126" i="47" a="1"/>
  <c r="AY126" i="47" s="1"/>
  <c r="AY126" i="48" s="1"/>
  <c r="AW126" i="47" a="1"/>
  <c r="AW126" i="47" s="1"/>
  <c r="AU126" i="47" a="1"/>
  <c r="AU126" i="47" s="1"/>
  <c r="AT126" i="47" a="1"/>
  <c r="AT126" i="47" s="1"/>
  <c r="AT126" i="48" s="1"/>
  <c r="AS126" i="47" a="1"/>
  <c r="AS126" i="47" s="1"/>
  <c r="AS126" i="48" s="1"/>
  <c r="AQ126" i="47" a="1"/>
  <c r="AQ126" i="47" s="1"/>
  <c r="AO126" i="47" a="1"/>
  <c r="AO126" i="47" s="1"/>
  <c r="AN126" i="47" a="1"/>
  <c r="AN126" i="47" s="1"/>
  <c r="AN126" i="48" s="1"/>
  <c r="AM126" i="47" a="1"/>
  <c r="AM126" i="47" s="1"/>
  <c r="AM126" i="48" s="1"/>
  <c r="AL126" i="47" a="1"/>
  <c r="AL126" i="47" s="1"/>
  <c r="AL126" i="48" s="1"/>
  <c r="AK126" i="47" a="1"/>
  <c r="AK126" i="47" s="1"/>
  <c r="AK126" i="48" s="1"/>
  <c r="AI126" i="47" a="1"/>
  <c r="AI126" i="47" s="1"/>
  <c r="AH126" i="47" a="1"/>
  <c r="AH126" i="47" s="1"/>
  <c r="AH126" i="48" s="1"/>
  <c r="AG126" i="47" a="1"/>
  <c r="AG126" i="47" s="1"/>
  <c r="AG126" i="48" s="1"/>
  <c r="AF126" i="47" a="1"/>
  <c r="AF126" i="47" s="1"/>
  <c r="AF126" i="48" s="1"/>
  <c r="AE126" i="47" a="1"/>
  <c r="AE126" i="47" s="1"/>
  <c r="AE126" i="48" s="1"/>
  <c r="AC126" i="47" a="1"/>
  <c r="AC126" i="47" s="1"/>
  <c r="AB126" i="47" a="1"/>
  <c r="AB126" i="47" s="1"/>
  <c r="AB126" i="48" s="1"/>
  <c r="AA126" i="47" a="1"/>
  <c r="AA126" i="47" s="1"/>
  <c r="AA126" i="48" s="1"/>
  <c r="Z126" i="47" a="1"/>
  <c r="Z126" i="47" s="1"/>
  <c r="Z126" i="48" s="1"/>
  <c r="Y126" i="47" a="1"/>
  <c r="Y126" i="47" s="1"/>
  <c r="Y126" i="48" s="1"/>
  <c r="W126" i="47" a="1"/>
  <c r="W126" i="47" s="1"/>
  <c r="V126" i="47" a="1"/>
  <c r="V126" i="47" s="1"/>
  <c r="V126" i="48" s="1"/>
  <c r="U126" i="47" a="1"/>
  <c r="U126" i="47" s="1"/>
  <c r="U126" i="48" s="1"/>
  <c r="S126" i="47" a="1"/>
  <c r="S126" i="47" s="1"/>
  <c r="Q126" i="47" a="1"/>
  <c r="Q126" i="47" s="1"/>
  <c r="P126" i="47" a="1"/>
  <c r="P126" i="47" s="1"/>
  <c r="P126" i="48" s="1"/>
  <c r="O126" i="47" a="1"/>
  <c r="O126" i="47" s="1"/>
  <c r="O126" i="48" s="1"/>
  <c r="N126" i="47" a="1"/>
  <c r="N126" i="47" s="1"/>
  <c r="N126" i="48" s="1"/>
  <c r="M126" i="47" a="1"/>
  <c r="M126" i="47" s="1"/>
  <c r="M126" i="48" s="1"/>
  <c r="L126" i="47" a="1"/>
  <c r="L126" i="47" s="1"/>
  <c r="L126" i="48" s="1"/>
  <c r="K126" i="47" a="1"/>
  <c r="K126" i="47" s="1"/>
  <c r="K126" i="48" s="1"/>
  <c r="J126" i="47" a="1"/>
  <c r="J126" i="47" s="1"/>
  <c r="J126" i="48" s="1"/>
  <c r="I126" i="47" a="1"/>
  <c r="I126" i="47" s="1"/>
  <c r="I126" i="48" s="1"/>
  <c r="G126" i="47" a="1"/>
  <c r="G126" i="47" s="1"/>
  <c r="E126" i="47" a="1"/>
  <c r="E126" i="47" s="1"/>
  <c r="D126" i="47" a="1"/>
  <c r="D126" i="47" s="1"/>
  <c r="D126" i="48" s="1"/>
  <c r="C126" i="47" a="1"/>
  <c r="C126" i="47" s="1"/>
  <c r="C126" i="48" s="1"/>
  <c r="BO125" i="47" a="1"/>
  <c r="BO125" i="47" s="1"/>
  <c r="BM125" i="47" a="1"/>
  <c r="BM125" i="47" s="1"/>
  <c r="BL125" i="47" a="1"/>
  <c r="BL125" i="47" s="1"/>
  <c r="BL125" i="48" s="1"/>
  <c r="BK125" i="47" a="1"/>
  <c r="BK125" i="47" s="1"/>
  <c r="BK125" i="48" s="1"/>
  <c r="BJ125" i="47" a="1"/>
  <c r="BJ125" i="47" s="1"/>
  <c r="BJ125" i="48" s="1"/>
  <c r="BI125" i="47" a="1"/>
  <c r="BI125" i="47" s="1"/>
  <c r="BI125" i="48" s="1"/>
  <c r="BG125" i="47" a="1"/>
  <c r="BG125" i="47" s="1"/>
  <c r="BF125" i="47" a="1"/>
  <c r="BF125" i="47" s="1"/>
  <c r="BF125" i="48" s="1"/>
  <c r="BE125" i="47" a="1"/>
  <c r="BE125" i="47" s="1"/>
  <c r="BE125" i="48" s="1"/>
  <c r="BC125" i="47" a="1"/>
  <c r="BC125" i="47" s="1"/>
  <c r="BA125" i="47" a="1"/>
  <c r="BA125" i="47" s="1"/>
  <c r="AZ125" i="47" a="1"/>
  <c r="AZ125" i="47" s="1"/>
  <c r="AZ125" i="48" s="1"/>
  <c r="AY125" i="47" a="1"/>
  <c r="AY125" i="47" s="1"/>
  <c r="AY125" i="48" s="1"/>
  <c r="AW125" i="47" a="1"/>
  <c r="AW125" i="47" s="1"/>
  <c r="AU125" i="47" a="1"/>
  <c r="AU125" i="47" s="1"/>
  <c r="AT125" i="47" a="1"/>
  <c r="AT125" i="47" s="1"/>
  <c r="AT125" i="48" s="1"/>
  <c r="AS125" i="47" a="1"/>
  <c r="AS125" i="47" s="1"/>
  <c r="AS125" i="48" s="1"/>
  <c r="AQ125" i="47" a="1"/>
  <c r="AQ125" i="47" s="1"/>
  <c r="AO125" i="47" a="1"/>
  <c r="AO125" i="47" s="1"/>
  <c r="AN125" i="47" a="1"/>
  <c r="AN125" i="47" s="1"/>
  <c r="AN125" i="48" s="1"/>
  <c r="AM125" i="47" a="1"/>
  <c r="AM125" i="47" s="1"/>
  <c r="AM125" i="48" s="1"/>
  <c r="AL125" i="47" a="1"/>
  <c r="AL125" i="47" s="1"/>
  <c r="AL125" i="48" s="1"/>
  <c r="AK125" i="47" a="1"/>
  <c r="AK125" i="47" s="1"/>
  <c r="AK125" i="48" s="1"/>
  <c r="AI125" i="47" a="1"/>
  <c r="AI125" i="47" s="1"/>
  <c r="AH125" i="47" a="1"/>
  <c r="AH125" i="47" s="1"/>
  <c r="AH125" i="48" s="1"/>
  <c r="AG125" i="47" a="1"/>
  <c r="AG125" i="47" s="1"/>
  <c r="AG125" i="48" s="1"/>
  <c r="AF125" i="47" a="1"/>
  <c r="AF125" i="47" s="1"/>
  <c r="AF125" i="48" s="1"/>
  <c r="AE125" i="47" a="1"/>
  <c r="AE125" i="47" s="1"/>
  <c r="AE125" i="48" s="1"/>
  <c r="AC125" i="47" a="1"/>
  <c r="AC125" i="47" s="1"/>
  <c r="AB125" i="47" a="1"/>
  <c r="AB125" i="47" s="1"/>
  <c r="AB125" i="48" s="1"/>
  <c r="AA125" i="47" a="1"/>
  <c r="AA125" i="47" s="1"/>
  <c r="AA125" i="48" s="1"/>
  <c r="Z125" i="47" a="1"/>
  <c r="Z125" i="47" s="1"/>
  <c r="Z125" i="48" s="1"/>
  <c r="Y125" i="47" a="1"/>
  <c r="Y125" i="47" s="1"/>
  <c r="Y125" i="48" s="1"/>
  <c r="W125" i="47" a="1"/>
  <c r="W125" i="47" s="1"/>
  <c r="V125" i="47" a="1"/>
  <c r="V125" i="47" s="1"/>
  <c r="V125" i="48" s="1"/>
  <c r="U125" i="47" a="1"/>
  <c r="U125" i="47" s="1"/>
  <c r="U125" i="48" s="1"/>
  <c r="S125" i="47" a="1"/>
  <c r="S125" i="47" s="1"/>
  <c r="Q125" i="47" a="1"/>
  <c r="Q125" i="47" s="1"/>
  <c r="P125" i="47" a="1"/>
  <c r="P125" i="47" s="1"/>
  <c r="P125" i="48" s="1"/>
  <c r="O125" i="47" a="1"/>
  <c r="O125" i="47" s="1"/>
  <c r="O125" i="48" s="1"/>
  <c r="N125" i="47" a="1"/>
  <c r="N125" i="47" s="1"/>
  <c r="N125" i="48" s="1"/>
  <c r="M125" i="47" a="1"/>
  <c r="M125" i="47" s="1"/>
  <c r="M125" i="48" s="1"/>
  <c r="L125" i="47" a="1"/>
  <c r="L125" i="47" s="1"/>
  <c r="L125" i="48" s="1"/>
  <c r="K125" i="47" a="1"/>
  <c r="K125" i="47" s="1"/>
  <c r="K125" i="48" s="1"/>
  <c r="J125" i="47" a="1"/>
  <c r="J125" i="47" s="1"/>
  <c r="J125" i="48" s="1"/>
  <c r="I125" i="47" a="1"/>
  <c r="I125" i="47" s="1"/>
  <c r="I125" i="48" s="1"/>
  <c r="G125" i="47" a="1"/>
  <c r="G125" i="47" s="1"/>
  <c r="E125" i="47" a="1"/>
  <c r="E125" i="47" s="1"/>
  <c r="D125" i="47" a="1"/>
  <c r="D125" i="47" s="1"/>
  <c r="D125" i="48" s="1"/>
  <c r="C125" i="47" a="1"/>
  <c r="C125" i="47" s="1"/>
  <c r="C125" i="48" s="1"/>
  <c r="B124" i="47"/>
  <c r="BG5" i="48"/>
  <c r="BA5" i="48"/>
  <c r="AU5" i="48"/>
  <c r="AO5" i="48"/>
  <c r="AI5" i="48"/>
  <c r="AC5" i="48"/>
  <c r="W5" i="48"/>
  <c r="Q5" i="48"/>
  <c r="K5" i="48"/>
  <c r="E5" i="48"/>
  <c r="L9" i="47"/>
  <c r="L9" i="48" s="1"/>
  <c r="N9" i="47"/>
  <c r="N9" i="48" s="1"/>
  <c r="R9" i="47"/>
  <c r="R9" i="48" s="1"/>
  <c r="T9" i="47"/>
  <c r="T9" i="48" s="1"/>
  <c r="X9" i="47"/>
  <c r="X9" i="48" s="1"/>
  <c r="Z9" i="47"/>
  <c r="Z9" i="48" s="1"/>
  <c r="AD9" i="47"/>
  <c r="AD9" i="48" s="1"/>
  <c r="AF9" i="47"/>
  <c r="AF9" i="48" s="1"/>
  <c r="AJ9" i="47"/>
  <c r="AJ9" i="48" s="1"/>
  <c r="AL9" i="47"/>
  <c r="AL9" i="48" s="1"/>
  <c r="AP9" i="47"/>
  <c r="AP9" i="48" s="1"/>
  <c r="AR9" i="47"/>
  <c r="AR9" i="48" s="1"/>
  <c r="AV9" i="47"/>
  <c r="AV9" i="48" s="1"/>
  <c r="AX9" i="47"/>
  <c r="AX9" i="48" s="1"/>
  <c r="BB9" i="47"/>
  <c r="BB9" i="48" s="1"/>
  <c r="BD9" i="47"/>
  <c r="BD9" i="48" s="1"/>
  <c r="BH9" i="47"/>
  <c r="BH9" i="48" s="1"/>
  <c r="BJ9" i="47"/>
  <c r="BJ9" i="48" s="1"/>
  <c r="BN10" i="47"/>
  <c r="BN10" i="48" s="1"/>
  <c r="BP10" i="47"/>
  <c r="BP10" i="48" s="1"/>
  <c r="BN11" i="47"/>
  <c r="BN11" i="48" s="1"/>
  <c r="BP11" i="47"/>
  <c r="BP11" i="48" s="1"/>
  <c r="BN12" i="47"/>
  <c r="BN12" i="48" s="1"/>
  <c r="BP12" i="47"/>
  <c r="BP12" i="48" s="1"/>
  <c r="BN13" i="47"/>
  <c r="BN13" i="48" s="1"/>
  <c r="BP13" i="47"/>
  <c r="BP13" i="48" s="1"/>
  <c r="BN14" i="47"/>
  <c r="BN14" i="48" s="1"/>
  <c r="BP14" i="47"/>
  <c r="BP14" i="48" s="1"/>
  <c r="L15" i="47"/>
  <c r="L15" i="48" s="1"/>
  <c r="N15" i="47"/>
  <c r="N15" i="48" s="1"/>
  <c r="R15" i="47"/>
  <c r="R15" i="48" s="1"/>
  <c r="T15" i="47"/>
  <c r="T15" i="48" s="1"/>
  <c r="X15" i="47"/>
  <c r="X15" i="48" s="1"/>
  <c r="Z15" i="47"/>
  <c r="Z15" i="48" s="1"/>
  <c r="AD15" i="47"/>
  <c r="AD15" i="48" s="1"/>
  <c r="AF15" i="47"/>
  <c r="AF15" i="48" s="1"/>
  <c r="AJ15" i="47"/>
  <c r="AJ15" i="48" s="1"/>
  <c r="AL15" i="47"/>
  <c r="AL15" i="48" s="1"/>
  <c r="AP15" i="47"/>
  <c r="AP15" i="48" s="1"/>
  <c r="AR15" i="47"/>
  <c r="AR15" i="48" s="1"/>
  <c r="AV15" i="47"/>
  <c r="AV15" i="48" s="1"/>
  <c r="AX15" i="47"/>
  <c r="AX15" i="48" s="1"/>
  <c r="BB15" i="47"/>
  <c r="BB15" i="48" s="1"/>
  <c r="BD15" i="47"/>
  <c r="BD15" i="48" s="1"/>
  <c r="BH15" i="47"/>
  <c r="BH15" i="48" s="1"/>
  <c r="BJ15" i="47"/>
  <c r="BJ15" i="48" s="1"/>
  <c r="BN16" i="47"/>
  <c r="BN16" i="48" s="1"/>
  <c r="BP16" i="47"/>
  <c r="BP16" i="48" s="1"/>
  <c r="BN17" i="47"/>
  <c r="BN17" i="48" s="1"/>
  <c r="BP17" i="47"/>
  <c r="BP17" i="48" s="1"/>
  <c r="BN18" i="47"/>
  <c r="BN18" i="48" s="1"/>
  <c r="BP18" i="47"/>
  <c r="BP18" i="48" s="1"/>
  <c r="BN19" i="47"/>
  <c r="BN19" i="48" s="1"/>
  <c r="BP19" i="47"/>
  <c r="BP19" i="48" s="1"/>
  <c r="BN20" i="47"/>
  <c r="BN20" i="48" s="1"/>
  <c r="BP20" i="47"/>
  <c r="BP20" i="48" s="1"/>
  <c r="L21" i="47"/>
  <c r="L21" i="48" s="1"/>
  <c r="N21" i="47"/>
  <c r="N21" i="48" s="1"/>
  <c r="R21" i="47"/>
  <c r="R21" i="48" s="1"/>
  <c r="T21" i="47"/>
  <c r="T21" i="48" s="1"/>
  <c r="X21" i="47"/>
  <c r="X21" i="48" s="1"/>
  <c r="Z21" i="47"/>
  <c r="Z21" i="48" s="1"/>
  <c r="AD21" i="47"/>
  <c r="AD21" i="48" s="1"/>
  <c r="AF21" i="47"/>
  <c r="AF21" i="48" s="1"/>
  <c r="AJ21" i="47"/>
  <c r="AJ21" i="48" s="1"/>
  <c r="AL21" i="47"/>
  <c r="AL21" i="48" s="1"/>
  <c r="AP21" i="47"/>
  <c r="AP21" i="48" s="1"/>
  <c r="AR21" i="47"/>
  <c r="AR21" i="48" s="1"/>
  <c r="AV21" i="47"/>
  <c r="AV21" i="48" s="1"/>
  <c r="AX21" i="47"/>
  <c r="AX21" i="48" s="1"/>
  <c r="BB21" i="47"/>
  <c r="BB21" i="48" s="1"/>
  <c r="BD21" i="47"/>
  <c r="BD21" i="48" s="1"/>
  <c r="BH21" i="47"/>
  <c r="BH21" i="48" s="1"/>
  <c r="BJ21" i="47"/>
  <c r="BJ21" i="48" s="1"/>
  <c r="BN22" i="47"/>
  <c r="BN22" i="48" s="1"/>
  <c r="BP22" i="47"/>
  <c r="BP22" i="48" s="1"/>
  <c r="BN23" i="47"/>
  <c r="BN23" i="48" s="1"/>
  <c r="BP23" i="47"/>
  <c r="BP23" i="48" s="1"/>
  <c r="BN24" i="47"/>
  <c r="BN24" i="48" s="1"/>
  <c r="BP24" i="47"/>
  <c r="BP24" i="48" s="1"/>
  <c r="BN25" i="47"/>
  <c r="BN25" i="48" s="1"/>
  <c r="BP25" i="47"/>
  <c r="BP25" i="48" s="1"/>
  <c r="BN26" i="47"/>
  <c r="BN26" i="48" s="1"/>
  <c r="BP26" i="47"/>
  <c r="BP26" i="48" s="1"/>
  <c r="L27" i="47"/>
  <c r="L27" i="48" s="1"/>
  <c r="N27" i="47"/>
  <c r="N27" i="48" s="1"/>
  <c r="R27" i="47"/>
  <c r="R27" i="48" s="1"/>
  <c r="T27" i="47"/>
  <c r="T27" i="48" s="1"/>
  <c r="X27" i="47"/>
  <c r="X27" i="48" s="1"/>
  <c r="Z27" i="47"/>
  <c r="Z27" i="48" s="1"/>
  <c r="AD27" i="47"/>
  <c r="AD27" i="48" s="1"/>
  <c r="AF27" i="47"/>
  <c r="AF27" i="48" s="1"/>
  <c r="AJ27" i="47"/>
  <c r="AJ27" i="48" s="1"/>
  <c r="AL27" i="47"/>
  <c r="AL27" i="48" s="1"/>
  <c r="AP27" i="47"/>
  <c r="AP27" i="48" s="1"/>
  <c r="AR27" i="47"/>
  <c r="AR27" i="48" s="1"/>
  <c r="AV27" i="47"/>
  <c r="AV27" i="48" s="1"/>
  <c r="AX27" i="47"/>
  <c r="AX27" i="48" s="1"/>
  <c r="BB27" i="47"/>
  <c r="BB27" i="48" s="1"/>
  <c r="BD27" i="47"/>
  <c r="BD27" i="48" s="1"/>
  <c r="BH27" i="47"/>
  <c r="BH27" i="48" s="1"/>
  <c r="BJ27" i="47"/>
  <c r="BJ27" i="48" s="1"/>
  <c r="BN28" i="47"/>
  <c r="BN28" i="48" s="1"/>
  <c r="BP28" i="47"/>
  <c r="BP28" i="48" s="1"/>
  <c r="BN29" i="47"/>
  <c r="BN29" i="48" s="1"/>
  <c r="BP29" i="47"/>
  <c r="BP29" i="48" s="1"/>
  <c r="BN30" i="47"/>
  <c r="BN30" i="48" s="1"/>
  <c r="BP30" i="47"/>
  <c r="BP30" i="48" s="1"/>
  <c r="BN31" i="47"/>
  <c r="BN31" i="48" s="1"/>
  <c r="BP31" i="47"/>
  <c r="BP31" i="48" s="1"/>
  <c r="BN32" i="47"/>
  <c r="BN32" i="48" s="1"/>
  <c r="BP32" i="47"/>
  <c r="BP32" i="48" s="1"/>
  <c r="L33" i="47"/>
  <c r="L33" i="48" s="1"/>
  <c r="N33" i="47"/>
  <c r="N33" i="48" s="1"/>
  <c r="R33" i="47"/>
  <c r="R33" i="48" s="1"/>
  <c r="T33" i="47"/>
  <c r="T33" i="48" s="1"/>
  <c r="X33" i="47"/>
  <c r="X33" i="48" s="1"/>
  <c r="Z33" i="47"/>
  <c r="Z33" i="48" s="1"/>
  <c r="AD33" i="47"/>
  <c r="AD33" i="48" s="1"/>
  <c r="AF33" i="47"/>
  <c r="AF33" i="48" s="1"/>
  <c r="AJ33" i="47"/>
  <c r="AJ33" i="48" s="1"/>
  <c r="AL33" i="47"/>
  <c r="AL33" i="48" s="1"/>
  <c r="AP33" i="47"/>
  <c r="AP33" i="48" s="1"/>
  <c r="AR33" i="47"/>
  <c r="AR33" i="48" s="1"/>
  <c r="AV33" i="47"/>
  <c r="AV33" i="48" s="1"/>
  <c r="AX33" i="47"/>
  <c r="AX33" i="48" s="1"/>
  <c r="BB33" i="47"/>
  <c r="BB33" i="48" s="1"/>
  <c r="BD33" i="47"/>
  <c r="BD33" i="48" s="1"/>
  <c r="BH33" i="47"/>
  <c r="BH33" i="48" s="1"/>
  <c r="BJ33" i="47"/>
  <c r="BJ33" i="48" s="1"/>
  <c r="BN34" i="47"/>
  <c r="BN34" i="48" s="1"/>
  <c r="BP34" i="47"/>
  <c r="BP34" i="48" s="1"/>
  <c r="BN35" i="47"/>
  <c r="BN35" i="48" s="1"/>
  <c r="BP35" i="47"/>
  <c r="BP35" i="48" s="1"/>
  <c r="BN36" i="47"/>
  <c r="BN36" i="48" s="1"/>
  <c r="BP36" i="47"/>
  <c r="BP36" i="48" s="1"/>
  <c r="BN37" i="47"/>
  <c r="BN37" i="48" s="1"/>
  <c r="BP37" i="47"/>
  <c r="BP37" i="48" s="1"/>
  <c r="BN38" i="47"/>
  <c r="BN38" i="48" s="1"/>
  <c r="BP38" i="47"/>
  <c r="BP38" i="48" s="1"/>
  <c r="L39" i="47"/>
  <c r="L39" i="48" s="1"/>
  <c r="N39" i="47"/>
  <c r="N39" i="48" s="1"/>
  <c r="R39" i="47"/>
  <c r="R39" i="48" s="1"/>
  <c r="T39" i="47"/>
  <c r="T39" i="48" s="1"/>
  <c r="X39" i="47"/>
  <c r="X39" i="48" s="1"/>
  <c r="Z39" i="47"/>
  <c r="Z39" i="48" s="1"/>
  <c r="AD39" i="47"/>
  <c r="AD39" i="48" s="1"/>
  <c r="AF39" i="47"/>
  <c r="AF39" i="48" s="1"/>
  <c r="AJ39" i="47"/>
  <c r="AJ39" i="48" s="1"/>
  <c r="AL39" i="47"/>
  <c r="AL39" i="48" s="1"/>
  <c r="AP39" i="47"/>
  <c r="AP39" i="48" s="1"/>
  <c r="AR39" i="47"/>
  <c r="AR39" i="48" s="1"/>
  <c r="AV39" i="47"/>
  <c r="AV39" i="48" s="1"/>
  <c r="AX39" i="47"/>
  <c r="AX39" i="48" s="1"/>
  <c r="BB39" i="47"/>
  <c r="BB39" i="48" s="1"/>
  <c r="BD39" i="47"/>
  <c r="BD39" i="48" s="1"/>
  <c r="BH39" i="47"/>
  <c r="BH39" i="48" s="1"/>
  <c r="BJ39" i="47"/>
  <c r="BJ39" i="48" s="1"/>
  <c r="BN40" i="47"/>
  <c r="BN40" i="48" s="1"/>
  <c r="BP40" i="47"/>
  <c r="BP40" i="48" s="1"/>
  <c r="BN41" i="47"/>
  <c r="BN41" i="48" s="1"/>
  <c r="BP41" i="47"/>
  <c r="BP41" i="48" s="1"/>
  <c r="BN42" i="47"/>
  <c r="BN42" i="48" s="1"/>
  <c r="BP42" i="47"/>
  <c r="BP42" i="48" s="1"/>
  <c r="BM43" i="47" a="1"/>
  <c r="BM43" i="47" s="1"/>
  <c r="X43" i="47"/>
  <c r="X43" i="48" s="1"/>
  <c r="BO43" i="47" a="1"/>
  <c r="BO43" i="47" s="1"/>
  <c r="Z43" i="47"/>
  <c r="BN44" i="47"/>
  <c r="BN44" i="48" s="1"/>
  <c r="BP44" i="47"/>
  <c r="BP44" i="48" s="1"/>
  <c r="L45" i="47"/>
  <c r="L45" i="48" s="1"/>
  <c r="N45" i="47"/>
  <c r="N45" i="48" s="1"/>
  <c r="R45" i="47"/>
  <c r="R45" i="48" s="1"/>
  <c r="T45" i="47"/>
  <c r="T45" i="48" s="1"/>
  <c r="X45" i="47"/>
  <c r="X45" i="48" s="1"/>
  <c r="Z45" i="47"/>
  <c r="Z45" i="48" s="1"/>
  <c r="AD45" i="47"/>
  <c r="AD45" i="48" s="1"/>
  <c r="AF45" i="47"/>
  <c r="AF45" i="48" s="1"/>
  <c r="AJ45" i="47"/>
  <c r="AJ45" i="48" s="1"/>
  <c r="AL45" i="47"/>
  <c r="AL45" i="48" s="1"/>
  <c r="AP45" i="47"/>
  <c r="AP45" i="48" s="1"/>
  <c r="AR45" i="47"/>
  <c r="AR45" i="48" s="1"/>
  <c r="AV45" i="47"/>
  <c r="AV45" i="48" s="1"/>
  <c r="AX45" i="47"/>
  <c r="AX45" i="48" s="1"/>
  <c r="BB45" i="47"/>
  <c r="BB45" i="48" s="1"/>
  <c r="BD45" i="47"/>
  <c r="BD45" i="48" s="1"/>
  <c r="BH45" i="47"/>
  <c r="BH45" i="48" s="1"/>
  <c r="BJ45" i="47"/>
  <c r="BJ45" i="48" s="1"/>
  <c r="BN46" i="47"/>
  <c r="BN46" i="48" s="1"/>
  <c r="BP46" i="47"/>
  <c r="BP46" i="48" s="1"/>
  <c r="BN47" i="47"/>
  <c r="BN47" i="48" s="1"/>
  <c r="BP47" i="47"/>
  <c r="BP47" i="48" s="1"/>
  <c r="BN48" i="47"/>
  <c r="BN48" i="48" s="1"/>
  <c r="BP48" i="47"/>
  <c r="BP48" i="48" s="1"/>
  <c r="BN49" i="47"/>
  <c r="BN49" i="48" s="1"/>
  <c r="BP49" i="47"/>
  <c r="BP49" i="48" s="1"/>
  <c r="BN50" i="47"/>
  <c r="BN50" i="48" s="1"/>
  <c r="BP50" i="47"/>
  <c r="BP50" i="48" s="1"/>
  <c r="L51" i="47"/>
  <c r="L51" i="48" s="1"/>
  <c r="N51" i="47"/>
  <c r="N51" i="48" s="1"/>
  <c r="R51" i="47"/>
  <c r="R51" i="48" s="1"/>
  <c r="T51" i="47"/>
  <c r="T51" i="48" s="1"/>
  <c r="X51" i="47"/>
  <c r="X51" i="48" s="1"/>
  <c r="Z51" i="47"/>
  <c r="Z51" i="48" s="1"/>
  <c r="AD51" i="47"/>
  <c r="AD51" i="48" s="1"/>
  <c r="AF51" i="47"/>
  <c r="AF51" i="48" s="1"/>
  <c r="AJ51" i="47"/>
  <c r="AJ51" i="48" s="1"/>
  <c r="AL51" i="47"/>
  <c r="AL51" i="48" s="1"/>
  <c r="AP51" i="47"/>
  <c r="AP51" i="48" s="1"/>
  <c r="AR51" i="47"/>
  <c r="AR51" i="48" s="1"/>
  <c r="AV51" i="47"/>
  <c r="AV51" i="48" s="1"/>
  <c r="AX51" i="47"/>
  <c r="AX51" i="48" s="1"/>
  <c r="BB51" i="47"/>
  <c r="BB51" i="48" s="1"/>
  <c r="BD51" i="47"/>
  <c r="BD51" i="48" s="1"/>
  <c r="BH51" i="47"/>
  <c r="BH51" i="48" s="1"/>
  <c r="BJ51" i="47"/>
  <c r="BJ51" i="48" s="1"/>
  <c r="BN52" i="47"/>
  <c r="BN52" i="48" s="1"/>
  <c r="BP52" i="47"/>
  <c r="BP52" i="48" s="1"/>
  <c r="BN53" i="47"/>
  <c r="BN53" i="48" s="1"/>
  <c r="BP53" i="47"/>
  <c r="BP53" i="48" s="1"/>
  <c r="BN54" i="47"/>
  <c r="BN54" i="48" s="1"/>
  <c r="BP54" i="47"/>
  <c r="BP54" i="48" s="1"/>
  <c r="BN55" i="47"/>
  <c r="BN55" i="48" s="1"/>
  <c r="BP55" i="47"/>
  <c r="BP55" i="48" s="1"/>
  <c r="BN56" i="47"/>
  <c r="BN56" i="48" s="1"/>
  <c r="BP56" i="47"/>
  <c r="BP56" i="48" s="1"/>
  <c r="L57" i="47"/>
  <c r="L57" i="48" s="1"/>
  <c r="N57" i="47"/>
  <c r="N57" i="48" s="1"/>
  <c r="R57" i="47"/>
  <c r="R57" i="48" s="1"/>
  <c r="T57" i="47"/>
  <c r="T57" i="48" s="1"/>
  <c r="X57" i="47"/>
  <c r="X57" i="48" s="1"/>
  <c r="Z57" i="47"/>
  <c r="Z57" i="48" s="1"/>
  <c r="AD57" i="47"/>
  <c r="AD57" i="48" s="1"/>
  <c r="AF57" i="47"/>
  <c r="AF57" i="48" s="1"/>
  <c r="AJ57" i="47"/>
  <c r="AJ57" i="48" s="1"/>
  <c r="AL57" i="47"/>
  <c r="AL57" i="48" s="1"/>
  <c r="AP57" i="47"/>
  <c r="AP57" i="48" s="1"/>
  <c r="AR57" i="47"/>
  <c r="AR57" i="48" s="1"/>
  <c r="AV57" i="47"/>
  <c r="AV57" i="48" s="1"/>
  <c r="AX57" i="47"/>
  <c r="AX57" i="48" s="1"/>
  <c r="BB57" i="47"/>
  <c r="BB57" i="48" s="1"/>
  <c r="BD57" i="47"/>
  <c r="BD57" i="48" s="1"/>
  <c r="BH57" i="47"/>
  <c r="BH57" i="48" s="1"/>
  <c r="BJ57" i="47"/>
  <c r="BJ57" i="48" s="1"/>
  <c r="BN58" i="47"/>
  <c r="BN58" i="48" s="1"/>
  <c r="BP58" i="47"/>
  <c r="BP58" i="48" s="1"/>
  <c r="BN59" i="47"/>
  <c r="BN59" i="48" s="1"/>
  <c r="BP59" i="47"/>
  <c r="BP59" i="48" s="1"/>
  <c r="BN60" i="47"/>
  <c r="BN60" i="48" s="1"/>
  <c r="BP60" i="47"/>
  <c r="BP60" i="48" s="1"/>
  <c r="BN61" i="47"/>
  <c r="BN61" i="48" s="1"/>
  <c r="BP61" i="47"/>
  <c r="BP61" i="48" s="1"/>
  <c r="BN62" i="47"/>
  <c r="BN62" i="48" s="1"/>
  <c r="BP62" i="47"/>
  <c r="BP62" i="48" s="1"/>
  <c r="L63" i="47"/>
  <c r="L63" i="48" s="1"/>
  <c r="N63" i="47"/>
  <c r="N63" i="48" s="1"/>
  <c r="R63" i="47"/>
  <c r="R63" i="48" s="1"/>
  <c r="T63" i="47"/>
  <c r="T63" i="48" s="1"/>
  <c r="X63" i="47"/>
  <c r="X63" i="48" s="1"/>
  <c r="Z63" i="47"/>
  <c r="Z63" i="48" s="1"/>
  <c r="AD63" i="47"/>
  <c r="AD63" i="48" s="1"/>
  <c r="AF63" i="47"/>
  <c r="AF63" i="48" s="1"/>
  <c r="AJ63" i="47"/>
  <c r="AJ63" i="48" s="1"/>
  <c r="AL63" i="47"/>
  <c r="AL63" i="48" s="1"/>
  <c r="AP63" i="47"/>
  <c r="AP63" i="48" s="1"/>
  <c r="AR63" i="47"/>
  <c r="AR63" i="48" s="1"/>
  <c r="AV63" i="47"/>
  <c r="AV63" i="48" s="1"/>
  <c r="AX63" i="47"/>
  <c r="AX63" i="48" s="1"/>
  <c r="BB63" i="47"/>
  <c r="BB63" i="48" s="1"/>
  <c r="BD63" i="47"/>
  <c r="BD63" i="48" s="1"/>
  <c r="BH63" i="47"/>
  <c r="BH63" i="48" s="1"/>
  <c r="BJ63" i="47"/>
  <c r="BJ63" i="48" s="1"/>
  <c r="BN64" i="47"/>
  <c r="BN64" i="48" s="1"/>
  <c r="BP64" i="47"/>
  <c r="BP64" i="48" s="1"/>
  <c r="BN65" i="47"/>
  <c r="BN65" i="48" s="1"/>
  <c r="BP65" i="47"/>
  <c r="BP65" i="48" s="1"/>
  <c r="BN66" i="47"/>
  <c r="BN66" i="48" s="1"/>
  <c r="BP66" i="47"/>
  <c r="BP66" i="48" s="1"/>
  <c r="BN67" i="47"/>
  <c r="BN67" i="48" s="1"/>
  <c r="BP67" i="47"/>
  <c r="BP67" i="48" s="1"/>
  <c r="BN68" i="47"/>
  <c r="BN68" i="48" s="1"/>
  <c r="BP68" i="47"/>
  <c r="BP68" i="48" s="1"/>
  <c r="L69" i="47"/>
  <c r="L69" i="48" s="1"/>
  <c r="N69" i="47"/>
  <c r="N69" i="48" s="1"/>
  <c r="R69" i="47"/>
  <c r="R69" i="48" s="1"/>
  <c r="T69" i="47"/>
  <c r="T69" i="48" s="1"/>
  <c r="X69" i="47"/>
  <c r="X69" i="48" s="1"/>
  <c r="Z69" i="47"/>
  <c r="Z69" i="48" s="1"/>
  <c r="AD69" i="47"/>
  <c r="AD69" i="48" s="1"/>
  <c r="AF69" i="47"/>
  <c r="AF69" i="48" s="1"/>
  <c r="AJ69" i="47"/>
  <c r="AJ69" i="48" s="1"/>
  <c r="AL69" i="47"/>
  <c r="AL69" i="48" s="1"/>
  <c r="AP69" i="47"/>
  <c r="AP69" i="48" s="1"/>
  <c r="AR69" i="47"/>
  <c r="AR69" i="48" s="1"/>
  <c r="AV69" i="47"/>
  <c r="AV69" i="48" s="1"/>
  <c r="AX69" i="47"/>
  <c r="AX69" i="48" s="1"/>
  <c r="BB69" i="47"/>
  <c r="BB69" i="48" s="1"/>
  <c r="BD69" i="47"/>
  <c r="BD69" i="48" s="1"/>
  <c r="BH69" i="47"/>
  <c r="BH69" i="48" s="1"/>
  <c r="BJ69" i="47"/>
  <c r="BJ69" i="48" s="1"/>
  <c r="BN70" i="47"/>
  <c r="BN70" i="48" s="1"/>
  <c r="BP70" i="47"/>
  <c r="BP70" i="48" s="1"/>
  <c r="BN71" i="47"/>
  <c r="BN71" i="48" s="1"/>
  <c r="BP71" i="47"/>
  <c r="BP71" i="48" s="1"/>
  <c r="BN72" i="47"/>
  <c r="BN72" i="48" s="1"/>
  <c r="BP72" i="47"/>
  <c r="BP72" i="48" s="1"/>
  <c r="BN73" i="47"/>
  <c r="BN73" i="48" s="1"/>
  <c r="BP73" i="47"/>
  <c r="BP73" i="48" s="1"/>
  <c r="BN74" i="47"/>
  <c r="BN74" i="48" s="1"/>
  <c r="BP74" i="47"/>
  <c r="BP74" i="48" s="1"/>
  <c r="L75" i="47"/>
  <c r="L75" i="48" s="1"/>
  <c r="N75" i="47"/>
  <c r="N75" i="48" s="1"/>
  <c r="R75" i="47"/>
  <c r="R75" i="48" s="1"/>
  <c r="T75" i="47"/>
  <c r="T75" i="48" s="1"/>
  <c r="X75" i="47"/>
  <c r="X75" i="48" s="1"/>
  <c r="Z75" i="47"/>
  <c r="Z75" i="48" s="1"/>
  <c r="AD75" i="47"/>
  <c r="AD75" i="48" s="1"/>
  <c r="AF75" i="47"/>
  <c r="AF75" i="48" s="1"/>
  <c r="AJ75" i="47"/>
  <c r="AJ75" i="48" s="1"/>
  <c r="AL75" i="47"/>
  <c r="AL75" i="48" s="1"/>
  <c r="AP75" i="47"/>
  <c r="AP75" i="48" s="1"/>
  <c r="AR75" i="47"/>
  <c r="AR75" i="48" s="1"/>
  <c r="AV75" i="47"/>
  <c r="AV75" i="48" s="1"/>
  <c r="AX75" i="47"/>
  <c r="AX75" i="48" s="1"/>
  <c r="BB75" i="47"/>
  <c r="BB75" i="48" s="1"/>
  <c r="BD75" i="47"/>
  <c r="BD75" i="48" s="1"/>
  <c r="BH75" i="47"/>
  <c r="BH75" i="48" s="1"/>
  <c r="BJ75" i="47"/>
  <c r="BJ75" i="48" s="1"/>
  <c r="BN75" i="47"/>
  <c r="BN75" i="48" s="1"/>
  <c r="BN76" i="47"/>
  <c r="BN76" i="48" s="1"/>
  <c r="BP76" i="47"/>
  <c r="BP76" i="48" s="1"/>
  <c r="BN77" i="47"/>
  <c r="BN77" i="48" s="1"/>
  <c r="BP77" i="47"/>
  <c r="BP77" i="48" s="1"/>
  <c r="BN78" i="47"/>
  <c r="BN78" i="48" s="1"/>
  <c r="BP78" i="47"/>
  <c r="BP78" i="48" s="1"/>
  <c r="BN79" i="47"/>
  <c r="BN79" i="48" s="1"/>
  <c r="BP79" i="47"/>
  <c r="BP79" i="48" s="1"/>
  <c r="BN80" i="47"/>
  <c r="BN80" i="48" s="1"/>
  <c r="BP80" i="47"/>
  <c r="BP80" i="48" s="1"/>
  <c r="L81" i="47"/>
  <c r="L81" i="48" s="1"/>
  <c r="N81" i="47"/>
  <c r="N81" i="48" s="1"/>
  <c r="R81" i="47"/>
  <c r="R81" i="48" s="1"/>
  <c r="T81" i="47"/>
  <c r="T81" i="48" s="1"/>
  <c r="X81" i="47"/>
  <c r="X81" i="48" s="1"/>
  <c r="Z81" i="47"/>
  <c r="Z81" i="48" s="1"/>
  <c r="AD81" i="47"/>
  <c r="AD81" i="48" s="1"/>
  <c r="AF81" i="47"/>
  <c r="AF81" i="48" s="1"/>
  <c r="AJ81" i="47"/>
  <c r="AJ81" i="48" s="1"/>
  <c r="AL81" i="47"/>
  <c r="AL81" i="48" s="1"/>
  <c r="AP81" i="47"/>
  <c r="AP81" i="48" s="1"/>
  <c r="AR81" i="47"/>
  <c r="AR81" i="48" s="1"/>
  <c r="AV81" i="47"/>
  <c r="AV81" i="48" s="1"/>
  <c r="AX81" i="47"/>
  <c r="AX81" i="48" s="1"/>
  <c r="BB81" i="47"/>
  <c r="BB81" i="48" s="1"/>
  <c r="BD81" i="47"/>
  <c r="BD81" i="48" s="1"/>
  <c r="BH81" i="47"/>
  <c r="BH81" i="48" s="1"/>
  <c r="BJ81" i="47"/>
  <c r="BJ81" i="48" s="1"/>
  <c r="BN82" i="47"/>
  <c r="BN82" i="48" s="1"/>
  <c r="BP82" i="47"/>
  <c r="BP82" i="48" s="1"/>
  <c r="BN83" i="47"/>
  <c r="BN83" i="48" s="1"/>
  <c r="BP83" i="47"/>
  <c r="BP83" i="48" s="1"/>
  <c r="BN84" i="47"/>
  <c r="BN84" i="48" s="1"/>
  <c r="BP84" i="47"/>
  <c r="BP84" i="48" s="1"/>
  <c r="BN85" i="47"/>
  <c r="BN85" i="48" s="1"/>
  <c r="BP85" i="47"/>
  <c r="BP85" i="48" s="1"/>
  <c r="BN86" i="47"/>
  <c r="BN86" i="48" s="1"/>
  <c r="BP86" i="47"/>
  <c r="BP86" i="48" s="1"/>
  <c r="L87" i="47"/>
  <c r="L87" i="48" s="1"/>
  <c r="N87" i="47"/>
  <c r="N87" i="48" s="1"/>
  <c r="R87" i="47"/>
  <c r="R87" i="48" s="1"/>
  <c r="T87" i="47"/>
  <c r="T87" i="48" s="1"/>
  <c r="X87" i="47"/>
  <c r="X87" i="48" s="1"/>
  <c r="Z87" i="47"/>
  <c r="Z87" i="48" s="1"/>
  <c r="AD87" i="47"/>
  <c r="AD87" i="48" s="1"/>
  <c r="AF87" i="47"/>
  <c r="AF87" i="48" s="1"/>
  <c r="AJ87" i="47"/>
  <c r="AJ87" i="48" s="1"/>
  <c r="AL87" i="47"/>
  <c r="AL87" i="48" s="1"/>
  <c r="AP87" i="47"/>
  <c r="AP87" i="48" s="1"/>
  <c r="AR87" i="47"/>
  <c r="AR87" i="48" s="1"/>
  <c r="AV87" i="47"/>
  <c r="AV87" i="48" s="1"/>
  <c r="AX87" i="47"/>
  <c r="AX87" i="48" s="1"/>
  <c r="BB87" i="47"/>
  <c r="BB87" i="48" s="1"/>
  <c r="BD87" i="47"/>
  <c r="BD87" i="48" s="1"/>
  <c r="BH87" i="47"/>
  <c r="BH87" i="48" s="1"/>
  <c r="BJ87" i="47"/>
  <c r="BJ87" i="48" s="1"/>
  <c r="BN88" i="47"/>
  <c r="BN88" i="48" s="1"/>
  <c r="BP88" i="47"/>
  <c r="BP88" i="48" s="1"/>
  <c r="BN89" i="47"/>
  <c r="BN89" i="48" s="1"/>
  <c r="BP89" i="47"/>
  <c r="BP89" i="48" s="1"/>
  <c r="BN90" i="47"/>
  <c r="BN90" i="48" s="1"/>
  <c r="BP90" i="47"/>
  <c r="BP90" i="48" s="1"/>
  <c r="BN91" i="47"/>
  <c r="BN91" i="48" s="1"/>
  <c r="BP91" i="47"/>
  <c r="BP91" i="48" s="1"/>
  <c r="BN92" i="47"/>
  <c r="BN92" i="48" s="1"/>
  <c r="BP92" i="47"/>
  <c r="BP92" i="48" s="1"/>
  <c r="L93" i="47"/>
  <c r="L93" i="48" s="1"/>
  <c r="N93" i="47"/>
  <c r="N93" i="48" s="1"/>
  <c r="R93" i="47"/>
  <c r="R93" i="48" s="1"/>
  <c r="T93" i="47"/>
  <c r="T93" i="48" s="1"/>
  <c r="X93" i="47"/>
  <c r="X93" i="48" s="1"/>
  <c r="Z93" i="47"/>
  <c r="Z93" i="48" s="1"/>
  <c r="AD93" i="47"/>
  <c r="AD93" i="48" s="1"/>
  <c r="AF93" i="47"/>
  <c r="AF93" i="48" s="1"/>
  <c r="AJ93" i="47"/>
  <c r="AJ93" i="48" s="1"/>
  <c r="AL93" i="47"/>
  <c r="AL93" i="48" s="1"/>
  <c r="AP93" i="47"/>
  <c r="AP93" i="48" s="1"/>
  <c r="AR93" i="47"/>
  <c r="AR93" i="48" s="1"/>
  <c r="AV93" i="47"/>
  <c r="AV93" i="48" s="1"/>
  <c r="AX93" i="47"/>
  <c r="AX93" i="48" s="1"/>
  <c r="BB93" i="47"/>
  <c r="BB93" i="48" s="1"/>
  <c r="BD93" i="47"/>
  <c r="BD93" i="48" s="1"/>
  <c r="BH93" i="47"/>
  <c r="BH93" i="48" s="1"/>
  <c r="BJ93" i="47"/>
  <c r="BJ93" i="48" s="1"/>
  <c r="BN93" i="47"/>
  <c r="BN93" i="48" s="1"/>
  <c r="BP93" i="47"/>
  <c r="BP93" i="48" s="1"/>
  <c r="BN94" i="47"/>
  <c r="BN94" i="48" s="1"/>
  <c r="BP94" i="47"/>
  <c r="BP94" i="48" s="1"/>
  <c r="BN95" i="47"/>
  <c r="BN95" i="48" s="1"/>
  <c r="BP95" i="47"/>
  <c r="BP95" i="48" s="1"/>
  <c r="BN96" i="47"/>
  <c r="BN96" i="48" s="1"/>
  <c r="BP96" i="47"/>
  <c r="BP96" i="48" s="1"/>
  <c r="BN97" i="47"/>
  <c r="BN97" i="48" s="1"/>
  <c r="BP97" i="47"/>
  <c r="BP97" i="48" s="1"/>
  <c r="BN98" i="47"/>
  <c r="BN98" i="48" s="1"/>
  <c r="BP98" i="47"/>
  <c r="BP98" i="48" s="1"/>
  <c r="L99" i="47"/>
  <c r="L99" i="48" s="1"/>
  <c r="N99" i="47"/>
  <c r="N99" i="48" s="1"/>
  <c r="R99" i="47"/>
  <c r="R99" i="48" s="1"/>
  <c r="T99" i="47"/>
  <c r="T99" i="48" s="1"/>
  <c r="X99" i="47"/>
  <c r="X99" i="48" s="1"/>
  <c r="Z99" i="47"/>
  <c r="Z99" i="48" s="1"/>
  <c r="AD99" i="47"/>
  <c r="AD99" i="48" s="1"/>
  <c r="AF99" i="47"/>
  <c r="AF99" i="48" s="1"/>
  <c r="AJ99" i="47"/>
  <c r="AJ99" i="48" s="1"/>
  <c r="AL99" i="47"/>
  <c r="AL99" i="48" s="1"/>
  <c r="AP99" i="47"/>
  <c r="AP99" i="48" s="1"/>
  <c r="AR99" i="47"/>
  <c r="AR99" i="48" s="1"/>
  <c r="AV99" i="47"/>
  <c r="AV99" i="48" s="1"/>
  <c r="AX99" i="47"/>
  <c r="AX99" i="48" s="1"/>
  <c r="BB99" i="47"/>
  <c r="BB99" i="48" s="1"/>
  <c r="BD99" i="47"/>
  <c r="BD99" i="48" s="1"/>
  <c r="BH99" i="47"/>
  <c r="BH99" i="48" s="1"/>
  <c r="BJ99" i="47"/>
  <c r="BJ99" i="48" s="1"/>
  <c r="BN100" i="47"/>
  <c r="BN100" i="48" s="1"/>
  <c r="BP100" i="47"/>
  <c r="BP100" i="48" s="1"/>
  <c r="BN101" i="47"/>
  <c r="BN101" i="48" s="1"/>
  <c r="BP101" i="47"/>
  <c r="BP101" i="48" s="1"/>
  <c r="BN102" i="47"/>
  <c r="BN102" i="48" s="1"/>
  <c r="BP102" i="47"/>
  <c r="BP102" i="48" s="1"/>
  <c r="BN103" i="47"/>
  <c r="BN103" i="48" s="1"/>
  <c r="BP103" i="47"/>
  <c r="BP103" i="48" s="1"/>
  <c r="BN104" i="47"/>
  <c r="BN104" i="48" s="1"/>
  <c r="BP104" i="47"/>
  <c r="BP104" i="48" s="1"/>
  <c r="L105" i="47"/>
  <c r="L105" i="48" s="1"/>
  <c r="N105" i="47"/>
  <c r="N105" i="48" s="1"/>
  <c r="R105" i="47"/>
  <c r="R105" i="48" s="1"/>
  <c r="T105" i="47"/>
  <c r="T105" i="48" s="1"/>
  <c r="X105" i="47"/>
  <c r="X105" i="48" s="1"/>
  <c r="Z105" i="47"/>
  <c r="Z105" i="48" s="1"/>
  <c r="AD105" i="47"/>
  <c r="AD105" i="48" s="1"/>
  <c r="AF105" i="47"/>
  <c r="AF105" i="48" s="1"/>
  <c r="AJ105" i="47"/>
  <c r="AJ105" i="48" s="1"/>
  <c r="AL105" i="47"/>
  <c r="AL105" i="48" s="1"/>
  <c r="AP105" i="47"/>
  <c r="AP105" i="48" s="1"/>
  <c r="AR105" i="47"/>
  <c r="AR105" i="48" s="1"/>
  <c r="AV105" i="47"/>
  <c r="AV105" i="48" s="1"/>
  <c r="AX105" i="47"/>
  <c r="AX105" i="48" s="1"/>
  <c r="BB105" i="47"/>
  <c r="BB105" i="48" s="1"/>
  <c r="BD105" i="47"/>
  <c r="BD105" i="48" s="1"/>
  <c r="BH105" i="47"/>
  <c r="BH105" i="48" s="1"/>
  <c r="BJ105" i="47"/>
  <c r="BJ105" i="48" s="1"/>
  <c r="BN106" i="47"/>
  <c r="BN106" i="48" s="1"/>
  <c r="BP106" i="47"/>
  <c r="BP106" i="48" s="1"/>
  <c r="BN107" i="47"/>
  <c r="BN107" i="48" s="1"/>
  <c r="BP107" i="47"/>
  <c r="BP107" i="48" s="1"/>
  <c r="BN108" i="47"/>
  <c r="BN108" i="48" s="1"/>
  <c r="BP108" i="47"/>
  <c r="BP108" i="48" s="1"/>
  <c r="BN109" i="47"/>
  <c r="BN109" i="48" s="1"/>
  <c r="BP109" i="47"/>
  <c r="BP109" i="48" s="1"/>
  <c r="BN110" i="47"/>
  <c r="BN110" i="48" s="1"/>
  <c r="BP110" i="47"/>
  <c r="BP110" i="48" s="1"/>
  <c r="L111" i="47"/>
  <c r="L111" i="48" s="1"/>
  <c r="N111" i="47"/>
  <c r="N111" i="48" s="1"/>
  <c r="R111" i="47"/>
  <c r="R111" i="48" s="1"/>
  <c r="T111" i="47"/>
  <c r="T111" i="48" s="1"/>
  <c r="X111" i="47"/>
  <c r="X111" i="48" s="1"/>
  <c r="Z111" i="47"/>
  <c r="Z111" i="48" s="1"/>
  <c r="AD111" i="47"/>
  <c r="AD111" i="48" s="1"/>
  <c r="AF111" i="47"/>
  <c r="AF111" i="48" s="1"/>
  <c r="AJ111" i="47"/>
  <c r="AJ111" i="48" s="1"/>
  <c r="AL111" i="47"/>
  <c r="AL111" i="48" s="1"/>
  <c r="AP111" i="47"/>
  <c r="AP111" i="48" s="1"/>
  <c r="AR111" i="47"/>
  <c r="AR111" i="48" s="1"/>
  <c r="AV111" i="47"/>
  <c r="AV111" i="48" s="1"/>
  <c r="AX111" i="47"/>
  <c r="AX111" i="48" s="1"/>
  <c r="BB111" i="47"/>
  <c r="BB111" i="48" s="1"/>
  <c r="BD111" i="47"/>
  <c r="BD111" i="48" s="1"/>
  <c r="BH111" i="47"/>
  <c r="BH111" i="48" s="1"/>
  <c r="BJ111" i="47"/>
  <c r="BJ111" i="48" s="1"/>
  <c r="BN111" i="47"/>
  <c r="BN111" i="48" s="1"/>
  <c r="BP111" i="47"/>
  <c r="BP111" i="48" s="1"/>
  <c r="L117" i="47"/>
  <c r="L117" i="48" s="1"/>
  <c r="N117" i="47"/>
  <c r="N117" i="48" s="1"/>
  <c r="R117" i="47"/>
  <c r="R117" i="48" s="1"/>
  <c r="T117" i="47"/>
  <c r="T117" i="48" s="1"/>
  <c r="X117" i="47"/>
  <c r="X117" i="48" s="1"/>
  <c r="Z117" i="47"/>
  <c r="Z117" i="48" s="1"/>
  <c r="AD117" i="47"/>
  <c r="AD117" i="48" s="1"/>
  <c r="AF117" i="47"/>
  <c r="AF117" i="48" s="1"/>
  <c r="AJ117" i="47"/>
  <c r="AJ117" i="48" s="1"/>
  <c r="AL117" i="47"/>
  <c r="AL117" i="48" s="1"/>
  <c r="AP117" i="47"/>
  <c r="AP117" i="48" s="1"/>
  <c r="AR117" i="47"/>
  <c r="AR117" i="48" s="1"/>
  <c r="AV117" i="47"/>
  <c r="AV117" i="48" s="1"/>
  <c r="AX117" i="47"/>
  <c r="AX117" i="48" s="1"/>
  <c r="BB117" i="47"/>
  <c r="BB117" i="48" s="1"/>
  <c r="BD117" i="47"/>
  <c r="BD117" i="48" s="1"/>
  <c r="BH117" i="47"/>
  <c r="BH117" i="48" s="1"/>
  <c r="BJ117" i="47"/>
  <c r="BJ117" i="48" s="1"/>
  <c r="BN117" i="47"/>
  <c r="BN117" i="48" s="1"/>
  <c r="BP117" i="47"/>
  <c r="BP117" i="48" s="1"/>
  <c r="B124" i="46" a="1"/>
  <c r="B124" i="46" s="1"/>
  <c r="B118" i="46" a="1"/>
  <c r="B118" i="46" s="1"/>
  <c r="B112" i="46" a="1"/>
  <c r="B112" i="46" s="1"/>
  <c r="B106" i="46" a="1"/>
  <c r="B106" i="46" s="1"/>
  <c r="B100" i="46" a="1"/>
  <c r="B100" i="46" s="1"/>
  <c r="B94" i="46" a="1"/>
  <c r="B94" i="46" s="1"/>
  <c r="B88" i="46" a="1"/>
  <c r="B88" i="46" s="1"/>
  <c r="B82" i="46" a="1"/>
  <c r="B82" i="46" s="1"/>
  <c r="B76" i="46" a="1"/>
  <c r="B76" i="46" s="1"/>
  <c r="B70" i="46" a="1"/>
  <c r="B70" i="46" s="1"/>
  <c r="B64" i="46" a="1"/>
  <c r="B64" i="46" s="1"/>
  <c r="B58" i="46" a="1"/>
  <c r="B58" i="46" s="1"/>
  <c r="B52" i="46" a="1"/>
  <c r="B52" i="46" s="1"/>
  <c r="B46" i="46" a="1"/>
  <c r="B46" i="46" s="1"/>
  <c r="B40" i="46" a="1"/>
  <c r="B40" i="46" s="1"/>
  <c r="B34" i="46" a="1"/>
  <c r="B34" i="46" s="1"/>
  <c r="B28" i="46" a="1"/>
  <c r="B28" i="46" s="1"/>
  <c r="B22" i="46" a="1"/>
  <c r="B22" i="46" s="1"/>
  <c r="B16" i="46" a="1"/>
  <c r="B16" i="46" s="1"/>
  <c r="AF14" i="46"/>
  <c r="BN105" i="47" l="1"/>
  <c r="BN105" i="48" s="1"/>
  <c r="BP105" i="47"/>
  <c r="BP105" i="48" s="1"/>
  <c r="BP75" i="47"/>
  <c r="BP75" i="48" s="1"/>
  <c r="BP33" i="47"/>
  <c r="BP33" i="48" s="1"/>
  <c r="BP45" i="47"/>
  <c r="BP45" i="48" s="1"/>
  <c r="BN21" i="47"/>
  <c r="BN21" i="48" s="1"/>
  <c r="BP9" i="47"/>
  <c r="BP9" i="48" s="1"/>
  <c r="BN9" i="47"/>
  <c r="BN9" i="48" s="1"/>
  <c r="BN81" i="47"/>
  <c r="BN81" i="48" s="1"/>
  <c r="BP15" i="47"/>
  <c r="BP15" i="48" s="1"/>
  <c r="BP21" i="47"/>
  <c r="BP21" i="48" s="1"/>
  <c r="BN45" i="47"/>
  <c r="BN45" i="48" s="1"/>
  <c r="BN15" i="47"/>
  <c r="BN15" i="48" s="1"/>
  <c r="BP51" i="47"/>
  <c r="BP51" i="48" s="1"/>
  <c r="BN51" i="47"/>
  <c r="BN51" i="48" s="1"/>
  <c r="BN33" i="47"/>
  <c r="BN33" i="48" s="1"/>
  <c r="BP69" i="47"/>
  <c r="BP69" i="48" s="1"/>
  <c r="BN69" i="47"/>
  <c r="BN69" i="48" s="1"/>
  <c r="BN27" i="47"/>
  <c r="BN27" i="48" s="1"/>
  <c r="BP81" i="47"/>
  <c r="BP81" i="48" s="1"/>
  <c r="BP57" i="47"/>
  <c r="BP57" i="48" s="1"/>
  <c r="BN57" i="47"/>
  <c r="BN57" i="48" s="1"/>
  <c r="BP87" i="47"/>
  <c r="BP87" i="48" s="1"/>
  <c r="BP63" i="47"/>
  <c r="BP63" i="48" s="1"/>
  <c r="BP27" i="47"/>
  <c r="BP27" i="48" s="1"/>
  <c r="BN99" i="47"/>
  <c r="BN99" i="48" s="1"/>
  <c r="BN87" i="47"/>
  <c r="BN87" i="48" s="1"/>
  <c r="BN63" i="47"/>
  <c r="BN63" i="48" s="1"/>
  <c r="BP99" i="47"/>
  <c r="BP99" i="48" s="1"/>
  <c r="BM5" i="48"/>
  <c r="Z43" i="48"/>
  <c r="Z127" i="47" a="1"/>
  <c r="Z127" i="47" s="1"/>
  <c r="Z127" i="48" s="1"/>
  <c r="BP43" i="47"/>
  <c r="BP43" i="48" s="1"/>
  <c r="BO39" i="47"/>
  <c r="BO43" i="48"/>
  <c r="BO127" i="47" a="1"/>
  <c r="BO127" i="47" s="1"/>
  <c r="BN43" i="47"/>
  <c r="BN43" i="48" s="1"/>
  <c r="BM39" i="47"/>
  <c r="BM43" i="48"/>
  <c r="BM127" i="47" a="1"/>
  <c r="BM127" i="47" s="1"/>
  <c r="BO124" i="47" a="1"/>
  <c r="BO124" i="47" s="1"/>
  <c r="BM124" i="47" a="1"/>
  <c r="BM124" i="47" s="1"/>
  <c r="BL124" i="47" a="1"/>
  <c r="BL124" i="47" s="1"/>
  <c r="BK124" i="47" a="1"/>
  <c r="BK124" i="47" s="1"/>
  <c r="BJ124" i="47" a="1"/>
  <c r="BJ124" i="47" s="1"/>
  <c r="BJ124" i="48" s="1"/>
  <c r="BI124" i="47" a="1"/>
  <c r="BI124" i="47" s="1"/>
  <c r="BG124" i="47" a="1"/>
  <c r="BG124" i="47" s="1"/>
  <c r="BF124" i="47" a="1"/>
  <c r="BF124" i="47" s="1"/>
  <c r="BE124" i="47" a="1"/>
  <c r="BE124" i="47" s="1"/>
  <c r="BC124" i="47" a="1"/>
  <c r="BC124" i="47" s="1"/>
  <c r="BA124" i="47" a="1"/>
  <c r="BA124" i="47" s="1"/>
  <c r="AZ124" i="47" a="1"/>
  <c r="AZ124" i="47" s="1"/>
  <c r="AY124" i="47" a="1"/>
  <c r="AY124" i="47" s="1"/>
  <c r="AW124" i="47" a="1"/>
  <c r="AW124" i="47" s="1"/>
  <c r="AU124" i="47" a="1"/>
  <c r="AU124" i="47" s="1"/>
  <c r="AT124" i="47" a="1"/>
  <c r="AT124" i="47" s="1"/>
  <c r="AS124" i="47" a="1"/>
  <c r="AS124" i="47" s="1"/>
  <c r="AQ124" i="47" a="1"/>
  <c r="AQ124" i="47" s="1"/>
  <c r="AO124" i="47" a="1"/>
  <c r="AO124" i="47" s="1"/>
  <c r="AN124" i="47" a="1"/>
  <c r="AN124" i="47" s="1"/>
  <c r="AM124" i="47" a="1"/>
  <c r="AM124" i="47" s="1"/>
  <c r="AL124" i="47" a="1"/>
  <c r="AL124" i="47" s="1"/>
  <c r="AL124" i="48" s="1"/>
  <c r="AK124" i="47" a="1"/>
  <c r="AK124" i="47" s="1"/>
  <c r="AI124" i="47" a="1"/>
  <c r="AI124" i="47" s="1"/>
  <c r="AH124" i="47" a="1"/>
  <c r="AH124" i="47" s="1"/>
  <c r="AG124" i="47" a="1"/>
  <c r="AG124" i="47" s="1"/>
  <c r="AF124" i="47" a="1"/>
  <c r="AF124" i="47" s="1"/>
  <c r="AF124" i="48" s="1"/>
  <c r="AE124" i="47" a="1"/>
  <c r="AE124" i="47" s="1"/>
  <c r="AC124" i="47" a="1"/>
  <c r="AC124" i="47" s="1"/>
  <c r="AB124" i="47" a="1"/>
  <c r="AB124" i="47" s="1"/>
  <c r="AA124" i="47" a="1"/>
  <c r="AA124" i="47" s="1"/>
  <c r="Z124" i="47" a="1"/>
  <c r="Z124" i="47" s="1"/>
  <c r="Z124" i="48" s="1"/>
  <c r="Y124" i="47" a="1"/>
  <c r="Y124" i="47" s="1"/>
  <c r="W124" i="47" a="1"/>
  <c r="W124" i="47" s="1"/>
  <c r="V124" i="47" a="1"/>
  <c r="V124" i="47" s="1"/>
  <c r="U124" i="47" a="1"/>
  <c r="U124" i="47" s="1"/>
  <c r="S124" i="47" a="1"/>
  <c r="S124" i="47" s="1"/>
  <c r="Q124" i="47" a="1"/>
  <c r="Q124" i="47" s="1"/>
  <c r="P124" i="47" a="1"/>
  <c r="P124" i="47" s="1"/>
  <c r="O124" i="47" a="1"/>
  <c r="O124" i="47" s="1"/>
  <c r="N124" i="47" a="1"/>
  <c r="N124" i="47" s="1"/>
  <c r="N124" i="48" s="1"/>
  <c r="M124" i="47" a="1"/>
  <c r="M124" i="47" s="1"/>
  <c r="L124" i="47" a="1"/>
  <c r="L124" i="47" s="1"/>
  <c r="L124" i="48" s="1"/>
  <c r="K124" i="47" a="1"/>
  <c r="K124" i="47" s="1"/>
  <c r="J124" i="47" a="1"/>
  <c r="J124" i="47" s="1"/>
  <c r="J124" i="48" s="1"/>
  <c r="I124" i="47" a="1"/>
  <c r="I124" i="47" s="1"/>
  <c r="G124" i="47" a="1"/>
  <c r="G124" i="47" s="1"/>
  <c r="E124" i="47" a="1"/>
  <c r="E124" i="47" s="1"/>
  <c r="D124" i="47" a="1"/>
  <c r="D124" i="47" s="1"/>
  <c r="C124" i="47" a="1"/>
  <c r="C124" i="47" s="1"/>
  <c r="F125" i="47"/>
  <c r="F125" i="48" s="1"/>
  <c r="E125" i="48"/>
  <c r="H125" i="47"/>
  <c r="H125" i="48" s="1"/>
  <c r="G125" i="48"/>
  <c r="R125" i="47"/>
  <c r="R125" i="48" s="1"/>
  <c r="Q125" i="48"/>
  <c r="T125" i="47"/>
  <c r="T125" i="48" s="1"/>
  <c r="S125" i="48"/>
  <c r="X125" i="47"/>
  <c r="X125" i="48" s="1"/>
  <c r="W125" i="48"/>
  <c r="AD125" i="47"/>
  <c r="AD125" i="48" s="1"/>
  <c r="AC125" i="48"/>
  <c r="AJ125" i="47"/>
  <c r="AJ125" i="48" s="1"/>
  <c r="AI125" i="48"/>
  <c r="AP125" i="47"/>
  <c r="AP125" i="48" s="1"/>
  <c r="AO125" i="48"/>
  <c r="AR125" i="47"/>
  <c r="AR125" i="48" s="1"/>
  <c r="AQ125" i="48"/>
  <c r="AV125" i="47"/>
  <c r="AV125" i="48" s="1"/>
  <c r="AU125" i="48"/>
  <c r="AX125" i="47"/>
  <c r="AX125" i="48" s="1"/>
  <c r="AW125" i="48"/>
  <c r="BB125" i="47"/>
  <c r="BB125" i="48" s="1"/>
  <c r="BA125" i="48"/>
  <c r="BD125" i="47"/>
  <c r="BD125" i="48" s="1"/>
  <c r="BC125" i="48"/>
  <c r="BH125" i="47"/>
  <c r="BH125" i="48" s="1"/>
  <c r="BG125" i="48"/>
  <c r="BN125" i="47"/>
  <c r="BN125" i="48" s="1"/>
  <c r="BM125" i="48"/>
  <c r="BP125" i="47"/>
  <c r="BP125" i="48" s="1"/>
  <c r="BO125" i="48"/>
  <c r="F126" i="47"/>
  <c r="F126" i="48" s="1"/>
  <c r="E126" i="48"/>
  <c r="H126" i="47"/>
  <c r="H126" i="48" s="1"/>
  <c r="G126" i="48"/>
  <c r="R126" i="47"/>
  <c r="R126" i="48" s="1"/>
  <c r="Q126" i="48"/>
  <c r="T126" i="47"/>
  <c r="T126" i="48" s="1"/>
  <c r="S126" i="48"/>
  <c r="X126" i="47"/>
  <c r="X126" i="48" s="1"/>
  <c r="W126" i="48"/>
  <c r="AD126" i="47"/>
  <c r="AD126" i="48" s="1"/>
  <c r="AC126" i="48"/>
  <c r="AJ126" i="47"/>
  <c r="AJ126" i="48" s="1"/>
  <c r="AI126" i="48"/>
  <c r="AP126" i="47"/>
  <c r="AP126" i="48" s="1"/>
  <c r="AO126" i="48"/>
  <c r="AR126" i="47"/>
  <c r="AR126" i="48" s="1"/>
  <c r="AQ126" i="48"/>
  <c r="AV126" i="47"/>
  <c r="AV126" i="48" s="1"/>
  <c r="AU126" i="48"/>
  <c r="AX126" i="47"/>
  <c r="AX126" i="48" s="1"/>
  <c r="AW126" i="48"/>
  <c r="BB126" i="47"/>
  <c r="BB126" i="48" s="1"/>
  <c r="BA126" i="48"/>
  <c r="BD126" i="47"/>
  <c r="BD126" i="48" s="1"/>
  <c r="BC126" i="48"/>
  <c r="BH126" i="47"/>
  <c r="BH126" i="48" s="1"/>
  <c r="BG126" i="48"/>
  <c r="BN126" i="47"/>
  <c r="BN126" i="48" s="1"/>
  <c r="BM126" i="48"/>
  <c r="BP126" i="47"/>
  <c r="BP126" i="48" s="1"/>
  <c r="BO126" i="48"/>
  <c r="F127" i="47"/>
  <c r="F127" i="48" s="1"/>
  <c r="E127" i="48"/>
  <c r="R127" i="47"/>
  <c r="R127" i="48" s="1"/>
  <c r="Q127" i="48"/>
  <c r="T127" i="47"/>
  <c r="T127" i="48" s="1"/>
  <c r="S127" i="48"/>
  <c r="X127" i="47"/>
  <c r="X127" i="48" s="1"/>
  <c r="W127" i="48"/>
  <c r="AD127" i="47"/>
  <c r="AD127" i="48" s="1"/>
  <c r="AC127" i="48"/>
  <c r="AJ127" i="47"/>
  <c r="AJ127" i="48" s="1"/>
  <c r="AI127" i="48"/>
  <c r="AP127" i="47"/>
  <c r="AP127" i="48" s="1"/>
  <c r="AO127" i="48"/>
  <c r="AR127" i="47"/>
  <c r="AR127" i="48" s="1"/>
  <c r="AQ127" i="48"/>
  <c r="AV127" i="47"/>
  <c r="AV127" i="48" s="1"/>
  <c r="AU127" i="48"/>
  <c r="AX127" i="47"/>
  <c r="AX127" i="48" s="1"/>
  <c r="AW127" i="48"/>
  <c r="BB127" i="47"/>
  <c r="BB127" i="48" s="1"/>
  <c r="BA127" i="48"/>
  <c r="BD127" i="47"/>
  <c r="BD127" i="48" s="1"/>
  <c r="BC127" i="48"/>
  <c r="BH127" i="47"/>
  <c r="BH127" i="48" s="1"/>
  <c r="BG127" i="48"/>
  <c r="F128" i="47"/>
  <c r="F128" i="48" s="1"/>
  <c r="E128" i="48"/>
  <c r="H128" i="47"/>
  <c r="H128" i="48" s="1"/>
  <c r="G128" i="48"/>
  <c r="R128" i="47"/>
  <c r="R128" i="48" s="1"/>
  <c r="Q128" i="48"/>
  <c r="T128" i="47"/>
  <c r="T128" i="48" s="1"/>
  <c r="S128" i="48"/>
  <c r="X128" i="47"/>
  <c r="X128" i="48" s="1"/>
  <c r="W128" i="48"/>
  <c r="AD128" i="47"/>
  <c r="AD128" i="48" s="1"/>
  <c r="AC128" i="48"/>
  <c r="AJ128" i="47"/>
  <c r="AJ128" i="48" s="1"/>
  <c r="AI128" i="48"/>
  <c r="AP128" i="47"/>
  <c r="AP128" i="48" s="1"/>
  <c r="AO128" i="48"/>
  <c r="AR128" i="47"/>
  <c r="AR128" i="48" s="1"/>
  <c r="AQ128" i="48"/>
  <c r="AV128" i="47"/>
  <c r="AV128" i="48" s="1"/>
  <c r="AU128" i="48"/>
  <c r="AX128" i="47"/>
  <c r="AX128" i="48" s="1"/>
  <c r="AW128" i="48"/>
  <c r="BB128" i="47"/>
  <c r="BB128" i="48" s="1"/>
  <c r="BA128" i="48"/>
  <c r="BD128" i="47"/>
  <c r="BD128" i="48" s="1"/>
  <c r="BC128" i="48"/>
  <c r="BH128" i="47"/>
  <c r="BH128" i="48" s="1"/>
  <c r="BG128" i="48"/>
  <c r="BN128" i="47"/>
  <c r="BN128" i="48" s="1"/>
  <c r="BM128" i="48"/>
  <c r="BP128" i="47"/>
  <c r="BP128" i="48" s="1"/>
  <c r="BO128" i="48"/>
  <c r="BM7" i="43"/>
  <c r="BM6" i="43"/>
  <c r="BM7" i="46"/>
  <c r="BM6" i="46"/>
  <c r="I5" i="46"/>
  <c r="O5" i="46" s="1"/>
  <c r="U5" i="46" s="1"/>
  <c r="AA5" i="46" s="1"/>
  <c r="AG5" i="46" s="1"/>
  <c r="AM5" i="46" s="1"/>
  <c r="AS5" i="46" s="1"/>
  <c r="AY5" i="46" s="1"/>
  <c r="BE5" i="46" s="1"/>
  <c r="BK5" i="46" s="1"/>
  <c r="N8" i="46"/>
  <c r="T8" i="46" s="1"/>
  <c r="Z8" i="46" s="1"/>
  <c r="AF8" i="46" s="1"/>
  <c r="AL8" i="46" s="1"/>
  <c r="AR8" i="46" s="1"/>
  <c r="AX8" i="46" s="1"/>
  <c r="BD8" i="46" s="1"/>
  <c r="BJ8" i="46" s="1"/>
  <c r="BP8" i="46" s="1"/>
  <c r="M8" i="46"/>
  <c r="S8" i="46" s="1"/>
  <c r="Y8" i="46" s="1"/>
  <c r="AE8" i="46" s="1"/>
  <c r="AK8" i="46" s="1"/>
  <c r="AQ8" i="46" s="1"/>
  <c r="AW8" i="46" s="1"/>
  <c r="BC8" i="46" s="1"/>
  <c r="BI8" i="46" s="1"/>
  <c r="BO8" i="46" s="1"/>
  <c r="L8" i="46"/>
  <c r="R8" i="46" s="1"/>
  <c r="X8" i="46" s="1"/>
  <c r="AD8" i="46" s="1"/>
  <c r="AJ8" i="46" s="1"/>
  <c r="AP8" i="46" s="1"/>
  <c r="AV8" i="46" s="1"/>
  <c r="BB8" i="46" s="1"/>
  <c r="BH8" i="46" s="1"/>
  <c r="BN8" i="46" s="1"/>
  <c r="K8" i="46"/>
  <c r="Q8" i="46" s="1"/>
  <c r="W8" i="46" s="1"/>
  <c r="AC8" i="46" s="1"/>
  <c r="AI8" i="46" s="1"/>
  <c r="AO8" i="46" s="1"/>
  <c r="AU8" i="46" s="1"/>
  <c r="BA8" i="46" s="1"/>
  <c r="BG8" i="46" s="1"/>
  <c r="BM8" i="46" s="1"/>
  <c r="J8" i="46"/>
  <c r="P8" i="46" s="1"/>
  <c r="V8" i="46" s="1"/>
  <c r="AB8" i="46" s="1"/>
  <c r="AH8" i="46" s="1"/>
  <c r="AN8" i="46" s="1"/>
  <c r="AT8" i="46" s="1"/>
  <c r="AZ8" i="46" s="1"/>
  <c r="BF8" i="46" s="1"/>
  <c r="BL8" i="46" s="1"/>
  <c r="I8" i="46"/>
  <c r="O8" i="46" s="1"/>
  <c r="U8" i="46" s="1"/>
  <c r="AA8" i="46" s="1"/>
  <c r="AG8" i="46" s="1"/>
  <c r="AM8" i="46" s="1"/>
  <c r="AS8" i="46" s="1"/>
  <c r="AY8" i="46" s="1"/>
  <c r="BE8" i="46" s="1"/>
  <c r="BK8" i="46" s="1"/>
  <c r="C129" i="47" l="1"/>
  <c r="C124" i="48"/>
  <c r="C129" i="48" s="1"/>
  <c r="D129" i="47"/>
  <c r="D124" i="48"/>
  <c r="D129" i="48" s="1"/>
  <c r="E129" i="47"/>
  <c r="F124" i="47"/>
  <c r="F124" i="48" s="1"/>
  <c r="E124" i="48"/>
  <c r="E129" i="48" s="1"/>
  <c r="G129" i="47"/>
  <c r="H124" i="47"/>
  <c r="H124" i="48" s="1"/>
  <c r="G124" i="48"/>
  <c r="G129" i="48" s="1"/>
  <c r="I129" i="47"/>
  <c r="I124" i="48"/>
  <c r="I129" i="48" s="1"/>
  <c r="K129" i="47"/>
  <c r="K124" i="48"/>
  <c r="K129" i="48" s="1"/>
  <c r="M129" i="47"/>
  <c r="M124" i="48"/>
  <c r="M129" i="48" s="1"/>
  <c r="O129" i="47"/>
  <c r="O124" i="48"/>
  <c r="O129" i="48" s="1"/>
  <c r="P129" i="47"/>
  <c r="P124" i="48"/>
  <c r="P129" i="48" s="1"/>
  <c r="Q129" i="47"/>
  <c r="R124" i="47"/>
  <c r="R124" i="48" s="1"/>
  <c r="Q124" i="48"/>
  <c r="Q129" i="48" s="1"/>
  <c r="S129" i="47"/>
  <c r="T124" i="47"/>
  <c r="T124" i="48" s="1"/>
  <c r="S124" i="48"/>
  <c r="S129" i="48" s="1"/>
  <c r="U129" i="47"/>
  <c r="U124" i="48"/>
  <c r="U129" i="48" s="1"/>
  <c r="V129" i="47"/>
  <c r="V124" i="48"/>
  <c r="V129" i="48" s="1"/>
  <c r="W129" i="47"/>
  <c r="X124" i="47"/>
  <c r="X124" i="48" s="1"/>
  <c r="W124" i="48"/>
  <c r="W129" i="48" s="1"/>
  <c r="Y129" i="47"/>
  <c r="Y124" i="48"/>
  <c r="Y129" i="48" s="1"/>
  <c r="AA129" i="47"/>
  <c r="AA124" i="48"/>
  <c r="AA129" i="48" s="1"/>
  <c r="AB129" i="47"/>
  <c r="AB124" i="48"/>
  <c r="AB129" i="48" s="1"/>
  <c r="AC129" i="47"/>
  <c r="AD124" i="47"/>
  <c r="AD124" i="48" s="1"/>
  <c r="AC124" i="48"/>
  <c r="AC129" i="48" s="1"/>
  <c r="AE129" i="47"/>
  <c r="AE124" i="48"/>
  <c r="AE129" i="48" s="1"/>
  <c r="AG129" i="47"/>
  <c r="AG124" i="48"/>
  <c r="AG129" i="48" s="1"/>
  <c r="AH129" i="47"/>
  <c r="AH124" i="48"/>
  <c r="AH129" i="48" s="1"/>
  <c r="AI129" i="47"/>
  <c r="AJ124" i="47"/>
  <c r="AJ124" i="48" s="1"/>
  <c r="AI124" i="48"/>
  <c r="AI129" i="48" s="1"/>
  <c r="AK129" i="47"/>
  <c r="AK124" i="48"/>
  <c r="AK129" i="48" s="1"/>
  <c r="AM129" i="47"/>
  <c r="AM124" i="48"/>
  <c r="AM129" i="48" s="1"/>
  <c r="AN129" i="47"/>
  <c r="AN124" i="48"/>
  <c r="AN129" i="48" s="1"/>
  <c r="AO129" i="47"/>
  <c r="AP124" i="47"/>
  <c r="AP124" i="48" s="1"/>
  <c r="AO124" i="48"/>
  <c r="AO129" i="48" s="1"/>
  <c r="AQ129" i="47"/>
  <c r="AR124" i="47"/>
  <c r="AR124" i="48" s="1"/>
  <c r="AQ124" i="48"/>
  <c r="AQ129" i="48" s="1"/>
  <c r="AS129" i="47"/>
  <c r="AS124" i="48"/>
  <c r="AS129" i="48" s="1"/>
  <c r="AT129" i="47"/>
  <c r="AT124" i="48"/>
  <c r="AT129" i="48" s="1"/>
  <c r="AU129" i="47"/>
  <c r="AV124" i="47"/>
  <c r="AV124" i="48" s="1"/>
  <c r="AU124" i="48"/>
  <c r="AU129" i="48" s="1"/>
  <c r="AW129" i="47"/>
  <c r="AX124" i="47"/>
  <c r="AX124" i="48" s="1"/>
  <c r="AW124" i="48"/>
  <c r="AW129" i="48" s="1"/>
  <c r="AY129" i="47"/>
  <c r="AY124" i="48"/>
  <c r="AY129" i="48" s="1"/>
  <c r="AZ129" i="47"/>
  <c r="AZ124" i="48"/>
  <c r="AZ129" i="48" s="1"/>
  <c r="BA129" i="47"/>
  <c r="BB124" i="47"/>
  <c r="BB124" i="48" s="1"/>
  <c r="BA124" i="48"/>
  <c r="BA129" i="48" s="1"/>
  <c r="BC129" i="47"/>
  <c r="BD124" i="47"/>
  <c r="BD124" i="48" s="1"/>
  <c r="BC124" i="48"/>
  <c r="BC129" i="48" s="1"/>
  <c r="BE129" i="47"/>
  <c r="BE124" i="48"/>
  <c r="BE129" i="48" s="1"/>
  <c r="BF129" i="47"/>
  <c r="BF124" i="48"/>
  <c r="BF129" i="48" s="1"/>
  <c r="BG129" i="47"/>
  <c r="BH124" i="47"/>
  <c r="BH124" i="48" s="1"/>
  <c r="BG124" i="48"/>
  <c r="BG129" i="48" s="1"/>
  <c r="BI129" i="47"/>
  <c r="BI124" i="48"/>
  <c r="BI129" i="48" s="1"/>
  <c r="BK129" i="47"/>
  <c r="BK124" i="48"/>
  <c r="BK129" i="48" s="1"/>
  <c r="BL129" i="47"/>
  <c r="BL124" i="48"/>
  <c r="BL129" i="48" s="1"/>
  <c r="BM129" i="47"/>
  <c r="BN124" i="47"/>
  <c r="BN124" i="48" s="1"/>
  <c r="BM124" i="48"/>
  <c r="BO129" i="47"/>
  <c r="BP124" i="47"/>
  <c r="BP124" i="48" s="1"/>
  <c r="BO124" i="48"/>
  <c r="BN127" i="47"/>
  <c r="BN127" i="48" s="1"/>
  <c r="BM127" i="48"/>
  <c r="BN39" i="47"/>
  <c r="BN39" i="48" s="1"/>
  <c r="BM39" i="48"/>
  <c r="BP127" i="47"/>
  <c r="BP127" i="48" s="1"/>
  <c r="BO127" i="48"/>
  <c r="BP39" i="47"/>
  <c r="BP39" i="48" s="1"/>
  <c r="BO39" i="48"/>
  <c r="BI128" i="46" a="1"/>
  <c r="BI128" i="46" s="1"/>
  <c r="BG128" i="46" a="1"/>
  <c r="BG128" i="46" s="1"/>
  <c r="BF128" i="46" a="1"/>
  <c r="BF128" i="46" s="1"/>
  <c r="BE128" i="46" a="1"/>
  <c r="BE128" i="46" s="1"/>
  <c r="BC128" i="46" a="1"/>
  <c r="BC128" i="46" s="1"/>
  <c r="BA128" i="46" a="1"/>
  <c r="BA128" i="46" s="1"/>
  <c r="AZ128" i="46" a="1"/>
  <c r="AZ128" i="46" s="1"/>
  <c r="AY128" i="46" a="1"/>
  <c r="AY128" i="46" s="1"/>
  <c r="AW128" i="46" a="1"/>
  <c r="AW128" i="46" s="1"/>
  <c r="AU128" i="46" a="1"/>
  <c r="AU128" i="46" s="1"/>
  <c r="AT128" i="46" a="1"/>
  <c r="AT128" i="46" s="1"/>
  <c r="AS128" i="46" a="1"/>
  <c r="AS128" i="46" s="1"/>
  <c r="AQ128" i="46" a="1"/>
  <c r="AQ128" i="46" s="1"/>
  <c r="AO128" i="46" a="1"/>
  <c r="AO128" i="46" s="1"/>
  <c r="AN128" i="46" a="1"/>
  <c r="AN128" i="46" s="1"/>
  <c r="AM128" i="46" a="1"/>
  <c r="AM128" i="46" s="1"/>
  <c r="AK128" i="46" a="1"/>
  <c r="AK128" i="46" s="1"/>
  <c r="AI128" i="46" a="1"/>
  <c r="AI128" i="46" s="1"/>
  <c r="AH128" i="46" a="1"/>
  <c r="AH128" i="46" s="1"/>
  <c r="AG128" i="46" a="1"/>
  <c r="AG128" i="46" s="1"/>
  <c r="AE128" i="46" a="1"/>
  <c r="AE128" i="46" s="1"/>
  <c r="AC128" i="46" a="1"/>
  <c r="AC128" i="46" s="1"/>
  <c r="AB128" i="46" a="1"/>
  <c r="AB128" i="46" s="1"/>
  <c r="AA128" i="46" a="1"/>
  <c r="AA128" i="46" s="1"/>
  <c r="Y128" i="46" a="1"/>
  <c r="Y128" i="46" s="1"/>
  <c r="W128" i="46" a="1"/>
  <c r="W128" i="46" s="1"/>
  <c r="V128" i="46" a="1"/>
  <c r="V128" i="46" s="1"/>
  <c r="U128" i="46" a="1"/>
  <c r="U128" i="46" s="1"/>
  <c r="S128" i="46" a="1"/>
  <c r="S128" i="46" s="1"/>
  <c r="Q128" i="46" a="1"/>
  <c r="Q128" i="46" s="1"/>
  <c r="P128" i="46" a="1"/>
  <c r="P128" i="46" s="1"/>
  <c r="O128" i="46" a="1"/>
  <c r="O128" i="46" s="1"/>
  <c r="M128" i="46" a="1"/>
  <c r="M128" i="46" s="1"/>
  <c r="K128" i="46" a="1"/>
  <c r="K128" i="46" s="1"/>
  <c r="J128" i="46" a="1"/>
  <c r="J128" i="46" s="1"/>
  <c r="I128" i="46" a="1"/>
  <c r="I128" i="46" s="1"/>
  <c r="G128" i="46" a="1"/>
  <c r="G128" i="46" s="1"/>
  <c r="E128" i="46" a="1"/>
  <c r="E128" i="46" s="1"/>
  <c r="D128" i="46" a="1"/>
  <c r="D128" i="46" s="1"/>
  <c r="C128" i="46" a="1"/>
  <c r="C128" i="46" s="1"/>
  <c r="BI127" i="46" a="1"/>
  <c r="BI127" i="46" s="1"/>
  <c r="BG127" i="46" a="1"/>
  <c r="BG127" i="46" s="1"/>
  <c r="BF127" i="46" a="1"/>
  <c r="BF127" i="46" s="1"/>
  <c r="BE127" i="46" a="1"/>
  <c r="BE127" i="46" s="1"/>
  <c r="BC127" i="46" a="1"/>
  <c r="BC127" i="46" s="1"/>
  <c r="BA127" i="46" a="1"/>
  <c r="BA127" i="46" s="1"/>
  <c r="AZ127" i="46" a="1"/>
  <c r="AZ127" i="46" s="1"/>
  <c r="AY127" i="46" a="1"/>
  <c r="AY127" i="46" s="1"/>
  <c r="AW127" i="46" a="1"/>
  <c r="AW127" i="46" s="1"/>
  <c r="AU127" i="46" a="1"/>
  <c r="AU127" i="46" s="1"/>
  <c r="AT127" i="46" a="1"/>
  <c r="AT127" i="46" s="1"/>
  <c r="AS127" i="46" a="1"/>
  <c r="AS127" i="46" s="1"/>
  <c r="AQ127" i="46" a="1"/>
  <c r="AQ127" i="46" s="1"/>
  <c r="AO127" i="46" a="1"/>
  <c r="AO127" i="46" s="1"/>
  <c r="AN127" i="46" a="1"/>
  <c r="AN127" i="46" s="1"/>
  <c r="AM127" i="46" a="1"/>
  <c r="AM127" i="46" s="1"/>
  <c r="AK127" i="46" a="1"/>
  <c r="AK127" i="46" s="1"/>
  <c r="AI127" i="46" a="1"/>
  <c r="AI127" i="46" s="1"/>
  <c r="AH127" i="46" a="1"/>
  <c r="AH127" i="46" s="1"/>
  <c r="AG127" i="46" a="1"/>
  <c r="AG127" i="46" s="1"/>
  <c r="AE127" i="46" a="1"/>
  <c r="AE127" i="46" s="1"/>
  <c r="AC127" i="46" a="1"/>
  <c r="AC127" i="46" s="1"/>
  <c r="AB127" i="46" a="1"/>
  <c r="AB127" i="46" s="1"/>
  <c r="AA127" i="46" a="1"/>
  <c r="AA127" i="46" s="1"/>
  <c r="V127" i="46" a="1"/>
  <c r="V127" i="46" s="1"/>
  <c r="U127" i="46" a="1"/>
  <c r="U127" i="46" s="1"/>
  <c r="S127" i="46" a="1"/>
  <c r="S127" i="46" s="1"/>
  <c r="Q127" i="46" a="1"/>
  <c r="Q127" i="46" s="1"/>
  <c r="P127" i="46" a="1"/>
  <c r="P127" i="46" s="1"/>
  <c r="O127" i="46" a="1"/>
  <c r="O127" i="46" s="1"/>
  <c r="M127" i="46" a="1"/>
  <c r="M127" i="46" s="1"/>
  <c r="K127" i="46" a="1"/>
  <c r="K127" i="46" s="1"/>
  <c r="J127" i="46" a="1"/>
  <c r="J127" i="46" s="1"/>
  <c r="I127" i="46" a="1"/>
  <c r="I127" i="46" s="1"/>
  <c r="G127" i="46" a="1"/>
  <c r="G127" i="46" s="1"/>
  <c r="E127" i="46" a="1"/>
  <c r="E127" i="46" s="1"/>
  <c r="D127" i="46" a="1"/>
  <c r="D127" i="46" s="1"/>
  <c r="C127" i="46" a="1"/>
  <c r="C127" i="46" s="1"/>
  <c r="BI125" i="46" a="1"/>
  <c r="BI125" i="46" s="1"/>
  <c r="BG125" i="46" a="1"/>
  <c r="BG125" i="46" s="1"/>
  <c r="BF125" i="46" a="1"/>
  <c r="BF125" i="46" s="1"/>
  <c r="BE125" i="46" a="1"/>
  <c r="BE125" i="46" s="1"/>
  <c r="BC125" i="46" a="1"/>
  <c r="BC125" i="46" s="1"/>
  <c r="BA125" i="46" a="1"/>
  <c r="BA125" i="46" s="1"/>
  <c r="AZ125" i="46" a="1"/>
  <c r="AZ125" i="46" s="1"/>
  <c r="AY125" i="46" a="1"/>
  <c r="AY125" i="46" s="1"/>
  <c r="AW125" i="46" a="1"/>
  <c r="AW125" i="46" s="1"/>
  <c r="AU125" i="46" a="1"/>
  <c r="AU125" i="46" s="1"/>
  <c r="AT125" i="46" a="1"/>
  <c r="AT125" i="46" s="1"/>
  <c r="AS125" i="46" a="1"/>
  <c r="AS125" i="46" s="1"/>
  <c r="AQ125" i="46" a="1"/>
  <c r="AQ125" i="46" s="1"/>
  <c r="AO125" i="46" a="1"/>
  <c r="AO125" i="46" s="1"/>
  <c r="AN125" i="46" a="1"/>
  <c r="AN125" i="46" s="1"/>
  <c r="AM125" i="46" a="1"/>
  <c r="AM125" i="46" s="1"/>
  <c r="AK125" i="46" a="1"/>
  <c r="AK125" i="46" s="1"/>
  <c r="AI125" i="46" a="1"/>
  <c r="AI125" i="46" s="1"/>
  <c r="AH125" i="46" a="1"/>
  <c r="AH125" i="46" s="1"/>
  <c r="AG125" i="46" a="1"/>
  <c r="AG125" i="46" s="1"/>
  <c r="AE125" i="46" a="1"/>
  <c r="AE125" i="46" s="1"/>
  <c r="AC125" i="46" a="1"/>
  <c r="AC125" i="46" s="1"/>
  <c r="AB125" i="46" a="1"/>
  <c r="AB125" i="46" s="1"/>
  <c r="AA125" i="46" a="1"/>
  <c r="AA125" i="46" s="1"/>
  <c r="Y125" i="46" a="1"/>
  <c r="Y125" i="46" s="1"/>
  <c r="W125" i="46" a="1"/>
  <c r="W125" i="46" s="1"/>
  <c r="V125" i="46" a="1"/>
  <c r="V125" i="46" s="1"/>
  <c r="U125" i="46" a="1"/>
  <c r="U125" i="46" s="1"/>
  <c r="S125" i="46" a="1"/>
  <c r="S125" i="46" s="1"/>
  <c r="Q125" i="46" a="1"/>
  <c r="Q125" i="46" s="1"/>
  <c r="P125" i="46" a="1"/>
  <c r="P125" i="46" s="1"/>
  <c r="O125" i="46" a="1"/>
  <c r="O125" i="46" s="1"/>
  <c r="M125" i="46" a="1"/>
  <c r="M125" i="46" s="1"/>
  <c r="K125" i="46" a="1"/>
  <c r="K125" i="46" s="1"/>
  <c r="J125" i="46" a="1"/>
  <c r="J125" i="46" s="1"/>
  <c r="I125" i="46" a="1"/>
  <c r="I125" i="46" s="1"/>
  <c r="G125" i="46" a="1"/>
  <c r="G125" i="46" s="1"/>
  <c r="E125" i="46" a="1"/>
  <c r="E125" i="46" s="1"/>
  <c r="D125" i="46" a="1"/>
  <c r="D125" i="46" s="1"/>
  <c r="C125" i="46" a="1"/>
  <c r="C125" i="46" s="1"/>
  <c r="BI124" i="46" a="1"/>
  <c r="BI124" i="46" s="1"/>
  <c r="BG124" i="46" a="1"/>
  <c r="BG124" i="46" s="1"/>
  <c r="BF124" i="46" a="1"/>
  <c r="BF124" i="46" s="1"/>
  <c r="BE124" i="46" a="1"/>
  <c r="BE124" i="46" s="1"/>
  <c r="BC124" i="46" a="1"/>
  <c r="BC124" i="46" s="1"/>
  <c r="BA124" i="46" a="1"/>
  <c r="BA124" i="46" s="1"/>
  <c r="AZ124" i="46" a="1"/>
  <c r="AZ124" i="46" s="1"/>
  <c r="AY124" i="46" a="1"/>
  <c r="AY124" i="46" s="1"/>
  <c r="AW124" i="46" a="1"/>
  <c r="AW124" i="46" s="1"/>
  <c r="AU124" i="46" a="1"/>
  <c r="AU124" i="46" s="1"/>
  <c r="AT124" i="46" a="1"/>
  <c r="AT124" i="46" s="1"/>
  <c r="AS124" i="46" a="1"/>
  <c r="AS124" i="46" s="1"/>
  <c r="AQ124" i="46" a="1"/>
  <c r="AQ124" i="46" s="1"/>
  <c r="AO124" i="46" a="1"/>
  <c r="AO124" i="46" s="1"/>
  <c r="AN124" i="46" a="1"/>
  <c r="AN124" i="46" s="1"/>
  <c r="AM124" i="46" a="1"/>
  <c r="AM124" i="46" s="1"/>
  <c r="AK124" i="46" a="1"/>
  <c r="AK124" i="46" s="1"/>
  <c r="AI124" i="46" a="1"/>
  <c r="AI124" i="46" s="1"/>
  <c r="AH124" i="46" a="1"/>
  <c r="AH124" i="46" s="1"/>
  <c r="AG124" i="46" a="1"/>
  <c r="AG124" i="46" s="1"/>
  <c r="AE124" i="46" a="1"/>
  <c r="AE124" i="46" s="1"/>
  <c r="AC124" i="46" a="1"/>
  <c r="AC124" i="46" s="1"/>
  <c r="AB124" i="46" a="1"/>
  <c r="AB124" i="46" s="1"/>
  <c r="AA124" i="46" a="1"/>
  <c r="AA124" i="46" s="1"/>
  <c r="Y124" i="46" a="1"/>
  <c r="Y124" i="46" s="1"/>
  <c r="W124" i="46" a="1"/>
  <c r="W124" i="46" s="1"/>
  <c r="V124" i="46" a="1"/>
  <c r="V124" i="46" s="1"/>
  <c r="U124" i="46" a="1"/>
  <c r="U124" i="46" s="1"/>
  <c r="S124" i="46" a="1"/>
  <c r="S124" i="46" s="1"/>
  <c r="Q124" i="46" a="1"/>
  <c r="Q124" i="46" s="1"/>
  <c r="P124" i="46" a="1"/>
  <c r="P124" i="46" s="1"/>
  <c r="O124" i="46" a="1"/>
  <c r="O124" i="46" s="1"/>
  <c r="M124" i="46" a="1"/>
  <c r="M124" i="46" s="1"/>
  <c r="K124" i="46" a="1"/>
  <c r="K124" i="46" s="1"/>
  <c r="J124" i="46" a="1"/>
  <c r="J124" i="46" s="1"/>
  <c r="I124" i="46" a="1"/>
  <c r="I124" i="46" s="1"/>
  <c r="G124" i="46" a="1"/>
  <c r="G124" i="46" s="1"/>
  <c r="E124" i="46" a="1"/>
  <c r="E124" i="46" s="1"/>
  <c r="D124" i="46" a="1"/>
  <c r="D124" i="46" s="1"/>
  <c r="C124" i="46" a="1"/>
  <c r="C124" i="46" s="1"/>
  <c r="BP122" i="46"/>
  <c r="BN122" i="46"/>
  <c r="BJ122" i="46"/>
  <c r="BH122" i="46"/>
  <c r="BD122" i="46"/>
  <c r="BB122" i="46"/>
  <c r="AX122" i="46"/>
  <c r="AV122" i="46"/>
  <c r="AR122" i="46"/>
  <c r="AP122" i="46"/>
  <c r="AL122" i="46"/>
  <c r="AJ122" i="46"/>
  <c r="AF122" i="46"/>
  <c r="AD122" i="46"/>
  <c r="Z122" i="46"/>
  <c r="X122" i="46"/>
  <c r="N122" i="46"/>
  <c r="L122" i="46"/>
  <c r="H122" i="46"/>
  <c r="F122" i="46"/>
  <c r="BP121" i="46"/>
  <c r="BN121" i="46"/>
  <c r="BJ121" i="46"/>
  <c r="BH121" i="46"/>
  <c r="BD121" i="46"/>
  <c r="BB121" i="46"/>
  <c r="AX121" i="46"/>
  <c r="AV121" i="46"/>
  <c r="AR121" i="46"/>
  <c r="AP121" i="46"/>
  <c r="AL121" i="46"/>
  <c r="AJ121" i="46"/>
  <c r="AF121" i="46"/>
  <c r="AD121" i="46"/>
  <c r="Z121" i="46"/>
  <c r="X121" i="46"/>
  <c r="N121" i="46"/>
  <c r="L121" i="46"/>
  <c r="H121" i="46"/>
  <c r="F121" i="46"/>
  <c r="BP120" i="46"/>
  <c r="BN120" i="46"/>
  <c r="BJ120" i="46"/>
  <c r="BH120" i="46"/>
  <c r="BD120" i="46"/>
  <c r="BB120" i="46"/>
  <c r="AX120" i="46"/>
  <c r="AV120" i="46"/>
  <c r="AR120" i="46"/>
  <c r="AP120" i="46"/>
  <c r="AL120" i="46"/>
  <c r="AJ120" i="46"/>
  <c r="AF120" i="46"/>
  <c r="AD120" i="46"/>
  <c r="Z120" i="46"/>
  <c r="X120" i="46"/>
  <c r="N120" i="46"/>
  <c r="L120" i="46"/>
  <c r="H120" i="46"/>
  <c r="F120" i="46"/>
  <c r="BP119" i="46"/>
  <c r="BN119" i="46"/>
  <c r="BJ119" i="46"/>
  <c r="BH119" i="46"/>
  <c r="BD119" i="46"/>
  <c r="BB119" i="46"/>
  <c r="AX119" i="46"/>
  <c r="AV119" i="46"/>
  <c r="AR119" i="46"/>
  <c r="AP119" i="46"/>
  <c r="AL119" i="46"/>
  <c r="AJ119" i="46"/>
  <c r="AF119" i="46"/>
  <c r="AD119" i="46"/>
  <c r="Z119" i="46"/>
  <c r="X119" i="46"/>
  <c r="N119" i="46"/>
  <c r="L119" i="46"/>
  <c r="H119" i="46"/>
  <c r="F119" i="46"/>
  <c r="BP118" i="46"/>
  <c r="BN118" i="46"/>
  <c r="BJ118" i="46"/>
  <c r="BH118" i="46"/>
  <c r="BD118" i="46"/>
  <c r="BB118" i="46"/>
  <c r="AX118" i="46"/>
  <c r="AV118" i="46"/>
  <c r="AR118" i="46"/>
  <c r="AP118" i="46"/>
  <c r="AL118" i="46"/>
  <c r="AJ118" i="46"/>
  <c r="AF118" i="46"/>
  <c r="AD118" i="46"/>
  <c r="Z118" i="46"/>
  <c r="X118" i="46"/>
  <c r="N118" i="46"/>
  <c r="L118" i="46"/>
  <c r="H118" i="46"/>
  <c r="F118" i="46"/>
  <c r="BO117" i="46"/>
  <c r="BM117" i="46"/>
  <c r="BL117" i="46"/>
  <c r="BK117" i="46"/>
  <c r="BI117" i="46"/>
  <c r="BG117" i="46"/>
  <c r="BF117" i="46"/>
  <c r="BE117" i="46"/>
  <c r="BC117" i="46"/>
  <c r="BA117" i="46"/>
  <c r="AZ117" i="46"/>
  <c r="AY117" i="46"/>
  <c r="AW117" i="46"/>
  <c r="AU117" i="46"/>
  <c r="AT117" i="46"/>
  <c r="AS117" i="46"/>
  <c r="AQ117" i="46"/>
  <c r="AO117" i="46"/>
  <c r="AN117" i="46"/>
  <c r="AM117" i="46"/>
  <c r="AK117" i="46"/>
  <c r="AI117" i="46"/>
  <c r="AH117" i="46"/>
  <c r="AG117" i="46"/>
  <c r="AE117" i="46"/>
  <c r="AC117" i="46"/>
  <c r="AB117" i="46"/>
  <c r="AA117" i="46"/>
  <c r="Y117" i="46"/>
  <c r="W117" i="46"/>
  <c r="V117" i="46"/>
  <c r="U117" i="46"/>
  <c r="S117" i="46"/>
  <c r="Q117" i="46"/>
  <c r="P117" i="46"/>
  <c r="O117" i="46"/>
  <c r="M117" i="46"/>
  <c r="K117" i="46"/>
  <c r="J117" i="46"/>
  <c r="I117" i="46"/>
  <c r="G117" i="46"/>
  <c r="E117" i="46"/>
  <c r="D117" i="46"/>
  <c r="C117" i="46"/>
  <c r="BP116" i="46"/>
  <c r="BN116" i="46"/>
  <c r="BJ116" i="46"/>
  <c r="BH116" i="46"/>
  <c r="BD116" i="46"/>
  <c r="BB116" i="46"/>
  <c r="AX116" i="46"/>
  <c r="AV116" i="46"/>
  <c r="AR116" i="46"/>
  <c r="AP116" i="46"/>
  <c r="AL116" i="46"/>
  <c r="AJ116" i="46"/>
  <c r="AF116" i="46"/>
  <c r="AD116" i="46"/>
  <c r="Z116" i="46"/>
  <c r="X116" i="46"/>
  <c r="N116" i="46"/>
  <c r="L116" i="46"/>
  <c r="H116" i="46"/>
  <c r="F116" i="46"/>
  <c r="BP115" i="46"/>
  <c r="BN115" i="46"/>
  <c r="BJ115" i="46"/>
  <c r="BH115" i="46"/>
  <c r="BD115" i="46"/>
  <c r="BB115" i="46"/>
  <c r="AX115" i="46"/>
  <c r="AV115" i="46"/>
  <c r="AR115" i="46"/>
  <c r="AP115" i="46"/>
  <c r="AL115" i="46"/>
  <c r="AJ115" i="46"/>
  <c r="AF115" i="46"/>
  <c r="AD115" i="46"/>
  <c r="Z115" i="46"/>
  <c r="X115" i="46"/>
  <c r="N115" i="46"/>
  <c r="L115" i="46"/>
  <c r="H115" i="46"/>
  <c r="F115" i="46"/>
  <c r="BP114" i="46"/>
  <c r="BN114" i="46"/>
  <c r="BJ114" i="46"/>
  <c r="BH114" i="46"/>
  <c r="BD114" i="46"/>
  <c r="BB114" i="46"/>
  <c r="AX114" i="46"/>
  <c r="AV114" i="46"/>
  <c r="AR114" i="46"/>
  <c r="AP114" i="46"/>
  <c r="AL114" i="46"/>
  <c r="AJ114" i="46"/>
  <c r="AF114" i="46"/>
  <c r="AD114" i="46"/>
  <c r="Z114" i="46"/>
  <c r="X114" i="46"/>
  <c r="N114" i="46"/>
  <c r="L114" i="46"/>
  <c r="H114" i="46"/>
  <c r="F114" i="46"/>
  <c r="BP113" i="46"/>
  <c r="BN113" i="46"/>
  <c r="BJ113" i="46"/>
  <c r="BH113" i="46"/>
  <c r="BD113" i="46"/>
  <c r="BB113" i="46"/>
  <c r="AX113" i="46"/>
  <c r="AV113" i="46"/>
  <c r="AR113" i="46"/>
  <c r="AP113" i="46"/>
  <c r="AL113" i="46"/>
  <c r="AJ113" i="46"/>
  <c r="AF113" i="46"/>
  <c r="AD113" i="46"/>
  <c r="Z113" i="46"/>
  <c r="X113" i="46"/>
  <c r="N113" i="46"/>
  <c r="L113" i="46"/>
  <c r="H113" i="46"/>
  <c r="F113" i="46"/>
  <c r="BP112" i="46"/>
  <c r="BN112" i="46"/>
  <c r="BJ112" i="46"/>
  <c r="BH112" i="46"/>
  <c r="BD112" i="46"/>
  <c r="BB112" i="46"/>
  <c r="AX112" i="46"/>
  <c r="AV112" i="46"/>
  <c r="AR112" i="46"/>
  <c r="AP112" i="46"/>
  <c r="AL112" i="46"/>
  <c r="AJ112" i="46"/>
  <c r="AF112" i="46"/>
  <c r="AD112" i="46"/>
  <c r="Z112" i="46"/>
  <c r="X112" i="46"/>
  <c r="N112" i="46"/>
  <c r="L112" i="46"/>
  <c r="H112" i="46"/>
  <c r="F112" i="46"/>
  <c r="BO111" i="46"/>
  <c r="BM111" i="46"/>
  <c r="BL111" i="46"/>
  <c r="BK111" i="46"/>
  <c r="BI111" i="46"/>
  <c r="BG111" i="46"/>
  <c r="BF111" i="46"/>
  <c r="BE111" i="46"/>
  <c r="BC111" i="46"/>
  <c r="BA111" i="46"/>
  <c r="AZ111" i="46"/>
  <c r="AY111" i="46"/>
  <c r="AW111" i="46"/>
  <c r="AU111" i="46"/>
  <c r="AT111" i="46"/>
  <c r="AS111" i="46"/>
  <c r="AQ111" i="46"/>
  <c r="AO111" i="46"/>
  <c r="AN111" i="46"/>
  <c r="AM111" i="46"/>
  <c r="AK111" i="46"/>
  <c r="AI111" i="46"/>
  <c r="AH111" i="46"/>
  <c r="AG111" i="46"/>
  <c r="AE111" i="46"/>
  <c r="AC111" i="46"/>
  <c r="AB111" i="46"/>
  <c r="AA111" i="46"/>
  <c r="Y111" i="46"/>
  <c r="W111" i="46"/>
  <c r="V111" i="46"/>
  <c r="U111" i="46"/>
  <c r="S111" i="46"/>
  <c r="Q111" i="46"/>
  <c r="P111" i="46"/>
  <c r="O111" i="46"/>
  <c r="M111" i="46"/>
  <c r="K111" i="46"/>
  <c r="J111" i="46"/>
  <c r="I111" i="46"/>
  <c r="G111" i="46"/>
  <c r="E111" i="46"/>
  <c r="D111" i="46"/>
  <c r="C111" i="46"/>
  <c r="BO110" i="46" a="1"/>
  <c r="BO110" i="46" s="1"/>
  <c r="BM110" i="46" a="1"/>
  <c r="BM110" i="46" s="1"/>
  <c r="BL110" i="46" a="1"/>
  <c r="BL110" i="46" s="1"/>
  <c r="BK110" i="46" a="1"/>
  <c r="BK110" i="46" s="1"/>
  <c r="BJ110" i="46"/>
  <c r="BH110" i="46"/>
  <c r="BD110" i="46"/>
  <c r="BB110" i="46"/>
  <c r="AX110" i="46"/>
  <c r="AV110" i="46"/>
  <c r="AR110" i="46"/>
  <c r="AP110" i="46"/>
  <c r="AL110" i="46"/>
  <c r="AJ110" i="46"/>
  <c r="AF110" i="46"/>
  <c r="AD110" i="46"/>
  <c r="Z110" i="46"/>
  <c r="X110" i="46"/>
  <c r="T110" i="46"/>
  <c r="R110" i="46"/>
  <c r="N110" i="46"/>
  <c r="L110" i="46"/>
  <c r="H110" i="46"/>
  <c r="F110" i="46"/>
  <c r="BO109" i="46" a="1"/>
  <c r="BO109" i="46" s="1"/>
  <c r="BM109" i="46" a="1"/>
  <c r="BM109" i="46" s="1"/>
  <c r="BL109" i="46" a="1"/>
  <c r="BL109" i="46" s="1"/>
  <c r="BK109" i="46" a="1"/>
  <c r="BK109" i="46" s="1"/>
  <c r="BJ109" i="46"/>
  <c r="BH109" i="46"/>
  <c r="BD109" i="46"/>
  <c r="BB109" i="46"/>
  <c r="AX109" i="46"/>
  <c r="AV109" i="46"/>
  <c r="AR109" i="46"/>
  <c r="AP109" i="46"/>
  <c r="AL109" i="46"/>
  <c r="AJ109" i="46"/>
  <c r="AF109" i="46"/>
  <c r="AD109" i="46"/>
  <c r="Z109" i="46"/>
  <c r="X109" i="46"/>
  <c r="T109" i="46"/>
  <c r="R109" i="46"/>
  <c r="N109" i="46"/>
  <c r="L109" i="46"/>
  <c r="H109" i="46"/>
  <c r="F109" i="46"/>
  <c r="BO108" i="46" a="1"/>
  <c r="BO108" i="46" s="1"/>
  <c r="BM108" i="46" a="1"/>
  <c r="BM108" i="46" s="1"/>
  <c r="BL108" i="46" a="1"/>
  <c r="BL108" i="46" s="1"/>
  <c r="BK108" i="46" a="1"/>
  <c r="BK108" i="46" s="1"/>
  <c r="BJ108" i="46"/>
  <c r="BH108" i="46"/>
  <c r="BD108" i="46"/>
  <c r="BB108" i="46"/>
  <c r="AX108" i="46"/>
  <c r="AV108" i="46"/>
  <c r="AR108" i="46"/>
  <c r="AP108" i="46"/>
  <c r="AL108" i="46"/>
  <c r="AJ108" i="46"/>
  <c r="AF108" i="46"/>
  <c r="AD108" i="46"/>
  <c r="Z108" i="46"/>
  <c r="X108" i="46"/>
  <c r="T108" i="46"/>
  <c r="R108" i="46"/>
  <c r="N108" i="46"/>
  <c r="L108" i="46"/>
  <c r="H108" i="46"/>
  <c r="F108" i="46"/>
  <c r="BO107" i="46" a="1"/>
  <c r="BO107" i="46" s="1"/>
  <c r="BM107" i="46" a="1"/>
  <c r="BM107" i="46" s="1"/>
  <c r="BL107" i="46" a="1"/>
  <c r="BL107" i="46" s="1"/>
  <c r="BK107" i="46" a="1"/>
  <c r="BK107" i="46" s="1"/>
  <c r="BJ107" i="46"/>
  <c r="BH107" i="46"/>
  <c r="BD107" i="46"/>
  <c r="BB107" i="46"/>
  <c r="AX107" i="46"/>
  <c r="AV107" i="46"/>
  <c r="AR107" i="46"/>
  <c r="AP107" i="46"/>
  <c r="AL107" i="46"/>
  <c r="AJ107" i="46"/>
  <c r="AF107" i="46"/>
  <c r="AD107" i="46"/>
  <c r="Z107" i="46"/>
  <c r="X107" i="46"/>
  <c r="T107" i="46"/>
  <c r="R107" i="46"/>
  <c r="N107" i="46"/>
  <c r="L107" i="46"/>
  <c r="H107" i="46"/>
  <c r="F107" i="46"/>
  <c r="BO106" i="46" a="1"/>
  <c r="BO106" i="46" s="1"/>
  <c r="BM106" i="46" a="1"/>
  <c r="BM106" i="46" s="1"/>
  <c r="BL106" i="46" a="1"/>
  <c r="BL106" i="46" s="1"/>
  <c r="BK106" i="46" a="1"/>
  <c r="BK106" i="46" s="1"/>
  <c r="BJ106" i="46"/>
  <c r="BH106" i="46"/>
  <c r="BD106" i="46"/>
  <c r="BB106" i="46"/>
  <c r="AX106" i="46"/>
  <c r="AV106" i="46"/>
  <c r="AR106" i="46"/>
  <c r="AP106" i="46"/>
  <c r="AL106" i="46"/>
  <c r="AJ106" i="46"/>
  <c r="AF106" i="46"/>
  <c r="AD106" i="46"/>
  <c r="Z106" i="46"/>
  <c r="X106" i="46"/>
  <c r="T106" i="46"/>
  <c r="R106" i="46"/>
  <c r="N106" i="46"/>
  <c r="L106" i="46"/>
  <c r="H106" i="46"/>
  <c r="F106" i="46"/>
  <c r="BI105" i="46"/>
  <c r="BG105" i="46"/>
  <c r="BF105" i="46"/>
  <c r="BE105" i="46"/>
  <c r="BC105" i="46"/>
  <c r="BA105" i="46"/>
  <c r="AZ105" i="46"/>
  <c r="AY105" i="46"/>
  <c r="AW105" i="46"/>
  <c r="AU105" i="46"/>
  <c r="AT105" i="46"/>
  <c r="AS105" i="46"/>
  <c r="AQ105" i="46"/>
  <c r="AO105" i="46"/>
  <c r="AN105" i="46"/>
  <c r="AM105" i="46"/>
  <c r="AK105" i="46"/>
  <c r="AI105" i="46"/>
  <c r="AH105" i="46"/>
  <c r="AG105" i="46"/>
  <c r="AE105" i="46"/>
  <c r="AC105" i="46"/>
  <c r="AB105" i="46"/>
  <c r="AA105" i="46"/>
  <c r="Y105" i="46"/>
  <c r="W105" i="46"/>
  <c r="V105" i="46"/>
  <c r="U105" i="46"/>
  <c r="S105" i="46"/>
  <c r="Q105" i="46"/>
  <c r="P105" i="46"/>
  <c r="O105" i="46"/>
  <c r="M105" i="46"/>
  <c r="K105" i="46"/>
  <c r="J105" i="46"/>
  <c r="I105" i="46"/>
  <c r="G105" i="46"/>
  <c r="E105" i="46"/>
  <c r="D105" i="46"/>
  <c r="C105" i="46"/>
  <c r="BO104" i="46" a="1"/>
  <c r="BO104" i="46" s="1"/>
  <c r="BM104" i="46" a="1"/>
  <c r="BM104" i="46" s="1"/>
  <c r="BL104" i="46" a="1"/>
  <c r="BL104" i="46" s="1"/>
  <c r="BK104" i="46" a="1"/>
  <c r="BK104" i="46" s="1"/>
  <c r="BJ104" i="46"/>
  <c r="BH104" i="46"/>
  <c r="BD104" i="46"/>
  <c r="BB104" i="46"/>
  <c r="AX104" i="46"/>
  <c r="AV104" i="46"/>
  <c r="AR104" i="46"/>
  <c r="AP104" i="46"/>
  <c r="AL104" i="46"/>
  <c r="AJ104" i="46"/>
  <c r="AF104" i="46"/>
  <c r="AD104" i="46"/>
  <c r="Z104" i="46"/>
  <c r="X104" i="46"/>
  <c r="N104" i="46"/>
  <c r="L104" i="46"/>
  <c r="H104" i="46"/>
  <c r="F104" i="46"/>
  <c r="BO103" i="46" a="1"/>
  <c r="BO103" i="46" s="1"/>
  <c r="BM103" i="46" a="1"/>
  <c r="BM103" i="46" s="1"/>
  <c r="BL103" i="46" a="1"/>
  <c r="BL103" i="46" s="1"/>
  <c r="BK103" i="46" a="1"/>
  <c r="BK103" i="46" s="1"/>
  <c r="BJ103" i="46"/>
  <c r="BH103" i="46"/>
  <c r="BD103" i="46"/>
  <c r="BB103" i="46"/>
  <c r="AX103" i="46"/>
  <c r="AV103" i="46"/>
  <c r="AR103" i="46"/>
  <c r="AP103" i="46"/>
  <c r="AL103" i="46"/>
  <c r="AJ103" i="46"/>
  <c r="AF103" i="46"/>
  <c r="AD103" i="46"/>
  <c r="Z103" i="46"/>
  <c r="X103" i="46"/>
  <c r="N103" i="46"/>
  <c r="L103" i="46"/>
  <c r="H103" i="46"/>
  <c r="F103" i="46"/>
  <c r="BO102" i="46" a="1"/>
  <c r="BO102" i="46" s="1"/>
  <c r="BM102" i="46" a="1"/>
  <c r="BM102" i="46" s="1"/>
  <c r="BL102" i="46" a="1"/>
  <c r="BL102" i="46" s="1"/>
  <c r="BK102" i="46" a="1"/>
  <c r="BK102" i="46" s="1"/>
  <c r="BJ102" i="46"/>
  <c r="BH102" i="46"/>
  <c r="BD102" i="46"/>
  <c r="BB102" i="46"/>
  <c r="AX102" i="46"/>
  <c r="AV102" i="46"/>
  <c r="AR102" i="46"/>
  <c r="AP102" i="46"/>
  <c r="AL102" i="46"/>
  <c r="AJ102" i="46"/>
  <c r="AF102" i="46"/>
  <c r="AD102" i="46"/>
  <c r="Z102" i="46"/>
  <c r="X102" i="46"/>
  <c r="N102" i="46"/>
  <c r="L102" i="46"/>
  <c r="H102" i="46"/>
  <c r="F102" i="46"/>
  <c r="BO101" i="46" a="1"/>
  <c r="BO101" i="46" s="1"/>
  <c r="BM101" i="46" a="1"/>
  <c r="BM101" i="46" s="1"/>
  <c r="BL101" i="46" a="1"/>
  <c r="BL101" i="46" s="1"/>
  <c r="BK101" i="46" a="1"/>
  <c r="BK101" i="46" s="1"/>
  <c r="BJ101" i="46"/>
  <c r="BH101" i="46"/>
  <c r="BD101" i="46"/>
  <c r="BB101" i="46"/>
  <c r="AX101" i="46"/>
  <c r="AV101" i="46"/>
  <c r="AR101" i="46"/>
  <c r="AP101" i="46"/>
  <c r="AL101" i="46"/>
  <c r="AJ101" i="46"/>
  <c r="AF101" i="46"/>
  <c r="AD101" i="46"/>
  <c r="Z101" i="46"/>
  <c r="X101" i="46"/>
  <c r="N101" i="46"/>
  <c r="L101" i="46"/>
  <c r="H101" i="46"/>
  <c r="F101" i="46"/>
  <c r="BO100" i="46" a="1"/>
  <c r="BO100" i="46" s="1"/>
  <c r="BM100" i="46" a="1"/>
  <c r="BM100" i="46" s="1"/>
  <c r="BL100" i="46" a="1"/>
  <c r="BL100" i="46" s="1"/>
  <c r="BK100" i="46" a="1"/>
  <c r="BK100" i="46" s="1"/>
  <c r="BJ100" i="46"/>
  <c r="BH100" i="46"/>
  <c r="BD100" i="46"/>
  <c r="BB100" i="46"/>
  <c r="AX100" i="46"/>
  <c r="AV100" i="46"/>
  <c r="AR100" i="46"/>
  <c r="AP100" i="46"/>
  <c r="AL100" i="46"/>
  <c r="AJ100" i="46"/>
  <c r="AF100" i="46"/>
  <c r="AD100" i="46"/>
  <c r="Z100" i="46"/>
  <c r="X100" i="46"/>
  <c r="N100" i="46"/>
  <c r="L100" i="46"/>
  <c r="H100" i="46"/>
  <c r="F100" i="46"/>
  <c r="BI99" i="46"/>
  <c r="BG99" i="46"/>
  <c r="BF99" i="46"/>
  <c r="BE99" i="46"/>
  <c r="BC99" i="46"/>
  <c r="BA99" i="46"/>
  <c r="AZ99" i="46"/>
  <c r="AY99" i="46"/>
  <c r="AW99" i="46"/>
  <c r="AU99" i="46"/>
  <c r="AT99" i="46"/>
  <c r="AS99" i="46"/>
  <c r="AQ99" i="46"/>
  <c r="AO99" i="46"/>
  <c r="AN99" i="46"/>
  <c r="AM99" i="46"/>
  <c r="AK99" i="46"/>
  <c r="AI99" i="46"/>
  <c r="AH99" i="46"/>
  <c r="AG99" i="46"/>
  <c r="AE99" i="46"/>
  <c r="AC99" i="46"/>
  <c r="AB99" i="46"/>
  <c r="AA99" i="46"/>
  <c r="Y99" i="46"/>
  <c r="W99" i="46"/>
  <c r="V99" i="46"/>
  <c r="U99" i="46"/>
  <c r="S99" i="46"/>
  <c r="Q99" i="46"/>
  <c r="P99" i="46"/>
  <c r="O99" i="46"/>
  <c r="M99" i="46"/>
  <c r="K99" i="46"/>
  <c r="J99" i="46"/>
  <c r="I99" i="46"/>
  <c r="G99" i="46"/>
  <c r="E99" i="46"/>
  <c r="D99" i="46"/>
  <c r="C99" i="46"/>
  <c r="BO98" i="46" a="1"/>
  <c r="BO98" i="46" s="1"/>
  <c r="BM98" i="46" a="1"/>
  <c r="BM98" i="46" s="1"/>
  <c r="BL98" i="46" a="1"/>
  <c r="BL98" i="46" s="1"/>
  <c r="BK98" i="46" a="1"/>
  <c r="BK98" i="46" s="1"/>
  <c r="BJ98" i="46"/>
  <c r="BH98" i="46"/>
  <c r="BD98" i="46"/>
  <c r="BB98" i="46"/>
  <c r="AX98" i="46"/>
  <c r="AV98" i="46"/>
  <c r="AR98" i="46"/>
  <c r="AP98" i="46"/>
  <c r="AL98" i="46"/>
  <c r="AJ98" i="46"/>
  <c r="AF98" i="46"/>
  <c r="AD98" i="46"/>
  <c r="Z98" i="46"/>
  <c r="X98" i="46"/>
  <c r="T98" i="46"/>
  <c r="R98" i="46"/>
  <c r="N98" i="46"/>
  <c r="L98" i="46"/>
  <c r="H98" i="46"/>
  <c r="F98" i="46"/>
  <c r="BO97" i="46" a="1"/>
  <c r="BO97" i="46" s="1"/>
  <c r="BM97" i="46" a="1"/>
  <c r="BM97" i="46" s="1"/>
  <c r="BL97" i="46" a="1"/>
  <c r="BL97" i="46" s="1"/>
  <c r="BK97" i="46" a="1"/>
  <c r="BK97" i="46" s="1"/>
  <c r="BJ97" i="46"/>
  <c r="BH97" i="46"/>
  <c r="BD97" i="46"/>
  <c r="BB97" i="46"/>
  <c r="AX97" i="46"/>
  <c r="AV97" i="46"/>
  <c r="AR97" i="46"/>
  <c r="AP97" i="46"/>
  <c r="AL97" i="46"/>
  <c r="AJ97" i="46"/>
  <c r="AF97" i="46"/>
  <c r="AD97" i="46"/>
  <c r="Z97" i="46"/>
  <c r="X97" i="46"/>
  <c r="T97" i="46"/>
  <c r="R97" i="46"/>
  <c r="N97" i="46"/>
  <c r="L97" i="46"/>
  <c r="H97" i="46"/>
  <c r="F97" i="46"/>
  <c r="BO96" i="46" a="1"/>
  <c r="BO96" i="46" s="1"/>
  <c r="BM96" i="46" a="1"/>
  <c r="BM96" i="46" s="1"/>
  <c r="BL96" i="46" a="1"/>
  <c r="BL96" i="46" s="1"/>
  <c r="BK96" i="46" a="1"/>
  <c r="BK96" i="46" s="1"/>
  <c r="BJ96" i="46"/>
  <c r="BH96" i="46"/>
  <c r="BD96" i="46"/>
  <c r="BB96" i="46"/>
  <c r="AX96" i="46"/>
  <c r="AV96" i="46"/>
  <c r="AR96" i="46"/>
  <c r="AP96" i="46"/>
  <c r="AL96" i="46"/>
  <c r="AJ96" i="46"/>
  <c r="AF96" i="46"/>
  <c r="AD96" i="46"/>
  <c r="Z96" i="46"/>
  <c r="X96" i="46"/>
  <c r="T96" i="46"/>
  <c r="R96" i="46"/>
  <c r="N96" i="46"/>
  <c r="L96" i="46"/>
  <c r="H96" i="46"/>
  <c r="F96" i="46"/>
  <c r="BO95" i="46" a="1"/>
  <c r="BO95" i="46" s="1"/>
  <c r="BM95" i="46" a="1"/>
  <c r="BM95" i="46" s="1"/>
  <c r="BL95" i="46" a="1"/>
  <c r="BL95" i="46" s="1"/>
  <c r="BK95" i="46" a="1"/>
  <c r="BK95" i="46" s="1"/>
  <c r="BJ95" i="46"/>
  <c r="BH95" i="46"/>
  <c r="BD95" i="46"/>
  <c r="BB95" i="46"/>
  <c r="AX95" i="46"/>
  <c r="AV95" i="46"/>
  <c r="AR95" i="46"/>
  <c r="AP95" i="46"/>
  <c r="AL95" i="46"/>
  <c r="AJ95" i="46"/>
  <c r="AF95" i="46"/>
  <c r="AD95" i="46"/>
  <c r="Z95" i="46"/>
  <c r="X95" i="46"/>
  <c r="T95" i="46"/>
  <c r="R95" i="46"/>
  <c r="N95" i="46"/>
  <c r="L95" i="46"/>
  <c r="H95" i="46"/>
  <c r="F95" i="46"/>
  <c r="BO94" i="46" a="1"/>
  <c r="BO94" i="46" s="1"/>
  <c r="BM94" i="46" a="1"/>
  <c r="BM94" i="46" s="1"/>
  <c r="BL94" i="46" a="1"/>
  <c r="BL94" i="46" s="1"/>
  <c r="BK94" i="46" a="1"/>
  <c r="BK94" i="46" s="1"/>
  <c r="BJ94" i="46"/>
  <c r="BH94" i="46"/>
  <c r="BD94" i="46"/>
  <c r="BB94" i="46"/>
  <c r="AX94" i="46"/>
  <c r="AV94" i="46"/>
  <c r="AR94" i="46"/>
  <c r="AP94" i="46"/>
  <c r="AL94" i="46"/>
  <c r="AJ94" i="46"/>
  <c r="AF94" i="46"/>
  <c r="AD94" i="46"/>
  <c r="Z94" i="46"/>
  <c r="X94" i="46"/>
  <c r="T94" i="46"/>
  <c r="R94" i="46"/>
  <c r="N94" i="46"/>
  <c r="L94" i="46"/>
  <c r="H94" i="46"/>
  <c r="F94" i="46"/>
  <c r="BI93" i="46"/>
  <c r="BG93" i="46"/>
  <c r="BF93" i="46"/>
  <c r="BE93" i="46"/>
  <c r="BC93" i="46"/>
  <c r="BA93" i="46"/>
  <c r="AZ93" i="46"/>
  <c r="AY93" i="46"/>
  <c r="AW93" i="46"/>
  <c r="AU93" i="46"/>
  <c r="AT93" i="46"/>
  <c r="AS93" i="46"/>
  <c r="AQ93" i="46"/>
  <c r="AO93" i="46"/>
  <c r="AN93" i="46"/>
  <c r="AM93" i="46"/>
  <c r="AK93" i="46"/>
  <c r="AI93" i="46"/>
  <c r="AH93" i="46"/>
  <c r="AG93" i="46"/>
  <c r="AE93" i="46"/>
  <c r="AC93" i="46"/>
  <c r="AB93" i="46"/>
  <c r="AA93" i="46"/>
  <c r="Y93" i="46"/>
  <c r="W93" i="46"/>
  <c r="V93" i="46"/>
  <c r="U93" i="46"/>
  <c r="S93" i="46"/>
  <c r="Q93" i="46"/>
  <c r="P93" i="46"/>
  <c r="O93" i="46"/>
  <c r="M93" i="46"/>
  <c r="K93" i="46"/>
  <c r="J93" i="46"/>
  <c r="I93" i="46"/>
  <c r="G93" i="46"/>
  <c r="E93" i="46"/>
  <c r="D93" i="46"/>
  <c r="C93" i="46"/>
  <c r="BO92" i="46" a="1"/>
  <c r="BO92" i="46" s="1"/>
  <c r="BM92" i="46" a="1"/>
  <c r="BM92" i="46" s="1"/>
  <c r="BL92" i="46" a="1"/>
  <c r="BL92" i="46" s="1"/>
  <c r="BK92" i="46" a="1"/>
  <c r="BK92" i="46" s="1"/>
  <c r="BJ92" i="46"/>
  <c r="BH92" i="46"/>
  <c r="BD92" i="46"/>
  <c r="BB92" i="46"/>
  <c r="AX92" i="46"/>
  <c r="AV92" i="46"/>
  <c r="AR92" i="46"/>
  <c r="AP92" i="46"/>
  <c r="AL92" i="46"/>
  <c r="AJ92" i="46"/>
  <c r="AF92" i="46"/>
  <c r="AD92" i="46"/>
  <c r="Z92" i="46"/>
  <c r="X92" i="46"/>
  <c r="T92" i="46"/>
  <c r="R92" i="46"/>
  <c r="N92" i="46"/>
  <c r="L92" i="46"/>
  <c r="H92" i="46"/>
  <c r="F92" i="46"/>
  <c r="BO91" i="46" a="1"/>
  <c r="BO91" i="46" s="1"/>
  <c r="BM91" i="46" a="1"/>
  <c r="BM91" i="46" s="1"/>
  <c r="BL91" i="46" a="1"/>
  <c r="BL91" i="46" s="1"/>
  <c r="BK91" i="46" a="1"/>
  <c r="BK91" i="46" s="1"/>
  <c r="BJ91" i="46"/>
  <c r="BH91" i="46"/>
  <c r="BD91" i="46"/>
  <c r="BB91" i="46"/>
  <c r="AX91" i="46"/>
  <c r="AV91" i="46"/>
  <c r="AR91" i="46"/>
  <c r="AP91" i="46"/>
  <c r="AL91" i="46"/>
  <c r="AJ91" i="46"/>
  <c r="AF91" i="46"/>
  <c r="AD91" i="46"/>
  <c r="Z91" i="46"/>
  <c r="X91" i="46"/>
  <c r="T91" i="46"/>
  <c r="R91" i="46"/>
  <c r="N91" i="46"/>
  <c r="L91" i="46"/>
  <c r="H91" i="46"/>
  <c r="F91" i="46"/>
  <c r="BO90" i="46" a="1"/>
  <c r="BO90" i="46" s="1"/>
  <c r="BM90" i="46" a="1"/>
  <c r="BM90" i="46" s="1"/>
  <c r="BL90" i="46" a="1"/>
  <c r="BL90" i="46" s="1"/>
  <c r="BK90" i="46" a="1"/>
  <c r="BK90" i="46" s="1"/>
  <c r="BJ90" i="46"/>
  <c r="BH90" i="46"/>
  <c r="BD90" i="46"/>
  <c r="BB90" i="46"/>
  <c r="AX90" i="46"/>
  <c r="AV90" i="46"/>
  <c r="AR90" i="46"/>
  <c r="AP90" i="46"/>
  <c r="AL90" i="46"/>
  <c r="AJ90" i="46"/>
  <c r="AF90" i="46"/>
  <c r="AD90" i="46"/>
  <c r="Z90" i="46"/>
  <c r="X90" i="46"/>
  <c r="T90" i="46"/>
  <c r="R90" i="46"/>
  <c r="N90" i="46"/>
  <c r="L90" i="46"/>
  <c r="H90" i="46"/>
  <c r="F90" i="46"/>
  <c r="BO89" i="46" a="1"/>
  <c r="BO89" i="46" s="1"/>
  <c r="BM89" i="46" a="1"/>
  <c r="BM89" i="46" s="1"/>
  <c r="BL89" i="46" a="1"/>
  <c r="BL89" i="46" s="1"/>
  <c r="BK89" i="46" a="1"/>
  <c r="BK89" i="46" s="1"/>
  <c r="BJ89" i="46"/>
  <c r="BH89" i="46"/>
  <c r="BD89" i="46"/>
  <c r="BB89" i="46"/>
  <c r="AX89" i="46"/>
  <c r="AV89" i="46"/>
  <c r="AR89" i="46"/>
  <c r="AP89" i="46"/>
  <c r="AL89" i="46"/>
  <c r="AJ89" i="46"/>
  <c r="AF89" i="46"/>
  <c r="AD89" i="46"/>
  <c r="Z89" i="46"/>
  <c r="X89" i="46"/>
  <c r="T89" i="46"/>
  <c r="R89" i="46"/>
  <c r="N89" i="46"/>
  <c r="L89" i="46"/>
  <c r="H89" i="46"/>
  <c r="F89" i="46"/>
  <c r="BO88" i="46" a="1"/>
  <c r="BO88" i="46" s="1"/>
  <c r="BM88" i="46" a="1"/>
  <c r="BM88" i="46" s="1"/>
  <c r="BM87" i="46" s="1"/>
  <c r="BL88" i="46" a="1"/>
  <c r="BL88" i="46" s="1"/>
  <c r="BK88" i="46" a="1"/>
  <c r="BK88" i="46" s="1"/>
  <c r="BJ88" i="46"/>
  <c r="BH88" i="46"/>
  <c r="BD88" i="46"/>
  <c r="BB88" i="46"/>
  <c r="AX88" i="46"/>
  <c r="AV88" i="46"/>
  <c r="AR88" i="46"/>
  <c r="AP88" i="46"/>
  <c r="AL88" i="46"/>
  <c r="AJ88" i="46"/>
  <c r="AF88" i="46"/>
  <c r="AD88" i="46"/>
  <c r="Z88" i="46"/>
  <c r="X88" i="46"/>
  <c r="T88" i="46"/>
  <c r="R88" i="46"/>
  <c r="N88" i="46"/>
  <c r="L88" i="46"/>
  <c r="H88" i="46"/>
  <c r="F88" i="46"/>
  <c r="BI87" i="46"/>
  <c r="BG87" i="46"/>
  <c r="BF87" i="46"/>
  <c r="BE87" i="46"/>
  <c r="BC87" i="46"/>
  <c r="BA87" i="46"/>
  <c r="AZ87" i="46"/>
  <c r="AY87" i="46"/>
  <c r="AW87" i="46"/>
  <c r="AU87" i="46"/>
  <c r="AT87" i="46"/>
  <c r="AS87" i="46"/>
  <c r="AQ87" i="46"/>
  <c r="AO87" i="46"/>
  <c r="AN87" i="46"/>
  <c r="AM87" i="46"/>
  <c r="AK87" i="46"/>
  <c r="AI87" i="46"/>
  <c r="AH87" i="46"/>
  <c r="AG87" i="46"/>
  <c r="AE87" i="46"/>
  <c r="AC87" i="46"/>
  <c r="AB87" i="46"/>
  <c r="AA87" i="46"/>
  <c r="Y87" i="46"/>
  <c r="W87" i="46"/>
  <c r="V87" i="46"/>
  <c r="U87" i="46"/>
  <c r="S87" i="46"/>
  <c r="Q87" i="46"/>
  <c r="P87" i="46"/>
  <c r="O87" i="46"/>
  <c r="M87" i="46"/>
  <c r="K87" i="46"/>
  <c r="J87" i="46"/>
  <c r="I87" i="46"/>
  <c r="G87" i="46"/>
  <c r="E87" i="46"/>
  <c r="D87" i="46"/>
  <c r="C87" i="46"/>
  <c r="BO86" i="46" a="1"/>
  <c r="BO86" i="46" s="1"/>
  <c r="BM86" i="46" a="1"/>
  <c r="BM86" i="46" s="1"/>
  <c r="BL86" i="46" a="1"/>
  <c r="BL86" i="46" s="1"/>
  <c r="BK86" i="46" a="1"/>
  <c r="BK86" i="46" s="1"/>
  <c r="BJ86" i="46"/>
  <c r="BH86" i="46"/>
  <c r="BD86" i="46"/>
  <c r="BB86" i="46"/>
  <c r="AX86" i="46"/>
  <c r="AV86" i="46"/>
  <c r="AR86" i="46"/>
  <c r="AP86" i="46"/>
  <c r="AL86" i="46"/>
  <c r="AJ86" i="46"/>
  <c r="AF86" i="46"/>
  <c r="AD86" i="46"/>
  <c r="Z86" i="46"/>
  <c r="X86" i="46"/>
  <c r="N86" i="46"/>
  <c r="L86" i="46"/>
  <c r="H86" i="46"/>
  <c r="F86" i="46"/>
  <c r="BO85" i="46" a="1"/>
  <c r="BO85" i="46" s="1"/>
  <c r="BM85" i="46" a="1"/>
  <c r="BM85" i="46" s="1"/>
  <c r="BL85" i="46" a="1"/>
  <c r="BL85" i="46" s="1"/>
  <c r="BK85" i="46" a="1"/>
  <c r="BK85" i="46" s="1"/>
  <c r="BJ85" i="46"/>
  <c r="BH85" i="46"/>
  <c r="BD85" i="46"/>
  <c r="BB85" i="46"/>
  <c r="AX85" i="46"/>
  <c r="AV85" i="46"/>
  <c r="AR85" i="46"/>
  <c r="AP85" i="46"/>
  <c r="AL85" i="46"/>
  <c r="AJ85" i="46"/>
  <c r="AF85" i="46"/>
  <c r="AD85" i="46"/>
  <c r="Z85" i="46"/>
  <c r="X85" i="46"/>
  <c r="N85" i="46"/>
  <c r="L85" i="46"/>
  <c r="H85" i="46"/>
  <c r="F85" i="46"/>
  <c r="BO84" i="46" a="1"/>
  <c r="BO84" i="46" s="1"/>
  <c r="BM84" i="46" a="1"/>
  <c r="BM84" i="46" s="1"/>
  <c r="BL84" i="46" a="1"/>
  <c r="BL84" i="46" s="1"/>
  <c r="BK84" i="46" a="1"/>
  <c r="BK84" i="46" s="1"/>
  <c r="BJ84" i="46"/>
  <c r="BH84" i="46"/>
  <c r="BD84" i="46"/>
  <c r="BB84" i="46"/>
  <c r="AX84" i="46"/>
  <c r="AV84" i="46"/>
  <c r="AR84" i="46"/>
  <c r="AP84" i="46"/>
  <c r="AL84" i="46"/>
  <c r="AJ84" i="46"/>
  <c r="AF84" i="46"/>
  <c r="AD84" i="46"/>
  <c r="Z84" i="46"/>
  <c r="X84" i="46"/>
  <c r="N84" i="46"/>
  <c r="L84" i="46"/>
  <c r="H84" i="46"/>
  <c r="F84" i="46"/>
  <c r="BO83" i="46" a="1"/>
  <c r="BO83" i="46" s="1"/>
  <c r="BM83" i="46" a="1"/>
  <c r="BM83" i="46" s="1"/>
  <c r="BL83" i="46" a="1"/>
  <c r="BL83" i="46" s="1"/>
  <c r="BK83" i="46" a="1"/>
  <c r="BK83" i="46" s="1"/>
  <c r="BJ83" i="46"/>
  <c r="BH83" i="46"/>
  <c r="BD83" i="46"/>
  <c r="BB83" i="46"/>
  <c r="AX83" i="46"/>
  <c r="AV83" i="46"/>
  <c r="AR83" i="46"/>
  <c r="AP83" i="46"/>
  <c r="AL83" i="46"/>
  <c r="AJ83" i="46"/>
  <c r="AF83" i="46"/>
  <c r="AD83" i="46"/>
  <c r="Z83" i="46"/>
  <c r="X83" i="46"/>
  <c r="N83" i="46"/>
  <c r="L83" i="46"/>
  <c r="H83" i="46"/>
  <c r="F83" i="46"/>
  <c r="BO82" i="46" a="1"/>
  <c r="BO82" i="46" s="1"/>
  <c r="BM82" i="46" a="1"/>
  <c r="BM82" i="46" s="1"/>
  <c r="BL82" i="46" a="1"/>
  <c r="BL82" i="46" s="1"/>
  <c r="BK82" i="46" a="1"/>
  <c r="BK82" i="46" s="1"/>
  <c r="BJ82" i="46"/>
  <c r="BH82" i="46"/>
  <c r="BD82" i="46"/>
  <c r="BB82" i="46"/>
  <c r="AX82" i="46"/>
  <c r="AV82" i="46"/>
  <c r="AR82" i="46"/>
  <c r="AP82" i="46"/>
  <c r="AL82" i="46"/>
  <c r="AJ82" i="46"/>
  <c r="AF82" i="46"/>
  <c r="AD82" i="46"/>
  <c r="Z82" i="46"/>
  <c r="X82" i="46"/>
  <c r="N82" i="46"/>
  <c r="L82" i="46"/>
  <c r="H82" i="46"/>
  <c r="F82" i="46"/>
  <c r="BI81" i="46"/>
  <c r="BG81" i="46"/>
  <c r="BF81" i="46"/>
  <c r="BE81" i="46"/>
  <c r="BC81" i="46"/>
  <c r="BA81" i="46"/>
  <c r="AZ81" i="46"/>
  <c r="AY81" i="46"/>
  <c r="AW81" i="46"/>
  <c r="AU81" i="46"/>
  <c r="AT81" i="46"/>
  <c r="AS81" i="46"/>
  <c r="AQ81" i="46"/>
  <c r="AO81" i="46"/>
  <c r="AN81" i="46"/>
  <c r="AM81" i="46"/>
  <c r="AK81" i="46"/>
  <c r="AI81" i="46"/>
  <c r="AH81" i="46"/>
  <c r="AG81" i="46"/>
  <c r="AE81" i="46"/>
  <c r="AC81" i="46"/>
  <c r="AB81" i="46"/>
  <c r="AA81" i="46"/>
  <c r="Y81" i="46"/>
  <c r="W81" i="46"/>
  <c r="V81" i="46"/>
  <c r="U81" i="46"/>
  <c r="S81" i="46"/>
  <c r="Q81" i="46"/>
  <c r="P81" i="46"/>
  <c r="O81" i="46"/>
  <c r="M81" i="46"/>
  <c r="K81" i="46"/>
  <c r="J81" i="46"/>
  <c r="I81" i="46"/>
  <c r="G81" i="46"/>
  <c r="E81" i="46"/>
  <c r="D81" i="46"/>
  <c r="C81" i="46"/>
  <c r="BO80" i="46" a="1"/>
  <c r="BO80" i="46" s="1"/>
  <c r="BM80" i="46" a="1"/>
  <c r="BM80" i="46" s="1"/>
  <c r="BL80" i="46" a="1"/>
  <c r="BL80" i="46" s="1"/>
  <c r="BK80" i="46" a="1"/>
  <c r="BK80" i="46" s="1"/>
  <c r="BJ80" i="46"/>
  <c r="BH80" i="46"/>
  <c r="BD80" i="46"/>
  <c r="BB80" i="46"/>
  <c r="AX80" i="46"/>
  <c r="AV80" i="46"/>
  <c r="AR80" i="46"/>
  <c r="AP80" i="46"/>
  <c r="AL80" i="46"/>
  <c r="AJ80" i="46"/>
  <c r="AF80" i="46"/>
  <c r="AD80" i="46"/>
  <c r="Z80" i="46"/>
  <c r="X80" i="46"/>
  <c r="T80" i="46"/>
  <c r="R80" i="46"/>
  <c r="N80" i="46"/>
  <c r="L80" i="46"/>
  <c r="H80" i="46"/>
  <c r="F80" i="46"/>
  <c r="BO79" i="46" a="1"/>
  <c r="BO79" i="46" s="1"/>
  <c r="BM79" i="46" a="1"/>
  <c r="BM79" i="46" s="1"/>
  <c r="BL79" i="46" a="1"/>
  <c r="BL79" i="46" s="1"/>
  <c r="BK79" i="46" a="1"/>
  <c r="BK79" i="46" s="1"/>
  <c r="BJ79" i="46"/>
  <c r="BH79" i="46"/>
  <c r="BD79" i="46"/>
  <c r="BB79" i="46"/>
  <c r="AX79" i="46"/>
  <c r="AV79" i="46"/>
  <c r="AR79" i="46"/>
  <c r="AP79" i="46"/>
  <c r="AL79" i="46"/>
  <c r="AJ79" i="46"/>
  <c r="AF79" i="46"/>
  <c r="AD79" i="46"/>
  <c r="Z79" i="46"/>
  <c r="X79" i="46"/>
  <c r="T79" i="46"/>
  <c r="R79" i="46"/>
  <c r="N79" i="46"/>
  <c r="L79" i="46"/>
  <c r="H79" i="46"/>
  <c r="F79" i="46"/>
  <c r="BO78" i="46" a="1"/>
  <c r="BO78" i="46" s="1"/>
  <c r="BM78" i="46" a="1"/>
  <c r="BM78" i="46" s="1"/>
  <c r="BL78" i="46" a="1"/>
  <c r="BL78" i="46" s="1"/>
  <c r="BK78" i="46" a="1"/>
  <c r="BK78" i="46" s="1"/>
  <c r="BJ78" i="46"/>
  <c r="BH78" i="46"/>
  <c r="BD78" i="46"/>
  <c r="BB78" i="46"/>
  <c r="AX78" i="46"/>
  <c r="AV78" i="46"/>
  <c r="AR78" i="46"/>
  <c r="AP78" i="46"/>
  <c r="AL78" i="46"/>
  <c r="AJ78" i="46"/>
  <c r="AF78" i="46"/>
  <c r="AD78" i="46"/>
  <c r="Z78" i="46"/>
  <c r="X78" i="46"/>
  <c r="T78" i="46"/>
  <c r="R78" i="46"/>
  <c r="N78" i="46"/>
  <c r="L78" i="46"/>
  <c r="H78" i="46"/>
  <c r="F78" i="46"/>
  <c r="BO77" i="46" a="1"/>
  <c r="BO77" i="46" s="1"/>
  <c r="BM77" i="46" a="1"/>
  <c r="BM77" i="46" s="1"/>
  <c r="BL77" i="46" a="1"/>
  <c r="BL77" i="46" s="1"/>
  <c r="BK77" i="46" a="1"/>
  <c r="BK77" i="46" s="1"/>
  <c r="BJ77" i="46"/>
  <c r="BH77" i="46"/>
  <c r="BD77" i="46"/>
  <c r="BB77" i="46"/>
  <c r="AX77" i="46"/>
  <c r="AV77" i="46"/>
  <c r="AR77" i="46"/>
  <c r="AP77" i="46"/>
  <c r="AL77" i="46"/>
  <c r="AJ77" i="46"/>
  <c r="AF77" i="46"/>
  <c r="AD77" i="46"/>
  <c r="Z77" i="46"/>
  <c r="X77" i="46"/>
  <c r="T77" i="46"/>
  <c r="R77" i="46"/>
  <c r="N77" i="46"/>
  <c r="L77" i="46"/>
  <c r="H77" i="46"/>
  <c r="F77" i="46"/>
  <c r="BO76" i="46" a="1"/>
  <c r="BO76" i="46" s="1"/>
  <c r="BM76" i="46" a="1"/>
  <c r="BM76" i="46" s="1"/>
  <c r="BL76" i="46" a="1"/>
  <c r="BL76" i="46" s="1"/>
  <c r="BK76" i="46" a="1"/>
  <c r="BK76" i="46" s="1"/>
  <c r="BJ76" i="46"/>
  <c r="BH76" i="46"/>
  <c r="BD76" i="46"/>
  <c r="BB76" i="46"/>
  <c r="AX76" i="46"/>
  <c r="AV76" i="46"/>
  <c r="AR76" i="46"/>
  <c r="AP76" i="46"/>
  <c r="AL76" i="46"/>
  <c r="AJ76" i="46"/>
  <c r="AF76" i="46"/>
  <c r="AD76" i="46"/>
  <c r="Z76" i="46"/>
  <c r="X76" i="46"/>
  <c r="T76" i="46"/>
  <c r="R76" i="46"/>
  <c r="N76" i="46"/>
  <c r="L76" i="46"/>
  <c r="H76" i="46"/>
  <c r="F76" i="46"/>
  <c r="BI75" i="46"/>
  <c r="BG75" i="46"/>
  <c r="BF75" i="46"/>
  <c r="BE75" i="46"/>
  <c r="BC75" i="46"/>
  <c r="BA75" i="46"/>
  <c r="AZ75" i="46"/>
  <c r="AY75" i="46"/>
  <c r="AW75" i="46"/>
  <c r="AU75" i="46"/>
  <c r="AT75" i="46"/>
  <c r="AS75" i="46"/>
  <c r="AQ75" i="46"/>
  <c r="AO75" i="46"/>
  <c r="AN75" i="46"/>
  <c r="AM75" i="46"/>
  <c r="AK75" i="46"/>
  <c r="AI75" i="46"/>
  <c r="AH75" i="46"/>
  <c r="AG75" i="46"/>
  <c r="AE75" i="46"/>
  <c r="AC75" i="46"/>
  <c r="AB75" i="46"/>
  <c r="AA75" i="46"/>
  <c r="Y75" i="46"/>
  <c r="W75" i="46"/>
  <c r="V75" i="46"/>
  <c r="U75" i="46"/>
  <c r="S75" i="46"/>
  <c r="Q75" i="46"/>
  <c r="P75" i="46"/>
  <c r="O75" i="46"/>
  <c r="M75" i="46"/>
  <c r="K75" i="46"/>
  <c r="J75" i="46"/>
  <c r="I75" i="46"/>
  <c r="G75" i="46"/>
  <c r="E75" i="46"/>
  <c r="D75" i="46"/>
  <c r="C75" i="46"/>
  <c r="BO74" i="46" a="1"/>
  <c r="BO74" i="46" s="1"/>
  <c r="BM74" i="46" a="1"/>
  <c r="BM74" i="46" s="1"/>
  <c r="BL74" i="46" a="1"/>
  <c r="BL74" i="46" s="1"/>
  <c r="BK74" i="46" a="1"/>
  <c r="BK74" i="46" s="1"/>
  <c r="BJ74" i="46"/>
  <c r="BH74" i="46"/>
  <c r="BD74" i="46"/>
  <c r="BB74" i="46"/>
  <c r="AX74" i="46"/>
  <c r="AV74" i="46"/>
  <c r="AR74" i="46"/>
  <c r="AP74" i="46"/>
  <c r="AL74" i="46"/>
  <c r="AJ74" i="46"/>
  <c r="AF74" i="46"/>
  <c r="AD74" i="46"/>
  <c r="Z74" i="46"/>
  <c r="X74" i="46"/>
  <c r="N74" i="46"/>
  <c r="L74" i="46"/>
  <c r="H74" i="46"/>
  <c r="F74" i="46"/>
  <c r="BO73" i="46" a="1"/>
  <c r="BO73" i="46" s="1"/>
  <c r="BM73" i="46" a="1"/>
  <c r="BM73" i="46" s="1"/>
  <c r="BL73" i="46" a="1"/>
  <c r="BL73" i="46" s="1"/>
  <c r="BK73" i="46" a="1"/>
  <c r="BK73" i="46" s="1"/>
  <c r="BJ73" i="46"/>
  <c r="BH73" i="46"/>
  <c r="BD73" i="46"/>
  <c r="BB73" i="46"/>
  <c r="AX73" i="46"/>
  <c r="AV73" i="46"/>
  <c r="AR73" i="46"/>
  <c r="AP73" i="46"/>
  <c r="AL73" i="46"/>
  <c r="AJ73" i="46"/>
  <c r="AF73" i="46"/>
  <c r="AD73" i="46"/>
  <c r="Z73" i="46"/>
  <c r="X73" i="46"/>
  <c r="N73" i="46"/>
  <c r="L73" i="46"/>
  <c r="H73" i="46"/>
  <c r="F73" i="46"/>
  <c r="BO72" i="46" a="1"/>
  <c r="BO72" i="46" s="1"/>
  <c r="BM72" i="46" a="1"/>
  <c r="BM72" i="46" s="1"/>
  <c r="BL72" i="46" a="1"/>
  <c r="BL72" i="46" s="1"/>
  <c r="BK72" i="46" a="1"/>
  <c r="BK72" i="46" s="1"/>
  <c r="BJ72" i="46"/>
  <c r="BH72" i="46"/>
  <c r="BD72" i="46"/>
  <c r="BB72" i="46"/>
  <c r="AX72" i="46"/>
  <c r="AV72" i="46"/>
  <c r="AR72" i="46"/>
  <c r="AP72" i="46"/>
  <c r="AL72" i="46"/>
  <c r="AJ72" i="46"/>
  <c r="AF72" i="46"/>
  <c r="AD72" i="46"/>
  <c r="Z72" i="46"/>
  <c r="X72" i="46"/>
  <c r="N72" i="46"/>
  <c r="L72" i="46"/>
  <c r="H72" i="46"/>
  <c r="F72" i="46"/>
  <c r="BO71" i="46" a="1"/>
  <c r="BO71" i="46" s="1"/>
  <c r="BM71" i="46" a="1"/>
  <c r="BM71" i="46" s="1"/>
  <c r="BL71" i="46" a="1"/>
  <c r="BL71" i="46" s="1"/>
  <c r="BK71" i="46" a="1"/>
  <c r="BK71" i="46" s="1"/>
  <c r="BJ71" i="46"/>
  <c r="BH71" i="46"/>
  <c r="BD71" i="46"/>
  <c r="BB71" i="46"/>
  <c r="AX71" i="46"/>
  <c r="AV71" i="46"/>
  <c r="AR71" i="46"/>
  <c r="AP71" i="46"/>
  <c r="AL71" i="46"/>
  <c r="AJ71" i="46"/>
  <c r="AF71" i="46"/>
  <c r="AD71" i="46"/>
  <c r="Z71" i="46"/>
  <c r="X71" i="46"/>
  <c r="N71" i="46"/>
  <c r="L71" i="46"/>
  <c r="H71" i="46"/>
  <c r="F71" i="46"/>
  <c r="BO70" i="46" a="1"/>
  <c r="BO70" i="46" s="1"/>
  <c r="BM70" i="46" a="1"/>
  <c r="BM70" i="46" s="1"/>
  <c r="BL70" i="46" a="1"/>
  <c r="BL70" i="46" s="1"/>
  <c r="BK70" i="46" a="1"/>
  <c r="BK70" i="46" s="1"/>
  <c r="BJ70" i="46"/>
  <c r="BH70" i="46"/>
  <c r="BD70" i="46"/>
  <c r="BB70" i="46"/>
  <c r="AX70" i="46"/>
  <c r="AV70" i="46"/>
  <c r="AR70" i="46"/>
  <c r="AP70" i="46"/>
  <c r="AL70" i="46"/>
  <c r="AJ70" i="46"/>
  <c r="AF70" i="46"/>
  <c r="AD70" i="46"/>
  <c r="Z70" i="46"/>
  <c r="X70" i="46"/>
  <c r="N70" i="46"/>
  <c r="L70" i="46"/>
  <c r="H70" i="46"/>
  <c r="F70" i="46"/>
  <c r="BI69" i="46"/>
  <c r="BG69" i="46"/>
  <c r="BF69" i="46"/>
  <c r="BE69" i="46"/>
  <c r="BC69" i="46"/>
  <c r="BA69" i="46"/>
  <c r="AZ69" i="46"/>
  <c r="AY69" i="46"/>
  <c r="AW69" i="46"/>
  <c r="AU69" i="46"/>
  <c r="AT69" i="46"/>
  <c r="AS69" i="46"/>
  <c r="AQ69" i="46"/>
  <c r="AO69" i="46"/>
  <c r="AN69" i="46"/>
  <c r="AM69" i="46"/>
  <c r="AK69" i="46"/>
  <c r="AI69" i="46"/>
  <c r="AH69" i="46"/>
  <c r="AG69" i="46"/>
  <c r="AE69" i="46"/>
  <c r="AC69" i="46"/>
  <c r="AB69" i="46"/>
  <c r="AA69" i="46"/>
  <c r="Y69" i="46"/>
  <c r="W69" i="46"/>
  <c r="V69" i="46"/>
  <c r="U69" i="46"/>
  <c r="S69" i="46"/>
  <c r="Q69" i="46"/>
  <c r="P69" i="46"/>
  <c r="O69" i="46"/>
  <c r="M69" i="46"/>
  <c r="K69" i="46"/>
  <c r="J69" i="46"/>
  <c r="I69" i="46"/>
  <c r="G69" i="46"/>
  <c r="E69" i="46"/>
  <c r="D69" i="46"/>
  <c r="C69" i="46"/>
  <c r="BO68" i="46" a="1"/>
  <c r="BO68" i="46" s="1"/>
  <c r="BM68" i="46" a="1"/>
  <c r="BM68" i="46" s="1"/>
  <c r="BL68" i="46" a="1"/>
  <c r="BL68" i="46" s="1"/>
  <c r="BK68" i="46" a="1"/>
  <c r="BK68" i="46" s="1"/>
  <c r="BJ68" i="46"/>
  <c r="BH68" i="46"/>
  <c r="BD68" i="46"/>
  <c r="BB68" i="46"/>
  <c r="AX68" i="46"/>
  <c r="AV68" i="46"/>
  <c r="AR68" i="46"/>
  <c r="AP68" i="46"/>
  <c r="AL68" i="46"/>
  <c r="AJ68" i="46"/>
  <c r="AF68" i="46"/>
  <c r="AD68" i="46"/>
  <c r="Z68" i="46"/>
  <c r="X68" i="46"/>
  <c r="N68" i="46"/>
  <c r="L68" i="46"/>
  <c r="H68" i="46"/>
  <c r="F68" i="46"/>
  <c r="BO67" i="46" a="1"/>
  <c r="BO67" i="46" s="1"/>
  <c r="BM67" i="46" a="1"/>
  <c r="BM67" i="46" s="1"/>
  <c r="BL67" i="46" a="1"/>
  <c r="BL67" i="46" s="1"/>
  <c r="BK67" i="46" a="1"/>
  <c r="BK67" i="46" s="1"/>
  <c r="BJ67" i="46"/>
  <c r="BH67" i="46"/>
  <c r="BD67" i="46"/>
  <c r="BB67" i="46"/>
  <c r="AX67" i="46"/>
  <c r="AV67" i="46"/>
  <c r="AR67" i="46"/>
  <c r="AP67" i="46"/>
  <c r="AL67" i="46"/>
  <c r="AJ67" i="46"/>
  <c r="AF67" i="46"/>
  <c r="AD67" i="46"/>
  <c r="Z67" i="46"/>
  <c r="X67" i="46"/>
  <c r="N67" i="46"/>
  <c r="L67" i="46"/>
  <c r="H67" i="46"/>
  <c r="F67" i="46"/>
  <c r="BO66" i="46" a="1"/>
  <c r="BO66" i="46" s="1"/>
  <c r="BM66" i="46" a="1"/>
  <c r="BM66" i="46" s="1"/>
  <c r="BL66" i="46" a="1"/>
  <c r="BL66" i="46" s="1"/>
  <c r="BK66" i="46" a="1"/>
  <c r="BK66" i="46" s="1"/>
  <c r="BJ66" i="46"/>
  <c r="BH66" i="46"/>
  <c r="BD66" i="46"/>
  <c r="BB66" i="46"/>
  <c r="AX66" i="46"/>
  <c r="AV66" i="46"/>
  <c r="AR66" i="46"/>
  <c r="AP66" i="46"/>
  <c r="AL66" i="46"/>
  <c r="AJ66" i="46"/>
  <c r="AF66" i="46"/>
  <c r="AD66" i="46"/>
  <c r="Z66" i="46"/>
  <c r="X66" i="46"/>
  <c r="N66" i="46"/>
  <c r="L66" i="46"/>
  <c r="H66" i="46"/>
  <c r="F66" i="46"/>
  <c r="BO65" i="46" a="1"/>
  <c r="BO65" i="46" s="1"/>
  <c r="BM65" i="46" a="1"/>
  <c r="BM65" i="46" s="1"/>
  <c r="BL65" i="46" a="1"/>
  <c r="BL65" i="46" s="1"/>
  <c r="BK65" i="46" a="1"/>
  <c r="BK65" i="46" s="1"/>
  <c r="BJ65" i="46"/>
  <c r="BH65" i="46"/>
  <c r="BD65" i="46"/>
  <c r="BB65" i="46"/>
  <c r="AX65" i="46"/>
  <c r="AV65" i="46"/>
  <c r="AR65" i="46"/>
  <c r="AP65" i="46"/>
  <c r="AL65" i="46"/>
  <c r="AJ65" i="46"/>
  <c r="AF65" i="46"/>
  <c r="AD65" i="46"/>
  <c r="Z65" i="46"/>
  <c r="X65" i="46"/>
  <c r="N65" i="46"/>
  <c r="L65" i="46"/>
  <c r="H65" i="46"/>
  <c r="F65" i="46"/>
  <c r="BO64" i="46" a="1"/>
  <c r="BO64" i="46" s="1"/>
  <c r="BM64" i="46" a="1"/>
  <c r="BM64" i="46" s="1"/>
  <c r="BL64" i="46" a="1"/>
  <c r="BL64" i="46" s="1"/>
  <c r="BK64" i="46" a="1"/>
  <c r="BK64" i="46" s="1"/>
  <c r="BJ64" i="46"/>
  <c r="BH64" i="46"/>
  <c r="BD64" i="46"/>
  <c r="BB64" i="46"/>
  <c r="AX64" i="46"/>
  <c r="AV64" i="46"/>
  <c r="AR64" i="46"/>
  <c r="AP64" i="46"/>
  <c r="AL64" i="46"/>
  <c r="AJ64" i="46"/>
  <c r="AF64" i="46"/>
  <c r="AD64" i="46"/>
  <c r="Z64" i="46"/>
  <c r="X64" i="46"/>
  <c r="N64" i="46"/>
  <c r="L64" i="46"/>
  <c r="H64" i="46"/>
  <c r="F64" i="46"/>
  <c r="BI63" i="46"/>
  <c r="BG63" i="46"/>
  <c r="BF63" i="46"/>
  <c r="BE63" i="46"/>
  <c r="BC63" i="46"/>
  <c r="BA63" i="46"/>
  <c r="AZ63" i="46"/>
  <c r="AY63" i="46"/>
  <c r="AW63" i="46"/>
  <c r="AU63" i="46"/>
  <c r="AT63" i="46"/>
  <c r="AS63" i="46"/>
  <c r="AQ63" i="46"/>
  <c r="AO63" i="46"/>
  <c r="AN63" i="46"/>
  <c r="AM63" i="46"/>
  <c r="AK63" i="46"/>
  <c r="AI63" i="46"/>
  <c r="AH63" i="46"/>
  <c r="AG63" i="46"/>
  <c r="AE63" i="46"/>
  <c r="AC63" i="46"/>
  <c r="AB63" i="46"/>
  <c r="AA63" i="46"/>
  <c r="Y63" i="46"/>
  <c r="W63" i="46"/>
  <c r="V63" i="46"/>
  <c r="U63" i="46"/>
  <c r="S63" i="46"/>
  <c r="Q63" i="46"/>
  <c r="P63" i="46"/>
  <c r="O63" i="46"/>
  <c r="M63" i="46"/>
  <c r="K63" i="46"/>
  <c r="J63" i="46"/>
  <c r="I63" i="46"/>
  <c r="G63" i="46"/>
  <c r="E63" i="46"/>
  <c r="D63" i="46"/>
  <c r="C63" i="46"/>
  <c r="BO62" i="46" a="1"/>
  <c r="BO62" i="46" s="1"/>
  <c r="BM62" i="46" a="1"/>
  <c r="BM62" i="46" s="1"/>
  <c r="BL62" i="46" a="1"/>
  <c r="BL62" i="46" s="1"/>
  <c r="BK62" i="46" a="1"/>
  <c r="BK62" i="46" s="1"/>
  <c r="BJ62" i="46"/>
  <c r="BH62" i="46"/>
  <c r="BD62" i="46"/>
  <c r="BB62" i="46"/>
  <c r="AX62" i="46"/>
  <c r="AV62" i="46"/>
  <c r="AR62" i="46"/>
  <c r="AP62" i="46"/>
  <c r="AL62" i="46"/>
  <c r="AJ62" i="46"/>
  <c r="AF62" i="46"/>
  <c r="AD62" i="46"/>
  <c r="Z62" i="46"/>
  <c r="X62" i="46"/>
  <c r="N62" i="46"/>
  <c r="L62" i="46"/>
  <c r="H62" i="46"/>
  <c r="F62" i="46"/>
  <c r="BO61" i="46" a="1"/>
  <c r="BO61" i="46" s="1"/>
  <c r="BM61" i="46" a="1"/>
  <c r="BM61" i="46" s="1"/>
  <c r="BL61" i="46" a="1"/>
  <c r="BL61" i="46" s="1"/>
  <c r="BK61" i="46" a="1"/>
  <c r="BK61" i="46" s="1"/>
  <c r="BJ61" i="46"/>
  <c r="BH61" i="46"/>
  <c r="BD61" i="46"/>
  <c r="BB61" i="46"/>
  <c r="AX61" i="46"/>
  <c r="AV61" i="46"/>
  <c r="AR61" i="46"/>
  <c r="AP61" i="46"/>
  <c r="AL61" i="46"/>
  <c r="AJ61" i="46"/>
  <c r="AF61" i="46"/>
  <c r="AD61" i="46"/>
  <c r="Z61" i="46"/>
  <c r="X61" i="46"/>
  <c r="N61" i="46"/>
  <c r="L61" i="46"/>
  <c r="H61" i="46"/>
  <c r="F61" i="46"/>
  <c r="BO60" i="46" a="1"/>
  <c r="BO60" i="46" s="1"/>
  <c r="BM60" i="46" a="1"/>
  <c r="BM60" i="46" s="1"/>
  <c r="BL60" i="46" a="1"/>
  <c r="BL60" i="46" s="1"/>
  <c r="BK60" i="46" a="1"/>
  <c r="BK60" i="46" s="1"/>
  <c r="BJ60" i="46"/>
  <c r="BH60" i="46"/>
  <c r="BD60" i="46"/>
  <c r="BB60" i="46"/>
  <c r="AX60" i="46"/>
  <c r="AV60" i="46"/>
  <c r="AR60" i="46"/>
  <c r="AP60" i="46"/>
  <c r="AL60" i="46"/>
  <c r="AJ60" i="46"/>
  <c r="AF60" i="46"/>
  <c r="AD60" i="46"/>
  <c r="Z60" i="46"/>
  <c r="X60" i="46"/>
  <c r="N60" i="46"/>
  <c r="L60" i="46"/>
  <c r="H60" i="46"/>
  <c r="F60" i="46"/>
  <c r="BO59" i="46" a="1"/>
  <c r="BO59" i="46" s="1"/>
  <c r="BM59" i="46" a="1"/>
  <c r="BM59" i="46" s="1"/>
  <c r="BL59" i="46" a="1"/>
  <c r="BL59" i="46" s="1"/>
  <c r="BK59" i="46" a="1"/>
  <c r="BK59" i="46" s="1"/>
  <c r="BJ59" i="46"/>
  <c r="BH59" i="46"/>
  <c r="BD59" i="46"/>
  <c r="BB59" i="46"/>
  <c r="AX59" i="46"/>
  <c r="AV59" i="46"/>
  <c r="AR59" i="46"/>
  <c r="AP59" i="46"/>
  <c r="AL59" i="46"/>
  <c r="AJ59" i="46"/>
  <c r="AF59" i="46"/>
  <c r="AD59" i="46"/>
  <c r="Z59" i="46"/>
  <c r="X59" i="46"/>
  <c r="N59" i="46"/>
  <c r="L59" i="46"/>
  <c r="H59" i="46"/>
  <c r="F59" i="46"/>
  <c r="BO58" i="46" a="1"/>
  <c r="BO58" i="46" s="1"/>
  <c r="BM58" i="46" a="1"/>
  <c r="BM58" i="46" s="1"/>
  <c r="BL58" i="46" a="1"/>
  <c r="BL58" i="46" s="1"/>
  <c r="BK58" i="46" a="1"/>
  <c r="BK58" i="46" s="1"/>
  <c r="BJ58" i="46"/>
  <c r="BH58" i="46"/>
  <c r="BD58" i="46"/>
  <c r="BB58" i="46"/>
  <c r="AX58" i="46"/>
  <c r="AV58" i="46"/>
  <c r="AR58" i="46"/>
  <c r="AP58" i="46"/>
  <c r="AL58" i="46"/>
  <c r="AJ58" i="46"/>
  <c r="AF58" i="46"/>
  <c r="AD58" i="46"/>
  <c r="Z58" i="46"/>
  <c r="X58" i="46"/>
  <c r="N58" i="46"/>
  <c r="L58" i="46"/>
  <c r="H58" i="46"/>
  <c r="F58" i="46"/>
  <c r="BI57" i="46"/>
  <c r="BG57" i="46"/>
  <c r="BF57" i="46"/>
  <c r="BE57" i="46"/>
  <c r="BC57" i="46"/>
  <c r="BA57" i="46"/>
  <c r="AZ57" i="46"/>
  <c r="AY57" i="46"/>
  <c r="AW57" i="46"/>
  <c r="AU57" i="46"/>
  <c r="AT57" i="46"/>
  <c r="AS57" i="46"/>
  <c r="AQ57" i="46"/>
  <c r="AO57" i="46"/>
  <c r="AN57" i="46"/>
  <c r="AM57" i="46"/>
  <c r="AK57" i="46"/>
  <c r="AI57" i="46"/>
  <c r="AH57" i="46"/>
  <c r="AG57" i="46"/>
  <c r="AE57" i="46"/>
  <c r="AC57" i="46"/>
  <c r="AB57" i="46"/>
  <c r="AA57" i="46"/>
  <c r="Y57" i="46"/>
  <c r="W57" i="46"/>
  <c r="V57" i="46"/>
  <c r="U57" i="46"/>
  <c r="S57" i="46"/>
  <c r="Q57" i="46"/>
  <c r="P57" i="46"/>
  <c r="O57" i="46"/>
  <c r="M57" i="46"/>
  <c r="K57" i="46"/>
  <c r="J57" i="46"/>
  <c r="I57" i="46"/>
  <c r="G57" i="46"/>
  <c r="E57" i="46"/>
  <c r="D57" i="46"/>
  <c r="C57" i="46"/>
  <c r="BO56" i="46" a="1"/>
  <c r="BO56" i="46" s="1"/>
  <c r="BM56" i="46" a="1"/>
  <c r="BM56" i="46" s="1"/>
  <c r="BL56" i="46" a="1"/>
  <c r="BL56" i="46" s="1"/>
  <c r="BK56" i="46" a="1"/>
  <c r="BK56" i="46" s="1"/>
  <c r="BJ56" i="46"/>
  <c r="BH56" i="46"/>
  <c r="BD56" i="46"/>
  <c r="BB56" i="46"/>
  <c r="AX56" i="46"/>
  <c r="AV56" i="46"/>
  <c r="AR56" i="46"/>
  <c r="AP56" i="46"/>
  <c r="AL56" i="46"/>
  <c r="AJ56" i="46"/>
  <c r="AF56" i="46"/>
  <c r="AD56" i="46"/>
  <c r="Z56" i="46"/>
  <c r="X56" i="46"/>
  <c r="N56" i="46"/>
  <c r="L56" i="46"/>
  <c r="H56" i="46"/>
  <c r="F56" i="46"/>
  <c r="BO55" i="46" a="1"/>
  <c r="BO55" i="46" s="1"/>
  <c r="BM55" i="46" a="1"/>
  <c r="BM55" i="46" s="1"/>
  <c r="BL55" i="46" a="1"/>
  <c r="BL55" i="46" s="1"/>
  <c r="BK55" i="46" a="1"/>
  <c r="BK55" i="46" s="1"/>
  <c r="BJ55" i="46"/>
  <c r="BH55" i="46"/>
  <c r="BD55" i="46"/>
  <c r="BB55" i="46"/>
  <c r="AX55" i="46"/>
  <c r="AV55" i="46"/>
  <c r="AR55" i="46"/>
  <c r="AP55" i="46"/>
  <c r="AL55" i="46"/>
  <c r="AJ55" i="46"/>
  <c r="AF55" i="46"/>
  <c r="AD55" i="46"/>
  <c r="Z55" i="46"/>
  <c r="X55" i="46"/>
  <c r="N55" i="46"/>
  <c r="L55" i="46"/>
  <c r="H55" i="46"/>
  <c r="F55" i="46"/>
  <c r="BO54" i="46" a="1"/>
  <c r="BO54" i="46" s="1"/>
  <c r="BM54" i="46" a="1"/>
  <c r="BM54" i="46" s="1"/>
  <c r="BL54" i="46" a="1"/>
  <c r="BL54" i="46" s="1"/>
  <c r="BK54" i="46" a="1"/>
  <c r="BK54" i="46" s="1"/>
  <c r="BJ54" i="46"/>
  <c r="BH54" i="46"/>
  <c r="BD54" i="46"/>
  <c r="BB54" i="46"/>
  <c r="AX54" i="46"/>
  <c r="AV54" i="46"/>
  <c r="AR54" i="46"/>
  <c r="AP54" i="46"/>
  <c r="AL54" i="46"/>
  <c r="AJ54" i="46"/>
  <c r="AF54" i="46"/>
  <c r="AD54" i="46"/>
  <c r="Z54" i="46"/>
  <c r="X54" i="46"/>
  <c r="N54" i="46"/>
  <c r="L54" i="46"/>
  <c r="H54" i="46"/>
  <c r="F54" i="46"/>
  <c r="BO53" i="46" a="1"/>
  <c r="BO53" i="46" s="1"/>
  <c r="BM53" i="46" a="1"/>
  <c r="BM53" i="46" s="1"/>
  <c r="BL53" i="46" a="1"/>
  <c r="BL53" i="46" s="1"/>
  <c r="BK53" i="46" a="1"/>
  <c r="BK53" i="46" s="1"/>
  <c r="BJ53" i="46"/>
  <c r="BH53" i="46"/>
  <c r="BD53" i="46"/>
  <c r="BB53" i="46"/>
  <c r="AX53" i="46"/>
  <c r="AV53" i="46"/>
  <c r="AR53" i="46"/>
  <c r="AP53" i="46"/>
  <c r="AL53" i="46"/>
  <c r="AJ53" i="46"/>
  <c r="AF53" i="46"/>
  <c r="AD53" i="46"/>
  <c r="Z53" i="46"/>
  <c r="X53" i="46"/>
  <c r="N53" i="46"/>
  <c r="L53" i="46"/>
  <c r="H53" i="46"/>
  <c r="F53" i="46"/>
  <c r="BO52" i="46" a="1"/>
  <c r="BO52" i="46" s="1"/>
  <c r="BM52" i="46" a="1"/>
  <c r="BM52" i="46" s="1"/>
  <c r="BL52" i="46" a="1"/>
  <c r="BL52" i="46" s="1"/>
  <c r="BK52" i="46" a="1"/>
  <c r="BK52" i="46" s="1"/>
  <c r="BJ52" i="46"/>
  <c r="BH52" i="46"/>
  <c r="BD52" i="46"/>
  <c r="BB52" i="46"/>
  <c r="AX52" i="46"/>
  <c r="AV52" i="46"/>
  <c r="AR52" i="46"/>
  <c r="AP52" i="46"/>
  <c r="AL52" i="46"/>
  <c r="AJ52" i="46"/>
  <c r="AF52" i="46"/>
  <c r="AD52" i="46"/>
  <c r="Z52" i="46"/>
  <c r="X52" i="46"/>
  <c r="N52" i="46"/>
  <c r="L52" i="46"/>
  <c r="H52" i="46"/>
  <c r="F52" i="46"/>
  <c r="BI51" i="46"/>
  <c r="BG51" i="46"/>
  <c r="BF51" i="46"/>
  <c r="BE51" i="46"/>
  <c r="BC51" i="46"/>
  <c r="BA51" i="46"/>
  <c r="AZ51" i="46"/>
  <c r="AY51" i="46"/>
  <c r="AW51" i="46"/>
  <c r="AU51" i="46"/>
  <c r="AT51" i="46"/>
  <c r="AS51" i="46"/>
  <c r="AQ51" i="46"/>
  <c r="AO51" i="46"/>
  <c r="AN51" i="46"/>
  <c r="AM51" i="46"/>
  <c r="AK51" i="46"/>
  <c r="AI51" i="46"/>
  <c r="AH51" i="46"/>
  <c r="AG51" i="46"/>
  <c r="AE51" i="46"/>
  <c r="AC51" i="46"/>
  <c r="AB51" i="46"/>
  <c r="AA51" i="46"/>
  <c r="Y51" i="46"/>
  <c r="W51" i="46"/>
  <c r="V51" i="46"/>
  <c r="U51" i="46"/>
  <c r="S51" i="46"/>
  <c r="Q51" i="46"/>
  <c r="P51" i="46"/>
  <c r="O51" i="46"/>
  <c r="M51" i="46"/>
  <c r="K51" i="46"/>
  <c r="J51" i="46"/>
  <c r="I51" i="46"/>
  <c r="G51" i="46"/>
  <c r="E51" i="46"/>
  <c r="D51" i="46"/>
  <c r="C51" i="46"/>
  <c r="BO50" i="46" a="1"/>
  <c r="BO50" i="46" s="1"/>
  <c r="BM50" i="46" a="1"/>
  <c r="BM50" i="46" s="1"/>
  <c r="BL50" i="46" a="1"/>
  <c r="BL50" i="46" s="1"/>
  <c r="BK50" i="46" a="1"/>
  <c r="BK50" i="46" s="1"/>
  <c r="BJ50" i="46"/>
  <c r="BH50" i="46"/>
  <c r="BD50" i="46"/>
  <c r="BB50" i="46"/>
  <c r="AX50" i="46"/>
  <c r="AV50" i="46"/>
  <c r="AR50" i="46"/>
  <c r="AP50" i="46"/>
  <c r="AL50" i="46"/>
  <c r="AJ50" i="46"/>
  <c r="AF50" i="46"/>
  <c r="AD50" i="46"/>
  <c r="Z50" i="46"/>
  <c r="X50" i="46"/>
  <c r="N50" i="46"/>
  <c r="L50" i="46"/>
  <c r="H50" i="46"/>
  <c r="F50" i="46"/>
  <c r="BO49" i="46" a="1"/>
  <c r="BO49" i="46" s="1"/>
  <c r="BM49" i="46" a="1"/>
  <c r="BM49" i="46" s="1"/>
  <c r="BL49" i="46" a="1"/>
  <c r="BL49" i="46" s="1"/>
  <c r="BK49" i="46" a="1"/>
  <c r="BK49" i="46" s="1"/>
  <c r="BJ49" i="46"/>
  <c r="BH49" i="46"/>
  <c r="BD49" i="46"/>
  <c r="BB49" i="46"/>
  <c r="AX49" i="46"/>
  <c r="AV49" i="46"/>
  <c r="AR49" i="46"/>
  <c r="AP49" i="46"/>
  <c r="AL49" i="46"/>
  <c r="AJ49" i="46"/>
  <c r="AF49" i="46"/>
  <c r="AD49" i="46"/>
  <c r="Z49" i="46"/>
  <c r="X49" i="46"/>
  <c r="N49" i="46"/>
  <c r="L49" i="46"/>
  <c r="H49" i="46"/>
  <c r="F49" i="46"/>
  <c r="BO48" i="46" a="1"/>
  <c r="BO48" i="46" s="1"/>
  <c r="BM48" i="46" a="1"/>
  <c r="BM48" i="46" s="1"/>
  <c r="BL48" i="46" a="1"/>
  <c r="BL48" i="46" s="1"/>
  <c r="BK48" i="46" a="1"/>
  <c r="BK48" i="46" s="1"/>
  <c r="BJ48" i="46"/>
  <c r="BH48" i="46"/>
  <c r="BD48" i="46"/>
  <c r="BB48" i="46"/>
  <c r="AX48" i="46"/>
  <c r="AV48" i="46"/>
  <c r="AR48" i="46"/>
  <c r="AP48" i="46"/>
  <c r="AL48" i="46"/>
  <c r="AJ48" i="46"/>
  <c r="AF48" i="46"/>
  <c r="AD48" i="46"/>
  <c r="Z48" i="46"/>
  <c r="X48" i="46"/>
  <c r="N48" i="46"/>
  <c r="L48" i="46"/>
  <c r="H48" i="46"/>
  <c r="F48" i="46"/>
  <c r="BO47" i="46" a="1"/>
  <c r="BO47" i="46" s="1"/>
  <c r="BM47" i="46" a="1"/>
  <c r="BM47" i="46" s="1"/>
  <c r="BL47" i="46" a="1"/>
  <c r="BL47" i="46" s="1"/>
  <c r="BK47" i="46" a="1"/>
  <c r="BK47" i="46" s="1"/>
  <c r="BJ47" i="46"/>
  <c r="BH47" i="46"/>
  <c r="BD47" i="46"/>
  <c r="BB47" i="46"/>
  <c r="AX47" i="46"/>
  <c r="AV47" i="46"/>
  <c r="AR47" i="46"/>
  <c r="AP47" i="46"/>
  <c r="AL47" i="46"/>
  <c r="AJ47" i="46"/>
  <c r="AF47" i="46"/>
  <c r="AD47" i="46"/>
  <c r="Z47" i="46"/>
  <c r="X47" i="46"/>
  <c r="N47" i="46"/>
  <c r="L47" i="46"/>
  <c r="H47" i="46"/>
  <c r="F47" i="46"/>
  <c r="BO46" i="46" a="1"/>
  <c r="BO46" i="46" s="1"/>
  <c r="BM46" i="46" a="1"/>
  <c r="BM46" i="46" s="1"/>
  <c r="BL46" i="46" a="1"/>
  <c r="BL46" i="46" s="1"/>
  <c r="BK46" i="46" a="1"/>
  <c r="BK46" i="46" s="1"/>
  <c r="BJ46" i="46"/>
  <c r="BH46" i="46"/>
  <c r="BD46" i="46"/>
  <c r="BB46" i="46"/>
  <c r="AX46" i="46"/>
  <c r="AV46" i="46"/>
  <c r="AR46" i="46"/>
  <c r="AP46" i="46"/>
  <c r="AL46" i="46"/>
  <c r="AJ46" i="46"/>
  <c r="AF46" i="46"/>
  <c r="AD46" i="46"/>
  <c r="Z46" i="46"/>
  <c r="X46" i="46"/>
  <c r="N46" i="46"/>
  <c r="L46" i="46"/>
  <c r="H46" i="46"/>
  <c r="F46" i="46"/>
  <c r="BI45" i="46"/>
  <c r="BG45" i="46"/>
  <c r="BF45" i="46"/>
  <c r="BE45" i="46"/>
  <c r="BC45" i="46"/>
  <c r="BA45" i="46"/>
  <c r="AZ45" i="46"/>
  <c r="AY45" i="46"/>
  <c r="AW45" i="46"/>
  <c r="AU45" i="46"/>
  <c r="AT45" i="46"/>
  <c r="AS45" i="46"/>
  <c r="AQ45" i="46"/>
  <c r="AO45" i="46"/>
  <c r="AN45" i="46"/>
  <c r="AM45" i="46"/>
  <c r="AK45" i="46"/>
  <c r="AI45" i="46"/>
  <c r="AH45" i="46"/>
  <c r="AG45" i="46"/>
  <c r="AE45" i="46"/>
  <c r="AC45" i="46"/>
  <c r="AB45" i="46"/>
  <c r="AA45" i="46"/>
  <c r="Y45" i="46"/>
  <c r="W45" i="46"/>
  <c r="V45" i="46"/>
  <c r="U45" i="46"/>
  <c r="S45" i="46"/>
  <c r="Q45" i="46"/>
  <c r="P45" i="46"/>
  <c r="O45" i="46"/>
  <c r="M45" i="46"/>
  <c r="K45" i="46"/>
  <c r="J45" i="46"/>
  <c r="I45" i="46"/>
  <c r="G45" i="46"/>
  <c r="E45" i="46"/>
  <c r="D45" i="46"/>
  <c r="C45" i="46"/>
  <c r="BO44" i="46" a="1"/>
  <c r="BO44" i="46" s="1"/>
  <c r="BM44" i="46" a="1"/>
  <c r="BM44" i="46" s="1"/>
  <c r="BL44" i="46" a="1"/>
  <c r="BL44" i="46" s="1"/>
  <c r="BK44" i="46" a="1"/>
  <c r="BK44" i="46" s="1"/>
  <c r="BJ44" i="46"/>
  <c r="BH44" i="46"/>
  <c r="BD44" i="46"/>
  <c r="BB44" i="46"/>
  <c r="AX44" i="46"/>
  <c r="AV44" i="46"/>
  <c r="AR44" i="46"/>
  <c r="AP44" i="46"/>
  <c r="AL44" i="46"/>
  <c r="AJ44" i="46"/>
  <c r="AF44" i="46"/>
  <c r="AD44" i="46"/>
  <c r="Z44" i="46"/>
  <c r="X44" i="46"/>
  <c r="N44" i="46"/>
  <c r="L44" i="46"/>
  <c r="H44" i="46"/>
  <c r="F44" i="46"/>
  <c r="BL43" i="46" a="1"/>
  <c r="BL43" i="46" s="1"/>
  <c r="BK43" i="46" a="1"/>
  <c r="BK43" i="46" s="1"/>
  <c r="BJ43" i="46"/>
  <c r="BH43" i="46"/>
  <c r="BD43" i="46"/>
  <c r="BB43" i="46"/>
  <c r="AX43" i="46"/>
  <c r="AV43" i="46"/>
  <c r="AR43" i="46"/>
  <c r="AP43" i="46"/>
  <c r="AL43" i="46"/>
  <c r="AJ43" i="46"/>
  <c r="AF43" i="46"/>
  <c r="AD43" i="46"/>
  <c r="Y43" i="46"/>
  <c r="Y127" i="46" s="1" a="1"/>
  <c r="Y127" i="46" s="1"/>
  <c r="W43" i="46"/>
  <c r="W39" i="46" s="1"/>
  <c r="N43" i="46"/>
  <c r="L43" i="46"/>
  <c r="H43" i="46"/>
  <c r="F43" i="46"/>
  <c r="BO42" i="46" a="1"/>
  <c r="BO42" i="46" s="1"/>
  <c r="BM42" i="46" a="1"/>
  <c r="BM42" i="46" s="1"/>
  <c r="BL42" i="46" a="1"/>
  <c r="BL42" i="46" s="1"/>
  <c r="BK42" i="46" a="1"/>
  <c r="BK42" i="46" s="1"/>
  <c r="BJ42" i="46"/>
  <c r="BH42" i="46"/>
  <c r="BD42" i="46"/>
  <c r="BB42" i="46"/>
  <c r="AX42" i="46"/>
  <c r="AV42" i="46"/>
  <c r="AR42" i="46"/>
  <c r="AP42" i="46"/>
  <c r="AL42" i="46"/>
  <c r="AJ42" i="46"/>
  <c r="AF42" i="46"/>
  <c r="AD42" i="46"/>
  <c r="Z42" i="46"/>
  <c r="X42" i="46"/>
  <c r="N42" i="46"/>
  <c r="L42" i="46"/>
  <c r="H42" i="46"/>
  <c r="F42" i="46"/>
  <c r="BO41" i="46" a="1"/>
  <c r="BO41" i="46" s="1"/>
  <c r="BM41" i="46" a="1"/>
  <c r="BM41" i="46" s="1"/>
  <c r="BL41" i="46" a="1"/>
  <c r="BL41" i="46" s="1"/>
  <c r="BK41" i="46" a="1"/>
  <c r="BK41" i="46" s="1"/>
  <c r="BJ41" i="46"/>
  <c r="BH41" i="46"/>
  <c r="BD41" i="46"/>
  <c r="BB41" i="46"/>
  <c r="AX41" i="46"/>
  <c r="AV41" i="46"/>
  <c r="AR41" i="46"/>
  <c r="AP41" i="46"/>
  <c r="AL41" i="46"/>
  <c r="AJ41" i="46"/>
  <c r="AF41" i="46"/>
  <c r="AD41" i="46"/>
  <c r="Z41" i="46"/>
  <c r="X41" i="46"/>
  <c r="N41" i="46"/>
  <c r="L41" i="46"/>
  <c r="H41" i="46"/>
  <c r="F41" i="46"/>
  <c r="BO40" i="46" a="1"/>
  <c r="BO40" i="46" s="1"/>
  <c r="BM40" i="46" a="1"/>
  <c r="BM40" i="46" s="1"/>
  <c r="BL40" i="46" a="1"/>
  <c r="BL40" i="46" s="1"/>
  <c r="BK40" i="46" a="1"/>
  <c r="BK40" i="46" s="1"/>
  <c r="BJ40" i="46"/>
  <c r="BH40" i="46"/>
  <c r="BD40" i="46"/>
  <c r="BB40" i="46"/>
  <c r="AX40" i="46"/>
  <c r="AV40" i="46"/>
  <c r="AR40" i="46"/>
  <c r="AP40" i="46"/>
  <c r="AL40" i="46"/>
  <c r="AJ40" i="46"/>
  <c r="AF40" i="46"/>
  <c r="AD40" i="46"/>
  <c r="Z40" i="46"/>
  <c r="X40" i="46"/>
  <c r="N40" i="46"/>
  <c r="L40" i="46"/>
  <c r="H40" i="46"/>
  <c r="F40" i="46"/>
  <c r="BI39" i="46"/>
  <c r="BG39" i="46"/>
  <c r="BF39" i="46"/>
  <c r="BE39" i="46"/>
  <c r="BC39" i="46"/>
  <c r="BA39" i="46"/>
  <c r="AZ39" i="46"/>
  <c r="AY39" i="46"/>
  <c r="AW39" i="46"/>
  <c r="AU39" i="46"/>
  <c r="AT39" i="46"/>
  <c r="AS39" i="46"/>
  <c r="AQ39" i="46"/>
  <c r="AO39" i="46"/>
  <c r="AN39" i="46"/>
  <c r="AM39" i="46"/>
  <c r="AK39" i="46"/>
  <c r="AI39" i="46"/>
  <c r="AH39" i="46"/>
  <c r="AG39" i="46"/>
  <c r="AE39" i="46"/>
  <c r="AC39" i="46"/>
  <c r="AB39" i="46"/>
  <c r="AA39" i="46"/>
  <c r="V39" i="46"/>
  <c r="U39" i="46"/>
  <c r="S39" i="46"/>
  <c r="Q39" i="46"/>
  <c r="P39" i="46"/>
  <c r="O39" i="46"/>
  <c r="M39" i="46"/>
  <c r="K39" i="46"/>
  <c r="J39" i="46"/>
  <c r="I39" i="46"/>
  <c r="G39" i="46"/>
  <c r="E39" i="46"/>
  <c r="D39" i="46"/>
  <c r="C39" i="46"/>
  <c r="BO38" i="46" a="1"/>
  <c r="BO38" i="46" s="1"/>
  <c r="BM38" i="46" a="1"/>
  <c r="BM38" i="46" s="1"/>
  <c r="BL38" i="46" a="1"/>
  <c r="BL38" i="46" s="1"/>
  <c r="BK38" i="46" a="1"/>
  <c r="BK38" i="46" s="1"/>
  <c r="BJ38" i="46"/>
  <c r="BH38" i="46"/>
  <c r="BD38" i="46"/>
  <c r="BB38" i="46"/>
  <c r="AX38" i="46"/>
  <c r="AV38" i="46"/>
  <c r="AR38" i="46"/>
  <c r="AP38" i="46"/>
  <c r="AL38" i="46"/>
  <c r="AJ38" i="46"/>
  <c r="AF38" i="46"/>
  <c r="AD38" i="46"/>
  <c r="Z38" i="46"/>
  <c r="X38" i="46"/>
  <c r="N38" i="46"/>
  <c r="L38" i="46"/>
  <c r="H38" i="46"/>
  <c r="F38" i="46"/>
  <c r="BO37" i="46" a="1"/>
  <c r="BO37" i="46" s="1"/>
  <c r="BM37" i="46" a="1"/>
  <c r="BM37" i="46" s="1"/>
  <c r="BL37" i="46" a="1"/>
  <c r="BL37" i="46" s="1"/>
  <c r="BK37" i="46" a="1"/>
  <c r="BK37" i="46" s="1"/>
  <c r="BJ37" i="46"/>
  <c r="BH37" i="46"/>
  <c r="BD37" i="46"/>
  <c r="BB37" i="46"/>
  <c r="AX37" i="46"/>
  <c r="AV37" i="46"/>
  <c r="AR37" i="46"/>
  <c r="AP37" i="46"/>
  <c r="AL37" i="46"/>
  <c r="AJ37" i="46"/>
  <c r="AF37" i="46"/>
  <c r="AD37" i="46"/>
  <c r="Z37" i="46"/>
  <c r="X37" i="46"/>
  <c r="N37" i="46"/>
  <c r="L37" i="46"/>
  <c r="H37" i="46"/>
  <c r="F37" i="46"/>
  <c r="BO36" i="46" a="1"/>
  <c r="BO36" i="46" s="1"/>
  <c r="BM36" i="46" a="1"/>
  <c r="BM36" i="46" s="1"/>
  <c r="BL36" i="46" a="1"/>
  <c r="BL36" i="46" s="1"/>
  <c r="BK36" i="46" a="1"/>
  <c r="BK36" i="46" s="1"/>
  <c r="BJ36" i="46"/>
  <c r="BH36" i="46"/>
  <c r="BD36" i="46"/>
  <c r="BB36" i="46"/>
  <c r="AX36" i="46"/>
  <c r="AV36" i="46"/>
  <c r="AR36" i="46"/>
  <c r="AP36" i="46"/>
  <c r="AL36" i="46"/>
  <c r="AJ36" i="46"/>
  <c r="AF36" i="46"/>
  <c r="AD36" i="46"/>
  <c r="Z36" i="46"/>
  <c r="X36" i="46"/>
  <c r="N36" i="46"/>
  <c r="L36" i="46"/>
  <c r="H36" i="46"/>
  <c r="F36" i="46"/>
  <c r="BO35" i="46" a="1"/>
  <c r="BO35" i="46" s="1"/>
  <c r="BM35" i="46" a="1"/>
  <c r="BM35" i="46" s="1"/>
  <c r="BL35" i="46" a="1"/>
  <c r="BL35" i="46" s="1"/>
  <c r="BK35" i="46" a="1"/>
  <c r="BK35" i="46" s="1"/>
  <c r="BJ35" i="46"/>
  <c r="BH35" i="46"/>
  <c r="BD35" i="46"/>
  <c r="BB35" i="46"/>
  <c r="AX35" i="46"/>
  <c r="AV35" i="46"/>
  <c r="AR35" i="46"/>
  <c r="AP35" i="46"/>
  <c r="AL35" i="46"/>
  <c r="AJ35" i="46"/>
  <c r="AF35" i="46"/>
  <c r="AD35" i="46"/>
  <c r="Z35" i="46"/>
  <c r="X35" i="46"/>
  <c r="N35" i="46"/>
  <c r="L35" i="46"/>
  <c r="H35" i="46"/>
  <c r="F35" i="46"/>
  <c r="BO34" i="46" a="1"/>
  <c r="BO34" i="46" s="1"/>
  <c r="BM34" i="46" a="1"/>
  <c r="BM34" i="46" s="1"/>
  <c r="BL34" i="46" a="1"/>
  <c r="BL34" i="46" s="1"/>
  <c r="BK34" i="46" a="1"/>
  <c r="BK34" i="46" s="1"/>
  <c r="BJ34" i="46"/>
  <c r="BH34" i="46"/>
  <c r="BD34" i="46"/>
  <c r="BB34" i="46"/>
  <c r="AX34" i="46"/>
  <c r="AV34" i="46"/>
  <c r="AR34" i="46"/>
  <c r="AP34" i="46"/>
  <c r="AL34" i="46"/>
  <c r="AJ34" i="46"/>
  <c r="AF34" i="46"/>
  <c r="AD34" i="46"/>
  <c r="Z34" i="46"/>
  <c r="X34" i="46"/>
  <c r="N34" i="46"/>
  <c r="L34" i="46"/>
  <c r="H34" i="46"/>
  <c r="F34" i="46"/>
  <c r="BI33" i="46"/>
  <c r="BG33" i="46"/>
  <c r="BF33" i="46"/>
  <c r="BE33" i="46"/>
  <c r="BC33" i="46"/>
  <c r="BA33" i="46"/>
  <c r="AZ33" i="46"/>
  <c r="AY33" i="46"/>
  <c r="AW33" i="46"/>
  <c r="AU33" i="46"/>
  <c r="AT33" i="46"/>
  <c r="AS33" i="46"/>
  <c r="AQ33" i="46"/>
  <c r="AO33" i="46"/>
  <c r="AN33" i="46"/>
  <c r="AM33" i="46"/>
  <c r="AK33" i="46"/>
  <c r="AI33" i="46"/>
  <c r="AH33" i="46"/>
  <c r="AG33" i="46"/>
  <c r="AE33" i="46"/>
  <c r="AC33" i="46"/>
  <c r="AB33" i="46"/>
  <c r="AA33" i="46"/>
  <c r="Y33" i="46"/>
  <c r="W33" i="46"/>
  <c r="V33" i="46"/>
  <c r="U33" i="46"/>
  <c r="S33" i="46"/>
  <c r="Q33" i="46"/>
  <c r="P33" i="46"/>
  <c r="O33" i="46"/>
  <c r="M33" i="46"/>
  <c r="K33" i="46"/>
  <c r="J33" i="46"/>
  <c r="I33" i="46"/>
  <c r="G33" i="46"/>
  <c r="E33" i="46"/>
  <c r="D33" i="46"/>
  <c r="C33" i="46"/>
  <c r="BO32" i="46" a="1"/>
  <c r="BO32" i="46" s="1"/>
  <c r="BM32" i="46" a="1"/>
  <c r="BM32" i="46" s="1"/>
  <c r="BL32" i="46" a="1"/>
  <c r="BL32" i="46" s="1"/>
  <c r="BK32" i="46" a="1"/>
  <c r="BK32" i="46" s="1"/>
  <c r="BJ32" i="46"/>
  <c r="BH32" i="46"/>
  <c r="BD32" i="46"/>
  <c r="BB32" i="46"/>
  <c r="AX32" i="46"/>
  <c r="AV32" i="46"/>
  <c r="AR32" i="46"/>
  <c r="AP32" i="46"/>
  <c r="AL32" i="46"/>
  <c r="AJ32" i="46"/>
  <c r="AF32" i="46"/>
  <c r="AD32" i="46"/>
  <c r="Z32" i="46"/>
  <c r="X32" i="46"/>
  <c r="N32" i="46"/>
  <c r="L32" i="46"/>
  <c r="H32" i="46"/>
  <c r="F32" i="46"/>
  <c r="BO31" i="46" a="1"/>
  <c r="BO31" i="46" s="1"/>
  <c r="BM31" i="46" a="1"/>
  <c r="BM31" i="46" s="1"/>
  <c r="BL31" i="46" a="1"/>
  <c r="BL31" i="46" s="1"/>
  <c r="BK31" i="46" a="1"/>
  <c r="BK31" i="46" s="1"/>
  <c r="BJ31" i="46"/>
  <c r="BH31" i="46"/>
  <c r="BD31" i="46"/>
  <c r="BB31" i="46"/>
  <c r="AX31" i="46"/>
  <c r="AV31" i="46"/>
  <c r="AR31" i="46"/>
  <c r="AP31" i="46"/>
  <c r="AL31" i="46"/>
  <c r="AJ31" i="46"/>
  <c r="AF31" i="46"/>
  <c r="AD31" i="46"/>
  <c r="Z31" i="46"/>
  <c r="X31" i="46"/>
  <c r="N31" i="46"/>
  <c r="L31" i="46"/>
  <c r="H31" i="46"/>
  <c r="F31" i="46"/>
  <c r="BO30" i="46" a="1"/>
  <c r="BO30" i="46" s="1"/>
  <c r="BM30" i="46" a="1"/>
  <c r="BM30" i="46" s="1"/>
  <c r="BL30" i="46" a="1"/>
  <c r="BL30" i="46" s="1"/>
  <c r="BK30" i="46" a="1"/>
  <c r="BK30" i="46" s="1"/>
  <c r="BJ30" i="46"/>
  <c r="BH30" i="46"/>
  <c r="BD30" i="46"/>
  <c r="BB30" i="46"/>
  <c r="AX30" i="46"/>
  <c r="AV30" i="46"/>
  <c r="AR30" i="46"/>
  <c r="AP30" i="46"/>
  <c r="AL30" i="46"/>
  <c r="AJ30" i="46"/>
  <c r="AF30" i="46"/>
  <c r="AD30" i="46"/>
  <c r="Z30" i="46"/>
  <c r="X30" i="46"/>
  <c r="N30" i="46"/>
  <c r="L30" i="46"/>
  <c r="H30" i="46"/>
  <c r="F30" i="46"/>
  <c r="BO29" i="46" a="1"/>
  <c r="BO29" i="46" s="1"/>
  <c r="BM29" i="46" a="1"/>
  <c r="BM29" i="46" s="1"/>
  <c r="BL29" i="46" a="1"/>
  <c r="BL29" i="46" s="1"/>
  <c r="BK29" i="46" a="1"/>
  <c r="BK29" i="46" s="1"/>
  <c r="BJ29" i="46"/>
  <c r="BH29" i="46"/>
  <c r="BD29" i="46"/>
  <c r="BB29" i="46"/>
  <c r="AX29" i="46"/>
  <c r="AV29" i="46"/>
  <c r="AR29" i="46"/>
  <c r="AP29" i="46"/>
  <c r="AL29" i="46"/>
  <c r="AJ29" i="46"/>
  <c r="AF29" i="46"/>
  <c r="AD29" i="46"/>
  <c r="Z29" i="46"/>
  <c r="X29" i="46"/>
  <c r="N29" i="46"/>
  <c r="L29" i="46"/>
  <c r="H29" i="46"/>
  <c r="F29" i="46"/>
  <c r="BO28" i="46" a="1"/>
  <c r="BO28" i="46" s="1"/>
  <c r="BM28" i="46" a="1"/>
  <c r="BM28" i="46" s="1"/>
  <c r="BL28" i="46" a="1"/>
  <c r="BL28" i="46" s="1"/>
  <c r="BK28" i="46" a="1"/>
  <c r="BK28" i="46" s="1"/>
  <c r="BJ28" i="46"/>
  <c r="BH28" i="46"/>
  <c r="BD28" i="46"/>
  <c r="BB28" i="46"/>
  <c r="AX28" i="46"/>
  <c r="AV28" i="46"/>
  <c r="AR28" i="46"/>
  <c r="AP28" i="46"/>
  <c r="AL28" i="46"/>
  <c r="AJ28" i="46"/>
  <c r="AF28" i="46"/>
  <c r="AD28" i="46"/>
  <c r="Z28" i="46"/>
  <c r="X28" i="46"/>
  <c r="N28" i="46"/>
  <c r="L28" i="46"/>
  <c r="H28" i="46"/>
  <c r="F28" i="46"/>
  <c r="BI27" i="46"/>
  <c r="BG27" i="46"/>
  <c r="BF27" i="46"/>
  <c r="BE27" i="46"/>
  <c r="BC27" i="46"/>
  <c r="BA27" i="46"/>
  <c r="AZ27" i="46"/>
  <c r="AY27" i="46"/>
  <c r="AW27" i="46"/>
  <c r="AU27" i="46"/>
  <c r="AT27" i="46"/>
  <c r="AS27" i="46"/>
  <c r="AQ27" i="46"/>
  <c r="AO27" i="46"/>
  <c r="AN27" i="46"/>
  <c r="AM27" i="46"/>
  <c r="AK27" i="46"/>
  <c r="AI27" i="46"/>
  <c r="AH27" i="46"/>
  <c r="AG27" i="46"/>
  <c r="AE27" i="46"/>
  <c r="AC27" i="46"/>
  <c r="AB27" i="46"/>
  <c r="AA27" i="46"/>
  <c r="Y27" i="46"/>
  <c r="W27" i="46"/>
  <c r="V27" i="46"/>
  <c r="U27" i="46"/>
  <c r="S27" i="46"/>
  <c r="Q27" i="46"/>
  <c r="P27" i="46"/>
  <c r="O27" i="46"/>
  <c r="M27" i="46"/>
  <c r="K27" i="46"/>
  <c r="J27" i="46"/>
  <c r="I27" i="46"/>
  <c r="G27" i="46"/>
  <c r="E27" i="46"/>
  <c r="D27" i="46"/>
  <c r="C27" i="46"/>
  <c r="BO26" i="46" a="1"/>
  <c r="BO26" i="46" s="1"/>
  <c r="BM26" i="46" a="1"/>
  <c r="BM26" i="46" s="1"/>
  <c r="BL26" i="46" a="1"/>
  <c r="BL26" i="46" s="1"/>
  <c r="BK26" i="46" a="1"/>
  <c r="BK26" i="46" s="1"/>
  <c r="BJ26" i="46"/>
  <c r="BH26" i="46"/>
  <c r="BD26" i="46"/>
  <c r="BB26" i="46"/>
  <c r="AX26" i="46"/>
  <c r="AV26" i="46"/>
  <c r="AR26" i="46"/>
  <c r="AP26" i="46"/>
  <c r="AL26" i="46"/>
  <c r="AJ26" i="46"/>
  <c r="AF26" i="46"/>
  <c r="AD26" i="46"/>
  <c r="Z26" i="46"/>
  <c r="X26" i="46"/>
  <c r="N26" i="46"/>
  <c r="L26" i="46"/>
  <c r="H26" i="46"/>
  <c r="F26" i="46"/>
  <c r="BO25" i="46" a="1"/>
  <c r="BO25" i="46" s="1"/>
  <c r="BM25" i="46" a="1"/>
  <c r="BM25" i="46" s="1"/>
  <c r="BL25" i="46" a="1"/>
  <c r="BL25" i="46" s="1"/>
  <c r="BK25" i="46" a="1"/>
  <c r="BK25" i="46" s="1"/>
  <c r="BJ25" i="46"/>
  <c r="BH25" i="46"/>
  <c r="BD25" i="46"/>
  <c r="BB25" i="46"/>
  <c r="AX25" i="46"/>
  <c r="AV25" i="46"/>
  <c r="AR25" i="46"/>
  <c r="AP25" i="46"/>
  <c r="AL25" i="46"/>
  <c r="AJ25" i="46"/>
  <c r="AF25" i="46"/>
  <c r="AD25" i="46"/>
  <c r="Z25" i="46"/>
  <c r="X25" i="46"/>
  <c r="N25" i="46"/>
  <c r="L25" i="46"/>
  <c r="H25" i="46"/>
  <c r="F25" i="46"/>
  <c r="BO24" i="46" a="1"/>
  <c r="BO24" i="46" s="1"/>
  <c r="BM24" i="46" a="1"/>
  <c r="BM24" i="46" s="1"/>
  <c r="BL24" i="46" a="1"/>
  <c r="BL24" i="46" s="1"/>
  <c r="BK24" i="46" a="1"/>
  <c r="BK24" i="46" s="1"/>
  <c r="BJ24" i="46"/>
  <c r="BH24" i="46"/>
  <c r="BD24" i="46"/>
  <c r="BB24" i="46"/>
  <c r="AX24" i="46"/>
  <c r="AV24" i="46"/>
  <c r="AR24" i="46"/>
  <c r="AP24" i="46"/>
  <c r="AL24" i="46"/>
  <c r="AJ24" i="46"/>
  <c r="AF24" i="46"/>
  <c r="AD24" i="46"/>
  <c r="Z24" i="46"/>
  <c r="X24" i="46"/>
  <c r="N24" i="46"/>
  <c r="L24" i="46"/>
  <c r="H24" i="46"/>
  <c r="F24" i="46"/>
  <c r="BO23" i="46" a="1"/>
  <c r="BO23" i="46" s="1"/>
  <c r="BM23" i="46" a="1"/>
  <c r="BM23" i="46" s="1"/>
  <c r="BL23" i="46" a="1"/>
  <c r="BL23" i="46" s="1"/>
  <c r="BK23" i="46" a="1"/>
  <c r="BK23" i="46" s="1"/>
  <c r="BJ23" i="46"/>
  <c r="BH23" i="46"/>
  <c r="BD23" i="46"/>
  <c r="BB23" i="46"/>
  <c r="AX23" i="46"/>
  <c r="AV23" i="46"/>
  <c r="AR23" i="46"/>
  <c r="AP23" i="46"/>
  <c r="AL23" i="46"/>
  <c r="AJ23" i="46"/>
  <c r="AF23" i="46"/>
  <c r="AD23" i="46"/>
  <c r="Z23" i="46"/>
  <c r="X23" i="46"/>
  <c r="N23" i="46"/>
  <c r="L23" i="46"/>
  <c r="H23" i="46"/>
  <c r="F23" i="46"/>
  <c r="BO22" i="46" a="1"/>
  <c r="BO22" i="46" s="1"/>
  <c r="BM22" i="46" a="1"/>
  <c r="BM22" i="46" s="1"/>
  <c r="BL22" i="46" a="1"/>
  <c r="BL22" i="46" s="1"/>
  <c r="BK22" i="46" a="1"/>
  <c r="BK22" i="46" s="1"/>
  <c r="BJ22" i="46"/>
  <c r="BH22" i="46"/>
  <c r="BD22" i="46"/>
  <c r="BB22" i="46"/>
  <c r="AX22" i="46"/>
  <c r="AV22" i="46"/>
  <c r="AR22" i="46"/>
  <c r="AP22" i="46"/>
  <c r="AL22" i="46"/>
  <c r="AJ22" i="46"/>
  <c r="AF22" i="46"/>
  <c r="AD22" i="46"/>
  <c r="Z22" i="46"/>
  <c r="X22" i="46"/>
  <c r="N22" i="46"/>
  <c r="L22" i="46"/>
  <c r="H22" i="46"/>
  <c r="F22" i="46"/>
  <c r="BI21" i="46"/>
  <c r="BG21" i="46"/>
  <c r="BF21" i="46"/>
  <c r="BE21" i="46"/>
  <c r="BC21" i="46"/>
  <c r="BA21" i="46"/>
  <c r="AZ21" i="46"/>
  <c r="AY21" i="46"/>
  <c r="AW21" i="46"/>
  <c r="AU21" i="46"/>
  <c r="AT21" i="46"/>
  <c r="AS21" i="46"/>
  <c r="AQ21" i="46"/>
  <c r="AO21" i="46"/>
  <c r="AN21" i="46"/>
  <c r="AM21" i="46"/>
  <c r="AK21" i="46"/>
  <c r="AI21" i="46"/>
  <c r="AH21" i="46"/>
  <c r="AG21" i="46"/>
  <c r="AE21" i="46"/>
  <c r="AC21" i="46"/>
  <c r="AB21" i="46"/>
  <c r="AA21" i="46"/>
  <c r="Y21" i="46"/>
  <c r="W21" i="46"/>
  <c r="V21" i="46"/>
  <c r="U21" i="46"/>
  <c r="S21" i="46"/>
  <c r="Q21" i="46"/>
  <c r="P21" i="46"/>
  <c r="O21" i="46"/>
  <c r="M21" i="46"/>
  <c r="K21" i="46"/>
  <c r="J21" i="46"/>
  <c r="I21" i="46"/>
  <c r="G21" i="46"/>
  <c r="E21" i="46"/>
  <c r="D21" i="46"/>
  <c r="C21" i="46"/>
  <c r="BO20" i="46" a="1"/>
  <c r="BO20" i="46" s="1"/>
  <c r="BM20" i="46" a="1"/>
  <c r="BM20" i="46" s="1"/>
  <c r="BL20" i="46" a="1"/>
  <c r="BL20" i="46" s="1"/>
  <c r="BK20" i="46" a="1"/>
  <c r="BK20" i="46" s="1"/>
  <c r="BJ20" i="46"/>
  <c r="BH20" i="46"/>
  <c r="BD20" i="46"/>
  <c r="BB20" i="46"/>
  <c r="AX20" i="46"/>
  <c r="AV20" i="46"/>
  <c r="AR20" i="46"/>
  <c r="AP20" i="46"/>
  <c r="AL20" i="46"/>
  <c r="AJ20" i="46"/>
  <c r="AF20" i="46"/>
  <c r="AD20" i="46"/>
  <c r="Z20" i="46"/>
  <c r="X20" i="46"/>
  <c r="N20" i="46"/>
  <c r="L20" i="46"/>
  <c r="H20" i="46"/>
  <c r="F20" i="46"/>
  <c r="BO19" i="46" a="1"/>
  <c r="BO19" i="46" s="1"/>
  <c r="BM19" i="46" a="1"/>
  <c r="BM19" i="46" s="1"/>
  <c r="BL19" i="46" a="1"/>
  <c r="BL19" i="46" s="1"/>
  <c r="BK19" i="46" a="1"/>
  <c r="BK19" i="46" s="1"/>
  <c r="BJ19" i="46"/>
  <c r="BH19" i="46"/>
  <c r="BD19" i="46"/>
  <c r="BB19" i="46"/>
  <c r="AX19" i="46"/>
  <c r="AV19" i="46"/>
  <c r="AR19" i="46"/>
  <c r="AP19" i="46"/>
  <c r="AL19" i="46"/>
  <c r="AJ19" i="46"/>
  <c r="AF19" i="46"/>
  <c r="AD19" i="46"/>
  <c r="Z19" i="46"/>
  <c r="X19" i="46"/>
  <c r="N19" i="46"/>
  <c r="L19" i="46"/>
  <c r="H19" i="46"/>
  <c r="F19" i="46"/>
  <c r="BO18" i="46" a="1"/>
  <c r="BO18" i="46" s="1"/>
  <c r="BM18" i="46" a="1"/>
  <c r="BM18" i="46" s="1"/>
  <c r="BL18" i="46" a="1"/>
  <c r="BL18" i="46" s="1"/>
  <c r="BK18" i="46" a="1"/>
  <c r="BK18" i="46" s="1"/>
  <c r="BJ18" i="46"/>
  <c r="BH18" i="46"/>
  <c r="BD18" i="46"/>
  <c r="BB18" i="46"/>
  <c r="AX18" i="46"/>
  <c r="AV18" i="46"/>
  <c r="AR18" i="46"/>
  <c r="AP18" i="46"/>
  <c r="AL18" i="46"/>
  <c r="AJ18" i="46"/>
  <c r="AF18" i="46"/>
  <c r="AD18" i="46"/>
  <c r="Z18" i="46"/>
  <c r="X18" i="46"/>
  <c r="N18" i="46"/>
  <c r="L18" i="46"/>
  <c r="H18" i="46"/>
  <c r="F18" i="46"/>
  <c r="BO17" i="46" a="1"/>
  <c r="BO17" i="46" s="1"/>
  <c r="BM17" i="46" a="1"/>
  <c r="BM17" i="46" s="1"/>
  <c r="BL17" i="46" a="1"/>
  <c r="BL17" i="46" s="1"/>
  <c r="BK17" i="46" a="1"/>
  <c r="BK17" i="46" s="1"/>
  <c r="BJ17" i="46"/>
  <c r="BH17" i="46"/>
  <c r="BD17" i="46"/>
  <c r="BB17" i="46"/>
  <c r="AX17" i="46"/>
  <c r="AV17" i="46"/>
  <c r="AR17" i="46"/>
  <c r="AP17" i="46"/>
  <c r="AL17" i="46"/>
  <c r="AJ17" i="46"/>
  <c r="AF17" i="46"/>
  <c r="AD17" i="46"/>
  <c r="Z17" i="46"/>
  <c r="X17" i="46"/>
  <c r="N17" i="46"/>
  <c r="L17" i="46"/>
  <c r="H17" i="46"/>
  <c r="F17" i="46"/>
  <c r="BO16" i="46" a="1"/>
  <c r="BO16" i="46" s="1"/>
  <c r="BM16" i="46" a="1"/>
  <c r="BM16" i="46" s="1"/>
  <c r="BL16" i="46" a="1"/>
  <c r="BL16" i="46" s="1"/>
  <c r="BK16" i="46" a="1"/>
  <c r="BK16" i="46" s="1"/>
  <c r="BJ16" i="46"/>
  <c r="BH16" i="46"/>
  <c r="BD16" i="46"/>
  <c r="BB16" i="46"/>
  <c r="AX16" i="46"/>
  <c r="AV16" i="46"/>
  <c r="AR16" i="46"/>
  <c r="AP16" i="46"/>
  <c r="AL16" i="46"/>
  <c r="AJ16" i="46"/>
  <c r="AF16" i="46"/>
  <c r="AD16" i="46"/>
  <c r="Z16" i="46"/>
  <c r="X16" i="46"/>
  <c r="N16" i="46"/>
  <c r="L16" i="46"/>
  <c r="H16" i="46"/>
  <c r="F16" i="46"/>
  <c r="BI15" i="46"/>
  <c r="BG15" i="46"/>
  <c r="BF15" i="46"/>
  <c r="BE15" i="46"/>
  <c r="BC15" i="46"/>
  <c r="BA15" i="46"/>
  <c r="AZ15" i="46"/>
  <c r="AY15" i="46"/>
  <c r="AW15" i="46"/>
  <c r="AU15" i="46"/>
  <c r="AT15" i="46"/>
  <c r="AS15" i="46"/>
  <c r="AQ15" i="46"/>
  <c r="AO15" i="46"/>
  <c r="AN15" i="46"/>
  <c r="AM15" i="46"/>
  <c r="AK15" i="46"/>
  <c r="AI15" i="46"/>
  <c r="AH15" i="46"/>
  <c r="AG15" i="46"/>
  <c r="AE15" i="46"/>
  <c r="AC15" i="46"/>
  <c r="AB15" i="46"/>
  <c r="AA15" i="46"/>
  <c r="Y15" i="46"/>
  <c r="W15" i="46"/>
  <c r="V15" i="46"/>
  <c r="U15" i="46"/>
  <c r="S15" i="46"/>
  <c r="Q15" i="46"/>
  <c r="P15" i="46"/>
  <c r="O15" i="46"/>
  <c r="M15" i="46"/>
  <c r="K15" i="46"/>
  <c r="J15" i="46"/>
  <c r="I15" i="46"/>
  <c r="G15" i="46"/>
  <c r="E15" i="46"/>
  <c r="D15" i="46"/>
  <c r="C15" i="46"/>
  <c r="BO14" i="46" a="1"/>
  <c r="BO14" i="46" s="1"/>
  <c r="BM14" i="46" a="1"/>
  <c r="BM14" i="46" s="1"/>
  <c r="BL14" i="46" a="1"/>
  <c r="BL14" i="46" s="1"/>
  <c r="BK14" i="46" a="1"/>
  <c r="BK14" i="46" s="1"/>
  <c r="BJ14" i="46"/>
  <c r="BH14" i="46"/>
  <c r="BD14" i="46"/>
  <c r="BB14" i="46"/>
  <c r="AX14" i="46"/>
  <c r="AV14" i="46"/>
  <c r="AR14" i="46"/>
  <c r="AP14" i="46"/>
  <c r="AL14" i="46"/>
  <c r="AJ14" i="46"/>
  <c r="AD14" i="46"/>
  <c r="Z14" i="46"/>
  <c r="X14" i="46"/>
  <c r="T14" i="46"/>
  <c r="R14" i="46"/>
  <c r="N14" i="46"/>
  <c r="L14" i="46"/>
  <c r="H14" i="46"/>
  <c r="F14" i="46"/>
  <c r="BO13" i="46" a="1"/>
  <c r="BO13" i="46" s="1"/>
  <c r="BM13" i="46" a="1"/>
  <c r="BM13" i="46" s="1"/>
  <c r="BL13" i="46" a="1"/>
  <c r="BL13" i="46" s="1"/>
  <c r="BK13" i="46" a="1"/>
  <c r="BK13" i="46" s="1"/>
  <c r="BJ13" i="46"/>
  <c r="BH13" i="46"/>
  <c r="BD13" i="46"/>
  <c r="BB13" i="46"/>
  <c r="AX13" i="46"/>
  <c r="AV13" i="46"/>
  <c r="AR13" i="46"/>
  <c r="AP13" i="46"/>
  <c r="AL13" i="46"/>
  <c r="AJ13" i="46"/>
  <c r="AF13" i="46"/>
  <c r="AD13" i="46"/>
  <c r="Z13" i="46"/>
  <c r="X13" i="46"/>
  <c r="T13" i="46"/>
  <c r="R13" i="46"/>
  <c r="N13" i="46"/>
  <c r="L13" i="46"/>
  <c r="H13" i="46"/>
  <c r="F13" i="46"/>
  <c r="BO12" i="46" a="1"/>
  <c r="BO12" i="46" s="1"/>
  <c r="BM12" i="46" a="1"/>
  <c r="BM12" i="46" s="1"/>
  <c r="BL12" i="46" a="1"/>
  <c r="BL12" i="46" s="1"/>
  <c r="BK12" i="46" a="1"/>
  <c r="BK12" i="46" s="1"/>
  <c r="BJ12" i="46"/>
  <c r="BH12" i="46"/>
  <c r="BD12" i="46"/>
  <c r="BB12" i="46"/>
  <c r="AX12" i="46"/>
  <c r="AV12" i="46"/>
  <c r="AR12" i="46"/>
  <c r="AP12" i="46"/>
  <c r="AL12" i="46"/>
  <c r="AJ12" i="46"/>
  <c r="AF12" i="46"/>
  <c r="AD12" i="46"/>
  <c r="Z12" i="46"/>
  <c r="X12" i="46"/>
  <c r="T12" i="46"/>
  <c r="R12" i="46"/>
  <c r="N12" i="46"/>
  <c r="L12" i="46"/>
  <c r="H12" i="46"/>
  <c r="F12" i="46"/>
  <c r="BO11" i="46" a="1"/>
  <c r="BO11" i="46" s="1"/>
  <c r="BM11" i="46" a="1"/>
  <c r="BM11" i="46" s="1"/>
  <c r="BL11" i="46" a="1"/>
  <c r="BL11" i="46" s="1"/>
  <c r="BK11" i="46" a="1"/>
  <c r="BK11" i="46" s="1"/>
  <c r="BJ11" i="46"/>
  <c r="BH11" i="46"/>
  <c r="BD11" i="46"/>
  <c r="BB11" i="46"/>
  <c r="AX11" i="46"/>
  <c r="AV11" i="46"/>
  <c r="AR11" i="46"/>
  <c r="AP11" i="46"/>
  <c r="AL11" i="46"/>
  <c r="AJ11" i="46"/>
  <c r="AF11" i="46"/>
  <c r="AD11" i="46"/>
  <c r="Z11" i="46"/>
  <c r="X11" i="46"/>
  <c r="T11" i="46"/>
  <c r="R11" i="46"/>
  <c r="N11" i="46"/>
  <c r="L11" i="46"/>
  <c r="H11" i="46"/>
  <c r="F11" i="46"/>
  <c r="BO10" i="46" a="1"/>
  <c r="BO10" i="46" s="1"/>
  <c r="BM10" i="46" a="1"/>
  <c r="BM10" i="46" s="1"/>
  <c r="BL10" i="46" a="1"/>
  <c r="BL10" i="46" s="1"/>
  <c r="BK10" i="46" a="1"/>
  <c r="BK10" i="46" s="1"/>
  <c r="BJ10" i="46"/>
  <c r="BH10" i="46"/>
  <c r="BD10" i="46"/>
  <c r="BB10" i="46"/>
  <c r="AX10" i="46"/>
  <c r="AV10" i="46"/>
  <c r="AR10" i="46"/>
  <c r="AP10" i="46"/>
  <c r="AL10" i="46"/>
  <c r="AJ10" i="46"/>
  <c r="AF10" i="46"/>
  <c r="AD10" i="46"/>
  <c r="Z10" i="46"/>
  <c r="X10" i="46"/>
  <c r="T10" i="46"/>
  <c r="R10" i="46"/>
  <c r="N10" i="46"/>
  <c r="L10" i="46"/>
  <c r="H10" i="46"/>
  <c r="F10" i="46"/>
  <c r="BI9" i="46"/>
  <c r="BI126" i="46" s="1" a="1"/>
  <c r="BI126" i="46" s="1"/>
  <c r="BG9" i="46"/>
  <c r="BG126" i="46" s="1" a="1"/>
  <c r="BG126" i="46" s="1"/>
  <c r="BF9" i="46"/>
  <c r="BF126" i="46" s="1" a="1"/>
  <c r="BF126" i="46" s="1"/>
  <c r="BE9" i="46"/>
  <c r="BE126" i="46" s="1" a="1"/>
  <c r="BE126" i="46" s="1"/>
  <c r="BC9" i="46"/>
  <c r="BC126" i="46" s="1" a="1"/>
  <c r="BC126" i="46" s="1"/>
  <c r="BA9" i="46"/>
  <c r="BA126" i="46" s="1" a="1"/>
  <c r="BA126" i="46" s="1"/>
  <c r="AZ9" i="46"/>
  <c r="AZ126" i="46" s="1" a="1"/>
  <c r="AZ126" i="46" s="1"/>
  <c r="AY9" i="46"/>
  <c r="AY126" i="46" s="1" a="1"/>
  <c r="AY126" i="46" s="1"/>
  <c r="AW9" i="46"/>
  <c r="AW126" i="46" s="1" a="1"/>
  <c r="AW126" i="46" s="1"/>
  <c r="AU9" i="46"/>
  <c r="AU126" i="46" s="1" a="1"/>
  <c r="AU126" i="46" s="1"/>
  <c r="AT9" i="46"/>
  <c r="AT126" i="46" s="1" a="1"/>
  <c r="AT126" i="46" s="1"/>
  <c r="AS9" i="46"/>
  <c r="AS126" i="46" s="1" a="1"/>
  <c r="AS126" i="46" s="1"/>
  <c r="AQ9" i="46"/>
  <c r="AQ126" i="46" s="1" a="1"/>
  <c r="AQ126" i="46" s="1"/>
  <c r="AO9" i="46"/>
  <c r="AO126" i="46" s="1" a="1"/>
  <c r="AO126" i="46" s="1"/>
  <c r="AN9" i="46"/>
  <c r="AN126" i="46" s="1" a="1"/>
  <c r="AN126" i="46" s="1"/>
  <c r="AM9" i="46"/>
  <c r="AM126" i="46" s="1" a="1"/>
  <c r="AM126" i="46" s="1"/>
  <c r="AK9" i="46"/>
  <c r="AK126" i="46" s="1" a="1"/>
  <c r="AK126" i="46" s="1"/>
  <c r="AI9" i="46"/>
  <c r="AI126" i="46" s="1" a="1"/>
  <c r="AI126" i="46" s="1"/>
  <c r="AH9" i="46"/>
  <c r="AH126" i="46" s="1" a="1"/>
  <c r="AH126" i="46" s="1"/>
  <c r="AG9" i="46"/>
  <c r="AG126" i="46" s="1" a="1"/>
  <c r="AG126" i="46" s="1"/>
  <c r="AE9" i="46"/>
  <c r="AE126" i="46" s="1" a="1"/>
  <c r="AE126" i="46" s="1"/>
  <c r="AC9" i="46"/>
  <c r="AC126" i="46" s="1" a="1"/>
  <c r="AC126" i="46" s="1"/>
  <c r="AB9" i="46"/>
  <c r="AB126" i="46" s="1" a="1"/>
  <c r="AB126" i="46" s="1"/>
  <c r="AA9" i="46"/>
  <c r="AA126" i="46" s="1" a="1"/>
  <c r="AA126" i="46" s="1"/>
  <c r="Y9" i="46"/>
  <c r="Y126" i="46" s="1" a="1"/>
  <c r="Y126" i="46" s="1"/>
  <c r="W9" i="46"/>
  <c r="W126" i="46" s="1" a="1"/>
  <c r="W126" i="46" s="1"/>
  <c r="V9" i="46"/>
  <c r="V126" i="46" s="1" a="1"/>
  <c r="V126" i="46" s="1"/>
  <c r="U9" i="46"/>
  <c r="U126" i="46" s="1" a="1"/>
  <c r="U126" i="46" s="1"/>
  <c r="S9" i="46"/>
  <c r="S126" i="46" s="1" a="1"/>
  <c r="S126" i="46" s="1"/>
  <c r="Q9" i="46"/>
  <c r="Q126" i="46" s="1" a="1"/>
  <c r="Q126" i="46" s="1"/>
  <c r="P9" i="46"/>
  <c r="P126" i="46" s="1" a="1"/>
  <c r="P126" i="46" s="1"/>
  <c r="O9" i="46"/>
  <c r="O126" i="46" s="1" a="1"/>
  <c r="O126" i="46" s="1"/>
  <c r="M9" i="46"/>
  <c r="M126" i="46" s="1" a="1"/>
  <c r="M126" i="46" s="1"/>
  <c r="K9" i="46"/>
  <c r="K126" i="46" s="1" a="1"/>
  <c r="K126" i="46" s="1"/>
  <c r="J9" i="46"/>
  <c r="J126" i="46" s="1" a="1"/>
  <c r="J126" i="46" s="1"/>
  <c r="I9" i="46"/>
  <c r="I126" i="46" s="1" a="1"/>
  <c r="I126" i="46" s="1"/>
  <c r="G9" i="46"/>
  <c r="G126" i="46" s="1" a="1"/>
  <c r="G126" i="46" s="1"/>
  <c r="E9" i="46"/>
  <c r="E126" i="46" s="1" a="1"/>
  <c r="E126" i="46" s="1"/>
  <c r="D9" i="46"/>
  <c r="D126" i="46" s="1" a="1"/>
  <c r="D126" i="46" s="1"/>
  <c r="C9" i="46"/>
  <c r="C126" i="46" s="1" a="1"/>
  <c r="C126" i="46" s="1"/>
  <c r="BG5" i="46"/>
  <c r="BA5" i="46"/>
  <c r="AU5" i="46"/>
  <c r="AO5" i="46"/>
  <c r="AI5" i="46"/>
  <c r="AC5" i="46"/>
  <c r="W5" i="46"/>
  <c r="Q5" i="46"/>
  <c r="K5" i="46"/>
  <c r="E5" i="46"/>
  <c r="AO5" i="43"/>
  <c r="AM9" i="43"/>
  <c r="AN9" i="43"/>
  <c r="AO9" i="43"/>
  <c r="AQ9" i="43"/>
  <c r="AP10" i="43"/>
  <c r="AR10" i="43"/>
  <c r="AP11" i="43"/>
  <c r="AR11" i="43"/>
  <c r="AP12" i="43"/>
  <c r="AR12" i="43"/>
  <c r="AP13" i="43"/>
  <c r="AR13" i="43"/>
  <c r="AP14" i="43"/>
  <c r="AR14" i="43"/>
  <c r="AM15" i="43"/>
  <c r="AN15" i="43"/>
  <c r="AO15" i="43"/>
  <c r="AQ15" i="43"/>
  <c r="AP16" i="43"/>
  <c r="AR16" i="43"/>
  <c r="AP17" i="43"/>
  <c r="AR17" i="43"/>
  <c r="AP18" i="43"/>
  <c r="AR18" i="43"/>
  <c r="AP19" i="43"/>
  <c r="AR19" i="43"/>
  <c r="AP20" i="43"/>
  <c r="AR20" i="43"/>
  <c r="AM21" i="43"/>
  <c r="AN21" i="43"/>
  <c r="AO21" i="43"/>
  <c r="AQ21" i="43"/>
  <c r="AP22" i="43"/>
  <c r="AR22" i="43"/>
  <c r="AP23" i="43"/>
  <c r="AR23" i="43"/>
  <c r="AP24" i="43"/>
  <c r="AR24" i="43"/>
  <c r="AP25" i="43"/>
  <c r="AR25" i="43"/>
  <c r="AP26" i="43"/>
  <c r="AR26" i="43"/>
  <c r="AM27" i="43"/>
  <c r="AN27" i="43"/>
  <c r="AO27" i="43"/>
  <c r="AQ27" i="43"/>
  <c r="AP28" i="43"/>
  <c r="AR28" i="43"/>
  <c r="AP29" i="43"/>
  <c r="AR29" i="43"/>
  <c r="AP30" i="43"/>
  <c r="AR30" i="43"/>
  <c r="AP31" i="43"/>
  <c r="AR31" i="43"/>
  <c r="AP32" i="43"/>
  <c r="AR32" i="43"/>
  <c r="AM33" i="43"/>
  <c r="AN33" i="43"/>
  <c r="AO33" i="43"/>
  <c r="AQ33" i="43"/>
  <c r="AP34" i="43"/>
  <c r="AR34" i="43"/>
  <c r="AP35" i="43"/>
  <c r="AR35" i="43"/>
  <c r="AP36" i="43"/>
  <c r="AR36" i="43"/>
  <c r="AP37" i="43"/>
  <c r="AR37" i="43"/>
  <c r="AP38" i="43"/>
  <c r="AR38" i="43"/>
  <c r="AM39" i="43"/>
  <c r="AN39" i="43"/>
  <c r="AO39" i="43"/>
  <c r="AQ39" i="43"/>
  <c r="AP40" i="43"/>
  <c r="AR40" i="43"/>
  <c r="AP41" i="43"/>
  <c r="AR41" i="43"/>
  <c r="AP42" i="43"/>
  <c r="AR42" i="43"/>
  <c r="AP43" i="43"/>
  <c r="AR43" i="43"/>
  <c r="AP44" i="43"/>
  <c r="AR44" i="43"/>
  <c r="AM45" i="43"/>
  <c r="AN45" i="43"/>
  <c r="AO45" i="43"/>
  <c r="AQ45" i="43"/>
  <c r="AP46" i="43"/>
  <c r="AR46" i="43"/>
  <c r="AP47" i="43"/>
  <c r="AR47" i="43"/>
  <c r="AP48" i="43"/>
  <c r="AR48" i="43"/>
  <c r="AP49" i="43"/>
  <c r="AR49" i="43"/>
  <c r="AP50" i="43"/>
  <c r="AR50" i="43"/>
  <c r="AM51" i="43"/>
  <c r="AN51" i="43"/>
  <c r="AO51" i="43"/>
  <c r="AQ51" i="43"/>
  <c r="AP52" i="43"/>
  <c r="AR52" i="43"/>
  <c r="AP53" i="43"/>
  <c r="AR53" i="43"/>
  <c r="AP54" i="43"/>
  <c r="AR54" i="43"/>
  <c r="AP55" i="43"/>
  <c r="AR55" i="43"/>
  <c r="AP56" i="43"/>
  <c r="AR56" i="43"/>
  <c r="AM57" i="43"/>
  <c r="AN57" i="43"/>
  <c r="AO57" i="43"/>
  <c r="AQ57" i="43"/>
  <c r="AP58" i="43"/>
  <c r="AR58" i="43"/>
  <c r="AP59" i="43"/>
  <c r="AR59" i="43"/>
  <c r="AP60" i="43"/>
  <c r="AR60" i="43"/>
  <c r="AP61" i="43"/>
  <c r="AR61" i="43"/>
  <c r="AP62" i="43"/>
  <c r="AR62" i="43"/>
  <c r="AM63" i="43"/>
  <c r="AN63" i="43"/>
  <c r="AO63" i="43"/>
  <c r="AQ63" i="43"/>
  <c r="AP64" i="43"/>
  <c r="AR64" i="43"/>
  <c r="AP65" i="43"/>
  <c r="AR65" i="43"/>
  <c r="AP66" i="43"/>
  <c r="AR66" i="43"/>
  <c r="AP67" i="43"/>
  <c r="AR67" i="43"/>
  <c r="AP68" i="43"/>
  <c r="AR68" i="43"/>
  <c r="AM69" i="43"/>
  <c r="AN69" i="43"/>
  <c r="AO69" i="43"/>
  <c r="AQ69" i="43"/>
  <c r="AP70" i="43"/>
  <c r="AR70" i="43"/>
  <c r="AP71" i="43"/>
  <c r="AR71" i="43"/>
  <c r="AP72" i="43"/>
  <c r="AR72" i="43"/>
  <c r="AP73" i="43"/>
  <c r="AR73" i="43"/>
  <c r="AP74" i="43"/>
  <c r="AR74" i="43"/>
  <c r="AM75" i="43"/>
  <c r="AN75" i="43"/>
  <c r="AO75" i="43"/>
  <c r="AQ75" i="43"/>
  <c r="AP76" i="43"/>
  <c r="AR76" i="43"/>
  <c r="AP77" i="43"/>
  <c r="AR77" i="43"/>
  <c r="AP78" i="43"/>
  <c r="AR78" i="43"/>
  <c r="AP79" i="43"/>
  <c r="AR79" i="43"/>
  <c r="AP80" i="43"/>
  <c r="AR80" i="43"/>
  <c r="AM81" i="43"/>
  <c r="AN81" i="43"/>
  <c r="AO81" i="43"/>
  <c r="AQ81" i="43"/>
  <c r="AP82" i="43"/>
  <c r="AR82" i="43"/>
  <c r="AP83" i="43"/>
  <c r="AR83" i="43"/>
  <c r="AP84" i="43"/>
  <c r="AR84" i="43"/>
  <c r="AP85" i="43"/>
  <c r="AR85" i="43"/>
  <c r="AP86" i="43"/>
  <c r="AR86" i="43"/>
  <c r="AM87" i="43"/>
  <c r="AN87" i="43"/>
  <c r="AO87" i="43"/>
  <c r="AQ87" i="43"/>
  <c r="AP88" i="43"/>
  <c r="AR88" i="43"/>
  <c r="AP89" i="43"/>
  <c r="AR89" i="43"/>
  <c r="AP90" i="43"/>
  <c r="AR90" i="43"/>
  <c r="AP91" i="43"/>
  <c r="AR91" i="43"/>
  <c r="AP92" i="43"/>
  <c r="AR92" i="43"/>
  <c r="AM93" i="43"/>
  <c r="AN93" i="43"/>
  <c r="AO93" i="43"/>
  <c r="AQ93" i="43"/>
  <c r="AP94" i="43"/>
  <c r="AR94" i="43"/>
  <c r="AP95" i="43"/>
  <c r="AR95" i="43"/>
  <c r="AP96" i="43"/>
  <c r="AR96" i="43"/>
  <c r="AP97" i="43"/>
  <c r="AR97" i="43"/>
  <c r="AP98" i="43"/>
  <c r="AR98" i="43"/>
  <c r="AM99" i="43"/>
  <c r="AN99" i="43"/>
  <c r="AO99" i="43"/>
  <c r="AQ99" i="43"/>
  <c r="AP100" i="43"/>
  <c r="AR100" i="43"/>
  <c r="AP101" i="43"/>
  <c r="AR101" i="43"/>
  <c r="AP102" i="43"/>
  <c r="AR102" i="43"/>
  <c r="AP103" i="43"/>
  <c r="AR103" i="43"/>
  <c r="AP104" i="43"/>
  <c r="AR104" i="43"/>
  <c r="AM105" i="43"/>
  <c r="AN105" i="43"/>
  <c r="AO105" i="43"/>
  <c r="AQ105" i="43"/>
  <c r="AP106" i="43"/>
  <c r="AR106" i="43"/>
  <c r="AP107" i="43"/>
  <c r="AR107" i="43"/>
  <c r="AP108" i="43"/>
  <c r="AR108" i="43"/>
  <c r="AP109" i="43"/>
  <c r="AR109" i="43"/>
  <c r="AP110" i="43"/>
  <c r="AR110" i="43"/>
  <c r="AM111" i="43"/>
  <c r="AN111" i="43"/>
  <c r="AO111" i="43"/>
  <c r="AQ111" i="43"/>
  <c r="AP112" i="43"/>
  <c r="AR112" i="43"/>
  <c r="AP113" i="43"/>
  <c r="AR113" i="43"/>
  <c r="AP114" i="43"/>
  <c r="AR114" i="43"/>
  <c r="AP115" i="43"/>
  <c r="AR115" i="43"/>
  <c r="AP116" i="43"/>
  <c r="AR116" i="43"/>
  <c r="AM117" i="43"/>
  <c r="AN117" i="43"/>
  <c r="AO117" i="43"/>
  <c r="AQ117" i="43"/>
  <c r="AP118" i="43"/>
  <c r="AR118" i="43"/>
  <c r="AP119" i="43"/>
  <c r="AR119" i="43"/>
  <c r="AP120" i="43"/>
  <c r="AR120" i="43"/>
  <c r="AP121" i="43"/>
  <c r="AR121" i="43"/>
  <c r="AP122" i="43"/>
  <c r="AR122" i="43"/>
  <c r="AU5" i="43"/>
  <c r="AS9" i="43"/>
  <c r="AT9" i="43"/>
  <c r="AU9" i="43"/>
  <c r="AW9" i="43"/>
  <c r="AV10" i="43"/>
  <c r="AX10" i="43"/>
  <c r="AV11" i="43"/>
  <c r="AX11" i="43"/>
  <c r="AV12" i="43"/>
  <c r="AX12" i="43"/>
  <c r="AV13" i="43"/>
  <c r="AX13" i="43"/>
  <c r="AV14" i="43"/>
  <c r="AX14" i="43"/>
  <c r="AS15" i="43"/>
  <c r="AT15" i="43"/>
  <c r="AU15" i="43"/>
  <c r="AW15" i="43"/>
  <c r="AV16" i="43"/>
  <c r="AX16" i="43"/>
  <c r="AV17" i="43"/>
  <c r="AX17" i="43"/>
  <c r="AV18" i="43"/>
  <c r="AX18" i="43"/>
  <c r="AV19" i="43"/>
  <c r="AX19" i="43"/>
  <c r="AV20" i="43"/>
  <c r="AX20" i="43"/>
  <c r="AS21" i="43"/>
  <c r="AT21" i="43"/>
  <c r="AU21" i="43"/>
  <c r="AW21" i="43"/>
  <c r="AV22" i="43"/>
  <c r="AX22" i="43"/>
  <c r="AV23" i="43"/>
  <c r="AX23" i="43"/>
  <c r="AV24" i="43"/>
  <c r="AX24" i="43"/>
  <c r="AV25" i="43"/>
  <c r="AX25" i="43"/>
  <c r="AV26" i="43"/>
  <c r="AX26" i="43"/>
  <c r="AS27" i="43"/>
  <c r="AT27" i="43"/>
  <c r="AU27" i="43"/>
  <c r="AW27" i="43"/>
  <c r="AV28" i="43"/>
  <c r="AX28" i="43"/>
  <c r="AV29" i="43"/>
  <c r="AX29" i="43"/>
  <c r="AV30" i="43"/>
  <c r="AX30" i="43"/>
  <c r="AV31" i="43"/>
  <c r="AX31" i="43"/>
  <c r="AV32" i="43"/>
  <c r="AX32" i="43"/>
  <c r="AS33" i="43"/>
  <c r="AT33" i="43"/>
  <c r="AU33" i="43"/>
  <c r="AW33" i="43"/>
  <c r="AV34" i="43"/>
  <c r="AX34" i="43"/>
  <c r="AV35" i="43"/>
  <c r="AX35" i="43"/>
  <c r="AV36" i="43"/>
  <c r="AX36" i="43"/>
  <c r="AV37" i="43"/>
  <c r="AX37" i="43"/>
  <c r="AV38" i="43"/>
  <c r="AX38" i="43"/>
  <c r="AS39" i="43"/>
  <c r="AT39" i="43"/>
  <c r="AU39" i="43"/>
  <c r="AW39" i="43"/>
  <c r="AV40" i="43"/>
  <c r="AX40" i="43"/>
  <c r="AV41" i="43"/>
  <c r="AX41" i="43"/>
  <c r="AV42" i="43"/>
  <c r="AX42" i="43"/>
  <c r="AV43" i="43"/>
  <c r="AX43" i="43"/>
  <c r="AV44" i="43"/>
  <c r="AX44" i="43"/>
  <c r="AS45" i="43"/>
  <c r="AT45" i="43"/>
  <c r="AU45" i="43"/>
  <c r="AW45" i="43"/>
  <c r="AV46" i="43"/>
  <c r="AX46" i="43"/>
  <c r="AV47" i="43"/>
  <c r="AX47" i="43"/>
  <c r="AV48" i="43"/>
  <c r="AX48" i="43"/>
  <c r="AV49" i="43"/>
  <c r="AX49" i="43"/>
  <c r="AV50" i="43"/>
  <c r="AX50" i="43"/>
  <c r="AS51" i="43"/>
  <c r="AT51" i="43"/>
  <c r="AU51" i="43"/>
  <c r="AW51" i="43"/>
  <c r="AV52" i="43"/>
  <c r="AX52" i="43"/>
  <c r="AV53" i="43"/>
  <c r="AX53" i="43"/>
  <c r="AV54" i="43"/>
  <c r="AX54" i="43"/>
  <c r="AV55" i="43"/>
  <c r="AX55" i="43"/>
  <c r="AV56" i="43"/>
  <c r="AX56" i="43"/>
  <c r="AS57" i="43"/>
  <c r="AT57" i="43"/>
  <c r="AU57" i="43"/>
  <c r="AW57" i="43"/>
  <c r="AV58" i="43"/>
  <c r="AX58" i="43"/>
  <c r="AV59" i="43"/>
  <c r="AX59" i="43"/>
  <c r="AV60" i="43"/>
  <c r="AX60" i="43"/>
  <c r="AV61" i="43"/>
  <c r="AX61" i="43"/>
  <c r="AV62" i="43"/>
  <c r="AX62" i="43"/>
  <c r="AS63" i="43"/>
  <c r="AT63" i="43"/>
  <c r="AU63" i="43"/>
  <c r="AW63" i="43"/>
  <c r="AV64" i="43"/>
  <c r="AX64" i="43"/>
  <c r="AV65" i="43"/>
  <c r="AX65" i="43"/>
  <c r="AV66" i="43"/>
  <c r="AX66" i="43"/>
  <c r="AV67" i="43"/>
  <c r="AX67" i="43"/>
  <c r="AV68" i="43"/>
  <c r="AX68" i="43"/>
  <c r="AS69" i="43"/>
  <c r="AT69" i="43"/>
  <c r="AU69" i="43"/>
  <c r="AW69" i="43"/>
  <c r="AV70" i="43"/>
  <c r="AX70" i="43"/>
  <c r="AV71" i="43"/>
  <c r="AX71" i="43"/>
  <c r="AV72" i="43"/>
  <c r="AX72" i="43"/>
  <c r="AV73" i="43"/>
  <c r="AX73" i="43"/>
  <c r="AV74" i="43"/>
  <c r="AX74" i="43"/>
  <c r="AS75" i="43"/>
  <c r="AT75" i="43"/>
  <c r="AU75" i="43"/>
  <c r="AW75" i="43"/>
  <c r="AV76" i="43"/>
  <c r="AX76" i="43"/>
  <c r="AV77" i="43"/>
  <c r="AX77" i="43"/>
  <c r="AV78" i="43"/>
  <c r="AX78" i="43"/>
  <c r="AV79" i="43"/>
  <c r="AX79" i="43"/>
  <c r="AV80" i="43"/>
  <c r="AX80" i="43"/>
  <c r="AS81" i="43"/>
  <c r="AT81" i="43"/>
  <c r="AU81" i="43"/>
  <c r="AW81" i="43"/>
  <c r="AV82" i="43"/>
  <c r="AX82" i="43"/>
  <c r="AV83" i="43"/>
  <c r="AX83" i="43"/>
  <c r="AV84" i="43"/>
  <c r="AX84" i="43"/>
  <c r="AV85" i="43"/>
  <c r="AX85" i="43"/>
  <c r="AV86" i="43"/>
  <c r="AX86" i="43"/>
  <c r="AS87" i="43"/>
  <c r="AT87" i="43"/>
  <c r="AU87" i="43"/>
  <c r="AW87" i="43"/>
  <c r="AV88" i="43"/>
  <c r="AX88" i="43"/>
  <c r="AV89" i="43"/>
  <c r="AX89" i="43"/>
  <c r="AV90" i="43"/>
  <c r="AX90" i="43"/>
  <c r="AV91" i="43"/>
  <c r="AX91" i="43"/>
  <c r="AV92" i="43"/>
  <c r="AX92" i="43"/>
  <c r="AS93" i="43"/>
  <c r="AT93" i="43"/>
  <c r="AU93" i="43"/>
  <c r="AW93" i="43"/>
  <c r="AV94" i="43"/>
  <c r="AX94" i="43"/>
  <c r="AV95" i="43"/>
  <c r="AX95" i="43"/>
  <c r="AV96" i="43"/>
  <c r="AX96" i="43"/>
  <c r="AV97" i="43"/>
  <c r="AX97" i="43"/>
  <c r="AV98" i="43"/>
  <c r="AX98" i="43"/>
  <c r="AS99" i="43"/>
  <c r="AT99" i="43"/>
  <c r="AU99" i="43"/>
  <c r="AW99" i="43"/>
  <c r="AV100" i="43"/>
  <c r="AX100" i="43"/>
  <c r="AV101" i="43"/>
  <c r="AX101" i="43"/>
  <c r="AV102" i="43"/>
  <c r="AX102" i="43"/>
  <c r="AV103" i="43"/>
  <c r="AX103" i="43"/>
  <c r="AV104" i="43"/>
  <c r="AX104" i="43"/>
  <c r="AS105" i="43"/>
  <c r="AT105" i="43"/>
  <c r="AU105" i="43"/>
  <c r="AW105" i="43"/>
  <c r="AV106" i="43"/>
  <c r="AX106" i="43"/>
  <c r="AV107" i="43"/>
  <c r="AX107" i="43"/>
  <c r="AV108" i="43"/>
  <c r="AX108" i="43"/>
  <c r="AV109" i="43"/>
  <c r="AX109" i="43"/>
  <c r="AV110" i="43"/>
  <c r="AX110" i="43"/>
  <c r="AS111" i="43"/>
  <c r="AT111" i="43"/>
  <c r="AU111" i="43"/>
  <c r="AW111" i="43"/>
  <c r="AV112" i="43"/>
  <c r="AX112" i="43"/>
  <c r="AV113" i="43"/>
  <c r="AX113" i="43"/>
  <c r="AV114" i="43"/>
  <c r="AX114" i="43"/>
  <c r="AV115" i="43"/>
  <c r="AX115" i="43"/>
  <c r="AV116" i="43"/>
  <c r="AX116" i="43"/>
  <c r="AS117" i="43"/>
  <c r="AT117" i="43"/>
  <c r="AU117" i="43"/>
  <c r="AW117" i="43"/>
  <c r="AV118" i="43"/>
  <c r="AX118" i="43"/>
  <c r="AV119" i="43"/>
  <c r="AX119" i="43"/>
  <c r="AV120" i="43"/>
  <c r="AX120" i="43"/>
  <c r="AV121" i="43"/>
  <c r="AX121" i="43"/>
  <c r="AV122" i="43"/>
  <c r="AX122" i="43"/>
  <c r="BA5" i="43"/>
  <c r="AY9" i="43"/>
  <c r="AZ9" i="43"/>
  <c r="BA9" i="43"/>
  <c r="BC9" i="43"/>
  <c r="BB10" i="43"/>
  <c r="BD10" i="43"/>
  <c r="BB11" i="43"/>
  <c r="BD11" i="43"/>
  <c r="BB12" i="43"/>
  <c r="BD12" i="43"/>
  <c r="BB13" i="43"/>
  <c r="BD13" i="43"/>
  <c r="BB14" i="43"/>
  <c r="BD14" i="43"/>
  <c r="AY15" i="43"/>
  <c r="AZ15" i="43"/>
  <c r="BA15" i="43"/>
  <c r="BC15" i="43"/>
  <c r="BB16" i="43"/>
  <c r="BD16" i="43"/>
  <c r="BB17" i="43"/>
  <c r="BD17" i="43"/>
  <c r="BB18" i="43"/>
  <c r="BD18" i="43"/>
  <c r="BB19" i="43"/>
  <c r="BD19" i="43"/>
  <c r="BB20" i="43"/>
  <c r="BD20" i="43"/>
  <c r="AY21" i="43"/>
  <c r="AZ21" i="43"/>
  <c r="BA21" i="43"/>
  <c r="BC21" i="43"/>
  <c r="BB22" i="43"/>
  <c r="BD22" i="43"/>
  <c r="BB23" i="43"/>
  <c r="BD23" i="43"/>
  <c r="BB24" i="43"/>
  <c r="BD24" i="43"/>
  <c r="BB25" i="43"/>
  <c r="BD25" i="43"/>
  <c r="BB26" i="43"/>
  <c r="BD26" i="43"/>
  <c r="AY27" i="43"/>
  <c r="AZ27" i="43"/>
  <c r="BA27" i="43"/>
  <c r="BC27" i="43"/>
  <c r="BB28" i="43"/>
  <c r="BD28" i="43"/>
  <c r="BB29" i="43"/>
  <c r="BD29" i="43"/>
  <c r="BB30" i="43"/>
  <c r="BD30" i="43"/>
  <c r="BB31" i="43"/>
  <c r="BD31" i="43"/>
  <c r="BB32" i="43"/>
  <c r="BD32" i="43"/>
  <c r="AY33" i="43"/>
  <c r="AZ33" i="43"/>
  <c r="BA33" i="43"/>
  <c r="BC33" i="43"/>
  <c r="BB34" i="43"/>
  <c r="BD34" i="43"/>
  <c r="BB35" i="43"/>
  <c r="BD35" i="43"/>
  <c r="BB36" i="43"/>
  <c r="BD36" i="43"/>
  <c r="BB37" i="43"/>
  <c r="BD37" i="43"/>
  <c r="BB38" i="43"/>
  <c r="BD38" i="43"/>
  <c r="AY39" i="43"/>
  <c r="AZ39" i="43"/>
  <c r="BA39" i="43"/>
  <c r="BC39" i="43"/>
  <c r="BB40" i="43"/>
  <c r="BD40" i="43"/>
  <c r="BB41" i="43"/>
  <c r="BD41" i="43"/>
  <c r="BB42" i="43"/>
  <c r="BD42" i="43"/>
  <c r="BB43" i="43"/>
  <c r="BD43" i="43"/>
  <c r="BB44" i="43"/>
  <c r="BD44" i="43"/>
  <c r="AY45" i="43"/>
  <c r="AZ45" i="43"/>
  <c r="BA45" i="43"/>
  <c r="BC45" i="43"/>
  <c r="BB46" i="43"/>
  <c r="BD46" i="43"/>
  <c r="BB47" i="43"/>
  <c r="BD47" i="43"/>
  <c r="BB48" i="43"/>
  <c r="BD48" i="43"/>
  <c r="BB49" i="43"/>
  <c r="BD49" i="43"/>
  <c r="BB50" i="43"/>
  <c r="BD50" i="43"/>
  <c r="AY51" i="43"/>
  <c r="AZ51" i="43"/>
  <c r="BA51" i="43"/>
  <c r="BC51" i="43"/>
  <c r="BB52" i="43"/>
  <c r="BD52" i="43"/>
  <c r="BB53" i="43"/>
  <c r="BD53" i="43"/>
  <c r="BB54" i="43"/>
  <c r="BD54" i="43"/>
  <c r="BB55" i="43"/>
  <c r="BD55" i="43"/>
  <c r="BB56" i="43"/>
  <c r="BD56" i="43"/>
  <c r="AY57" i="43"/>
  <c r="AZ57" i="43"/>
  <c r="BA57" i="43"/>
  <c r="BC57" i="43"/>
  <c r="BB58" i="43"/>
  <c r="BD58" i="43"/>
  <c r="BB59" i="43"/>
  <c r="BD59" i="43"/>
  <c r="BB60" i="43"/>
  <c r="BD60" i="43"/>
  <c r="BB61" i="43"/>
  <c r="BD61" i="43"/>
  <c r="BB62" i="43"/>
  <c r="BD62" i="43"/>
  <c r="AY63" i="43"/>
  <c r="AZ63" i="43"/>
  <c r="BA63" i="43"/>
  <c r="BC63" i="43"/>
  <c r="BB64" i="43"/>
  <c r="BD64" i="43"/>
  <c r="BB65" i="43"/>
  <c r="BD65" i="43"/>
  <c r="BB66" i="43"/>
  <c r="BD66" i="43"/>
  <c r="BB67" i="43"/>
  <c r="BD67" i="43"/>
  <c r="BB68" i="43"/>
  <c r="BD68" i="43"/>
  <c r="AY69" i="43"/>
  <c r="AZ69" i="43"/>
  <c r="BA69" i="43"/>
  <c r="BC69" i="43"/>
  <c r="BB70" i="43"/>
  <c r="BD70" i="43"/>
  <c r="BB71" i="43"/>
  <c r="BD71" i="43"/>
  <c r="BB72" i="43"/>
  <c r="BD72" i="43"/>
  <c r="BB73" i="43"/>
  <c r="BD73" i="43"/>
  <c r="BB74" i="43"/>
  <c r="BD74" i="43"/>
  <c r="AY75" i="43"/>
  <c r="AZ75" i="43"/>
  <c r="BA75" i="43"/>
  <c r="BC75" i="43"/>
  <c r="BB76" i="43"/>
  <c r="BD76" i="43"/>
  <c r="BB77" i="43"/>
  <c r="BD77" i="43"/>
  <c r="BB78" i="43"/>
  <c r="BD78" i="43"/>
  <c r="BB79" i="43"/>
  <c r="BD79" i="43"/>
  <c r="BB80" i="43"/>
  <c r="BD80" i="43"/>
  <c r="AY81" i="43"/>
  <c r="AZ81" i="43"/>
  <c r="BA81" i="43"/>
  <c r="BC81" i="43"/>
  <c r="BB82" i="43"/>
  <c r="BD82" i="43"/>
  <c r="BB83" i="43"/>
  <c r="BD83" i="43"/>
  <c r="BB84" i="43"/>
  <c r="BD84" i="43"/>
  <c r="BB85" i="43"/>
  <c r="BD85" i="43"/>
  <c r="BB86" i="43"/>
  <c r="BD86" i="43"/>
  <c r="AY87" i="43"/>
  <c r="AZ87" i="43"/>
  <c r="BA87" i="43"/>
  <c r="BC87" i="43"/>
  <c r="BB88" i="43"/>
  <c r="BD88" i="43"/>
  <c r="BB89" i="43"/>
  <c r="BD89" i="43"/>
  <c r="BB90" i="43"/>
  <c r="BD90" i="43"/>
  <c r="BB91" i="43"/>
  <c r="BD91" i="43"/>
  <c r="BB92" i="43"/>
  <c r="BD92" i="43"/>
  <c r="AY93" i="43"/>
  <c r="AZ93" i="43"/>
  <c r="BA93" i="43"/>
  <c r="BC93" i="43"/>
  <c r="BB94" i="43"/>
  <c r="BD94" i="43"/>
  <c r="BB95" i="43"/>
  <c r="BD95" i="43"/>
  <c r="BB96" i="43"/>
  <c r="BD96" i="43"/>
  <c r="BB97" i="43"/>
  <c r="BD97" i="43"/>
  <c r="BB98" i="43"/>
  <c r="BD98" i="43"/>
  <c r="AY99" i="43"/>
  <c r="AZ99" i="43"/>
  <c r="BA99" i="43"/>
  <c r="BC99" i="43"/>
  <c r="BB100" i="43"/>
  <c r="BD100" i="43"/>
  <c r="BB101" i="43"/>
  <c r="BD101" i="43"/>
  <c r="BB102" i="43"/>
  <c r="BD102" i="43"/>
  <c r="BB103" i="43"/>
  <c r="BD103" i="43"/>
  <c r="BB104" i="43"/>
  <c r="BD104" i="43"/>
  <c r="AY105" i="43"/>
  <c r="AZ105" i="43"/>
  <c r="BA105" i="43"/>
  <c r="BC105" i="43"/>
  <c r="BB106" i="43"/>
  <c r="BD106" i="43"/>
  <c r="BB107" i="43"/>
  <c r="BD107" i="43"/>
  <c r="BB108" i="43"/>
  <c r="BD108" i="43"/>
  <c r="BB109" i="43"/>
  <c r="BD109" i="43"/>
  <c r="BB110" i="43"/>
  <c r="BD110" i="43"/>
  <c r="AY111" i="43"/>
  <c r="AZ111" i="43"/>
  <c r="BA111" i="43"/>
  <c r="BC111" i="43"/>
  <c r="BB112" i="43"/>
  <c r="BD112" i="43"/>
  <c r="BB113" i="43"/>
  <c r="BD113" i="43"/>
  <c r="BB114" i="43"/>
  <c r="BD114" i="43"/>
  <c r="BB115" i="43"/>
  <c r="BD115" i="43"/>
  <c r="BB116" i="43"/>
  <c r="BD116" i="43"/>
  <c r="AY117" i="43"/>
  <c r="AZ117" i="43"/>
  <c r="BA117" i="43"/>
  <c r="BC117" i="43"/>
  <c r="BB118" i="43"/>
  <c r="BD118" i="43"/>
  <c r="BB119" i="43"/>
  <c r="BD119" i="43"/>
  <c r="BB120" i="43"/>
  <c r="BD120" i="43"/>
  <c r="BB121" i="43"/>
  <c r="BD121" i="43"/>
  <c r="BB122" i="43"/>
  <c r="BD122" i="43"/>
  <c r="BK10" i="43" a="1"/>
  <c r="BK10" i="43" s="1"/>
  <c r="BL10" i="43" a="1"/>
  <c r="BL10" i="43" s="1"/>
  <c r="BM10" i="43" a="1"/>
  <c r="BM10" i="43" s="1"/>
  <c r="BO10" i="43" a="1"/>
  <c r="BO10" i="43" s="1"/>
  <c r="BK11" i="43" a="1"/>
  <c r="BK11" i="43" s="1"/>
  <c r="BL11" i="43" a="1"/>
  <c r="BL11" i="43" s="1"/>
  <c r="BM11" i="43" a="1"/>
  <c r="BM11" i="43" s="1"/>
  <c r="BO11" i="43" a="1"/>
  <c r="BO11" i="43" s="1"/>
  <c r="BK12" i="43" a="1"/>
  <c r="BK12" i="43" s="1"/>
  <c r="BL12" i="43" a="1"/>
  <c r="BL12" i="43" s="1"/>
  <c r="BM12" i="43" a="1"/>
  <c r="BM12" i="43" s="1"/>
  <c r="BO12" i="43" a="1"/>
  <c r="BO12" i="43" s="1"/>
  <c r="BK13" i="43" a="1"/>
  <c r="BK13" i="43" s="1"/>
  <c r="BL13" i="43" a="1"/>
  <c r="BL13" i="43" s="1"/>
  <c r="BM13" i="43" a="1"/>
  <c r="BM13" i="43" s="1"/>
  <c r="BO13" i="43" a="1"/>
  <c r="BO13" i="43" s="1"/>
  <c r="BK14" i="43" a="1"/>
  <c r="BK14" i="43" s="1"/>
  <c r="BL14" i="43" a="1"/>
  <c r="BL14" i="43" s="1"/>
  <c r="BM14" i="43" a="1"/>
  <c r="BM14" i="43" s="1"/>
  <c r="BO14" i="43" a="1"/>
  <c r="BO14" i="43" s="1"/>
  <c r="BK16" i="43" a="1"/>
  <c r="BK16" i="43" s="1"/>
  <c r="BL16" i="43" a="1"/>
  <c r="BL16" i="43" s="1"/>
  <c r="BM16" i="43" a="1"/>
  <c r="BM16" i="43" s="1"/>
  <c r="BO16" i="43" a="1"/>
  <c r="BO16" i="43" s="1"/>
  <c r="BK17" i="43" a="1"/>
  <c r="BK17" i="43" s="1"/>
  <c r="BL17" i="43" a="1"/>
  <c r="BL17" i="43" s="1"/>
  <c r="BM17" i="43" a="1"/>
  <c r="BM17" i="43" s="1"/>
  <c r="BO17" i="43" a="1"/>
  <c r="BO17" i="43" s="1"/>
  <c r="BK18" i="43" a="1"/>
  <c r="BK18" i="43" s="1"/>
  <c r="BL18" i="43" a="1"/>
  <c r="BL18" i="43" s="1"/>
  <c r="BM18" i="43" a="1"/>
  <c r="BM18" i="43" s="1"/>
  <c r="BO18" i="43" a="1"/>
  <c r="BO18" i="43" s="1"/>
  <c r="BK19" i="43" a="1"/>
  <c r="BK19" i="43" s="1"/>
  <c r="BL19" i="43" a="1"/>
  <c r="BL19" i="43" s="1"/>
  <c r="BM19" i="43" a="1"/>
  <c r="BM19" i="43" s="1"/>
  <c r="BO19" i="43" a="1"/>
  <c r="BO19" i="43" s="1"/>
  <c r="BK20" i="43" a="1"/>
  <c r="BK20" i="43" s="1"/>
  <c r="BL20" i="43" a="1"/>
  <c r="BL20" i="43" s="1"/>
  <c r="BM20" i="43" a="1"/>
  <c r="BM20" i="43" s="1"/>
  <c r="BO20" i="43" a="1"/>
  <c r="BO20" i="43" s="1"/>
  <c r="BK22" i="43" a="1"/>
  <c r="BK22" i="43" s="1"/>
  <c r="BL22" i="43" a="1"/>
  <c r="BL22" i="43" s="1"/>
  <c r="BM22" i="43" a="1"/>
  <c r="BM22" i="43" s="1"/>
  <c r="BO22" i="43" a="1"/>
  <c r="BO22" i="43" s="1"/>
  <c r="BK23" i="43" a="1"/>
  <c r="BK23" i="43" s="1"/>
  <c r="BL23" i="43" a="1"/>
  <c r="BL23" i="43" s="1"/>
  <c r="BM23" i="43" a="1"/>
  <c r="BM23" i="43" s="1"/>
  <c r="BO23" i="43" a="1"/>
  <c r="BO23" i="43" s="1"/>
  <c r="BK24" i="43" a="1"/>
  <c r="BK24" i="43" s="1"/>
  <c r="BL24" i="43" a="1"/>
  <c r="BL24" i="43" s="1"/>
  <c r="BM24" i="43" a="1"/>
  <c r="BM24" i="43" s="1"/>
  <c r="BO24" i="43" a="1"/>
  <c r="BO24" i="43" s="1"/>
  <c r="BK25" i="43" a="1"/>
  <c r="BK25" i="43" s="1"/>
  <c r="BL25" i="43" a="1"/>
  <c r="BL25" i="43" s="1"/>
  <c r="BM25" i="43" a="1"/>
  <c r="BM25" i="43" s="1"/>
  <c r="BO25" i="43" a="1"/>
  <c r="BO25" i="43" s="1"/>
  <c r="BK26" i="43" a="1"/>
  <c r="BK26" i="43" s="1"/>
  <c r="BL26" i="43" a="1"/>
  <c r="BL26" i="43" s="1"/>
  <c r="BM26" i="43" a="1"/>
  <c r="BM26" i="43" s="1"/>
  <c r="BO26" i="43" a="1"/>
  <c r="BO26" i="43" s="1"/>
  <c r="BK28" i="43" a="1"/>
  <c r="BK28" i="43" s="1"/>
  <c r="BL28" i="43" a="1"/>
  <c r="BL28" i="43" s="1"/>
  <c r="BM28" i="43" a="1"/>
  <c r="BM28" i="43" s="1"/>
  <c r="BO28" i="43" a="1"/>
  <c r="BO28" i="43" s="1"/>
  <c r="BK29" i="43" a="1"/>
  <c r="BK29" i="43" s="1"/>
  <c r="BL29" i="43" a="1"/>
  <c r="BL29" i="43" s="1"/>
  <c r="BM29" i="43" a="1"/>
  <c r="BM29" i="43" s="1"/>
  <c r="BO29" i="43" a="1"/>
  <c r="BO29" i="43" s="1"/>
  <c r="BK30" i="43" a="1"/>
  <c r="BK30" i="43" s="1"/>
  <c r="BL30" i="43" a="1"/>
  <c r="BL30" i="43" s="1"/>
  <c r="BM30" i="43" a="1"/>
  <c r="BM30" i="43" s="1"/>
  <c r="BO30" i="43" a="1"/>
  <c r="BO30" i="43" s="1"/>
  <c r="BK31" i="43" a="1"/>
  <c r="BK31" i="43" s="1"/>
  <c r="BL31" i="43" a="1"/>
  <c r="BL31" i="43" s="1"/>
  <c r="BM31" i="43" a="1"/>
  <c r="BM31" i="43" s="1"/>
  <c r="BO31" i="43" a="1"/>
  <c r="BO31" i="43" s="1"/>
  <c r="BK32" i="43" a="1"/>
  <c r="BK32" i="43" s="1"/>
  <c r="BL32" i="43" a="1"/>
  <c r="BL32" i="43" s="1"/>
  <c r="BM32" i="43" a="1"/>
  <c r="BM32" i="43" s="1"/>
  <c r="BO32" i="43" a="1"/>
  <c r="BO32" i="43" s="1"/>
  <c r="BK34" i="43" a="1"/>
  <c r="BK34" i="43" s="1"/>
  <c r="BL34" i="43" a="1"/>
  <c r="BL34" i="43" s="1"/>
  <c r="BM34" i="43" a="1"/>
  <c r="BM34" i="43" s="1"/>
  <c r="BO34" i="43" a="1"/>
  <c r="BO34" i="43" s="1"/>
  <c r="BK35" i="43" a="1"/>
  <c r="BK35" i="43" s="1"/>
  <c r="BL35" i="43" a="1"/>
  <c r="BL35" i="43" s="1"/>
  <c r="BM35" i="43" a="1"/>
  <c r="BM35" i="43" s="1"/>
  <c r="BO35" i="43" a="1"/>
  <c r="BO35" i="43" s="1"/>
  <c r="BK36" i="43" a="1"/>
  <c r="BK36" i="43" s="1"/>
  <c r="BL36" i="43" a="1"/>
  <c r="BL36" i="43" s="1"/>
  <c r="BM36" i="43" a="1"/>
  <c r="BM36" i="43" s="1"/>
  <c r="BO36" i="43" a="1"/>
  <c r="BO36" i="43" s="1"/>
  <c r="BK37" i="43" a="1"/>
  <c r="BK37" i="43" s="1"/>
  <c r="BL37" i="43" a="1"/>
  <c r="BL37" i="43" s="1"/>
  <c r="BM37" i="43" a="1"/>
  <c r="BM37" i="43" s="1"/>
  <c r="BO37" i="43" a="1"/>
  <c r="BO37" i="43" s="1"/>
  <c r="BK38" i="43" a="1"/>
  <c r="BK38" i="43" s="1"/>
  <c r="BL38" i="43" a="1"/>
  <c r="BL38" i="43" s="1"/>
  <c r="BM38" i="43" a="1"/>
  <c r="BM38" i="43" s="1"/>
  <c r="BO38" i="43" a="1"/>
  <c r="BO38" i="43" s="1"/>
  <c r="BK40" i="43" a="1"/>
  <c r="BK40" i="43" s="1"/>
  <c r="BL40" i="43" a="1"/>
  <c r="BL40" i="43" s="1"/>
  <c r="BM40" i="43" a="1"/>
  <c r="BM40" i="43" s="1"/>
  <c r="BO40" i="43" a="1"/>
  <c r="BO40" i="43" s="1"/>
  <c r="BK41" i="43" a="1"/>
  <c r="BK41" i="43" s="1"/>
  <c r="BL41" i="43" a="1"/>
  <c r="BL41" i="43" s="1"/>
  <c r="BM41" i="43" a="1"/>
  <c r="BM41" i="43" s="1"/>
  <c r="BO41" i="43" a="1"/>
  <c r="BO41" i="43" s="1"/>
  <c r="BK42" i="43" a="1"/>
  <c r="BK42" i="43" s="1"/>
  <c r="BL42" i="43" a="1"/>
  <c r="BL42" i="43" s="1"/>
  <c r="BM42" i="43" a="1"/>
  <c r="BM42" i="43" s="1"/>
  <c r="BO42" i="43" a="1"/>
  <c r="BO42" i="43" s="1"/>
  <c r="BK43" i="43" a="1"/>
  <c r="BK43" i="43" s="1"/>
  <c r="BL43" i="43" a="1"/>
  <c r="BL43" i="43" s="1"/>
  <c r="BK44" i="43" a="1"/>
  <c r="BK44" i="43" s="1"/>
  <c r="BL44" i="43" a="1"/>
  <c r="BL44" i="43" s="1"/>
  <c r="BM44" i="43" a="1"/>
  <c r="BM44" i="43" s="1"/>
  <c r="BO44" i="43" a="1"/>
  <c r="BO44" i="43" s="1"/>
  <c r="BK46" i="43" a="1"/>
  <c r="BK46" i="43" s="1"/>
  <c r="BL46" i="43" a="1"/>
  <c r="BL46" i="43" s="1"/>
  <c r="BM46" i="43" a="1"/>
  <c r="BM46" i="43" s="1"/>
  <c r="BO46" i="43" a="1"/>
  <c r="BO46" i="43" s="1"/>
  <c r="BK47" i="43" a="1"/>
  <c r="BK47" i="43" s="1"/>
  <c r="BL47" i="43" a="1"/>
  <c r="BL47" i="43" s="1"/>
  <c r="BM47" i="43" a="1"/>
  <c r="BM47" i="43" s="1"/>
  <c r="BO47" i="43" a="1"/>
  <c r="BO47" i="43" s="1"/>
  <c r="BK48" i="43" a="1"/>
  <c r="BK48" i="43" s="1"/>
  <c r="BL48" i="43" a="1"/>
  <c r="BL48" i="43" s="1"/>
  <c r="BM48" i="43" a="1"/>
  <c r="BM48" i="43" s="1"/>
  <c r="BO48" i="43" a="1"/>
  <c r="BO48" i="43" s="1"/>
  <c r="BK49" i="43" a="1"/>
  <c r="BK49" i="43" s="1"/>
  <c r="BL49" i="43" a="1"/>
  <c r="BL49" i="43" s="1"/>
  <c r="BM49" i="43" a="1"/>
  <c r="BM49" i="43" s="1"/>
  <c r="BO49" i="43" a="1"/>
  <c r="BO49" i="43" s="1"/>
  <c r="BK50" i="43" a="1"/>
  <c r="BK50" i="43" s="1"/>
  <c r="BL50" i="43" a="1"/>
  <c r="BL50" i="43" s="1"/>
  <c r="BM50" i="43" a="1"/>
  <c r="BM50" i="43" s="1"/>
  <c r="BO50" i="43" a="1"/>
  <c r="BO50" i="43" s="1"/>
  <c r="BK52" i="43" a="1"/>
  <c r="BK52" i="43" s="1"/>
  <c r="BL52" i="43" a="1"/>
  <c r="BL52" i="43" s="1"/>
  <c r="BM52" i="43" a="1"/>
  <c r="BM52" i="43" s="1"/>
  <c r="BO52" i="43" a="1"/>
  <c r="BO52" i="43" s="1"/>
  <c r="BK53" i="43" a="1"/>
  <c r="BK53" i="43" s="1"/>
  <c r="BL53" i="43" a="1"/>
  <c r="BL53" i="43" s="1"/>
  <c r="BM53" i="43" a="1"/>
  <c r="BM53" i="43" s="1"/>
  <c r="BO53" i="43" a="1"/>
  <c r="BO53" i="43" s="1"/>
  <c r="BK54" i="43" a="1"/>
  <c r="BK54" i="43" s="1"/>
  <c r="BL54" i="43" a="1"/>
  <c r="BL54" i="43" s="1"/>
  <c r="BM54" i="43" a="1"/>
  <c r="BM54" i="43" s="1"/>
  <c r="BO54" i="43" a="1"/>
  <c r="BO54" i="43" s="1"/>
  <c r="BK55" i="43" a="1"/>
  <c r="BK55" i="43" s="1"/>
  <c r="BL55" i="43" a="1"/>
  <c r="BL55" i="43" s="1"/>
  <c r="BM55" i="43" a="1"/>
  <c r="BM55" i="43" s="1"/>
  <c r="BO55" i="43" a="1"/>
  <c r="BO55" i="43" s="1"/>
  <c r="BK56" i="43" a="1"/>
  <c r="BK56" i="43" s="1"/>
  <c r="BL56" i="43" a="1"/>
  <c r="BL56" i="43" s="1"/>
  <c r="BM56" i="43" a="1"/>
  <c r="BM56" i="43" s="1"/>
  <c r="BO56" i="43" a="1"/>
  <c r="BO56" i="43" s="1"/>
  <c r="BK58" i="43" a="1"/>
  <c r="BK58" i="43" s="1"/>
  <c r="BL58" i="43" a="1"/>
  <c r="BL58" i="43" s="1"/>
  <c r="BM58" i="43" a="1"/>
  <c r="BM58" i="43" s="1"/>
  <c r="BO58" i="43" a="1"/>
  <c r="BO58" i="43" s="1"/>
  <c r="BK59" i="43" a="1"/>
  <c r="BK59" i="43" s="1"/>
  <c r="BL59" i="43" a="1"/>
  <c r="BL59" i="43" s="1"/>
  <c r="BM59" i="43" a="1"/>
  <c r="BM59" i="43" s="1"/>
  <c r="BO59" i="43" a="1"/>
  <c r="BO59" i="43" s="1"/>
  <c r="BK60" i="43" a="1"/>
  <c r="BK60" i="43" s="1"/>
  <c r="BL60" i="43" a="1"/>
  <c r="BL60" i="43" s="1"/>
  <c r="BM60" i="43" a="1"/>
  <c r="BM60" i="43" s="1"/>
  <c r="BO60" i="43" a="1"/>
  <c r="BO60" i="43" s="1"/>
  <c r="BK61" i="43" a="1"/>
  <c r="BK61" i="43" s="1"/>
  <c r="BL61" i="43" a="1"/>
  <c r="BL61" i="43" s="1"/>
  <c r="BM61" i="43" a="1"/>
  <c r="BM61" i="43" s="1"/>
  <c r="BO61" i="43" a="1"/>
  <c r="BO61" i="43" s="1"/>
  <c r="BK62" i="43" a="1"/>
  <c r="BK62" i="43" s="1"/>
  <c r="BL62" i="43" a="1"/>
  <c r="BL62" i="43" s="1"/>
  <c r="BM62" i="43" a="1"/>
  <c r="BM62" i="43" s="1"/>
  <c r="BO62" i="43" a="1"/>
  <c r="BO62" i="43" s="1"/>
  <c r="BK64" i="43" a="1"/>
  <c r="BK64" i="43" s="1"/>
  <c r="BL64" i="43" a="1"/>
  <c r="BL64" i="43" s="1"/>
  <c r="BM64" i="43" a="1"/>
  <c r="BM64" i="43" s="1"/>
  <c r="BO64" i="43" a="1"/>
  <c r="BO64" i="43" s="1"/>
  <c r="BK65" i="43" a="1"/>
  <c r="BK65" i="43" s="1"/>
  <c r="BL65" i="43" a="1"/>
  <c r="BL65" i="43" s="1"/>
  <c r="BM65" i="43" a="1"/>
  <c r="BM65" i="43" s="1"/>
  <c r="BO65" i="43" a="1"/>
  <c r="BO65" i="43" s="1"/>
  <c r="BK66" i="43" a="1"/>
  <c r="BK66" i="43" s="1"/>
  <c r="BL66" i="43" a="1"/>
  <c r="BL66" i="43" s="1"/>
  <c r="BM66" i="43" a="1"/>
  <c r="BM66" i="43" s="1"/>
  <c r="BO66" i="43" a="1"/>
  <c r="BO66" i="43" s="1"/>
  <c r="BK67" i="43" a="1"/>
  <c r="BK67" i="43" s="1"/>
  <c r="BL67" i="43" a="1"/>
  <c r="BL67" i="43" s="1"/>
  <c r="BM67" i="43" a="1"/>
  <c r="BM67" i="43" s="1"/>
  <c r="BO67" i="43" a="1"/>
  <c r="BO67" i="43" s="1"/>
  <c r="BK68" i="43" a="1"/>
  <c r="BK68" i="43" s="1"/>
  <c r="BL68" i="43" a="1"/>
  <c r="BL68" i="43" s="1"/>
  <c r="BM68" i="43" a="1"/>
  <c r="BM68" i="43" s="1"/>
  <c r="BO68" i="43" a="1"/>
  <c r="BO68" i="43" s="1"/>
  <c r="BK70" i="43" a="1"/>
  <c r="BK70" i="43" s="1"/>
  <c r="BL70" i="43" a="1"/>
  <c r="BL70" i="43" s="1"/>
  <c r="BM70" i="43" a="1"/>
  <c r="BM70" i="43" s="1"/>
  <c r="BO70" i="43" a="1"/>
  <c r="BO70" i="43" s="1"/>
  <c r="BK71" i="43" a="1"/>
  <c r="BK71" i="43" s="1"/>
  <c r="BL71" i="43" a="1"/>
  <c r="BL71" i="43" s="1"/>
  <c r="BM71" i="43" a="1"/>
  <c r="BM71" i="43" s="1"/>
  <c r="BO71" i="43" a="1"/>
  <c r="BO71" i="43" s="1"/>
  <c r="BK72" i="43" a="1"/>
  <c r="BK72" i="43" s="1"/>
  <c r="BL72" i="43" a="1"/>
  <c r="BL72" i="43" s="1"/>
  <c r="BM72" i="43" a="1"/>
  <c r="BM72" i="43" s="1"/>
  <c r="BO72" i="43" a="1"/>
  <c r="BO72" i="43" s="1"/>
  <c r="BK73" i="43" a="1"/>
  <c r="BK73" i="43" s="1"/>
  <c r="BL73" i="43" a="1"/>
  <c r="BL73" i="43" s="1"/>
  <c r="BM73" i="43" a="1"/>
  <c r="BM73" i="43" s="1"/>
  <c r="BO73" i="43" a="1"/>
  <c r="BO73" i="43" s="1"/>
  <c r="BK74" i="43" a="1"/>
  <c r="BK74" i="43" s="1"/>
  <c r="BL74" i="43" a="1"/>
  <c r="BL74" i="43" s="1"/>
  <c r="BM74" i="43" a="1"/>
  <c r="BM74" i="43" s="1"/>
  <c r="BO74" i="43" a="1"/>
  <c r="BO74" i="43" s="1"/>
  <c r="BK76" i="43" a="1"/>
  <c r="BK76" i="43" s="1"/>
  <c r="BL76" i="43" a="1"/>
  <c r="BL76" i="43" s="1"/>
  <c r="BM76" i="43" a="1"/>
  <c r="BM76" i="43" s="1"/>
  <c r="BO76" i="43" a="1"/>
  <c r="BO76" i="43" s="1"/>
  <c r="BK77" i="43" a="1"/>
  <c r="BK77" i="43" s="1"/>
  <c r="BL77" i="43" a="1"/>
  <c r="BL77" i="43" s="1"/>
  <c r="BM77" i="43" a="1"/>
  <c r="BM77" i="43" s="1"/>
  <c r="BO77" i="43" a="1"/>
  <c r="BO77" i="43" s="1"/>
  <c r="BK78" i="43" a="1"/>
  <c r="BK78" i="43" s="1"/>
  <c r="BL78" i="43" a="1"/>
  <c r="BL78" i="43" s="1"/>
  <c r="BM78" i="43" a="1"/>
  <c r="BM78" i="43" s="1"/>
  <c r="BO78" i="43" a="1"/>
  <c r="BO78" i="43" s="1"/>
  <c r="BK79" i="43" a="1"/>
  <c r="BK79" i="43" s="1"/>
  <c r="BL79" i="43" a="1"/>
  <c r="BL79" i="43" s="1"/>
  <c r="BM79" i="43" a="1"/>
  <c r="BM79" i="43" s="1"/>
  <c r="BO79" i="43" a="1"/>
  <c r="BO79" i="43" s="1"/>
  <c r="BK80" i="43" a="1"/>
  <c r="BK80" i="43" s="1"/>
  <c r="BL80" i="43" a="1"/>
  <c r="BL80" i="43" s="1"/>
  <c r="BM80" i="43" a="1"/>
  <c r="BM80" i="43" s="1"/>
  <c r="BO80" i="43" a="1"/>
  <c r="BO80" i="43" s="1"/>
  <c r="BK82" i="43" a="1"/>
  <c r="BK82" i="43" s="1"/>
  <c r="BL82" i="43" a="1"/>
  <c r="BL82" i="43" s="1"/>
  <c r="BM82" i="43" a="1"/>
  <c r="BM82" i="43" s="1"/>
  <c r="BO82" i="43" a="1"/>
  <c r="BO82" i="43" s="1"/>
  <c r="BK83" i="43" a="1"/>
  <c r="BK83" i="43" s="1"/>
  <c r="BL83" i="43" a="1"/>
  <c r="BL83" i="43" s="1"/>
  <c r="BM83" i="43" a="1"/>
  <c r="BM83" i="43" s="1"/>
  <c r="BO83" i="43" a="1"/>
  <c r="BO83" i="43" s="1"/>
  <c r="BK84" i="43" a="1"/>
  <c r="BK84" i="43" s="1"/>
  <c r="BL84" i="43" a="1"/>
  <c r="BL84" i="43" s="1"/>
  <c r="BM84" i="43" a="1"/>
  <c r="BM84" i="43" s="1"/>
  <c r="BO84" i="43" a="1"/>
  <c r="BO84" i="43" s="1"/>
  <c r="BK85" i="43" a="1"/>
  <c r="BK85" i="43" s="1"/>
  <c r="BL85" i="43" a="1"/>
  <c r="BL85" i="43" s="1"/>
  <c r="BM85" i="43" a="1"/>
  <c r="BM85" i="43" s="1"/>
  <c r="BO85" i="43" a="1"/>
  <c r="BO85" i="43" s="1"/>
  <c r="BK86" i="43" a="1"/>
  <c r="BK86" i="43" s="1"/>
  <c r="BL86" i="43" a="1"/>
  <c r="BL86" i="43" s="1"/>
  <c r="BM86" i="43" a="1"/>
  <c r="BM86" i="43" s="1"/>
  <c r="BO86" i="43" a="1"/>
  <c r="BO86" i="43" s="1"/>
  <c r="BK88" i="43" a="1"/>
  <c r="BK88" i="43" s="1"/>
  <c r="BL88" i="43" a="1"/>
  <c r="BL88" i="43" s="1"/>
  <c r="BM88" i="43" a="1"/>
  <c r="BM88" i="43" s="1"/>
  <c r="BO88" i="43" a="1"/>
  <c r="BO88" i="43" s="1"/>
  <c r="BK89" i="43" a="1"/>
  <c r="BK89" i="43" s="1"/>
  <c r="BL89" i="43" a="1"/>
  <c r="BL89" i="43" s="1"/>
  <c r="BM89" i="43" a="1"/>
  <c r="BM89" i="43" s="1"/>
  <c r="BO89" i="43" a="1"/>
  <c r="BO89" i="43" s="1"/>
  <c r="BK90" i="43" a="1"/>
  <c r="BK90" i="43" s="1"/>
  <c r="BL90" i="43" a="1"/>
  <c r="BL90" i="43" s="1"/>
  <c r="BM90" i="43" a="1"/>
  <c r="BM90" i="43" s="1"/>
  <c r="BO90" i="43" a="1"/>
  <c r="BO90" i="43" s="1"/>
  <c r="BK91" i="43" a="1"/>
  <c r="BK91" i="43" s="1"/>
  <c r="BL91" i="43" a="1"/>
  <c r="BL91" i="43" s="1"/>
  <c r="BM91" i="43" a="1"/>
  <c r="BM91" i="43" s="1"/>
  <c r="BO91" i="43" a="1"/>
  <c r="BO91" i="43" s="1"/>
  <c r="BK92" i="43" a="1"/>
  <c r="BK92" i="43" s="1"/>
  <c r="BL92" i="43" a="1"/>
  <c r="BL92" i="43" s="1"/>
  <c r="BM92" i="43" a="1"/>
  <c r="BM92" i="43" s="1"/>
  <c r="BO92" i="43" a="1"/>
  <c r="BO92" i="43" s="1"/>
  <c r="BK94" i="43" a="1"/>
  <c r="BK94" i="43" s="1"/>
  <c r="BL94" i="43" a="1"/>
  <c r="BL94" i="43" s="1"/>
  <c r="BM94" i="43" a="1"/>
  <c r="BM94" i="43" s="1"/>
  <c r="BO94" i="43" a="1"/>
  <c r="BO94" i="43" s="1"/>
  <c r="BK95" i="43" a="1"/>
  <c r="BK95" i="43" s="1"/>
  <c r="BL95" i="43" a="1"/>
  <c r="BL95" i="43" s="1"/>
  <c r="BM95" i="43" a="1"/>
  <c r="BM95" i="43" s="1"/>
  <c r="BO95" i="43" a="1"/>
  <c r="BO95" i="43" s="1"/>
  <c r="BK96" i="43" a="1"/>
  <c r="BK96" i="43" s="1"/>
  <c r="BL96" i="43" a="1"/>
  <c r="BL96" i="43" s="1"/>
  <c r="BM96" i="43" a="1"/>
  <c r="BM96" i="43" s="1"/>
  <c r="BO96" i="43" a="1"/>
  <c r="BO96" i="43" s="1"/>
  <c r="BK97" i="43" a="1"/>
  <c r="BK97" i="43" s="1"/>
  <c r="BL97" i="43" a="1"/>
  <c r="BL97" i="43" s="1"/>
  <c r="BM97" i="43" a="1"/>
  <c r="BM97" i="43" s="1"/>
  <c r="BO97" i="43" a="1"/>
  <c r="BO97" i="43" s="1"/>
  <c r="BK98" i="43" a="1"/>
  <c r="BK98" i="43" s="1"/>
  <c r="BL98" i="43" a="1"/>
  <c r="BL98" i="43" s="1"/>
  <c r="BM98" i="43" a="1"/>
  <c r="BM98" i="43" s="1"/>
  <c r="BO98" i="43" a="1"/>
  <c r="BO98" i="43" s="1"/>
  <c r="BK100" i="43" a="1"/>
  <c r="BK100" i="43" s="1"/>
  <c r="BL100" i="43" a="1"/>
  <c r="BL100" i="43" s="1"/>
  <c r="BM100" i="43" a="1"/>
  <c r="BM100" i="43" s="1"/>
  <c r="BO100" i="43" a="1"/>
  <c r="BO100" i="43" s="1"/>
  <c r="BK101" i="43" a="1"/>
  <c r="BK101" i="43" s="1"/>
  <c r="BL101" i="43" a="1"/>
  <c r="BL101" i="43" s="1"/>
  <c r="BM101" i="43" a="1"/>
  <c r="BM101" i="43" s="1"/>
  <c r="BO101" i="43" a="1"/>
  <c r="BO101" i="43" s="1"/>
  <c r="BK102" i="43" a="1"/>
  <c r="BK102" i="43" s="1"/>
  <c r="BL102" i="43" a="1"/>
  <c r="BL102" i="43" s="1"/>
  <c r="BM102" i="43" a="1"/>
  <c r="BM102" i="43" s="1"/>
  <c r="BO102" i="43" a="1"/>
  <c r="BO102" i="43" s="1"/>
  <c r="BK103" i="43" a="1"/>
  <c r="BK103" i="43" s="1"/>
  <c r="BL103" i="43" a="1"/>
  <c r="BL103" i="43" s="1"/>
  <c r="BM103" i="43" a="1"/>
  <c r="BM103" i="43" s="1"/>
  <c r="BO103" i="43" a="1"/>
  <c r="BO103" i="43" s="1"/>
  <c r="BK104" i="43" a="1"/>
  <c r="BK104" i="43" s="1"/>
  <c r="BL104" i="43" a="1"/>
  <c r="BL104" i="43" s="1"/>
  <c r="BM104" i="43" a="1"/>
  <c r="BM104" i="43" s="1"/>
  <c r="BO104" i="43" a="1"/>
  <c r="BO104" i="43" s="1"/>
  <c r="BK106" i="43" a="1"/>
  <c r="BK106" i="43" s="1"/>
  <c r="BL106" i="43" a="1"/>
  <c r="BL106" i="43" s="1"/>
  <c r="BM106" i="43" a="1"/>
  <c r="BM106" i="43" s="1"/>
  <c r="BO106" i="43" a="1"/>
  <c r="BO106" i="43" s="1"/>
  <c r="BK107" i="43" a="1"/>
  <c r="BK107" i="43" s="1"/>
  <c r="BL107" i="43" a="1"/>
  <c r="BL107" i="43" s="1"/>
  <c r="BM107" i="43" a="1"/>
  <c r="BM107" i="43" s="1"/>
  <c r="BO107" i="43" a="1"/>
  <c r="BO107" i="43" s="1"/>
  <c r="BK108" i="43" a="1"/>
  <c r="BK108" i="43" s="1"/>
  <c r="BL108" i="43" a="1"/>
  <c r="BL108" i="43" s="1"/>
  <c r="BM108" i="43" a="1"/>
  <c r="BM108" i="43" s="1"/>
  <c r="BO108" i="43" a="1"/>
  <c r="BO108" i="43" s="1"/>
  <c r="BK109" i="43" a="1"/>
  <c r="BK109" i="43" s="1"/>
  <c r="BL109" i="43" a="1"/>
  <c r="BL109" i="43" s="1"/>
  <c r="BM109" i="43" a="1"/>
  <c r="BM109" i="43" s="1"/>
  <c r="BO109" i="43" a="1"/>
  <c r="BO109" i="43" s="1"/>
  <c r="BK110" i="43" a="1"/>
  <c r="BK110" i="43" s="1"/>
  <c r="BL110" i="43" a="1"/>
  <c r="BL110" i="43" s="1"/>
  <c r="BM110" i="43" a="1"/>
  <c r="BM110" i="43" s="1"/>
  <c r="BO110" i="43" a="1"/>
  <c r="BO110" i="43" s="1"/>
  <c r="BK111" i="43"/>
  <c r="BL111" i="43"/>
  <c r="BM111" i="43"/>
  <c r="BO111" i="43"/>
  <c r="BN112" i="43"/>
  <c r="BP112" i="43"/>
  <c r="BN113" i="43"/>
  <c r="BP113" i="43"/>
  <c r="BN114" i="43"/>
  <c r="BP114" i="43"/>
  <c r="BN115" i="43"/>
  <c r="BP115" i="43"/>
  <c r="BN116" i="43"/>
  <c r="BP116" i="43"/>
  <c r="BK117" i="43"/>
  <c r="BL117" i="43"/>
  <c r="BM117" i="43"/>
  <c r="BO117" i="43"/>
  <c r="BN118" i="43"/>
  <c r="BP118" i="43"/>
  <c r="BN119" i="43"/>
  <c r="BP119" i="43"/>
  <c r="BN120" i="43"/>
  <c r="BP120" i="43"/>
  <c r="BN121" i="43"/>
  <c r="BP121" i="43"/>
  <c r="BN122" i="43"/>
  <c r="BP122" i="43"/>
  <c r="BB129" i="48" l="1"/>
  <c r="H129" i="47"/>
  <c r="X129" i="47"/>
  <c r="BJ129" i="48"/>
  <c r="F129" i="47"/>
  <c r="AF129" i="48"/>
  <c r="BH129" i="48"/>
  <c r="T129" i="47"/>
  <c r="AV129" i="48"/>
  <c r="AV129" i="47"/>
  <c r="AP129" i="48"/>
  <c r="BP129" i="47"/>
  <c r="BH129" i="47"/>
  <c r="AL129" i="47"/>
  <c r="AD129" i="47"/>
  <c r="N129" i="48"/>
  <c r="AR129" i="48"/>
  <c r="N129" i="47"/>
  <c r="BN129" i="47"/>
  <c r="AX129" i="48"/>
  <c r="AJ129" i="47"/>
  <c r="BJ129" i="47"/>
  <c r="BD129" i="48"/>
  <c r="AX129" i="47"/>
  <c r="AJ129" i="48"/>
  <c r="AF129" i="47"/>
  <c r="Z129" i="48"/>
  <c r="R129" i="48"/>
  <c r="F129" i="48"/>
  <c r="BB129" i="47"/>
  <c r="AP129" i="47"/>
  <c r="AD129" i="48"/>
  <c r="Z129" i="47"/>
  <c r="T129" i="48"/>
  <c r="L129" i="48"/>
  <c r="H129" i="48"/>
  <c r="BD129" i="47"/>
  <c r="AR129" i="47"/>
  <c r="AL129" i="48"/>
  <c r="X129" i="48"/>
  <c r="R129" i="47"/>
  <c r="L129" i="47"/>
  <c r="BO129" i="48"/>
  <c r="BP129" i="48" s="1"/>
  <c r="BM129" i="48"/>
  <c r="BN129" i="48" s="1"/>
  <c r="BK105" i="46"/>
  <c r="AD69" i="46"/>
  <c r="L51" i="46"/>
  <c r="X51" i="46"/>
  <c r="AJ51" i="46"/>
  <c r="AV51" i="46"/>
  <c r="BH51" i="46"/>
  <c r="L93" i="46"/>
  <c r="BN107" i="46"/>
  <c r="N93" i="46"/>
  <c r="BP94" i="46"/>
  <c r="Z15" i="46"/>
  <c r="AL69" i="46"/>
  <c r="Z81" i="46"/>
  <c r="N99" i="46"/>
  <c r="AP27" i="43"/>
  <c r="T81" i="46"/>
  <c r="AX27" i="46"/>
  <c r="BJ99" i="46"/>
  <c r="T21" i="46"/>
  <c r="AR21" i="46"/>
  <c r="H33" i="46"/>
  <c r="T69" i="46"/>
  <c r="AP69" i="46"/>
  <c r="BB69" i="46"/>
  <c r="F81" i="46"/>
  <c r="F69" i="46"/>
  <c r="R69" i="46"/>
  <c r="F51" i="46"/>
  <c r="R51" i="46"/>
  <c r="AD51" i="46"/>
  <c r="AP51" i="46"/>
  <c r="BB51" i="46"/>
  <c r="BK63" i="46"/>
  <c r="AX87" i="46"/>
  <c r="R111" i="46"/>
  <c r="AD111" i="46"/>
  <c r="BB111" i="46"/>
  <c r="BN111" i="46"/>
  <c r="F117" i="46"/>
  <c r="R117" i="46"/>
  <c r="AD117" i="46"/>
  <c r="AP117" i="46"/>
  <c r="BB117" i="46"/>
  <c r="BN117" i="46"/>
  <c r="BP20" i="43"/>
  <c r="AR117" i="43"/>
  <c r="AR93" i="43"/>
  <c r="AR69" i="43"/>
  <c r="AR45" i="43"/>
  <c r="BJ15" i="46"/>
  <c r="BP59" i="46"/>
  <c r="T111" i="46"/>
  <c r="AF111" i="46"/>
  <c r="BD111" i="46"/>
  <c r="BP111" i="46"/>
  <c r="H117" i="46"/>
  <c r="T117" i="46"/>
  <c r="AF117" i="46"/>
  <c r="AR117" i="46"/>
  <c r="BD117" i="46"/>
  <c r="BP117" i="46"/>
  <c r="AP117" i="43"/>
  <c r="AP93" i="43"/>
  <c r="AP69" i="43"/>
  <c r="AP45" i="43"/>
  <c r="BN20" i="46"/>
  <c r="L27" i="46"/>
  <c r="AL27" i="46"/>
  <c r="Y39" i="46"/>
  <c r="Z39" i="46" s="1"/>
  <c r="AV27" i="46"/>
  <c r="AD87" i="46"/>
  <c r="R21" i="46"/>
  <c r="AP21" i="46"/>
  <c r="BK21" i="46"/>
  <c r="BJ39" i="46"/>
  <c r="BN42" i="46"/>
  <c r="BP61" i="46"/>
  <c r="AL81" i="46"/>
  <c r="BJ81" i="46"/>
  <c r="Z87" i="46"/>
  <c r="AL87" i="46"/>
  <c r="BJ93" i="46"/>
  <c r="BK93" i="46"/>
  <c r="L111" i="46"/>
  <c r="X111" i="46"/>
  <c r="AJ111" i="46"/>
  <c r="AV111" i="46"/>
  <c r="BH111" i="46"/>
  <c r="L117" i="46"/>
  <c r="AJ117" i="46"/>
  <c r="AV117" i="46"/>
  <c r="AR21" i="43"/>
  <c r="BN13" i="46"/>
  <c r="N15" i="46"/>
  <c r="AV15" i="46"/>
  <c r="AF33" i="46"/>
  <c r="BD33" i="46"/>
  <c r="T45" i="46"/>
  <c r="AF45" i="46"/>
  <c r="BD45" i="46"/>
  <c r="BL45" i="46"/>
  <c r="H51" i="46"/>
  <c r="T51" i="46"/>
  <c r="AF51" i="46"/>
  <c r="AR51" i="46"/>
  <c r="BD51" i="46"/>
  <c r="BP66" i="46"/>
  <c r="BP88" i="46"/>
  <c r="Z93" i="46"/>
  <c r="BP110" i="46"/>
  <c r="N111" i="46"/>
  <c r="Z111" i="46"/>
  <c r="AL111" i="46"/>
  <c r="AX111" i="46"/>
  <c r="BJ111" i="46"/>
  <c r="N117" i="46"/>
  <c r="AL117" i="46"/>
  <c r="AX117" i="46"/>
  <c r="AR105" i="43"/>
  <c r="AR81" i="43"/>
  <c r="AR57" i="43"/>
  <c r="AR33" i="43"/>
  <c r="AR27" i="43"/>
  <c r="AL15" i="46"/>
  <c r="AX15" i="46"/>
  <c r="L21" i="46"/>
  <c r="AX21" i="46"/>
  <c r="BH21" i="46"/>
  <c r="R27" i="46"/>
  <c r="BL33" i="46"/>
  <c r="BN65" i="46"/>
  <c r="L75" i="46"/>
  <c r="X75" i="46"/>
  <c r="AJ75" i="46"/>
  <c r="AV75" i="46"/>
  <c r="BH75" i="46"/>
  <c r="BN97" i="46"/>
  <c r="BP102" i="46"/>
  <c r="AP105" i="43"/>
  <c r="AP81" i="43"/>
  <c r="AP57" i="43"/>
  <c r="AP33" i="43"/>
  <c r="AP9" i="43"/>
  <c r="BB27" i="46"/>
  <c r="BN29" i="46"/>
  <c r="BO51" i="46"/>
  <c r="N63" i="46"/>
  <c r="Z63" i="46"/>
  <c r="AL63" i="46"/>
  <c r="AX63" i="46"/>
  <c r="BJ63" i="46"/>
  <c r="BN76" i="46"/>
  <c r="H81" i="46"/>
  <c r="BN84" i="46"/>
  <c r="AP87" i="46"/>
  <c r="BM93" i="46"/>
  <c r="L105" i="46"/>
  <c r="X105" i="46"/>
  <c r="AJ105" i="46"/>
  <c r="AV105" i="46"/>
  <c r="BH105" i="46"/>
  <c r="BN82" i="43"/>
  <c r="X21" i="46"/>
  <c r="AJ21" i="46"/>
  <c r="AV21" i="46"/>
  <c r="BL81" i="46"/>
  <c r="BP84" i="46"/>
  <c r="AP15" i="46"/>
  <c r="N21" i="46"/>
  <c r="Z21" i="46"/>
  <c r="AL21" i="46"/>
  <c r="BJ21" i="46"/>
  <c r="N45" i="46"/>
  <c r="AL45" i="46"/>
  <c r="AX45" i="46"/>
  <c r="BP50" i="46"/>
  <c r="N51" i="46"/>
  <c r="Z51" i="46"/>
  <c r="AL51" i="46"/>
  <c r="AX51" i="46"/>
  <c r="BJ51" i="46"/>
  <c r="N57" i="46"/>
  <c r="Z57" i="46"/>
  <c r="AL57" i="46"/>
  <c r="AX57" i="46"/>
  <c r="BJ57" i="46"/>
  <c r="AF69" i="46"/>
  <c r="AR15" i="46"/>
  <c r="X27" i="46"/>
  <c r="L33" i="46"/>
  <c r="BN71" i="46"/>
  <c r="F75" i="46"/>
  <c r="R75" i="46"/>
  <c r="AD75" i="46"/>
  <c r="AP75" i="46"/>
  <c r="BB75" i="46"/>
  <c r="F93" i="46"/>
  <c r="R93" i="46"/>
  <c r="AD93" i="46"/>
  <c r="AR15" i="43"/>
  <c r="BM5" i="46"/>
  <c r="BN11" i="46"/>
  <c r="Z27" i="46"/>
  <c r="N33" i="46"/>
  <c r="F63" i="46"/>
  <c r="R63" i="46"/>
  <c r="AD63" i="46"/>
  <c r="AP63" i="46"/>
  <c r="BB63" i="46"/>
  <c r="AV69" i="46"/>
  <c r="BP71" i="46"/>
  <c r="N81" i="46"/>
  <c r="BN86" i="46"/>
  <c r="L87" i="46"/>
  <c r="X87" i="46"/>
  <c r="AJ87" i="46"/>
  <c r="T93" i="46"/>
  <c r="AF93" i="46"/>
  <c r="BD93" i="46"/>
  <c r="BN60" i="46"/>
  <c r="BN80" i="46"/>
  <c r="BN18" i="46"/>
  <c r="BM33" i="46"/>
  <c r="BN34" i="46"/>
  <c r="BP44" i="46"/>
  <c r="BP97" i="46"/>
  <c r="BO33" i="46"/>
  <c r="BP34" i="46"/>
  <c r="BO105" i="46"/>
  <c r="BN73" i="46"/>
  <c r="BK51" i="46"/>
  <c r="BP74" i="46"/>
  <c r="AR111" i="43"/>
  <c r="AR87" i="43"/>
  <c r="AR63" i="43"/>
  <c r="AR39" i="43"/>
  <c r="H15" i="46"/>
  <c r="R15" i="46"/>
  <c r="AD21" i="46"/>
  <c r="BL21" i="46"/>
  <c r="AD27" i="46"/>
  <c r="BP32" i="46"/>
  <c r="T33" i="46"/>
  <c r="AR33" i="46"/>
  <c r="F45" i="46"/>
  <c r="R45" i="46"/>
  <c r="AD45" i="46"/>
  <c r="AP45" i="46"/>
  <c r="BB45" i="46"/>
  <c r="BN55" i="46"/>
  <c r="L57" i="46"/>
  <c r="X57" i="46"/>
  <c r="AJ57" i="46"/>
  <c r="AV57" i="46"/>
  <c r="BH57" i="46"/>
  <c r="X69" i="46"/>
  <c r="AR69" i="46"/>
  <c r="BD81" i="46"/>
  <c r="R87" i="46"/>
  <c r="BH87" i="46"/>
  <c r="BN104" i="46"/>
  <c r="BH9" i="46"/>
  <c r="BH15" i="46"/>
  <c r="AD33" i="46"/>
  <c r="BB33" i="46"/>
  <c r="L69" i="46"/>
  <c r="BN96" i="46"/>
  <c r="AX99" i="43"/>
  <c r="AX75" i="43"/>
  <c r="AX51" i="43"/>
  <c r="AX27" i="43"/>
  <c r="AP111" i="43"/>
  <c r="AP87" i="43"/>
  <c r="AP63" i="43"/>
  <c r="AP39" i="43"/>
  <c r="AR9" i="43"/>
  <c r="T15" i="46"/>
  <c r="AD15" i="46"/>
  <c r="AF21" i="46"/>
  <c r="AP27" i="46"/>
  <c r="BN32" i="46"/>
  <c r="Z33" i="46"/>
  <c r="AX33" i="46"/>
  <c r="BP35" i="46"/>
  <c r="F39" i="46"/>
  <c r="AD39" i="46"/>
  <c r="AP39" i="46"/>
  <c r="BK39" i="46"/>
  <c r="BN50" i="46"/>
  <c r="T63" i="46"/>
  <c r="BD63" i="46"/>
  <c r="BP64" i="46"/>
  <c r="N69" i="46"/>
  <c r="AJ69" i="46"/>
  <c r="BD69" i="46"/>
  <c r="BK69" i="46"/>
  <c r="H75" i="46"/>
  <c r="T75" i="46"/>
  <c r="AF75" i="46"/>
  <c r="AR75" i="46"/>
  <c r="BD75" i="46"/>
  <c r="AP81" i="46"/>
  <c r="BB81" i="46"/>
  <c r="BN83" i="46"/>
  <c r="BJ87" i="46"/>
  <c r="BN90" i="46"/>
  <c r="AV93" i="46"/>
  <c r="BP96" i="46"/>
  <c r="BP98" i="46"/>
  <c r="BN103" i="46"/>
  <c r="Z105" i="46"/>
  <c r="AL105" i="46"/>
  <c r="BJ105" i="46"/>
  <c r="F15" i="46"/>
  <c r="AP33" i="46"/>
  <c r="BP73" i="46"/>
  <c r="AF15" i="46"/>
  <c r="BP18" i="46"/>
  <c r="BN24" i="46"/>
  <c r="H39" i="46"/>
  <c r="AF39" i="46"/>
  <c r="AR39" i="46"/>
  <c r="BN41" i="46"/>
  <c r="BK45" i="46"/>
  <c r="BN49" i="46"/>
  <c r="BP55" i="46"/>
  <c r="Z69" i="46"/>
  <c r="BN74" i="46"/>
  <c r="BN79" i="46"/>
  <c r="BP80" i="46"/>
  <c r="BB87" i="46"/>
  <c r="AX93" i="46"/>
  <c r="T99" i="46"/>
  <c r="AR99" i="46"/>
  <c r="BK99" i="46"/>
  <c r="BP29" i="46"/>
  <c r="BN35" i="46"/>
  <c r="BN42" i="43"/>
  <c r="L127" i="46" a="1"/>
  <c r="L127" i="46" s="1"/>
  <c r="L15" i="46"/>
  <c r="BB15" i="46"/>
  <c r="BP24" i="46"/>
  <c r="N27" i="46"/>
  <c r="BK27" i="46"/>
  <c r="AJ33" i="46"/>
  <c r="AV33" i="46"/>
  <c r="BP37" i="46"/>
  <c r="BH69" i="46"/>
  <c r="AF87" i="46"/>
  <c r="BP92" i="46"/>
  <c r="BL93" i="46"/>
  <c r="BN95" i="46"/>
  <c r="BN98" i="46"/>
  <c r="Z99" i="46"/>
  <c r="AL99" i="46"/>
  <c r="AX99" i="46"/>
  <c r="BL128" i="46" a="1"/>
  <c r="BL128" i="46" s="1"/>
  <c r="BP60" i="46"/>
  <c r="R81" i="46"/>
  <c r="F87" i="46"/>
  <c r="AR99" i="43"/>
  <c r="AR75" i="43"/>
  <c r="AR51" i="43"/>
  <c r="AP15" i="43"/>
  <c r="N127" i="46" a="1"/>
  <c r="N127" i="46" s="1"/>
  <c r="X15" i="46"/>
  <c r="BD15" i="46"/>
  <c r="F21" i="46"/>
  <c r="BB21" i="46"/>
  <c r="AJ27" i="46"/>
  <c r="BN30" i="46"/>
  <c r="AL33" i="46"/>
  <c r="BH33" i="46"/>
  <c r="BN38" i="46"/>
  <c r="F57" i="46"/>
  <c r="R57" i="46"/>
  <c r="AD57" i="46"/>
  <c r="AP57" i="46"/>
  <c r="BB57" i="46"/>
  <c r="BK57" i="46"/>
  <c r="AX69" i="46"/>
  <c r="X81" i="46"/>
  <c r="AX81" i="46"/>
  <c r="BP86" i="46"/>
  <c r="AR87" i="46"/>
  <c r="BN94" i="46"/>
  <c r="L99" i="46"/>
  <c r="R105" i="46"/>
  <c r="BB105" i="46"/>
  <c r="BM57" i="46"/>
  <c r="BN68" i="46"/>
  <c r="AX111" i="43"/>
  <c r="AX87" i="43"/>
  <c r="AX63" i="43"/>
  <c r="AX39" i="43"/>
  <c r="AX15" i="43"/>
  <c r="AP99" i="43"/>
  <c r="AP75" i="43"/>
  <c r="AP51" i="43"/>
  <c r="AP21" i="43"/>
  <c r="BK128" i="46" a="1"/>
  <c r="BK128" i="46" s="1"/>
  <c r="AJ15" i="46"/>
  <c r="H21" i="46"/>
  <c r="BD21" i="46"/>
  <c r="BN23" i="46"/>
  <c r="BN26" i="46"/>
  <c r="F27" i="46"/>
  <c r="BJ27" i="46"/>
  <c r="BP30" i="46"/>
  <c r="BJ33" i="46"/>
  <c r="BN37" i="46"/>
  <c r="X39" i="46"/>
  <c r="BH39" i="46"/>
  <c r="BN44" i="46"/>
  <c r="H57" i="46"/>
  <c r="T57" i="46"/>
  <c r="AF57" i="46"/>
  <c r="AR57" i="46"/>
  <c r="BD57" i="46"/>
  <c r="BL57" i="46"/>
  <c r="BN59" i="46"/>
  <c r="BN61" i="46"/>
  <c r="BP62" i="46"/>
  <c r="BN66" i="46"/>
  <c r="H69" i="46"/>
  <c r="BJ69" i="46"/>
  <c r="N75" i="46"/>
  <c r="Z75" i="46"/>
  <c r="AL75" i="46"/>
  <c r="AX75" i="46"/>
  <c r="BJ75" i="46"/>
  <c r="BH81" i="46"/>
  <c r="N87" i="46"/>
  <c r="AV87" i="46"/>
  <c r="BO93" i="46"/>
  <c r="BH99" i="46"/>
  <c r="H105" i="46"/>
  <c r="T105" i="46"/>
  <c r="AR105" i="46"/>
  <c r="BD105" i="46"/>
  <c r="BN110" i="46"/>
  <c r="AV127" i="46"/>
  <c r="AP125" i="46"/>
  <c r="Z125" i="46"/>
  <c r="BJ125" i="46"/>
  <c r="T127" i="46"/>
  <c r="AX127" i="46"/>
  <c r="BH127" i="46"/>
  <c r="Z128" i="46"/>
  <c r="Z127" i="46"/>
  <c r="BJ128" i="46"/>
  <c r="BB125" i="46"/>
  <c r="BH125" i="46"/>
  <c r="F127" i="46"/>
  <c r="X125" i="46"/>
  <c r="AF125" i="46"/>
  <c r="AR125" i="46"/>
  <c r="AV125" i="46"/>
  <c r="R127" i="46"/>
  <c r="T128" i="46"/>
  <c r="AX125" i="46"/>
  <c r="BD125" i="46"/>
  <c r="AD128" i="46"/>
  <c r="AD124" i="46"/>
  <c r="T125" i="46"/>
  <c r="AD125" i="46"/>
  <c r="BB127" i="46"/>
  <c r="BJ127" i="46"/>
  <c r="BN12" i="46"/>
  <c r="BN19" i="46"/>
  <c r="BP12" i="46"/>
  <c r="BP20" i="46"/>
  <c r="BO15" i="46"/>
  <c r="BN22" i="46"/>
  <c r="BM21" i="46"/>
  <c r="BN25" i="46"/>
  <c r="BK33" i="46"/>
  <c r="BP22" i="46"/>
  <c r="BO21" i="46"/>
  <c r="BP23" i="46"/>
  <c r="BP25" i="46"/>
  <c r="BP26" i="46"/>
  <c r="BN36" i="46"/>
  <c r="BP10" i="46"/>
  <c r="BO9" i="46"/>
  <c r="BN14" i="46"/>
  <c r="BP13" i="46"/>
  <c r="BP14" i="46"/>
  <c r="BN31" i="46"/>
  <c r="BP40" i="46"/>
  <c r="BK127" i="46" a="1"/>
  <c r="BK127" i="46" s="1"/>
  <c r="BK9" i="46"/>
  <c r="BK126" i="46" s="1" a="1"/>
  <c r="BK126" i="46" s="1"/>
  <c r="BP17" i="46"/>
  <c r="BM125" i="46" a="1"/>
  <c r="BM125" i="46" s="1"/>
  <c r="BM124" i="46" a="1"/>
  <c r="BM124" i="46" s="1"/>
  <c r="BN16" i="46"/>
  <c r="BM15" i="46"/>
  <c r="BP28" i="46"/>
  <c r="BO27" i="46"/>
  <c r="BL127" i="46" a="1"/>
  <c r="BL127" i="46" s="1"/>
  <c r="BL9" i="46"/>
  <c r="BL126" i="46" s="1" a="1"/>
  <c r="BL126" i="46" s="1"/>
  <c r="BL27" i="46"/>
  <c r="BN10" i="46"/>
  <c r="BM9" i="46"/>
  <c r="BL125" i="46" a="1"/>
  <c r="BL125" i="46" s="1"/>
  <c r="BL124" i="46" a="1"/>
  <c r="BL124" i="46" s="1"/>
  <c r="BL15" i="46"/>
  <c r="BN17" i="46"/>
  <c r="BP19" i="46"/>
  <c r="BM27" i="46"/>
  <c r="F126" i="46"/>
  <c r="R126" i="46"/>
  <c r="AD126" i="46"/>
  <c r="AP126" i="46"/>
  <c r="AO129" i="46"/>
  <c r="BB126" i="46"/>
  <c r="L128" i="46" a="1"/>
  <c r="L128" i="46" s="1"/>
  <c r="BN28" i="46"/>
  <c r="R33" i="46"/>
  <c r="BN40" i="46"/>
  <c r="AJ45" i="46"/>
  <c r="BP58" i="46"/>
  <c r="BN64" i="46"/>
  <c r="BM63" i="46"/>
  <c r="BN70" i="46"/>
  <c r="BM69" i="46"/>
  <c r="BP77" i="46"/>
  <c r="BO75" i="46"/>
  <c r="BN78" i="46"/>
  <c r="BM99" i="46"/>
  <c r="BN102" i="46"/>
  <c r="BM75" i="46"/>
  <c r="BN77" i="46"/>
  <c r="BK81" i="46"/>
  <c r="D129" i="46"/>
  <c r="F9" i="46"/>
  <c r="R9" i="46"/>
  <c r="AD9" i="46"/>
  <c r="AP9" i="46"/>
  <c r="BB9" i="46"/>
  <c r="N128" i="46" a="1"/>
  <c r="N128" i="46" s="1"/>
  <c r="F33" i="46"/>
  <c r="H63" i="46"/>
  <c r="AR63" i="46"/>
  <c r="BP70" i="46"/>
  <c r="BO69" i="46"/>
  <c r="BN85" i="46"/>
  <c r="BN89" i="46"/>
  <c r="BL99" i="46"/>
  <c r="BM128" i="46" a="1"/>
  <c r="BM128" i="46" s="1"/>
  <c r="T126" i="46"/>
  <c r="AF126" i="46"/>
  <c r="AR126" i="46"/>
  <c r="BD126" i="46"/>
  <c r="BO128" i="46" a="1"/>
  <c r="BO128" i="46" s="1"/>
  <c r="BD27" i="46"/>
  <c r="L39" i="46"/>
  <c r="AV39" i="46"/>
  <c r="BO63" i="46"/>
  <c r="BP65" i="46"/>
  <c r="BP78" i="46"/>
  <c r="BM81" i="46"/>
  <c r="BN82" i="46"/>
  <c r="BP85" i="46"/>
  <c r="BP89" i="46"/>
  <c r="BP90" i="46"/>
  <c r="BN91" i="46"/>
  <c r="BN100" i="46"/>
  <c r="AC129" i="46"/>
  <c r="H126" i="46"/>
  <c r="H9" i="46"/>
  <c r="T9" i="46"/>
  <c r="AF9" i="46"/>
  <c r="AR9" i="46"/>
  <c r="BD9" i="46"/>
  <c r="BP11" i="46"/>
  <c r="AR27" i="46"/>
  <c r="N39" i="46"/>
  <c r="AX39" i="46"/>
  <c r="BP41" i="46"/>
  <c r="BP42" i="46"/>
  <c r="BN48" i="46"/>
  <c r="BP53" i="46"/>
  <c r="BN54" i="46"/>
  <c r="BP56" i="46"/>
  <c r="BP72" i="46"/>
  <c r="AR81" i="46"/>
  <c r="BP83" i="46"/>
  <c r="BO81" i="46"/>
  <c r="BN92" i="46"/>
  <c r="AF27" i="46"/>
  <c r="X45" i="46"/>
  <c r="BH45" i="46"/>
  <c r="BM45" i="46"/>
  <c r="BN47" i="46"/>
  <c r="BP48" i="46"/>
  <c r="BP68" i="46"/>
  <c r="BP79" i="46"/>
  <c r="AF81" i="46"/>
  <c r="AD81" i="46"/>
  <c r="T27" i="46"/>
  <c r="BH27" i="46"/>
  <c r="BP36" i="46"/>
  <c r="H45" i="46"/>
  <c r="Z45" i="46"/>
  <c r="AR45" i="46"/>
  <c r="BJ45" i="46"/>
  <c r="BN46" i="46"/>
  <c r="BP49" i="46"/>
  <c r="BL51" i="46"/>
  <c r="AF63" i="46"/>
  <c r="BK75" i="46"/>
  <c r="BP76" i="46"/>
  <c r="BA129" i="46"/>
  <c r="X126" i="46"/>
  <c r="AJ126" i="46"/>
  <c r="AV126" i="46"/>
  <c r="BH126" i="46"/>
  <c r="L124" i="46" a="1"/>
  <c r="L124" i="46" s="1"/>
  <c r="L125" i="46" a="1"/>
  <c r="L125" i="46" s="1"/>
  <c r="BO125" i="46" a="1"/>
  <c r="BO125" i="46" s="1"/>
  <c r="BO124" i="46" a="1"/>
  <c r="BO124" i="46" s="1"/>
  <c r="H27" i="46"/>
  <c r="X33" i="46"/>
  <c r="R39" i="46"/>
  <c r="AJ39" i="46"/>
  <c r="BB39" i="46"/>
  <c r="BO45" i="46"/>
  <c r="BP47" i="46"/>
  <c r="BM51" i="46"/>
  <c r="BN52" i="46"/>
  <c r="BN53" i="46"/>
  <c r="BN56" i="46"/>
  <c r="BL69" i="46"/>
  <c r="L9" i="46"/>
  <c r="L126" i="46" s="1" a="1"/>
  <c r="L126" i="46" s="1"/>
  <c r="X9" i="46"/>
  <c r="AJ9" i="46"/>
  <c r="AV9" i="46"/>
  <c r="N125" i="46" a="1"/>
  <c r="N125" i="46" s="1"/>
  <c r="N124" i="46" a="1"/>
  <c r="N124" i="46" s="1"/>
  <c r="BP16" i="46"/>
  <c r="BP38" i="46"/>
  <c r="T39" i="46"/>
  <c r="AL39" i="46"/>
  <c r="BD39" i="46"/>
  <c r="BP46" i="46"/>
  <c r="Z126" i="46"/>
  <c r="AL126" i="46"/>
  <c r="AX126" i="46"/>
  <c r="BJ126" i="46"/>
  <c r="BP31" i="46"/>
  <c r="W127" i="46" a="1"/>
  <c r="W127" i="46" s="1"/>
  <c r="X127" i="46" s="1"/>
  <c r="BM43" i="46" a="1"/>
  <c r="BM43" i="46" s="1"/>
  <c r="BN43" i="46" s="1"/>
  <c r="X43" i="46"/>
  <c r="L45" i="46"/>
  <c r="AV45" i="46"/>
  <c r="BP52" i="46"/>
  <c r="BP54" i="46"/>
  <c r="BN62" i="46"/>
  <c r="AL93" i="46"/>
  <c r="BF129" i="46"/>
  <c r="N9" i="46"/>
  <c r="N126" i="46" s="1" a="1"/>
  <c r="N126" i="46" s="1"/>
  <c r="Z9" i="46"/>
  <c r="AL9" i="46"/>
  <c r="AX9" i="46"/>
  <c r="BJ9" i="46"/>
  <c r="R124" i="46"/>
  <c r="Q129" i="46"/>
  <c r="AF124" i="46"/>
  <c r="AE129" i="46"/>
  <c r="BK124" i="46" a="1"/>
  <c r="BK124" i="46" s="1"/>
  <c r="BK125" i="46" a="1"/>
  <c r="BK125" i="46" s="1"/>
  <c r="BK15" i="46"/>
  <c r="BL39" i="46"/>
  <c r="BN58" i="46"/>
  <c r="BL63" i="46"/>
  <c r="BP67" i="46"/>
  <c r="BN67" i="46"/>
  <c r="BN72" i="46"/>
  <c r="BL75" i="46"/>
  <c r="BK87" i="46"/>
  <c r="BN88" i="46"/>
  <c r="C129" i="46"/>
  <c r="BL87" i="46"/>
  <c r="AD99" i="46"/>
  <c r="BN101" i="46"/>
  <c r="BP104" i="46"/>
  <c r="AG129" i="46"/>
  <c r="AS129" i="46"/>
  <c r="BO57" i="46"/>
  <c r="BO87" i="46"/>
  <c r="AJ93" i="46"/>
  <c r="AF99" i="46"/>
  <c r="AV99" i="46"/>
  <c r="BP101" i="46"/>
  <c r="F111" i="46"/>
  <c r="AP111" i="46"/>
  <c r="X117" i="46"/>
  <c r="BH117" i="46"/>
  <c r="F124" i="46"/>
  <c r="E129" i="46"/>
  <c r="T124" i="46"/>
  <c r="AH129" i="46"/>
  <c r="AT129" i="46"/>
  <c r="BG129" i="46"/>
  <c r="Z43" i="46"/>
  <c r="H93" i="46"/>
  <c r="BP103" i="46"/>
  <c r="H111" i="46"/>
  <c r="AR111" i="46"/>
  <c r="Z117" i="46"/>
  <c r="BJ117" i="46"/>
  <c r="U129" i="46"/>
  <c r="AI129" i="46"/>
  <c r="AJ124" i="46"/>
  <c r="AV124" i="46"/>
  <c r="AU129" i="46"/>
  <c r="AJ127" i="46"/>
  <c r="AP128" i="46"/>
  <c r="BB128" i="46"/>
  <c r="BD87" i="46"/>
  <c r="X93" i="46"/>
  <c r="BB93" i="46"/>
  <c r="R99" i="46"/>
  <c r="BO99" i="46"/>
  <c r="BP100" i="46"/>
  <c r="F105" i="46"/>
  <c r="AP105" i="46"/>
  <c r="G129" i="46"/>
  <c r="H124" i="46"/>
  <c r="V129" i="46"/>
  <c r="AK129" i="46"/>
  <c r="AL124" i="46"/>
  <c r="BJ124" i="46"/>
  <c r="BD128" i="46"/>
  <c r="BP82" i="46"/>
  <c r="AJ99" i="46"/>
  <c r="BL105" i="46"/>
  <c r="I129" i="46"/>
  <c r="AM129" i="46"/>
  <c r="AW129" i="46"/>
  <c r="AX124" i="46"/>
  <c r="AJ125" i="46"/>
  <c r="AL127" i="46"/>
  <c r="R128" i="46"/>
  <c r="AF128" i="46"/>
  <c r="AR128" i="46"/>
  <c r="BP91" i="46"/>
  <c r="BM105" i="46"/>
  <c r="BN106" i="46"/>
  <c r="AN129" i="46"/>
  <c r="AY129" i="46"/>
  <c r="AV81" i="46"/>
  <c r="T87" i="46"/>
  <c r="AP93" i="46"/>
  <c r="BP95" i="46"/>
  <c r="F99" i="46"/>
  <c r="BB99" i="46"/>
  <c r="BP106" i="46"/>
  <c r="BN108" i="46"/>
  <c r="K129" i="46"/>
  <c r="AL125" i="46"/>
  <c r="F128" i="46"/>
  <c r="BH128" i="46"/>
  <c r="AJ81" i="46"/>
  <c r="H87" i="46"/>
  <c r="AR93" i="46"/>
  <c r="BH93" i="46"/>
  <c r="H99" i="46"/>
  <c r="X99" i="46"/>
  <c r="BD99" i="46"/>
  <c r="AD105" i="46"/>
  <c r="BP107" i="46"/>
  <c r="BN109" i="46"/>
  <c r="M129" i="46"/>
  <c r="Z124" i="46"/>
  <c r="AZ129" i="46"/>
  <c r="AP127" i="46"/>
  <c r="BD127" i="46"/>
  <c r="L63" i="46"/>
  <c r="X63" i="46"/>
  <c r="AJ63" i="46"/>
  <c r="AV63" i="46"/>
  <c r="BH63" i="46"/>
  <c r="N105" i="46"/>
  <c r="AF105" i="46"/>
  <c r="AX105" i="46"/>
  <c r="BP108" i="46"/>
  <c r="AA129" i="46"/>
  <c r="AP124" i="46"/>
  <c r="BB124" i="46"/>
  <c r="F125" i="46"/>
  <c r="AD127" i="46"/>
  <c r="AR127" i="46"/>
  <c r="H128" i="46"/>
  <c r="X128" i="46"/>
  <c r="AJ128" i="46"/>
  <c r="AV128" i="46"/>
  <c r="L81" i="46"/>
  <c r="AP99" i="46"/>
  <c r="BP109" i="46"/>
  <c r="O129" i="46"/>
  <c r="AB129" i="46"/>
  <c r="BD124" i="46"/>
  <c r="BC129" i="46"/>
  <c r="H125" i="46"/>
  <c r="R125" i="46"/>
  <c r="BO43" i="46" a="1"/>
  <c r="BO43" i="46" s="1"/>
  <c r="BP43" i="46" s="1"/>
  <c r="P129" i="46"/>
  <c r="AR124" i="46"/>
  <c r="BE129" i="46"/>
  <c r="AF127" i="46"/>
  <c r="AL128" i="46"/>
  <c r="AX128" i="46"/>
  <c r="S129" i="46"/>
  <c r="AQ129" i="46"/>
  <c r="X124" i="46"/>
  <c r="BH124" i="46"/>
  <c r="Y129" i="46"/>
  <c r="BI129" i="46"/>
  <c r="BP102" i="43"/>
  <c r="BP101" i="43"/>
  <c r="BP55" i="43"/>
  <c r="BD21" i="43"/>
  <c r="BD15" i="43"/>
  <c r="AV111" i="43"/>
  <c r="AV99" i="43"/>
  <c r="AV87" i="43"/>
  <c r="AV75" i="43"/>
  <c r="AV63" i="43"/>
  <c r="AV51" i="43"/>
  <c r="AV39" i="43"/>
  <c r="AV27" i="43"/>
  <c r="AV15" i="43"/>
  <c r="BB75" i="43"/>
  <c r="BB63" i="43"/>
  <c r="BB51" i="43"/>
  <c r="BB39" i="43"/>
  <c r="BB27" i="43"/>
  <c r="AX117" i="43"/>
  <c r="AX105" i="43"/>
  <c r="AX93" i="43"/>
  <c r="AX81" i="43"/>
  <c r="AX69" i="43"/>
  <c r="AX57" i="43"/>
  <c r="AX45" i="43"/>
  <c r="AX33" i="43"/>
  <c r="AX21" i="43"/>
  <c r="AX9" i="43"/>
  <c r="AV117" i="43"/>
  <c r="AV105" i="43"/>
  <c r="AV93" i="43"/>
  <c r="AV81" i="43"/>
  <c r="AV69" i="43"/>
  <c r="AV57" i="43"/>
  <c r="AV45" i="43"/>
  <c r="AV33" i="43"/>
  <c r="AV21" i="43"/>
  <c r="AV9" i="43"/>
  <c r="BP111" i="43"/>
  <c r="BP72" i="43"/>
  <c r="BP71" i="43"/>
  <c r="BP70" i="43"/>
  <c r="BB15" i="43"/>
  <c r="BN73" i="43"/>
  <c r="BN71" i="43"/>
  <c r="BP60" i="43"/>
  <c r="BP14" i="43"/>
  <c r="BP12" i="43"/>
  <c r="BN11" i="43"/>
  <c r="BD117" i="43"/>
  <c r="BD105" i="43"/>
  <c r="BD93" i="43"/>
  <c r="BD9" i="43"/>
  <c r="BN111" i="43"/>
  <c r="BP92" i="43"/>
  <c r="BP91" i="43"/>
  <c r="BP82" i="43"/>
  <c r="BP47" i="43"/>
  <c r="BP32" i="43"/>
  <c r="BN29" i="43"/>
  <c r="BB9" i="43"/>
  <c r="BP107" i="43"/>
  <c r="BP106" i="43"/>
  <c r="BP97" i="43"/>
  <c r="BP96" i="43"/>
  <c r="BP88" i="43"/>
  <c r="BN83" i="43"/>
  <c r="BK69" i="43"/>
  <c r="BN67" i="43"/>
  <c r="BN66" i="43"/>
  <c r="BN32" i="43"/>
  <c r="BK27" i="43"/>
  <c r="BN17" i="43"/>
  <c r="BB117" i="43"/>
  <c r="BB105" i="43"/>
  <c r="BB93" i="43"/>
  <c r="BB81" i="43"/>
  <c r="BB69" i="43"/>
  <c r="BB57" i="43"/>
  <c r="BB45" i="43"/>
  <c r="BB33" i="43"/>
  <c r="BN74" i="43"/>
  <c r="BP61" i="43"/>
  <c r="BN48" i="43"/>
  <c r="BP37" i="43"/>
  <c r="BN36" i="43"/>
  <c r="BN31" i="43"/>
  <c r="BN30" i="43"/>
  <c r="BP26" i="43"/>
  <c r="BN25" i="43"/>
  <c r="BD111" i="43"/>
  <c r="BD99" i="43"/>
  <c r="BD87" i="43"/>
  <c r="BD75" i="43"/>
  <c r="BD63" i="43"/>
  <c r="BD51" i="43"/>
  <c r="BD39" i="43"/>
  <c r="BD27" i="43"/>
  <c r="BB21" i="43"/>
  <c r="BN78" i="43"/>
  <c r="BN77" i="43"/>
  <c r="BN53" i="43"/>
  <c r="BN40" i="43"/>
  <c r="BN37" i="43"/>
  <c r="BN26" i="43"/>
  <c r="BN18" i="43"/>
  <c r="BB111" i="43"/>
  <c r="BB99" i="43"/>
  <c r="BB87" i="43"/>
  <c r="BP41" i="43"/>
  <c r="BO33" i="43"/>
  <c r="BD81" i="43"/>
  <c r="BD69" i="43"/>
  <c r="BD57" i="43"/>
  <c r="BD45" i="43"/>
  <c r="BD33" i="43"/>
  <c r="BN41" i="43"/>
  <c r="BO75" i="43"/>
  <c r="BK75" i="43"/>
  <c r="BL63" i="43"/>
  <c r="BL27" i="43"/>
  <c r="BP103" i="43"/>
  <c r="BP98" i="43"/>
  <c r="BP94" i="43"/>
  <c r="BP89" i="43"/>
  <c r="BN85" i="43"/>
  <c r="BP83" i="43"/>
  <c r="BM81" i="43"/>
  <c r="BP74" i="43"/>
  <c r="BM69" i="43"/>
  <c r="BP54" i="43"/>
  <c r="BM51" i="43"/>
  <c r="BP35" i="43"/>
  <c r="BP24" i="43"/>
  <c r="BN12" i="43"/>
  <c r="BP117" i="43"/>
  <c r="BN117" i="43"/>
  <c r="BN80" i="43"/>
  <c r="BM75" i="43"/>
  <c r="BM63" i="43"/>
  <c r="BN61" i="43"/>
  <c r="BN60" i="43"/>
  <c r="BN50" i="43"/>
  <c r="BN49" i="43"/>
  <c r="BP48" i="43"/>
  <c r="BN44" i="43"/>
  <c r="BN38" i="43"/>
  <c r="BN23" i="43"/>
  <c r="BL21" i="43"/>
  <c r="BN108" i="43"/>
  <c r="BN103" i="43"/>
  <c r="BN98" i="43"/>
  <c r="BN89" i="43"/>
  <c r="BP86" i="43"/>
  <c r="BN79" i="43"/>
  <c r="BN72" i="43"/>
  <c r="BN68" i="43"/>
  <c r="BM57" i="43"/>
  <c r="BN55" i="43"/>
  <c r="BN54" i="43"/>
  <c r="BK51" i="43"/>
  <c r="BK45" i="43"/>
  <c r="BN35" i="43"/>
  <c r="BM27" i="43"/>
  <c r="BN24" i="43"/>
  <c r="BN19" i="43"/>
  <c r="BL15" i="43"/>
  <c r="BM9" i="43"/>
  <c r="BK105" i="43"/>
  <c r="BM93" i="43"/>
  <c r="BN94" i="43"/>
  <c r="BP109" i="43"/>
  <c r="BN107" i="43"/>
  <c r="BP104" i="43"/>
  <c r="BN102" i="43"/>
  <c r="BP100" i="43"/>
  <c r="BK99" i="43"/>
  <c r="BN97" i="43"/>
  <c r="BP95" i="43"/>
  <c r="BL93" i="43"/>
  <c r="BN92" i="43"/>
  <c r="BP90" i="43"/>
  <c r="BM87" i="43"/>
  <c r="BN88" i="43"/>
  <c r="BN86" i="43"/>
  <c r="BK81" i="43"/>
  <c r="BP85" i="43"/>
  <c r="BP110" i="43"/>
  <c r="BL99" i="43"/>
  <c r="BN110" i="43"/>
  <c r="BP108" i="43"/>
  <c r="BM105" i="43"/>
  <c r="BN106" i="43"/>
  <c r="BN101" i="43"/>
  <c r="BN96" i="43"/>
  <c r="BK93" i="43"/>
  <c r="BN91" i="43"/>
  <c r="BL87" i="43"/>
  <c r="BP84" i="43"/>
  <c r="BN109" i="43"/>
  <c r="BL105" i="43"/>
  <c r="BN104" i="43"/>
  <c r="BN100" i="43"/>
  <c r="BM99" i="43"/>
  <c r="BN95" i="43"/>
  <c r="BN90" i="43"/>
  <c r="BK87" i="43"/>
  <c r="BN84" i="43"/>
  <c r="BO87" i="43"/>
  <c r="BO81" i="43"/>
  <c r="BL69" i="43"/>
  <c r="BL57" i="43"/>
  <c r="BP52" i="43"/>
  <c r="BO51" i="43"/>
  <c r="BL45" i="43"/>
  <c r="BN46" i="43"/>
  <c r="BP79" i="43"/>
  <c r="BP77" i="43"/>
  <c r="BN76" i="43"/>
  <c r="BP68" i="43"/>
  <c r="BP66" i="43"/>
  <c r="BN65" i="43"/>
  <c r="BP64" i="43"/>
  <c r="BO63" i="43"/>
  <c r="BK63" i="43"/>
  <c r="BN62" i="43"/>
  <c r="BN59" i="43"/>
  <c r="BP58" i="43"/>
  <c r="BO57" i="43"/>
  <c r="BK57" i="43"/>
  <c r="BN56" i="43"/>
  <c r="BK39" i="43"/>
  <c r="BM33" i="43"/>
  <c r="BN13" i="43"/>
  <c r="BL9" i="43"/>
  <c r="BO99" i="43"/>
  <c r="BN70" i="43"/>
  <c r="BO69" i="43"/>
  <c r="BN52" i="43"/>
  <c r="BP50" i="43"/>
  <c r="BP49" i="43"/>
  <c r="BN47" i="43"/>
  <c r="BP46" i="43"/>
  <c r="BO45" i="43"/>
  <c r="BM45" i="43"/>
  <c r="BP28" i="43"/>
  <c r="BO27" i="43"/>
  <c r="BM21" i="43"/>
  <c r="BP19" i="43"/>
  <c r="BO105" i="43"/>
  <c r="BO93" i="43"/>
  <c r="BL81" i="43"/>
  <c r="BP73" i="43"/>
  <c r="BP80" i="43"/>
  <c r="BP78" i="43"/>
  <c r="BP76" i="43"/>
  <c r="BL75" i="43"/>
  <c r="BP67" i="43"/>
  <c r="BP65" i="43"/>
  <c r="BN64" i="43"/>
  <c r="BP62" i="43"/>
  <c r="BP59" i="43"/>
  <c r="BN58" i="43"/>
  <c r="BP56" i="43"/>
  <c r="BP53" i="43"/>
  <c r="BL51" i="43"/>
  <c r="BP44" i="43"/>
  <c r="BP42" i="43"/>
  <c r="BK33" i="43"/>
  <c r="BN34" i="43"/>
  <c r="BP30" i="43"/>
  <c r="BM15" i="43"/>
  <c r="BP13" i="43"/>
  <c r="BP22" i="43"/>
  <c r="BO21" i="43"/>
  <c r="BK21" i="43"/>
  <c r="BN20" i="43"/>
  <c r="BP16" i="43"/>
  <c r="BO15" i="43"/>
  <c r="BK15" i="43"/>
  <c r="BN14" i="43"/>
  <c r="BP10" i="43"/>
  <c r="BO9" i="43"/>
  <c r="BK9" i="43"/>
  <c r="BP40" i="43"/>
  <c r="BL39" i="43"/>
  <c r="BP31" i="43"/>
  <c r="BP29" i="43"/>
  <c r="BN28" i="43"/>
  <c r="BP18" i="43"/>
  <c r="BP38" i="43"/>
  <c r="BP36" i="43"/>
  <c r="BP34" i="43"/>
  <c r="BL33" i="43"/>
  <c r="BP25" i="43"/>
  <c r="BP23" i="43"/>
  <c r="BN22" i="43"/>
  <c r="BP17" i="43"/>
  <c r="BN16" i="43"/>
  <c r="BP11" i="43"/>
  <c r="BN10" i="43"/>
  <c r="BP105" i="46" l="1"/>
  <c r="BP57" i="46"/>
  <c r="BN45" i="46"/>
  <c r="BP45" i="46"/>
  <c r="BP21" i="46"/>
  <c r="BP93" i="46"/>
  <c r="BN27" i="46"/>
  <c r="BP33" i="46"/>
  <c r="BN21" i="46"/>
  <c r="L129" i="46"/>
  <c r="BP51" i="46"/>
  <c r="BP105" i="43"/>
  <c r="BN105" i="46"/>
  <c r="BP99" i="46"/>
  <c r="BN57" i="46"/>
  <c r="BN87" i="46"/>
  <c r="BN51" i="43"/>
  <c r="BN63" i="43"/>
  <c r="BN93" i="46"/>
  <c r="W129" i="46"/>
  <c r="X129" i="46" s="1"/>
  <c r="BP69" i="46"/>
  <c r="BP27" i="43"/>
  <c r="BN51" i="46"/>
  <c r="BN128" i="46"/>
  <c r="BN81" i="43"/>
  <c r="BP99" i="43"/>
  <c r="BN27" i="43"/>
  <c r="BN69" i="43"/>
  <c r="BP128" i="46"/>
  <c r="BP27" i="46"/>
  <c r="BD129" i="46"/>
  <c r="AD129" i="46"/>
  <c r="BK129" i="46"/>
  <c r="AR129" i="46"/>
  <c r="BN75" i="46"/>
  <c r="BN15" i="46"/>
  <c r="BM39" i="46"/>
  <c r="BN39" i="46" s="1"/>
  <c r="BN33" i="46"/>
  <c r="T129" i="46"/>
  <c r="AL129" i="46"/>
  <c r="BB129" i="46"/>
  <c r="BN99" i="46"/>
  <c r="BP81" i="46"/>
  <c r="BL129" i="46"/>
  <c r="BN124" i="46"/>
  <c r="BO126" i="46" a="1"/>
  <c r="BO126" i="46" s="1"/>
  <c r="BP126" i="46" s="1"/>
  <c r="BP9" i="46"/>
  <c r="BN125" i="46"/>
  <c r="N129" i="46"/>
  <c r="AX129" i="46"/>
  <c r="H129" i="46"/>
  <c r="AV129" i="46"/>
  <c r="BH129" i="46"/>
  <c r="AF129" i="46"/>
  <c r="BP75" i="46"/>
  <c r="BM126" i="46" a="1"/>
  <c r="BM126" i="46" s="1"/>
  <c r="BN126" i="46" s="1"/>
  <c r="BN9" i="46"/>
  <c r="BO127" i="46" a="1"/>
  <c r="BO127" i="46" s="1"/>
  <c r="BP127" i="46" s="1"/>
  <c r="BP15" i="46"/>
  <c r="BP124" i="46"/>
  <c r="BN81" i="46"/>
  <c r="AP129" i="46"/>
  <c r="BP87" i="46"/>
  <c r="BP125" i="46"/>
  <c r="BN69" i="46"/>
  <c r="BM127" i="46" a="1"/>
  <c r="BM127" i="46" s="1"/>
  <c r="BN127" i="46" s="1"/>
  <c r="R129" i="46"/>
  <c r="BJ129" i="46"/>
  <c r="AJ129" i="46"/>
  <c r="BO39" i="46"/>
  <c r="BP39" i="46" s="1"/>
  <c r="Z129" i="46"/>
  <c r="F129" i="46"/>
  <c r="BP63" i="46"/>
  <c r="BN63" i="46"/>
  <c r="BP33" i="43"/>
  <c r="BN75" i="43"/>
  <c r="BN9" i="43"/>
  <c r="BP45" i="43"/>
  <c r="BP63" i="43"/>
  <c r="BP69" i="43"/>
  <c r="BN57" i="43"/>
  <c r="BN45" i="43"/>
  <c r="BP75" i="43"/>
  <c r="BN21" i="43"/>
  <c r="BP87" i="43"/>
  <c r="BP93" i="43"/>
  <c r="BN87" i="43"/>
  <c r="BN15" i="43"/>
  <c r="BN105" i="43"/>
  <c r="BN93" i="43"/>
  <c r="BP9" i="43"/>
  <c r="BP15" i="43"/>
  <c r="BP21" i="43"/>
  <c r="BN33" i="43"/>
  <c r="BP57" i="43"/>
  <c r="BP51" i="43"/>
  <c r="BP81" i="43"/>
  <c r="BN99" i="43"/>
  <c r="BO129" i="46" l="1"/>
  <c r="BP129" i="46" s="1"/>
  <c r="BM129" i="46"/>
  <c r="BN129" i="46" s="1"/>
  <c r="Q5" i="45"/>
  <c r="BP128" i="45"/>
  <c r="BN128" i="45"/>
  <c r="BP127" i="45"/>
  <c r="BN127" i="45"/>
  <c r="BP126" i="45"/>
  <c r="BN126" i="45"/>
  <c r="BP125" i="45"/>
  <c r="BN125" i="45"/>
  <c r="BP124" i="45"/>
  <c r="BN124" i="45"/>
  <c r="BO123" i="45"/>
  <c r="BM123" i="45"/>
  <c r="BL123" i="45"/>
  <c r="BK123" i="45"/>
  <c r="BP122" i="45"/>
  <c r="BN122" i="45"/>
  <c r="BP121" i="45"/>
  <c r="BN121" i="45"/>
  <c r="BP120" i="45"/>
  <c r="BN120" i="45"/>
  <c r="BP119" i="45"/>
  <c r="BN119" i="45"/>
  <c r="BP118" i="45"/>
  <c r="BN118" i="45"/>
  <c r="BO117" i="45"/>
  <c r="BM117" i="45"/>
  <c r="BL117" i="45"/>
  <c r="BK117" i="45"/>
  <c r="BP116" i="45"/>
  <c r="BN116" i="45"/>
  <c r="BP115" i="45"/>
  <c r="BN115" i="45"/>
  <c r="BP114" i="45"/>
  <c r="BN114" i="45"/>
  <c r="BP113" i="45"/>
  <c r="BN113" i="45"/>
  <c r="BP112" i="45"/>
  <c r="BN112" i="45"/>
  <c r="BO111" i="45"/>
  <c r="BM111" i="45"/>
  <c r="BL111" i="45"/>
  <c r="BK111" i="45"/>
  <c r="BP110" i="45"/>
  <c r="BN110" i="45"/>
  <c r="BP109" i="45"/>
  <c r="BN109" i="45"/>
  <c r="BP108" i="45"/>
  <c r="BN108" i="45"/>
  <c r="BP107" i="45"/>
  <c r="BN107" i="45"/>
  <c r="BP106" i="45"/>
  <c r="BN106" i="45"/>
  <c r="BO105" i="45"/>
  <c r="BM105" i="45"/>
  <c r="BL105" i="45"/>
  <c r="BK105" i="45"/>
  <c r="BP104" i="45"/>
  <c r="BN104" i="45"/>
  <c r="BP103" i="45"/>
  <c r="BN103" i="45"/>
  <c r="BP102" i="45"/>
  <c r="BN102" i="45"/>
  <c r="BP101" i="45"/>
  <c r="BN101" i="45"/>
  <c r="BP100" i="45"/>
  <c r="BN100" i="45"/>
  <c r="BO99" i="45"/>
  <c r="BM99" i="45"/>
  <c r="BL99" i="45"/>
  <c r="BK99" i="45"/>
  <c r="BP98" i="45"/>
  <c r="BN98" i="45"/>
  <c r="BP97" i="45"/>
  <c r="BN97" i="45"/>
  <c r="BP96" i="45"/>
  <c r="BN96" i="45"/>
  <c r="BP95" i="45"/>
  <c r="BN95" i="45"/>
  <c r="BP94" i="45"/>
  <c r="BN94" i="45"/>
  <c r="BO93" i="45"/>
  <c r="BM93" i="45"/>
  <c r="BL93" i="45"/>
  <c r="BK93" i="45"/>
  <c r="BP92" i="45"/>
  <c r="BN92" i="45"/>
  <c r="BP91" i="45"/>
  <c r="BN91" i="45"/>
  <c r="BP90" i="45"/>
  <c r="BN90" i="45"/>
  <c r="BP89" i="45"/>
  <c r="BN89" i="45"/>
  <c r="BP88" i="45"/>
  <c r="BN88" i="45"/>
  <c r="BO87" i="45"/>
  <c r="BM87" i="45"/>
  <c r="BL87" i="45"/>
  <c r="BK87" i="45"/>
  <c r="BP86" i="45"/>
  <c r="BN86" i="45"/>
  <c r="BP85" i="45"/>
  <c r="BN85" i="45"/>
  <c r="BP84" i="45"/>
  <c r="BN84" i="45"/>
  <c r="BP83" i="45"/>
  <c r="BN83" i="45"/>
  <c r="BP82" i="45"/>
  <c r="BN82" i="45"/>
  <c r="BO81" i="45"/>
  <c r="BM81" i="45"/>
  <c r="BL81" i="45"/>
  <c r="BK81" i="45"/>
  <c r="BP80" i="45"/>
  <c r="BN80" i="45"/>
  <c r="BP79" i="45"/>
  <c r="BN79" i="45"/>
  <c r="BP78" i="45"/>
  <c r="BN78" i="45"/>
  <c r="BP77" i="45"/>
  <c r="BN77" i="45"/>
  <c r="BP76" i="45"/>
  <c r="BN76" i="45"/>
  <c r="BO75" i="45"/>
  <c r="BM75" i="45"/>
  <c r="BL75" i="45"/>
  <c r="BK75" i="45"/>
  <c r="BP74" i="45"/>
  <c r="BN74" i="45"/>
  <c r="BP73" i="45"/>
  <c r="BN73" i="45"/>
  <c r="BP72" i="45"/>
  <c r="BN72" i="45"/>
  <c r="BP71" i="45"/>
  <c r="BN71" i="45"/>
  <c r="BP70" i="45"/>
  <c r="BN70" i="45"/>
  <c r="BO69" i="45"/>
  <c r="BM69" i="45"/>
  <c r="BL69" i="45"/>
  <c r="BK69" i="45"/>
  <c r="BP68" i="45"/>
  <c r="BN68" i="45"/>
  <c r="BP67" i="45"/>
  <c r="BN67" i="45"/>
  <c r="BP66" i="45"/>
  <c r="BN66" i="45"/>
  <c r="BP65" i="45"/>
  <c r="BN65" i="45"/>
  <c r="BP64" i="45"/>
  <c r="BN64" i="45"/>
  <c r="BO63" i="45"/>
  <c r="BM63" i="45"/>
  <c r="BL63" i="45"/>
  <c r="BK63" i="45"/>
  <c r="BP62" i="45"/>
  <c r="BN62" i="45"/>
  <c r="BP61" i="45"/>
  <c r="BN61" i="45"/>
  <c r="BP60" i="45"/>
  <c r="BN60" i="45"/>
  <c r="BP59" i="45"/>
  <c r="BN59" i="45"/>
  <c r="BP58" i="45"/>
  <c r="BN58" i="45"/>
  <c r="BO57" i="45"/>
  <c r="BM57" i="45"/>
  <c r="BL57" i="45"/>
  <c r="BK57" i="45"/>
  <c r="BP56" i="45"/>
  <c r="BN56" i="45"/>
  <c r="BP55" i="45"/>
  <c r="BN55" i="45"/>
  <c r="BP54" i="45"/>
  <c r="BN54" i="45"/>
  <c r="BP53" i="45"/>
  <c r="BN53" i="45"/>
  <c r="BP52" i="45"/>
  <c r="BN52" i="45"/>
  <c r="BO51" i="45"/>
  <c r="BM51" i="45"/>
  <c r="BL51" i="45"/>
  <c r="BK51" i="45"/>
  <c r="BP50" i="45"/>
  <c r="BN50" i="45"/>
  <c r="BP49" i="45"/>
  <c r="BN49" i="45"/>
  <c r="BP48" i="45"/>
  <c r="BN48" i="45"/>
  <c r="BP47" i="45"/>
  <c r="BN47" i="45"/>
  <c r="BP46" i="45"/>
  <c r="BN46" i="45"/>
  <c r="BO45" i="45"/>
  <c r="BM45" i="45"/>
  <c r="BL45" i="45"/>
  <c r="BK45" i="45"/>
  <c r="BP44" i="45"/>
  <c r="BN44" i="45"/>
  <c r="BP43" i="45"/>
  <c r="BN43" i="45"/>
  <c r="BP42" i="45"/>
  <c r="BN42" i="45"/>
  <c r="BP41" i="45"/>
  <c r="BN41" i="45"/>
  <c r="BP40" i="45"/>
  <c r="BN40" i="45"/>
  <c r="BO39" i="45"/>
  <c r="BM39" i="45"/>
  <c r="BL39" i="45"/>
  <c r="BK39" i="45"/>
  <c r="BP38" i="45"/>
  <c r="BN38" i="45"/>
  <c r="BP37" i="45"/>
  <c r="BN37" i="45"/>
  <c r="BP36" i="45"/>
  <c r="BN36" i="45"/>
  <c r="BP35" i="45"/>
  <c r="BN35" i="45"/>
  <c r="BP34" i="45"/>
  <c r="BN34" i="45"/>
  <c r="BO33" i="45"/>
  <c r="BM33" i="45"/>
  <c r="BL33" i="45"/>
  <c r="BK33" i="45"/>
  <c r="BP32" i="45"/>
  <c r="BN32" i="45"/>
  <c r="BP31" i="45"/>
  <c r="BN31" i="45"/>
  <c r="BP30" i="45"/>
  <c r="BN30" i="45"/>
  <c r="BP29" i="45"/>
  <c r="BN29" i="45"/>
  <c r="BP28" i="45"/>
  <c r="BN28" i="45"/>
  <c r="BO27" i="45"/>
  <c r="BM27" i="45"/>
  <c r="BL27" i="45"/>
  <c r="BK27" i="45"/>
  <c r="BP26" i="45"/>
  <c r="BN26" i="45"/>
  <c r="BP25" i="45"/>
  <c r="BN25" i="45"/>
  <c r="BP24" i="45"/>
  <c r="BN24" i="45"/>
  <c r="BP23" i="45"/>
  <c r="BN23" i="45"/>
  <c r="BP22" i="45"/>
  <c r="BN22" i="45"/>
  <c r="BO21" i="45"/>
  <c r="BM21" i="45"/>
  <c r="BL21" i="45"/>
  <c r="BK21" i="45"/>
  <c r="BP20" i="45"/>
  <c r="BN20" i="45"/>
  <c r="BP19" i="45"/>
  <c r="BN19" i="45"/>
  <c r="BP18" i="45"/>
  <c r="BN18" i="45"/>
  <c r="BP17" i="45"/>
  <c r="BN17" i="45"/>
  <c r="BP16" i="45"/>
  <c r="BN16" i="45"/>
  <c r="BO15" i="45"/>
  <c r="BM15" i="45"/>
  <c r="BL15" i="45"/>
  <c r="BK15" i="45"/>
  <c r="BP14" i="45"/>
  <c r="BN14" i="45"/>
  <c r="BP13" i="45"/>
  <c r="BN13" i="45"/>
  <c r="BP12" i="45"/>
  <c r="BN12" i="45"/>
  <c r="BP11" i="45"/>
  <c r="BN11" i="45"/>
  <c r="BP10" i="45"/>
  <c r="BN10" i="45"/>
  <c r="BO9" i="45"/>
  <c r="BM9" i="45"/>
  <c r="BL9" i="45"/>
  <c r="BK9" i="45"/>
  <c r="BJ128" i="45"/>
  <c r="BH128" i="45"/>
  <c r="BJ127" i="45"/>
  <c r="BH127" i="45"/>
  <c r="BJ126" i="45"/>
  <c r="BH126" i="45"/>
  <c r="BJ125" i="45"/>
  <c r="BH125" i="45"/>
  <c r="BJ124" i="45"/>
  <c r="BH124" i="45"/>
  <c r="BI123" i="45"/>
  <c r="BG123" i="45"/>
  <c r="BF123" i="45"/>
  <c r="BE123" i="45"/>
  <c r="BJ122" i="45"/>
  <c r="BH122" i="45"/>
  <c r="BJ121" i="45"/>
  <c r="BH121" i="45"/>
  <c r="BJ120" i="45"/>
  <c r="BH120" i="45"/>
  <c r="BJ119" i="45"/>
  <c r="BH119" i="45"/>
  <c r="BJ118" i="45"/>
  <c r="BH118" i="45"/>
  <c r="BI117" i="45"/>
  <c r="BG117" i="45"/>
  <c r="BF117" i="45"/>
  <c r="BE117" i="45"/>
  <c r="BJ116" i="45"/>
  <c r="BH116" i="45"/>
  <c r="BJ115" i="45"/>
  <c r="BH115" i="45"/>
  <c r="BJ114" i="45"/>
  <c r="BH114" i="45"/>
  <c r="BJ113" i="45"/>
  <c r="BH113" i="45"/>
  <c r="BJ112" i="45"/>
  <c r="BH112" i="45"/>
  <c r="BI111" i="45"/>
  <c r="BG111" i="45"/>
  <c r="BF111" i="45"/>
  <c r="BE111" i="45"/>
  <c r="BJ110" i="45"/>
  <c r="BH110" i="45"/>
  <c r="BJ109" i="45"/>
  <c r="BH109" i="45"/>
  <c r="BJ108" i="45"/>
  <c r="BH108" i="45"/>
  <c r="BJ107" i="45"/>
  <c r="BH107" i="45"/>
  <c r="BJ106" i="45"/>
  <c r="BH106" i="45"/>
  <c r="BI105" i="45"/>
  <c r="BG105" i="45"/>
  <c r="BF105" i="45"/>
  <c r="BE105" i="45"/>
  <c r="BJ104" i="45"/>
  <c r="BH104" i="45"/>
  <c r="BJ103" i="45"/>
  <c r="BH103" i="45"/>
  <c r="BJ102" i="45"/>
  <c r="BH102" i="45"/>
  <c r="BJ101" i="45"/>
  <c r="BH101" i="45"/>
  <c r="BJ100" i="45"/>
  <c r="BH100" i="45"/>
  <c r="BI99" i="45"/>
  <c r="BG99" i="45"/>
  <c r="BF99" i="45"/>
  <c r="BE99" i="45"/>
  <c r="BJ98" i="45"/>
  <c r="BH98" i="45"/>
  <c r="BJ97" i="45"/>
  <c r="BH97" i="45"/>
  <c r="BJ96" i="45"/>
  <c r="BH96" i="45"/>
  <c r="BJ95" i="45"/>
  <c r="BH95" i="45"/>
  <c r="BJ94" i="45"/>
  <c r="BH94" i="45"/>
  <c r="BI93" i="45"/>
  <c r="BG93" i="45"/>
  <c r="BF93" i="45"/>
  <c r="BE93" i="45"/>
  <c r="BJ92" i="45"/>
  <c r="BH92" i="45"/>
  <c r="BJ91" i="45"/>
  <c r="BH91" i="45"/>
  <c r="BJ90" i="45"/>
  <c r="BH90" i="45"/>
  <c r="BJ89" i="45"/>
  <c r="BH89" i="45"/>
  <c r="BJ88" i="45"/>
  <c r="BH88" i="45"/>
  <c r="BI87" i="45"/>
  <c r="BG87" i="45"/>
  <c r="BF87" i="45"/>
  <c r="BE87" i="45"/>
  <c r="BJ86" i="45"/>
  <c r="BH86" i="45"/>
  <c r="BJ85" i="45"/>
  <c r="BH85" i="45"/>
  <c r="BJ84" i="45"/>
  <c r="BH84" i="45"/>
  <c r="BJ83" i="45"/>
  <c r="BH83" i="45"/>
  <c r="BJ82" i="45"/>
  <c r="BH82" i="45"/>
  <c r="BI81" i="45"/>
  <c r="BG81" i="45"/>
  <c r="BF81" i="45"/>
  <c r="BE81" i="45"/>
  <c r="BJ80" i="45"/>
  <c r="BH80" i="45"/>
  <c r="BJ79" i="45"/>
  <c r="BH79" i="45"/>
  <c r="BJ78" i="45"/>
  <c r="BH78" i="45"/>
  <c r="BJ77" i="45"/>
  <c r="BH77" i="45"/>
  <c r="BJ76" i="45"/>
  <c r="BH76" i="45"/>
  <c r="BI75" i="45"/>
  <c r="BG75" i="45"/>
  <c r="BF75" i="45"/>
  <c r="BE75" i="45"/>
  <c r="BJ74" i="45"/>
  <c r="BH74" i="45"/>
  <c r="BJ73" i="45"/>
  <c r="BH73" i="45"/>
  <c r="BJ72" i="45"/>
  <c r="BH72" i="45"/>
  <c r="BJ71" i="45"/>
  <c r="BH71" i="45"/>
  <c r="BJ70" i="45"/>
  <c r="BH70" i="45"/>
  <c r="BI69" i="45"/>
  <c r="BG69" i="45"/>
  <c r="BF69" i="45"/>
  <c r="BE69" i="45"/>
  <c r="BJ68" i="45"/>
  <c r="BH68" i="45"/>
  <c r="BJ67" i="45"/>
  <c r="BH67" i="45"/>
  <c r="BJ66" i="45"/>
  <c r="BH66" i="45"/>
  <c r="BJ65" i="45"/>
  <c r="BH65" i="45"/>
  <c r="BJ64" i="45"/>
  <c r="BH64" i="45"/>
  <c r="BI63" i="45"/>
  <c r="BG63" i="45"/>
  <c r="BF63" i="45"/>
  <c r="BE63" i="45"/>
  <c r="BJ62" i="45"/>
  <c r="BH62" i="45"/>
  <c r="BJ61" i="45"/>
  <c r="BH61" i="45"/>
  <c r="BJ60" i="45"/>
  <c r="BH60" i="45"/>
  <c r="BJ59" i="45"/>
  <c r="BH59" i="45"/>
  <c r="BJ58" i="45"/>
  <c r="BH58" i="45"/>
  <c r="BI57" i="45"/>
  <c r="BG57" i="45"/>
  <c r="BF57" i="45"/>
  <c r="BE57" i="45"/>
  <c r="BJ56" i="45"/>
  <c r="BH56" i="45"/>
  <c r="BJ55" i="45"/>
  <c r="BH55" i="45"/>
  <c r="BJ54" i="45"/>
  <c r="BH54" i="45"/>
  <c r="BJ53" i="45"/>
  <c r="BH53" i="45"/>
  <c r="BJ52" i="45"/>
  <c r="BH52" i="45"/>
  <c r="BI51" i="45"/>
  <c r="BG51" i="45"/>
  <c r="BF51" i="45"/>
  <c r="BE51" i="45"/>
  <c r="BJ50" i="45"/>
  <c r="BH50" i="45"/>
  <c r="BJ49" i="45"/>
  <c r="BH49" i="45"/>
  <c r="BJ48" i="45"/>
  <c r="BH48" i="45"/>
  <c r="BJ47" i="45"/>
  <c r="BH47" i="45"/>
  <c r="BJ46" i="45"/>
  <c r="BH46" i="45"/>
  <c r="BI45" i="45"/>
  <c r="BG45" i="45"/>
  <c r="BF45" i="45"/>
  <c r="BE45" i="45"/>
  <c r="BJ44" i="45"/>
  <c r="BH44" i="45"/>
  <c r="BJ43" i="45"/>
  <c r="BH43" i="45"/>
  <c r="BJ42" i="45"/>
  <c r="BH42" i="45"/>
  <c r="BJ41" i="45"/>
  <c r="BH41" i="45"/>
  <c r="BJ40" i="45"/>
  <c r="BH40" i="45"/>
  <c r="BI39" i="45"/>
  <c r="BG39" i="45"/>
  <c r="BF39" i="45"/>
  <c r="BE39" i="45"/>
  <c r="BJ38" i="45"/>
  <c r="BH38" i="45"/>
  <c r="BJ37" i="45"/>
  <c r="BH37" i="45"/>
  <c r="BJ36" i="45"/>
  <c r="BH36" i="45"/>
  <c r="BJ35" i="45"/>
  <c r="BH35" i="45"/>
  <c r="BJ34" i="45"/>
  <c r="BH34" i="45"/>
  <c r="BI33" i="45"/>
  <c r="BG33" i="45"/>
  <c r="BF33" i="45"/>
  <c r="BE33" i="45"/>
  <c r="BJ32" i="45"/>
  <c r="BH32" i="45"/>
  <c r="BJ31" i="45"/>
  <c r="BH31" i="45"/>
  <c r="BJ30" i="45"/>
  <c r="BH30" i="45"/>
  <c r="BJ29" i="45"/>
  <c r="BH29" i="45"/>
  <c r="BJ28" i="45"/>
  <c r="BH28" i="45"/>
  <c r="BI27" i="45"/>
  <c r="BG27" i="45"/>
  <c r="BF27" i="45"/>
  <c r="BE27" i="45"/>
  <c r="BJ26" i="45"/>
  <c r="BH26" i="45"/>
  <c r="BJ25" i="45"/>
  <c r="BH25" i="45"/>
  <c r="BJ24" i="45"/>
  <c r="BH24" i="45"/>
  <c r="BJ23" i="45"/>
  <c r="BH23" i="45"/>
  <c r="BJ22" i="45"/>
  <c r="BH22" i="45"/>
  <c r="BI21" i="45"/>
  <c r="BG21" i="45"/>
  <c r="BF21" i="45"/>
  <c r="BE21" i="45"/>
  <c r="BJ20" i="45"/>
  <c r="BH20" i="45"/>
  <c r="BJ19" i="45"/>
  <c r="BH19" i="45"/>
  <c r="BJ18" i="45"/>
  <c r="BH18" i="45"/>
  <c r="BJ17" i="45"/>
  <c r="BH17" i="45"/>
  <c r="BJ16" i="45"/>
  <c r="BH16" i="45"/>
  <c r="BI15" i="45"/>
  <c r="BG15" i="45"/>
  <c r="BF15" i="45"/>
  <c r="BE15" i="45"/>
  <c r="BJ14" i="45"/>
  <c r="BH14" i="45"/>
  <c r="BJ13" i="45"/>
  <c r="BH13" i="45"/>
  <c r="BJ12" i="45"/>
  <c r="BH12" i="45"/>
  <c r="BJ11" i="45"/>
  <c r="BH11" i="45"/>
  <c r="BJ10" i="45"/>
  <c r="BH10" i="45"/>
  <c r="BI9" i="45"/>
  <c r="BG9" i="45"/>
  <c r="BF9" i="45"/>
  <c r="BE9" i="45"/>
  <c r="BD128" i="45"/>
  <c r="BB128" i="45"/>
  <c r="BD127" i="45"/>
  <c r="BB127" i="45"/>
  <c r="BD126" i="45"/>
  <c r="BB126" i="45"/>
  <c r="BD125" i="45"/>
  <c r="BB125" i="45"/>
  <c r="BD124" i="45"/>
  <c r="BB124" i="45"/>
  <c r="BC123" i="45"/>
  <c r="BA123" i="45"/>
  <c r="AZ123" i="45"/>
  <c r="AY123" i="45"/>
  <c r="BD122" i="45"/>
  <c r="BB122" i="45"/>
  <c r="BD121" i="45"/>
  <c r="BB121" i="45"/>
  <c r="BD120" i="45"/>
  <c r="BB120" i="45"/>
  <c r="BD119" i="45"/>
  <c r="BB119" i="45"/>
  <c r="BD118" i="45"/>
  <c r="BB118" i="45"/>
  <c r="BC117" i="45"/>
  <c r="BA117" i="45"/>
  <c r="AZ117" i="45"/>
  <c r="AY117" i="45"/>
  <c r="BD116" i="45"/>
  <c r="BB116" i="45"/>
  <c r="BD115" i="45"/>
  <c r="BB115" i="45"/>
  <c r="BD114" i="45"/>
  <c r="BB114" i="45"/>
  <c r="BD113" i="45"/>
  <c r="BB113" i="45"/>
  <c r="BD112" i="45"/>
  <c r="BB112" i="45"/>
  <c r="BC111" i="45"/>
  <c r="BA111" i="45"/>
  <c r="AZ111" i="45"/>
  <c r="AY111" i="45"/>
  <c r="BD110" i="45"/>
  <c r="BB110" i="45"/>
  <c r="BD109" i="45"/>
  <c r="BB109" i="45"/>
  <c r="BD108" i="45"/>
  <c r="BB108" i="45"/>
  <c r="BD107" i="45"/>
  <c r="BB107" i="45"/>
  <c r="BD106" i="45"/>
  <c r="BB106" i="45"/>
  <c r="BC105" i="45"/>
  <c r="BA105" i="45"/>
  <c r="AZ105" i="45"/>
  <c r="AY105" i="45"/>
  <c r="BD104" i="45"/>
  <c r="BB104" i="45"/>
  <c r="BD103" i="45"/>
  <c r="BB103" i="45"/>
  <c r="BD102" i="45"/>
  <c r="BB102" i="45"/>
  <c r="BD101" i="45"/>
  <c r="BB101" i="45"/>
  <c r="BD100" i="45"/>
  <c r="BB100" i="45"/>
  <c r="BC99" i="45"/>
  <c r="BA99" i="45"/>
  <c r="AZ99" i="45"/>
  <c r="AY99" i="45"/>
  <c r="BD98" i="45"/>
  <c r="BB98" i="45"/>
  <c r="BD97" i="45"/>
  <c r="BB97" i="45"/>
  <c r="BD96" i="45"/>
  <c r="BB96" i="45"/>
  <c r="BD95" i="45"/>
  <c r="BB95" i="45"/>
  <c r="BD94" i="45"/>
  <c r="BB94" i="45"/>
  <c r="BC93" i="45"/>
  <c r="BA93" i="45"/>
  <c r="AZ93" i="45"/>
  <c r="AY93" i="45"/>
  <c r="BD92" i="45"/>
  <c r="BB92" i="45"/>
  <c r="BD91" i="45"/>
  <c r="BB91" i="45"/>
  <c r="BD90" i="45"/>
  <c r="BB90" i="45"/>
  <c r="BD89" i="45"/>
  <c r="BB89" i="45"/>
  <c r="BD88" i="45"/>
  <c r="BB88" i="45"/>
  <c r="BC87" i="45"/>
  <c r="BA87" i="45"/>
  <c r="AZ87" i="45"/>
  <c r="AY87" i="45"/>
  <c r="BD86" i="45"/>
  <c r="BB86" i="45"/>
  <c r="BD85" i="45"/>
  <c r="BB85" i="45"/>
  <c r="BD84" i="45"/>
  <c r="BB84" i="45"/>
  <c r="BD83" i="45"/>
  <c r="BB83" i="45"/>
  <c r="BD82" i="45"/>
  <c r="BB82" i="45"/>
  <c r="BC81" i="45"/>
  <c r="BA81" i="45"/>
  <c r="AZ81" i="45"/>
  <c r="AY81" i="45"/>
  <c r="BD80" i="45"/>
  <c r="BB80" i="45"/>
  <c r="BD79" i="45"/>
  <c r="BB79" i="45"/>
  <c r="BD78" i="45"/>
  <c r="BB78" i="45"/>
  <c r="BD77" i="45"/>
  <c r="BB77" i="45"/>
  <c r="BD76" i="45"/>
  <c r="BB76" i="45"/>
  <c r="BC75" i="45"/>
  <c r="BA75" i="45"/>
  <c r="AZ75" i="45"/>
  <c r="AY75" i="45"/>
  <c r="BD74" i="45"/>
  <c r="BB74" i="45"/>
  <c r="BD73" i="45"/>
  <c r="BB73" i="45"/>
  <c r="BD72" i="45"/>
  <c r="BB72" i="45"/>
  <c r="BD71" i="45"/>
  <c r="BB71" i="45"/>
  <c r="BD70" i="45"/>
  <c r="BB70" i="45"/>
  <c r="BC69" i="45"/>
  <c r="BA69" i="45"/>
  <c r="AZ69" i="45"/>
  <c r="AY69" i="45"/>
  <c r="BD68" i="45"/>
  <c r="BB68" i="45"/>
  <c r="BD67" i="45"/>
  <c r="BB67" i="45"/>
  <c r="BD66" i="45"/>
  <c r="BB66" i="45"/>
  <c r="BD65" i="45"/>
  <c r="BB65" i="45"/>
  <c r="BD64" i="45"/>
  <c r="BB64" i="45"/>
  <c r="BC63" i="45"/>
  <c r="BA63" i="45"/>
  <c r="AZ63" i="45"/>
  <c r="AY63" i="45"/>
  <c r="BD62" i="45"/>
  <c r="BB62" i="45"/>
  <c r="BD61" i="45"/>
  <c r="BB61" i="45"/>
  <c r="BD60" i="45"/>
  <c r="BB60" i="45"/>
  <c r="BD59" i="45"/>
  <c r="BB59" i="45"/>
  <c r="BD58" i="45"/>
  <c r="BB58" i="45"/>
  <c r="BC57" i="45"/>
  <c r="BA57" i="45"/>
  <c r="AZ57" i="45"/>
  <c r="AY57" i="45"/>
  <c r="BD56" i="45"/>
  <c r="BB56" i="45"/>
  <c r="BD55" i="45"/>
  <c r="BB55" i="45"/>
  <c r="BD54" i="45"/>
  <c r="BB54" i="45"/>
  <c r="BD53" i="45"/>
  <c r="BB53" i="45"/>
  <c r="BD52" i="45"/>
  <c r="BB52" i="45"/>
  <c r="BC51" i="45"/>
  <c r="BA51" i="45"/>
  <c r="AZ51" i="45"/>
  <c r="AY51" i="45"/>
  <c r="BD50" i="45"/>
  <c r="BB50" i="45"/>
  <c r="BD49" i="45"/>
  <c r="BB49" i="45"/>
  <c r="BD48" i="45"/>
  <c r="BB48" i="45"/>
  <c r="BD47" i="45"/>
  <c r="BB47" i="45"/>
  <c r="BD46" i="45"/>
  <c r="BB46" i="45"/>
  <c r="BC45" i="45"/>
  <c r="BA45" i="45"/>
  <c r="AZ45" i="45"/>
  <c r="AY45" i="45"/>
  <c r="BD44" i="45"/>
  <c r="BB44" i="45"/>
  <c r="BD43" i="45"/>
  <c r="BB43" i="45"/>
  <c r="BD42" i="45"/>
  <c r="BB42" i="45"/>
  <c r="BD41" i="45"/>
  <c r="BB41" i="45"/>
  <c r="BD40" i="45"/>
  <c r="BB40" i="45"/>
  <c r="BC39" i="45"/>
  <c r="BA39" i="45"/>
  <c r="AZ39" i="45"/>
  <c r="AY39" i="45"/>
  <c r="BD38" i="45"/>
  <c r="BB38" i="45"/>
  <c r="BD37" i="45"/>
  <c r="BB37" i="45"/>
  <c r="BD36" i="45"/>
  <c r="BB36" i="45"/>
  <c r="BD35" i="45"/>
  <c r="BB35" i="45"/>
  <c r="BD34" i="45"/>
  <c r="BB34" i="45"/>
  <c r="BC33" i="45"/>
  <c r="BA33" i="45"/>
  <c r="AZ33" i="45"/>
  <c r="AY33" i="45"/>
  <c r="BD32" i="45"/>
  <c r="BB32" i="45"/>
  <c r="BD31" i="45"/>
  <c r="BB31" i="45"/>
  <c r="BD30" i="45"/>
  <c r="BB30" i="45"/>
  <c r="BD29" i="45"/>
  <c r="BB29" i="45"/>
  <c r="BD28" i="45"/>
  <c r="BB28" i="45"/>
  <c r="BC27" i="45"/>
  <c r="BA27" i="45"/>
  <c r="AZ27" i="45"/>
  <c r="AY27" i="45"/>
  <c r="BD26" i="45"/>
  <c r="BB26" i="45"/>
  <c r="BD25" i="45"/>
  <c r="BB25" i="45"/>
  <c r="BD24" i="45"/>
  <c r="BB24" i="45"/>
  <c r="BD23" i="45"/>
  <c r="BB23" i="45"/>
  <c r="BD22" i="45"/>
  <c r="BB22" i="45"/>
  <c r="BC21" i="45"/>
  <c r="BA21" i="45"/>
  <c r="AZ21" i="45"/>
  <c r="AY21" i="45"/>
  <c r="BD20" i="45"/>
  <c r="BB20" i="45"/>
  <c r="BD19" i="45"/>
  <c r="BB19" i="45"/>
  <c r="BD18" i="45"/>
  <c r="BB18" i="45"/>
  <c r="BD17" i="45"/>
  <c r="BB17" i="45"/>
  <c r="BD16" i="45"/>
  <c r="BB16" i="45"/>
  <c r="BC15" i="45"/>
  <c r="BA15" i="45"/>
  <c r="AZ15" i="45"/>
  <c r="AY15" i="45"/>
  <c r="BD14" i="45"/>
  <c r="BB14" i="45"/>
  <c r="BD13" i="45"/>
  <c r="BB13" i="45"/>
  <c r="BD12" i="45"/>
  <c r="BB12" i="45"/>
  <c r="BD11" i="45"/>
  <c r="BB11" i="45"/>
  <c r="BD10" i="45"/>
  <c r="BB10" i="45"/>
  <c r="BC9" i="45"/>
  <c r="BA9" i="45"/>
  <c r="AZ9" i="45"/>
  <c r="AY9" i="45"/>
  <c r="AX128" i="45"/>
  <c r="AV128" i="45"/>
  <c r="AX127" i="45"/>
  <c r="AV127" i="45"/>
  <c r="AX126" i="45"/>
  <c r="AV126" i="45"/>
  <c r="AX125" i="45"/>
  <c r="AV125" i="45"/>
  <c r="AX124" i="45"/>
  <c r="AV124" i="45"/>
  <c r="AW123" i="45"/>
  <c r="AU123" i="45"/>
  <c r="AT123" i="45"/>
  <c r="AS123" i="45"/>
  <c r="AX122" i="45"/>
  <c r="AV122" i="45"/>
  <c r="AX121" i="45"/>
  <c r="AV121" i="45"/>
  <c r="AX120" i="45"/>
  <c r="AV120" i="45"/>
  <c r="AX119" i="45"/>
  <c r="AV119" i="45"/>
  <c r="AX118" i="45"/>
  <c r="AV118" i="45"/>
  <c r="AW117" i="45"/>
  <c r="AU117" i="45"/>
  <c r="AT117" i="45"/>
  <c r="AS117" i="45"/>
  <c r="AX116" i="45"/>
  <c r="AV116" i="45"/>
  <c r="AX115" i="45"/>
  <c r="AV115" i="45"/>
  <c r="AX114" i="45"/>
  <c r="AV114" i="45"/>
  <c r="AX113" i="45"/>
  <c r="AV113" i="45"/>
  <c r="AX112" i="45"/>
  <c r="AV112" i="45"/>
  <c r="AW111" i="45"/>
  <c r="AU111" i="45"/>
  <c r="AT111" i="45"/>
  <c r="AS111" i="45"/>
  <c r="AX110" i="45"/>
  <c r="AV110" i="45"/>
  <c r="AX109" i="45"/>
  <c r="AV109" i="45"/>
  <c r="AX108" i="45"/>
  <c r="AV108" i="45"/>
  <c r="AX107" i="45"/>
  <c r="AV107" i="45"/>
  <c r="AX106" i="45"/>
  <c r="AV106" i="45"/>
  <c r="AW105" i="45"/>
  <c r="AU105" i="45"/>
  <c r="AT105" i="45"/>
  <c r="AS105" i="45"/>
  <c r="AX104" i="45"/>
  <c r="AV104" i="45"/>
  <c r="AX103" i="45"/>
  <c r="AV103" i="45"/>
  <c r="AX102" i="45"/>
  <c r="AV102" i="45"/>
  <c r="AX101" i="45"/>
  <c r="AV101" i="45"/>
  <c r="AX100" i="45"/>
  <c r="AV100" i="45"/>
  <c r="AW99" i="45"/>
  <c r="AU99" i="45"/>
  <c r="AT99" i="45"/>
  <c r="AS99" i="45"/>
  <c r="AX98" i="45"/>
  <c r="AV98" i="45"/>
  <c r="AX97" i="45"/>
  <c r="AV97" i="45"/>
  <c r="AX96" i="45"/>
  <c r="AV96" i="45"/>
  <c r="AX95" i="45"/>
  <c r="AV95" i="45"/>
  <c r="AX94" i="45"/>
  <c r="AV94" i="45"/>
  <c r="AW93" i="45"/>
  <c r="AU93" i="45"/>
  <c r="AT93" i="45"/>
  <c r="AS93" i="45"/>
  <c r="AX92" i="45"/>
  <c r="AV92" i="45"/>
  <c r="AX91" i="45"/>
  <c r="AV91" i="45"/>
  <c r="AX90" i="45"/>
  <c r="AV90" i="45"/>
  <c r="AX89" i="45"/>
  <c r="AV89" i="45"/>
  <c r="AX88" i="45"/>
  <c r="AV88" i="45"/>
  <c r="AW87" i="45"/>
  <c r="AU87" i="45"/>
  <c r="AT87" i="45"/>
  <c r="AS87" i="45"/>
  <c r="AX86" i="45"/>
  <c r="AV86" i="45"/>
  <c r="AX85" i="45"/>
  <c r="AV85" i="45"/>
  <c r="AX84" i="45"/>
  <c r="AV84" i="45"/>
  <c r="AX83" i="45"/>
  <c r="AV83" i="45"/>
  <c r="AX82" i="45"/>
  <c r="AV82" i="45"/>
  <c r="AW81" i="45"/>
  <c r="AU81" i="45"/>
  <c r="AT81" i="45"/>
  <c r="AS81" i="45"/>
  <c r="AX80" i="45"/>
  <c r="AV80" i="45"/>
  <c r="AX79" i="45"/>
  <c r="AV79" i="45"/>
  <c r="AX78" i="45"/>
  <c r="AV78" i="45"/>
  <c r="AX77" i="45"/>
  <c r="AV77" i="45"/>
  <c r="AX76" i="45"/>
  <c r="AV76" i="45"/>
  <c r="AW75" i="45"/>
  <c r="AU75" i="45"/>
  <c r="AT75" i="45"/>
  <c r="AS75" i="45"/>
  <c r="AX74" i="45"/>
  <c r="AV74" i="45"/>
  <c r="AX73" i="45"/>
  <c r="AV73" i="45"/>
  <c r="AX72" i="45"/>
  <c r="AV72" i="45"/>
  <c r="AX71" i="45"/>
  <c r="AV71" i="45"/>
  <c r="AX70" i="45"/>
  <c r="AV70" i="45"/>
  <c r="AW69" i="45"/>
  <c r="AU69" i="45"/>
  <c r="AT69" i="45"/>
  <c r="AS69" i="45"/>
  <c r="AX68" i="45"/>
  <c r="AV68" i="45"/>
  <c r="AX67" i="45"/>
  <c r="AV67" i="45"/>
  <c r="AX66" i="45"/>
  <c r="AV66" i="45"/>
  <c r="AX65" i="45"/>
  <c r="AV65" i="45"/>
  <c r="AX64" i="45"/>
  <c r="AV64" i="45"/>
  <c r="AW63" i="45"/>
  <c r="AU63" i="45"/>
  <c r="AT63" i="45"/>
  <c r="AS63" i="45"/>
  <c r="AX62" i="45"/>
  <c r="AV62" i="45"/>
  <c r="AX61" i="45"/>
  <c r="AV61" i="45"/>
  <c r="AX60" i="45"/>
  <c r="AV60" i="45"/>
  <c r="AX59" i="45"/>
  <c r="AV59" i="45"/>
  <c r="AX58" i="45"/>
  <c r="AV58" i="45"/>
  <c r="AW57" i="45"/>
  <c r="AU57" i="45"/>
  <c r="AT57" i="45"/>
  <c r="AS57" i="45"/>
  <c r="AX56" i="45"/>
  <c r="AV56" i="45"/>
  <c r="AX55" i="45"/>
  <c r="AV55" i="45"/>
  <c r="AX54" i="45"/>
  <c r="AV54" i="45"/>
  <c r="AX53" i="45"/>
  <c r="AV53" i="45"/>
  <c r="AX52" i="45"/>
  <c r="AV52" i="45"/>
  <c r="AW51" i="45"/>
  <c r="AU51" i="45"/>
  <c r="AT51" i="45"/>
  <c r="AS51" i="45"/>
  <c r="AX50" i="45"/>
  <c r="AV50" i="45"/>
  <c r="AX49" i="45"/>
  <c r="AV49" i="45"/>
  <c r="AX48" i="45"/>
  <c r="AV48" i="45"/>
  <c r="AX47" i="45"/>
  <c r="AV47" i="45"/>
  <c r="AX46" i="45"/>
  <c r="AV46" i="45"/>
  <c r="AW45" i="45"/>
  <c r="AU45" i="45"/>
  <c r="AT45" i="45"/>
  <c r="AS45" i="45"/>
  <c r="AX44" i="45"/>
  <c r="AV44" i="45"/>
  <c r="AX43" i="45"/>
  <c r="AV43" i="45"/>
  <c r="AX42" i="45"/>
  <c r="AV42" i="45"/>
  <c r="AX41" i="45"/>
  <c r="AV41" i="45"/>
  <c r="AX40" i="45"/>
  <c r="AV40" i="45"/>
  <c r="AW39" i="45"/>
  <c r="AU39" i="45"/>
  <c r="AT39" i="45"/>
  <c r="AS39" i="45"/>
  <c r="AX38" i="45"/>
  <c r="AV38" i="45"/>
  <c r="AX37" i="45"/>
  <c r="AV37" i="45"/>
  <c r="AX36" i="45"/>
  <c r="AV36" i="45"/>
  <c r="AX35" i="45"/>
  <c r="AV35" i="45"/>
  <c r="AX34" i="45"/>
  <c r="AV34" i="45"/>
  <c r="AW33" i="45"/>
  <c r="AU33" i="45"/>
  <c r="AT33" i="45"/>
  <c r="AS33" i="45"/>
  <c r="AX32" i="45"/>
  <c r="AV32" i="45"/>
  <c r="AX31" i="45"/>
  <c r="AV31" i="45"/>
  <c r="AX30" i="45"/>
  <c r="AV30" i="45"/>
  <c r="AX29" i="45"/>
  <c r="AV29" i="45"/>
  <c r="AX28" i="45"/>
  <c r="AV28" i="45"/>
  <c r="AW27" i="45"/>
  <c r="AU27" i="45"/>
  <c r="AT27" i="45"/>
  <c r="AS27" i="45"/>
  <c r="AX26" i="45"/>
  <c r="AV26" i="45"/>
  <c r="AX25" i="45"/>
  <c r="AV25" i="45"/>
  <c r="AX24" i="45"/>
  <c r="AV24" i="45"/>
  <c r="AX23" i="45"/>
  <c r="AV23" i="45"/>
  <c r="AX22" i="45"/>
  <c r="AV22" i="45"/>
  <c r="AW21" i="45"/>
  <c r="AU21" i="45"/>
  <c r="AT21" i="45"/>
  <c r="AS21" i="45"/>
  <c r="AX20" i="45"/>
  <c r="AV20" i="45"/>
  <c r="AX19" i="45"/>
  <c r="AV19" i="45"/>
  <c r="AX18" i="45"/>
  <c r="AV18" i="45"/>
  <c r="AX17" i="45"/>
  <c r="AV17" i="45"/>
  <c r="AX16" i="45"/>
  <c r="AV16" i="45"/>
  <c r="AW15" i="45"/>
  <c r="AU15" i="45"/>
  <c r="AT15" i="45"/>
  <c r="AS15" i="45"/>
  <c r="AX14" i="45"/>
  <c r="AV14" i="45"/>
  <c r="AX13" i="45"/>
  <c r="AV13" i="45"/>
  <c r="AX12" i="45"/>
  <c r="AV12" i="45"/>
  <c r="AX11" i="45"/>
  <c r="AV11" i="45"/>
  <c r="AX10" i="45"/>
  <c r="AV10" i="45"/>
  <c r="AW9" i="45"/>
  <c r="AU9" i="45"/>
  <c r="AT9" i="45"/>
  <c r="AS9" i="45"/>
  <c r="AR128" i="45"/>
  <c r="AP128" i="45"/>
  <c r="AR127" i="45"/>
  <c r="AP127" i="45"/>
  <c r="AR126" i="45"/>
  <c r="AP126" i="45"/>
  <c r="AR125" i="45"/>
  <c r="AP125" i="45"/>
  <c r="AR124" i="45"/>
  <c r="AP124" i="45"/>
  <c r="AQ123" i="45"/>
  <c r="AO123" i="45"/>
  <c r="AN123" i="45"/>
  <c r="AM123" i="45"/>
  <c r="AR122" i="45"/>
  <c r="AP122" i="45"/>
  <c r="AR121" i="45"/>
  <c r="AP121" i="45"/>
  <c r="AR120" i="45"/>
  <c r="AP120" i="45"/>
  <c r="AR119" i="45"/>
  <c r="AP119" i="45"/>
  <c r="AR118" i="45"/>
  <c r="AP118" i="45"/>
  <c r="AQ117" i="45"/>
  <c r="AO117" i="45"/>
  <c r="AN117" i="45"/>
  <c r="AM117" i="45"/>
  <c r="AR116" i="45"/>
  <c r="AP116" i="45"/>
  <c r="AR115" i="45"/>
  <c r="AP115" i="45"/>
  <c r="AR114" i="45"/>
  <c r="AP114" i="45"/>
  <c r="AR113" i="45"/>
  <c r="AP113" i="45"/>
  <c r="AR112" i="45"/>
  <c r="AP112" i="45"/>
  <c r="AQ111" i="45"/>
  <c r="AO111" i="45"/>
  <c r="AN111" i="45"/>
  <c r="AM111" i="45"/>
  <c r="AR110" i="45"/>
  <c r="AP110" i="45"/>
  <c r="AR109" i="45"/>
  <c r="AP109" i="45"/>
  <c r="AR108" i="45"/>
  <c r="AP108" i="45"/>
  <c r="AR107" i="45"/>
  <c r="AP107" i="45"/>
  <c r="AR106" i="45"/>
  <c r="AP106" i="45"/>
  <c r="AQ105" i="45"/>
  <c r="AO105" i="45"/>
  <c r="AN105" i="45"/>
  <c r="AM105" i="45"/>
  <c r="AR104" i="45"/>
  <c r="AP104" i="45"/>
  <c r="AR103" i="45"/>
  <c r="AP103" i="45"/>
  <c r="AR102" i="45"/>
  <c r="AP102" i="45"/>
  <c r="AR101" i="45"/>
  <c r="AP101" i="45"/>
  <c r="AR100" i="45"/>
  <c r="AP100" i="45"/>
  <c r="AQ99" i="45"/>
  <c r="AO99" i="45"/>
  <c r="AN99" i="45"/>
  <c r="AM99" i="45"/>
  <c r="AR98" i="45"/>
  <c r="AP98" i="45"/>
  <c r="AR97" i="45"/>
  <c r="AP97" i="45"/>
  <c r="AR96" i="45"/>
  <c r="AP96" i="45"/>
  <c r="AR95" i="45"/>
  <c r="AP95" i="45"/>
  <c r="AR94" i="45"/>
  <c r="AP94" i="45"/>
  <c r="AQ93" i="45"/>
  <c r="AO93" i="45"/>
  <c r="AN93" i="45"/>
  <c r="AM93" i="45"/>
  <c r="AR92" i="45"/>
  <c r="AP92" i="45"/>
  <c r="AR91" i="45"/>
  <c r="AP91" i="45"/>
  <c r="AR90" i="45"/>
  <c r="AP90" i="45"/>
  <c r="AR89" i="45"/>
  <c r="AP89" i="45"/>
  <c r="AR88" i="45"/>
  <c r="AP88" i="45"/>
  <c r="AQ87" i="45"/>
  <c r="AO87" i="45"/>
  <c r="AN87" i="45"/>
  <c r="AM87" i="45"/>
  <c r="AR86" i="45"/>
  <c r="AP86" i="45"/>
  <c r="AR85" i="45"/>
  <c r="AP85" i="45"/>
  <c r="AR84" i="45"/>
  <c r="AP84" i="45"/>
  <c r="AR83" i="45"/>
  <c r="AP83" i="45"/>
  <c r="AR82" i="45"/>
  <c r="AP82" i="45"/>
  <c r="AQ81" i="45"/>
  <c r="AO81" i="45"/>
  <c r="AN81" i="45"/>
  <c r="AM81" i="45"/>
  <c r="AR80" i="45"/>
  <c r="AP80" i="45"/>
  <c r="AR79" i="45"/>
  <c r="AP79" i="45"/>
  <c r="AR78" i="45"/>
  <c r="AP78" i="45"/>
  <c r="AR77" i="45"/>
  <c r="AP77" i="45"/>
  <c r="AR76" i="45"/>
  <c r="AP76" i="45"/>
  <c r="AQ75" i="45"/>
  <c r="AO75" i="45"/>
  <c r="AN75" i="45"/>
  <c r="AM75" i="45"/>
  <c r="AR74" i="45"/>
  <c r="AP74" i="45"/>
  <c r="AR73" i="45"/>
  <c r="AP73" i="45"/>
  <c r="AR72" i="45"/>
  <c r="AP72" i="45"/>
  <c r="AR71" i="45"/>
  <c r="AP71" i="45"/>
  <c r="AR70" i="45"/>
  <c r="AP70" i="45"/>
  <c r="AQ69" i="45"/>
  <c r="AO69" i="45"/>
  <c r="AN69" i="45"/>
  <c r="AM69" i="45"/>
  <c r="AR68" i="45"/>
  <c r="AP68" i="45"/>
  <c r="AR67" i="45"/>
  <c r="AP67" i="45"/>
  <c r="AR66" i="45"/>
  <c r="AP66" i="45"/>
  <c r="AR65" i="45"/>
  <c r="AP65" i="45"/>
  <c r="AR64" i="45"/>
  <c r="AP64" i="45"/>
  <c r="AQ63" i="45"/>
  <c r="AO63" i="45"/>
  <c r="AN63" i="45"/>
  <c r="AM63" i="45"/>
  <c r="AR62" i="45"/>
  <c r="AP62" i="45"/>
  <c r="AR61" i="45"/>
  <c r="AP61" i="45"/>
  <c r="AR60" i="45"/>
  <c r="AP60" i="45"/>
  <c r="AR59" i="45"/>
  <c r="AP59" i="45"/>
  <c r="AR58" i="45"/>
  <c r="AP58" i="45"/>
  <c r="AQ57" i="45"/>
  <c r="AO57" i="45"/>
  <c r="AN57" i="45"/>
  <c r="AM57" i="45"/>
  <c r="AR56" i="45"/>
  <c r="AP56" i="45"/>
  <c r="AR55" i="45"/>
  <c r="AP55" i="45"/>
  <c r="AR54" i="45"/>
  <c r="AP54" i="45"/>
  <c r="AR53" i="45"/>
  <c r="AP53" i="45"/>
  <c r="AR52" i="45"/>
  <c r="AP52" i="45"/>
  <c r="AQ51" i="45"/>
  <c r="AO51" i="45"/>
  <c r="AN51" i="45"/>
  <c r="AM51" i="45"/>
  <c r="AR50" i="45"/>
  <c r="AP50" i="45"/>
  <c r="AR49" i="45"/>
  <c r="AP49" i="45"/>
  <c r="AR48" i="45"/>
  <c r="AP48" i="45"/>
  <c r="AR47" i="45"/>
  <c r="AP47" i="45"/>
  <c r="AR46" i="45"/>
  <c r="AP46" i="45"/>
  <c r="AQ45" i="45"/>
  <c r="AO45" i="45"/>
  <c r="AN45" i="45"/>
  <c r="AM45" i="45"/>
  <c r="AR44" i="45"/>
  <c r="AP44" i="45"/>
  <c r="AR43" i="45"/>
  <c r="AP43" i="45"/>
  <c r="AR42" i="45"/>
  <c r="AP42" i="45"/>
  <c r="AR41" i="45"/>
  <c r="AP41" i="45"/>
  <c r="AR40" i="45"/>
  <c r="AP40" i="45"/>
  <c r="AQ39" i="45"/>
  <c r="AO39" i="45"/>
  <c r="AN39" i="45"/>
  <c r="AM39" i="45"/>
  <c r="AR38" i="45"/>
  <c r="AP38" i="45"/>
  <c r="AR37" i="45"/>
  <c r="AP37" i="45"/>
  <c r="AR36" i="45"/>
  <c r="AP36" i="45"/>
  <c r="AR35" i="45"/>
  <c r="AP35" i="45"/>
  <c r="AR34" i="45"/>
  <c r="AP34" i="45"/>
  <c r="AQ33" i="45"/>
  <c r="AO33" i="45"/>
  <c r="AN33" i="45"/>
  <c r="AM33" i="45"/>
  <c r="AR32" i="45"/>
  <c r="AP32" i="45"/>
  <c r="AR31" i="45"/>
  <c r="AP31" i="45"/>
  <c r="AR30" i="45"/>
  <c r="AP30" i="45"/>
  <c r="AR29" i="45"/>
  <c r="AP29" i="45"/>
  <c r="AR28" i="45"/>
  <c r="AP28" i="45"/>
  <c r="AQ27" i="45"/>
  <c r="AO27" i="45"/>
  <c r="AN27" i="45"/>
  <c r="AM27" i="45"/>
  <c r="AR26" i="45"/>
  <c r="AP26" i="45"/>
  <c r="AR25" i="45"/>
  <c r="AP25" i="45"/>
  <c r="AR24" i="45"/>
  <c r="AP24" i="45"/>
  <c r="AR23" i="45"/>
  <c r="AP23" i="45"/>
  <c r="AR22" i="45"/>
  <c r="AP22" i="45"/>
  <c r="AQ21" i="45"/>
  <c r="AO21" i="45"/>
  <c r="AN21" i="45"/>
  <c r="AM21" i="45"/>
  <c r="AR20" i="45"/>
  <c r="AP20" i="45"/>
  <c r="AR19" i="45"/>
  <c r="AP19" i="45"/>
  <c r="AR18" i="45"/>
  <c r="AP18" i="45"/>
  <c r="AR17" i="45"/>
  <c r="AP17" i="45"/>
  <c r="AR16" i="45"/>
  <c r="AP16" i="45"/>
  <c r="AQ15" i="45"/>
  <c r="AO15" i="45"/>
  <c r="AN15" i="45"/>
  <c r="AM15" i="45"/>
  <c r="AR14" i="45"/>
  <c r="AP14" i="45"/>
  <c r="AR13" i="45"/>
  <c r="AP13" i="45"/>
  <c r="AR12" i="45"/>
  <c r="AP12" i="45"/>
  <c r="AR11" i="45"/>
  <c r="AP11" i="45"/>
  <c r="AR10" i="45"/>
  <c r="AP10" i="45"/>
  <c r="AQ9" i="45"/>
  <c r="AO9" i="45"/>
  <c r="AN9" i="45"/>
  <c r="AM9" i="45"/>
  <c r="AL128" i="45"/>
  <c r="AJ128" i="45"/>
  <c r="AL127" i="45"/>
  <c r="AJ127" i="45"/>
  <c r="AL126" i="45"/>
  <c r="AJ126" i="45"/>
  <c r="AL125" i="45"/>
  <c r="AJ125" i="45"/>
  <c r="AL124" i="45"/>
  <c r="AJ124" i="45"/>
  <c r="AK123" i="45"/>
  <c r="AI123" i="45"/>
  <c r="AH123" i="45"/>
  <c r="AG123" i="45"/>
  <c r="AL122" i="45"/>
  <c r="AJ122" i="45"/>
  <c r="AL121" i="45"/>
  <c r="AJ121" i="45"/>
  <c r="AL120" i="45"/>
  <c r="AJ120" i="45"/>
  <c r="AL119" i="45"/>
  <c r="AJ119" i="45"/>
  <c r="AL118" i="45"/>
  <c r="AJ118" i="45"/>
  <c r="AK117" i="45"/>
  <c r="AI117" i="45"/>
  <c r="AH117" i="45"/>
  <c r="AG117" i="45"/>
  <c r="AL116" i="45"/>
  <c r="AJ116" i="45"/>
  <c r="AL115" i="45"/>
  <c r="AJ115" i="45"/>
  <c r="AL114" i="45"/>
  <c r="AJ114" i="45"/>
  <c r="AL113" i="45"/>
  <c r="AJ113" i="45"/>
  <c r="AL112" i="45"/>
  <c r="AJ112" i="45"/>
  <c r="AK111" i="45"/>
  <c r="AI111" i="45"/>
  <c r="AH111" i="45"/>
  <c r="AG111" i="45"/>
  <c r="AL110" i="45"/>
  <c r="AJ110" i="45"/>
  <c r="AL109" i="45"/>
  <c r="AJ109" i="45"/>
  <c r="AL108" i="45"/>
  <c r="AJ108" i="45"/>
  <c r="AL107" i="45"/>
  <c r="AJ107" i="45"/>
  <c r="AL106" i="45"/>
  <c r="AJ106" i="45"/>
  <c r="AK105" i="45"/>
  <c r="AI105" i="45"/>
  <c r="AH105" i="45"/>
  <c r="AG105" i="45"/>
  <c r="AL104" i="45"/>
  <c r="AJ104" i="45"/>
  <c r="AL103" i="45"/>
  <c r="AJ103" i="45"/>
  <c r="AL102" i="45"/>
  <c r="AJ102" i="45"/>
  <c r="AL101" i="45"/>
  <c r="AJ101" i="45"/>
  <c r="AL100" i="45"/>
  <c r="AJ100" i="45"/>
  <c r="AK99" i="45"/>
  <c r="AI99" i="45"/>
  <c r="AH99" i="45"/>
  <c r="AG99" i="45"/>
  <c r="AL98" i="45"/>
  <c r="AJ98" i="45"/>
  <c r="AL97" i="45"/>
  <c r="AJ97" i="45"/>
  <c r="AL96" i="45"/>
  <c r="AJ96" i="45"/>
  <c r="AL95" i="45"/>
  <c r="AJ95" i="45"/>
  <c r="AL94" i="45"/>
  <c r="AJ94" i="45"/>
  <c r="AK93" i="45"/>
  <c r="AI93" i="45"/>
  <c r="AH93" i="45"/>
  <c r="AG93" i="45"/>
  <c r="AL92" i="45"/>
  <c r="AJ92" i="45"/>
  <c r="AL91" i="45"/>
  <c r="AJ91" i="45"/>
  <c r="AL90" i="45"/>
  <c r="AJ90" i="45"/>
  <c r="AL89" i="45"/>
  <c r="AJ89" i="45"/>
  <c r="AL88" i="45"/>
  <c r="AJ88" i="45"/>
  <c r="AK87" i="45"/>
  <c r="AI87" i="45"/>
  <c r="AH87" i="45"/>
  <c r="AG87" i="45"/>
  <c r="AL86" i="45"/>
  <c r="AJ86" i="45"/>
  <c r="AL85" i="45"/>
  <c r="AJ85" i="45"/>
  <c r="AL84" i="45"/>
  <c r="AJ84" i="45"/>
  <c r="AL83" i="45"/>
  <c r="AJ83" i="45"/>
  <c r="AL82" i="45"/>
  <c r="AJ82" i="45"/>
  <c r="AK81" i="45"/>
  <c r="AI81" i="45"/>
  <c r="AH81" i="45"/>
  <c r="AG81" i="45"/>
  <c r="AL80" i="45"/>
  <c r="AJ80" i="45"/>
  <c r="AL79" i="45"/>
  <c r="AJ79" i="45"/>
  <c r="AL78" i="45"/>
  <c r="AJ78" i="45"/>
  <c r="AL77" i="45"/>
  <c r="AJ77" i="45"/>
  <c r="AL76" i="45"/>
  <c r="AJ76" i="45"/>
  <c r="AK75" i="45"/>
  <c r="AI75" i="45"/>
  <c r="AH75" i="45"/>
  <c r="AG75" i="45"/>
  <c r="AL74" i="45"/>
  <c r="AJ74" i="45"/>
  <c r="AL73" i="45"/>
  <c r="AJ73" i="45"/>
  <c r="AL72" i="45"/>
  <c r="AJ72" i="45"/>
  <c r="AL71" i="45"/>
  <c r="AJ71" i="45"/>
  <c r="AL70" i="45"/>
  <c r="AJ70" i="45"/>
  <c r="AK69" i="45"/>
  <c r="AI69" i="45"/>
  <c r="AH69" i="45"/>
  <c r="AG69" i="45"/>
  <c r="AL68" i="45"/>
  <c r="AJ68" i="45"/>
  <c r="AL67" i="45"/>
  <c r="AJ67" i="45"/>
  <c r="AL66" i="45"/>
  <c r="AJ66" i="45"/>
  <c r="AL65" i="45"/>
  <c r="AJ65" i="45"/>
  <c r="AL64" i="45"/>
  <c r="AJ64" i="45"/>
  <c r="AK63" i="45"/>
  <c r="AI63" i="45"/>
  <c r="AH63" i="45"/>
  <c r="AG63" i="45"/>
  <c r="AL62" i="45"/>
  <c r="AJ62" i="45"/>
  <c r="AL61" i="45"/>
  <c r="AJ61" i="45"/>
  <c r="AL60" i="45"/>
  <c r="AJ60" i="45"/>
  <c r="AL59" i="45"/>
  <c r="AJ59" i="45"/>
  <c r="AL58" i="45"/>
  <c r="AJ58" i="45"/>
  <c r="AK57" i="45"/>
  <c r="AI57" i="45"/>
  <c r="AH57" i="45"/>
  <c r="AG57" i="45"/>
  <c r="AL56" i="45"/>
  <c r="AJ56" i="45"/>
  <c r="AL55" i="45"/>
  <c r="AJ55" i="45"/>
  <c r="AL54" i="45"/>
  <c r="AJ54" i="45"/>
  <c r="AL53" i="45"/>
  <c r="AJ53" i="45"/>
  <c r="AL52" i="45"/>
  <c r="AJ52" i="45"/>
  <c r="AK51" i="45"/>
  <c r="AI51" i="45"/>
  <c r="AH51" i="45"/>
  <c r="AG51" i="45"/>
  <c r="AL50" i="45"/>
  <c r="AJ50" i="45"/>
  <c r="AL49" i="45"/>
  <c r="AJ49" i="45"/>
  <c r="AL48" i="45"/>
  <c r="AJ48" i="45"/>
  <c r="AL47" i="45"/>
  <c r="AJ47" i="45"/>
  <c r="AL46" i="45"/>
  <c r="AJ46" i="45"/>
  <c r="AK45" i="45"/>
  <c r="AI45" i="45"/>
  <c r="AH45" i="45"/>
  <c r="AG45" i="45"/>
  <c r="AL44" i="45"/>
  <c r="AJ44" i="45"/>
  <c r="AL43" i="45"/>
  <c r="AJ43" i="45"/>
  <c r="AL42" i="45"/>
  <c r="AJ42" i="45"/>
  <c r="AL41" i="45"/>
  <c r="AJ41" i="45"/>
  <c r="AL40" i="45"/>
  <c r="AJ40" i="45"/>
  <c r="AK39" i="45"/>
  <c r="AI39" i="45"/>
  <c r="AH39" i="45"/>
  <c r="AG39" i="45"/>
  <c r="AL38" i="45"/>
  <c r="AJ38" i="45"/>
  <c r="AL37" i="45"/>
  <c r="AJ37" i="45"/>
  <c r="AL36" i="45"/>
  <c r="AJ36" i="45"/>
  <c r="AL35" i="45"/>
  <c r="AJ35" i="45"/>
  <c r="AL34" i="45"/>
  <c r="AJ34" i="45"/>
  <c r="AK33" i="45"/>
  <c r="AI33" i="45"/>
  <c r="AH33" i="45"/>
  <c r="AG33" i="45"/>
  <c r="AL32" i="45"/>
  <c r="AJ32" i="45"/>
  <c r="AL31" i="45"/>
  <c r="AJ31" i="45"/>
  <c r="AL30" i="45"/>
  <c r="AJ30" i="45"/>
  <c r="AL29" i="45"/>
  <c r="AJ29" i="45"/>
  <c r="AL28" i="45"/>
  <c r="AJ28" i="45"/>
  <c r="AK27" i="45"/>
  <c r="AI27" i="45"/>
  <c r="AH27" i="45"/>
  <c r="AG27" i="45"/>
  <c r="AL26" i="45"/>
  <c r="AJ26" i="45"/>
  <c r="AL25" i="45"/>
  <c r="AJ25" i="45"/>
  <c r="AL24" i="45"/>
  <c r="AJ24" i="45"/>
  <c r="AL23" i="45"/>
  <c r="AJ23" i="45"/>
  <c r="AL22" i="45"/>
  <c r="AJ22" i="45"/>
  <c r="AK21" i="45"/>
  <c r="AI21" i="45"/>
  <c r="AH21" i="45"/>
  <c r="AG21" i="45"/>
  <c r="AL20" i="45"/>
  <c r="AJ20" i="45"/>
  <c r="AL19" i="45"/>
  <c r="AJ19" i="45"/>
  <c r="AL18" i="45"/>
  <c r="AJ18" i="45"/>
  <c r="AL17" i="45"/>
  <c r="AJ17" i="45"/>
  <c r="AL16" i="45"/>
  <c r="AJ16" i="45"/>
  <c r="AK15" i="45"/>
  <c r="AI15" i="45"/>
  <c r="AH15" i="45"/>
  <c r="AG15" i="45"/>
  <c r="AL14" i="45"/>
  <c r="AJ14" i="45"/>
  <c r="AL13" i="45"/>
  <c r="AJ13" i="45"/>
  <c r="AL12" i="45"/>
  <c r="AJ12" i="45"/>
  <c r="AL11" i="45"/>
  <c r="AJ11" i="45"/>
  <c r="AL10" i="45"/>
  <c r="AJ10" i="45"/>
  <c r="AK9" i="45"/>
  <c r="AI9" i="45"/>
  <c r="AH9" i="45"/>
  <c r="AG9" i="45"/>
  <c r="AF128" i="45"/>
  <c r="AD128" i="45"/>
  <c r="AF127" i="45"/>
  <c r="AD127" i="45"/>
  <c r="AF126" i="45"/>
  <c r="AD126" i="45"/>
  <c r="AF125" i="45"/>
  <c r="AD125" i="45"/>
  <c r="AF124" i="45"/>
  <c r="AD124" i="45"/>
  <c r="AE123" i="45"/>
  <c r="AC123" i="45"/>
  <c r="AB123" i="45"/>
  <c r="AA123" i="45"/>
  <c r="AF122" i="45"/>
  <c r="AD122" i="45"/>
  <c r="AF121" i="45"/>
  <c r="AD121" i="45"/>
  <c r="AF120" i="45"/>
  <c r="AD120" i="45"/>
  <c r="AF119" i="45"/>
  <c r="AD119" i="45"/>
  <c r="AF118" i="45"/>
  <c r="AD118" i="45"/>
  <c r="AE117" i="45"/>
  <c r="AC117" i="45"/>
  <c r="AB117" i="45"/>
  <c r="AA117" i="45"/>
  <c r="AF116" i="45"/>
  <c r="AD116" i="45"/>
  <c r="AF115" i="45"/>
  <c r="AD115" i="45"/>
  <c r="AF114" i="45"/>
  <c r="AD114" i="45"/>
  <c r="AF113" i="45"/>
  <c r="AD113" i="45"/>
  <c r="AF112" i="45"/>
  <c r="AD112" i="45"/>
  <c r="AE111" i="45"/>
  <c r="AC111" i="45"/>
  <c r="AB111" i="45"/>
  <c r="AA111" i="45"/>
  <c r="AF110" i="45"/>
  <c r="AD110" i="45"/>
  <c r="AF109" i="45"/>
  <c r="AD109" i="45"/>
  <c r="AF108" i="45"/>
  <c r="AD108" i="45"/>
  <c r="AF107" i="45"/>
  <c r="AD107" i="45"/>
  <c r="AF106" i="45"/>
  <c r="AD106" i="45"/>
  <c r="AE105" i="45"/>
  <c r="AC105" i="45"/>
  <c r="AB105" i="45"/>
  <c r="AA105" i="45"/>
  <c r="AF104" i="45"/>
  <c r="AD104" i="45"/>
  <c r="AF103" i="45"/>
  <c r="AD103" i="45"/>
  <c r="AF102" i="45"/>
  <c r="AD102" i="45"/>
  <c r="AF101" i="45"/>
  <c r="AD101" i="45"/>
  <c r="AF100" i="45"/>
  <c r="AD100" i="45"/>
  <c r="AE99" i="45"/>
  <c r="AC99" i="45"/>
  <c r="AB99" i="45"/>
  <c r="AA99" i="45"/>
  <c r="AF98" i="45"/>
  <c r="AD98" i="45"/>
  <c r="AF97" i="45"/>
  <c r="AD97" i="45"/>
  <c r="AF96" i="45"/>
  <c r="AD96" i="45"/>
  <c r="AF95" i="45"/>
  <c r="AD95" i="45"/>
  <c r="AF94" i="45"/>
  <c r="AD94" i="45"/>
  <c r="AE93" i="45"/>
  <c r="AC93" i="45"/>
  <c r="AB93" i="45"/>
  <c r="AA93" i="45"/>
  <c r="AF92" i="45"/>
  <c r="AD92" i="45"/>
  <c r="AF91" i="45"/>
  <c r="AD91" i="45"/>
  <c r="AF90" i="45"/>
  <c r="AD90" i="45"/>
  <c r="AF89" i="45"/>
  <c r="AD89" i="45"/>
  <c r="AF88" i="45"/>
  <c r="AD88" i="45"/>
  <c r="AE87" i="45"/>
  <c r="AC87" i="45"/>
  <c r="AB87" i="45"/>
  <c r="AA87" i="45"/>
  <c r="AF86" i="45"/>
  <c r="AD86" i="45"/>
  <c r="AF85" i="45"/>
  <c r="AD85" i="45"/>
  <c r="AF84" i="45"/>
  <c r="AD84" i="45"/>
  <c r="AF83" i="45"/>
  <c r="AD83" i="45"/>
  <c r="AF82" i="45"/>
  <c r="AD82" i="45"/>
  <c r="AE81" i="45"/>
  <c r="AC81" i="45"/>
  <c r="AB81" i="45"/>
  <c r="AA81" i="45"/>
  <c r="AF80" i="45"/>
  <c r="AD80" i="45"/>
  <c r="AF79" i="45"/>
  <c r="AD79" i="45"/>
  <c r="AF78" i="45"/>
  <c r="AD78" i="45"/>
  <c r="AF77" i="45"/>
  <c r="AD77" i="45"/>
  <c r="AF76" i="45"/>
  <c r="AD76" i="45"/>
  <c r="AE75" i="45"/>
  <c r="AC75" i="45"/>
  <c r="AB75" i="45"/>
  <c r="AA75" i="45"/>
  <c r="AF74" i="45"/>
  <c r="AD74" i="45"/>
  <c r="AF73" i="45"/>
  <c r="AD73" i="45"/>
  <c r="AF72" i="45"/>
  <c r="AD72" i="45"/>
  <c r="AF71" i="45"/>
  <c r="AD71" i="45"/>
  <c r="AF70" i="45"/>
  <c r="AD70" i="45"/>
  <c r="AE69" i="45"/>
  <c r="AC69" i="45"/>
  <c r="AB69" i="45"/>
  <c r="AA69" i="45"/>
  <c r="AF68" i="45"/>
  <c r="AD68" i="45"/>
  <c r="AF67" i="45"/>
  <c r="AD67" i="45"/>
  <c r="AF66" i="45"/>
  <c r="AD66" i="45"/>
  <c r="AF65" i="45"/>
  <c r="AD65" i="45"/>
  <c r="AF64" i="45"/>
  <c r="AD64" i="45"/>
  <c r="AE63" i="45"/>
  <c r="AC63" i="45"/>
  <c r="AB63" i="45"/>
  <c r="AA63" i="45"/>
  <c r="AF62" i="45"/>
  <c r="AD62" i="45"/>
  <c r="AF61" i="45"/>
  <c r="AD61" i="45"/>
  <c r="AF60" i="45"/>
  <c r="AD60" i="45"/>
  <c r="AF59" i="45"/>
  <c r="AD59" i="45"/>
  <c r="AF58" i="45"/>
  <c r="AD58" i="45"/>
  <c r="AE57" i="45"/>
  <c r="AC57" i="45"/>
  <c r="AB57" i="45"/>
  <c r="AA57" i="45"/>
  <c r="AF56" i="45"/>
  <c r="AD56" i="45"/>
  <c r="AF55" i="45"/>
  <c r="AD55" i="45"/>
  <c r="AF54" i="45"/>
  <c r="AD54" i="45"/>
  <c r="AF53" i="45"/>
  <c r="AD53" i="45"/>
  <c r="AF52" i="45"/>
  <c r="AD52" i="45"/>
  <c r="AE51" i="45"/>
  <c r="AC51" i="45"/>
  <c r="AB51" i="45"/>
  <c r="AA51" i="45"/>
  <c r="AF50" i="45"/>
  <c r="AD50" i="45"/>
  <c r="AF49" i="45"/>
  <c r="AD49" i="45"/>
  <c r="AF48" i="45"/>
  <c r="AD48" i="45"/>
  <c r="AF47" i="45"/>
  <c r="AD47" i="45"/>
  <c r="AF46" i="45"/>
  <c r="AD46" i="45"/>
  <c r="AE45" i="45"/>
  <c r="AC45" i="45"/>
  <c r="AB45" i="45"/>
  <c r="AA45" i="45"/>
  <c r="AF44" i="45"/>
  <c r="AD44" i="45"/>
  <c r="AF43" i="45"/>
  <c r="AD43" i="45"/>
  <c r="AF42" i="45"/>
  <c r="AD42" i="45"/>
  <c r="AF41" i="45"/>
  <c r="AD41" i="45"/>
  <c r="AF40" i="45"/>
  <c r="AD40" i="45"/>
  <c r="AE39" i="45"/>
  <c r="AC39" i="45"/>
  <c r="AB39" i="45"/>
  <c r="AA39" i="45"/>
  <c r="AF38" i="45"/>
  <c r="AD38" i="45"/>
  <c r="AF37" i="45"/>
  <c r="AD37" i="45"/>
  <c r="AF36" i="45"/>
  <c r="AD36" i="45"/>
  <c r="AF35" i="45"/>
  <c r="AD35" i="45"/>
  <c r="AF34" i="45"/>
  <c r="AD34" i="45"/>
  <c r="AE33" i="45"/>
  <c r="AC33" i="45"/>
  <c r="AB33" i="45"/>
  <c r="AA33" i="45"/>
  <c r="AF32" i="45"/>
  <c r="AD32" i="45"/>
  <c r="AF31" i="45"/>
  <c r="AD31" i="45"/>
  <c r="AF30" i="45"/>
  <c r="AD30" i="45"/>
  <c r="AF29" i="45"/>
  <c r="AD29" i="45"/>
  <c r="AF28" i="45"/>
  <c r="AD28" i="45"/>
  <c r="AE27" i="45"/>
  <c r="AC27" i="45"/>
  <c r="AB27" i="45"/>
  <c r="AA27" i="45"/>
  <c r="AF26" i="45"/>
  <c r="AD26" i="45"/>
  <c r="AF25" i="45"/>
  <c r="AD25" i="45"/>
  <c r="AF24" i="45"/>
  <c r="AD24" i="45"/>
  <c r="AF23" i="45"/>
  <c r="AD23" i="45"/>
  <c r="AF22" i="45"/>
  <c r="AD22" i="45"/>
  <c r="AE21" i="45"/>
  <c r="AC21" i="45"/>
  <c r="AB21" i="45"/>
  <c r="AA21" i="45"/>
  <c r="AF20" i="45"/>
  <c r="AD20" i="45"/>
  <c r="AF19" i="45"/>
  <c r="AD19" i="45"/>
  <c r="AF18" i="45"/>
  <c r="AD18" i="45"/>
  <c r="AF17" i="45"/>
  <c r="AD17" i="45"/>
  <c r="AF16" i="45"/>
  <c r="AD16" i="45"/>
  <c r="AE15" i="45"/>
  <c r="AC15" i="45"/>
  <c r="AB15" i="45"/>
  <c r="AA15" i="45"/>
  <c r="AF14" i="45"/>
  <c r="AD14" i="45"/>
  <c r="AF13" i="45"/>
  <c r="AD13" i="45"/>
  <c r="AF12" i="45"/>
  <c r="AD12" i="45"/>
  <c r="AF11" i="45"/>
  <c r="AD11" i="45"/>
  <c r="AF10" i="45"/>
  <c r="AD10" i="45"/>
  <c r="AE9" i="45"/>
  <c r="AC9" i="45"/>
  <c r="AB9" i="45"/>
  <c r="AA9" i="45"/>
  <c r="Z128" i="45"/>
  <c r="X128" i="45"/>
  <c r="Z127" i="45"/>
  <c r="X127" i="45"/>
  <c r="Z126" i="45"/>
  <c r="X126" i="45"/>
  <c r="Z125" i="45"/>
  <c r="X125" i="45"/>
  <c r="Z124" i="45"/>
  <c r="X124" i="45"/>
  <c r="Y123" i="45"/>
  <c r="W123" i="45"/>
  <c r="V123" i="45"/>
  <c r="U123" i="45"/>
  <c r="Z122" i="45"/>
  <c r="X122" i="45"/>
  <c r="Z121" i="45"/>
  <c r="X121" i="45"/>
  <c r="Z120" i="45"/>
  <c r="X120" i="45"/>
  <c r="Z119" i="45"/>
  <c r="X119" i="45"/>
  <c r="Z118" i="45"/>
  <c r="X118" i="45"/>
  <c r="Y117" i="45"/>
  <c r="W117" i="45"/>
  <c r="V117" i="45"/>
  <c r="U117" i="45"/>
  <c r="Z116" i="45"/>
  <c r="X116" i="45"/>
  <c r="Z115" i="45"/>
  <c r="X115" i="45"/>
  <c r="Z114" i="45"/>
  <c r="X114" i="45"/>
  <c r="Z113" i="45"/>
  <c r="X113" i="45"/>
  <c r="Z112" i="45"/>
  <c r="X112" i="45"/>
  <c r="Y111" i="45"/>
  <c r="W111" i="45"/>
  <c r="V111" i="45"/>
  <c r="U111" i="45"/>
  <c r="Z110" i="45"/>
  <c r="X110" i="45"/>
  <c r="Z109" i="45"/>
  <c r="X109" i="45"/>
  <c r="Z108" i="45"/>
  <c r="X108" i="45"/>
  <c r="Z107" i="45"/>
  <c r="X107" i="45"/>
  <c r="Z106" i="45"/>
  <c r="X106" i="45"/>
  <c r="Y105" i="45"/>
  <c r="W105" i="45"/>
  <c r="V105" i="45"/>
  <c r="U105" i="45"/>
  <c r="Z104" i="45"/>
  <c r="X104" i="45"/>
  <c r="Z103" i="45"/>
  <c r="X103" i="45"/>
  <c r="Z102" i="45"/>
  <c r="X102" i="45"/>
  <c r="Z101" i="45"/>
  <c r="X101" i="45"/>
  <c r="Z100" i="45"/>
  <c r="X100" i="45"/>
  <c r="Y99" i="45"/>
  <c r="W99" i="45"/>
  <c r="V99" i="45"/>
  <c r="U99" i="45"/>
  <c r="Z98" i="45"/>
  <c r="X98" i="45"/>
  <c r="Z97" i="45"/>
  <c r="X97" i="45"/>
  <c r="Z96" i="45"/>
  <c r="X96" i="45"/>
  <c r="Z95" i="45"/>
  <c r="X95" i="45"/>
  <c r="Z94" i="45"/>
  <c r="X94" i="45"/>
  <c r="Y93" i="45"/>
  <c r="W93" i="45"/>
  <c r="V93" i="45"/>
  <c r="U93" i="45"/>
  <c r="Z92" i="45"/>
  <c r="X92" i="45"/>
  <c r="Z91" i="45"/>
  <c r="X91" i="45"/>
  <c r="Z90" i="45"/>
  <c r="X90" i="45"/>
  <c r="Z89" i="45"/>
  <c r="X89" i="45"/>
  <c r="Z88" i="45"/>
  <c r="X88" i="45"/>
  <c r="Y87" i="45"/>
  <c r="W87" i="45"/>
  <c r="V87" i="45"/>
  <c r="U87" i="45"/>
  <c r="Z86" i="45"/>
  <c r="X86" i="45"/>
  <c r="Z85" i="45"/>
  <c r="X85" i="45"/>
  <c r="Z84" i="45"/>
  <c r="X84" i="45"/>
  <c r="Z83" i="45"/>
  <c r="X83" i="45"/>
  <c r="Z82" i="45"/>
  <c r="X82" i="45"/>
  <c r="Y81" i="45"/>
  <c r="W81" i="45"/>
  <c r="V81" i="45"/>
  <c r="U81" i="45"/>
  <c r="Z80" i="45"/>
  <c r="X80" i="45"/>
  <c r="Z79" i="45"/>
  <c r="X79" i="45"/>
  <c r="Z78" i="45"/>
  <c r="X78" i="45"/>
  <c r="Z77" i="45"/>
  <c r="X77" i="45"/>
  <c r="Z76" i="45"/>
  <c r="X76" i="45"/>
  <c r="Y75" i="45"/>
  <c r="W75" i="45"/>
  <c r="V75" i="45"/>
  <c r="U75" i="45"/>
  <c r="Z74" i="45"/>
  <c r="X74" i="45"/>
  <c r="Z73" i="45"/>
  <c r="X73" i="45"/>
  <c r="Z72" i="45"/>
  <c r="X72" i="45"/>
  <c r="Z71" i="45"/>
  <c r="X71" i="45"/>
  <c r="Z70" i="45"/>
  <c r="X70" i="45"/>
  <c r="Y69" i="45"/>
  <c r="W69" i="45"/>
  <c r="V69" i="45"/>
  <c r="U69" i="45"/>
  <c r="Z68" i="45"/>
  <c r="X68" i="45"/>
  <c r="Z67" i="45"/>
  <c r="X67" i="45"/>
  <c r="Z66" i="45"/>
  <c r="X66" i="45"/>
  <c r="Z65" i="45"/>
  <c r="X65" i="45"/>
  <c r="Z64" i="45"/>
  <c r="X64" i="45"/>
  <c r="Y63" i="45"/>
  <c r="W63" i="45"/>
  <c r="V63" i="45"/>
  <c r="U63" i="45"/>
  <c r="Z62" i="45"/>
  <c r="X62" i="45"/>
  <c r="Z61" i="45"/>
  <c r="X61" i="45"/>
  <c r="Z60" i="45"/>
  <c r="X60" i="45"/>
  <c r="Z59" i="45"/>
  <c r="X59" i="45"/>
  <c r="Z58" i="45"/>
  <c r="X58" i="45"/>
  <c r="Y57" i="45"/>
  <c r="W57" i="45"/>
  <c r="V57" i="45"/>
  <c r="U57" i="45"/>
  <c r="Z56" i="45"/>
  <c r="X56" i="45"/>
  <c r="Z55" i="45"/>
  <c r="X55" i="45"/>
  <c r="Z54" i="45"/>
  <c r="X54" i="45"/>
  <c r="Z53" i="45"/>
  <c r="X53" i="45"/>
  <c r="Z52" i="45"/>
  <c r="X52" i="45"/>
  <c r="Y51" i="45"/>
  <c r="W51" i="45"/>
  <c r="V51" i="45"/>
  <c r="U51" i="45"/>
  <c r="Z50" i="45"/>
  <c r="X50" i="45"/>
  <c r="Z49" i="45"/>
  <c r="X49" i="45"/>
  <c r="Z48" i="45"/>
  <c r="X48" i="45"/>
  <c r="Z47" i="45"/>
  <c r="X47" i="45"/>
  <c r="Z46" i="45"/>
  <c r="X46" i="45"/>
  <c r="Y45" i="45"/>
  <c r="W45" i="45"/>
  <c r="V45" i="45"/>
  <c r="U45" i="45"/>
  <c r="Z44" i="45"/>
  <c r="X44" i="45"/>
  <c r="Z43" i="45"/>
  <c r="X43" i="45"/>
  <c r="Z42" i="45"/>
  <c r="X42" i="45"/>
  <c r="Z41" i="45"/>
  <c r="X41" i="45"/>
  <c r="Z40" i="45"/>
  <c r="X40" i="45"/>
  <c r="Y39" i="45"/>
  <c r="W39" i="45"/>
  <c r="V39" i="45"/>
  <c r="U39" i="45"/>
  <c r="Z38" i="45"/>
  <c r="X38" i="45"/>
  <c r="Z37" i="45"/>
  <c r="X37" i="45"/>
  <c r="Z36" i="45"/>
  <c r="X36" i="45"/>
  <c r="Z35" i="45"/>
  <c r="X35" i="45"/>
  <c r="Z34" i="45"/>
  <c r="X34" i="45"/>
  <c r="Y33" i="45"/>
  <c r="W33" i="45"/>
  <c r="V33" i="45"/>
  <c r="U33" i="45"/>
  <c r="Z32" i="45"/>
  <c r="X32" i="45"/>
  <c r="Z31" i="45"/>
  <c r="X31" i="45"/>
  <c r="Z30" i="45"/>
  <c r="X30" i="45"/>
  <c r="Z29" i="45"/>
  <c r="X29" i="45"/>
  <c r="Z28" i="45"/>
  <c r="X28" i="45"/>
  <c r="Y27" i="45"/>
  <c r="W27" i="45"/>
  <c r="V27" i="45"/>
  <c r="U27" i="45"/>
  <c r="Z26" i="45"/>
  <c r="X26" i="45"/>
  <c r="Z25" i="45"/>
  <c r="X25" i="45"/>
  <c r="Z24" i="45"/>
  <c r="X24" i="45"/>
  <c r="Z23" i="45"/>
  <c r="X23" i="45"/>
  <c r="Z22" i="45"/>
  <c r="X22" i="45"/>
  <c r="Y21" i="45"/>
  <c r="W21" i="45"/>
  <c r="V21" i="45"/>
  <c r="U21" i="45"/>
  <c r="Z20" i="45"/>
  <c r="X20" i="45"/>
  <c r="Z19" i="45"/>
  <c r="X19" i="45"/>
  <c r="Z18" i="45"/>
  <c r="X18" i="45"/>
  <c r="Z17" i="45"/>
  <c r="X17" i="45"/>
  <c r="Z16" i="45"/>
  <c r="X16" i="45"/>
  <c r="Y15" i="45"/>
  <c r="W15" i="45"/>
  <c r="V15" i="45"/>
  <c r="U15" i="45"/>
  <c r="Z14" i="45"/>
  <c r="X14" i="45"/>
  <c r="Z13" i="45"/>
  <c r="X13" i="45"/>
  <c r="Z12" i="45"/>
  <c r="X12" i="45"/>
  <c r="Z11" i="45"/>
  <c r="X11" i="45"/>
  <c r="Z10" i="45"/>
  <c r="X10" i="45"/>
  <c r="Y9" i="45"/>
  <c r="W9" i="45"/>
  <c r="V9" i="45"/>
  <c r="U9" i="45"/>
  <c r="T128" i="45"/>
  <c r="R128" i="45"/>
  <c r="T127" i="45"/>
  <c r="R127" i="45"/>
  <c r="T126" i="45"/>
  <c r="R126" i="45"/>
  <c r="T125" i="45"/>
  <c r="R125" i="45"/>
  <c r="T124" i="45"/>
  <c r="R124" i="45"/>
  <c r="S123" i="45"/>
  <c r="Q123" i="45"/>
  <c r="P123" i="45"/>
  <c r="O123" i="45"/>
  <c r="T122" i="45"/>
  <c r="R122" i="45"/>
  <c r="T121" i="45"/>
  <c r="R121" i="45"/>
  <c r="T120" i="45"/>
  <c r="R120" i="45"/>
  <c r="T119" i="45"/>
  <c r="R119" i="45"/>
  <c r="T118" i="45"/>
  <c r="R118" i="45"/>
  <c r="S117" i="45"/>
  <c r="Q117" i="45"/>
  <c r="P117" i="45"/>
  <c r="O117" i="45"/>
  <c r="T116" i="45"/>
  <c r="R116" i="45"/>
  <c r="T115" i="45"/>
  <c r="R115" i="45"/>
  <c r="T114" i="45"/>
  <c r="R114" i="45"/>
  <c r="T113" i="45"/>
  <c r="R113" i="45"/>
  <c r="T112" i="45"/>
  <c r="R112" i="45"/>
  <c r="S111" i="45"/>
  <c r="Q111" i="45"/>
  <c r="P111" i="45"/>
  <c r="O111" i="45"/>
  <c r="T110" i="45"/>
  <c r="R110" i="45"/>
  <c r="T109" i="45"/>
  <c r="R109" i="45"/>
  <c r="T108" i="45"/>
  <c r="R108" i="45"/>
  <c r="T107" i="45"/>
  <c r="R107" i="45"/>
  <c r="T106" i="45"/>
  <c r="R106" i="45"/>
  <c r="S105" i="45"/>
  <c r="Q105" i="45"/>
  <c r="P105" i="45"/>
  <c r="O105" i="45"/>
  <c r="T104" i="45"/>
  <c r="R104" i="45"/>
  <c r="T103" i="45"/>
  <c r="R103" i="45"/>
  <c r="T102" i="45"/>
  <c r="R102" i="45"/>
  <c r="T101" i="45"/>
  <c r="R101" i="45"/>
  <c r="T100" i="45"/>
  <c r="R100" i="45"/>
  <c r="S99" i="45"/>
  <c r="Q99" i="45"/>
  <c r="P99" i="45"/>
  <c r="O99" i="45"/>
  <c r="T98" i="45"/>
  <c r="R98" i="45"/>
  <c r="T97" i="45"/>
  <c r="R97" i="45"/>
  <c r="T96" i="45"/>
  <c r="R96" i="45"/>
  <c r="T95" i="45"/>
  <c r="R95" i="45"/>
  <c r="T94" i="45"/>
  <c r="R94" i="45"/>
  <c r="S93" i="45"/>
  <c r="Q93" i="45"/>
  <c r="P93" i="45"/>
  <c r="O93" i="45"/>
  <c r="T92" i="45"/>
  <c r="R92" i="45"/>
  <c r="T91" i="45"/>
  <c r="R91" i="45"/>
  <c r="T90" i="45"/>
  <c r="R90" i="45"/>
  <c r="T89" i="45"/>
  <c r="R89" i="45"/>
  <c r="T88" i="45"/>
  <c r="R88" i="45"/>
  <c r="S87" i="45"/>
  <c r="Q87" i="45"/>
  <c r="P87" i="45"/>
  <c r="O87" i="45"/>
  <c r="T86" i="45"/>
  <c r="R86" i="45"/>
  <c r="T85" i="45"/>
  <c r="R85" i="45"/>
  <c r="T84" i="45"/>
  <c r="R84" i="45"/>
  <c r="T83" i="45"/>
  <c r="R83" i="45"/>
  <c r="T82" i="45"/>
  <c r="R82" i="45"/>
  <c r="S81" i="45"/>
  <c r="Q81" i="45"/>
  <c r="P81" i="45"/>
  <c r="O81" i="45"/>
  <c r="T80" i="45"/>
  <c r="R80" i="45"/>
  <c r="T79" i="45"/>
  <c r="R79" i="45"/>
  <c r="T78" i="45"/>
  <c r="R78" i="45"/>
  <c r="T77" i="45"/>
  <c r="R77" i="45"/>
  <c r="T76" i="45"/>
  <c r="R76" i="45"/>
  <c r="S75" i="45"/>
  <c r="Q75" i="45"/>
  <c r="P75" i="45"/>
  <c r="O75" i="45"/>
  <c r="T74" i="45"/>
  <c r="R74" i="45"/>
  <c r="T73" i="45"/>
  <c r="R73" i="45"/>
  <c r="T72" i="45"/>
  <c r="R72" i="45"/>
  <c r="T71" i="45"/>
  <c r="R71" i="45"/>
  <c r="T70" i="45"/>
  <c r="R70" i="45"/>
  <c r="S69" i="45"/>
  <c r="Q69" i="45"/>
  <c r="P69" i="45"/>
  <c r="O69" i="45"/>
  <c r="T68" i="45"/>
  <c r="R68" i="45"/>
  <c r="T67" i="45"/>
  <c r="R67" i="45"/>
  <c r="T66" i="45"/>
  <c r="R66" i="45"/>
  <c r="T65" i="45"/>
  <c r="R65" i="45"/>
  <c r="T64" i="45"/>
  <c r="R64" i="45"/>
  <c r="S63" i="45"/>
  <c r="Q63" i="45"/>
  <c r="P63" i="45"/>
  <c r="O63" i="45"/>
  <c r="T62" i="45"/>
  <c r="R62" i="45"/>
  <c r="T61" i="45"/>
  <c r="R61" i="45"/>
  <c r="T60" i="45"/>
  <c r="R60" i="45"/>
  <c r="T59" i="45"/>
  <c r="R59" i="45"/>
  <c r="T58" i="45"/>
  <c r="R58" i="45"/>
  <c r="S57" i="45"/>
  <c r="Q57" i="45"/>
  <c r="P57" i="45"/>
  <c r="O57" i="45"/>
  <c r="T56" i="45"/>
  <c r="R56" i="45"/>
  <c r="T55" i="45"/>
  <c r="R55" i="45"/>
  <c r="T54" i="45"/>
  <c r="R54" i="45"/>
  <c r="T53" i="45"/>
  <c r="R53" i="45"/>
  <c r="T52" i="45"/>
  <c r="R52" i="45"/>
  <c r="S51" i="45"/>
  <c r="Q51" i="45"/>
  <c r="P51" i="45"/>
  <c r="O51" i="45"/>
  <c r="T50" i="45"/>
  <c r="R50" i="45"/>
  <c r="T49" i="45"/>
  <c r="R49" i="45"/>
  <c r="T48" i="45"/>
  <c r="R48" i="45"/>
  <c r="T47" i="45"/>
  <c r="R47" i="45"/>
  <c r="T46" i="45"/>
  <c r="R46" i="45"/>
  <c r="S45" i="45"/>
  <c r="Q45" i="45"/>
  <c r="P45" i="45"/>
  <c r="O45" i="45"/>
  <c r="T44" i="45"/>
  <c r="R44" i="45"/>
  <c r="T43" i="45"/>
  <c r="R43" i="45"/>
  <c r="T42" i="45"/>
  <c r="R42" i="45"/>
  <c r="T41" i="45"/>
  <c r="R41" i="45"/>
  <c r="T40" i="45"/>
  <c r="R40" i="45"/>
  <c r="S39" i="45"/>
  <c r="Q39" i="45"/>
  <c r="P39" i="45"/>
  <c r="O39" i="45"/>
  <c r="T38" i="45"/>
  <c r="R38" i="45"/>
  <c r="T37" i="45"/>
  <c r="R37" i="45"/>
  <c r="T36" i="45"/>
  <c r="R36" i="45"/>
  <c r="T35" i="45"/>
  <c r="R35" i="45"/>
  <c r="T34" i="45"/>
  <c r="R34" i="45"/>
  <c r="S33" i="45"/>
  <c r="Q33" i="45"/>
  <c r="P33" i="45"/>
  <c r="O33" i="45"/>
  <c r="T32" i="45"/>
  <c r="R32" i="45"/>
  <c r="T31" i="45"/>
  <c r="R31" i="45"/>
  <c r="T30" i="45"/>
  <c r="R30" i="45"/>
  <c r="T29" i="45"/>
  <c r="R29" i="45"/>
  <c r="T28" i="45"/>
  <c r="R28" i="45"/>
  <c r="S27" i="45"/>
  <c r="Q27" i="45"/>
  <c r="P27" i="45"/>
  <c r="O27" i="45"/>
  <c r="T26" i="45"/>
  <c r="R26" i="45"/>
  <c r="T25" i="45"/>
  <c r="R25" i="45"/>
  <c r="T24" i="45"/>
  <c r="R24" i="45"/>
  <c r="T23" i="45"/>
  <c r="R23" i="45"/>
  <c r="T22" i="45"/>
  <c r="R22" i="45"/>
  <c r="S21" i="45"/>
  <c r="Q21" i="45"/>
  <c r="P21" i="45"/>
  <c r="O21" i="45"/>
  <c r="T20" i="45"/>
  <c r="R20" i="45"/>
  <c r="T19" i="45"/>
  <c r="R19" i="45"/>
  <c r="T18" i="45"/>
  <c r="R18" i="45"/>
  <c r="T17" i="45"/>
  <c r="R17" i="45"/>
  <c r="T16" i="45"/>
  <c r="R16" i="45"/>
  <c r="S15" i="45"/>
  <c r="Q15" i="45"/>
  <c r="P15" i="45"/>
  <c r="O15" i="45"/>
  <c r="T14" i="45"/>
  <c r="R14" i="45"/>
  <c r="T13" i="45"/>
  <c r="R13" i="45"/>
  <c r="T12" i="45"/>
  <c r="R12" i="45"/>
  <c r="T11" i="45"/>
  <c r="R11" i="45"/>
  <c r="T10" i="45"/>
  <c r="R10" i="45"/>
  <c r="S9" i="45"/>
  <c r="Q9" i="45"/>
  <c r="P9" i="45"/>
  <c r="O9" i="45"/>
  <c r="N128" i="45"/>
  <c r="L128" i="45"/>
  <c r="N127" i="45"/>
  <c r="L127" i="45"/>
  <c r="N126" i="45"/>
  <c r="L126" i="45"/>
  <c r="N125" i="45"/>
  <c r="L125" i="45"/>
  <c r="N124" i="45"/>
  <c r="L124" i="45"/>
  <c r="M123" i="45"/>
  <c r="K123" i="45"/>
  <c r="J123" i="45"/>
  <c r="I123" i="45"/>
  <c r="N122" i="45"/>
  <c r="L122" i="45"/>
  <c r="N121" i="45"/>
  <c r="L121" i="45"/>
  <c r="N120" i="45"/>
  <c r="L120" i="45"/>
  <c r="N119" i="45"/>
  <c r="L119" i="45"/>
  <c r="N118" i="45"/>
  <c r="L118" i="45"/>
  <c r="M117" i="45"/>
  <c r="K117" i="45"/>
  <c r="J117" i="45"/>
  <c r="I117" i="45"/>
  <c r="N116" i="45"/>
  <c r="L116" i="45"/>
  <c r="N115" i="45"/>
  <c r="L115" i="45"/>
  <c r="N114" i="45"/>
  <c r="L114" i="45"/>
  <c r="N113" i="45"/>
  <c r="L113" i="45"/>
  <c r="N112" i="45"/>
  <c r="L112" i="45"/>
  <c r="M111" i="45"/>
  <c r="K111" i="45"/>
  <c r="J111" i="45"/>
  <c r="I111" i="45"/>
  <c r="N110" i="45"/>
  <c r="L110" i="45"/>
  <c r="N109" i="45"/>
  <c r="L109" i="45"/>
  <c r="N108" i="45"/>
  <c r="L108" i="45"/>
  <c r="N107" i="45"/>
  <c r="L107" i="45"/>
  <c r="N106" i="45"/>
  <c r="L106" i="45"/>
  <c r="M105" i="45"/>
  <c r="K105" i="45"/>
  <c r="J105" i="45"/>
  <c r="I105" i="45"/>
  <c r="N104" i="45"/>
  <c r="L104" i="45"/>
  <c r="N103" i="45"/>
  <c r="L103" i="45"/>
  <c r="N102" i="45"/>
  <c r="L102" i="45"/>
  <c r="N101" i="45"/>
  <c r="L101" i="45"/>
  <c r="N100" i="45"/>
  <c r="L100" i="45"/>
  <c r="M99" i="45"/>
  <c r="K99" i="45"/>
  <c r="J99" i="45"/>
  <c r="I99" i="45"/>
  <c r="N98" i="45"/>
  <c r="L98" i="45"/>
  <c r="N97" i="45"/>
  <c r="L97" i="45"/>
  <c r="N96" i="45"/>
  <c r="L96" i="45"/>
  <c r="N95" i="45"/>
  <c r="L95" i="45"/>
  <c r="N94" i="45"/>
  <c r="L94" i="45"/>
  <c r="M93" i="45"/>
  <c r="K93" i="45"/>
  <c r="J93" i="45"/>
  <c r="I93" i="45"/>
  <c r="N92" i="45"/>
  <c r="L92" i="45"/>
  <c r="N91" i="45"/>
  <c r="L91" i="45"/>
  <c r="N90" i="45"/>
  <c r="L90" i="45"/>
  <c r="N89" i="45"/>
  <c r="L89" i="45"/>
  <c r="N88" i="45"/>
  <c r="L88" i="45"/>
  <c r="M87" i="45"/>
  <c r="K87" i="45"/>
  <c r="J87" i="45"/>
  <c r="I87" i="45"/>
  <c r="N86" i="45"/>
  <c r="L86" i="45"/>
  <c r="N85" i="45"/>
  <c r="L85" i="45"/>
  <c r="N84" i="45"/>
  <c r="L84" i="45"/>
  <c r="N83" i="45"/>
  <c r="L83" i="45"/>
  <c r="N82" i="45"/>
  <c r="L82" i="45"/>
  <c r="M81" i="45"/>
  <c r="K81" i="45"/>
  <c r="J81" i="45"/>
  <c r="I81" i="45"/>
  <c r="N80" i="45"/>
  <c r="L80" i="45"/>
  <c r="N79" i="45"/>
  <c r="L79" i="45"/>
  <c r="N78" i="45"/>
  <c r="L78" i="45"/>
  <c r="N77" i="45"/>
  <c r="L77" i="45"/>
  <c r="N76" i="45"/>
  <c r="L76" i="45"/>
  <c r="M75" i="45"/>
  <c r="K75" i="45"/>
  <c r="J75" i="45"/>
  <c r="I75" i="45"/>
  <c r="N74" i="45"/>
  <c r="L74" i="45"/>
  <c r="N73" i="45"/>
  <c r="L73" i="45"/>
  <c r="N72" i="45"/>
  <c r="L72" i="45"/>
  <c r="N71" i="45"/>
  <c r="L71" i="45"/>
  <c r="N70" i="45"/>
  <c r="L70" i="45"/>
  <c r="M69" i="45"/>
  <c r="K69" i="45"/>
  <c r="J69" i="45"/>
  <c r="I69" i="45"/>
  <c r="N68" i="45"/>
  <c r="L68" i="45"/>
  <c r="N67" i="45"/>
  <c r="L67" i="45"/>
  <c r="N66" i="45"/>
  <c r="L66" i="45"/>
  <c r="N65" i="45"/>
  <c r="L65" i="45"/>
  <c r="N64" i="45"/>
  <c r="L64" i="45"/>
  <c r="M63" i="45"/>
  <c r="K63" i="45"/>
  <c r="J63" i="45"/>
  <c r="I63" i="45"/>
  <c r="N62" i="45"/>
  <c r="L62" i="45"/>
  <c r="N61" i="45"/>
  <c r="L61" i="45"/>
  <c r="N60" i="45"/>
  <c r="L60" i="45"/>
  <c r="N59" i="45"/>
  <c r="L59" i="45"/>
  <c r="N58" i="45"/>
  <c r="L58" i="45"/>
  <c r="M57" i="45"/>
  <c r="K57" i="45"/>
  <c r="J57" i="45"/>
  <c r="I57" i="45"/>
  <c r="N56" i="45"/>
  <c r="L56" i="45"/>
  <c r="N55" i="45"/>
  <c r="L55" i="45"/>
  <c r="N54" i="45"/>
  <c r="L54" i="45"/>
  <c r="N53" i="45"/>
  <c r="L53" i="45"/>
  <c r="N52" i="45"/>
  <c r="L52" i="45"/>
  <c r="M51" i="45"/>
  <c r="K51" i="45"/>
  <c r="J51" i="45"/>
  <c r="I51" i="45"/>
  <c r="N50" i="45"/>
  <c r="L50" i="45"/>
  <c r="N49" i="45"/>
  <c r="L49" i="45"/>
  <c r="N48" i="45"/>
  <c r="L48" i="45"/>
  <c r="N47" i="45"/>
  <c r="L47" i="45"/>
  <c r="N46" i="45"/>
  <c r="L46" i="45"/>
  <c r="M45" i="45"/>
  <c r="K45" i="45"/>
  <c r="J45" i="45"/>
  <c r="I45" i="45"/>
  <c r="N44" i="45"/>
  <c r="L44" i="45"/>
  <c r="N43" i="45"/>
  <c r="L43" i="45"/>
  <c r="N42" i="45"/>
  <c r="L42" i="45"/>
  <c r="N41" i="45"/>
  <c r="L41" i="45"/>
  <c r="N40" i="45"/>
  <c r="L40" i="45"/>
  <c r="M39" i="45"/>
  <c r="K39" i="45"/>
  <c r="J39" i="45"/>
  <c r="I39" i="45"/>
  <c r="N38" i="45"/>
  <c r="L38" i="45"/>
  <c r="N37" i="45"/>
  <c r="L37" i="45"/>
  <c r="N36" i="45"/>
  <c r="L36" i="45"/>
  <c r="N35" i="45"/>
  <c r="L35" i="45"/>
  <c r="N34" i="45"/>
  <c r="L34" i="45"/>
  <c r="M33" i="45"/>
  <c r="K33" i="45"/>
  <c r="J33" i="45"/>
  <c r="I33" i="45"/>
  <c r="N32" i="45"/>
  <c r="L32" i="45"/>
  <c r="N31" i="45"/>
  <c r="L31" i="45"/>
  <c r="N30" i="45"/>
  <c r="L30" i="45"/>
  <c r="N29" i="45"/>
  <c r="L29" i="45"/>
  <c r="N28" i="45"/>
  <c r="L28" i="45"/>
  <c r="M27" i="45"/>
  <c r="K27" i="45"/>
  <c r="J27" i="45"/>
  <c r="I27" i="45"/>
  <c r="N26" i="45"/>
  <c r="L26" i="45"/>
  <c r="N25" i="45"/>
  <c r="L25" i="45"/>
  <c r="N24" i="45"/>
  <c r="L24" i="45"/>
  <c r="N23" i="45"/>
  <c r="L23" i="45"/>
  <c r="N22" i="45"/>
  <c r="L22" i="45"/>
  <c r="M21" i="45"/>
  <c r="K21" i="45"/>
  <c r="J21" i="45"/>
  <c r="I21" i="45"/>
  <c r="N20" i="45"/>
  <c r="L20" i="45"/>
  <c r="N19" i="45"/>
  <c r="L19" i="45"/>
  <c r="N18" i="45"/>
  <c r="L18" i="45"/>
  <c r="N17" i="45"/>
  <c r="L17" i="45"/>
  <c r="N16" i="45"/>
  <c r="L16" i="45"/>
  <c r="M15" i="45"/>
  <c r="K15" i="45"/>
  <c r="J15" i="45"/>
  <c r="I15" i="45"/>
  <c r="N14" i="45"/>
  <c r="L14" i="45"/>
  <c r="N13" i="45"/>
  <c r="L13" i="45"/>
  <c r="N12" i="45"/>
  <c r="L12" i="45"/>
  <c r="N11" i="45"/>
  <c r="L11" i="45"/>
  <c r="N10" i="45"/>
  <c r="L10" i="45"/>
  <c r="M9" i="45"/>
  <c r="K9" i="45"/>
  <c r="J9" i="45"/>
  <c r="I9" i="45"/>
  <c r="F24" i="45"/>
  <c r="K5" i="43"/>
  <c r="E5" i="43"/>
  <c r="BJ105" i="45" l="1"/>
  <c r="BP33" i="45"/>
  <c r="BP57" i="45"/>
  <c r="BP81" i="45"/>
  <c r="BP105" i="45"/>
  <c r="BP9" i="45"/>
  <c r="AX105" i="45"/>
  <c r="BD33" i="45"/>
  <c r="BD57" i="45"/>
  <c r="BD105" i="45"/>
  <c r="N33" i="45"/>
  <c r="T33" i="45"/>
  <c r="Z57" i="45"/>
  <c r="N57" i="45"/>
  <c r="T105" i="45"/>
  <c r="Z33" i="45"/>
  <c r="N9" i="45"/>
  <c r="N81" i="45"/>
  <c r="T9" i="45"/>
  <c r="T57" i="45"/>
  <c r="Z9" i="45"/>
  <c r="Z105" i="45"/>
  <c r="AF33" i="45"/>
  <c r="AF57" i="45"/>
  <c r="AL33" i="45"/>
  <c r="AL57" i="45"/>
  <c r="AL81" i="45"/>
  <c r="AR105" i="45"/>
  <c r="BJ9" i="45"/>
  <c r="AL105" i="45"/>
  <c r="AR9" i="45"/>
  <c r="AR33" i="45"/>
  <c r="AR81" i="45"/>
  <c r="AX9" i="45"/>
  <c r="BJ33" i="45"/>
  <c r="L87" i="45"/>
  <c r="L111" i="45"/>
  <c r="R15" i="45"/>
  <c r="R39" i="45"/>
  <c r="R63" i="45"/>
  <c r="R87" i="45"/>
  <c r="R111" i="45"/>
  <c r="X15" i="45"/>
  <c r="X39" i="45"/>
  <c r="X63" i="45"/>
  <c r="X87" i="45"/>
  <c r="X111" i="45"/>
  <c r="AD15" i="45"/>
  <c r="AD39" i="45"/>
  <c r="AD63" i="45"/>
  <c r="AD87" i="45"/>
  <c r="AD111" i="45"/>
  <c r="AJ15" i="45"/>
  <c r="AJ39" i="45"/>
  <c r="AJ63" i="45"/>
  <c r="AJ87" i="45"/>
  <c r="AJ111" i="45"/>
  <c r="AP15" i="45"/>
  <c r="AP39" i="45"/>
  <c r="AP63" i="45"/>
  <c r="AP87" i="45"/>
  <c r="AP111" i="45"/>
  <c r="AV15" i="45"/>
  <c r="AV39" i="45"/>
  <c r="AV63" i="45"/>
  <c r="AV87" i="45"/>
  <c r="AV111" i="45"/>
  <c r="BB15" i="45"/>
  <c r="BB39" i="45"/>
  <c r="BB63" i="45"/>
  <c r="BB87" i="45"/>
  <c r="BB111" i="45"/>
  <c r="BH15" i="45"/>
  <c r="BH39" i="45"/>
  <c r="BH63" i="45"/>
  <c r="BH87" i="45"/>
  <c r="BH111" i="45"/>
  <c r="BN15" i="45"/>
  <c r="N105" i="45"/>
  <c r="T81" i="45"/>
  <c r="Z81" i="45"/>
  <c r="AF9" i="45"/>
  <c r="AF81" i="45"/>
  <c r="AF105" i="45"/>
  <c r="AL9" i="45"/>
  <c r="AR57" i="45"/>
  <c r="AX33" i="45"/>
  <c r="AX57" i="45"/>
  <c r="AX81" i="45"/>
  <c r="BD9" i="45"/>
  <c r="BD81" i="45"/>
  <c r="BJ57" i="45"/>
  <c r="BJ81" i="45"/>
  <c r="L15" i="45"/>
  <c r="L39" i="45"/>
  <c r="BJ39" i="45"/>
  <c r="BJ63" i="45"/>
  <c r="BJ87" i="45"/>
  <c r="BJ111" i="45"/>
  <c r="BP15" i="45"/>
  <c r="N21" i="45"/>
  <c r="L63" i="45"/>
  <c r="BN33" i="45"/>
  <c r="BN57" i="45"/>
  <c r="BN81" i="45"/>
  <c r="R27" i="45"/>
  <c r="R51" i="45"/>
  <c r="R75" i="45"/>
  <c r="R99" i="45"/>
  <c r="R123" i="45"/>
  <c r="X27" i="45"/>
  <c r="X51" i="45"/>
  <c r="X75" i="45"/>
  <c r="X99" i="45"/>
  <c r="X123" i="45"/>
  <c r="AD27" i="45"/>
  <c r="AD51" i="45"/>
  <c r="AD75" i="45"/>
  <c r="AD99" i="45"/>
  <c r="AD123" i="45"/>
  <c r="AJ27" i="45"/>
  <c r="AJ51" i="45"/>
  <c r="AJ75" i="45"/>
  <c r="AJ99" i="45"/>
  <c r="AJ123" i="45"/>
  <c r="AP27" i="45"/>
  <c r="AP51" i="45"/>
  <c r="AP75" i="45"/>
  <c r="AP99" i="45"/>
  <c r="AP123" i="45"/>
  <c r="AV27" i="45"/>
  <c r="AV51" i="45"/>
  <c r="AV75" i="45"/>
  <c r="AV99" i="45"/>
  <c r="AV123" i="45"/>
  <c r="BB27" i="45"/>
  <c r="BB51" i="45"/>
  <c r="BB75" i="45"/>
  <c r="BB99" i="45"/>
  <c r="BB123" i="45"/>
  <c r="BH27" i="45"/>
  <c r="BH51" i="45"/>
  <c r="BH75" i="45"/>
  <c r="BH99" i="45"/>
  <c r="BH123" i="45"/>
  <c r="BN27" i="45"/>
  <c r="BN51" i="45"/>
  <c r="BN75" i="45"/>
  <c r="BN99" i="45"/>
  <c r="BN123" i="45"/>
  <c r="L75" i="45"/>
  <c r="N51" i="45"/>
  <c r="N99" i="45"/>
  <c r="N123" i="45"/>
  <c r="T27" i="45"/>
  <c r="T51" i="45"/>
  <c r="T75" i="45"/>
  <c r="T99" i="45"/>
  <c r="T123" i="45"/>
  <c r="Z27" i="45"/>
  <c r="Z51" i="45"/>
  <c r="Z75" i="45"/>
  <c r="Z99" i="45"/>
  <c r="Z123" i="45"/>
  <c r="AF27" i="45"/>
  <c r="AF51" i="45"/>
  <c r="AF75" i="45"/>
  <c r="AF99" i="45"/>
  <c r="AF123" i="45"/>
  <c r="AL27" i="45"/>
  <c r="AL51" i="45"/>
  <c r="AL75" i="45"/>
  <c r="AL99" i="45"/>
  <c r="AL123" i="45"/>
  <c r="AR27" i="45"/>
  <c r="AR51" i="45"/>
  <c r="AR75" i="45"/>
  <c r="AR99" i="45"/>
  <c r="AR123" i="45"/>
  <c r="AX27" i="45"/>
  <c r="AX51" i="45"/>
  <c r="AX75" i="45"/>
  <c r="AX99" i="45"/>
  <c r="AX123" i="45"/>
  <c r="BD27" i="45"/>
  <c r="BD51" i="45"/>
  <c r="BD75" i="45"/>
  <c r="BD99" i="45"/>
  <c r="BD123" i="45"/>
  <c r="BJ27" i="45"/>
  <c r="BJ51" i="45"/>
  <c r="BJ75" i="45"/>
  <c r="BJ99" i="45"/>
  <c r="BJ123" i="45"/>
  <c r="BP27" i="45"/>
  <c r="BP51" i="45"/>
  <c r="BP75" i="45"/>
  <c r="BP99" i="45"/>
  <c r="BP123" i="45"/>
  <c r="L27" i="45"/>
  <c r="L51" i="45"/>
  <c r="L99" i="45"/>
  <c r="L123" i="45"/>
  <c r="N27" i="45"/>
  <c r="N75" i="45"/>
  <c r="L21" i="45"/>
  <c r="L45" i="45"/>
  <c r="L69" i="45"/>
  <c r="L93" i="45"/>
  <c r="L117" i="45"/>
  <c r="R21" i="45"/>
  <c r="R45" i="45"/>
  <c r="R69" i="45"/>
  <c r="R93" i="45"/>
  <c r="R117" i="45"/>
  <c r="X21" i="45"/>
  <c r="X45" i="45"/>
  <c r="X69" i="45"/>
  <c r="X93" i="45"/>
  <c r="X117" i="45"/>
  <c r="AD21" i="45"/>
  <c r="AD45" i="45"/>
  <c r="AD69" i="45"/>
  <c r="AD93" i="45"/>
  <c r="AD117" i="45"/>
  <c r="AJ21" i="45"/>
  <c r="AJ45" i="45"/>
  <c r="AJ69" i="45"/>
  <c r="AJ93" i="45"/>
  <c r="AJ117" i="45"/>
  <c r="AP21" i="45"/>
  <c r="AP45" i="45"/>
  <c r="AP69" i="45"/>
  <c r="AP93" i="45"/>
  <c r="AP117" i="45"/>
  <c r="AV21" i="45"/>
  <c r="AV45" i="45"/>
  <c r="AV69" i="45"/>
  <c r="AV93" i="45"/>
  <c r="AV117" i="45"/>
  <c r="BB21" i="45"/>
  <c r="BB45" i="45"/>
  <c r="BB69" i="45"/>
  <c r="BB93" i="45"/>
  <c r="BB117" i="45"/>
  <c r="BH21" i="45"/>
  <c r="BH45" i="45"/>
  <c r="BH69" i="45"/>
  <c r="BH93" i="45"/>
  <c r="BH117" i="45"/>
  <c r="BN21" i="45"/>
  <c r="BN45" i="45"/>
  <c r="BN69" i="45"/>
  <c r="BN93" i="45"/>
  <c r="BN117" i="45"/>
  <c r="N45" i="45"/>
  <c r="N69" i="45"/>
  <c r="N93" i="45"/>
  <c r="N117" i="45"/>
  <c r="T21" i="45"/>
  <c r="T45" i="45"/>
  <c r="T69" i="45"/>
  <c r="T93" i="45"/>
  <c r="T117" i="45"/>
  <c r="Z21" i="45"/>
  <c r="Z45" i="45"/>
  <c r="Z69" i="45"/>
  <c r="Z93" i="45"/>
  <c r="Z117" i="45"/>
  <c r="AF21" i="45"/>
  <c r="AF45" i="45"/>
  <c r="AF69" i="45"/>
  <c r="AF93" i="45"/>
  <c r="AF117" i="45"/>
  <c r="AL21" i="45"/>
  <c r="AL45" i="45"/>
  <c r="AL69" i="45"/>
  <c r="AL93" i="45"/>
  <c r="AL117" i="45"/>
  <c r="AR21" i="45"/>
  <c r="AR45" i="45"/>
  <c r="AR69" i="45"/>
  <c r="AR93" i="45"/>
  <c r="AR117" i="45"/>
  <c r="AX21" i="45"/>
  <c r="AX45" i="45"/>
  <c r="AX69" i="45"/>
  <c r="AX93" i="45"/>
  <c r="AX117" i="45"/>
  <c r="BD21" i="45"/>
  <c r="BD45" i="45"/>
  <c r="BD69" i="45"/>
  <c r="BD93" i="45"/>
  <c r="BD117" i="45"/>
  <c r="BJ21" i="45"/>
  <c r="BJ45" i="45"/>
  <c r="BJ69" i="45"/>
  <c r="BJ93" i="45"/>
  <c r="BJ117" i="45"/>
  <c r="BP21" i="45"/>
  <c r="BP45" i="45"/>
  <c r="BP69" i="45"/>
  <c r="BP93" i="45"/>
  <c r="BP117" i="45"/>
  <c r="BN39" i="45"/>
  <c r="BN63" i="45"/>
  <c r="BN87" i="45"/>
  <c r="BN111" i="45"/>
  <c r="N15" i="45"/>
  <c r="N39" i="45"/>
  <c r="N63" i="45"/>
  <c r="N87" i="45"/>
  <c r="N111" i="45"/>
  <c r="T15" i="45"/>
  <c r="T39" i="45"/>
  <c r="T63" i="45"/>
  <c r="T87" i="45"/>
  <c r="T111" i="45"/>
  <c r="Z15" i="45"/>
  <c r="Z39" i="45"/>
  <c r="Z63" i="45"/>
  <c r="Z87" i="45"/>
  <c r="Z111" i="45"/>
  <c r="AF15" i="45"/>
  <c r="AF39" i="45"/>
  <c r="AF63" i="45"/>
  <c r="AF87" i="45"/>
  <c r="AF111" i="45"/>
  <c r="AL15" i="45"/>
  <c r="AL39" i="45"/>
  <c r="AL63" i="45"/>
  <c r="AL87" i="45"/>
  <c r="AL111" i="45"/>
  <c r="AR15" i="45"/>
  <c r="AR39" i="45"/>
  <c r="AR63" i="45"/>
  <c r="AR87" i="45"/>
  <c r="AR111" i="45"/>
  <c r="AX15" i="45"/>
  <c r="AX39" i="45"/>
  <c r="AX63" i="45"/>
  <c r="AX87" i="45"/>
  <c r="AX111" i="45"/>
  <c r="BD15" i="45"/>
  <c r="BD39" i="45"/>
  <c r="BD63" i="45"/>
  <c r="BD87" i="45"/>
  <c r="BD111" i="45"/>
  <c r="BJ15" i="45"/>
  <c r="BP39" i="45"/>
  <c r="BP63" i="45"/>
  <c r="BP87" i="45"/>
  <c r="BP111" i="45"/>
  <c r="L9" i="45"/>
  <c r="L33" i="45"/>
  <c r="L57" i="45"/>
  <c r="L81" i="45"/>
  <c r="L105" i="45"/>
  <c r="R9" i="45"/>
  <c r="R33" i="45"/>
  <c r="R57" i="45"/>
  <c r="R81" i="45"/>
  <c r="R105" i="45"/>
  <c r="X9" i="45"/>
  <c r="X33" i="45"/>
  <c r="X57" i="45"/>
  <c r="X81" i="45"/>
  <c r="X105" i="45"/>
  <c r="AD9" i="45"/>
  <c r="AD33" i="45"/>
  <c r="AD57" i="45"/>
  <c r="AD81" i="45"/>
  <c r="AD105" i="45"/>
  <c r="AJ9" i="45"/>
  <c r="AJ33" i="45"/>
  <c r="AJ57" i="45"/>
  <c r="AJ81" i="45"/>
  <c r="AJ105" i="45"/>
  <c r="AP9" i="45"/>
  <c r="AP33" i="45"/>
  <c r="AP57" i="45"/>
  <c r="AP81" i="45"/>
  <c r="AP105" i="45"/>
  <c r="AV9" i="45"/>
  <c r="AV33" i="45"/>
  <c r="AV57" i="45"/>
  <c r="AV81" i="45"/>
  <c r="AV105" i="45"/>
  <c r="BB9" i="45"/>
  <c r="BB33" i="45"/>
  <c r="BB57" i="45"/>
  <c r="BB81" i="45"/>
  <c r="BB105" i="45"/>
  <c r="BH9" i="45"/>
  <c r="BH33" i="45"/>
  <c r="BH57" i="45"/>
  <c r="BH81" i="45"/>
  <c r="BH105" i="45"/>
  <c r="BN9" i="45"/>
  <c r="BN105" i="45"/>
  <c r="B130" i="45" a="1"/>
  <c r="H128" i="45"/>
  <c r="F128" i="45"/>
  <c r="H127" i="45"/>
  <c r="F127" i="45"/>
  <c r="H126" i="45"/>
  <c r="F126" i="45"/>
  <c r="H125" i="45"/>
  <c r="F125" i="45"/>
  <c r="H124" i="45"/>
  <c r="F124" i="45"/>
  <c r="B124" i="45" a="1"/>
  <c r="B124" i="45" s="1"/>
  <c r="G123" i="45"/>
  <c r="E123" i="45"/>
  <c r="D123" i="45"/>
  <c r="C123" i="45"/>
  <c r="H122" i="45"/>
  <c r="F122" i="45"/>
  <c r="H121" i="45"/>
  <c r="F121" i="45"/>
  <c r="H120" i="45"/>
  <c r="F120" i="45"/>
  <c r="H119" i="45"/>
  <c r="F119" i="45"/>
  <c r="H118" i="45"/>
  <c r="F118" i="45"/>
  <c r="B118" i="45" a="1"/>
  <c r="B118" i="45" s="1"/>
  <c r="G117" i="45"/>
  <c r="E117" i="45"/>
  <c r="D117" i="45"/>
  <c r="C117" i="45"/>
  <c r="H116" i="45"/>
  <c r="F116" i="45"/>
  <c r="H115" i="45"/>
  <c r="F115" i="45"/>
  <c r="H114" i="45"/>
  <c r="F114" i="45"/>
  <c r="H113" i="45"/>
  <c r="F113" i="45"/>
  <c r="H112" i="45"/>
  <c r="F112" i="45"/>
  <c r="B112" i="45" a="1"/>
  <c r="B112" i="45" s="1"/>
  <c r="G111" i="45"/>
  <c r="E111" i="45"/>
  <c r="D111" i="45"/>
  <c r="C111" i="45"/>
  <c r="H110" i="45"/>
  <c r="F110" i="45"/>
  <c r="H109" i="45"/>
  <c r="F109" i="45"/>
  <c r="H108" i="45"/>
  <c r="F108" i="45"/>
  <c r="H107" i="45"/>
  <c r="F107" i="45"/>
  <c r="H106" i="45"/>
  <c r="F106" i="45"/>
  <c r="B106" i="45" a="1"/>
  <c r="B106" i="45" s="1"/>
  <c r="G105" i="45"/>
  <c r="E105" i="45"/>
  <c r="D105" i="45"/>
  <c r="C105" i="45"/>
  <c r="H104" i="45"/>
  <c r="F104" i="45"/>
  <c r="H103" i="45"/>
  <c r="F103" i="45"/>
  <c r="H102" i="45"/>
  <c r="F102" i="45"/>
  <c r="H101" i="45"/>
  <c r="F101" i="45"/>
  <c r="H100" i="45"/>
  <c r="F100" i="45"/>
  <c r="B100" i="45" a="1"/>
  <c r="B100" i="45" s="1"/>
  <c r="G99" i="45"/>
  <c r="E99" i="45"/>
  <c r="D99" i="45"/>
  <c r="C99" i="45"/>
  <c r="H98" i="45"/>
  <c r="F98" i="45"/>
  <c r="H97" i="45"/>
  <c r="F97" i="45"/>
  <c r="H96" i="45"/>
  <c r="F96" i="45"/>
  <c r="H95" i="45"/>
  <c r="F95" i="45"/>
  <c r="H94" i="45"/>
  <c r="F94" i="45"/>
  <c r="B94" i="45" a="1"/>
  <c r="B94" i="45" s="1"/>
  <c r="G93" i="45"/>
  <c r="E93" i="45"/>
  <c r="D93" i="45"/>
  <c r="C93" i="45"/>
  <c r="H92" i="45"/>
  <c r="F92" i="45"/>
  <c r="H91" i="45"/>
  <c r="F91" i="45"/>
  <c r="H90" i="45"/>
  <c r="F90" i="45"/>
  <c r="H89" i="45"/>
  <c r="F89" i="45"/>
  <c r="H88" i="45"/>
  <c r="F88" i="45"/>
  <c r="B88" i="45" a="1"/>
  <c r="B88" i="45" s="1"/>
  <c r="G87" i="45"/>
  <c r="E87" i="45"/>
  <c r="D87" i="45"/>
  <c r="C87" i="45"/>
  <c r="H86" i="45"/>
  <c r="F86" i="45"/>
  <c r="H85" i="45"/>
  <c r="F85" i="45"/>
  <c r="H84" i="45"/>
  <c r="F84" i="45"/>
  <c r="H83" i="45"/>
  <c r="F83" i="45"/>
  <c r="H82" i="45"/>
  <c r="F82" i="45"/>
  <c r="B82" i="45" a="1"/>
  <c r="B82" i="45" s="1"/>
  <c r="G81" i="45"/>
  <c r="E81" i="45"/>
  <c r="D81" i="45"/>
  <c r="C81" i="45"/>
  <c r="H80" i="45"/>
  <c r="F80" i="45"/>
  <c r="H79" i="45"/>
  <c r="F79" i="45"/>
  <c r="H78" i="45"/>
  <c r="F78" i="45"/>
  <c r="H77" i="45"/>
  <c r="F77" i="45"/>
  <c r="H76" i="45"/>
  <c r="F76" i="45"/>
  <c r="B76" i="45" a="1"/>
  <c r="B76" i="45" s="1"/>
  <c r="G75" i="45"/>
  <c r="E75" i="45"/>
  <c r="D75" i="45"/>
  <c r="C75" i="45"/>
  <c r="H74" i="45"/>
  <c r="F74" i="45"/>
  <c r="H73" i="45"/>
  <c r="F73" i="45"/>
  <c r="H72" i="45"/>
  <c r="F72" i="45"/>
  <c r="H71" i="45"/>
  <c r="F71" i="45"/>
  <c r="H70" i="45"/>
  <c r="F70" i="45"/>
  <c r="B70" i="45" a="1"/>
  <c r="B70" i="45" s="1"/>
  <c r="G69" i="45"/>
  <c r="E69" i="45"/>
  <c r="D69" i="45"/>
  <c r="C69" i="45"/>
  <c r="H68" i="45"/>
  <c r="F68" i="45"/>
  <c r="H67" i="45"/>
  <c r="F67" i="45"/>
  <c r="H66" i="45"/>
  <c r="F66" i="45"/>
  <c r="H65" i="45"/>
  <c r="F65" i="45"/>
  <c r="H64" i="45"/>
  <c r="F64" i="45"/>
  <c r="B64" i="45" a="1"/>
  <c r="B64" i="45" s="1"/>
  <c r="G63" i="45"/>
  <c r="E63" i="45"/>
  <c r="D63" i="45"/>
  <c r="C63" i="45"/>
  <c r="H62" i="45"/>
  <c r="F62" i="45"/>
  <c r="H61" i="45"/>
  <c r="F61" i="45"/>
  <c r="H60" i="45"/>
  <c r="F60" i="45"/>
  <c r="H59" i="45"/>
  <c r="F59" i="45"/>
  <c r="H58" i="45"/>
  <c r="F58" i="45"/>
  <c r="B58" i="45" a="1"/>
  <c r="B58" i="45" s="1"/>
  <c r="G57" i="45"/>
  <c r="E57" i="45"/>
  <c r="D57" i="45"/>
  <c r="C57" i="45"/>
  <c r="H56" i="45"/>
  <c r="F56" i="45"/>
  <c r="H55" i="45"/>
  <c r="F55" i="45"/>
  <c r="H54" i="45"/>
  <c r="F54" i="45"/>
  <c r="H53" i="45"/>
  <c r="F53" i="45"/>
  <c r="H52" i="45"/>
  <c r="F52" i="45"/>
  <c r="B52" i="45" a="1"/>
  <c r="B52" i="45" s="1"/>
  <c r="G51" i="45"/>
  <c r="E51" i="45"/>
  <c r="D51" i="45"/>
  <c r="C51" i="45"/>
  <c r="H50" i="45"/>
  <c r="F50" i="45"/>
  <c r="H49" i="45"/>
  <c r="F49" i="45"/>
  <c r="H48" i="45"/>
  <c r="F48" i="45"/>
  <c r="H47" i="45"/>
  <c r="F47" i="45"/>
  <c r="H46" i="45"/>
  <c r="F46" i="45"/>
  <c r="B46" i="45" a="1"/>
  <c r="B46" i="45" s="1"/>
  <c r="G45" i="45"/>
  <c r="E45" i="45"/>
  <c r="D45" i="45"/>
  <c r="C45" i="45"/>
  <c r="H44" i="45"/>
  <c r="F44" i="45"/>
  <c r="H43" i="45"/>
  <c r="F43" i="45"/>
  <c r="H42" i="45"/>
  <c r="F42" i="45"/>
  <c r="H41" i="45"/>
  <c r="F41" i="45"/>
  <c r="H40" i="45"/>
  <c r="F40" i="45"/>
  <c r="B40" i="45" a="1"/>
  <c r="B40" i="45" s="1"/>
  <c r="G39" i="45"/>
  <c r="E39" i="45"/>
  <c r="D39" i="45"/>
  <c r="C39" i="45"/>
  <c r="H38" i="45"/>
  <c r="F38" i="45"/>
  <c r="H37" i="45"/>
  <c r="F37" i="45"/>
  <c r="H36" i="45"/>
  <c r="F36" i="45"/>
  <c r="H35" i="45"/>
  <c r="F35" i="45"/>
  <c r="H34" i="45"/>
  <c r="F34" i="45"/>
  <c r="B34" i="45" a="1"/>
  <c r="B34" i="45" s="1"/>
  <c r="G33" i="45"/>
  <c r="E33" i="45"/>
  <c r="D33" i="45"/>
  <c r="C33" i="45"/>
  <c r="H32" i="45"/>
  <c r="F32" i="45"/>
  <c r="H31" i="45"/>
  <c r="F31" i="45"/>
  <c r="H30" i="45"/>
  <c r="F30" i="45"/>
  <c r="H29" i="45"/>
  <c r="F29" i="45"/>
  <c r="H28" i="45"/>
  <c r="F28" i="45"/>
  <c r="B28" i="45" a="1"/>
  <c r="B28" i="45" s="1"/>
  <c r="G27" i="45"/>
  <c r="E27" i="45"/>
  <c r="D27" i="45"/>
  <c r="C27" i="45"/>
  <c r="H26" i="45"/>
  <c r="F26" i="45"/>
  <c r="H25" i="45"/>
  <c r="F25" i="45"/>
  <c r="H24" i="45"/>
  <c r="H23" i="45"/>
  <c r="F23" i="45"/>
  <c r="H22" i="45"/>
  <c r="F22" i="45"/>
  <c r="B22" i="45" a="1"/>
  <c r="B22" i="45" s="1"/>
  <c r="G21" i="45"/>
  <c r="E21" i="45"/>
  <c r="D21" i="45"/>
  <c r="C21" i="45"/>
  <c r="H20" i="45"/>
  <c r="F20" i="45"/>
  <c r="H19" i="45"/>
  <c r="F19" i="45"/>
  <c r="H18" i="45"/>
  <c r="F18" i="45"/>
  <c r="H17" i="45"/>
  <c r="F17" i="45"/>
  <c r="H16" i="45"/>
  <c r="F16" i="45"/>
  <c r="B16" i="45" a="1"/>
  <c r="B16" i="45" s="1"/>
  <c r="G15" i="45"/>
  <c r="E15" i="45"/>
  <c r="D15" i="45"/>
  <c r="C15" i="45"/>
  <c r="H14" i="45"/>
  <c r="F14" i="45"/>
  <c r="H13" i="45"/>
  <c r="F13" i="45"/>
  <c r="H12" i="45"/>
  <c r="F12" i="45"/>
  <c r="H11" i="45"/>
  <c r="F11" i="45"/>
  <c r="H10" i="45"/>
  <c r="F10" i="45"/>
  <c r="G9" i="45"/>
  <c r="E9" i="45"/>
  <c r="D9" i="45"/>
  <c r="C9" i="45"/>
  <c r="BM5" i="45"/>
  <c r="BG5" i="45"/>
  <c r="BA5" i="45"/>
  <c r="AU5" i="45"/>
  <c r="AO5" i="45"/>
  <c r="AI5" i="45"/>
  <c r="AC5" i="45"/>
  <c r="W5" i="45"/>
  <c r="K5" i="45"/>
  <c r="E5" i="45"/>
  <c r="N122" i="43"/>
  <c r="L122" i="43"/>
  <c r="N121" i="43"/>
  <c r="L121" i="43"/>
  <c r="N120" i="43"/>
  <c r="L120" i="43"/>
  <c r="N119" i="43"/>
  <c r="L119" i="43"/>
  <c r="N118" i="43"/>
  <c r="L118" i="43"/>
  <c r="M117" i="43"/>
  <c r="K117" i="43"/>
  <c r="J117" i="43"/>
  <c r="I117" i="43"/>
  <c r="N116" i="43"/>
  <c r="L116" i="43"/>
  <c r="N115" i="43"/>
  <c r="L115" i="43"/>
  <c r="N114" i="43"/>
  <c r="L114" i="43"/>
  <c r="N113" i="43"/>
  <c r="L113" i="43"/>
  <c r="N112" i="43"/>
  <c r="L112" i="43"/>
  <c r="M111" i="43"/>
  <c r="K111" i="43"/>
  <c r="J111" i="43"/>
  <c r="I111" i="43"/>
  <c r="N110" i="43"/>
  <c r="L110" i="43"/>
  <c r="N109" i="43"/>
  <c r="L109" i="43"/>
  <c r="N108" i="43"/>
  <c r="L108" i="43"/>
  <c r="N107" i="43"/>
  <c r="L107" i="43"/>
  <c r="N106" i="43"/>
  <c r="L106" i="43"/>
  <c r="M105" i="43"/>
  <c r="K105" i="43"/>
  <c r="J105" i="43"/>
  <c r="I105" i="43"/>
  <c r="N104" i="43"/>
  <c r="L104" i="43"/>
  <c r="N103" i="43"/>
  <c r="L103" i="43"/>
  <c r="N102" i="43"/>
  <c r="L102" i="43"/>
  <c r="N101" i="43"/>
  <c r="L101" i="43"/>
  <c r="N100" i="43"/>
  <c r="L100" i="43"/>
  <c r="M99" i="43"/>
  <c r="K99" i="43"/>
  <c r="J99" i="43"/>
  <c r="I99" i="43"/>
  <c r="N98" i="43"/>
  <c r="L98" i="43"/>
  <c r="N97" i="43"/>
  <c r="L97" i="43"/>
  <c r="N96" i="43"/>
  <c r="L96" i="43"/>
  <c r="N95" i="43"/>
  <c r="L95" i="43"/>
  <c r="N94" i="43"/>
  <c r="L94" i="43"/>
  <c r="M93" i="43"/>
  <c r="K93" i="43"/>
  <c r="J93" i="43"/>
  <c r="I93" i="43"/>
  <c r="N92" i="43"/>
  <c r="L92" i="43"/>
  <c r="N91" i="43"/>
  <c r="L91" i="43"/>
  <c r="N90" i="43"/>
  <c r="L90" i="43"/>
  <c r="N89" i="43"/>
  <c r="L89" i="43"/>
  <c r="N88" i="43"/>
  <c r="L88" i="43"/>
  <c r="M87" i="43"/>
  <c r="K87" i="43"/>
  <c r="J87" i="43"/>
  <c r="I87" i="43"/>
  <c r="N86" i="43"/>
  <c r="L86" i="43"/>
  <c r="N85" i="43"/>
  <c r="L85" i="43"/>
  <c r="N84" i="43"/>
  <c r="L84" i="43"/>
  <c r="N83" i="43"/>
  <c r="L83" i="43"/>
  <c r="N82" i="43"/>
  <c r="L82" i="43"/>
  <c r="M81" i="43"/>
  <c r="K81" i="43"/>
  <c r="J81" i="43"/>
  <c r="I81" i="43"/>
  <c r="N80" i="43"/>
  <c r="L80" i="43"/>
  <c r="N79" i="43"/>
  <c r="L79" i="43"/>
  <c r="N78" i="43"/>
  <c r="L78" i="43"/>
  <c r="N77" i="43"/>
  <c r="L77" i="43"/>
  <c r="N76" i="43"/>
  <c r="L76" i="43"/>
  <c r="M75" i="43"/>
  <c r="K75" i="43"/>
  <c r="J75" i="43"/>
  <c r="I75" i="43"/>
  <c r="N74" i="43"/>
  <c r="L74" i="43"/>
  <c r="N73" i="43"/>
  <c r="L73" i="43"/>
  <c r="N72" i="43"/>
  <c r="L72" i="43"/>
  <c r="N71" i="43"/>
  <c r="L71" i="43"/>
  <c r="N70" i="43"/>
  <c r="L70" i="43"/>
  <c r="M69" i="43"/>
  <c r="K69" i="43"/>
  <c r="J69" i="43"/>
  <c r="I69" i="43"/>
  <c r="N68" i="43"/>
  <c r="L68" i="43"/>
  <c r="N67" i="43"/>
  <c r="L67" i="43"/>
  <c r="N66" i="43"/>
  <c r="L66" i="43"/>
  <c r="N65" i="43"/>
  <c r="L65" i="43"/>
  <c r="N64" i="43"/>
  <c r="L64" i="43"/>
  <c r="M63" i="43"/>
  <c r="K63" i="43"/>
  <c r="J63" i="43"/>
  <c r="I63" i="43"/>
  <c r="N62" i="43"/>
  <c r="L62" i="43"/>
  <c r="N61" i="43"/>
  <c r="L61" i="43"/>
  <c r="N60" i="43"/>
  <c r="L60" i="43"/>
  <c r="N59" i="43"/>
  <c r="L59" i="43"/>
  <c r="N58" i="43"/>
  <c r="L58" i="43"/>
  <c r="M57" i="43"/>
  <c r="K57" i="43"/>
  <c r="J57" i="43"/>
  <c r="I57" i="43"/>
  <c r="N56" i="43"/>
  <c r="L56" i="43"/>
  <c r="N55" i="43"/>
  <c r="L55" i="43"/>
  <c r="N54" i="43"/>
  <c r="L54" i="43"/>
  <c r="N53" i="43"/>
  <c r="L53" i="43"/>
  <c r="N52" i="43"/>
  <c r="L52" i="43"/>
  <c r="M51" i="43"/>
  <c r="K51" i="43"/>
  <c r="J51" i="43"/>
  <c r="I51" i="43"/>
  <c r="N50" i="43"/>
  <c r="L50" i="43"/>
  <c r="N49" i="43"/>
  <c r="L49" i="43"/>
  <c r="N48" i="43"/>
  <c r="L48" i="43"/>
  <c r="N47" i="43"/>
  <c r="L47" i="43"/>
  <c r="N46" i="43"/>
  <c r="L46" i="43"/>
  <c r="M45" i="43"/>
  <c r="K45" i="43"/>
  <c r="J45" i="43"/>
  <c r="I45" i="43"/>
  <c r="N44" i="43"/>
  <c r="L44" i="43"/>
  <c r="N43" i="43"/>
  <c r="L43" i="43"/>
  <c r="N42" i="43"/>
  <c r="L42" i="43"/>
  <c r="N41" i="43"/>
  <c r="L41" i="43"/>
  <c r="N40" i="43"/>
  <c r="L40" i="43"/>
  <c r="M39" i="43"/>
  <c r="K39" i="43"/>
  <c r="J39" i="43"/>
  <c r="I39" i="43"/>
  <c r="N38" i="43"/>
  <c r="L38" i="43"/>
  <c r="N37" i="43"/>
  <c r="L37" i="43"/>
  <c r="N36" i="43"/>
  <c r="L36" i="43"/>
  <c r="N35" i="43"/>
  <c r="L35" i="43"/>
  <c r="N34" i="43"/>
  <c r="L34" i="43"/>
  <c r="M33" i="43"/>
  <c r="K33" i="43"/>
  <c r="J33" i="43"/>
  <c r="I33" i="43"/>
  <c r="N32" i="43"/>
  <c r="L32" i="43"/>
  <c r="N31" i="43"/>
  <c r="L31" i="43"/>
  <c r="N30" i="43"/>
  <c r="L30" i="43"/>
  <c r="N29" i="43"/>
  <c r="L29" i="43"/>
  <c r="N28" i="43"/>
  <c r="L28" i="43"/>
  <c r="M27" i="43"/>
  <c r="K27" i="43"/>
  <c r="J27" i="43"/>
  <c r="I27" i="43"/>
  <c r="N26" i="43"/>
  <c r="L26" i="43"/>
  <c r="N25" i="43"/>
  <c r="L25" i="43"/>
  <c r="N24" i="43"/>
  <c r="L24" i="43"/>
  <c r="N23" i="43"/>
  <c r="L23" i="43"/>
  <c r="N22" i="43"/>
  <c r="L22" i="43"/>
  <c r="M21" i="43"/>
  <c r="K21" i="43"/>
  <c r="J21" i="43"/>
  <c r="I21" i="43"/>
  <c r="N20" i="43"/>
  <c r="L20" i="43"/>
  <c r="N19" i="43"/>
  <c r="L19" i="43"/>
  <c r="N18" i="43"/>
  <c r="L18" i="43"/>
  <c r="N17" i="43"/>
  <c r="L17" i="43"/>
  <c r="N16" i="43"/>
  <c r="L16" i="43"/>
  <c r="M15" i="43"/>
  <c r="K15" i="43"/>
  <c r="J15" i="43"/>
  <c r="I15" i="43"/>
  <c r="N14" i="43"/>
  <c r="L14" i="43"/>
  <c r="N13" i="43"/>
  <c r="L13" i="43"/>
  <c r="N12" i="43"/>
  <c r="L12" i="43"/>
  <c r="N11" i="43"/>
  <c r="L11" i="43"/>
  <c r="N10" i="43"/>
  <c r="L10" i="43"/>
  <c r="M9" i="43"/>
  <c r="K9" i="43"/>
  <c r="J9" i="43"/>
  <c r="I9" i="43"/>
  <c r="F111" i="45" l="1"/>
  <c r="H111" i="45"/>
  <c r="F21" i="45"/>
  <c r="F105" i="45"/>
  <c r="H9" i="45"/>
  <c r="H93" i="45"/>
  <c r="N87" i="43"/>
  <c r="H87" i="45"/>
  <c r="H15" i="45"/>
  <c r="H81" i="45"/>
  <c r="F63" i="45"/>
  <c r="F99" i="45"/>
  <c r="H105" i="45"/>
  <c r="F9" i="45"/>
  <c r="H27" i="45"/>
  <c r="H99" i="45"/>
  <c r="N33" i="43"/>
  <c r="N57" i="43"/>
  <c r="N69" i="43"/>
  <c r="N81" i="43"/>
  <c r="N117" i="43"/>
  <c r="L9" i="43"/>
  <c r="L45" i="43"/>
  <c r="N15" i="43"/>
  <c r="N27" i="43"/>
  <c r="N51" i="43"/>
  <c r="L21" i="43"/>
  <c r="L27" i="43"/>
  <c r="N99" i="43"/>
  <c r="N111" i="43"/>
  <c r="BL134" i="45" a="1"/>
  <c r="BL134" i="45" s="1"/>
  <c r="BK133" i="45" a="1"/>
  <c r="BK133" i="45" s="1"/>
  <c r="BO131" i="45" a="1"/>
  <c r="BO131" i="45" s="1"/>
  <c r="BK134" i="45" a="1"/>
  <c r="BK134" i="45" s="1"/>
  <c r="BO132" i="45" a="1"/>
  <c r="BO132" i="45" s="1"/>
  <c r="BM131" i="45" a="1"/>
  <c r="BM131" i="45" s="1"/>
  <c r="BL133" i="45" a="1"/>
  <c r="BL133" i="45" s="1"/>
  <c r="BO133" i="45" a="1"/>
  <c r="BO133" i="45" s="1"/>
  <c r="BM132" i="45" a="1"/>
  <c r="BM132" i="45" s="1"/>
  <c r="BL131" i="45" a="1"/>
  <c r="BL131" i="45" s="1"/>
  <c r="BK132" i="45" a="1"/>
  <c r="BK132" i="45" s="1"/>
  <c r="BO134" i="45" a="1"/>
  <c r="BO134" i="45" s="1"/>
  <c r="BM133" i="45" a="1"/>
  <c r="BM133" i="45" s="1"/>
  <c r="BL132" i="45" a="1"/>
  <c r="BL132" i="45" s="1"/>
  <c r="BK131" i="45" a="1"/>
  <c r="BK131" i="45" s="1"/>
  <c r="BM134" i="45" a="1"/>
  <c r="BM134" i="45" s="1"/>
  <c r="BF134" i="45" a="1"/>
  <c r="BF134" i="45" s="1"/>
  <c r="BE133" i="45" a="1"/>
  <c r="BE133" i="45" s="1"/>
  <c r="BI131" i="45" a="1"/>
  <c r="BI131" i="45" s="1"/>
  <c r="BE134" i="45" a="1"/>
  <c r="BE134" i="45" s="1"/>
  <c r="BI132" i="45" a="1"/>
  <c r="BI132" i="45" s="1"/>
  <c r="BF133" i="45" a="1"/>
  <c r="BF133" i="45" s="1"/>
  <c r="BG131" i="45" a="1"/>
  <c r="BG131" i="45" s="1"/>
  <c r="BG134" i="45" a="1"/>
  <c r="BG134" i="45" s="1"/>
  <c r="BI133" i="45" a="1"/>
  <c r="BI133" i="45" s="1"/>
  <c r="BG132" i="45" a="1"/>
  <c r="BG132" i="45" s="1"/>
  <c r="BF131" i="45" a="1"/>
  <c r="BF131" i="45" s="1"/>
  <c r="BI134" i="45" a="1"/>
  <c r="BI134" i="45" s="1"/>
  <c r="BG133" i="45" a="1"/>
  <c r="BG133" i="45" s="1"/>
  <c r="BF132" i="45" a="1"/>
  <c r="BF132" i="45" s="1"/>
  <c r="BE131" i="45" a="1"/>
  <c r="BE131" i="45" s="1"/>
  <c r="BE132" i="45" a="1"/>
  <c r="BE132" i="45" s="1"/>
  <c r="AZ134" i="45" a="1"/>
  <c r="AZ134" i="45" s="1"/>
  <c r="AY133" i="45" a="1"/>
  <c r="AY133" i="45" s="1"/>
  <c r="BC131" i="45" a="1"/>
  <c r="BC131" i="45" s="1"/>
  <c r="AY134" i="45" a="1"/>
  <c r="AY134" i="45" s="1"/>
  <c r="BC132" i="45" a="1"/>
  <c r="BC132" i="45" s="1"/>
  <c r="BA131" i="45" a="1"/>
  <c r="BA131" i="45" s="1"/>
  <c r="BC133" i="45" a="1"/>
  <c r="BC133" i="45" s="1"/>
  <c r="BA132" i="45" a="1"/>
  <c r="BA132" i="45" s="1"/>
  <c r="AZ131" i="45" a="1"/>
  <c r="AZ131" i="45" s="1"/>
  <c r="BC134" i="45" a="1"/>
  <c r="BC134" i="45" s="1"/>
  <c r="BA133" i="45" a="1"/>
  <c r="BA133" i="45" s="1"/>
  <c r="AZ132" i="45" a="1"/>
  <c r="AZ132" i="45" s="1"/>
  <c r="AY131" i="45" a="1"/>
  <c r="AY131" i="45" s="1"/>
  <c r="BA134" i="45" a="1"/>
  <c r="BA134" i="45" s="1"/>
  <c r="AZ133" i="45" a="1"/>
  <c r="AZ133" i="45" s="1"/>
  <c r="AY132" i="45" a="1"/>
  <c r="AY132" i="45" s="1"/>
  <c r="AT134" i="45" a="1"/>
  <c r="AT134" i="45" s="1"/>
  <c r="AS133" i="45" a="1"/>
  <c r="AS133" i="45" s="1"/>
  <c r="AW131" i="45" a="1"/>
  <c r="AW131" i="45" s="1"/>
  <c r="AS134" i="45" a="1"/>
  <c r="AS134" i="45" s="1"/>
  <c r="AS132" i="45" a="1"/>
  <c r="AS132" i="45" s="1"/>
  <c r="AW132" i="45" a="1"/>
  <c r="AW132" i="45" s="1"/>
  <c r="AU131" i="45" a="1"/>
  <c r="AU131" i="45" s="1"/>
  <c r="AT133" i="45" a="1"/>
  <c r="AT133" i="45" s="1"/>
  <c r="AW133" i="45" a="1"/>
  <c r="AW133" i="45" s="1"/>
  <c r="AU132" i="45" a="1"/>
  <c r="AU132" i="45" s="1"/>
  <c r="AT131" i="45" a="1"/>
  <c r="AT131" i="45" s="1"/>
  <c r="AW134" i="45" a="1"/>
  <c r="AW134" i="45" s="1"/>
  <c r="AU133" i="45" a="1"/>
  <c r="AU133" i="45" s="1"/>
  <c r="AT132" i="45" a="1"/>
  <c r="AT132" i="45" s="1"/>
  <c r="AS131" i="45" a="1"/>
  <c r="AS131" i="45" s="1"/>
  <c r="AU134" i="45" a="1"/>
  <c r="AU134" i="45" s="1"/>
  <c r="AM131" i="45" a="1"/>
  <c r="AM131" i="45" s="1"/>
  <c r="AN134" i="45" a="1"/>
  <c r="AN134" i="45" s="1"/>
  <c r="AM133" i="45" a="1"/>
  <c r="AM133" i="45" s="1"/>
  <c r="AO132" i="45" a="1"/>
  <c r="AO132" i="45" s="1"/>
  <c r="AQ131" i="45" a="1"/>
  <c r="AQ131" i="45" s="1"/>
  <c r="AN132" i="45" a="1"/>
  <c r="AN132" i="45" s="1"/>
  <c r="AM134" i="45" a="1"/>
  <c r="AM134" i="45" s="1"/>
  <c r="AN131" i="45" a="1"/>
  <c r="AN131" i="45" s="1"/>
  <c r="AQ132" i="45" a="1"/>
  <c r="AQ132" i="45" s="1"/>
  <c r="AO131" i="45" a="1"/>
  <c r="AO131" i="45" s="1"/>
  <c r="AN133" i="45" a="1"/>
  <c r="AN133" i="45" s="1"/>
  <c r="AQ133" i="45" a="1"/>
  <c r="AQ133" i="45" s="1"/>
  <c r="AM132" i="45" a="1"/>
  <c r="AM132" i="45" s="1"/>
  <c r="AQ134" i="45" a="1"/>
  <c r="AQ134" i="45" s="1"/>
  <c r="AO133" i="45" a="1"/>
  <c r="AO133" i="45" s="1"/>
  <c r="AO134" i="45" a="1"/>
  <c r="AO134" i="45" s="1"/>
  <c r="AH134" i="45" a="1"/>
  <c r="AH134" i="45" s="1"/>
  <c r="AG133" i="45" a="1"/>
  <c r="AG133" i="45" s="1"/>
  <c r="AK131" i="45" a="1"/>
  <c r="AK131" i="45" s="1"/>
  <c r="AG134" i="45" a="1"/>
  <c r="AG134" i="45" s="1"/>
  <c r="AK132" i="45" a="1"/>
  <c r="AK132" i="45" s="1"/>
  <c r="AI131" i="45" a="1"/>
  <c r="AI131" i="45" s="1"/>
  <c r="AK133" i="45" a="1"/>
  <c r="AK133" i="45" s="1"/>
  <c r="AI132" i="45" a="1"/>
  <c r="AI132" i="45" s="1"/>
  <c r="AH131" i="45" a="1"/>
  <c r="AH131" i="45" s="1"/>
  <c r="AK134" i="45" a="1"/>
  <c r="AK134" i="45" s="1"/>
  <c r="AI133" i="45" a="1"/>
  <c r="AI133" i="45" s="1"/>
  <c r="AH132" i="45" a="1"/>
  <c r="AH132" i="45" s="1"/>
  <c r="AG131" i="45" a="1"/>
  <c r="AG131" i="45" s="1"/>
  <c r="AI134" i="45" a="1"/>
  <c r="AI134" i="45" s="1"/>
  <c r="AH133" i="45" a="1"/>
  <c r="AH133" i="45" s="1"/>
  <c r="AG132" i="45" a="1"/>
  <c r="AG132" i="45" s="1"/>
  <c r="AB134" i="45" a="1"/>
  <c r="AB134" i="45" s="1"/>
  <c r="AA133" i="45" a="1"/>
  <c r="AA133" i="45" s="1"/>
  <c r="AE131" i="45" a="1"/>
  <c r="AE131" i="45" s="1"/>
  <c r="AA132" i="45" a="1"/>
  <c r="AA132" i="45" s="1"/>
  <c r="AA134" i="45" a="1"/>
  <c r="AA134" i="45" s="1"/>
  <c r="AE132" i="45" a="1"/>
  <c r="AE132" i="45" s="1"/>
  <c r="AC131" i="45" a="1"/>
  <c r="AC131" i="45" s="1"/>
  <c r="AE133" i="45" a="1"/>
  <c r="AE133" i="45" s="1"/>
  <c r="AC132" i="45" a="1"/>
  <c r="AC132" i="45" s="1"/>
  <c r="AB131" i="45" a="1"/>
  <c r="AB131" i="45" s="1"/>
  <c r="AE134" i="45" a="1"/>
  <c r="AE134" i="45" s="1"/>
  <c r="AA131" i="45" a="1"/>
  <c r="AA131" i="45" s="1"/>
  <c r="AC133" i="45" a="1"/>
  <c r="AC133" i="45" s="1"/>
  <c r="AB132" i="45" a="1"/>
  <c r="AB132" i="45" s="1"/>
  <c r="AC134" i="45" a="1"/>
  <c r="AC134" i="45" s="1"/>
  <c r="AB133" i="45" a="1"/>
  <c r="AB133" i="45" s="1"/>
  <c r="V134" i="45" a="1"/>
  <c r="V134" i="45" s="1"/>
  <c r="U133" i="45" a="1"/>
  <c r="U133" i="45" s="1"/>
  <c r="Y131" i="45" a="1"/>
  <c r="Y131" i="45" s="1"/>
  <c r="U134" i="45" a="1"/>
  <c r="U134" i="45" s="1"/>
  <c r="Y132" i="45" a="1"/>
  <c r="Y132" i="45" s="1"/>
  <c r="W131" i="45" a="1"/>
  <c r="W131" i="45" s="1"/>
  <c r="Y133" i="45" a="1"/>
  <c r="Y133" i="45" s="1"/>
  <c r="W132" i="45" a="1"/>
  <c r="W132" i="45" s="1"/>
  <c r="V131" i="45" a="1"/>
  <c r="V131" i="45" s="1"/>
  <c r="Y134" i="45" a="1"/>
  <c r="Y134" i="45" s="1"/>
  <c r="U131" i="45" a="1"/>
  <c r="U131" i="45" s="1"/>
  <c r="W133" i="45" a="1"/>
  <c r="W133" i="45" s="1"/>
  <c r="V132" i="45" a="1"/>
  <c r="V132" i="45" s="1"/>
  <c r="W134" i="45" a="1"/>
  <c r="W134" i="45" s="1"/>
  <c r="V133" i="45" a="1"/>
  <c r="V133" i="45" s="1"/>
  <c r="U132" i="45" a="1"/>
  <c r="U132" i="45" s="1"/>
  <c r="P134" i="45" a="1"/>
  <c r="P134" i="45" s="1"/>
  <c r="O133" i="45" a="1"/>
  <c r="O133" i="45" s="1"/>
  <c r="S131" i="45" a="1"/>
  <c r="S131" i="45" s="1"/>
  <c r="O132" i="45" a="1"/>
  <c r="O132" i="45" s="1"/>
  <c r="O134" i="45" a="1"/>
  <c r="O134" i="45" s="1"/>
  <c r="Q134" i="45" a="1"/>
  <c r="Q134" i="45" s="1"/>
  <c r="S132" i="45" a="1"/>
  <c r="S132" i="45" s="1"/>
  <c r="P133" i="45" a="1"/>
  <c r="P133" i="45" s="1"/>
  <c r="Q131" i="45" a="1"/>
  <c r="Q131" i="45" s="1"/>
  <c r="S133" i="45" a="1"/>
  <c r="S133" i="45" s="1"/>
  <c r="Q132" i="45" a="1"/>
  <c r="Q132" i="45" s="1"/>
  <c r="P131" i="45" a="1"/>
  <c r="P131" i="45" s="1"/>
  <c r="S134" i="45" a="1"/>
  <c r="S134" i="45" s="1"/>
  <c r="Q133" i="45" a="1"/>
  <c r="Q133" i="45" s="1"/>
  <c r="P132" i="45" a="1"/>
  <c r="P132" i="45" s="1"/>
  <c r="O131" i="45" a="1"/>
  <c r="O131" i="45" s="1"/>
  <c r="I132" i="45" a="1"/>
  <c r="I132" i="45" s="1"/>
  <c r="J134" i="45" a="1"/>
  <c r="J134" i="45" s="1"/>
  <c r="I133" i="45" a="1"/>
  <c r="I133" i="45" s="1"/>
  <c r="J132" i="45" a="1"/>
  <c r="J132" i="45" s="1"/>
  <c r="M131" i="45" a="1"/>
  <c r="M131" i="45" s="1"/>
  <c r="I134" i="45" a="1"/>
  <c r="I134" i="45" s="1"/>
  <c r="J133" i="45" a="1"/>
  <c r="J133" i="45" s="1"/>
  <c r="M132" i="45" a="1"/>
  <c r="M132" i="45" s="1"/>
  <c r="K131" i="45" a="1"/>
  <c r="K131" i="45" s="1"/>
  <c r="I131" i="45" a="1"/>
  <c r="I131" i="45" s="1"/>
  <c r="M133" i="45" a="1"/>
  <c r="M133" i="45" s="1"/>
  <c r="K134" i="45" a="1"/>
  <c r="K134" i="45" s="1"/>
  <c r="K132" i="45" a="1"/>
  <c r="K132" i="45" s="1"/>
  <c r="J131" i="45" a="1"/>
  <c r="J131" i="45" s="1"/>
  <c r="M134" i="45" a="1"/>
  <c r="M134" i="45" s="1"/>
  <c r="K133" i="45" a="1"/>
  <c r="K133" i="45" s="1"/>
  <c r="F123" i="45"/>
  <c r="H123" i="45"/>
  <c r="F117" i="45"/>
  <c r="H117" i="45"/>
  <c r="F81" i="45"/>
  <c r="F75" i="45"/>
  <c r="H75" i="45"/>
  <c r="F69" i="45"/>
  <c r="H69" i="45"/>
  <c r="H57" i="45"/>
  <c r="H51" i="45"/>
  <c r="F51" i="45"/>
  <c r="H45" i="45"/>
  <c r="F45" i="45"/>
  <c r="H39" i="45"/>
  <c r="F39" i="45"/>
  <c r="F33" i="45"/>
  <c r="H33" i="45"/>
  <c r="H21" i="45"/>
  <c r="L51" i="43"/>
  <c r="L69" i="43"/>
  <c r="N21" i="43"/>
  <c r="L87" i="43"/>
  <c r="L117" i="43"/>
  <c r="L33" i="43"/>
  <c r="L57" i="43"/>
  <c r="L63" i="43"/>
  <c r="N63" i="43"/>
  <c r="N93" i="43"/>
  <c r="L99" i="43"/>
  <c r="L93" i="43"/>
  <c r="L39" i="43"/>
  <c r="N39" i="43"/>
  <c r="L15" i="43"/>
  <c r="L75" i="43"/>
  <c r="L81" i="43"/>
  <c r="L105" i="43"/>
  <c r="L111" i="43"/>
  <c r="N9" i="43"/>
  <c r="N45" i="43"/>
  <c r="N75" i="43"/>
  <c r="N105" i="43"/>
  <c r="F15" i="45"/>
  <c r="F27" i="45"/>
  <c r="F57" i="45"/>
  <c r="F93" i="45"/>
  <c r="H63" i="45"/>
  <c r="F87" i="45"/>
  <c r="C131" i="45" a="1"/>
  <c r="C131" i="45" s="1"/>
  <c r="D131" i="45" a="1"/>
  <c r="D131" i="45" s="1"/>
  <c r="E131" i="45" a="1"/>
  <c r="E131" i="45" s="1"/>
  <c r="G134" i="45" a="1"/>
  <c r="G134" i="45" s="1"/>
  <c r="G131" i="45" a="1"/>
  <c r="G131" i="45" s="1"/>
  <c r="B130" i="45"/>
  <c r="BE130" i="45" s="1" a="1"/>
  <c r="BE130" i="45" s="1"/>
  <c r="BE135" i="45" s="1"/>
  <c r="D132" i="45" a="1"/>
  <c r="D132" i="45" s="1"/>
  <c r="E134" i="45" a="1"/>
  <c r="E134" i="45" s="1"/>
  <c r="C132" i="45" a="1"/>
  <c r="C132" i="45" s="1"/>
  <c r="G133" i="45" a="1"/>
  <c r="G133" i="45" s="1"/>
  <c r="D134" i="45" a="1"/>
  <c r="D134" i="45" s="1"/>
  <c r="C134" i="45" a="1"/>
  <c r="C134" i="45" s="1"/>
  <c r="E133" i="45" a="1"/>
  <c r="E133" i="45" s="1"/>
  <c r="G132" i="45" a="1"/>
  <c r="G132" i="45" s="1"/>
  <c r="D133" i="45" a="1"/>
  <c r="D133" i="45" s="1"/>
  <c r="E132" i="45" a="1"/>
  <c r="E132" i="45" s="1"/>
  <c r="C133" i="45" a="1"/>
  <c r="C133" i="45" s="1"/>
  <c r="W130" i="45" l="1" a="1"/>
  <c r="W130" i="45" s="1"/>
  <c r="AB130" i="45" a="1"/>
  <c r="AB130" i="45" s="1"/>
  <c r="AB135" i="45" s="1"/>
  <c r="AI130" i="45" a="1"/>
  <c r="AI130" i="45" s="1"/>
  <c r="AU130" i="45" a="1"/>
  <c r="AU130" i="45" s="1"/>
  <c r="BG130" i="45" a="1"/>
  <c r="BG130" i="45" s="1"/>
  <c r="AE130" i="45" a="1"/>
  <c r="AE130" i="45" s="1"/>
  <c r="AG130" i="45" a="1"/>
  <c r="AG130" i="45" s="1"/>
  <c r="AG135" i="45" s="1"/>
  <c r="AO130" i="45" a="1"/>
  <c r="AO130" i="45" s="1"/>
  <c r="AQ130" i="45" a="1"/>
  <c r="AQ130" i="45" s="1"/>
  <c r="AZ130" i="45" a="1"/>
  <c r="AZ130" i="45" s="1"/>
  <c r="AZ135" i="45" s="1"/>
  <c r="BC130" i="45" a="1"/>
  <c r="BC130" i="45" s="1"/>
  <c r="BL130" i="45" a="1"/>
  <c r="BL130" i="45" s="1"/>
  <c r="BL135" i="45" s="1"/>
  <c r="BO130" i="45" a="1"/>
  <c r="BO130" i="45" s="1"/>
  <c r="J130" i="45" a="1"/>
  <c r="J130" i="45" s="1"/>
  <c r="J135" i="45" s="1"/>
  <c r="O130" i="45" a="1"/>
  <c r="O130" i="45" s="1"/>
  <c r="O135" i="45" s="1"/>
  <c r="S130" i="45" a="1"/>
  <c r="S130" i="45" s="1"/>
  <c r="Q130" i="45" a="1"/>
  <c r="Q130" i="45" s="1"/>
  <c r="U130" i="45" a="1"/>
  <c r="U130" i="45" s="1"/>
  <c r="U135" i="45" s="1"/>
  <c r="AC130" i="45" a="1"/>
  <c r="AC130" i="45" s="1"/>
  <c r="BK130" i="45" a="1"/>
  <c r="BK130" i="45" s="1"/>
  <c r="BK135" i="45" s="1"/>
  <c r="BM130" i="45" a="1"/>
  <c r="BM130" i="45" s="1"/>
  <c r="BA130" i="45" a="1"/>
  <c r="BA130" i="45" s="1"/>
  <c r="BF130" i="45" a="1"/>
  <c r="BF130" i="45" s="1"/>
  <c r="BF135" i="45" s="1"/>
  <c r="M130" i="45" a="1"/>
  <c r="M130" i="45" s="1"/>
  <c r="V130" i="45" a="1"/>
  <c r="V130" i="45" s="1"/>
  <c r="V135" i="45" s="1"/>
  <c r="Y130" i="45" a="1"/>
  <c r="Y130" i="45" s="1"/>
  <c r="AH130" i="45" a="1"/>
  <c r="AH130" i="45" s="1"/>
  <c r="AH135" i="45" s="1"/>
  <c r="AK130" i="45" a="1"/>
  <c r="AK130" i="45" s="1"/>
  <c r="AW130" i="45" a="1"/>
  <c r="AW130" i="45" s="1"/>
  <c r="AY130" i="45" a="1"/>
  <c r="AY130" i="45" s="1"/>
  <c r="AY135" i="45" s="1"/>
  <c r="BI130" i="45" a="1"/>
  <c r="BI130" i="45" s="1"/>
  <c r="I130" i="45" a="1"/>
  <c r="I130" i="45" s="1"/>
  <c r="I135" i="45" s="1"/>
  <c r="AT130" i="45" a="1"/>
  <c r="AT130" i="45" s="1"/>
  <c r="AT135" i="45" s="1"/>
  <c r="K130" i="45" a="1"/>
  <c r="K130" i="45" s="1"/>
  <c r="P130" i="45" a="1"/>
  <c r="P130" i="45" s="1"/>
  <c r="P135" i="45" s="1"/>
  <c r="AA130" i="45" a="1"/>
  <c r="AA130" i="45" s="1"/>
  <c r="AA135" i="45" s="1"/>
  <c r="AM130" i="45" a="1"/>
  <c r="AM130" i="45" s="1"/>
  <c r="AM135" i="45" s="1"/>
  <c r="AN130" i="45" a="1"/>
  <c r="AN130" i="45" s="1"/>
  <c r="AN135" i="45" s="1"/>
  <c r="AS130" i="45" a="1"/>
  <c r="AS130" i="45" s="1"/>
  <c r="AS135" i="45" s="1"/>
  <c r="BJ134" i="45"/>
  <c r="BN132" i="45"/>
  <c r="BP133" i="45"/>
  <c r="BH132" i="45"/>
  <c r="AV134" i="45"/>
  <c r="BJ133" i="45"/>
  <c r="BN134" i="45"/>
  <c r="BN131" i="45"/>
  <c r="BH134" i="45"/>
  <c r="BP132" i="45"/>
  <c r="BN133" i="45"/>
  <c r="AX134" i="45"/>
  <c r="BP134" i="45"/>
  <c r="BP131" i="45"/>
  <c r="BH133" i="45"/>
  <c r="BD134" i="45"/>
  <c r="BH131" i="45"/>
  <c r="BJ132" i="45"/>
  <c r="BJ131" i="45"/>
  <c r="AP131" i="45"/>
  <c r="BB134" i="45"/>
  <c r="BB132" i="45"/>
  <c r="BD133" i="45"/>
  <c r="Z134" i="45"/>
  <c r="AV132" i="45"/>
  <c r="AX133" i="45"/>
  <c r="BB131" i="45"/>
  <c r="BD132" i="45"/>
  <c r="AR132" i="45"/>
  <c r="BD131" i="45"/>
  <c r="BB133" i="45"/>
  <c r="T134" i="45"/>
  <c r="AV131" i="45"/>
  <c r="AX132" i="45"/>
  <c r="AP134" i="45"/>
  <c r="AV133" i="45"/>
  <c r="AP133" i="45"/>
  <c r="AX131" i="45"/>
  <c r="AR134" i="45"/>
  <c r="AR131" i="45"/>
  <c r="AR133" i="45"/>
  <c r="AP132" i="45"/>
  <c r="AJ131" i="45"/>
  <c r="T133" i="45"/>
  <c r="AF134" i="45"/>
  <c r="AJ132" i="45"/>
  <c r="X133" i="45"/>
  <c r="AL133" i="45"/>
  <c r="AD132" i="45"/>
  <c r="AL132" i="45"/>
  <c r="X132" i="45"/>
  <c r="AJ134" i="45"/>
  <c r="AF132" i="45"/>
  <c r="AL131" i="45"/>
  <c r="AD134" i="45"/>
  <c r="AJ133" i="45"/>
  <c r="AL134" i="45"/>
  <c r="R134" i="45"/>
  <c r="AF133" i="45"/>
  <c r="R133" i="45"/>
  <c r="AD131" i="45"/>
  <c r="AD133" i="45"/>
  <c r="L134" i="45"/>
  <c r="X134" i="45"/>
  <c r="AF131" i="45"/>
  <c r="L133" i="45"/>
  <c r="N134" i="45"/>
  <c r="Z133" i="45"/>
  <c r="X131" i="45"/>
  <c r="R132" i="45"/>
  <c r="Z132" i="45"/>
  <c r="N133" i="45"/>
  <c r="R131" i="45"/>
  <c r="Z131" i="45"/>
  <c r="T132" i="45"/>
  <c r="N132" i="45"/>
  <c r="T131" i="45"/>
  <c r="L132" i="45"/>
  <c r="L131" i="45"/>
  <c r="N131" i="45"/>
  <c r="H131" i="45"/>
  <c r="F131" i="45"/>
  <c r="F133" i="45"/>
  <c r="F134" i="45"/>
  <c r="H134" i="45"/>
  <c r="G130" i="45" a="1"/>
  <c r="G130" i="45" s="1"/>
  <c r="E130" i="45" a="1"/>
  <c r="E130" i="45" s="1"/>
  <c r="D130" i="45" a="1"/>
  <c r="D130" i="45" s="1"/>
  <c r="D135" i="45" s="1"/>
  <c r="C130" i="45" a="1"/>
  <c r="C130" i="45" s="1"/>
  <c r="C135" i="45" s="1"/>
  <c r="H132" i="45"/>
  <c r="H133" i="45"/>
  <c r="F132" i="45"/>
  <c r="S117" i="43"/>
  <c r="Q117" i="43"/>
  <c r="P117" i="43"/>
  <c r="O117" i="43"/>
  <c r="S111" i="43"/>
  <c r="Q111" i="43"/>
  <c r="P111" i="43"/>
  <c r="O111" i="43"/>
  <c r="T110" i="43"/>
  <c r="R110" i="43"/>
  <c r="T109" i="43"/>
  <c r="R109" i="43"/>
  <c r="T108" i="43"/>
  <c r="R108" i="43"/>
  <c r="T107" i="43"/>
  <c r="R107" i="43"/>
  <c r="T106" i="43"/>
  <c r="R106" i="43"/>
  <c r="S105" i="43"/>
  <c r="Q105" i="43"/>
  <c r="P105" i="43"/>
  <c r="O105" i="43"/>
  <c r="S99" i="43"/>
  <c r="Q99" i="43"/>
  <c r="P99" i="43"/>
  <c r="O99" i="43"/>
  <c r="T98" i="43"/>
  <c r="R98" i="43"/>
  <c r="T97" i="43"/>
  <c r="R97" i="43"/>
  <c r="T96" i="43"/>
  <c r="R96" i="43"/>
  <c r="T95" i="43"/>
  <c r="R95" i="43"/>
  <c r="T94" i="43"/>
  <c r="R94" i="43"/>
  <c r="S93" i="43"/>
  <c r="Q93" i="43"/>
  <c r="P93" i="43"/>
  <c r="O93" i="43"/>
  <c r="T92" i="43"/>
  <c r="R92" i="43"/>
  <c r="T91" i="43"/>
  <c r="R91" i="43"/>
  <c r="T90" i="43"/>
  <c r="R90" i="43"/>
  <c r="T89" i="43"/>
  <c r="R89" i="43"/>
  <c r="T88" i="43"/>
  <c r="R88" i="43"/>
  <c r="S87" i="43"/>
  <c r="Q87" i="43"/>
  <c r="P87" i="43"/>
  <c r="O87" i="43"/>
  <c r="S81" i="43"/>
  <c r="Q81" i="43"/>
  <c r="P81" i="43"/>
  <c r="O81" i="43"/>
  <c r="T80" i="43"/>
  <c r="R80" i="43"/>
  <c r="T79" i="43"/>
  <c r="R79" i="43"/>
  <c r="T78" i="43"/>
  <c r="R78" i="43"/>
  <c r="T77" i="43"/>
  <c r="R77" i="43"/>
  <c r="T76" i="43"/>
  <c r="R76" i="43"/>
  <c r="S75" i="43"/>
  <c r="Q75" i="43"/>
  <c r="P75" i="43"/>
  <c r="O75" i="43"/>
  <c r="S69" i="43"/>
  <c r="Q69" i="43"/>
  <c r="P69" i="43"/>
  <c r="O69" i="43"/>
  <c r="S63" i="43"/>
  <c r="Q63" i="43"/>
  <c r="P63" i="43"/>
  <c r="O63" i="43"/>
  <c r="S57" i="43"/>
  <c r="Q57" i="43"/>
  <c r="P57" i="43"/>
  <c r="O57" i="43"/>
  <c r="S51" i="43"/>
  <c r="Q51" i="43"/>
  <c r="P51" i="43"/>
  <c r="O51" i="43"/>
  <c r="S45" i="43"/>
  <c r="Q45" i="43"/>
  <c r="P45" i="43"/>
  <c r="O45" i="43"/>
  <c r="S39" i="43"/>
  <c r="Q39" i="43"/>
  <c r="P39" i="43"/>
  <c r="O39" i="43"/>
  <c r="S33" i="43"/>
  <c r="Q33" i="43"/>
  <c r="P33" i="43"/>
  <c r="O33" i="43"/>
  <c r="S27" i="43"/>
  <c r="Q27" i="43"/>
  <c r="P27" i="43"/>
  <c r="O27" i="43"/>
  <c r="S21" i="43"/>
  <c r="Q21" i="43"/>
  <c r="P21" i="43"/>
  <c r="O21" i="43"/>
  <c r="S15" i="43"/>
  <c r="Q15" i="43"/>
  <c r="P15" i="43"/>
  <c r="O15" i="43"/>
  <c r="T14" i="43"/>
  <c r="R14" i="43"/>
  <c r="T13" i="43"/>
  <c r="R13" i="43"/>
  <c r="T12" i="43"/>
  <c r="R12" i="43"/>
  <c r="T11" i="43"/>
  <c r="R11" i="43"/>
  <c r="T10" i="43"/>
  <c r="R10" i="43"/>
  <c r="S9" i="43"/>
  <c r="Q9" i="43"/>
  <c r="P9" i="43"/>
  <c r="O9" i="43"/>
  <c r="BI135" i="45" l="1"/>
  <c r="BJ135" i="45" s="1"/>
  <c r="BJ130" i="45"/>
  <c r="BB130" i="45"/>
  <c r="BA135" i="45"/>
  <c r="BB135" i="45" s="1"/>
  <c r="AE135" i="45"/>
  <c r="AF135" i="45" s="1"/>
  <c r="AF130" i="45"/>
  <c r="T130" i="45"/>
  <c r="S135" i="45"/>
  <c r="T135" i="45" s="1"/>
  <c r="AX130" i="45"/>
  <c r="AW135" i="45"/>
  <c r="AX135" i="45" s="1"/>
  <c r="BN130" i="45"/>
  <c r="BM135" i="45"/>
  <c r="BN135" i="45" s="1"/>
  <c r="BO135" i="45"/>
  <c r="BP135" i="45" s="1"/>
  <c r="BP130" i="45"/>
  <c r="BH130" i="45"/>
  <c r="BG135" i="45"/>
  <c r="BH135" i="45" s="1"/>
  <c r="AL130" i="45"/>
  <c r="AK135" i="45"/>
  <c r="AL135" i="45" s="1"/>
  <c r="AV130" i="45"/>
  <c r="AU135" i="45"/>
  <c r="AV135" i="45" s="1"/>
  <c r="AC135" i="45"/>
  <c r="AD135" i="45" s="1"/>
  <c r="AD130" i="45"/>
  <c r="BC135" i="45"/>
  <c r="BD135" i="45" s="1"/>
  <c r="BD130" i="45"/>
  <c r="AI135" i="45"/>
  <c r="AJ135" i="45" s="1"/>
  <c r="AJ130" i="45"/>
  <c r="M135" i="45"/>
  <c r="N135" i="45" s="1"/>
  <c r="N130" i="45"/>
  <c r="L130" i="45"/>
  <c r="K135" i="45"/>
  <c r="L135" i="45" s="1"/>
  <c r="Z130" i="45"/>
  <c r="Y135" i="45"/>
  <c r="Z135" i="45" s="1"/>
  <c r="AP130" i="45"/>
  <c r="AO135" i="45"/>
  <c r="AP135" i="45" s="1"/>
  <c r="R130" i="45"/>
  <c r="Q135" i="45"/>
  <c r="R135" i="45" s="1"/>
  <c r="AQ135" i="45"/>
  <c r="AR135" i="45" s="1"/>
  <c r="AR130" i="45"/>
  <c r="X130" i="45"/>
  <c r="W135" i="45"/>
  <c r="X135" i="45" s="1"/>
  <c r="R57" i="43"/>
  <c r="R51" i="43"/>
  <c r="R21" i="43"/>
  <c r="T81" i="43"/>
  <c r="R69" i="43"/>
  <c r="T15" i="43"/>
  <c r="R33" i="43"/>
  <c r="R45" i="43"/>
  <c r="R99" i="43"/>
  <c r="R105" i="43"/>
  <c r="T33" i="43"/>
  <c r="T63" i="43"/>
  <c r="T99" i="43"/>
  <c r="T105" i="43"/>
  <c r="T21" i="43"/>
  <c r="T69" i="43"/>
  <c r="R93" i="43"/>
  <c r="R27" i="43"/>
  <c r="T39" i="43"/>
  <c r="R75" i="43"/>
  <c r="T93" i="43"/>
  <c r="R117" i="43"/>
  <c r="T117" i="43"/>
  <c r="R15" i="43"/>
  <c r="T57" i="43"/>
  <c r="R9" i="43"/>
  <c r="T27" i="43"/>
  <c r="R63" i="43"/>
  <c r="T75" i="43"/>
  <c r="T9" i="43"/>
  <c r="R81" i="43"/>
  <c r="T45" i="43"/>
  <c r="T87" i="43"/>
  <c r="R111" i="43"/>
  <c r="R39" i="43"/>
  <c r="T51" i="43"/>
  <c r="R87" i="43"/>
  <c r="T111" i="43"/>
  <c r="E135" i="45"/>
  <c r="F135" i="45" s="1"/>
  <c r="F130" i="45"/>
  <c r="G135" i="45"/>
  <c r="H135" i="45" s="1"/>
  <c r="H130" i="45"/>
  <c r="X101" i="43" l="1"/>
  <c r="X100" i="43"/>
  <c r="Y43" i="43"/>
  <c r="W43" i="43"/>
  <c r="BM43" i="43" s="1" a="1"/>
  <c r="BM43" i="43" s="1"/>
  <c r="Y9" i="43"/>
  <c r="F42" i="43"/>
  <c r="BG5" i="43"/>
  <c r="BJ122" i="43"/>
  <c r="BH122" i="43"/>
  <c r="BJ121" i="43"/>
  <c r="BH121" i="43"/>
  <c r="BJ120" i="43"/>
  <c r="BH120" i="43"/>
  <c r="BJ119" i="43"/>
  <c r="BH119" i="43"/>
  <c r="BJ118" i="43"/>
  <c r="BH118" i="43"/>
  <c r="BI117" i="43"/>
  <c r="BG117" i="43"/>
  <c r="BF117" i="43"/>
  <c r="BE117" i="43"/>
  <c r="BJ116" i="43"/>
  <c r="BH116" i="43"/>
  <c r="BJ115" i="43"/>
  <c r="BH115" i="43"/>
  <c r="BJ114" i="43"/>
  <c r="BH114" i="43"/>
  <c r="BJ113" i="43"/>
  <c r="BH113" i="43"/>
  <c r="BJ112" i="43"/>
  <c r="BH112" i="43"/>
  <c r="BI111" i="43"/>
  <c r="BG111" i="43"/>
  <c r="BF111" i="43"/>
  <c r="BE111" i="43"/>
  <c r="BJ110" i="43"/>
  <c r="BH110" i="43"/>
  <c r="BJ109" i="43"/>
  <c r="BH109" i="43"/>
  <c r="BJ108" i="43"/>
  <c r="BH108" i="43"/>
  <c r="BJ107" i="43"/>
  <c r="BH107" i="43"/>
  <c r="BJ106" i="43"/>
  <c r="BH106" i="43"/>
  <c r="BI105" i="43"/>
  <c r="BG105" i="43"/>
  <c r="BF105" i="43"/>
  <c r="BE105" i="43"/>
  <c r="BJ104" i="43"/>
  <c r="BH104" i="43"/>
  <c r="BJ103" i="43"/>
  <c r="BH103" i="43"/>
  <c r="BJ102" i="43"/>
  <c r="BH102" i="43"/>
  <c r="BJ101" i="43"/>
  <c r="BH101" i="43"/>
  <c r="BJ100" i="43"/>
  <c r="BH100" i="43"/>
  <c r="BI99" i="43"/>
  <c r="BG99" i="43"/>
  <c r="BF99" i="43"/>
  <c r="BE99" i="43"/>
  <c r="BJ98" i="43"/>
  <c r="BH98" i="43"/>
  <c r="BJ97" i="43"/>
  <c r="BH97" i="43"/>
  <c r="BJ96" i="43"/>
  <c r="BH96" i="43"/>
  <c r="BJ95" i="43"/>
  <c r="BH95" i="43"/>
  <c r="BJ94" i="43"/>
  <c r="BH94" i="43"/>
  <c r="BI93" i="43"/>
  <c r="BG93" i="43"/>
  <c r="BF93" i="43"/>
  <c r="BE93" i="43"/>
  <c r="BJ92" i="43"/>
  <c r="BH92" i="43"/>
  <c r="BJ91" i="43"/>
  <c r="BH91" i="43"/>
  <c r="BJ90" i="43"/>
  <c r="BH90" i="43"/>
  <c r="BJ89" i="43"/>
  <c r="BH89" i="43"/>
  <c r="BJ88" i="43"/>
  <c r="BH88" i="43"/>
  <c r="BI87" i="43"/>
  <c r="BG87" i="43"/>
  <c r="BF87" i="43"/>
  <c r="BE87" i="43"/>
  <c r="BJ86" i="43"/>
  <c r="BH86" i="43"/>
  <c r="BJ85" i="43"/>
  <c r="BH85" i="43"/>
  <c r="BJ84" i="43"/>
  <c r="BH84" i="43"/>
  <c r="BJ83" i="43"/>
  <c r="BH83" i="43"/>
  <c r="BJ82" i="43"/>
  <c r="BH82" i="43"/>
  <c r="BI81" i="43"/>
  <c r="BG81" i="43"/>
  <c r="BF81" i="43"/>
  <c r="BE81" i="43"/>
  <c r="BJ80" i="43"/>
  <c r="BH80" i="43"/>
  <c r="BJ79" i="43"/>
  <c r="BH79" i="43"/>
  <c r="BJ78" i="43"/>
  <c r="BH78" i="43"/>
  <c r="BJ77" i="43"/>
  <c r="BH77" i="43"/>
  <c r="BJ76" i="43"/>
  <c r="BH76" i="43"/>
  <c r="BI75" i="43"/>
  <c r="BG75" i="43"/>
  <c r="BF75" i="43"/>
  <c r="BE75" i="43"/>
  <c r="BJ74" i="43"/>
  <c r="BH74" i="43"/>
  <c r="BJ73" i="43"/>
  <c r="BH73" i="43"/>
  <c r="BJ72" i="43"/>
  <c r="BH72" i="43"/>
  <c r="BJ71" i="43"/>
  <c r="BH71" i="43"/>
  <c r="BJ70" i="43"/>
  <c r="BH70" i="43"/>
  <c r="BI69" i="43"/>
  <c r="BG69" i="43"/>
  <c r="BF69" i="43"/>
  <c r="BE69" i="43"/>
  <c r="BJ68" i="43"/>
  <c r="BH68" i="43"/>
  <c r="BJ67" i="43"/>
  <c r="BH67" i="43"/>
  <c r="BJ66" i="43"/>
  <c r="BH66" i="43"/>
  <c r="BJ65" i="43"/>
  <c r="BH65" i="43"/>
  <c r="BJ64" i="43"/>
  <c r="BH64" i="43"/>
  <c r="BI63" i="43"/>
  <c r="BG63" i="43"/>
  <c r="BF63" i="43"/>
  <c r="BE63" i="43"/>
  <c r="BJ62" i="43"/>
  <c r="BH62" i="43"/>
  <c r="BJ61" i="43"/>
  <c r="BH61" i="43"/>
  <c r="BJ60" i="43"/>
  <c r="BH60" i="43"/>
  <c r="BJ59" i="43"/>
  <c r="BH59" i="43"/>
  <c r="BJ58" i="43"/>
  <c r="BH58" i="43"/>
  <c r="BI57" i="43"/>
  <c r="BG57" i="43"/>
  <c r="BF57" i="43"/>
  <c r="BE57" i="43"/>
  <c r="BJ56" i="43"/>
  <c r="BH56" i="43"/>
  <c r="BJ55" i="43"/>
  <c r="BH55" i="43"/>
  <c r="BJ54" i="43"/>
  <c r="BH54" i="43"/>
  <c r="BJ53" i="43"/>
  <c r="BH53" i="43"/>
  <c r="BJ52" i="43"/>
  <c r="BH52" i="43"/>
  <c r="BI51" i="43"/>
  <c r="BG51" i="43"/>
  <c r="BF51" i="43"/>
  <c r="BE51" i="43"/>
  <c r="BJ50" i="43"/>
  <c r="BH50" i="43"/>
  <c r="BJ49" i="43"/>
  <c r="BH49" i="43"/>
  <c r="BJ48" i="43"/>
  <c r="BH48" i="43"/>
  <c r="BJ47" i="43"/>
  <c r="BH47" i="43"/>
  <c r="BJ46" i="43"/>
  <c r="BH46" i="43"/>
  <c r="BI45" i="43"/>
  <c r="BG45" i="43"/>
  <c r="BF45" i="43"/>
  <c r="BE45" i="43"/>
  <c r="BJ44" i="43"/>
  <c r="BH44" i="43"/>
  <c r="BJ43" i="43"/>
  <c r="BH43" i="43"/>
  <c r="BJ42" i="43"/>
  <c r="BH42" i="43"/>
  <c r="BJ41" i="43"/>
  <c r="BH41" i="43"/>
  <c r="BJ40" i="43"/>
  <c r="BH40" i="43"/>
  <c r="BI39" i="43"/>
  <c r="BG39" i="43"/>
  <c r="BF39" i="43"/>
  <c r="BE39" i="43"/>
  <c r="BJ38" i="43"/>
  <c r="BH38" i="43"/>
  <c r="BJ37" i="43"/>
  <c r="BH37" i="43"/>
  <c r="BJ36" i="43"/>
  <c r="BH36" i="43"/>
  <c r="BJ35" i="43"/>
  <c r="BH35" i="43"/>
  <c r="BJ34" i="43"/>
  <c r="BH34" i="43"/>
  <c r="BI33" i="43"/>
  <c r="BG33" i="43"/>
  <c r="BF33" i="43"/>
  <c r="BE33" i="43"/>
  <c r="BJ32" i="43"/>
  <c r="BH32" i="43"/>
  <c r="BJ31" i="43"/>
  <c r="BH31" i="43"/>
  <c r="BJ30" i="43"/>
  <c r="BH30" i="43"/>
  <c r="BJ29" i="43"/>
  <c r="BH29" i="43"/>
  <c r="BJ28" i="43"/>
  <c r="BH28" i="43"/>
  <c r="BI27" i="43"/>
  <c r="BG27" i="43"/>
  <c r="BF27" i="43"/>
  <c r="BE27" i="43"/>
  <c r="BJ26" i="43"/>
  <c r="BH26" i="43"/>
  <c r="BJ25" i="43"/>
  <c r="BH25" i="43"/>
  <c r="BJ24" i="43"/>
  <c r="BH24" i="43"/>
  <c r="BJ23" i="43"/>
  <c r="BH23" i="43"/>
  <c r="BJ22" i="43"/>
  <c r="BH22" i="43"/>
  <c r="BI21" i="43"/>
  <c r="BG21" i="43"/>
  <c r="BF21" i="43"/>
  <c r="BE21" i="43"/>
  <c r="BJ20" i="43"/>
  <c r="BH20" i="43"/>
  <c r="BJ19" i="43"/>
  <c r="BH19" i="43"/>
  <c r="BJ18" i="43"/>
  <c r="BH18" i="43"/>
  <c r="BJ17" i="43"/>
  <c r="BH17" i="43"/>
  <c r="BJ16" i="43"/>
  <c r="BH16" i="43"/>
  <c r="BI15" i="43"/>
  <c r="BG15" i="43"/>
  <c r="BF15" i="43"/>
  <c r="BE15" i="43"/>
  <c r="BJ14" i="43"/>
  <c r="BH14" i="43"/>
  <c r="BJ13" i="43"/>
  <c r="BH13" i="43"/>
  <c r="BJ12" i="43"/>
  <c r="BH12" i="43"/>
  <c r="BJ11" i="43"/>
  <c r="BH11" i="43"/>
  <c r="BJ10" i="43"/>
  <c r="BH10" i="43"/>
  <c r="BI9" i="43"/>
  <c r="BG9" i="43"/>
  <c r="BF9" i="43"/>
  <c r="BE9" i="43"/>
  <c r="AL122" i="43"/>
  <c r="AJ122" i="43"/>
  <c r="AL121" i="43"/>
  <c r="AJ121" i="43"/>
  <c r="AL120" i="43"/>
  <c r="AJ120" i="43"/>
  <c r="AL119" i="43"/>
  <c r="AJ119" i="43"/>
  <c r="AL118" i="43"/>
  <c r="AJ118" i="43"/>
  <c r="AK117" i="43"/>
  <c r="AI117" i="43"/>
  <c r="AH117" i="43"/>
  <c r="AG117" i="43"/>
  <c r="AL116" i="43"/>
  <c r="AJ116" i="43"/>
  <c r="AL115" i="43"/>
  <c r="AJ115" i="43"/>
  <c r="AL114" i="43"/>
  <c r="AJ114" i="43"/>
  <c r="AL113" i="43"/>
  <c r="AJ113" i="43"/>
  <c r="AL112" i="43"/>
  <c r="AJ112" i="43"/>
  <c r="AK111" i="43"/>
  <c r="AI111" i="43"/>
  <c r="AH111" i="43"/>
  <c r="AG111" i="43"/>
  <c r="AL110" i="43"/>
  <c r="AJ110" i="43"/>
  <c r="AL109" i="43"/>
  <c r="AJ109" i="43"/>
  <c r="AL108" i="43"/>
  <c r="AJ108" i="43"/>
  <c r="AL107" i="43"/>
  <c r="AJ107" i="43"/>
  <c r="AL106" i="43"/>
  <c r="AJ106" i="43"/>
  <c r="AK105" i="43"/>
  <c r="AI105" i="43"/>
  <c r="AH105" i="43"/>
  <c r="AG105" i="43"/>
  <c r="AL104" i="43"/>
  <c r="AJ104" i="43"/>
  <c r="AL103" i="43"/>
  <c r="AJ103" i="43"/>
  <c r="AL102" i="43"/>
  <c r="AJ102" i="43"/>
  <c r="AL101" i="43"/>
  <c r="AJ101" i="43"/>
  <c r="AL100" i="43"/>
  <c r="AJ100" i="43"/>
  <c r="AK99" i="43"/>
  <c r="AI99" i="43"/>
  <c r="AH99" i="43"/>
  <c r="AG99" i="43"/>
  <c r="AL98" i="43"/>
  <c r="AJ98" i="43"/>
  <c r="AL97" i="43"/>
  <c r="AJ97" i="43"/>
  <c r="AL96" i="43"/>
  <c r="AJ96" i="43"/>
  <c r="AL95" i="43"/>
  <c r="AJ95" i="43"/>
  <c r="AL94" i="43"/>
  <c r="AJ94" i="43"/>
  <c r="AK93" i="43"/>
  <c r="AI93" i="43"/>
  <c r="AH93" i="43"/>
  <c r="AG93" i="43"/>
  <c r="AL92" i="43"/>
  <c r="AJ92" i="43"/>
  <c r="AL91" i="43"/>
  <c r="AJ91" i="43"/>
  <c r="AL90" i="43"/>
  <c r="AJ90" i="43"/>
  <c r="AL89" i="43"/>
  <c r="AJ89" i="43"/>
  <c r="AL88" i="43"/>
  <c r="AJ88" i="43"/>
  <c r="AK87" i="43"/>
  <c r="AI87" i="43"/>
  <c r="AH87" i="43"/>
  <c r="AG87" i="43"/>
  <c r="AL86" i="43"/>
  <c r="AJ86" i="43"/>
  <c r="AL85" i="43"/>
  <c r="AJ85" i="43"/>
  <c r="AL84" i="43"/>
  <c r="AJ84" i="43"/>
  <c r="AL83" i="43"/>
  <c r="AJ83" i="43"/>
  <c r="AL82" i="43"/>
  <c r="AJ82" i="43"/>
  <c r="AK81" i="43"/>
  <c r="AI81" i="43"/>
  <c r="AH81" i="43"/>
  <c r="AG81" i="43"/>
  <c r="AL80" i="43"/>
  <c r="AJ80" i="43"/>
  <c r="AL79" i="43"/>
  <c r="AJ79" i="43"/>
  <c r="AL78" i="43"/>
  <c r="AJ78" i="43"/>
  <c r="AL77" i="43"/>
  <c r="AJ77" i="43"/>
  <c r="AL76" i="43"/>
  <c r="AJ76" i="43"/>
  <c r="AK75" i="43"/>
  <c r="AI75" i="43"/>
  <c r="AH75" i="43"/>
  <c r="AG75" i="43"/>
  <c r="AL74" i="43"/>
  <c r="AJ74" i="43"/>
  <c r="AL73" i="43"/>
  <c r="AJ73" i="43"/>
  <c r="AL72" i="43"/>
  <c r="AJ72" i="43"/>
  <c r="AL71" i="43"/>
  <c r="AJ71" i="43"/>
  <c r="AL70" i="43"/>
  <c r="AJ70" i="43"/>
  <c r="AK69" i="43"/>
  <c r="AI69" i="43"/>
  <c r="AH69" i="43"/>
  <c r="AG69" i="43"/>
  <c r="AL68" i="43"/>
  <c r="AJ68" i="43"/>
  <c r="AL67" i="43"/>
  <c r="AJ67" i="43"/>
  <c r="AL66" i="43"/>
  <c r="AJ66" i="43"/>
  <c r="AL65" i="43"/>
  <c r="AJ65" i="43"/>
  <c r="AL64" i="43"/>
  <c r="AJ64" i="43"/>
  <c r="AK63" i="43"/>
  <c r="AI63" i="43"/>
  <c r="AH63" i="43"/>
  <c r="AG63" i="43"/>
  <c r="AL62" i="43"/>
  <c r="AJ62" i="43"/>
  <c r="AL61" i="43"/>
  <c r="AJ61" i="43"/>
  <c r="AL60" i="43"/>
  <c r="AJ60" i="43"/>
  <c r="AL59" i="43"/>
  <c r="AJ59" i="43"/>
  <c r="AL58" i="43"/>
  <c r="AJ58" i="43"/>
  <c r="AK57" i="43"/>
  <c r="AI57" i="43"/>
  <c r="AH57" i="43"/>
  <c r="AG57" i="43"/>
  <c r="AL56" i="43"/>
  <c r="AJ56" i="43"/>
  <c r="AL55" i="43"/>
  <c r="AJ55" i="43"/>
  <c r="AL54" i="43"/>
  <c r="AJ54" i="43"/>
  <c r="AL53" i="43"/>
  <c r="AJ53" i="43"/>
  <c r="AL52" i="43"/>
  <c r="AJ52" i="43"/>
  <c r="AK51" i="43"/>
  <c r="AI51" i="43"/>
  <c r="AH51" i="43"/>
  <c r="AG51" i="43"/>
  <c r="AL50" i="43"/>
  <c r="AJ50" i="43"/>
  <c r="AL49" i="43"/>
  <c r="AJ49" i="43"/>
  <c r="AL48" i="43"/>
  <c r="AJ48" i="43"/>
  <c r="AL47" i="43"/>
  <c r="AJ47" i="43"/>
  <c r="AL46" i="43"/>
  <c r="AJ46" i="43"/>
  <c r="AK45" i="43"/>
  <c r="AI45" i="43"/>
  <c r="AH45" i="43"/>
  <c r="AG45" i="43"/>
  <c r="AL44" i="43"/>
  <c r="AJ44" i="43"/>
  <c r="AL43" i="43"/>
  <c r="AJ43" i="43"/>
  <c r="AL42" i="43"/>
  <c r="AJ42" i="43"/>
  <c r="AL41" i="43"/>
  <c r="AJ41" i="43"/>
  <c r="AL40" i="43"/>
  <c r="AJ40" i="43"/>
  <c r="AK39" i="43"/>
  <c r="AI39" i="43"/>
  <c r="AH39" i="43"/>
  <c r="AG39" i="43"/>
  <c r="AL38" i="43"/>
  <c r="AJ38" i="43"/>
  <c r="AL37" i="43"/>
  <c r="AJ37" i="43"/>
  <c r="AL36" i="43"/>
  <c r="AJ36" i="43"/>
  <c r="AL35" i="43"/>
  <c r="AJ35" i="43"/>
  <c r="AL34" i="43"/>
  <c r="AJ34" i="43"/>
  <c r="AK33" i="43"/>
  <c r="AI33" i="43"/>
  <c r="AH33" i="43"/>
  <c r="AG33" i="43"/>
  <c r="AL32" i="43"/>
  <c r="AJ32" i="43"/>
  <c r="AL31" i="43"/>
  <c r="AJ31" i="43"/>
  <c r="AL30" i="43"/>
  <c r="AJ30" i="43"/>
  <c r="AL29" i="43"/>
  <c r="AJ29" i="43"/>
  <c r="AL28" i="43"/>
  <c r="AJ28" i="43"/>
  <c r="AK27" i="43"/>
  <c r="AI27" i="43"/>
  <c r="AH27" i="43"/>
  <c r="AG27" i="43"/>
  <c r="AL26" i="43"/>
  <c r="AJ26" i="43"/>
  <c r="AL25" i="43"/>
  <c r="AJ25" i="43"/>
  <c r="AL24" i="43"/>
  <c r="AJ24" i="43"/>
  <c r="AL23" i="43"/>
  <c r="AJ23" i="43"/>
  <c r="AL22" i="43"/>
  <c r="AJ22" i="43"/>
  <c r="AK21" i="43"/>
  <c r="AI21" i="43"/>
  <c r="AH21" i="43"/>
  <c r="AG21" i="43"/>
  <c r="AL20" i="43"/>
  <c r="AJ20" i="43"/>
  <c r="AL19" i="43"/>
  <c r="AJ19" i="43"/>
  <c r="AL18" i="43"/>
  <c r="AJ18" i="43"/>
  <c r="AL17" i="43"/>
  <c r="AJ17" i="43"/>
  <c r="AL16" i="43"/>
  <c r="AJ16" i="43"/>
  <c r="AK15" i="43"/>
  <c r="AI15" i="43"/>
  <c r="AH15" i="43"/>
  <c r="AG15" i="43"/>
  <c r="AL14" i="43"/>
  <c r="AJ14" i="43"/>
  <c r="AL13" i="43"/>
  <c r="AJ13" i="43"/>
  <c r="AL12" i="43"/>
  <c r="AJ12" i="43"/>
  <c r="AL11" i="43"/>
  <c r="AJ11" i="43"/>
  <c r="AL10" i="43"/>
  <c r="AJ10" i="43"/>
  <c r="AK9" i="43"/>
  <c r="AI9" i="43"/>
  <c r="AH9" i="43"/>
  <c r="AG9" i="43"/>
  <c r="AI5" i="43"/>
  <c r="AF122" i="43"/>
  <c r="AD122" i="43"/>
  <c r="AF121" i="43"/>
  <c r="AD121" i="43"/>
  <c r="AF120" i="43"/>
  <c r="AD120" i="43"/>
  <c r="AF119" i="43"/>
  <c r="AD119" i="43"/>
  <c r="AF118" i="43"/>
  <c r="AD118" i="43"/>
  <c r="AE117" i="43"/>
  <c r="AC117" i="43"/>
  <c r="AB117" i="43"/>
  <c r="AA117" i="43"/>
  <c r="AF116" i="43"/>
  <c r="AD116" i="43"/>
  <c r="AF115" i="43"/>
  <c r="AD115" i="43"/>
  <c r="AF114" i="43"/>
  <c r="AD114" i="43"/>
  <c r="AF113" i="43"/>
  <c r="AD113" i="43"/>
  <c r="AF112" i="43"/>
  <c r="AD112" i="43"/>
  <c r="AE111" i="43"/>
  <c r="AC111" i="43"/>
  <c r="AB111" i="43"/>
  <c r="AA111" i="43"/>
  <c r="AF110" i="43"/>
  <c r="AD110" i="43"/>
  <c r="AF109" i="43"/>
  <c r="AD109" i="43"/>
  <c r="AF108" i="43"/>
  <c r="AD108" i="43"/>
  <c r="AF107" i="43"/>
  <c r="AD107" i="43"/>
  <c r="AF106" i="43"/>
  <c r="AD106" i="43"/>
  <c r="AE105" i="43"/>
  <c r="AC105" i="43"/>
  <c r="AB105" i="43"/>
  <c r="AA105" i="43"/>
  <c r="AF104" i="43"/>
  <c r="AD104" i="43"/>
  <c r="AF103" i="43"/>
  <c r="AD103" i="43"/>
  <c r="AF102" i="43"/>
  <c r="AD102" i="43"/>
  <c r="AF101" i="43"/>
  <c r="AD101" i="43"/>
  <c r="AF100" i="43"/>
  <c r="AD100" i="43"/>
  <c r="AE99" i="43"/>
  <c r="AC99" i="43"/>
  <c r="AB99" i="43"/>
  <c r="AA99" i="43"/>
  <c r="AF98" i="43"/>
  <c r="AD98" i="43"/>
  <c r="AF97" i="43"/>
  <c r="AD97" i="43"/>
  <c r="AF96" i="43"/>
  <c r="AD96" i="43"/>
  <c r="AF95" i="43"/>
  <c r="AD95" i="43"/>
  <c r="AF94" i="43"/>
  <c r="AD94" i="43"/>
  <c r="AE93" i="43"/>
  <c r="AC93" i="43"/>
  <c r="AB93" i="43"/>
  <c r="AA93" i="43"/>
  <c r="AF92" i="43"/>
  <c r="AD92" i="43"/>
  <c r="AF91" i="43"/>
  <c r="AD91" i="43"/>
  <c r="AF90" i="43"/>
  <c r="AD90" i="43"/>
  <c r="AF89" i="43"/>
  <c r="AD89" i="43"/>
  <c r="AF88" i="43"/>
  <c r="AD88" i="43"/>
  <c r="AE87" i="43"/>
  <c r="AC87" i="43"/>
  <c r="AB87" i="43"/>
  <c r="AA87" i="43"/>
  <c r="AF86" i="43"/>
  <c r="AD86" i="43"/>
  <c r="AF85" i="43"/>
  <c r="AD85" i="43"/>
  <c r="AF84" i="43"/>
  <c r="AD84" i="43"/>
  <c r="AF83" i="43"/>
  <c r="AD83" i="43"/>
  <c r="AF82" i="43"/>
  <c r="AD82" i="43"/>
  <c r="AE81" i="43"/>
  <c r="AC81" i="43"/>
  <c r="AB81" i="43"/>
  <c r="AA81" i="43"/>
  <c r="AF80" i="43"/>
  <c r="AD80" i="43"/>
  <c r="AF79" i="43"/>
  <c r="AD79" i="43"/>
  <c r="AF78" i="43"/>
  <c r="AD78" i="43"/>
  <c r="AF77" i="43"/>
  <c r="AD77" i="43"/>
  <c r="AF76" i="43"/>
  <c r="AD76" i="43"/>
  <c r="AE75" i="43"/>
  <c r="AC75" i="43"/>
  <c r="AB75" i="43"/>
  <c r="AA75" i="43"/>
  <c r="AF74" i="43"/>
  <c r="AD74" i="43"/>
  <c r="AF73" i="43"/>
  <c r="AD73" i="43"/>
  <c r="AF72" i="43"/>
  <c r="AD72" i="43"/>
  <c r="AF71" i="43"/>
  <c r="AD71" i="43"/>
  <c r="AF70" i="43"/>
  <c r="AD70" i="43"/>
  <c r="AE69" i="43"/>
  <c r="AC69" i="43"/>
  <c r="AB69" i="43"/>
  <c r="AA69" i="43"/>
  <c r="AF68" i="43"/>
  <c r="AD68" i="43"/>
  <c r="AF67" i="43"/>
  <c r="AD67" i="43"/>
  <c r="AF66" i="43"/>
  <c r="AD66" i="43"/>
  <c r="AF65" i="43"/>
  <c r="AD65" i="43"/>
  <c r="AF64" i="43"/>
  <c r="AD64" i="43"/>
  <c r="AE63" i="43"/>
  <c r="AC63" i="43"/>
  <c r="AB63" i="43"/>
  <c r="AA63" i="43"/>
  <c r="AF62" i="43"/>
  <c r="AD62" i="43"/>
  <c r="AF61" i="43"/>
  <c r="AD61" i="43"/>
  <c r="AF60" i="43"/>
  <c r="AD60" i="43"/>
  <c r="AF59" i="43"/>
  <c r="AD59" i="43"/>
  <c r="AF58" i="43"/>
  <c r="AD58" i="43"/>
  <c r="AE57" i="43"/>
  <c r="AC57" i="43"/>
  <c r="AB57" i="43"/>
  <c r="AA57" i="43"/>
  <c r="AF56" i="43"/>
  <c r="AD56" i="43"/>
  <c r="AF55" i="43"/>
  <c r="AD55" i="43"/>
  <c r="AF54" i="43"/>
  <c r="AD54" i="43"/>
  <c r="AF53" i="43"/>
  <c r="AD53" i="43"/>
  <c r="AF52" i="43"/>
  <c r="AD52" i="43"/>
  <c r="AE51" i="43"/>
  <c r="AC51" i="43"/>
  <c r="AB51" i="43"/>
  <c r="AA51" i="43"/>
  <c r="AF50" i="43"/>
  <c r="AD50" i="43"/>
  <c r="AF49" i="43"/>
  <c r="AD49" i="43"/>
  <c r="AF48" i="43"/>
  <c r="AD48" i="43"/>
  <c r="AF47" i="43"/>
  <c r="AD47" i="43"/>
  <c r="AF46" i="43"/>
  <c r="AD46" i="43"/>
  <c r="AE45" i="43"/>
  <c r="AC45" i="43"/>
  <c r="AB45" i="43"/>
  <c r="AA45" i="43"/>
  <c r="AF44" i="43"/>
  <c r="AD44" i="43"/>
  <c r="AF43" i="43"/>
  <c r="AD43" i="43"/>
  <c r="AF42" i="43"/>
  <c r="AD42" i="43"/>
  <c r="AF41" i="43"/>
  <c r="AD41" i="43"/>
  <c r="AF40" i="43"/>
  <c r="AD40" i="43"/>
  <c r="AE39" i="43"/>
  <c r="AC39" i="43"/>
  <c r="AB39" i="43"/>
  <c r="AA39" i="43"/>
  <c r="AF38" i="43"/>
  <c r="AD38" i="43"/>
  <c r="AF37" i="43"/>
  <c r="AD37" i="43"/>
  <c r="AF36" i="43"/>
  <c r="AD36" i="43"/>
  <c r="AF35" i="43"/>
  <c r="AD35" i="43"/>
  <c r="AF34" i="43"/>
  <c r="AD34" i="43"/>
  <c r="AE33" i="43"/>
  <c r="AC33" i="43"/>
  <c r="AB33" i="43"/>
  <c r="AA33" i="43"/>
  <c r="AF32" i="43"/>
  <c r="AD32" i="43"/>
  <c r="AF31" i="43"/>
  <c r="AD31" i="43"/>
  <c r="AF30" i="43"/>
  <c r="AD30" i="43"/>
  <c r="AF29" i="43"/>
  <c r="AD29" i="43"/>
  <c r="AF28" i="43"/>
  <c r="AD28" i="43"/>
  <c r="AE27" i="43"/>
  <c r="AC27" i="43"/>
  <c r="AB27" i="43"/>
  <c r="AA27" i="43"/>
  <c r="AF26" i="43"/>
  <c r="AD26" i="43"/>
  <c r="AF25" i="43"/>
  <c r="AD25" i="43"/>
  <c r="AF24" i="43"/>
  <c r="AD24" i="43"/>
  <c r="AF23" i="43"/>
  <c r="AD23" i="43"/>
  <c r="AF22" i="43"/>
  <c r="AD22" i="43"/>
  <c r="AE21" i="43"/>
  <c r="AC21" i="43"/>
  <c r="AB21" i="43"/>
  <c r="AA21" i="43"/>
  <c r="AF20" i="43"/>
  <c r="AD20" i="43"/>
  <c r="AF19" i="43"/>
  <c r="AD19" i="43"/>
  <c r="AF18" i="43"/>
  <c r="AD18" i="43"/>
  <c r="AF17" i="43"/>
  <c r="AD17" i="43"/>
  <c r="AF16" i="43"/>
  <c r="AD16" i="43"/>
  <c r="AE15" i="43"/>
  <c r="AC15" i="43"/>
  <c r="AB15" i="43"/>
  <c r="AA15" i="43"/>
  <c r="AF14" i="43"/>
  <c r="AD14" i="43"/>
  <c r="AF13" i="43"/>
  <c r="AD13" i="43"/>
  <c r="AF12" i="43"/>
  <c r="AD12" i="43"/>
  <c r="AF11" i="43"/>
  <c r="AD11" i="43"/>
  <c r="AF10" i="43"/>
  <c r="AD10" i="43"/>
  <c r="AE9" i="43"/>
  <c r="AC9" i="43"/>
  <c r="AB9" i="43"/>
  <c r="AA9" i="43"/>
  <c r="AC5" i="43"/>
  <c r="Z122" i="43"/>
  <c r="X122" i="43"/>
  <c r="Z121" i="43"/>
  <c r="X121" i="43"/>
  <c r="Z120" i="43"/>
  <c r="X120" i="43"/>
  <c r="Z119" i="43"/>
  <c r="X119" i="43"/>
  <c r="Z118" i="43"/>
  <c r="X118" i="43"/>
  <c r="Y117" i="43"/>
  <c r="W117" i="43"/>
  <c r="V117" i="43"/>
  <c r="U117" i="43"/>
  <c r="Z116" i="43"/>
  <c r="X116" i="43"/>
  <c r="Z115" i="43"/>
  <c r="X115" i="43"/>
  <c r="Z114" i="43"/>
  <c r="X114" i="43"/>
  <c r="Z113" i="43"/>
  <c r="X113" i="43"/>
  <c r="Z112" i="43"/>
  <c r="X112" i="43"/>
  <c r="Y111" i="43"/>
  <c r="W111" i="43"/>
  <c r="V111" i="43"/>
  <c r="U111" i="43"/>
  <c r="Z110" i="43"/>
  <c r="X110" i="43"/>
  <c r="Z109" i="43"/>
  <c r="X109" i="43"/>
  <c r="Z108" i="43"/>
  <c r="X108" i="43"/>
  <c r="Z107" i="43"/>
  <c r="X107" i="43"/>
  <c r="Z106" i="43"/>
  <c r="X106" i="43"/>
  <c r="Y105" i="43"/>
  <c r="W105" i="43"/>
  <c r="V105" i="43"/>
  <c r="U105" i="43"/>
  <c r="Z104" i="43"/>
  <c r="X104" i="43"/>
  <c r="Z103" i="43"/>
  <c r="X103" i="43"/>
  <c r="Z102" i="43"/>
  <c r="X102" i="43"/>
  <c r="Z101" i="43"/>
  <c r="Z100" i="43"/>
  <c r="Y99" i="43"/>
  <c r="W99" i="43"/>
  <c r="V99" i="43"/>
  <c r="U99" i="43"/>
  <c r="Z98" i="43"/>
  <c r="X98" i="43"/>
  <c r="Z97" i="43"/>
  <c r="X97" i="43"/>
  <c r="Z96" i="43"/>
  <c r="X96" i="43"/>
  <c r="Z95" i="43"/>
  <c r="X95" i="43"/>
  <c r="Z94" i="43"/>
  <c r="X94" i="43"/>
  <c r="Y93" i="43"/>
  <c r="W93" i="43"/>
  <c r="V93" i="43"/>
  <c r="U93" i="43"/>
  <c r="Z92" i="43"/>
  <c r="X92" i="43"/>
  <c r="Z91" i="43"/>
  <c r="X91" i="43"/>
  <c r="Z90" i="43"/>
  <c r="X90" i="43"/>
  <c r="Z89" i="43"/>
  <c r="X89" i="43"/>
  <c r="Z88" i="43"/>
  <c r="X88" i="43"/>
  <c r="Y87" i="43"/>
  <c r="W87" i="43"/>
  <c r="V87" i="43"/>
  <c r="U87" i="43"/>
  <c r="Z86" i="43"/>
  <c r="X86" i="43"/>
  <c r="Z85" i="43"/>
  <c r="X85" i="43"/>
  <c r="Z84" i="43"/>
  <c r="X84" i="43"/>
  <c r="Z83" i="43"/>
  <c r="X83" i="43"/>
  <c r="Z82" i="43"/>
  <c r="X82" i="43"/>
  <c r="Y81" i="43"/>
  <c r="W81" i="43"/>
  <c r="V81" i="43"/>
  <c r="U81" i="43"/>
  <c r="Z80" i="43"/>
  <c r="X80" i="43"/>
  <c r="Z79" i="43"/>
  <c r="X79" i="43"/>
  <c r="Z78" i="43"/>
  <c r="X78" i="43"/>
  <c r="Z77" i="43"/>
  <c r="X77" i="43"/>
  <c r="Z76" i="43"/>
  <c r="X76" i="43"/>
  <c r="Y75" i="43"/>
  <c r="W75" i="43"/>
  <c r="V75" i="43"/>
  <c r="U75" i="43"/>
  <c r="Z74" i="43"/>
  <c r="X74" i="43"/>
  <c r="Z73" i="43"/>
  <c r="X73" i="43"/>
  <c r="Z72" i="43"/>
  <c r="X72" i="43"/>
  <c r="Z71" i="43"/>
  <c r="X71" i="43"/>
  <c r="Z70" i="43"/>
  <c r="X70" i="43"/>
  <c r="Y69" i="43"/>
  <c r="W69" i="43"/>
  <c r="V69" i="43"/>
  <c r="U69" i="43"/>
  <c r="Z68" i="43"/>
  <c r="X68" i="43"/>
  <c r="Z67" i="43"/>
  <c r="X67" i="43"/>
  <c r="Z66" i="43"/>
  <c r="X66" i="43"/>
  <c r="Z65" i="43"/>
  <c r="X65" i="43"/>
  <c r="Z64" i="43"/>
  <c r="X64" i="43"/>
  <c r="Y63" i="43"/>
  <c r="W63" i="43"/>
  <c r="V63" i="43"/>
  <c r="U63" i="43"/>
  <c r="Z62" i="43"/>
  <c r="X62" i="43"/>
  <c r="Z61" i="43"/>
  <c r="X61" i="43"/>
  <c r="Z60" i="43"/>
  <c r="X60" i="43"/>
  <c r="Z59" i="43"/>
  <c r="X59" i="43"/>
  <c r="Z58" i="43"/>
  <c r="X58" i="43"/>
  <c r="Y57" i="43"/>
  <c r="W57" i="43"/>
  <c r="V57" i="43"/>
  <c r="U57" i="43"/>
  <c r="Z56" i="43"/>
  <c r="X56" i="43"/>
  <c r="Z55" i="43"/>
  <c r="X55" i="43"/>
  <c r="Z54" i="43"/>
  <c r="X54" i="43"/>
  <c r="Z53" i="43"/>
  <c r="X53" i="43"/>
  <c r="Z52" i="43"/>
  <c r="X52" i="43"/>
  <c r="Y51" i="43"/>
  <c r="W51" i="43"/>
  <c r="V51" i="43"/>
  <c r="U51" i="43"/>
  <c r="Z50" i="43"/>
  <c r="X50" i="43"/>
  <c r="Z49" i="43"/>
  <c r="X49" i="43"/>
  <c r="Z48" i="43"/>
  <c r="X48" i="43"/>
  <c r="Z47" i="43"/>
  <c r="X47" i="43"/>
  <c r="Z46" i="43"/>
  <c r="X46" i="43"/>
  <c r="Y45" i="43"/>
  <c r="W45" i="43"/>
  <c r="V45" i="43"/>
  <c r="U45" i="43"/>
  <c r="Z44" i="43"/>
  <c r="X44" i="43"/>
  <c r="Z42" i="43"/>
  <c r="X42" i="43"/>
  <c r="Z41" i="43"/>
  <c r="X41" i="43"/>
  <c r="Z40" i="43"/>
  <c r="X40" i="43"/>
  <c r="V39" i="43"/>
  <c r="U39" i="43"/>
  <c r="Z38" i="43"/>
  <c r="X38" i="43"/>
  <c r="Z37" i="43"/>
  <c r="X37" i="43"/>
  <c r="Z36" i="43"/>
  <c r="X36" i="43"/>
  <c r="Z35" i="43"/>
  <c r="X35" i="43"/>
  <c r="Z34" i="43"/>
  <c r="X34" i="43"/>
  <c r="Y33" i="43"/>
  <c r="W33" i="43"/>
  <c r="V33" i="43"/>
  <c r="U33" i="43"/>
  <c r="Z32" i="43"/>
  <c r="X32" i="43"/>
  <c r="Z31" i="43"/>
  <c r="X31" i="43"/>
  <c r="Z30" i="43"/>
  <c r="X30" i="43"/>
  <c r="Z29" i="43"/>
  <c r="X29" i="43"/>
  <c r="Z28" i="43"/>
  <c r="X28" i="43"/>
  <c r="Y27" i="43"/>
  <c r="W27" i="43"/>
  <c r="V27" i="43"/>
  <c r="U27" i="43"/>
  <c r="Z26" i="43"/>
  <c r="X26" i="43"/>
  <c r="Z25" i="43"/>
  <c r="X25" i="43"/>
  <c r="Z24" i="43"/>
  <c r="X24" i="43"/>
  <c r="Z23" i="43"/>
  <c r="X23" i="43"/>
  <c r="Z22" i="43"/>
  <c r="X22" i="43"/>
  <c r="Y21" i="43"/>
  <c r="W21" i="43"/>
  <c r="V21" i="43"/>
  <c r="U21" i="43"/>
  <c r="Z20" i="43"/>
  <c r="X20" i="43"/>
  <c r="Z19" i="43"/>
  <c r="X19" i="43"/>
  <c r="Z18" i="43"/>
  <c r="X18" i="43"/>
  <c r="Z17" i="43"/>
  <c r="X17" i="43"/>
  <c r="Z16" i="43"/>
  <c r="X16" i="43"/>
  <c r="Y15" i="43"/>
  <c r="W15" i="43"/>
  <c r="V15" i="43"/>
  <c r="U15" i="43"/>
  <c r="Z14" i="43"/>
  <c r="X14" i="43"/>
  <c r="Z13" i="43"/>
  <c r="X13" i="43"/>
  <c r="Z12" i="43"/>
  <c r="X12" i="43"/>
  <c r="Z11" i="43"/>
  <c r="X11" i="43"/>
  <c r="Z10" i="43"/>
  <c r="X10" i="43"/>
  <c r="W9" i="43"/>
  <c r="V9" i="43"/>
  <c r="U9" i="43"/>
  <c r="W5" i="43"/>
  <c r="Q5" i="43"/>
  <c r="H122" i="43"/>
  <c r="F122" i="43"/>
  <c r="H121" i="43"/>
  <c r="F121" i="43"/>
  <c r="H120" i="43"/>
  <c r="F120" i="43"/>
  <c r="H119" i="43"/>
  <c r="F119" i="43"/>
  <c r="H118" i="43"/>
  <c r="F118" i="43"/>
  <c r="G117" i="43"/>
  <c r="E117" i="43"/>
  <c r="D117" i="43"/>
  <c r="C117" i="43"/>
  <c r="H116" i="43"/>
  <c r="F116" i="43"/>
  <c r="H115" i="43"/>
  <c r="F115" i="43"/>
  <c r="H114" i="43"/>
  <c r="F114" i="43"/>
  <c r="H113" i="43"/>
  <c r="F113" i="43"/>
  <c r="H112" i="43"/>
  <c r="F112" i="43"/>
  <c r="G111" i="43"/>
  <c r="E111" i="43"/>
  <c r="D111" i="43"/>
  <c r="C111" i="43"/>
  <c r="H110" i="43"/>
  <c r="F110" i="43"/>
  <c r="H109" i="43"/>
  <c r="F109" i="43"/>
  <c r="H108" i="43"/>
  <c r="F108" i="43"/>
  <c r="H107" i="43"/>
  <c r="F107" i="43"/>
  <c r="H106" i="43"/>
  <c r="F106" i="43"/>
  <c r="G105" i="43"/>
  <c r="E105" i="43"/>
  <c r="D105" i="43"/>
  <c r="C105" i="43"/>
  <c r="H104" i="43"/>
  <c r="F104" i="43"/>
  <c r="H103" i="43"/>
  <c r="F103" i="43"/>
  <c r="H102" i="43"/>
  <c r="F102" i="43"/>
  <c r="H101" i="43"/>
  <c r="F101" i="43"/>
  <c r="H100" i="43"/>
  <c r="F100" i="43"/>
  <c r="G99" i="43"/>
  <c r="E99" i="43"/>
  <c r="D99" i="43"/>
  <c r="C99" i="43"/>
  <c r="H98" i="43"/>
  <c r="F98" i="43"/>
  <c r="H97" i="43"/>
  <c r="F97" i="43"/>
  <c r="H96" i="43"/>
  <c r="F96" i="43"/>
  <c r="H95" i="43"/>
  <c r="F95" i="43"/>
  <c r="H94" i="43"/>
  <c r="F94" i="43"/>
  <c r="G93" i="43"/>
  <c r="E93" i="43"/>
  <c r="D93" i="43"/>
  <c r="C93" i="43"/>
  <c r="H92" i="43"/>
  <c r="F92" i="43"/>
  <c r="H91" i="43"/>
  <c r="F91" i="43"/>
  <c r="H90" i="43"/>
  <c r="F90" i="43"/>
  <c r="H89" i="43"/>
  <c r="F89" i="43"/>
  <c r="H88" i="43"/>
  <c r="F88" i="43"/>
  <c r="G87" i="43"/>
  <c r="E87" i="43"/>
  <c r="D87" i="43"/>
  <c r="C87" i="43"/>
  <c r="H86" i="43"/>
  <c r="F86" i="43"/>
  <c r="H85" i="43"/>
  <c r="F85" i="43"/>
  <c r="H84" i="43"/>
  <c r="F84" i="43"/>
  <c r="H83" i="43"/>
  <c r="F83" i="43"/>
  <c r="H82" i="43"/>
  <c r="F82" i="43"/>
  <c r="G81" i="43"/>
  <c r="E81" i="43"/>
  <c r="D81" i="43"/>
  <c r="C81" i="43"/>
  <c r="H80" i="43"/>
  <c r="F80" i="43"/>
  <c r="H79" i="43"/>
  <c r="F79" i="43"/>
  <c r="H78" i="43"/>
  <c r="F78" i="43"/>
  <c r="H77" i="43"/>
  <c r="F77" i="43"/>
  <c r="H76" i="43"/>
  <c r="F76" i="43"/>
  <c r="G75" i="43"/>
  <c r="E75" i="43"/>
  <c r="D75" i="43"/>
  <c r="C75" i="43"/>
  <c r="H74" i="43"/>
  <c r="F74" i="43"/>
  <c r="H73" i="43"/>
  <c r="F73" i="43"/>
  <c r="H72" i="43"/>
  <c r="F72" i="43"/>
  <c r="H71" i="43"/>
  <c r="F71" i="43"/>
  <c r="H70" i="43"/>
  <c r="F70" i="43"/>
  <c r="G69" i="43"/>
  <c r="E69" i="43"/>
  <c r="D69" i="43"/>
  <c r="C69" i="43"/>
  <c r="H62" i="43"/>
  <c r="F62" i="43"/>
  <c r="H61" i="43"/>
  <c r="F61" i="43"/>
  <c r="H60" i="43"/>
  <c r="F60" i="43"/>
  <c r="H59" i="43"/>
  <c r="F59" i="43"/>
  <c r="H58" i="43"/>
  <c r="F58" i="43"/>
  <c r="G57" i="43"/>
  <c r="E57" i="43"/>
  <c r="D57" i="43"/>
  <c r="C57" i="43"/>
  <c r="H56" i="43"/>
  <c r="F56" i="43"/>
  <c r="H55" i="43"/>
  <c r="F55" i="43"/>
  <c r="H54" i="43"/>
  <c r="F54" i="43"/>
  <c r="H53" i="43"/>
  <c r="F53" i="43"/>
  <c r="H52" i="43"/>
  <c r="F52" i="43"/>
  <c r="G51" i="43"/>
  <c r="E51" i="43"/>
  <c r="D51" i="43"/>
  <c r="C51" i="43"/>
  <c r="H50" i="43"/>
  <c r="F50" i="43"/>
  <c r="H49" i="43"/>
  <c r="F49" i="43"/>
  <c r="H48" i="43"/>
  <c r="F48" i="43"/>
  <c r="H47" i="43"/>
  <c r="F47" i="43"/>
  <c r="H46" i="43"/>
  <c r="F46" i="43"/>
  <c r="G45" i="43"/>
  <c r="E45" i="43"/>
  <c r="D45" i="43"/>
  <c r="C45" i="43"/>
  <c r="H44" i="43"/>
  <c r="F44" i="43"/>
  <c r="H43" i="43"/>
  <c r="F43" i="43"/>
  <c r="H42" i="43"/>
  <c r="H41" i="43"/>
  <c r="F41" i="43"/>
  <c r="H40" i="43"/>
  <c r="F40" i="43"/>
  <c r="G39" i="43"/>
  <c r="E39" i="43"/>
  <c r="D39" i="43"/>
  <c r="C39" i="43"/>
  <c r="H38" i="43"/>
  <c r="F38" i="43"/>
  <c r="H37" i="43"/>
  <c r="F37" i="43"/>
  <c r="H36" i="43"/>
  <c r="F36" i="43"/>
  <c r="H35" i="43"/>
  <c r="F35" i="43"/>
  <c r="H34" i="43"/>
  <c r="F34" i="43"/>
  <c r="G33" i="43"/>
  <c r="E33" i="43"/>
  <c r="D33" i="43"/>
  <c r="C33" i="43"/>
  <c r="H32" i="43"/>
  <c r="F32" i="43"/>
  <c r="H31" i="43"/>
  <c r="F31" i="43"/>
  <c r="H30" i="43"/>
  <c r="F30" i="43"/>
  <c r="H29" i="43"/>
  <c r="F29" i="43"/>
  <c r="H28" i="43"/>
  <c r="F28" i="43"/>
  <c r="G27" i="43"/>
  <c r="E27" i="43"/>
  <c r="D27" i="43"/>
  <c r="C27" i="43"/>
  <c r="H26" i="43"/>
  <c r="F26" i="43"/>
  <c r="H25" i="43"/>
  <c r="F25" i="43"/>
  <c r="H24" i="43"/>
  <c r="F24" i="43"/>
  <c r="H23" i="43"/>
  <c r="F23" i="43"/>
  <c r="H22" i="43"/>
  <c r="F22" i="43"/>
  <c r="G21" i="43"/>
  <c r="E21" i="43"/>
  <c r="D21" i="43"/>
  <c r="C21" i="43"/>
  <c r="H20" i="43"/>
  <c r="F20" i="43"/>
  <c r="H19" i="43"/>
  <c r="F19" i="43"/>
  <c r="H18" i="43"/>
  <c r="F18" i="43"/>
  <c r="H17" i="43"/>
  <c r="F17" i="43"/>
  <c r="H16" i="43"/>
  <c r="F16" i="43"/>
  <c r="G15" i="43"/>
  <c r="E15" i="43"/>
  <c r="D15" i="43"/>
  <c r="C15" i="43"/>
  <c r="H14" i="43"/>
  <c r="F14" i="43"/>
  <c r="H13" i="43"/>
  <c r="F13" i="43"/>
  <c r="H12" i="43"/>
  <c r="F12" i="43"/>
  <c r="H11" i="43"/>
  <c r="F11" i="43"/>
  <c r="H10" i="43"/>
  <c r="F10" i="43"/>
  <c r="G9" i="43"/>
  <c r="E9" i="43"/>
  <c r="D9" i="43"/>
  <c r="C9" i="43"/>
  <c r="G63" i="43"/>
  <c r="D63" i="43"/>
  <c r="C63" i="43"/>
  <c r="H68" i="43"/>
  <c r="F68" i="43"/>
  <c r="H67" i="43"/>
  <c r="F67" i="43"/>
  <c r="H66" i="43"/>
  <c r="F66" i="43"/>
  <c r="H65" i="43"/>
  <c r="F65" i="43"/>
  <c r="H64" i="43"/>
  <c r="F64" i="43"/>
  <c r="E63" i="43"/>
  <c r="B124" i="43" a="1"/>
  <c r="B118" i="43" a="1"/>
  <c r="B118" i="43" s="1"/>
  <c r="B112" i="43" a="1"/>
  <c r="B112" i="43" s="1"/>
  <c r="B106" i="43" a="1"/>
  <c r="B106" i="43" s="1"/>
  <c r="B100" i="43" a="1"/>
  <c r="B100" i="43" s="1"/>
  <c r="B94" i="43" a="1"/>
  <c r="B94" i="43" s="1"/>
  <c r="B88" i="43" a="1"/>
  <c r="B88" i="43" s="1"/>
  <c r="B82" i="43" a="1"/>
  <c r="B82" i="43" s="1"/>
  <c r="B76" i="43" a="1"/>
  <c r="B76" i="43" s="1"/>
  <c r="B70" i="43" a="1"/>
  <c r="B70" i="43" s="1"/>
  <c r="B64" i="43" a="1"/>
  <c r="B64" i="43" s="1"/>
  <c r="B58" i="43" a="1"/>
  <c r="B58" i="43" s="1"/>
  <c r="B52" i="43" a="1"/>
  <c r="B52" i="43" s="1"/>
  <c r="B46" i="43" a="1"/>
  <c r="B46" i="43" s="1"/>
  <c r="B40" i="43" a="1"/>
  <c r="B40" i="43" s="1"/>
  <c r="B34" i="43" a="1"/>
  <c r="B34" i="43" s="1"/>
  <c r="B28" i="43" a="1"/>
  <c r="B28" i="43" s="1"/>
  <c r="B22" i="43" a="1"/>
  <c r="B22" i="43" s="1"/>
  <c r="B16" i="43" a="1"/>
  <c r="B16" i="43" s="1"/>
  <c r="BM5" i="43" l="1"/>
  <c r="AQ126" i="43" a="1"/>
  <c r="AQ126" i="43" s="1"/>
  <c r="AQ128" i="43" a="1"/>
  <c r="AQ128" i="43" s="1"/>
  <c r="AN128" i="43" a="1"/>
  <c r="AN128" i="43" s="1"/>
  <c r="AN125" i="43" a="1"/>
  <c r="AN125" i="43" s="1"/>
  <c r="AM126" i="43" a="1"/>
  <c r="AM126" i="43" s="1"/>
  <c r="AO126" i="43" a="1"/>
  <c r="AO126" i="43" s="1"/>
  <c r="AN127" i="43" a="1"/>
  <c r="AN127" i="43" s="1"/>
  <c r="AM128" i="43" a="1"/>
  <c r="AM128" i="43" s="1"/>
  <c r="AO128" i="43" a="1"/>
  <c r="AO128" i="43" s="1"/>
  <c r="AM125" i="43" a="1"/>
  <c r="AM125" i="43" s="1"/>
  <c r="AN126" i="43" a="1"/>
  <c r="AN126" i="43" s="1"/>
  <c r="AO127" i="43" a="1"/>
  <c r="AO127" i="43" s="1"/>
  <c r="AQ125" i="43" a="1"/>
  <c r="AQ125" i="43" s="1"/>
  <c r="AQ127" i="43" a="1"/>
  <c r="AQ127" i="43" s="1"/>
  <c r="AO125" i="43" a="1"/>
  <c r="AO125" i="43" s="1"/>
  <c r="AM127" i="43" a="1"/>
  <c r="AM127" i="43" s="1"/>
  <c r="AS125" i="43" a="1"/>
  <c r="AS125" i="43" s="1"/>
  <c r="AU125" i="43" a="1"/>
  <c r="AU125" i="43" s="1"/>
  <c r="AT126" i="43" a="1"/>
  <c r="AT126" i="43" s="1"/>
  <c r="AS127" i="43" a="1"/>
  <c r="AS127" i="43" s="1"/>
  <c r="AU127" i="43" a="1"/>
  <c r="AU127" i="43" s="1"/>
  <c r="AT128" i="43" a="1"/>
  <c r="AT128" i="43" s="1"/>
  <c r="AW126" i="43" a="1"/>
  <c r="AW126" i="43" s="1"/>
  <c r="AW128" i="43" a="1"/>
  <c r="AW128" i="43" s="1"/>
  <c r="AT125" i="43" a="1"/>
  <c r="AT125" i="43" s="1"/>
  <c r="AS126" i="43" a="1"/>
  <c r="AS126" i="43" s="1"/>
  <c r="AU126" i="43" a="1"/>
  <c r="AU126" i="43" s="1"/>
  <c r="AT127" i="43" a="1"/>
  <c r="AT127" i="43" s="1"/>
  <c r="AS128" i="43" a="1"/>
  <c r="AS128" i="43" s="1"/>
  <c r="AU128" i="43" a="1"/>
  <c r="AU128" i="43" s="1"/>
  <c r="AW125" i="43" a="1"/>
  <c r="AW125" i="43" s="1"/>
  <c r="AW127" i="43" a="1"/>
  <c r="AW127" i="43" s="1"/>
  <c r="BC126" i="43" a="1"/>
  <c r="BC126" i="43" s="1"/>
  <c r="BC128" i="43" a="1"/>
  <c r="BC128" i="43" s="1"/>
  <c r="AZ125" i="43" a="1"/>
  <c r="AZ125" i="43" s="1"/>
  <c r="AY126" i="43" a="1"/>
  <c r="AY126" i="43" s="1"/>
  <c r="BA126" i="43" a="1"/>
  <c r="BA126" i="43" s="1"/>
  <c r="AZ127" i="43" a="1"/>
  <c r="AZ127" i="43" s="1"/>
  <c r="AY128" i="43" a="1"/>
  <c r="AY128" i="43" s="1"/>
  <c r="BA128" i="43" a="1"/>
  <c r="BA128" i="43" s="1"/>
  <c r="BC125" i="43" a="1"/>
  <c r="BC125" i="43" s="1"/>
  <c r="BC127" i="43" a="1"/>
  <c r="BC127" i="43" s="1"/>
  <c r="AY125" i="43" a="1"/>
  <c r="AY125" i="43" s="1"/>
  <c r="BA125" i="43" a="1"/>
  <c r="BA125" i="43" s="1"/>
  <c r="AZ126" i="43" a="1"/>
  <c r="AZ126" i="43" s="1"/>
  <c r="AY127" i="43" a="1"/>
  <c r="AY127" i="43" s="1"/>
  <c r="BA127" i="43" a="1"/>
  <c r="BA127" i="43" s="1"/>
  <c r="AZ128" i="43" a="1"/>
  <c r="AZ128" i="43" s="1"/>
  <c r="BN43" i="43"/>
  <c r="BM39" i="43"/>
  <c r="BN39" i="43" s="1"/>
  <c r="Y39" i="43"/>
  <c r="Z39" i="43" s="1"/>
  <c r="BO43" i="43" a="1"/>
  <c r="BO43" i="43" s="1"/>
  <c r="BO127" i="43" s="1" a="1"/>
  <c r="BO127" i="43" s="1"/>
  <c r="BO125" i="43" a="1"/>
  <c r="BO125" i="43" s="1"/>
  <c r="BK125" i="43" a="1"/>
  <c r="BK125" i="43" s="1"/>
  <c r="BK127" i="43" a="1"/>
  <c r="BK127" i="43" s="1"/>
  <c r="BL128" i="43" a="1"/>
  <c r="BL128" i="43" s="1"/>
  <c r="BL125" i="43" a="1"/>
  <c r="BL125" i="43" s="1"/>
  <c r="BK128" i="43" a="1"/>
  <c r="BK128" i="43" s="1"/>
  <c r="BM125" i="43" a="1"/>
  <c r="BM125" i="43" s="1"/>
  <c r="BL126" i="43" a="1"/>
  <c r="BL126" i="43" s="1"/>
  <c r="BM127" i="43" a="1"/>
  <c r="BM127" i="43" s="1"/>
  <c r="BM126" i="43" a="1"/>
  <c r="BM126" i="43" s="1"/>
  <c r="BM128" i="43" a="1"/>
  <c r="BM128" i="43" s="1"/>
  <c r="BO126" i="43" a="1"/>
  <c r="BO126" i="43" s="1"/>
  <c r="BO128" i="43" a="1"/>
  <c r="BO128" i="43" s="1"/>
  <c r="BK126" i="43" a="1"/>
  <c r="BK126" i="43" s="1"/>
  <c r="BL127" i="43" a="1"/>
  <c r="BL127" i="43" s="1"/>
  <c r="Z43" i="43"/>
  <c r="W39" i="43"/>
  <c r="X39" i="43" s="1"/>
  <c r="X43" i="43"/>
  <c r="I128" i="43" a="1"/>
  <c r="I128" i="43" s="1"/>
  <c r="K125" i="43" a="1"/>
  <c r="K125" i="43" s="1"/>
  <c r="M127" i="43" a="1"/>
  <c r="M127" i="43" s="1"/>
  <c r="J125" i="43" a="1"/>
  <c r="J125" i="43" s="1"/>
  <c r="K127" i="43" a="1"/>
  <c r="K127" i="43" s="1"/>
  <c r="J127" i="43" a="1"/>
  <c r="J127" i="43" s="1"/>
  <c r="I127" i="43" a="1"/>
  <c r="I127" i="43" s="1"/>
  <c r="M126" i="43" a="1"/>
  <c r="M126" i="43" s="1"/>
  <c r="K126" i="43" a="1"/>
  <c r="K126" i="43" s="1"/>
  <c r="M128" i="43" a="1"/>
  <c r="M128" i="43" s="1"/>
  <c r="J126" i="43" a="1"/>
  <c r="J126" i="43" s="1"/>
  <c r="K128" i="43" a="1"/>
  <c r="K128" i="43" s="1"/>
  <c r="I125" i="43" a="1"/>
  <c r="I125" i="43" s="1"/>
  <c r="J128" i="43" a="1"/>
  <c r="J128" i="43" s="1"/>
  <c r="I126" i="43" a="1"/>
  <c r="I126" i="43" s="1"/>
  <c r="M125" i="43" a="1"/>
  <c r="M125" i="43" s="1"/>
  <c r="L128" i="43" a="1"/>
  <c r="L128" i="43" s="1"/>
  <c r="N128" i="43" a="1"/>
  <c r="N128" i="43" s="1"/>
  <c r="L125" i="43" a="1"/>
  <c r="L125" i="43" s="1"/>
  <c r="N126" i="43" a="1"/>
  <c r="N126" i="43" s="1"/>
  <c r="N125" i="43" a="1"/>
  <c r="N125" i="43" s="1"/>
  <c r="N127" i="43" a="1"/>
  <c r="N127" i="43" s="1"/>
  <c r="L126" i="43" a="1"/>
  <c r="L126" i="43" s="1"/>
  <c r="L127" i="43" a="1"/>
  <c r="L127" i="43" s="1"/>
  <c r="BE128" i="43" a="1"/>
  <c r="BE128" i="43" s="1"/>
  <c r="AB128" i="43" a="1"/>
  <c r="AB128" i="43" s="1"/>
  <c r="BI127" i="43" a="1"/>
  <c r="BI127" i="43" s="1"/>
  <c r="AE127" i="43" a="1"/>
  <c r="AE127" i="43" s="1"/>
  <c r="P127" i="43" a="1"/>
  <c r="P127" i="43" s="1"/>
  <c r="AI126" i="43" a="1"/>
  <c r="AI126" i="43" s="1"/>
  <c r="W125" i="43" a="1"/>
  <c r="W125" i="43" s="1"/>
  <c r="V125" i="43" a="1"/>
  <c r="V125" i="43" s="1"/>
  <c r="Y125" i="43" a="1"/>
  <c r="Y125" i="43" s="1"/>
  <c r="AA128" i="43" a="1"/>
  <c r="AA128" i="43" s="1"/>
  <c r="BG127" i="43" a="1"/>
  <c r="BG127" i="43" s="1"/>
  <c r="AC127" i="43" a="1"/>
  <c r="AC127" i="43" s="1"/>
  <c r="O127" i="43" a="1"/>
  <c r="O127" i="43" s="1"/>
  <c r="AH126" i="43" a="1"/>
  <c r="AH126" i="43" s="1"/>
  <c r="S126" i="43" a="1"/>
  <c r="S126" i="43" s="1"/>
  <c r="AK125" i="43" a="1"/>
  <c r="AK125" i="43" s="1"/>
  <c r="BF127" i="43" a="1"/>
  <c r="BF127" i="43" s="1"/>
  <c r="AB127" i="43" a="1"/>
  <c r="AB127" i="43" s="1"/>
  <c r="AG126" i="43" a="1"/>
  <c r="AG126" i="43" s="1"/>
  <c r="Q126" i="43" a="1"/>
  <c r="Q126" i="43" s="1"/>
  <c r="AI125" i="43" a="1"/>
  <c r="AI125" i="43" s="1"/>
  <c r="U125" i="43" a="1"/>
  <c r="U125" i="43" s="1"/>
  <c r="Y128" i="43" a="1"/>
  <c r="Y128" i="43" s="1"/>
  <c r="BE127" i="43" a="1"/>
  <c r="BE127" i="43" s="1"/>
  <c r="AA127" i="43" a="1"/>
  <c r="AA127" i="43" s="1"/>
  <c r="BI126" i="43" a="1"/>
  <c r="BI126" i="43" s="1"/>
  <c r="AE126" i="43" a="1"/>
  <c r="AE126" i="43" s="1"/>
  <c r="P126" i="43" a="1"/>
  <c r="P126" i="43" s="1"/>
  <c r="AH125" i="43" a="1"/>
  <c r="AH125" i="43" s="1"/>
  <c r="S125" i="43" a="1"/>
  <c r="S125" i="43" s="1"/>
  <c r="W128" i="43" a="1"/>
  <c r="W128" i="43" s="1"/>
  <c r="BG126" i="43" a="1"/>
  <c r="BG126" i="43" s="1"/>
  <c r="AC126" i="43" a="1"/>
  <c r="AC126" i="43" s="1"/>
  <c r="O126" i="43" a="1"/>
  <c r="O126" i="43" s="1"/>
  <c r="AG125" i="43" a="1"/>
  <c r="AG125" i="43" s="1"/>
  <c r="Q125" i="43" a="1"/>
  <c r="Q125" i="43" s="1"/>
  <c r="U126" i="43" a="1"/>
  <c r="U126" i="43" s="1"/>
  <c r="AK128" i="43" a="1"/>
  <c r="AK128" i="43" s="1"/>
  <c r="V128" i="43" a="1"/>
  <c r="V128" i="43" s="1"/>
  <c r="Y127" i="43" a="1"/>
  <c r="Y127" i="43" s="1"/>
  <c r="BF126" i="43" a="1"/>
  <c r="BF126" i="43" s="1"/>
  <c r="AB126" i="43" a="1"/>
  <c r="AB126" i="43" s="1"/>
  <c r="P125" i="43" a="1"/>
  <c r="P125" i="43" s="1"/>
  <c r="AK126" i="43" a="1"/>
  <c r="AK126" i="43" s="1"/>
  <c r="AI128" i="43" a="1"/>
  <c r="AI128" i="43" s="1"/>
  <c r="U128" i="43" a="1"/>
  <c r="U128" i="43" s="1"/>
  <c r="W127" i="43" a="1"/>
  <c r="W127" i="43" s="1"/>
  <c r="BE126" i="43" a="1"/>
  <c r="BE126" i="43" s="1"/>
  <c r="AA126" i="43" a="1"/>
  <c r="AA126" i="43" s="1"/>
  <c r="BI125" i="43" a="1"/>
  <c r="BI125" i="43" s="1"/>
  <c r="AE125" i="43" a="1"/>
  <c r="AE125" i="43" s="1"/>
  <c r="O125" i="43" a="1"/>
  <c r="O125" i="43" s="1"/>
  <c r="AH128" i="43" a="1"/>
  <c r="AH128" i="43" s="1"/>
  <c r="S128" i="43" a="1"/>
  <c r="S128" i="43" s="1"/>
  <c r="AK127" i="43" a="1"/>
  <c r="AK127" i="43" s="1"/>
  <c r="V127" i="43" a="1"/>
  <c r="V127" i="43" s="1"/>
  <c r="BG125" i="43" a="1"/>
  <c r="BG125" i="43" s="1"/>
  <c r="AC125" i="43" a="1"/>
  <c r="AC125" i="43" s="1"/>
  <c r="Q127" i="43" a="1"/>
  <c r="Q127" i="43" s="1"/>
  <c r="BI128" i="43" a="1"/>
  <c r="BI128" i="43" s="1"/>
  <c r="AG128" i="43" a="1"/>
  <c r="AG128" i="43" s="1"/>
  <c r="Q128" i="43" a="1"/>
  <c r="Q128" i="43" s="1"/>
  <c r="AI127" i="43" a="1"/>
  <c r="AI127" i="43" s="1"/>
  <c r="U127" i="43" a="1"/>
  <c r="U127" i="43" s="1"/>
  <c r="Y126" i="43" a="1"/>
  <c r="Y126" i="43" s="1"/>
  <c r="BF125" i="43" a="1"/>
  <c r="BF125" i="43" s="1"/>
  <c r="AB125" i="43" a="1"/>
  <c r="AB125" i="43" s="1"/>
  <c r="P128" i="43" a="1"/>
  <c r="P128" i="43" s="1"/>
  <c r="AH127" i="43" a="1"/>
  <c r="AH127" i="43" s="1"/>
  <c r="W126" i="43" a="1"/>
  <c r="W126" i="43" s="1"/>
  <c r="BE125" i="43" a="1"/>
  <c r="BE125" i="43" s="1"/>
  <c r="AA125" i="43" a="1"/>
  <c r="AA125" i="43" s="1"/>
  <c r="AC128" i="43" a="1"/>
  <c r="AC128" i="43" s="1"/>
  <c r="BG128" i="43" a="1"/>
  <c r="BG128" i="43" s="1"/>
  <c r="AE128" i="43" a="1"/>
  <c r="AE128" i="43" s="1"/>
  <c r="O128" i="43" a="1"/>
  <c r="O128" i="43" s="1"/>
  <c r="AG127" i="43" a="1"/>
  <c r="AG127" i="43" s="1"/>
  <c r="S127" i="43" a="1"/>
  <c r="S127" i="43" s="1"/>
  <c r="V126" i="43" a="1"/>
  <c r="V126" i="43" s="1"/>
  <c r="BF128" i="43" a="1"/>
  <c r="BF128" i="43" s="1"/>
  <c r="B124" i="43"/>
  <c r="D128" i="43" a="1"/>
  <c r="D128" i="43" s="1"/>
  <c r="E128" i="43" a="1"/>
  <c r="E128" i="43" s="1"/>
  <c r="G128" i="43" a="1"/>
  <c r="G128" i="43" s="1"/>
  <c r="D127" i="43" a="1"/>
  <c r="D127" i="43" s="1"/>
  <c r="E127" i="43" a="1"/>
  <c r="E127" i="43" s="1"/>
  <c r="G127" i="43" a="1"/>
  <c r="G127" i="43" s="1"/>
  <c r="D126" i="43" a="1"/>
  <c r="D126" i="43" s="1"/>
  <c r="E126" i="43" a="1"/>
  <c r="E126" i="43" s="1"/>
  <c r="G126" i="43" a="1"/>
  <c r="G126" i="43" s="1"/>
  <c r="D125" i="43" a="1"/>
  <c r="D125" i="43" s="1"/>
  <c r="E125" i="43" a="1"/>
  <c r="E125" i="43" s="1"/>
  <c r="G125" i="43" a="1"/>
  <c r="G125" i="43" s="1"/>
  <c r="X93" i="43"/>
  <c r="X51" i="43"/>
  <c r="AD57" i="43"/>
  <c r="F9" i="43"/>
  <c r="AD33" i="43"/>
  <c r="Z45" i="43"/>
  <c r="BJ9" i="43"/>
  <c r="BJ33" i="43"/>
  <c r="X27" i="43"/>
  <c r="AF87" i="43"/>
  <c r="AF105" i="43"/>
  <c r="AL15" i="43"/>
  <c r="AL39" i="43"/>
  <c r="F63" i="43"/>
  <c r="H99" i="43"/>
  <c r="AD93" i="43"/>
  <c r="AD99" i="43"/>
  <c r="AL63" i="43"/>
  <c r="AL87" i="43"/>
  <c r="AL105" i="43"/>
  <c r="X21" i="43"/>
  <c r="X69" i="43"/>
  <c r="Z117" i="43"/>
  <c r="AJ27" i="43"/>
  <c r="F111" i="43"/>
  <c r="X15" i="43"/>
  <c r="AD21" i="43"/>
  <c r="Z15" i="43"/>
  <c r="X105" i="43"/>
  <c r="BJ57" i="43"/>
  <c r="BJ99" i="43"/>
  <c r="Z27" i="43"/>
  <c r="X57" i="43"/>
  <c r="H9" i="43"/>
  <c r="F21" i="43"/>
  <c r="X9" i="43"/>
  <c r="AF99" i="43"/>
  <c r="H57" i="43"/>
  <c r="H87" i="43"/>
  <c r="Z87" i="43"/>
  <c r="AF51" i="43"/>
  <c r="AD75" i="43"/>
  <c r="BH21" i="43"/>
  <c r="BH45" i="43"/>
  <c r="BH69" i="43"/>
  <c r="BH93" i="43"/>
  <c r="BH111" i="43"/>
  <c r="F57" i="43"/>
  <c r="X87" i="43"/>
  <c r="X81" i="43"/>
  <c r="X99" i="43"/>
  <c r="BJ21" i="43"/>
  <c r="BJ69" i="43"/>
  <c r="BJ93" i="43"/>
  <c r="BJ111" i="43"/>
  <c r="AD27" i="43"/>
  <c r="AF21" i="43"/>
  <c r="AL117" i="43"/>
  <c r="C128" i="43" a="1"/>
  <c r="C128" i="43" s="1"/>
  <c r="F27" i="43"/>
  <c r="F69" i="43"/>
  <c r="Z51" i="43"/>
  <c r="X75" i="43"/>
  <c r="AD39" i="43"/>
  <c r="X63" i="43"/>
  <c r="AF63" i="43"/>
  <c r="AL51" i="43"/>
  <c r="AL75" i="43"/>
  <c r="F99" i="43"/>
  <c r="X45" i="43"/>
  <c r="AD105" i="43"/>
  <c r="AL21" i="43"/>
  <c r="AL45" i="43"/>
  <c r="AL69" i="43"/>
  <c r="AL93" i="43"/>
  <c r="AL111" i="43"/>
  <c r="BH9" i="43"/>
  <c r="BH33" i="43"/>
  <c r="BH57" i="43"/>
  <c r="BH81" i="43"/>
  <c r="Z63" i="43"/>
  <c r="H63" i="43"/>
  <c r="F15" i="43"/>
  <c r="H45" i="43"/>
  <c r="X33" i="43"/>
  <c r="F39" i="43"/>
  <c r="H39" i="43"/>
  <c r="H51" i="43"/>
  <c r="H21" i="43"/>
  <c r="H33" i="43"/>
  <c r="H81" i="43"/>
  <c r="F33" i="43"/>
  <c r="F51" i="43"/>
  <c r="F75" i="43"/>
  <c r="H93" i="43"/>
  <c r="H105" i="43"/>
  <c r="F117" i="43"/>
  <c r="Z75" i="43"/>
  <c r="Z99" i="43"/>
  <c r="AD9" i="43"/>
  <c r="AF69" i="43"/>
  <c r="AF111" i="43"/>
  <c r="AD117" i="43"/>
  <c r="AJ51" i="43"/>
  <c r="AJ75" i="43"/>
  <c r="AJ117" i="43"/>
  <c r="BJ63" i="43"/>
  <c r="H75" i="43"/>
  <c r="H117" i="43"/>
  <c r="Z33" i="43"/>
  <c r="Z69" i="43"/>
  <c r="AF9" i="43"/>
  <c r="AF39" i="43"/>
  <c r="AF117" i="43"/>
  <c r="AL27" i="43"/>
  <c r="H15" i="43"/>
  <c r="F45" i="43"/>
  <c r="F87" i="43"/>
  <c r="Z111" i="43"/>
  <c r="X117" i="43"/>
  <c r="AF33" i="43"/>
  <c r="AF81" i="43"/>
  <c r="AD87" i="43"/>
  <c r="AF93" i="43"/>
  <c r="AJ21" i="43"/>
  <c r="AJ45" i="43"/>
  <c r="AJ69" i="43"/>
  <c r="AJ93" i="43"/>
  <c r="AJ111" i="43"/>
  <c r="BH15" i="43"/>
  <c r="BH39" i="43"/>
  <c r="BH63" i="43"/>
  <c r="BJ81" i="43"/>
  <c r="BH87" i="43"/>
  <c r="BH105" i="43"/>
  <c r="Z9" i="43"/>
  <c r="Z81" i="43"/>
  <c r="BJ15" i="43"/>
  <c r="BJ39" i="43"/>
  <c r="BJ87" i="43"/>
  <c r="BJ105" i="43"/>
  <c r="H27" i="43"/>
  <c r="H69" i="43"/>
  <c r="F81" i="43"/>
  <c r="Z21" i="43"/>
  <c r="Z57" i="43"/>
  <c r="Z93" i="43"/>
  <c r="X111" i="43"/>
  <c r="AF27" i="43"/>
  <c r="AF45" i="43"/>
  <c r="AD51" i="43"/>
  <c r="AF57" i="43"/>
  <c r="AJ9" i="43"/>
  <c r="AJ15" i="43"/>
  <c r="AJ39" i="43"/>
  <c r="AJ63" i="43"/>
  <c r="AJ87" i="43"/>
  <c r="AJ105" i="43"/>
  <c r="BH99" i="43"/>
  <c r="AD15" i="43"/>
  <c r="AD45" i="43"/>
  <c r="AJ33" i="43"/>
  <c r="AJ57" i="43"/>
  <c r="AJ81" i="43"/>
  <c r="AJ99" i="43"/>
  <c r="BH27" i="43"/>
  <c r="BJ45" i="43"/>
  <c r="BH51" i="43"/>
  <c r="BH75" i="43"/>
  <c r="BH117" i="43"/>
  <c r="F93" i="43"/>
  <c r="F105" i="43"/>
  <c r="Z105" i="43"/>
  <c r="AF15" i="43"/>
  <c r="AD69" i="43"/>
  <c r="AF75" i="43"/>
  <c r="AL9" i="43"/>
  <c r="AL33" i="43"/>
  <c r="AL57" i="43"/>
  <c r="AL81" i="43"/>
  <c r="AL99" i="43"/>
  <c r="BJ27" i="43"/>
  <c r="BJ51" i="43"/>
  <c r="BJ75" i="43"/>
  <c r="BJ117" i="43"/>
  <c r="H111" i="43"/>
  <c r="AD63" i="43"/>
  <c r="AD81" i="43"/>
  <c r="AD111" i="43"/>
  <c r="C127" i="43" a="1"/>
  <c r="C127" i="43" s="1"/>
  <c r="C125" i="43" a="1"/>
  <c r="C125" i="43" s="1"/>
  <c r="C126" i="43" a="1"/>
  <c r="C126" i="43" s="1"/>
  <c r="AP125" i="43" l="1"/>
  <c r="AX127" i="43"/>
  <c r="AL126" i="43"/>
  <c r="AR125" i="43"/>
  <c r="AP128" i="43"/>
  <c r="BN128" i="43"/>
  <c r="BN125" i="43"/>
  <c r="BP128" i="43"/>
  <c r="AP127" i="43"/>
  <c r="AQ124" i="43" a="1"/>
  <c r="AQ124" i="43" s="1"/>
  <c r="AM124" i="43" a="1"/>
  <c r="AM124" i="43" s="1"/>
  <c r="AM129" i="43" s="1"/>
  <c r="AO124" i="43" a="1"/>
  <c r="AO124" i="43" s="1"/>
  <c r="AN124" i="43" a="1"/>
  <c r="AN124" i="43" s="1"/>
  <c r="AN129" i="43" s="1"/>
  <c r="AR127" i="43"/>
  <c r="AP126" i="43"/>
  <c r="AR128" i="43"/>
  <c r="AR126" i="43"/>
  <c r="AX125" i="43"/>
  <c r="AV126" i="43"/>
  <c r="AV128" i="43"/>
  <c r="AT124" i="43" a="1"/>
  <c r="AT124" i="43" s="1"/>
  <c r="AT129" i="43" s="1"/>
  <c r="AW124" i="43" a="1"/>
  <c r="AW124" i="43" s="1"/>
  <c r="AS124" i="43" a="1"/>
  <c r="AS124" i="43" s="1"/>
  <c r="AS129" i="43" s="1"/>
  <c r="AU124" i="43" a="1"/>
  <c r="AU124" i="43" s="1"/>
  <c r="AX128" i="43"/>
  <c r="AV125" i="43"/>
  <c r="AX126" i="43"/>
  <c r="AV127" i="43"/>
  <c r="BC124" i="43" a="1"/>
  <c r="BC124" i="43" s="1"/>
  <c r="AY124" i="43" a="1"/>
  <c r="AY124" i="43" s="1"/>
  <c r="AY129" i="43" s="1"/>
  <c r="BA124" i="43" a="1"/>
  <c r="BA124" i="43" s="1"/>
  <c r="AZ124" i="43" a="1"/>
  <c r="AZ124" i="43" s="1"/>
  <c r="AZ129" i="43" s="1"/>
  <c r="BB125" i="43"/>
  <c r="BB128" i="43"/>
  <c r="BB127" i="43"/>
  <c r="BD127" i="43"/>
  <c r="BD128" i="43"/>
  <c r="BD125" i="43"/>
  <c r="BB126" i="43"/>
  <c r="BD126" i="43"/>
  <c r="C124" i="43" a="1"/>
  <c r="C124" i="43" s="1"/>
  <c r="C129" i="43" s="1"/>
  <c r="BL124" i="43" a="1"/>
  <c r="BL124" i="43" s="1"/>
  <c r="BL129" i="43" s="1"/>
  <c r="BK124" i="43" a="1"/>
  <c r="BK124" i="43" s="1"/>
  <c r="BK129" i="43" s="1"/>
  <c r="BM124" i="43" a="1"/>
  <c r="BM124" i="43" s="1"/>
  <c r="BO124" i="43" a="1"/>
  <c r="BO124" i="43" s="1"/>
  <c r="BP43" i="43"/>
  <c r="BO39" i="43"/>
  <c r="BP39" i="43" s="1"/>
  <c r="BN126" i="43"/>
  <c r="BN127" i="43"/>
  <c r="BP127" i="43"/>
  <c r="BP126" i="43"/>
  <c r="BP125" i="43"/>
  <c r="F126" i="43"/>
  <c r="R127" i="43"/>
  <c r="T127" i="43"/>
  <c r="Z127" i="43"/>
  <c r="Z125" i="43"/>
  <c r="AL125" i="43"/>
  <c r="F127" i="43"/>
  <c r="X126" i="43"/>
  <c r="BH126" i="43"/>
  <c r="AL127" i="43"/>
  <c r="H128" i="43"/>
  <c r="AJ127" i="43"/>
  <c r="X127" i="43"/>
  <c r="X128" i="43"/>
  <c r="Z128" i="43"/>
  <c r="F128" i="43"/>
  <c r="T128" i="43"/>
  <c r="AL128" i="43"/>
  <c r="AF128" i="43"/>
  <c r="R128" i="43"/>
  <c r="T125" i="43"/>
  <c r="T126" i="43"/>
  <c r="X125" i="43"/>
  <c r="H125" i="43"/>
  <c r="J124" i="43" a="1"/>
  <c r="J124" i="43" s="1"/>
  <c r="M124" i="43" a="1"/>
  <c r="M124" i="43" s="1"/>
  <c r="M129" i="43" s="1"/>
  <c r="K124" i="43" a="1"/>
  <c r="K124" i="43" s="1"/>
  <c r="K129" i="43" s="1"/>
  <c r="I124" i="43" a="1"/>
  <c r="I124" i="43" s="1"/>
  <c r="I129" i="43" s="1"/>
  <c r="N124" i="43" a="1"/>
  <c r="N124" i="43" s="1"/>
  <c r="L124" i="43" a="1"/>
  <c r="L124" i="43" s="1"/>
  <c r="Y124" i="43" a="1"/>
  <c r="Y124" i="43" s="1"/>
  <c r="BE124" i="43" a="1"/>
  <c r="BE124" i="43" s="1"/>
  <c r="BE129" i="43" s="1"/>
  <c r="W124" i="43" a="1"/>
  <c r="W124" i="43" s="1"/>
  <c r="W129" i="43" s="1"/>
  <c r="V124" i="43" a="1"/>
  <c r="V124" i="43" s="1"/>
  <c r="V129" i="43" s="1"/>
  <c r="AK124" i="43" a="1"/>
  <c r="AK124" i="43" s="1"/>
  <c r="AI124" i="43" a="1"/>
  <c r="AI124" i="43" s="1"/>
  <c r="AI129" i="43" s="1"/>
  <c r="U124" i="43" a="1"/>
  <c r="U124" i="43" s="1"/>
  <c r="U129" i="43" s="1"/>
  <c r="BI124" i="43" a="1"/>
  <c r="BI124" i="43" s="1"/>
  <c r="AH124" i="43" a="1"/>
  <c r="AH124" i="43" s="1"/>
  <c r="AH129" i="43" s="1"/>
  <c r="AE124" i="43" a="1"/>
  <c r="AE124" i="43" s="1"/>
  <c r="AG124" i="43" a="1"/>
  <c r="AG124" i="43" s="1"/>
  <c r="AG129" i="43" s="1"/>
  <c r="S124" i="43" a="1"/>
  <c r="S124" i="43" s="1"/>
  <c r="Q124" i="43" a="1"/>
  <c r="Q124" i="43" s="1"/>
  <c r="P124" i="43" a="1"/>
  <c r="P124" i="43" s="1"/>
  <c r="P129" i="43" s="1"/>
  <c r="BG124" i="43" a="1"/>
  <c r="BG124" i="43" s="1"/>
  <c r="AC124" i="43" a="1"/>
  <c r="AC124" i="43" s="1"/>
  <c r="AC129" i="43" s="1"/>
  <c r="O124" i="43" a="1"/>
  <c r="O124" i="43" s="1"/>
  <c r="O129" i="43" s="1"/>
  <c r="BF124" i="43" a="1"/>
  <c r="BF124" i="43" s="1"/>
  <c r="BF129" i="43" s="1"/>
  <c r="AB124" i="43" a="1"/>
  <c r="AB124" i="43" s="1"/>
  <c r="AB129" i="43" s="1"/>
  <c r="AA124" i="43" a="1"/>
  <c r="AA124" i="43" s="1"/>
  <c r="AA129" i="43" s="1"/>
  <c r="AJ128" i="43"/>
  <c r="F125" i="43"/>
  <c r="BH128" i="43"/>
  <c r="R125" i="43"/>
  <c r="AJ125" i="43"/>
  <c r="AJ126" i="43"/>
  <c r="BJ128" i="43"/>
  <c r="R126" i="43"/>
  <c r="H126" i="43"/>
  <c r="AD128" i="43"/>
  <c r="AF125" i="43"/>
  <c r="AF126" i="43"/>
  <c r="AD127" i="43"/>
  <c r="AF127" i="43"/>
  <c r="AD125" i="43"/>
  <c r="Z126" i="43"/>
  <c r="BH125" i="43"/>
  <c r="BJ125" i="43"/>
  <c r="AD126" i="43"/>
  <c r="BJ126" i="43"/>
  <c r="BH127" i="43"/>
  <c r="BJ127" i="43"/>
  <c r="D124" i="43" a="1"/>
  <c r="D124" i="43" s="1"/>
  <c r="D129" i="43" s="1"/>
  <c r="E124" i="43" a="1"/>
  <c r="E124" i="43" s="1"/>
  <c r="G124" i="43" a="1"/>
  <c r="G124" i="43" s="1"/>
  <c r="AO129" i="43" l="1"/>
  <c r="AP129" i="43" s="1"/>
  <c r="AP124" i="43"/>
  <c r="AQ129" i="43"/>
  <c r="AR129" i="43" s="1"/>
  <c r="AR124" i="43"/>
  <c r="AV124" i="43"/>
  <c r="AU129" i="43"/>
  <c r="AV129" i="43" s="1"/>
  <c r="AW129" i="43"/>
  <c r="AX129" i="43" s="1"/>
  <c r="AX124" i="43"/>
  <c r="BA129" i="43"/>
  <c r="BB129" i="43" s="1"/>
  <c r="BB124" i="43"/>
  <c r="BD124" i="43"/>
  <c r="BC129" i="43"/>
  <c r="BD129" i="43" s="1"/>
  <c r="BN124" i="43"/>
  <c r="BM129" i="43"/>
  <c r="BN129" i="43" s="1"/>
  <c r="BP124" i="43"/>
  <c r="BO129" i="43"/>
  <c r="BP129" i="43" s="1"/>
  <c r="F124" i="43"/>
  <c r="BH124" i="43"/>
  <c r="H124" i="43"/>
  <c r="G129" i="43"/>
  <c r="H129" i="43" s="1"/>
  <c r="L129" i="43"/>
  <c r="N129" i="43"/>
  <c r="AJ124" i="43"/>
  <c r="BG129" i="43"/>
  <c r="BH129" i="43" s="1"/>
  <c r="R124" i="43"/>
  <c r="Q129" i="43"/>
  <c r="R129" i="43" s="1"/>
  <c r="AL124" i="43"/>
  <c r="T124" i="43"/>
  <c r="S129" i="43"/>
  <c r="T129" i="43" s="1"/>
  <c r="X124" i="43"/>
  <c r="AF124" i="43"/>
  <c r="E129" i="43"/>
  <c r="F129" i="43" s="1"/>
  <c r="Z124" i="43"/>
  <c r="AD124" i="43"/>
  <c r="BJ124" i="43"/>
  <c r="Y129" i="43"/>
  <c r="Z129" i="43" s="1"/>
  <c r="AJ129" i="43"/>
  <c r="X129" i="43"/>
  <c r="AD129" i="43"/>
  <c r="AK129" i="43"/>
  <c r="AL129" i="43" s="1"/>
  <c r="BI129" i="43"/>
  <c r="BJ129" i="43" s="1"/>
  <c r="AE129" i="43"/>
  <c r="AF129" i="43" s="1"/>
  <c r="W11" i="23" l="1"/>
  <c r="W12" i="23"/>
  <c r="W13" i="23"/>
  <c r="W14" i="23"/>
  <c r="W15" i="23"/>
  <c r="W16" i="23"/>
  <c r="W17" i="23"/>
  <c r="W18" i="23"/>
  <c r="W19" i="23"/>
  <c r="W20" i="23"/>
  <c r="W21" i="23"/>
  <c r="W22" i="23"/>
  <c r="W23" i="23"/>
  <c r="W24" i="23"/>
  <c r="W25" i="23"/>
  <c r="W26" i="23"/>
  <c r="W27" i="23"/>
  <c r="W28" i="23"/>
  <c r="W29" i="23"/>
  <c r="W30" i="23"/>
  <c r="W31" i="23"/>
  <c r="W32" i="23"/>
  <c r="W33" i="23"/>
  <c r="W34" i="23"/>
  <c r="W35" i="23"/>
  <c r="W36" i="23"/>
  <c r="W37" i="23"/>
  <c r="W38" i="23"/>
  <c r="W39" i="23"/>
  <c r="W40" i="23"/>
  <c r="W41" i="23"/>
  <c r="W42" i="23"/>
  <c r="W43" i="23"/>
  <c r="W44" i="23"/>
  <c r="W45" i="23"/>
  <c r="W46" i="23"/>
  <c r="W47" i="23"/>
  <c r="W48" i="23"/>
  <c r="W49" i="23"/>
  <c r="W50" i="23"/>
  <c r="W53" i="23"/>
  <c r="W54" i="23"/>
  <c r="W55" i="23"/>
  <c r="W58" i="23"/>
  <c r="W59" i="23"/>
  <c r="W60" i="23"/>
  <c r="W61" i="23"/>
  <c r="W62" i="23"/>
  <c r="W63" i="23"/>
  <c r="W64" i="23"/>
  <c r="W68" i="23"/>
  <c r="W69" i="23"/>
  <c r="W73" i="23"/>
  <c r="W74" i="23"/>
  <c r="W78" i="23"/>
  <c r="W79" i="23"/>
  <c r="W80" i="23"/>
  <c r="W81" i="23"/>
  <c r="W82" i="23"/>
  <c r="W83" i="23"/>
  <c r="W84" i="23"/>
  <c r="W85" i="23"/>
  <c r="W86" i="23"/>
  <c r="W87" i="23"/>
  <c r="W88" i="23"/>
  <c r="W89" i="23"/>
  <c r="W93" i="23"/>
  <c r="W94" i="23"/>
  <c r="W95" i="23"/>
  <c r="W96" i="23"/>
  <c r="W97" i="23"/>
  <c r="W98" i="23"/>
  <c r="W99" i="23"/>
  <c r="W103" i="23"/>
  <c r="W104" i="23"/>
  <c r="W105" i="23"/>
  <c r="W106" i="23"/>
  <c r="W107" i="23"/>
  <c r="W108" i="23"/>
  <c r="W10" i="23"/>
  <c r="AD40" i="23"/>
  <c r="AD48" i="23"/>
  <c r="AD104" i="23"/>
  <c r="J103" i="23"/>
  <c r="I103" i="23"/>
  <c r="D103" i="23"/>
  <c r="C103" i="23"/>
  <c r="J102" i="23"/>
  <c r="I102" i="23"/>
  <c r="D102" i="23"/>
  <c r="C102" i="23"/>
  <c r="J101" i="23"/>
  <c r="I101" i="23"/>
  <c r="D101" i="23"/>
  <c r="C101" i="23"/>
  <c r="J100" i="23"/>
  <c r="I100" i="23"/>
  <c r="D100" i="23"/>
  <c r="C100" i="23"/>
  <c r="J98" i="23"/>
  <c r="I98" i="23"/>
  <c r="D98" i="23"/>
  <c r="C98" i="23"/>
  <c r="J97" i="23"/>
  <c r="I97" i="23"/>
  <c r="D97" i="23"/>
  <c r="C97" i="23"/>
  <c r="J96" i="23"/>
  <c r="I96" i="23"/>
  <c r="D96" i="23"/>
  <c r="C96" i="23"/>
  <c r="J95" i="23"/>
  <c r="I95" i="23"/>
  <c r="D95" i="23"/>
  <c r="C95" i="23"/>
  <c r="J93" i="23"/>
  <c r="I93" i="23"/>
  <c r="D93" i="23"/>
  <c r="C93" i="23"/>
  <c r="J92" i="23"/>
  <c r="I92" i="23"/>
  <c r="D92" i="23"/>
  <c r="C92" i="23"/>
  <c r="J91" i="23"/>
  <c r="I91" i="23"/>
  <c r="D91" i="23"/>
  <c r="C91" i="23"/>
  <c r="J90" i="23"/>
  <c r="I90" i="23"/>
  <c r="D90" i="23"/>
  <c r="C90" i="23"/>
  <c r="J88" i="23"/>
  <c r="I88" i="23"/>
  <c r="D88" i="23"/>
  <c r="C88" i="23"/>
  <c r="J87" i="23"/>
  <c r="I87" i="23"/>
  <c r="D87" i="23"/>
  <c r="C87" i="23"/>
  <c r="J86" i="23"/>
  <c r="I86" i="23"/>
  <c r="D86" i="23"/>
  <c r="C86" i="23"/>
  <c r="J85" i="23"/>
  <c r="I85" i="23"/>
  <c r="D85" i="23"/>
  <c r="C85" i="23"/>
  <c r="J83" i="23"/>
  <c r="I83" i="23"/>
  <c r="D83" i="23"/>
  <c r="C83" i="23"/>
  <c r="J82" i="23"/>
  <c r="I82" i="23"/>
  <c r="D82" i="23"/>
  <c r="C82" i="23"/>
  <c r="J81" i="23"/>
  <c r="I81" i="23"/>
  <c r="D81" i="23"/>
  <c r="C81" i="23"/>
  <c r="J80" i="23"/>
  <c r="I80" i="23"/>
  <c r="D80" i="23"/>
  <c r="C80" i="23"/>
  <c r="J78" i="23"/>
  <c r="I78" i="23"/>
  <c r="D78" i="23"/>
  <c r="C78" i="23"/>
  <c r="J77" i="23"/>
  <c r="I77" i="23"/>
  <c r="D77" i="23"/>
  <c r="C77" i="23"/>
  <c r="J76" i="23"/>
  <c r="I76" i="23"/>
  <c r="D76" i="23"/>
  <c r="C76" i="23"/>
  <c r="J75" i="23"/>
  <c r="I75" i="23"/>
  <c r="D75" i="23"/>
  <c r="C75" i="23"/>
  <c r="J73" i="23"/>
  <c r="I73" i="23"/>
  <c r="D73" i="23"/>
  <c r="C73" i="23"/>
  <c r="J72" i="23"/>
  <c r="I72" i="23"/>
  <c r="D72" i="23"/>
  <c r="C72" i="23"/>
  <c r="J71" i="23"/>
  <c r="I71" i="23"/>
  <c r="D71" i="23"/>
  <c r="C71" i="23"/>
  <c r="J70" i="23"/>
  <c r="I70" i="23"/>
  <c r="D70" i="23"/>
  <c r="C70" i="23"/>
  <c r="J68" i="23"/>
  <c r="I68" i="23"/>
  <c r="D68" i="23"/>
  <c r="C68" i="23"/>
  <c r="J67" i="23"/>
  <c r="I67" i="23"/>
  <c r="D67" i="23"/>
  <c r="C67" i="23"/>
  <c r="J66" i="23"/>
  <c r="I66" i="23"/>
  <c r="D66" i="23"/>
  <c r="C66" i="23"/>
  <c r="J65" i="23"/>
  <c r="I65" i="23"/>
  <c r="D65" i="23"/>
  <c r="C65" i="23"/>
  <c r="J63" i="23"/>
  <c r="I63" i="23"/>
  <c r="D63" i="23"/>
  <c r="C63" i="23"/>
  <c r="J62" i="23"/>
  <c r="I62" i="23"/>
  <c r="D62" i="23"/>
  <c r="C62" i="23"/>
  <c r="J61" i="23"/>
  <c r="I61" i="23"/>
  <c r="D61" i="23"/>
  <c r="C61" i="23"/>
  <c r="J60" i="23"/>
  <c r="I60" i="23"/>
  <c r="D60" i="23"/>
  <c r="C60" i="23"/>
  <c r="J58" i="23"/>
  <c r="I58" i="23"/>
  <c r="D58" i="23"/>
  <c r="C58" i="23"/>
  <c r="J57" i="23"/>
  <c r="I57" i="23"/>
  <c r="D57" i="23"/>
  <c r="C57" i="23"/>
  <c r="J56" i="23"/>
  <c r="I56" i="23"/>
  <c r="D56" i="23"/>
  <c r="C56" i="23"/>
  <c r="J55" i="23"/>
  <c r="I55" i="23"/>
  <c r="D55" i="23"/>
  <c r="C55" i="23"/>
  <c r="J53" i="23"/>
  <c r="I53" i="23"/>
  <c r="D53" i="23"/>
  <c r="C53" i="23"/>
  <c r="J52" i="23"/>
  <c r="I52" i="23"/>
  <c r="D52" i="23"/>
  <c r="C52" i="23"/>
  <c r="J51" i="23"/>
  <c r="I51" i="23"/>
  <c r="D51" i="23"/>
  <c r="C51" i="23"/>
  <c r="J50" i="23"/>
  <c r="I50" i="23"/>
  <c r="D50" i="23"/>
  <c r="C50" i="23"/>
  <c r="J48" i="23"/>
  <c r="I48" i="23"/>
  <c r="D48" i="23"/>
  <c r="C48" i="23"/>
  <c r="J47" i="23"/>
  <c r="I47" i="23"/>
  <c r="D47" i="23"/>
  <c r="C47" i="23"/>
  <c r="J46" i="23"/>
  <c r="I46" i="23"/>
  <c r="D46" i="23"/>
  <c r="C46" i="23"/>
  <c r="J45" i="23"/>
  <c r="I45" i="23"/>
  <c r="D45" i="23"/>
  <c r="C45" i="23"/>
  <c r="J43" i="23"/>
  <c r="I43" i="23"/>
  <c r="D43" i="23"/>
  <c r="C43" i="23"/>
  <c r="J42" i="23"/>
  <c r="I42" i="23"/>
  <c r="D42" i="23"/>
  <c r="C42" i="23"/>
  <c r="J41" i="23"/>
  <c r="I41" i="23"/>
  <c r="D41" i="23"/>
  <c r="C41" i="23"/>
  <c r="J40" i="23"/>
  <c r="I40" i="23"/>
  <c r="D40" i="23"/>
  <c r="C40" i="23"/>
  <c r="J38" i="23"/>
  <c r="I38" i="23"/>
  <c r="D38" i="23"/>
  <c r="C38" i="23"/>
  <c r="J37" i="23"/>
  <c r="I37" i="23"/>
  <c r="D37" i="23"/>
  <c r="C37" i="23"/>
  <c r="J36" i="23"/>
  <c r="I36" i="23"/>
  <c r="D36" i="23"/>
  <c r="C36" i="23"/>
  <c r="J35" i="23"/>
  <c r="I35" i="23"/>
  <c r="D35" i="23"/>
  <c r="C35" i="23"/>
  <c r="J33" i="23"/>
  <c r="I33" i="23"/>
  <c r="D33" i="23"/>
  <c r="C33" i="23"/>
  <c r="J32" i="23"/>
  <c r="I32" i="23"/>
  <c r="D32" i="23"/>
  <c r="C32" i="23"/>
  <c r="J31" i="23"/>
  <c r="I31" i="23"/>
  <c r="D31" i="23"/>
  <c r="C31" i="23"/>
  <c r="J30" i="23"/>
  <c r="I30" i="23"/>
  <c r="D30" i="23"/>
  <c r="C30" i="23"/>
  <c r="J28" i="23"/>
  <c r="I28" i="23"/>
  <c r="D28" i="23"/>
  <c r="C28" i="23"/>
  <c r="J27" i="23"/>
  <c r="I27" i="23"/>
  <c r="D27" i="23"/>
  <c r="C27" i="23"/>
  <c r="J26" i="23"/>
  <c r="I26" i="23"/>
  <c r="D26" i="23"/>
  <c r="C26" i="23"/>
  <c r="J25" i="23"/>
  <c r="I25" i="23"/>
  <c r="D25" i="23"/>
  <c r="C25" i="23"/>
  <c r="J23" i="23"/>
  <c r="I23" i="23"/>
  <c r="D23" i="23"/>
  <c r="C23" i="23"/>
  <c r="J22" i="23"/>
  <c r="I22" i="23"/>
  <c r="D22" i="23"/>
  <c r="C22" i="23"/>
  <c r="J21" i="23"/>
  <c r="I21" i="23"/>
  <c r="D21" i="23"/>
  <c r="C21" i="23"/>
  <c r="J20" i="23"/>
  <c r="I20" i="23"/>
  <c r="D20" i="23"/>
  <c r="C20" i="23"/>
  <c r="J18" i="23"/>
  <c r="I18" i="23"/>
  <c r="D18" i="23"/>
  <c r="C18" i="23"/>
  <c r="J17" i="23"/>
  <c r="I17" i="23"/>
  <c r="D17" i="23"/>
  <c r="C17" i="23"/>
  <c r="J16" i="23"/>
  <c r="I16" i="23"/>
  <c r="D16" i="23"/>
  <c r="C16" i="23"/>
  <c r="J15" i="23"/>
  <c r="I15" i="23"/>
  <c r="D15" i="23"/>
  <c r="C15" i="23"/>
  <c r="J13" i="23"/>
  <c r="I13" i="23"/>
  <c r="D13" i="23"/>
  <c r="C13" i="23"/>
  <c r="J12" i="23"/>
  <c r="I12" i="23"/>
  <c r="D12" i="23"/>
  <c r="C12" i="23"/>
  <c r="J11" i="23"/>
  <c r="I11" i="23"/>
  <c r="D11" i="23"/>
  <c r="C11" i="23"/>
  <c r="J10" i="23"/>
  <c r="I10" i="23"/>
  <c r="D10" i="23"/>
  <c r="C10" i="23"/>
  <c r="AD9" i="23"/>
  <c r="AD10" i="23"/>
  <c r="AD13" i="23"/>
  <c r="AD15" i="23"/>
  <c r="AD16" i="23"/>
  <c r="AD17" i="23"/>
  <c r="AD18" i="23"/>
  <c r="AD21" i="23"/>
  <c r="AD23" i="23"/>
  <c r="AD24" i="23"/>
  <c r="AD25" i="23"/>
  <c r="AD26" i="23"/>
  <c r="AD29" i="23"/>
  <c r="AD31" i="23"/>
  <c r="AD32" i="23"/>
  <c r="AD33" i="23"/>
  <c r="AD34" i="23"/>
  <c r="AD37" i="23"/>
  <c r="AD39" i="23"/>
  <c r="AD41" i="23"/>
  <c r="AD42" i="23"/>
  <c r="AD45" i="23"/>
  <c r="AD47" i="23"/>
  <c r="AD49" i="23"/>
  <c r="AD50" i="23"/>
  <c r="AD53" i="23"/>
  <c r="AD55" i="23"/>
  <c r="AD56" i="23"/>
  <c r="AD57" i="23"/>
  <c r="AD58" i="23"/>
  <c r="AD61" i="23"/>
  <c r="AD63" i="23"/>
  <c r="AD64" i="23"/>
  <c r="AD66" i="23"/>
  <c r="AD69" i="23"/>
  <c r="AD71" i="23"/>
  <c r="AD72" i="23"/>
  <c r="AD74" i="23"/>
  <c r="AD77" i="23"/>
  <c r="AD79" i="23"/>
  <c r="AD80" i="23"/>
  <c r="AD82" i="23"/>
  <c r="AD85" i="23"/>
  <c r="AD87" i="23"/>
  <c r="AD88" i="23"/>
  <c r="AD90" i="23"/>
  <c r="AD93" i="23"/>
  <c r="AD95" i="23"/>
  <c r="AD96" i="23"/>
  <c r="AD98" i="23"/>
  <c r="AD101" i="23"/>
  <c r="AD103" i="23"/>
  <c r="AD106" i="23"/>
  <c r="AD109" i="23"/>
  <c r="AD8" i="23"/>
  <c r="P18" i="23" l="1"/>
  <c r="AD92" i="23"/>
  <c r="AD28" i="23"/>
  <c r="AD20" i="23"/>
  <c r="AD107" i="23"/>
  <c r="AD99" i="23"/>
  <c r="AD91" i="23"/>
  <c r="AD83" i="23"/>
  <c r="AD75" i="23"/>
  <c r="AD67" i="23"/>
  <c r="AD59" i="23"/>
  <c r="AD51" i="23"/>
  <c r="AD43" i="23"/>
  <c r="AD35" i="23"/>
  <c r="AD27" i="23"/>
  <c r="AD19" i="23"/>
  <c r="AD11" i="23"/>
  <c r="AD84" i="23"/>
  <c r="AD60" i="23"/>
  <c r="AD44" i="23"/>
  <c r="AD12" i="23"/>
  <c r="AD100" i="23"/>
  <c r="AD105" i="23"/>
  <c r="AD97" i="23"/>
  <c r="AD89" i="23"/>
  <c r="AD81" i="23"/>
  <c r="AD73" i="23"/>
  <c r="AD65" i="23"/>
  <c r="AD52" i="23"/>
  <c r="AD108" i="23"/>
  <c r="AD36" i="23"/>
  <c r="AD76" i="23"/>
  <c r="AD68" i="23"/>
  <c r="AD102" i="23"/>
  <c r="AD94" i="23"/>
  <c r="AD86" i="23"/>
  <c r="AD78" i="23"/>
  <c r="AD70" i="23"/>
  <c r="AD62" i="23"/>
  <c r="AD54" i="23"/>
  <c r="AD46" i="23"/>
  <c r="AD38" i="23"/>
  <c r="AD30" i="23"/>
  <c r="AD22" i="23"/>
  <c r="AD14" i="23"/>
  <c r="I59" i="23"/>
  <c r="J99" i="23"/>
  <c r="I99" i="23"/>
  <c r="D99" i="23"/>
  <c r="C99" i="23"/>
  <c r="J94" i="23"/>
  <c r="I94" i="23"/>
  <c r="D94" i="23"/>
  <c r="C94" i="23"/>
  <c r="J89" i="23"/>
  <c r="I89" i="23"/>
  <c r="D89" i="23"/>
  <c r="C89" i="23"/>
  <c r="J84" i="23"/>
  <c r="I84" i="23"/>
  <c r="D84" i="23"/>
  <c r="C84" i="23"/>
  <c r="J79" i="23"/>
  <c r="I79" i="23"/>
  <c r="D79" i="23"/>
  <c r="C79" i="23"/>
  <c r="J74" i="23"/>
  <c r="I74" i="23"/>
  <c r="D74" i="23"/>
  <c r="C74" i="23"/>
  <c r="J69" i="23"/>
  <c r="I69" i="23"/>
  <c r="D69" i="23"/>
  <c r="C69" i="23"/>
  <c r="J64" i="23"/>
  <c r="I64" i="23"/>
  <c r="D64" i="23"/>
  <c r="C64" i="23"/>
  <c r="J59" i="23"/>
  <c r="D59" i="23"/>
  <c r="C59" i="23"/>
  <c r="J54" i="23"/>
  <c r="I54" i="23"/>
  <c r="D54" i="23"/>
  <c r="C54" i="23"/>
  <c r="J49" i="23"/>
  <c r="I49" i="23"/>
  <c r="D49" i="23"/>
  <c r="C49" i="23"/>
  <c r="J44" i="23"/>
  <c r="I44" i="23"/>
  <c r="D44" i="23"/>
  <c r="C44" i="23"/>
  <c r="J39" i="23"/>
  <c r="I39" i="23"/>
  <c r="D39" i="23"/>
  <c r="C39" i="23"/>
  <c r="J34" i="23"/>
  <c r="I34" i="23"/>
  <c r="D34" i="23"/>
  <c r="C34" i="23"/>
  <c r="J29" i="23"/>
  <c r="I29" i="23"/>
  <c r="D29" i="23"/>
  <c r="C29" i="23"/>
  <c r="J24" i="23"/>
  <c r="I24" i="23"/>
  <c r="D24" i="23"/>
  <c r="C24" i="23"/>
  <c r="J19" i="23"/>
  <c r="I19" i="23"/>
  <c r="D19" i="23"/>
  <c r="C19" i="23"/>
  <c r="J14" i="23"/>
  <c r="I14" i="23"/>
  <c r="D14" i="23"/>
  <c r="C14" i="23"/>
  <c r="U100" i="23" l="1"/>
  <c r="W100" i="23" s="1"/>
  <c r="U90" i="23"/>
  <c r="W90" i="23" s="1"/>
  <c r="U75" i="23"/>
  <c r="W75" i="23" s="1"/>
  <c r="U70" i="23"/>
  <c r="W70" i="23" s="1"/>
  <c r="U65" i="23"/>
  <c r="W65" i="23" s="1"/>
  <c r="U52" i="23" l="1"/>
  <c r="W52" i="23" s="1"/>
  <c r="U56" i="23"/>
  <c r="W56" i="23" s="1"/>
  <c r="U102" i="23"/>
  <c r="W102" i="23" s="1"/>
  <c r="U67" i="23"/>
  <c r="W67" i="23" s="1"/>
  <c r="U72" i="23"/>
  <c r="W72" i="23" s="1"/>
  <c r="U92" i="23"/>
  <c r="W92" i="23" s="1"/>
  <c r="U76" i="23"/>
  <c r="W76" i="23" s="1"/>
  <c r="U71" i="23"/>
  <c r="W71" i="23" s="1"/>
  <c r="U66" i="23"/>
  <c r="W66" i="23" s="1"/>
  <c r="U91" i="23"/>
  <c r="W91" i="23" s="1"/>
  <c r="U51" i="23"/>
  <c r="W51" i="23" s="1"/>
  <c r="U57" i="23"/>
  <c r="W57" i="23" s="1"/>
  <c r="U77" i="23"/>
  <c r="W77" i="23" s="1"/>
  <c r="U101" i="23"/>
  <c r="W101" i="23" s="1"/>
  <c r="AE50" i="23" l="1"/>
  <c r="AF95" i="23"/>
  <c r="AE106" i="23"/>
  <c r="AE88" i="23"/>
  <c r="AH98" i="23"/>
  <c r="AE27" i="23"/>
  <c r="AE51" i="23"/>
  <c r="AF96" i="23"/>
  <c r="AF51" i="23"/>
  <c r="AH88" i="23"/>
  <c r="AH104" i="23"/>
  <c r="AE58" i="23"/>
  <c r="AH84" i="23"/>
  <c r="AE90" i="23"/>
  <c r="AF103" i="23"/>
  <c r="AE32" i="23"/>
  <c r="AF53" i="23"/>
  <c r="AF101" i="23"/>
  <c r="AF32" i="23"/>
  <c r="AF88" i="23"/>
  <c r="AH101" i="23"/>
  <c r="AF27" i="23"/>
  <c r="AE94" i="23"/>
  <c r="AF107" i="23"/>
  <c r="AF55" i="23"/>
  <c r="AF87" i="23"/>
  <c r="AE98" i="23"/>
  <c r="AH108" i="23"/>
  <c r="AE56" i="23"/>
  <c r="AH90" i="23"/>
  <c r="AE104" i="23"/>
  <c r="AH29" i="23"/>
  <c r="AE91" i="23"/>
  <c r="AE107" i="23"/>
  <c r="AF19" i="23"/>
  <c r="AF83" i="23"/>
  <c r="AH96" i="23"/>
  <c r="AH52" i="23"/>
  <c r="AH92" i="23"/>
  <c r="AH100" i="23"/>
  <c r="AH50" i="23"/>
  <c r="AF93" i="23"/>
  <c r="AH106" i="23"/>
  <c r="AF56" i="23"/>
  <c r="AH85" i="23"/>
  <c r="AE99" i="23"/>
  <c r="AE30" i="23"/>
  <c r="AH56" i="23"/>
  <c r="AF91" i="23"/>
  <c r="AE102" i="23"/>
  <c r="AH18" i="23"/>
  <c r="AH26" i="23"/>
  <c r="AF29" i="23"/>
  <c r="AH34" i="23"/>
  <c r="AH58" i="23"/>
  <c r="AF85" i="23"/>
  <c r="AE96" i="23"/>
  <c r="AF109" i="23"/>
  <c r="AE19" i="23"/>
  <c r="AH53" i="23"/>
  <c r="AE83" i="23"/>
  <c r="AH93" i="23"/>
  <c r="AH109" i="23"/>
  <c r="AE54" i="23"/>
  <c r="AE86" i="23"/>
  <c r="AF99" i="23"/>
  <c r="AF104" i="23"/>
  <c r="AH32" i="23"/>
  <c r="AE17" i="23"/>
  <c r="AF90" i="23"/>
  <c r="AF18" i="23"/>
  <c r="AF108" i="23"/>
  <c r="AE87" i="23"/>
  <c r="AE108" i="23"/>
  <c r="AH86" i="23"/>
  <c r="AF33" i="23"/>
  <c r="AF102" i="23"/>
  <c r="AF30" i="23"/>
  <c r="AE33" i="23"/>
  <c r="AE109" i="23"/>
  <c r="AH87" i="23"/>
  <c r="AH105" i="23"/>
  <c r="AF84" i="23"/>
  <c r="AF105" i="23"/>
  <c r="AE84" i="23"/>
  <c r="AH30" i="23"/>
  <c r="AH99" i="23"/>
  <c r="AE57" i="23"/>
  <c r="AH27" i="23"/>
  <c r="AE28" i="23"/>
  <c r="AF54" i="23"/>
  <c r="AE18" i="23"/>
  <c r="AH83" i="23"/>
  <c r="AF106" i="23"/>
  <c r="AG106" i="23" s="1"/>
  <c r="AE85" i="23"/>
  <c r="AF34" i="23"/>
  <c r="AE34" i="23"/>
  <c r="AE103" i="23"/>
  <c r="AH33" i="23"/>
  <c r="AH102" i="23"/>
  <c r="AE97" i="23"/>
  <c r="AH103" i="23"/>
  <c r="AH31" i="23"/>
  <c r="AF31" i="23"/>
  <c r="AF100" i="23"/>
  <c r="AH57" i="23"/>
  <c r="AE31" i="23"/>
  <c r="AE100" i="23"/>
  <c r="AF57" i="23"/>
  <c r="AF94" i="23"/>
  <c r="AH51" i="23"/>
  <c r="AH107" i="23"/>
  <c r="AF50" i="23"/>
  <c r="AE105" i="23"/>
  <c r="AE101" i="23"/>
  <c r="AF58" i="23"/>
  <c r="AE29" i="23"/>
  <c r="AH28" i="23"/>
  <c r="AH97" i="23"/>
  <c r="AE55" i="23"/>
  <c r="AF28" i="23"/>
  <c r="AF97" i="23"/>
  <c r="AH54" i="23"/>
  <c r="AH91" i="23"/>
  <c r="AH19" i="23"/>
  <c r="AH89" i="23"/>
  <c r="AH17" i="23"/>
  <c r="AF98" i="23"/>
  <c r="AH55" i="23"/>
  <c r="AF26" i="23"/>
  <c r="AE26" i="23"/>
  <c r="AE95" i="23"/>
  <c r="AF52" i="23"/>
  <c r="AH94" i="23"/>
  <c r="AE52" i="23"/>
  <c r="AF17" i="23"/>
  <c r="AE89" i="23"/>
  <c r="AF89" i="23"/>
  <c r="AH95" i="23"/>
  <c r="AE53" i="23"/>
  <c r="AF92" i="23"/>
  <c r="AE92" i="23"/>
  <c r="AF86" i="23"/>
  <c r="AE93" i="23"/>
  <c r="AG54" i="23" l="1"/>
  <c r="AG86" i="23"/>
  <c r="AG17" i="23"/>
  <c r="AG28" i="23"/>
  <c r="AG50" i="23"/>
  <c r="AG88" i="23"/>
  <c r="AG105" i="23"/>
  <c r="AG104" i="23"/>
  <c r="AG98" i="23"/>
  <c r="AG87" i="23"/>
  <c r="AG97" i="23"/>
  <c r="AG94" i="23"/>
  <c r="AG55" i="23"/>
  <c r="AG101" i="23"/>
  <c r="AG96" i="23"/>
  <c r="AG90" i="23"/>
  <c r="AG92" i="23"/>
  <c r="AG84" i="23"/>
  <c r="AG108" i="23"/>
  <c r="AG56" i="23"/>
  <c r="AG52" i="23"/>
  <c r="AG18" i="23"/>
  <c r="AG91" i="23"/>
  <c r="AG33" i="23"/>
  <c r="AG99" i="23"/>
  <c r="AG19" i="23"/>
  <c r="AG95" i="23"/>
  <c r="AG102" i="23"/>
  <c r="AG27" i="23"/>
  <c r="AG29" i="23"/>
  <c r="AG93" i="23"/>
  <c r="AG58" i="23"/>
  <c r="AG53" i="23"/>
  <c r="AG26" i="23"/>
  <c r="AG100" i="23"/>
  <c r="AG109" i="23"/>
  <c r="AG89" i="23"/>
  <c r="AG31" i="23"/>
  <c r="AG30" i="23"/>
  <c r="AG83" i="23"/>
  <c r="AG107" i="23"/>
  <c r="AG103" i="23"/>
  <c r="AG57" i="23"/>
  <c r="AG34" i="23"/>
  <c r="AG85" i="23"/>
  <c r="AG32" i="23"/>
  <c r="AG51" i="23"/>
  <c r="P103" i="23" l="1"/>
  <c r="O103" i="23"/>
  <c r="P102" i="23"/>
  <c r="O102" i="23"/>
  <c r="P101" i="23"/>
  <c r="Z101" i="23" s="1"/>
  <c r="O101" i="23"/>
  <c r="Y101" i="23" s="1"/>
  <c r="P100" i="23"/>
  <c r="Z100" i="23" s="1"/>
  <c r="O100" i="23"/>
  <c r="Y100" i="23" s="1"/>
  <c r="P98" i="23"/>
  <c r="O98" i="23"/>
  <c r="P97" i="23"/>
  <c r="O97" i="23"/>
  <c r="P96" i="23"/>
  <c r="Z96" i="23" s="1"/>
  <c r="AF66" i="23" s="1"/>
  <c r="O96" i="23"/>
  <c r="Y96" i="23" s="1"/>
  <c r="AE66" i="23" s="1"/>
  <c r="P95" i="23"/>
  <c r="Z95" i="23" s="1"/>
  <c r="AF65" i="23" s="1"/>
  <c r="O95" i="23"/>
  <c r="Y95" i="23" s="1"/>
  <c r="AE65" i="23" s="1"/>
  <c r="P93" i="23"/>
  <c r="O93" i="23"/>
  <c r="P92" i="23"/>
  <c r="O92" i="23"/>
  <c r="P91" i="23"/>
  <c r="Z91" i="23" s="1"/>
  <c r="AF78" i="23" s="1"/>
  <c r="O91" i="23"/>
  <c r="Y91" i="23" s="1"/>
  <c r="AE78" i="23" s="1"/>
  <c r="P90" i="23"/>
  <c r="Z90" i="23" s="1"/>
  <c r="AF77" i="23" s="1"/>
  <c r="O90" i="23"/>
  <c r="Y90" i="23" s="1"/>
  <c r="AE77" i="23" s="1"/>
  <c r="P88" i="23"/>
  <c r="O88" i="23"/>
  <c r="P87" i="23"/>
  <c r="O87" i="23"/>
  <c r="P86" i="23"/>
  <c r="Z86" i="23" s="1"/>
  <c r="AF81" i="23" s="1"/>
  <c r="O86" i="23"/>
  <c r="Y86" i="23" s="1"/>
  <c r="AE81" i="23" s="1"/>
  <c r="P85" i="23"/>
  <c r="Z85" i="23" s="1"/>
  <c r="AF80" i="23" s="1"/>
  <c r="O85" i="23"/>
  <c r="Y85" i="23" s="1"/>
  <c r="AE80" i="23" s="1"/>
  <c r="P83" i="23"/>
  <c r="O83" i="23"/>
  <c r="P82" i="23"/>
  <c r="O82" i="23"/>
  <c r="P81" i="23"/>
  <c r="Z81" i="23" s="1"/>
  <c r="AF75" i="23" s="1"/>
  <c r="O81" i="23"/>
  <c r="Y81" i="23" s="1"/>
  <c r="AE75" i="23" s="1"/>
  <c r="P80" i="23"/>
  <c r="Z80" i="23" s="1"/>
  <c r="AF74" i="23" s="1"/>
  <c r="O80" i="23"/>
  <c r="Y80" i="23" s="1"/>
  <c r="AE74" i="23" s="1"/>
  <c r="P78" i="23"/>
  <c r="O78" i="23"/>
  <c r="P77" i="23"/>
  <c r="O77" i="23"/>
  <c r="P76" i="23"/>
  <c r="Z76" i="23" s="1"/>
  <c r="AF72" i="23" s="1"/>
  <c r="O76" i="23"/>
  <c r="Y76" i="23" s="1"/>
  <c r="AE72" i="23" s="1"/>
  <c r="P75" i="23"/>
  <c r="Z75" i="23" s="1"/>
  <c r="AF71" i="23" s="1"/>
  <c r="O75" i="23"/>
  <c r="Y75" i="23" s="1"/>
  <c r="AE71" i="23" s="1"/>
  <c r="P73" i="23"/>
  <c r="O73" i="23"/>
  <c r="P72" i="23"/>
  <c r="O72" i="23"/>
  <c r="P71" i="23"/>
  <c r="Z71" i="23" s="1"/>
  <c r="AF69" i="23" s="1"/>
  <c r="O71" i="23"/>
  <c r="Y71" i="23" s="1"/>
  <c r="AE69" i="23" s="1"/>
  <c r="P70" i="23"/>
  <c r="Z70" i="23" s="1"/>
  <c r="AF68" i="23" s="1"/>
  <c r="O70" i="23"/>
  <c r="Y70" i="23" s="1"/>
  <c r="AE68" i="23" s="1"/>
  <c r="P68" i="23"/>
  <c r="O68" i="23"/>
  <c r="P67" i="23"/>
  <c r="O67" i="23"/>
  <c r="P66" i="23"/>
  <c r="Z66" i="23" s="1"/>
  <c r="AF63" i="23" s="1"/>
  <c r="O66" i="23"/>
  <c r="Y66" i="23" s="1"/>
  <c r="AE63" i="23" s="1"/>
  <c r="P65" i="23"/>
  <c r="Z65" i="23" s="1"/>
  <c r="AF62" i="23" s="1"/>
  <c r="O65" i="23"/>
  <c r="Y65" i="23" s="1"/>
  <c r="AE62" i="23" s="1"/>
  <c r="P63" i="23"/>
  <c r="O63" i="23"/>
  <c r="P62" i="23"/>
  <c r="O62" i="23"/>
  <c r="P61" i="23"/>
  <c r="Z61" i="23" s="1"/>
  <c r="AF60" i="23" s="1"/>
  <c r="O61" i="23"/>
  <c r="Y61" i="23" s="1"/>
  <c r="AE60" i="23" s="1"/>
  <c r="P60" i="23"/>
  <c r="Z60" i="23" s="1"/>
  <c r="AF59" i="23" s="1"/>
  <c r="O60" i="23"/>
  <c r="Y60" i="23" s="1"/>
  <c r="AE59" i="23" s="1"/>
  <c r="P58" i="23"/>
  <c r="O58" i="23"/>
  <c r="P57" i="23"/>
  <c r="O57" i="23"/>
  <c r="P56" i="23"/>
  <c r="Z56" i="23" s="1"/>
  <c r="AF24" i="23" s="1"/>
  <c r="O56" i="23"/>
  <c r="Y56" i="23" s="1"/>
  <c r="AE24" i="23" s="1"/>
  <c r="P55" i="23"/>
  <c r="Z55" i="23" s="1"/>
  <c r="AF23" i="23" s="1"/>
  <c r="O55" i="23"/>
  <c r="Y55" i="23" s="1"/>
  <c r="AE23" i="23" s="1"/>
  <c r="P53" i="23"/>
  <c r="O53" i="23"/>
  <c r="P52" i="23"/>
  <c r="O52" i="23"/>
  <c r="P51" i="23"/>
  <c r="Z51" i="23" s="1"/>
  <c r="AF21" i="23" s="1"/>
  <c r="O51" i="23"/>
  <c r="Y51" i="23" s="1"/>
  <c r="AE21" i="23" s="1"/>
  <c r="P50" i="23"/>
  <c r="Z50" i="23" s="1"/>
  <c r="AF20" i="23" s="1"/>
  <c r="O50" i="23"/>
  <c r="Y50" i="23" s="1"/>
  <c r="AE20" i="23" s="1"/>
  <c r="P48" i="23"/>
  <c r="O48" i="23"/>
  <c r="P47" i="23"/>
  <c r="O47" i="23"/>
  <c r="P46" i="23"/>
  <c r="Z46" i="23" s="1"/>
  <c r="AF48" i="23" s="1"/>
  <c r="O46" i="23"/>
  <c r="Y46" i="23" s="1"/>
  <c r="AE48" i="23" s="1"/>
  <c r="P45" i="23"/>
  <c r="Z45" i="23" s="1"/>
  <c r="AF47" i="23" s="1"/>
  <c r="O45" i="23"/>
  <c r="Y45" i="23" s="1"/>
  <c r="AE47" i="23" s="1"/>
  <c r="P43" i="23"/>
  <c r="O43" i="23"/>
  <c r="P42" i="23"/>
  <c r="O42" i="23"/>
  <c r="P41" i="23"/>
  <c r="Z41" i="23" s="1"/>
  <c r="AF45" i="23" s="1"/>
  <c r="O41" i="23"/>
  <c r="Y41" i="23" s="1"/>
  <c r="AE45" i="23" s="1"/>
  <c r="P40" i="23"/>
  <c r="Z40" i="23" s="1"/>
  <c r="AF44" i="23" s="1"/>
  <c r="O40" i="23"/>
  <c r="Y40" i="23" s="1"/>
  <c r="AE44" i="23" s="1"/>
  <c r="P38" i="23"/>
  <c r="O38" i="23"/>
  <c r="P37" i="23"/>
  <c r="O37" i="23"/>
  <c r="P36" i="23"/>
  <c r="Z36" i="23" s="1"/>
  <c r="AF42" i="23" s="1"/>
  <c r="O36" i="23"/>
  <c r="Y36" i="23" s="1"/>
  <c r="AE42" i="23" s="1"/>
  <c r="P35" i="23"/>
  <c r="Z35" i="23" s="1"/>
  <c r="AF41" i="23" s="1"/>
  <c r="O35" i="23"/>
  <c r="Y35" i="23" s="1"/>
  <c r="AE41" i="23" s="1"/>
  <c r="P33" i="23"/>
  <c r="O33" i="23"/>
  <c r="P32" i="23"/>
  <c r="O32" i="23"/>
  <c r="P31" i="23"/>
  <c r="Z31" i="23" s="1"/>
  <c r="AF36" i="23" s="1"/>
  <c r="O31" i="23"/>
  <c r="Y31" i="23" s="1"/>
  <c r="AE36" i="23" s="1"/>
  <c r="P30" i="23"/>
  <c r="Z30" i="23" s="1"/>
  <c r="AF35" i="23" s="1"/>
  <c r="O30" i="23"/>
  <c r="Y30" i="23" s="1"/>
  <c r="AE35" i="23" s="1"/>
  <c r="P28" i="23"/>
  <c r="O28" i="23"/>
  <c r="P27" i="23"/>
  <c r="O27" i="23"/>
  <c r="P26" i="23"/>
  <c r="Z26" i="23" s="1"/>
  <c r="AF39" i="23" s="1"/>
  <c r="O26" i="23"/>
  <c r="Y26" i="23" s="1"/>
  <c r="AE39" i="23" s="1"/>
  <c r="P25" i="23"/>
  <c r="Z25" i="23" s="1"/>
  <c r="AF38" i="23" s="1"/>
  <c r="O25" i="23"/>
  <c r="Y25" i="23" s="1"/>
  <c r="AE38" i="23" s="1"/>
  <c r="P23" i="23"/>
  <c r="O23" i="23"/>
  <c r="P22" i="23"/>
  <c r="O22" i="23"/>
  <c r="P21" i="23"/>
  <c r="Z21" i="23" s="1"/>
  <c r="AF15" i="23" s="1"/>
  <c r="O21" i="23"/>
  <c r="Y21" i="23" s="1"/>
  <c r="AE15" i="23" s="1"/>
  <c r="P20" i="23"/>
  <c r="Z20" i="23" s="1"/>
  <c r="AF14" i="23" s="1"/>
  <c r="O20" i="23"/>
  <c r="Y20" i="23" s="1"/>
  <c r="AE14" i="23" s="1"/>
  <c r="O18" i="23"/>
  <c r="P17" i="23"/>
  <c r="O17" i="23"/>
  <c r="P16" i="23"/>
  <c r="Z16" i="23" s="1"/>
  <c r="AF9" i="23" s="1"/>
  <c r="O16" i="23"/>
  <c r="Y16" i="23" s="1"/>
  <c r="AE9" i="23" s="1"/>
  <c r="P15" i="23"/>
  <c r="Z15" i="23" s="1"/>
  <c r="AF8" i="23" s="1"/>
  <c r="O15" i="23"/>
  <c r="Y15" i="23" s="1"/>
  <c r="AE8" i="23" s="1"/>
  <c r="P13" i="23"/>
  <c r="O13" i="23"/>
  <c r="P12" i="23"/>
  <c r="O12" i="23"/>
  <c r="P11" i="23"/>
  <c r="Z11" i="23" s="1"/>
  <c r="AF12" i="23" s="1"/>
  <c r="O11" i="23"/>
  <c r="Y11" i="23" s="1"/>
  <c r="AE12" i="23" s="1"/>
  <c r="P10" i="23"/>
  <c r="Z10" i="23" s="1"/>
  <c r="AF11" i="23" s="1"/>
  <c r="Q5" i="23"/>
  <c r="O10" i="23"/>
  <c r="Y10" i="23" s="1"/>
  <c r="AE11" i="23" s="1"/>
  <c r="AG77" i="23" l="1"/>
  <c r="AG65" i="23"/>
  <c r="AG11" i="23"/>
  <c r="AG14" i="23"/>
  <c r="AG41" i="23"/>
  <c r="AG20" i="23"/>
  <c r="AG59" i="23"/>
  <c r="AG80" i="23"/>
  <c r="AG15" i="23"/>
  <c r="AG39" i="23"/>
  <c r="AG36" i="23"/>
  <c r="AG42" i="23"/>
  <c r="AG45" i="23"/>
  <c r="AG48" i="23"/>
  <c r="AG21" i="23"/>
  <c r="AG24" i="23"/>
  <c r="AG60" i="23"/>
  <c r="AG63" i="23"/>
  <c r="AG69" i="23"/>
  <c r="AG72" i="23"/>
  <c r="AG75" i="23"/>
  <c r="AG81" i="23"/>
  <c r="AG78" i="23"/>
  <c r="AG66" i="23"/>
  <c r="AG35" i="23"/>
  <c r="AG47" i="23"/>
  <c r="AG62" i="23"/>
  <c r="AG74" i="23"/>
  <c r="AG12" i="23"/>
  <c r="AG9" i="23"/>
  <c r="AG71" i="23"/>
  <c r="AG38" i="23"/>
  <c r="AG44" i="23"/>
  <c r="AG23" i="23"/>
  <c r="AG68" i="23"/>
  <c r="AG8" i="23"/>
  <c r="Y12" i="23"/>
  <c r="AE13" i="23" s="1"/>
  <c r="Y17" i="23"/>
  <c r="AE10" i="23" s="1"/>
  <c r="Y22" i="23"/>
  <c r="AE16" i="23" s="1"/>
  <c r="Y27" i="23"/>
  <c r="AE40" i="23" s="1"/>
  <c r="Y32" i="23"/>
  <c r="AE37" i="23" s="1"/>
  <c r="Y37" i="23"/>
  <c r="AE43" i="23" s="1"/>
  <c r="Y42" i="23"/>
  <c r="AE46" i="23" s="1"/>
  <c r="Y47" i="23"/>
  <c r="AE49" i="23" s="1"/>
  <c r="Y52" i="23"/>
  <c r="AE22" i="23" s="1"/>
  <c r="Y57" i="23"/>
  <c r="AE25" i="23" s="1"/>
  <c r="Y62" i="23"/>
  <c r="AE61" i="23" s="1"/>
  <c r="Y67" i="23"/>
  <c r="AE64" i="23" s="1"/>
  <c r="Y72" i="23"/>
  <c r="AE70" i="23" s="1"/>
  <c r="Y77" i="23"/>
  <c r="AE73" i="23" s="1"/>
  <c r="Y82" i="23"/>
  <c r="AE76" i="23" s="1"/>
  <c r="Y87" i="23"/>
  <c r="AE82" i="23" s="1"/>
  <c r="Y92" i="23"/>
  <c r="AE79" i="23" s="1"/>
  <c r="Y97" i="23"/>
  <c r="AE67" i="23" s="1"/>
  <c r="Y102" i="23"/>
  <c r="Z12" i="23"/>
  <c r="AF13" i="23" s="1"/>
  <c r="Z17" i="23"/>
  <c r="AF10" i="23" s="1"/>
  <c r="Z22" i="23"/>
  <c r="AF16" i="23" s="1"/>
  <c r="Z27" i="23"/>
  <c r="AF40" i="23" s="1"/>
  <c r="Z32" i="23"/>
  <c r="AF37" i="23" s="1"/>
  <c r="Z37" i="23"/>
  <c r="AF43" i="23" s="1"/>
  <c r="Z42" i="23"/>
  <c r="AF46" i="23" s="1"/>
  <c r="Z47" i="23"/>
  <c r="AF49" i="23" s="1"/>
  <c r="Z52" i="23"/>
  <c r="AF22" i="23" s="1"/>
  <c r="Z57" i="23"/>
  <c r="AF25" i="23" s="1"/>
  <c r="Z62" i="23"/>
  <c r="AF61" i="23" s="1"/>
  <c r="Z67" i="23"/>
  <c r="AF64" i="23" s="1"/>
  <c r="Z72" i="23"/>
  <c r="AF70" i="23" s="1"/>
  <c r="Z77" i="23"/>
  <c r="AF73" i="23" s="1"/>
  <c r="Z82" i="23"/>
  <c r="AF76" i="23" s="1"/>
  <c r="Z87" i="23"/>
  <c r="AF82" i="23" s="1"/>
  <c r="Z92" i="23"/>
  <c r="AF79" i="23" s="1"/>
  <c r="Z97" i="23"/>
  <c r="AF67" i="23" s="1"/>
  <c r="Z102" i="23"/>
  <c r="P106" i="23"/>
  <c r="O105" i="23"/>
  <c r="O107" i="23"/>
  <c r="P105" i="23"/>
  <c r="O108" i="23"/>
  <c r="O106" i="23"/>
  <c r="I108" i="23"/>
  <c r="D108" i="23"/>
  <c r="C108" i="23"/>
  <c r="I107" i="23"/>
  <c r="D107" i="23"/>
  <c r="C107" i="23"/>
  <c r="J106" i="23"/>
  <c r="I106" i="23"/>
  <c r="D106" i="23"/>
  <c r="C106" i="23"/>
  <c r="J105" i="23"/>
  <c r="I105" i="23"/>
  <c r="D105" i="23"/>
  <c r="C105" i="23"/>
  <c r="J9" i="23"/>
  <c r="I9" i="23"/>
  <c r="D9" i="23"/>
  <c r="C9" i="23"/>
  <c r="K5" i="23"/>
  <c r="E5" i="23"/>
  <c r="AG70" i="23" l="1"/>
  <c r="AG37" i="23"/>
  <c r="AG79" i="23"/>
  <c r="AG22" i="23"/>
  <c r="AG13" i="23"/>
  <c r="AG76" i="23"/>
  <c r="AG46" i="23"/>
  <c r="AG61" i="23"/>
  <c r="AG16" i="23"/>
  <c r="AG64" i="23"/>
  <c r="AG40" i="23"/>
  <c r="AG73" i="23"/>
  <c r="AG43" i="23"/>
  <c r="AG67" i="23"/>
  <c r="AG25" i="23"/>
  <c r="AG10" i="23"/>
  <c r="AG82" i="23"/>
  <c r="AG49" i="23"/>
  <c r="O109" i="23"/>
  <c r="O49" i="23"/>
  <c r="O54" i="23"/>
  <c r="O59" i="23"/>
  <c r="O69" i="23"/>
  <c r="O74" i="23"/>
  <c r="O79" i="23"/>
  <c r="O89" i="23"/>
  <c r="O94" i="23"/>
  <c r="O99" i="23"/>
  <c r="P109" i="23"/>
  <c r="O9" i="23"/>
  <c r="O14" i="23"/>
  <c r="O19" i="23"/>
  <c r="O24" i="23"/>
  <c r="O34" i="23"/>
  <c r="P49" i="23"/>
  <c r="P54" i="23"/>
  <c r="P59" i="23"/>
  <c r="P64" i="23"/>
  <c r="P69" i="23"/>
  <c r="P74" i="23"/>
  <c r="P79" i="23"/>
  <c r="P84" i="23"/>
  <c r="P89" i="23"/>
  <c r="P94" i="23"/>
  <c r="P99" i="23"/>
  <c r="P29" i="23"/>
  <c r="O44" i="23"/>
  <c r="O29" i="23"/>
  <c r="J109" i="23"/>
  <c r="O64" i="23"/>
  <c r="O84" i="23"/>
  <c r="P9" i="23"/>
  <c r="P14" i="23"/>
  <c r="P19" i="23"/>
  <c r="P24" i="23"/>
  <c r="P34" i="23"/>
  <c r="O39" i="23"/>
  <c r="P44" i="23"/>
  <c r="P39" i="23"/>
  <c r="D109" i="23"/>
  <c r="I109" i="23"/>
  <c r="C109" i="23"/>
  <c r="BO124" i="54" l="1"/>
  <c r="BE124" i="54"/>
  <c r="C124" i="54"/>
  <c r="V124" i="54"/>
  <c r="AK124" i="54"/>
  <c r="AA124" i="54"/>
  <c r="BH124" i="54"/>
  <c r="AN124" i="54"/>
  <c r="BM127" i="54"/>
  <c r="BL124" i="54"/>
  <c r="AZ124" i="54"/>
  <c r="J124" i="54"/>
  <c r="T124" i="54"/>
  <c r="BI124" i="54"/>
  <c r="AF124" i="54"/>
  <c r="Z124" i="54"/>
  <c r="AY127" i="54"/>
  <c r="C127" i="54"/>
  <c r="BA124" i="54"/>
  <c r="BK124" i="54"/>
  <c r="M124" i="54"/>
  <c r="AI124" i="54"/>
  <c r="L124" i="54"/>
  <c r="BM126" i="54"/>
  <c r="AG124" i="54"/>
  <c r="AO127" i="54"/>
  <c r="AL124" i="54"/>
  <c r="I124" i="54"/>
  <c r="N124" i="54"/>
  <c r="BJ124" i="54"/>
  <c r="BM124" i="54"/>
  <c r="W126" i="54"/>
  <c r="S124" i="54"/>
  <c r="AM124" i="54"/>
  <c r="BG124" i="54"/>
  <c r="Z127" i="54"/>
  <c r="U128" i="54"/>
  <c r="G124" i="54"/>
  <c r="AC124" i="54"/>
  <c r="K124" i="54"/>
  <c r="P128" i="54"/>
  <c r="BF128" i="54"/>
  <c r="V127" i="54"/>
  <c r="BJ125" i="54"/>
  <c r="BL126" i="54"/>
  <c r="AF125" i="54"/>
  <c r="AB126" i="54"/>
  <c r="BJ128" i="54"/>
  <c r="BE128" i="54"/>
  <c r="L127" i="54"/>
  <c r="AQ125" i="54"/>
  <c r="AS126" i="54"/>
  <c r="P127" i="54"/>
  <c r="N127" i="54"/>
  <c r="I126" i="54"/>
  <c r="BK126" i="54"/>
  <c r="M128" i="54"/>
  <c r="J127" i="54"/>
  <c r="BE127" i="54"/>
  <c r="AE125" i="54"/>
  <c r="N125" i="54"/>
  <c r="E126" i="54"/>
  <c r="AS128" i="54"/>
  <c r="BK128" i="54"/>
  <c r="AE128" i="54"/>
  <c r="D127" i="54"/>
  <c r="J128" i="54"/>
  <c r="AH128" i="54"/>
  <c r="BL127" i="54"/>
  <c r="BL128" i="54"/>
  <c r="AO128" i="54"/>
  <c r="U127" i="54"/>
  <c r="BI126" i="54"/>
  <c r="AH126" i="54"/>
  <c r="BC125" i="54"/>
  <c r="W128" i="54"/>
  <c r="AI126" i="54"/>
  <c r="M126" i="54"/>
  <c r="E128" i="54"/>
  <c r="G126" i="54"/>
  <c r="G128" i="54"/>
  <c r="BC128" i="54"/>
  <c r="Y127" i="54"/>
  <c r="O127" i="54"/>
  <c r="AM128" i="54"/>
  <c r="Q128" i="54"/>
  <c r="AL126" i="54"/>
  <c r="AC127" i="54"/>
  <c r="BF126" i="54"/>
  <c r="AK128" i="54"/>
  <c r="V128" i="54"/>
  <c r="BA127" i="54"/>
  <c r="AQ128" i="54"/>
  <c r="P126" i="54"/>
  <c r="AE126" i="54"/>
  <c r="AL127" i="54"/>
  <c r="BK127" i="54"/>
  <c r="Z126" i="54"/>
  <c r="W127" i="54"/>
  <c r="M125" i="54"/>
  <c r="AN126" i="54"/>
  <c r="AO126" i="54"/>
  <c r="AW126" i="54"/>
  <c r="AC126" i="54"/>
  <c r="AH127" i="54"/>
  <c r="AK127" i="54"/>
  <c r="S128" i="54"/>
  <c r="Q126" i="54"/>
  <c r="AT126" i="54"/>
  <c r="K126" i="54"/>
  <c r="N128" i="54"/>
  <c r="BE126" i="54"/>
  <c r="AF127" i="54"/>
  <c r="AF128" i="54"/>
  <c r="BI125" i="54"/>
  <c r="AK126" i="54"/>
  <c r="V126" i="54"/>
  <c r="BJ126" i="54"/>
  <c r="Y126" i="54"/>
  <c r="D126" i="54"/>
  <c r="S126" i="54"/>
  <c r="AK125" i="54"/>
  <c r="I127" i="54"/>
  <c r="AL125" i="54"/>
  <c r="AF126" i="54"/>
  <c r="K128" i="54"/>
  <c r="BI128" i="54"/>
  <c r="AY126" i="54"/>
  <c r="AW125" i="54"/>
  <c r="K127" i="54"/>
  <c r="S127" i="54"/>
  <c r="AA126" i="54"/>
  <c r="BC126" i="54"/>
  <c r="Y128" i="54"/>
  <c r="BI127" i="54"/>
  <c r="AB127" i="54"/>
  <c r="AL128" i="54"/>
  <c r="AM126" i="54"/>
  <c r="Y125" i="54"/>
  <c r="AY128" i="54"/>
  <c r="AA128" i="54"/>
  <c r="O128" i="54"/>
  <c r="AT128" i="54"/>
  <c r="Z125" i="54"/>
  <c r="L125" i="54"/>
  <c r="AZ127" i="54"/>
  <c r="J126" i="54"/>
  <c r="L126" i="54"/>
  <c r="AG128" i="54"/>
  <c r="Q127" i="54"/>
  <c r="L128" i="54"/>
  <c r="N126" i="54"/>
  <c r="C128" i="54"/>
  <c r="AS127" i="54"/>
  <c r="BG128" i="54"/>
  <c r="AU128" i="54"/>
  <c r="AG127" i="54"/>
  <c r="I128" i="54"/>
  <c r="AA127" i="54"/>
  <c r="Z128" i="54"/>
  <c r="G127" i="54"/>
  <c r="AT127" i="54"/>
  <c r="AZ126" i="54"/>
  <c r="AE127" i="54"/>
  <c r="AZ128" i="54"/>
  <c r="AB128" i="54"/>
  <c r="V9" i="54"/>
  <c r="BG30" i="54"/>
  <c r="X44" i="54"/>
  <c r="AP66" i="54"/>
  <c r="K19" i="54"/>
  <c r="AP53" i="54"/>
  <c r="AY58" i="54"/>
  <c r="BE10" i="54"/>
  <c r="BC14" i="54"/>
  <c r="X54" i="54"/>
  <c r="S16" i="54"/>
  <c r="AJ44" i="54"/>
  <c r="M19" i="54"/>
  <c r="BF25" i="54"/>
  <c r="AJ13" i="54"/>
  <c r="AQ20" i="54"/>
  <c r="AA28" i="54"/>
  <c r="BI30" i="54"/>
  <c r="Q12" i="54"/>
  <c r="AC33" i="54"/>
  <c r="AI44" i="54"/>
  <c r="Y9" i="54"/>
  <c r="D14" i="54"/>
  <c r="BC69" i="54"/>
  <c r="BD23" i="54"/>
  <c r="X13" i="54"/>
  <c r="BF66" i="54"/>
  <c r="Q37" i="54"/>
  <c r="BI11" i="54"/>
  <c r="V33" i="54"/>
  <c r="AC79" i="54"/>
  <c r="BG11" i="54"/>
  <c r="AF45" i="54"/>
  <c r="W13" i="54"/>
  <c r="U33" i="54"/>
  <c r="AN48" i="54"/>
  <c r="AI58" i="54"/>
  <c r="AP10" i="54"/>
  <c r="Y13" i="54"/>
  <c r="J19" i="54"/>
  <c r="AO37" i="54"/>
  <c r="BI9" i="54"/>
  <c r="BB14" i="54"/>
  <c r="Z28" i="54"/>
  <c r="W33" i="54"/>
  <c r="L11" i="54"/>
  <c r="L11" i="23" s="1"/>
  <c r="AZ14" i="54"/>
  <c r="BG25" i="54"/>
  <c r="X9" i="54"/>
  <c r="AN10" i="54"/>
  <c r="BN14" i="54"/>
  <c r="BH17" i="54"/>
  <c r="F24" i="54"/>
  <c r="AS33" i="54"/>
  <c r="BN40" i="54"/>
  <c r="T49" i="54"/>
  <c r="F12" i="54"/>
  <c r="F12" i="23" s="1"/>
  <c r="BA14" i="54"/>
  <c r="BB20" i="54"/>
  <c r="AO10" i="54"/>
  <c r="V13" i="54"/>
  <c r="S24" i="54"/>
  <c r="BN33" i="54"/>
  <c r="BM49" i="54"/>
  <c r="AH15" i="54"/>
  <c r="BL16" i="54"/>
  <c r="BF19" i="54"/>
  <c r="AX24" i="54"/>
  <c r="AZ34" i="54"/>
  <c r="O42" i="54"/>
  <c r="G51" i="54"/>
  <c r="G51" i="23" s="1"/>
  <c r="AH10" i="54"/>
  <c r="AN12" i="54"/>
  <c r="F22" i="54"/>
  <c r="F22" i="23" s="1"/>
  <c r="BE23" i="54"/>
  <c r="AV28" i="54"/>
  <c r="BL28" i="54"/>
  <c r="AQ53" i="54"/>
  <c r="BE25" i="54"/>
  <c r="BJ9" i="54"/>
  <c r="M11" i="54"/>
  <c r="M11" i="23" s="1"/>
  <c r="AC18" i="54"/>
  <c r="BG19" i="54"/>
  <c r="BM22" i="54"/>
  <c r="H27" i="54"/>
  <c r="E32" i="54"/>
  <c r="E32" i="23" s="1"/>
  <c r="BB34" i="54"/>
  <c r="AI46" i="54"/>
  <c r="H51" i="54"/>
  <c r="H51" i="23" s="1"/>
  <c r="AO12" i="54"/>
  <c r="AD16" i="54"/>
  <c r="G22" i="54"/>
  <c r="G22" i="23" s="1"/>
  <c r="BF23" i="54"/>
  <c r="G27" i="54"/>
  <c r="G27" i="23" s="1"/>
  <c r="AV36" i="54"/>
  <c r="AL38" i="54"/>
  <c r="AP48" i="54"/>
  <c r="AR53" i="54"/>
  <c r="AF79" i="54"/>
  <c r="BK9" i="54"/>
  <c r="N11" i="54"/>
  <c r="N11" i="23" s="1"/>
  <c r="F14" i="54"/>
  <c r="AJ15" i="54"/>
  <c r="BN16" i="54"/>
  <c r="AD18" i="54"/>
  <c r="BH19" i="54"/>
  <c r="X21" i="54"/>
  <c r="BN22" i="54"/>
  <c r="AZ24" i="54"/>
  <c r="BC34" i="54"/>
  <c r="Z42" i="54"/>
  <c r="AJ46" i="54"/>
  <c r="I51" i="54"/>
  <c r="M56" i="54"/>
  <c r="M56" i="23" s="1"/>
  <c r="H92" i="54"/>
  <c r="H92" i="23" s="1"/>
  <c r="AN9" i="54"/>
  <c r="AP12" i="54"/>
  <c r="AU13" i="54"/>
  <c r="AT17" i="54"/>
  <c r="BG23" i="54"/>
  <c r="AW36" i="54"/>
  <c r="AM38" i="54"/>
  <c r="AI40" i="54"/>
  <c r="AC72" i="54"/>
  <c r="AH79" i="54"/>
  <c r="K32" i="54"/>
  <c r="K32" i="23" s="1"/>
  <c r="BA61" i="54"/>
  <c r="BL9" i="54"/>
  <c r="G14" i="54"/>
  <c r="AK15" i="54"/>
  <c r="BO16" i="54"/>
  <c r="AE18" i="54"/>
  <c r="BI19" i="54"/>
  <c r="BO22" i="54"/>
  <c r="BA24" i="54"/>
  <c r="J27" i="54"/>
  <c r="AR29" i="54"/>
  <c r="AA42" i="54"/>
  <c r="J51" i="54"/>
  <c r="N56" i="54"/>
  <c r="N56" i="23" s="1"/>
  <c r="O92" i="54"/>
  <c r="AQ12" i="54"/>
  <c r="P16" i="54"/>
  <c r="AW17" i="54"/>
  <c r="X19" i="54"/>
  <c r="AN20" i="54"/>
  <c r="V21" i="54"/>
  <c r="BA30" i="54"/>
  <c r="K31" i="54"/>
  <c r="K31" i="23" s="1"/>
  <c r="AF31" i="54"/>
  <c r="AX36" i="54"/>
  <c r="AN38" i="54"/>
  <c r="AJ40" i="54"/>
  <c r="BJ44" i="54"/>
  <c r="K56" i="54"/>
  <c r="K56" i="23" s="1"/>
  <c r="H10" i="54"/>
  <c r="H10" i="23" s="1"/>
  <c r="Y11" i="54"/>
  <c r="AV15" i="54"/>
  <c r="AP18" i="54"/>
  <c r="F20" i="54"/>
  <c r="F20" i="23" s="1"/>
  <c r="AJ21" i="54"/>
  <c r="O23" i="54"/>
  <c r="E25" i="54"/>
  <c r="E25" i="23" s="1"/>
  <c r="AE27" i="54"/>
  <c r="BM29" i="54"/>
  <c r="AB32" i="54"/>
  <c r="V35" i="54"/>
  <c r="H39" i="54"/>
  <c r="AY42" i="54"/>
  <c r="G47" i="54"/>
  <c r="G47" i="23" s="1"/>
  <c r="BC51" i="54"/>
  <c r="BG56" i="54"/>
  <c r="BH62" i="54"/>
  <c r="AZ10" i="54"/>
  <c r="BF11" i="54"/>
  <c r="R14" i="54"/>
  <c r="R16" i="54"/>
  <c r="AB18" i="54"/>
  <c r="AP20" i="54"/>
  <c r="Y21" i="54"/>
  <c r="D32" i="54"/>
  <c r="Y42" i="54"/>
  <c r="AD46" i="54"/>
  <c r="AV48" i="54"/>
  <c r="L56" i="54"/>
  <c r="L56" i="23" s="1"/>
  <c r="AW58" i="54"/>
  <c r="AK22" i="54"/>
  <c r="R10" i="54"/>
  <c r="BM12" i="54"/>
  <c r="AC14" i="54"/>
  <c r="BG15" i="54"/>
  <c r="BA18" i="54"/>
  <c r="Q20" i="54"/>
  <c r="AU27" i="54"/>
  <c r="O30" i="54"/>
  <c r="BC35" i="54"/>
  <c r="AF39" i="54"/>
  <c r="U43" i="54"/>
  <c r="AQ47" i="54"/>
  <c r="W52" i="54"/>
  <c r="M64" i="54"/>
  <c r="AV72" i="54"/>
  <c r="BG81" i="54"/>
  <c r="AF84" i="54"/>
  <c r="E10" i="54"/>
  <c r="E10" i="23" s="1"/>
  <c r="AR10" i="54"/>
  <c r="V11" i="54"/>
  <c r="BL11" i="54"/>
  <c r="AT12" i="54"/>
  <c r="AB13" i="54"/>
  <c r="J14" i="54"/>
  <c r="BF14" i="54"/>
  <c r="AN15" i="54"/>
  <c r="V16" i="54"/>
  <c r="D17" i="54"/>
  <c r="AZ17" i="54"/>
  <c r="AH18" i="54"/>
  <c r="P19" i="54"/>
  <c r="BL19" i="54"/>
  <c r="AT20" i="54"/>
  <c r="AB21" i="54"/>
  <c r="N22" i="54"/>
  <c r="N22" i="23" s="1"/>
  <c r="BK23" i="54"/>
  <c r="BG24" i="54"/>
  <c r="R27" i="54"/>
  <c r="AU29" i="54"/>
  <c r="BL30" i="54"/>
  <c r="O32" i="54"/>
  <c r="AF33" i="54"/>
  <c r="BJ36" i="54"/>
  <c r="BB38" i="54"/>
  <c r="AM40" i="54"/>
  <c r="AE42" i="54"/>
  <c r="AM44" i="54"/>
  <c r="AX46" i="54"/>
  <c r="AD51" i="54"/>
  <c r="BM53" i="54"/>
  <c r="W56" i="54"/>
  <c r="BB58" i="54"/>
  <c r="O62" i="54"/>
  <c r="AB67" i="54"/>
  <c r="S73" i="54"/>
  <c r="AO80" i="54"/>
  <c r="BL22" i="54"/>
  <c r="AU58" i="54"/>
  <c r="AO29" i="54"/>
  <c r="AW32" i="54"/>
  <c r="Q10" i="54"/>
  <c r="BD10" i="54"/>
  <c r="AH11" i="54"/>
  <c r="P12" i="54"/>
  <c r="BL12" i="54"/>
  <c r="AT13" i="54"/>
  <c r="AB14" i="54"/>
  <c r="J15" i="54"/>
  <c r="BF15" i="54"/>
  <c r="AN16" i="54"/>
  <c r="V17" i="54"/>
  <c r="D18" i="54"/>
  <c r="AZ18" i="54"/>
  <c r="AH19" i="54"/>
  <c r="P20" i="54"/>
  <c r="BL20" i="54"/>
  <c r="AT21" i="54"/>
  <c r="AA23" i="54"/>
  <c r="R24" i="54"/>
  <c r="AC26" i="54"/>
  <c r="AT27" i="54"/>
  <c r="BK28" i="54"/>
  <c r="AE31" i="54"/>
  <c r="AV32" i="54"/>
  <c r="BM33" i="54"/>
  <c r="AS35" i="54"/>
  <c r="AK37" i="54"/>
  <c r="AE39" i="54"/>
  <c r="V41" i="54"/>
  <c r="T43" i="54"/>
  <c r="AE45" i="54"/>
  <c r="AP47" i="54"/>
  <c r="BA49" i="54"/>
  <c r="P52" i="54"/>
  <c r="AY54" i="54"/>
  <c r="BB69" i="54"/>
  <c r="AI75" i="54"/>
  <c r="BH83" i="54"/>
  <c r="E100" i="54"/>
  <c r="E100" i="23" s="1"/>
  <c r="AS53" i="54"/>
  <c r="F62" i="54"/>
  <c r="F62" i="23" s="1"/>
  <c r="AK66" i="54"/>
  <c r="R68" i="54"/>
  <c r="Q74" i="54"/>
  <c r="C76" i="54"/>
  <c r="BH11" i="54"/>
  <c r="X28" i="54"/>
  <c r="AI9" i="54"/>
  <c r="AU17" i="54"/>
  <c r="I27" i="54"/>
  <c r="K64" i="54"/>
  <c r="AT9" i="54"/>
  <c r="S10" i="54"/>
  <c r="BF10" i="54"/>
  <c r="AJ11" i="54"/>
  <c r="BN12" i="54"/>
  <c r="AV13" i="54"/>
  <c r="L15" i="54"/>
  <c r="L15" i="23" s="1"/>
  <c r="BH15" i="54"/>
  <c r="AP16" i="54"/>
  <c r="X17" i="54"/>
  <c r="F18" i="54"/>
  <c r="F18" i="23" s="1"/>
  <c r="BB18" i="54"/>
  <c r="AJ19" i="54"/>
  <c r="R20" i="54"/>
  <c r="BN20" i="54"/>
  <c r="AV21" i="54"/>
  <c r="AD23" i="54"/>
  <c r="AJ26" i="54"/>
  <c r="BA27" i="54"/>
  <c r="BM28" i="54"/>
  <c r="P30" i="54"/>
  <c r="AG31" i="54"/>
  <c r="AX32" i="54"/>
  <c r="BO33" i="54"/>
  <c r="BD35" i="54"/>
  <c r="AG39" i="54"/>
  <c r="V43" i="54"/>
  <c r="AG45" i="54"/>
  <c r="AR47" i="54"/>
  <c r="BN49" i="54"/>
  <c r="AI52" i="54"/>
  <c r="V57" i="54"/>
  <c r="O64" i="54"/>
  <c r="BE69" i="54"/>
  <c r="AS85" i="54"/>
  <c r="BP106" i="54"/>
  <c r="AU48" i="54"/>
  <c r="BI48" i="54"/>
  <c r="E60" i="54"/>
  <c r="E60" i="23" s="1"/>
  <c r="U67" i="54"/>
  <c r="Y72" i="54"/>
  <c r="R12" i="54"/>
  <c r="BD25" i="54"/>
  <c r="BG54" i="54"/>
  <c r="AU9" i="54"/>
  <c r="T10" i="54"/>
  <c r="BL10" i="54"/>
  <c r="AK11" i="54"/>
  <c r="S12" i="54"/>
  <c r="BO12" i="54"/>
  <c r="AW13" i="54"/>
  <c r="AE14" i="54"/>
  <c r="M15" i="54"/>
  <c r="M15" i="23" s="1"/>
  <c r="BI15" i="54"/>
  <c r="AQ16" i="54"/>
  <c r="Y17" i="54"/>
  <c r="G18" i="54"/>
  <c r="G18" i="23" s="1"/>
  <c r="BC18" i="54"/>
  <c r="AK19" i="54"/>
  <c r="S20" i="54"/>
  <c r="BO20" i="54"/>
  <c r="AW21" i="54"/>
  <c r="AM22" i="54"/>
  <c r="AE23" i="54"/>
  <c r="W24" i="54"/>
  <c r="V25" i="54"/>
  <c r="AK26" i="54"/>
  <c r="BB27" i="54"/>
  <c r="Q30" i="54"/>
  <c r="AH31" i="54"/>
  <c r="AY32" i="54"/>
  <c r="BP33" i="54"/>
  <c r="BE35" i="54"/>
  <c r="AW37" i="54"/>
  <c r="AQ39" i="54"/>
  <c r="AC41" i="54"/>
  <c r="X43" i="54"/>
  <c r="AH45" i="54"/>
  <c r="AS47" i="54"/>
  <c r="BO49" i="54"/>
  <c r="AC57" i="54"/>
  <c r="H60" i="54"/>
  <c r="H60" i="23" s="1"/>
  <c r="BG69" i="54"/>
  <c r="AW85" i="54"/>
  <c r="AJ52" i="54"/>
  <c r="Y59" i="54"/>
  <c r="F60" i="54"/>
  <c r="F60" i="23" s="1"/>
  <c r="AN61" i="54"/>
  <c r="Q64" i="54"/>
  <c r="E76" i="54"/>
  <c r="E76" i="23" s="1"/>
  <c r="P94" i="54"/>
  <c r="BB12" i="54"/>
  <c r="I22" i="54"/>
  <c r="E55" i="54"/>
  <c r="E55" i="23" s="1"/>
  <c r="E35" i="54"/>
  <c r="E35" i="23" s="1"/>
  <c r="AE40" i="54"/>
  <c r="C9" i="54"/>
  <c r="J9" i="54"/>
  <c r="AW9" i="54"/>
  <c r="V10" i="54"/>
  <c r="BN10" i="54"/>
  <c r="AN11" i="54"/>
  <c r="V12" i="54"/>
  <c r="D13" i="54"/>
  <c r="AZ13" i="54"/>
  <c r="AH14" i="54"/>
  <c r="P15" i="54"/>
  <c r="BL15" i="54"/>
  <c r="AT16" i="54"/>
  <c r="AB17" i="54"/>
  <c r="J18" i="54"/>
  <c r="BF18" i="54"/>
  <c r="AN19" i="54"/>
  <c r="V20" i="54"/>
  <c r="D21" i="54"/>
  <c r="AZ21" i="54"/>
  <c r="AP22" i="54"/>
  <c r="AH23" i="54"/>
  <c r="Z24" i="54"/>
  <c r="AN26" i="54"/>
  <c r="BE27" i="54"/>
  <c r="H29" i="54"/>
  <c r="Y30" i="54"/>
  <c r="AP31" i="54"/>
  <c r="E34" i="54"/>
  <c r="BI35" i="54"/>
  <c r="BC37" i="54"/>
  <c r="AT39" i="54"/>
  <c r="AO43" i="54"/>
  <c r="AV45" i="54"/>
  <c r="D50" i="54"/>
  <c r="AQ57" i="54"/>
  <c r="AF60" i="54"/>
  <c r="M70" i="54"/>
  <c r="M70" i="23" s="1"/>
  <c r="L76" i="54"/>
  <c r="L76" i="23" s="1"/>
  <c r="BI85" i="54"/>
  <c r="AZ54" i="54"/>
  <c r="H55" i="54"/>
  <c r="H55" i="23" s="1"/>
  <c r="G60" i="54"/>
  <c r="G60" i="23" s="1"/>
  <c r="J62" i="54"/>
  <c r="AA72" i="54"/>
  <c r="F76" i="54"/>
  <c r="F76" i="23" s="1"/>
  <c r="AD14" i="54"/>
  <c r="X22" i="54"/>
  <c r="K22" i="54"/>
  <c r="K22" i="23" s="1"/>
  <c r="AI11" i="54"/>
  <c r="E18" i="54"/>
  <c r="E18" i="23" s="1"/>
  <c r="W21" i="54"/>
  <c r="AM9" i="54"/>
  <c r="M9" i="54"/>
  <c r="AD10" i="54"/>
  <c r="C11" i="54"/>
  <c r="AV11" i="54"/>
  <c r="AD12" i="54"/>
  <c r="L13" i="54"/>
  <c r="L13" i="23" s="1"/>
  <c r="BH13" i="54"/>
  <c r="AP14" i="54"/>
  <c r="X15" i="54"/>
  <c r="F16" i="54"/>
  <c r="F16" i="23" s="1"/>
  <c r="BB16" i="54"/>
  <c r="AJ17" i="54"/>
  <c r="R18" i="54"/>
  <c r="BN18" i="54"/>
  <c r="AD20" i="54"/>
  <c r="L21" i="54"/>
  <c r="L21" i="23" s="1"/>
  <c r="BH21" i="54"/>
  <c r="AZ22" i="54"/>
  <c r="AR23" i="54"/>
  <c r="AO25" i="54"/>
  <c r="BA26" i="54"/>
  <c r="D28" i="54"/>
  <c r="U29" i="54"/>
  <c r="AL30" i="54"/>
  <c r="BC31" i="54"/>
  <c r="F33" i="54"/>
  <c r="F33" i="23" s="1"/>
  <c r="AD34" i="54"/>
  <c r="O36" i="54"/>
  <c r="G38" i="54"/>
  <c r="G38" i="23" s="1"/>
  <c r="BO39" i="54"/>
  <c r="BF41" i="54"/>
  <c r="BH43" i="54"/>
  <c r="D46" i="54"/>
  <c r="O48" i="54"/>
  <c r="BL52" i="54"/>
  <c r="AG55" i="54"/>
  <c r="BP57" i="54"/>
  <c r="BK60" i="54"/>
  <c r="AP65" i="54"/>
  <c r="AD71" i="54"/>
  <c r="D88" i="54"/>
  <c r="AK108" i="54"/>
  <c r="F100" i="54"/>
  <c r="F100" i="23" s="1"/>
  <c r="N30" i="54"/>
  <c r="N30" i="23" s="1"/>
  <c r="L17" i="54"/>
  <c r="L17" i="23" s="1"/>
  <c r="AL22" i="54"/>
  <c r="AV37" i="54"/>
  <c r="AJ22" i="54"/>
  <c r="L32" i="54"/>
  <c r="L32" i="23" s="1"/>
  <c r="AC25" i="54"/>
  <c r="AO41" i="54"/>
  <c r="W44" i="54"/>
  <c r="AU46" i="54"/>
  <c r="T57" i="54"/>
  <c r="Q16" i="54"/>
  <c r="AK24" i="54"/>
  <c r="BO25" i="54"/>
  <c r="AM52" i="54"/>
  <c r="BG64" i="54"/>
  <c r="D9" i="54"/>
  <c r="Z9" i="54"/>
  <c r="AV9" i="54"/>
  <c r="D10" i="54"/>
  <c r="U10" i="54"/>
  <c r="AQ10" i="54"/>
  <c r="BM10" i="54"/>
  <c r="P11" i="54"/>
  <c r="AM11" i="54"/>
  <c r="BK11" i="54"/>
  <c r="U12" i="54"/>
  <c r="AS12" i="54"/>
  <c r="C13" i="54"/>
  <c r="AA13" i="54"/>
  <c r="AY13" i="54"/>
  <c r="I14" i="54"/>
  <c r="AG14" i="54"/>
  <c r="BE14" i="54"/>
  <c r="O15" i="54"/>
  <c r="AM15" i="54"/>
  <c r="BK15" i="54"/>
  <c r="U16" i="54"/>
  <c r="C17" i="54"/>
  <c r="AA17" i="54"/>
  <c r="I18" i="54"/>
  <c r="AG18" i="54"/>
  <c r="BE18" i="54"/>
  <c r="AM19" i="54"/>
  <c r="U20" i="54"/>
  <c r="AS20" i="54"/>
  <c r="C21" i="54"/>
  <c r="AY21" i="54"/>
  <c r="AO22" i="54"/>
  <c r="BI23" i="54"/>
  <c r="Y24" i="54"/>
  <c r="AA25" i="54"/>
  <c r="BN25" i="54"/>
  <c r="AM26" i="54"/>
  <c r="Q27" i="54"/>
  <c r="BD27" i="54"/>
  <c r="AC28" i="54"/>
  <c r="G29" i="54"/>
  <c r="AT29" i="54"/>
  <c r="N32" i="54"/>
  <c r="N32" i="23" s="1"/>
  <c r="BA32" i="54"/>
  <c r="AE33" i="54"/>
  <c r="D34" i="54"/>
  <c r="BO34" i="54"/>
  <c r="BH35" i="54"/>
  <c r="BI36" i="54"/>
  <c r="BB37" i="54"/>
  <c r="AU38" i="54"/>
  <c r="AS39" i="54"/>
  <c r="AL40" i="54"/>
  <c r="AK41" i="54"/>
  <c r="AD42" i="54"/>
  <c r="AJ43" i="54"/>
  <c r="AL44" i="54"/>
  <c r="AO45" i="54"/>
  <c r="AW46" i="54"/>
  <c r="AV47" i="54"/>
  <c r="BH48" i="54"/>
  <c r="C50" i="54"/>
  <c r="AL52" i="54"/>
  <c r="G55" i="54"/>
  <c r="G55" i="23" s="1"/>
  <c r="P56" i="54"/>
  <c r="AP57" i="54"/>
  <c r="BA58" i="54"/>
  <c r="AE60" i="54"/>
  <c r="M62" i="54"/>
  <c r="M62" i="23" s="1"/>
  <c r="AI64" i="54"/>
  <c r="X67" i="54"/>
  <c r="BL69" i="54"/>
  <c r="R73" i="54"/>
  <c r="K76" i="54"/>
  <c r="K76" i="23" s="1"/>
  <c r="AN80" i="54"/>
  <c r="BH85" i="54"/>
  <c r="BK92" i="54"/>
  <c r="L103" i="54"/>
  <c r="L103" i="23" s="1"/>
  <c r="F92" i="54"/>
  <c r="F92" i="23" s="1"/>
  <c r="AP96" i="54"/>
  <c r="AV17" i="54"/>
  <c r="AP38" i="54"/>
  <c r="F23" i="54"/>
  <c r="F23" i="23" s="1"/>
  <c r="AP29" i="54"/>
  <c r="E23" i="54"/>
  <c r="E23" i="23" s="1"/>
  <c r="N26" i="54"/>
  <c r="N26" i="23" s="1"/>
  <c r="AU21" i="54"/>
  <c r="Y28" i="54"/>
  <c r="AQ29" i="54"/>
  <c r="BG32" i="54"/>
  <c r="O19" i="54"/>
  <c r="AA21" i="54"/>
  <c r="U24" i="54"/>
  <c r="K9" i="54"/>
  <c r="AB9" i="54"/>
  <c r="AX9" i="54"/>
  <c r="F10" i="54"/>
  <c r="F10" i="23" s="1"/>
  <c r="AB10" i="54"/>
  <c r="AS10" i="54"/>
  <c r="BO10" i="54"/>
  <c r="W11" i="54"/>
  <c r="AT11" i="54"/>
  <c r="D12" i="54"/>
  <c r="AB12" i="54"/>
  <c r="AZ12" i="54"/>
  <c r="J13" i="54"/>
  <c r="AH13" i="54"/>
  <c r="BF127" i="54"/>
  <c r="BF13" i="54"/>
  <c r="P14" i="54"/>
  <c r="AN128" i="54"/>
  <c r="AN14" i="54"/>
  <c r="BL14" i="54"/>
  <c r="V15" i="54"/>
  <c r="AT15" i="54"/>
  <c r="D16" i="54"/>
  <c r="AB16" i="54"/>
  <c r="AZ16" i="54"/>
  <c r="J17" i="54"/>
  <c r="AH17" i="54"/>
  <c r="BF17" i="54"/>
  <c r="P18" i="54"/>
  <c r="AN18" i="54"/>
  <c r="BL18" i="54"/>
  <c r="V19" i="54"/>
  <c r="AT19" i="54"/>
  <c r="D20" i="54"/>
  <c r="AB20" i="54"/>
  <c r="AZ20" i="54"/>
  <c r="J21" i="54"/>
  <c r="AH21" i="54"/>
  <c r="BF21" i="54"/>
  <c r="AX22" i="54"/>
  <c r="L23" i="54"/>
  <c r="L23" i="23" s="1"/>
  <c r="D24" i="54"/>
  <c r="AI24" i="54"/>
  <c r="BM24" i="54"/>
  <c r="AI25" i="54"/>
  <c r="L26" i="54"/>
  <c r="L26" i="23" s="1"/>
  <c r="AY26" i="54"/>
  <c r="AC27" i="54"/>
  <c r="BP27" i="54"/>
  <c r="AO28" i="54"/>
  <c r="S29" i="54"/>
  <c r="BF29" i="54"/>
  <c r="AJ30" i="54"/>
  <c r="I31" i="54"/>
  <c r="BA31" i="54"/>
  <c r="Z32" i="54"/>
  <c r="BM32" i="54"/>
  <c r="AQ33" i="54"/>
  <c r="S34" i="54"/>
  <c r="T35" i="54"/>
  <c r="M36" i="54"/>
  <c r="M36" i="23" s="1"/>
  <c r="L37" i="54"/>
  <c r="L37" i="23" s="1"/>
  <c r="D38" i="54"/>
  <c r="BK38" i="54"/>
  <c r="BM39" i="54"/>
  <c r="BC40" i="54"/>
  <c r="BD41" i="54"/>
  <c r="AW42" i="54"/>
  <c r="BE43" i="54"/>
  <c r="BH44" i="54"/>
  <c r="BF45" i="54"/>
  <c r="E47" i="54"/>
  <c r="E47" i="23" s="1"/>
  <c r="C48" i="54"/>
  <c r="R49" i="54"/>
  <c r="AA50" i="54"/>
  <c r="BA51" i="54"/>
  <c r="BJ52" i="54"/>
  <c r="K54" i="54"/>
  <c r="AE55" i="54"/>
  <c r="AN56" i="54"/>
  <c r="BN57" i="54"/>
  <c r="BG60" i="54"/>
  <c r="BF62" i="54"/>
  <c r="Q65" i="54"/>
  <c r="M68" i="54"/>
  <c r="M68" i="23" s="1"/>
  <c r="BA70" i="54"/>
  <c r="M74" i="54"/>
  <c r="BD81" i="54"/>
  <c r="BP87" i="54"/>
  <c r="T95" i="54"/>
  <c r="G92" i="54"/>
  <c r="G92" i="23" s="1"/>
  <c r="AG103" i="54"/>
  <c r="BG34" i="54"/>
  <c r="AI50" i="54"/>
  <c r="AI108" i="54"/>
  <c r="AO16" i="54"/>
  <c r="AO20" i="54"/>
  <c r="AY24" i="54"/>
  <c r="AI28" i="54"/>
  <c r="Y41" i="54"/>
  <c r="AA9" i="54"/>
  <c r="AY17" i="54"/>
  <c r="L9" i="54"/>
  <c r="AH9" i="54"/>
  <c r="G10" i="54"/>
  <c r="G10" i="23" s="1"/>
  <c r="AC10" i="54"/>
  <c r="AT10" i="54"/>
  <c r="BP10" i="54"/>
  <c r="AU11" i="54"/>
  <c r="E12" i="54"/>
  <c r="E12" i="23" s="1"/>
  <c r="AC12" i="54"/>
  <c r="BA12" i="54"/>
  <c r="K13" i="54"/>
  <c r="K13" i="23" s="1"/>
  <c r="AI13" i="54"/>
  <c r="BG13" i="54"/>
  <c r="Q14" i="54"/>
  <c r="AO14" i="54"/>
  <c r="BM14" i="54"/>
  <c r="W15" i="54"/>
  <c r="AU15" i="54"/>
  <c r="E16" i="54"/>
  <c r="E16" i="23" s="1"/>
  <c r="AC16" i="54"/>
  <c r="BA16" i="54"/>
  <c r="AI17" i="54"/>
  <c r="BG17" i="54"/>
  <c r="Q18" i="54"/>
  <c r="AO18" i="54"/>
  <c r="BM18" i="54"/>
  <c r="AU19" i="54"/>
  <c r="E20" i="54"/>
  <c r="E20" i="23" s="1"/>
  <c r="AC20" i="54"/>
  <c r="K21" i="54"/>
  <c r="K21" i="23" s="1"/>
  <c r="AI21" i="54"/>
  <c r="BG21" i="54"/>
  <c r="W22" i="54"/>
  <c r="AY22" i="54"/>
  <c r="M23" i="54"/>
  <c r="M23" i="23" s="1"/>
  <c r="E24" i="54"/>
  <c r="AM25" i="54"/>
  <c r="M26" i="54"/>
  <c r="M26" i="23" s="1"/>
  <c r="AZ26" i="54"/>
  <c r="AD27" i="54"/>
  <c r="C28" i="54"/>
  <c r="T29" i="54"/>
  <c r="BG29" i="54"/>
  <c r="AK30" i="54"/>
  <c r="J31" i="54"/>
  <c r="BB31" i="54"/>
  <c r="AA32" i="54"/>
  <c r="E33" i="54"/>
  <c r="E33" i="23" s="1"/>
  <c r="AR33" i="54"/>
  <c r="U35" i="54"/>
  <c r="N36" i="54"/>
  <c r="N36" i="23" s="1"/>
  <c r="M37" i="54"/>
  <c r="M37" i="23" s="1"/>
  <c r="F38" i="54"/>
  <c r="F38" i="23" s="1"/>
  <c r="G39" i="54"/>
  <c r="BN39" i="54"/>
  <c r="BG40" i="54"/>
  <c r="BE41" i="54"/>
  <c r="AX42" i="54"/>
  <c r="BF43" i="54"/>
  <c r="BI44" i="54"/>
  <c r="C46" i="54"/>
  <c r="F47" i="54"/>
  <c r="F47" i="23" s="1"/>
  <c r="D48" i="54"/>
  <c r="S49" i="54"/>
  <c r="AB50" i="54"/>
  <c r="BB51" i="54"/>
  <c r="BK52" i="54"/>
  <c r="W54" i="54"/>
  <c r="AF55" i="54"/>
  <c r="BO57" i="54"/>
  <c r="P59" i="54"/>
  <c r="AO65" i="54"/>
  <c r="Q68" i="54"/>
  <c r="E71" i="54"/>
  <c r="E71" i="23" s="1"/>
  <c r="O74" i="54"/>
  <c r="N77" i="54"/>
  <c r="N77" i="23" s="1"/>
  <c r="BE81" i="54"/>
  <c r="AO96" i="54"/>
  <c r="AJ108" i="54"/>
  <c r="AZ9" i="54"/>
  <c r="L19" i="54"/>
  <c r="AD40" i="54"/>
  <c r="AP23" i="54"/>
  <c r="X30" i="54"/>
  <c r="AC23" i="54"/>
  <c r="BA53" i="54"/>
  <c r="E14" i="54"/>
  <c r="BM16" i="54"/>
  <c r="W19" i="54"/>
  <c r="BA20" i="54"/>
  <c r="M22" i="54"/>
  <c r="M22" i="23" s="1"/>
  <c r="AG23" i="54"/>
  <c r="AU28" i="54"/>
  <c r="AU36" i="54"/>
  <c r="BI60" i="54"/>
  <c r="M77" i="54"/>
  <c r="M77" i="23" s="1"/>
  <c r="AY9" i="54"/>
  <c r="U22" i="54"/>
  <c r="BE24" i="54"/>
  <c r="N9" i="54"/>
  <c r="AJ9" i="54"/>
  <c r="BF9" i="54"/>
  <c r="AE10" i="54"/>
  <c r="BA10" i="54"/>
  <c r="D11" i="54"/>
  <c r="Z11" i="54"/>
  <c r="AW11" i="54"/>
  <c r="G12" i="54"/>
  <c r="G12" i="23" s="1"/>
  <c r="AE12" i="54"/>
  <c r="BC12" i="54"/>
  <c r="M127" i="54"/>
  <c r="M13" i="54"/>
  <c r="M13" i="23" s="1"/>
  <c r="AK13" i="54"/>
  <c r="BI13" i="54"/>
  <c r="S14" i="54"/>
  <c r="AQ14" i="54"/>
  <c r="BO14" i="54"/>
  <c r="Y15" i="54"/>
  <c r="AW15" i="54"/>
  <c r="G16" i="54"/>
  <c r="G16" i="23" s="1"/>
  <c r="AE16" i="54"/>
  <c r="BC16" i="54"/>
  <c r="M17" i="54"/>
  <c r="M17" i="23" s="1"/>
  <c r="AK17" i="54"/>
  <c r="BI17" i="54"/>
  <c r="S18" i="54"/>
  <c r="AQ18" i="54"/>
  <c r="BO18" i="54"/>
  <c r="Y19" i="54"/>
  <c r="AW19" i="54"/>
  <c r="G20" i="54"/>
  <c r="G20" i="23" s="1"/>
  <c r="AE20" i="54"/>
  <c r="BC20" i="54"/>
  <c r="M21" i="54"/>
  <c r="M21" i="23" s="1"/>
  <c r="AK21" i="54"/>
  <c r="BI21" i="54"/>
  <c r="BA22" i="54"/>
  <c r="Q23" i="54"/>
  <c r="AS23" i="54"/>
  <c r="G24" i="54"/>
  <c r="AL24" i="54"/>
  <c r="F25" i="54"/>
  <c r="F25" i="23" s="1"/>
  <c r="AP25" i="54"/>
  <c r="O26" i="54"/>
  <c r="AF27" i="54"/>
  <c r="E28" i="54"/>
  <c r="E28" i="23" s="1"/>
  <c r="V29" i="54"/>
  <c r="BN29" i="54"/>
  <c r="AM30" i="54"/>
  <c r="Q31" i="54"/>
  <c r="BD31" i="54"/>
  <c r="AC32" i="54"/>
  <c r="G33" i="54"/>
  <c r="G33" i="23" s="1"/>
  <c r="AT33" i="54"/>
  <c r="AE34" i="54"/>
  <c r="X35" i="54"/>
  <c r="Y36" i="54"/>
  <c r="R37" i="54"/>
  <c r="K38" i="54"/>
  <c r="K38" i="23" s="1"/>
  <c r="I39" i="54"/>
  <c r="BP39" i="54"/>
  <c r="BO40" i="54"/>
  <c r="BH41" i="54"/>
  <c r="BJ42" i="54"/>
  <c r="BM43" i="54"/>
  <c r="BK44" i="54"/>
  <c r="F46" i="54"/>
  <c r="F46" i="23" s="1"/>
  <c r="H47" i="54"/>
  <c r="H47" i="23" s="1"/>
  <c r="P48" i="54"/>
  <c r="U49" i="54"/>
  <c r="AU50" i="54"/>
  <c r="BD51" i="54"/>
  <c r="E53" i="54"/>
  <c r="E53" i="23" s="1"/>
  <c r="Y54" i="54"/>
  <c r="AH55" i="54"/>
  <c r="BH56" i="54"/>
  <c r="C58" i="54"/>
  <c r="BL60" i="54"/>
  <c r="G63" i="54"/>
  <c r="G63" i="23" s="1"/>
  <c r="AU65" i="54"/>
  <c r="V68" i="54"/>
  <c r="AE71" i="54"/>
  <c r="R74" i="54"/>
  <c r="M78" i="54"/>
  <c r="M78" i="23" s="1"/>
  <c r="BI81" i="54"/>
  <c r="BA88" i="54"/>
  <c r="AX96" i="54"/>
  <c r="AM108" i="54"/>
  <c r="T25" i="54"/>
  <c r="AI26" i="54"/>
  <c r="BA47" i="54"/>
  <c r="AC51" i="54"/>
  <c r="BG62" i="54"/>
  <c r="X41" i="54"/>
  <c r="K15" i="54"/>
  <c r="K15" i="23" s="1"/>
  <c r="K17" i="54"/>
  <c r="K17" i="23" s="1"/>
  <c r="Y22" i="54"/>
  <c r="AQ23" i="54"/>
  <c r="S25" i="54"/>
  <c r="AW28" i="54"/>
  <c r="U57" i="54"/>
  <c r="I10" i="54"/>
  <c r="AS16" i="54"/>
  <c r="C25" i="54"/>
  <c r="O9" i="54"/>
  <c r="AK9" i="54"/>
  <c r="BG9" i="54"/>
  <c r="J10" i="54"/>
  <c r="AF10" i="54"/>
  <c r="BB10" i="54"/>
  <c r="J11" i="54"/>
  <c r="AA11" i="54"/>
  <c r="AY11" i="54"/>
  <c r="I12" i="54"/>
  <c r="AG12" i="54"/>
  <c r="BE12" i="54"/>
  <c r="O13" i="54"/>
  <c r="AM13" i="54"/>
  <c r="AM127" i="54"/>
  <c r="BK13" i="54"/>
  <c r="U14" i="54"/>
  <c r="AS14" i="54"/>
  <c r="C15" i="54"/>
  <c r="AA15" i="54"/>
  <c r="AY15" i="54"/>
  <c r="I16" i="54"/>
  <c r="AG16" i="54"/>
  <c r="O17" i="54"/>
  <c r="AM17" i="54"/>
  <c r="BK17" i="54"/>
  <c r="U18" i="54"/>
  <c r="AS18" i="54"/>
  <c r="C19" i="54"/>
  <c r="AA19" i="54"/>
  <c r="AY19" i="54"/>
  <c r="I20" i="54"/>
  <c r="AG20" i="54"/>
  <c r="BE20" i="54"/>
  <c r="O21" i="54"/>
  <c r="AM21" i="54"/>
  <c r="BM21" i="54"/>
  <c r="BC22" i="54"/>
  <c r="S23" i="54"/>
  <c r="AU23" i="54"/>
  <c r="K24" i="54"/>
  <c r="AN24" i="54"/>
  <c r="H25" i="54"/>
  <c r="H25" i="23" s="1"/>
  <c r="AR25" i="54"/>
  <c r="Q26" i="54"/>
  <c r="BI26" i="54"/>
  <c r="AH27" i="54"/>
  <c r="AY28" i="54"/>
  <c r="AC29" i="54"/>
  <c r="BP29" i="54"/>
  <c r="AO30" i="54"/>
  <c r="S31" i="54"/>
  <c r="BF31" i="54"/>
  <c r="AJ32" i="54"/>
  <c r="I33" i="54"/>
  <c r="BA33" i="54"/>
  <c r="AJ34" i="54"/>
  <c r="AC35" i="54"/>
  <c r="AA36" i="54"/>
  <c r="T37" i="54"/>
  <c r="S38" i="54"/>
  <c r="L39" i="54"/>
  <c r="M40" i="54"/>
  <c r="M40" i="23" s="1"/>
  <c r="F41" i="54"/>
  <c r="F41" i="23" s="1"/>
  <c r="BM41" i="54"/>
  <c r="BL42" i="54"/>
  <c r="BO43" i="54"/>
  <c r="I45" i="54"/>
  <c r="L46" i="54"/>
  <c r="L46" i="23" s="1"/>
  <c r="T47" i="54"/>
  <c r="W48" i="54"/>
  <c r="AC49" i="54"/>
  <c r="AW50" i="54"/>
  <c r="BF51" i="54"/>
  <c r="R53" i="54"/>
  <c r="AA54" i="54"/>
  <c r="BA55" i="54"/>
  <c r="BJ56" i="54"/>
  <c r="K58" i="54"/>
  <c r="K58" i="23" s="1"/>
  <c r="AO59" i="54"/>
  <c r="BN60" i="54"/>
  <c r="AD63" i="54"/>
  <c r="BA65" i="54"/>
  <c r="BK68" i="54"/>
  <c r="AI71" i="54"/>
  <c r="AM74" i="54"/>
  <c r="R78" i="54"/>
  <c r="C82" i="54"/>
  <c r="BP89" i="54"/>
  <c r="BF96" i="54"/>
  <c r="E115" i="54"/>
  <c r="X11" i="54"/>
  <c r="AV19" i="54"/>
  <c r="AJ24" i="54"/>
  <c r="L28" i="54"/>
  <c r="L28" i="23" s="1"/>
  <c r="BH30" i="54"/>
  <c r="BK30" i="54"/>
  <c r="BG26" i="54"/>
  <c r="AU56" i="54"/>
  <c r="W9" i="54"/>
  <c r="AI15" i="54"/>
  <c r="W17" i="54"/>
  <c r="AI19" i="54"/>
  <c r="BM20" i="54"/>
  <c r="AA22" i="54"/>
  <c r="U25" i="54"/>
  <c r="E29" i="54"/>
  <c r="AO31" i="54"/>
  <c r="W34" i="54"/>
  <c r="C88" i="54"/>
  <c r="O11" i="54"/>
  <c r="BE16" i="54"/>
  <c r="BK19" i="54"/>
  <c r="AM77" i="54"/>
  <c r="P9" i="54"/>
  <c r="AL9" i="54"/>
  <c r="BH9" i="54"/>
  <c r="P10" i="54"/>
  <c r="AG10" i="54"/>
  <c r="BC10" i="54"/>
  <c r="K11" i="54"/>
  <c r="K11" i="23" s="1"/>
  <c r="AB11" i="54"/>
  <c r="AZ11" i="54"/>
  <c r="J12" i="54"/>
  <c r="AH12" i="54"/>
  <c r="BF12" i="54"/>
  <c r="P13" i="54"/>
  <c r="AN127" i="54"/>
  <c r="AN13" i="54"/>
  <c r="BL13" i="54"/>
  <c r="V14" i="54"/>
  <c r="AT14" i="54"/>
  <c r="D15" i="54"/>
  <c r="AB15" i="54"/>
  <c r="AZ15" i="54"/>
  <c r="J16" i="54"/>
  <c r="AH16" i="54"/>
  <c r="BF16" i="54"/>
  <c r="P17" i="54"/>
  <c r="AN17" i="54"/>
  <c r="BL17" i="54"/>
  <c r="V18" i="54"/>
  <c r="AT18" i="54"/>
  <c r="D19" i="54"/>
  <c r="AB19" i="54"/>
  <c r="AZ19" i="54"/>
  <c r="J20" i="54"/>
  <c r="AH20" i="54"/>
  <c r="BF20" i="54"/>
  <c r="P21" i="54"/>
  <c r="AN21" i="54"/>
  <c r="BN21" i="54"/>
  <c r="AB22" i="54"/>
  <c r="BE22" i="54"/>
  <c r="T23" i="54"/>
  <c r="AV23" i="54"/>
  <c r="L24" i="54"/>
  <c r="AO24" i="54"/>
  <c r="I25" i="54"/>
  <c r="AS25" i="54"/>
  <c r="W26" i="54"/>
  <c r="BJ26" i="54"/>
  <c r="AI27" i="54"/>
  <c r="M28" i="54"/>
  <c r="M28" i="23" s="1"/>
  <c r="AZ28" i="54"/>
  <c r="AD29" i="54"/>
  <c r="C30" i="54"/>
  <c r="AU30" i="54"/>
  <c r="T31" i="54"/>
  <c r="BG31" i="54"/>
  <c r="AK32" i="54"/>
  <c r="J33" i="54"/>
  <c r="BB33" i="54"/>
  <c r="AK34" i="54"/>
  <c r="AJ35" i="54"/>
  <c r="AB36" i="54"/>
  <c r="U37" i="54"/>
  <c r="W38" i="54"/>
  <c r="M39" i="54"/>
  <c r="N40" i="54"/>
  <c r="N40" i="23" s="1"/>
  <c r="G41" i="54"/>
  <c r="G41" i="23" s="1"/>
  <c r="F42" i="54"/>
  <c r="F42" i="23" s="1"/>
  <c r="BN42" i="54"/>
  <c r="BP43" i="54"/>
  <c r="J45" i="54"/>
  <c r="M46" i="54"/>
  <c r="M46" i="23" s="1"/>
  <c r="U47" i="54"/>
  <c r="X48" i="54"/>
  <c r="AO49" i="54"/>
  <c r="AX50" i="54"/>
  <c r="BM51" i="54"/>
  <c r="S53" i="54"/>
  <c r="AB54" i="54"/>
  <c r="BB55" i="54"/>
  <c r="BK56" i="54"/>
  <c r="W58" i="54"/>
  <c r="AQ59" i="54"/>
  <c r="I61" i="54"/>
  <c r="AE63" i="54"/>
  <c r="BB65" i="54"/>
  <c r="BM68" i="54"/>
  <c r="AJ71" i="54"/>
  <c r="G75" i="54"/>
  <c r="G75" i="23" s="1"/>
  <c r="S78" i="54"/>
  <c r="AL82" i="54"/>
  <c r="C90" i="54"/>
  <c r="BN96" i="54"/>
  <c r="AH115" i="54"/>
  <c r="AL11" i="54"/>
  <c r="AX11" i="54"/>
  <c r="BJ11" i="54"/>
  <c r="H12" i="54"/>
  <c r="H12" i="23" s="1"/>
  <c r="T12" i="54"/>
  <c r="AF12" i="54"/>
  <c r="AR12" i="54"/>
  <c r="BD12" i="54"/>
  <c r="BP12" i="54"/>
  <c r="N13" i="54"/>
  <c r="N13" i="23" s="1"/>
  <c r="Z13" i="54"/>
  <c r="AL13" i="54"/>
  <c r="AX13" i="54"/>
  <c r="BJ127" i="54"/>
  <c r="BJ13" i="54"/>
  <c r="H14" i="54"/>
  <c r="T14" i="54"/>
  <c r="AF14" i="54"/>
  <c r="AR14" i="54"/>
  <c r="BD14" i="54"/>
  <c r="BP14" i="54"/>
  <c r="N15" i="54"/>
  <c r="N15" i="23" s="1"/>
  <c r="Z15" i="54"/>
  <c r="AL15" i="54"/>
  <c r="AX15" i="54"/>
  <c r="BJ15" i="54"/>
  <c r="H16" i="54"/>
  <c r="H16" i="23" s="1"/>
  <c r="T16" i="54"/>
  <c r="AF16" i="54"/>
  <c r="AR16" i="54"/>
  <c r="BD16" i="54"/>
  <c r="BP16" i="54"/>
  <c r="N17" i="54"/>
  <c r="N17" i="23" s="1"/>
  <c r="Z17" i="54"/>
  <c r="AL17" i="54"/>
  <c r="AX17" i="54"/>
  <c r="BJ17" i="54"/>
  <c r="H18" i="54"/>
  <c r="H18" i="23" s="1"/>
  <c r="T18" i="54"/>
  <c r="AF18" i="54"/>
  <c r="AR18" i="54"/>
  <c r="BD18" i="54"/>
  <c r="BP18" i="54"/>
  <c r="N19" i="54"/>
  <c r="Z19" i="54"/>
  <c r="AL19" i="54"/>
  <c r="AX19" i="54"/>
  <c r="BJ19" i="54"/>
  <c r="H20" i="54"/>
  <c r="H20" i="23" s="1"/>
  <c r="T20" i="54"/>
  <c r="AF20" i="54"/>
  <c r="AR20" i="54"/>
  <c r="BD20" i="54"/>
  <c r="BP20" i="54"/>
  <c r="N21" i="54"/>
  <c r="N21" i="23" s="1"/>
  <c r="Z21" i="54"/>
  <c r="AL21" i="54"/>
  <c r="AX21" i="54"/>
  <c r="BK21" i="54"/>
  <c r="L22" i="54"/>
  <c r="L22" i="23" s="1"/>
  <c r="Z22" i="54"/>
  <c r="AN22" i="54"/>
  <c r="BB22" i="54"/>
  <c r="C23" i="54"/>
  <c r="R23" i="54"/>
  <c r="AF23" i="54"/>
  <c r="AT23" i="54"/>
  <c r="BH23" i="54"/>
  <c r="I24" i="54"/>
  <c r="X24" i="54"/>
  <c r="AM24" i="54"/>
  <c r="BB24" i="54"/>
  <c r="G25" i="54"/>
  <c r="G25" i="23" s="1"/>
  <c r="W25" i="54"/>
  <c r="AQ25" i="54"/>
  <c r="BM25" i="54"/>
  <c r="P26" i="54"/>
  <c r="AL26" i="54"/>
  <c r="BH26" i="54"/>
  <c r="K27" i="54"/>
  <c r="K27" i="23" s="1"/>
  <c r="AG27" i="54"/>
  <c r="BC27" i="54"/>
  <c r="K28" i="54"/>
  <c r="K28" i="23" s="1"/>
  <c r="AB28" i="54"/>
  <c r="AX28" i="54"/>
  <c r="F29" i="54"/>
  <c r="W29" i="54"/>
  <c r="AS29" i="54"/>
  <c r="BO29" i="54"/>
  <c r="W30" i="54"/>
  <c r="AN30" i="54"/>
  <c r="BJ30" i="54"/>
  <c r="R31" i="54"/>
  <c r="AI31" i="54"/>
  <c r="BE31" i="54"/>
  <c r="M32" i="54"/>
  <c r="M32" i="23" s="1"/>
  <c r="AI32" i="54"/>
  <c r="AZ32" i="54"/>
  <c r="H33" i="54"/>
  <c r="H33" i="23" s="1"/>
  <c r="AD33" i="54"/>
  <c r="AU33" i="54"/>
  <c r="C34" i="54"/>
  <c r="AI34" i="54"/>
  <c r="BN34" i="54"/>
  <c r="Y35" i="54"/>
  <c r="BF35" i="54"/>
  <c r="Z36" i="54"/>
  <c r="AY36" i="54"/>
  <c r="S37" i="54"/>
  <c r="BA37" i="54"/>
  <c r="R38" i="54"/>
  <c r="AQ38" i="54"/>
  <c r="J39" i="54"/>
  <c r="AR39" i="54"/>
  <c r="C40" i="54"/>
  <c r="AK40" i="54"/>
  <c r="E41" i="54"/>
  <c r="E41" i="23" s="1"/>
  <c r="AJ41" i="54"/>
  <c r="BI41" i="54"/>
  <c r="AB42" i="54"/>
  <c r="BK42" i="54"/>
  <c r="AC43" i="54"/>
  <c r="BN43" i="54"/>
  <c r="AK44" i="54"/>
  <c r="H45" i="54"/>
  <c r="H45" i="23" s="1"/>
  <c r="AJ45" i="54"/>
  <c r="K46" i="54"/>
  <c r="K46" i="23" s="1"/>
  <c r="AV46" i="54"/>
  <c r="I47" i="54"/>
  <c r="AT47" i="54"/>
  <c r="R48" i="54"/>
  <c r="BG48" i="54"/>
  <c r="V49" i="54"/>
  <c r="BP49" i="54"/>
  <c r="AV50" i="54"/>
  <c r="Q51" i="54"/>
  <c r="BE51" i="54"/>
  <c r="AK52" i="54"/>
  <c r="Q53" i="54"/>
  <c r="AT53" i="54"/>
  <c r="Z54" i="54"/>
  <c r="F55" i="54"/>
  <c r="F55" i="23" s="1"/>
  <c r="AO55" i="54"/>
  <c r="O56" i="54"/>
  <c r="BI56" i="54"/>
  <c r="AO57" i="54"/>
  <c r="D58" i="54"/>
  <c r="AZ58" i="54"/>
  <c r="AN59" i="54"/>
  <c r="Q60" i="54"/>
  <c r="BM60" i="54"/>
  <c r="K62" i="54"/>
  <c r="K62" i="23" s="1"/>
  <c r="AC63" i="54"/>
  <c r="R64" i="54"/>
  <c r="AZ65" i="54"/>
  <c r="W67" i="54"/>
  <c r="AK68" i="54"/>
  <c r="BH69" i="54"/>
  <c r="AG71" i="54"/>
  <c r="Q73" i="54"/>
  <c r="V74" i="54"/>
  <c r="J76" i="54"/>
  <c r="Q78" i="54"/>
  <c r="BG79" i="54"/>
  <c r="BK81" i="54"/>
  <c r="AZ85" i="54"/>
  <c r="BG89" i="54"/>
  <c r="S92" i="54"/>
  <c r="BB96" i="54"/>
  <c r="J103" i="54"/>
  <c r="Q111" i="54"/>
  <c r="O59" i="54"/>
  <c r="E9" i="54"/>
  <c r="Q9" i="54"/>
  <c r="AC9" i="54"/>
  <c r="AO9" i="54"/>
  <c r="BA9" i="54"/>
  <c r="BM9" i="54"/>
  <c r="K10" i="54"/>
  <c r="K10" i="23" s="1"/>
  <c r="W10" i="54"/>
  <c r="AI10" i="54"/>
  <c r="AU10" i="54"/>
  <c r="BG10" i="54"/>
  <c r="E11" i="54"/>
  <c r="E11" i="23" s="1"/>
  <c r="Q11" i="54"/>
  <c r="AC11" i="54"/>
  <c r="AO11" i="54"/>
  <c r="BA11" i="54"/>
  <c r="BM11" i="54"/>
  <c r="K12" i="54"/>
  <c r="K12" i="23" s="1"/>
  <c r="W12" i="54"/>
  <c r="AI12" i="54"/>
  <c r="AU12" i="54"/>
  <c r="BG12" i="54"/>
  <c r="E13" i="54"/>
  <c r="E13" i="23" s="1"/>
  <c r="Q13" i="54"/>
  <c r="AC13" i="54"/>
  <c r="AO13" i="54"/>
  <c r="BA13" i="54"/>
  <c r="BM13" i="54"/>
  <c r="K14" i="54"/>
  <c r="W14" i="54"/>
  <c r="AI14" i="54"/>
  <c r="AU14" i="54"/>
  <c r="BG14" i="54"/>
  <c r="E15" i="54"/>
  <c r="E15" i="23" s="1"/>
  <c r="Q15" i="54"/>
  <c r="AC15" i="54"/>
  <c r="AO15" i="54"/>
  <c r="BA15" i="54"/>
  <c r="BM15" i="54"/>
  <c r="K16" i="54"/>
  <c r="K16" i="23" s="1"/>
  <c r="W16" i="54"/>
  <c r="AI16" i="54"/>
  <c r="AU16" i="54"/>
  <c r="BG16" i="54"/>
  <c r="E17" i="54"/>
  <c r="E17" i="23" s="1"/>
  <c r="Q17" i="54"/>
  <c r="AC17" i="54"/>
  <c r="AO17" i="54"/>
  <c r="BA17" i="54"/>
  <c r="BM17" i="54"/>
  <c r="K18" i="54"/>
  <c r="K18" i="23" s="1"/>
  <c r="W18" i="54"/>
  <c r="AI18" i="54"/>
  <c r="AU18" i="54"/>
  <c r="BG18" i="54"/>
  <c r="E19" i="54"/>
  <c r="Q19" i="54"/>
  <c r="AC19" i="54"/>
  <c r="AO19" i="54"/>
  <c r="BA19" i="54"/>
  <c r="BM19" i="54"/>
  <c r="K20" i="54"/>
  <c r="K20" i="23" s="1"/>
  <c r="W20" i="54"/>
  <c r="AI20" i="54"/>
  <c r="AU20" i="54"/>
  <c r="BG20" i="54"/>
  <c r="E21" i="54"/>
  <c r="E21" i="23" s="1"/>
  <c r="Q21" i="54"/>
  <c r="AC21" i="54"/>
  <c r="AO21" i="54"/>
  <c r="BA21" i="54"/>
  <c r="BO21" i="54"/>
  <c r="O22" i="54"/>
  <c r="AC22" i="54"/>
  <c r="AQ22" i="54"/>
  <c r="BG22" i="54"/>
  <c r="G23" i="54"/>
  <c r="G23" i="23" s="1"/>
  <c r="U23" i="54"/>
  <c r="AI23" i="54"/>
  <c r="AW23" i="54"/>
  <c r="BM23" i="54"/>
  <c r="M24" i="54"/>
  <c r="AA24" i="54"/>
  <c r="AP24" i="54"/>
  <c r="BH24" i="54"/>
  <c r="J25" i="54"/>
  <c r="AD25" i="54"/>
  <c r="AT25" i="54"/>
  <c r="BP25" i="54"/>
  <c r="X26" i="54"/>
  <c r="AO26" i="54"/>
  <c r="BK26" i="54"/>
  <c r="S27" i="54"/>
  <c r="AO27" i="54"/>
  <c r="BF27" i="54"/>
  <c r="N28" i="54"/>
  <c r="N28" i="23" s="1"/>
  <c r="AJ28" i="54"/>
  <c r="BA28" i="54"/>
  <c r="I29" i="54"/>
  <c r="AE29" i="54"/>
  <c r="BA29" i="54"/>
  <c r="D30" i="54"/>
  <c r="Z30" i="54"/>
  <c r="AV30" i="54"/>
  <c r="BM30" i="54"/>
  <c r="U31" i="54"/>
  <c r="AQ31" i="54"/>
  <c r="BM31" i="54"/>
  <c r="P32" i="54"/>
  <c r="AL32" i="54"/>
  <c r="BH32" i="54"/>
  <c r="K33" i="54"/>
  <c r="K33" i="23" s="1"/>
  <c r="AG33" i="54"/>
  <c r="BC33" i="54"/>
  <c r="M34" i="54"/>
  <c r="AL34" i="54"/>
  <c r="F35" i="54"/>
  <c r="F35" i="23" s="1"/>
  <c r="AK35" i="54"/>
  <c r="BM35" i="54"/>
  <c r="AD36" i="54"/>
  <c r="BK36" i="54"/>
  <c r="AE37" i="54"/>
  <c r="BD37" i="54"/>
  <c r="X38" i="54"/>
  <c r="BC38" i="54"/>
  <c r="Q39" i="54"/>
  <c r="AV39" i="54"/>
  <c r="O40" i="54"/>
  <c r="AW40" i="54"/>
  <c r="H41" i="54"/>
  <c r="H41" i="23" s="1"/>
  <c r="AP41" i="54"/>
  <c r="G42" i="54"/>
  <c r="G42" i="23" s="1"/>
  <c r="AI42" i="54"/>
  <c r="E43" i="54"/>
  <c r="E43" i="23" s="1"/>
  <c r="AP43" i="54"/>
  <c r="M44" i="54"/>
  <c r="AN44" i="54"/>
  <c r="L45" i="54"/>
  <c r="L45" i="23" s="1"/>
  <c r="BA45" i="54"/>
  <c r="N46" i="54"/>
  <c r="N46" i="23" s="1"/>
  <c r="AY46" i="54"/>
  <c r="V47" i="54"/>
  <c r="BH47" i="54"/>
  <c r="Y48" i="54"/>
  <c r="BJ48" i="54"/>
  <c r="AP49" i="54"/>
  <c r="K50" i="54"/>
  <c r="K50" i="23" s="1"/>
  <c r="AY50" i="54"/>
  <c r="AE51" i="54"/>
  <c r="K52" i="54"/>
  <c r="K52" i="23" s="1"/>
  <c r="AN52" i="54"/>
  <c r="T53" i="54"/>
  <c r="BN53" i="54"/>
  <c r="AI54" i="54"/>
  <c r="I55" i="54"/>
  <c r="BC55" i="54"/>
  <c r="AI56" i="54"/>
  <c r="BL56" i="54"/>
  <c r="AR57" i="54"/>
  <c r="X58" i="54"/>
  <c r="BK58" i="54"/>
  <c r="AS59" i="54"/>
  <c r="AG60" i="54"/>
  <c r="AE61" i="54"/>
  <c r="Q62" i="54"/>
  <c r="AF63" i="54"/>
  <c r="BH64" i="54"/>
  <c r="E66" i="54"/>
  <c r="E66" i="23" s="1"/>
  <c r="AC67" i="54"/>
  <c r="BN68" i="54"/>
  <c r="AM70" i="54"/>
  <c r="AP71" i="54"/>
  <c r="U73" i="54"/>
  <c r="I75" i="54"/>
  <c r="AD76" i="54"/>
  <c r="T78" i="54"/>
  <c r="AP80" i="54"/>
  <c r="AK83" i="54"/>
  <c r="BL85" i="54"/>
  <c r="E90" i="54"/>
  <c r="E90" i="23" s="1"/>
  <c r="R94" i="54"/>
  <c r="BD97" i="54"/>
  <c r="AI103" i="54"/>
  <c r="AL115" i="54"/>
  <c r="F9" i="54"/>
  <c r="R9" i="54"/>
  <c r="AD9" i="54"/>
  <c r="AP9" i="54"/>
  <c r="BB9" i="54"/>
  <c r="BN9" i="54"/>
  <c r="L10" i="54"/>
  <c r="L10" i="23" s="1"/>
  <c r="X10" i="54"/>
  <c r="AJ10" i="54"/>
  <c r="AV10" i="54"/>
  <c r="BH10" i="54"/>
  <c r="F11" i="54"/>
  <c r="F11" i="23" s="1"/>
  <c r="R11" i="54"/>
  <c r="AD11" i="54"/>
  <c r="AP11" i="54"/>
  <c r="BB11" i="54"/>
  <c r="BN11" i="54"/>
  <c r="L12" i="54"/>
  <c r="L12" i="23" s="1"/>
  <c r="X12" i="54"/>
  <c r="AJ12" i="54"/>
  <c r="AV12" i="54"/>
  <c r="BH12" i="54"/>
  <c r="F13" i="54"/>
  <c r="F13" i="23" s="1"/>
  <c r="R13" i="54"/>
  <c r="AD13" i="54"/>
  <c r="AP13" i="54"/>
  <c r="BB13" i="54"/>
  <c r="BN13" i="54"/>
  <c r="L14" i="54"/>
  <c r="X14" i="54"/>
  <c r="AJ14" i="54"/>
  <c r="AV14" i="54"/>
  <c r="BH14" i="54"/>
  <c r="F15" i="54"/>
  <c r="F15" i="23" s="1"/>
  <c r="R15" i="54"/>
  <c r="AD15" i="54"/>
  <c r="AP15" i="54"/>
  <c r="BB15" i="54"/>
  <c r="BN15" i="54"/>
  <c r="L16" i="54"/>
  <c r="L16" i="23" s="1"/>
  <c r="X16" i="54"/>
  <c r="AJ16" i="54"/>
  <c r="AV16" i="54"/>
  <c r="BH16" i="54"/>
  <c r="F17" i="54"/>
  <c r="F17" i="23" s="1"/>
  <c r="R17" i="54"/>
  <c r="AD17" i="54"/>
  <c r="AP17" i="54"/>
  <c r="BB17" i="54"/>
  <c r="BN17" i="54"/>
  <c r="L18" i="54"/>
  <c r="L18" i="23" s="1"/>
  <c r="X18" i="54"/>
  <c r="AJ18" i="54"/>
  <c r="AV18" i="54"/>
  <c r="BH18" i="54"/>
  <c r="F19" i="54"/>
  <c r="R19" i="54"/>
  <c r="AD19" i="54"/>
  <c r="AP19" i="54"/>
  <c r="BB19" i="54"/>
  <c r="BN19" i="54"/>
  <c r="L20" i="54"/>
  <c r="L20" i="23" s="1"/>
  <c r="X20" i="54"/>
  <c r="AJ20" i="54"/>
  <c r="AV20" i="54"/>
  <c r="BH20" i="54"/>
  <c r="F21" i="54"/>
  <c r="F21" i="23" s="1"/>
  <c r="R21" i="54"/>
  <c r="AD21" i="54"/>
  <c r="AP21" i="54"/>
  <c r="BB21" i="54"/>
  <c r="BP21" i="54"/>
  <c r="P22" i="54"/>
  <c r="AD22" i="54"/>
  <c r="AS22" i="54"/>
  <c r="BH22" i="54"/>
  <c r="H23" i="54"/>
  <c r="H23" i="23" s="1"/>
  <c r="V23" i="54"/>
  <c r="AJ23" i="54"/>
  <c r="AY23" i="54"/>
  <c r="BN23" i="54"/>
  <c r="N24" i="54"/>
  <c r="AB24" i="54"/>
  <c r="AS24" i="54"/>
  <c r="BI24" i="54"/>
  <c r="K25" i="54"/>
  <c r="K25" i="23" s="1"/>
  <c r="AE25" i="54"/>
  <c r="AU25" i="54"/>
  <c r="C26" i="54"/>
  <c r="Y26" i="54"/>
  <c r="AU26" i="54"/>
  <c r="BL26" i="54"/>
  <c r="T27" i="54"/>
  <c r="AP27" i="54"/>
  <c r="BG27" i="54"/>
  <c r="O28" i="54"/>
  <c r="AK28" i="54"/>
  <c r="BG28" i="54"/>
  <c r="J29" i="54"/>
  <c r="AF29" i="54"/>
  <c r="BB29" i="54"/>
  <c r="E30" i="54"/>
  <c r="E30" i="23" s="1"/>
  <c r="AA30" i="54"/>
  <c r="AW30" i="54"/>
  <c r="E31" i="54"/>
  <c r="E31" i="23" s="1"/>
  <c r="V31" i="54"/>
  <c r="AR31" i="54"/>
  <c r="BN31" i="54"/>
  <c r="Q32" i="54"/>
  <c r="AM32" i="54"/>
  <c r="BI32" i="54"/>
  <c r="Q33" i="54"/>
  <c r="AH33" i="54"/>
  <c r="BD33" i="54"/>
  <c r="N34" i="54"/>
  <c r="AM34" i="54"/>
  <c r="G35" i="54"/>
  <c r="G35" i="23" s="1"/>
  <c r="AO35" i="54"/>
  <c r="F36" i="54"/>
  <c r="F36" i="23" s="1"/>
  <c r="AE36" i="54"/>
  <c r="BL36" i="54"/>
  <c r="AF37" i="54"/>
  <c r="BE37" i="54"/>
  <c r="Y38" i="54"/>
  <c r="BG38" i="54"/>
  <c r="X39" i="54"/>
  <c r="AW39" i="54"/>
  <c r="P40" i="54"/>
  <c r="AX40" i="54"/>
  <c r="I41" i="54"/>
  <c r="AQ41" i="54"/>
  <c r="K42" i="54"/>
  <c r="K42" i="23" s="1"/>
  <c r="AP42" i="54"/>
  <c r="F43" i="54"/>
  <c r="F43" i="23" s="1"/>
  <c r="AQ43" i="54"/>
  <c r="N44" i="54"/>
  <c r="AP44" i="54"/>
  <c r="Q45" i="54"/>
  <c r="BB45" i="54"/>
  <c r="Y46" i="54"/>
  <c r="AZ46" i="54"/>
  <c r="X47" i="54"/>
  <c r="BM47" i="54"/>
  <c r="Z48" i="54"/>
  <c r="BK48" i="54"/>
  <c r="AQ49" i="54"/>
  <c r="W50" i="54"/>
  <c r="AZ50" i="54"/>
  <c r="AF51" i="54"/>
  <c r="L52" i="54"/>
  <c r="L52" i="23" s="1"/>
  <c r="AU52" i="54"/>
  <c r="U53" i="54"/>
  <c r="BO53" i="54"/>
  <c r="AU54" i="54"/>
  <c r="J55" i="54"/>
  <c r="BD55" i="54"/>
  <c r="AJ56" i="54"/>
  <c r="E57" i="54"/>
  <c r="E57" i="23" s="1"/>
  <c r="AS57" i="54"/>
  <c r="Y58" i="54"/>
  <c r="K59" i="54"/>
  <c r="AT59" i="54"/>
  <c r="AH60" i="54"/>
  <c r="AF61" i="54"/>
  <c r="AA62" i="54"/>
  <c r="AG63" i="54"/>
  <c r="BI64" i="54"/>
  <c r="AD66" i="54"/>
  <c r="AD67" i="54"/>
  <c r="D69" i="54"/>
  <c r="AO70" i="54"/>
  <c r="BC71" i="54"/>
  <c r="W73" i="54"/>
  <c r="K75" i="54"/>
  <c r="K75" i="23" s="1"/>
  <c r="E77" i="54"/>
  <c r="E77" i="23" s="1"/>
  <c r="W78" i="54"/>
  <c r="AS80" i="54"/>
  <c r="AR83" i="54"/>
  <c r="AO86" i="54"/>
  <c r="G90" i="54"/>
  <c r="G90" i="23" s="1"/>
  <c r="V94" i="54"/>
  <c r="AQ103" i="54"/>
  <c r="AO115" i="54"/>
  <c r="AM59" i="54"/>
  <c r="AA79" i="54"/>
  <c r="AM99" i="54"/>
  <c r="G9" i="54"/>
  <c r="S9" i="54"/>
  <c r="AE9" i="54"/>
  <c r="AQ9" i="54"/>
  <c r="BC9" i="54"/>
  <c r="BO9" i="54"/>
  <c r="M10" i="54"/>
  <c r="M10" i="23" s="1"/>
  <c r="Y10" i="54"/>
  <c r="AK10" i="54"/>
  <c r="AW10" i="54"/>
  <c r="BI10" i="54"/>
  <c r="G11" i="54"/>
  <c r="G11" i="23" s="1"/>
  <c r="S11" i="54"/>
  <c r="AE11" i="54"/>
  <c r="AQ11" i="54"/>
  <c r="BC11" i="54"/>
  <c r="BO11" i="54"/>
  <c r="M12" i="54"/>
  <c r="M12" i="23" s="1"/>
  <c r="Y12" i="54"/>
  <c r="AK12" i="54"/>
  <c r="AW12" i="54"/>
  <c r="BI12" i="54"/>
  <c r="G13" i="54"/>
  <c r="G13" i="23" s="1"/>
  <c r="S13" i="54"/>
  <c r="AE13" i="54"/>
  <c r="AQ13" i="54"/>
  <c r="BC13" i="54"/>
  <c r="BO13" i="54"/>
  <c r="M14" i="54"/>
  <c r="Y14" i="54"/>
  <c r="AK14" i="54"/>
  <c r="AW14" i="54"/>
  <c r="BI14" i="54"/>
  <c r="G15" i="54"/>
  <c r="G15" i="23" s="1"/>
  <c r="S15" i="54"/>
  <c r="AE15" i="54"/>
  <c r="AQ15" i="54"/>
  <c r="BC15" i="54"/>
  <c r="BO15" i="54"/>
  <c r="M16" i="54"/>
  <c r="M16" i="23" s="1"/>
  <c r="Y16" i="54"/>
  <c r="AK16" i="54"/>
  <c r="AW16" i="54"/>
  <c r="BI16" i="54"/>
  <c r="G17" i="54"/>
  <c r="G17" i="23" s="1"/>
  <c r="S17" i="54"/>
  <c r="AE17" i="54"/>
  <c r="AQ17" i="54"/>
  <c r="BC17" i="54"/>
  <c r="BO17" i="54"/>
  <c r="M18" i="54"/>
  <c r="M18" i="23" s="1"/>
  <c r="Y18" i="54"/>
  <c r="AK18" i="54"/>
  <c r="AW18" i="54"/>
  <c r="BI18" i="54"/>
  <c r="G19" i="54"/>
  <c r="S19" i="54"/>
  <c r="AE19" i="54"/>
  <c r="AQ19" i="54"/>
  <c r="BC19" i="54"/>
  <c r="BO19" i="54"/>
  <c r="M20" i="54"/>
  <c r="M20" i="23" s="1"/>
  <c r="Y20" i="54"/>
  <c r="AK20" i="54"/>
  <c r="AW20" i="54"/>
  <c r="BI20" i="54"/>
  <c r="G21" i="54"/>
  <c r="G21" i="23" s="1"/>
  <c r="S21" i="54"/>
  <c r="AE21" i="54"/>
  <c r="AQ21" i="54"/>
  <c r="BC21" i="54"/>
  <c r="C22" i="54"/>
  <c r="Q22" i="54"/>
  <c r="AE22" i="54"/>
  <c r="AU22" i="54"/>
  <c r="BI22" i="54"/>
  <c r="I23" i="54"/>
  <c r="W23" i="54"/>
  <c r="AK23" i="54"/>
  <c r="BA23" i="54"/>
  <c r="BO23" i="54"/>
  <c r="O24" i="54"/>
  <c r="AC24" i="54"/>
  <c r="AU24" i="54"/>
  <c r="BJ24" i="54"/>
  <c r="O25" i="54"/>
  <c r="AF25" i="54"/>
  <c r="BA25" i="54"/>
  <c r="D26" i="54"/>
  <c r="Z26" i="54"/>
  <c r="AV26" i="54"/>
  <c r="BM26" i="54"/>
  <c r="U27" i="54"/>
  <c r="AQ27" i="54"/>
  <c r="BM27" i="54"/>
  <c r="P28" i="54"/>
  <c r="AL28" i="54"/>
  <c r="BH28" i="54"/>
  <c r="K29" i="54"/>
  <c r="AG29" i="54"/>
  <c r="BC29" i="54"/>
  <c r="K30" i="54"/>
  <c r="K30" i="23" s="1"/>
  <c r="AB30" i="54"/>
  <c r="AX30" i="54"/>
  <c r="F31" i="54"/>
  <c r="F31" i="23" s="1"/>
  <c r="W31" i="54"/>
  <c r="AS31" i="54"/>
  <c r="BO31" i="54"/>
  <c r="W32" i="54"/>
  <c r="AN32" i="54"/>
  <c r="BJ32" i="54"/>
  <c r="R33" i="54"/>
  <c r="AI33" i="54"/>
  <c r="BE33" i="54"/>
  <c r="O34" i="54"/>
  <c r="AW34" i="54"/>
  <c r="H35" i="54"/>
  <c r="H35" i="23" s="1"/>
  <c r="AP35" i="54"/>
  <c r="G36" i="54"/>
  <c r="G36" i="23" s="1"/>
  <c r="AI36" i="54"/>
  <c r="BN36" i="54"/>
  <c r="AG37" i="54"/>
  <c r="BO37" i="54"/>
  <c r="Z38" i="54"/>
  <c r="BH38" i="54"/>
  <c r="Y39" i="54"/>
  <c r="BA39" i="54"/>
  <c r="R40" i="54"/>
  <c r="AY40" i="54"/>
  <c r="S41" i="54"/>
  <c r="AR41" i="54"/>
  <c r="L42" i="54"/>
  <c r="L42" i="23" s="1"/>
  <c r="AQ42" i="54"/>
  <c r="G43" i="54"/>
  <c r="G43" i="23" s="1"/>
  <c r="AR43" i="54"/>
  <c r="O44" i="54"/>
  <c r="AZ44" i="54"/>
  <c r="R45" i="54"/>
  <c r="BC45" i="54"/>
  <c r="Z46" i="54"/>
  <c r="BB46" i="54"/>
  <c r="AC47" i="54"/>
  <c r="BN47" i="54"/>
  <c r="AK48" i="54"/>
  <c r="BL48" i="54"/>
  <c r="AR49" i="54"/>
  <c r="X50" i="54"/>
  <c r="BG50" i="54"/>
  <c r="AG51" i="54"/>
  <c r="M52" i="54"/>
  <c r="M52" i="23" s="1"/>
  <c r="BG52" i="54"/>
  <c r="V53" i="54"/>
  <c r="BP53" i="54"/>
  <c r="AV54" i="54"/>
  <c r="Q55" i="54"/>
  <c r="BE55" i="54"/>
  <c r="AK56" i="54"/>
  <c r="Q57" i="54"/>
  <c r="AT57" i="54"/>
  <c r="Z58" i="54"/>
  <c r="L59" i="54"/>
  <c r="BA59" i="54"/>
  <c r="AI60" i="54"/>
  <c r="AG61" i="54"/>
  <c r="AY62" i="54"/>
  <c r="AJ63" i="54"/>
  <c r="BK64" i="54"/>
  <c r="AH66" i="54"/>
  <c r="AU67" i="54"/>
  <c r="E69" i="54"/>
  <c r="AU70" i="54"/>
  <c r="V72" i="54"/>
  <c r="X73" i="54"/>
  <c r="L75" i="54"/>
  <c r="L75" i="23" s="1"/>
  <c r="G77" i="54"/>
  <c r="G77" i="23" s="1"/>
  <c r="AU78" i="54"/>
  <c r="AW80" i="54"/>
  <c r="AT83" i="54"/>
  <c r="AX87" i="54"/>
  <c r="N90" i="54"/>
  <c r="N90" i="23" s="1"/>
  <c r="AB94" i="54"/>
  <c r="AX99" i="54"/>
  <c r="C105" i="54"/>
  <c r="AQ115" i="54"/>
  <c r="H9" i="54"/>
  <c r="T9" i="54"/>
  <c r="AF9" i="54"/>
  <c r="AR9" i="54"/>
  <c r="BD9" i="54"/>
  <c r="BP9" i="54"/>
  <c r="N10" i="54"/>
  <c r="N10" i="23" s="1"/>
  <c r="Z10" i="54"/>
  <c r="AL10" i="54"/>
  <c r="AX10" i="54"/>
  <c r="BJ10" i="54"/>
  <c r="H11" i="54"/>
  <c r="H11" i="23" s="1"/>
  <c r="T11" i="54"/>
  <c r="AF11" i="54"/>
  <c r="AR11" i="54"/>
  <c r="BD11" i="54"/>
  <c r="BP11" i="54"/>
  <c r="N12" i="54"/>
  <c r="N12" i="23" s="1"/>
  <c r="Z12" i="54"/>
  <c r="AL12" i="54"/>
  <c r="AX12" i="54"/>
  <c r="BJ12" i="54"/>
  <c r="H13" i="54"/>
  <c r="H13" i="23" s="1"/>
  <c r="T13" i="54"/>
  <c r="AF13" i="54"/>
  <c r="AR13" i="54"/>
  <c r="BD13" i="54"/>
  <c r="BP13" i="54"/>
  <c r="N14" i="54"/>
  <c r="Z14" i="54"/>
  <c r="AL14" i="54"/>
  <c r="AX14" i="54"/>
  <c r="BJ14" i="54"/>
  <c r="H15" i="54"/>
  <c r="H15" i="23" s="1"/>
  <c r="T15" i="54"/>
  <c r="AF15" i="54"/>
  <c r="AR15" i="54"/>
  <c r="BD15" i="54"/>
  <c r="BP15" i="54"/>
  <c r="N16" i="54"/>
  <c r="N16" i="23" s="1"/>
  <c r="Z16" i="54"/>
  <c r="AL16" i="54"/>
  <c r="AX16" i="54"/>
  <c r="BJ16" i="54"/>
  <c r="H17" i="54"/>
  <c r="H17" i="23" s="1"/>
  <c r="T17" i="54"/>
  <c r="AF17" i="54"/>
  <c r="AR17" i="54"/>
  <c r="BD17" i="54"/>
  <c r="BP17" i="54"/>
  <c r="N18" i="54"/>
  <c r="N18" i="23" s="1"/>
  <c r="Z18" i="54"/>
  <c r="AL18" i="54"/>
  <c r="AX18" i="54"/>
  <c r="BJ18" i="54"/>
  <c r="H19" i="54"/>
  <c r="T19" i="54"/>
  <c r="AF19" i="54"/>
  <c r="AR19" i="54"/>
  <c r="BD19" i="54"/>
  <c r="BP19" i="54"/>
  <c r="N20" i="54"/>
  <c r="N20" i="23" s="1"/>
  <c r="Z20" i="54"/>
  <c r="AL20" i="54"/>
  <c r="AX20" i="54"/>
  <c r="BJ20" i="54"/>
  <c r="H21" i="54"/>
  <c r="H21" i="23" s="1"/>
  <c r="T21" i="54"/>
  <c r="AF21" i="54"/>
  <c r="AR21" i="54"/>
  <c r="BD21" i="54"/>
  <c r="D22" i="54"/>
  <c r="R22" i="54"/>
  <c r="AG22" i="54"/>
  <c r="AV22" i="54"/>
  <c r="BJ22" i="54"/>
  <c r="J23" i="54"/>
  <c r="X23" i="54"/>
  <c r="AM23" i="54"/>
  <c r="BB23" i="54"/>
  <c r="BP23" i="54"/>
  <c r="P24" i="54"/>
  <c r="AD24" i="54"/>
  <c r="AV24" i="54"/>
  <c r="BK24" i="54"/>
  <c r="Q25" i="54"/>
  <c r="AG25" i="54"/>
  <c r="BB25" i="54"/>
  <c r="E26" i="54"/>
  <c r="E26" i="23" s="1"/>
  <c r="AA26" i="54"/>
  <c r="AW26" i="54"/>
  <c r="E27" i="54"/>
  <c r="E27" i="23" s="1"/>
  <c r="V27" i="54"/>
  <c r="AR27" i="54"/>
  <c r="BN27" i="54"/>
  <c r="Q28" i="54"/>
  <c r="AM28" i="54"/>
  <c r="BI28" i="54"/>
  <c r="Q29" i="54"/>
  <c r="AH29" i="54"/>
  <c r="BD29" i="54"/>
  <c r="L30" i="54"/>
  <c r="L30" i="23" s="1"/>
  <c r="AC30" i="54"/>
  <c r="AY30" i="54"/>
  <c r="G31" i="54"/>
  <c r="G31" i="23" s="1"/>
  <c r="AC31" i="54"/>
  <c r="AT31" i="54"/>
  <c r="BP31" i="54"/>
  <c r="X32" i="54"/>
  <c r="AO32" i="54"/>
  <c r="BK32" i="54"/>
  <c r="S33" i="54"/>
  <c r="AO33" i="54"/>
  <c r="BF33" i="54"/>
  <c r="P34" i="54"/>
  <c r="AX34" i="54"/>
  <c r="I35" i="54"/>
  <c r="AQ35" i="54"/>
  <c r="K36" i="54"/>
  <c r="K36" i="23" s="1"/>
  <c r="AP36" i="54"/>
  <c r="BO36" i="54"/>
  <c r="AH37" i="54"/>
  <c r="BP37" i="54"/>
  <c r="AA38" i="54"/>
  <c r="BI38" i="54"/>
  <c r="AC39" i="54"/>
  <c r="BH39" i="54"/>
  <c r="S40" i="54"/>
  <c r="AZ40" i="54"/>
  <c r="T41" i="54"/>
  <c r="AS41" i="54"/>
  <c r="M42" i="54"/>
  <c r="M42" i="23" s="1"/>
  <c r="AU42" i="54"/>
  <c r="R43" i="54"/>
  <c r="AS43" i="54"/>
  <c r="P44" i="54"/>
  <c r="BB44" i="54"/>
  <c r="S45" i="54"/>
  <c r="BD45" i="54"/>
  <c r="AA46" i="54"/>
  <c r="BL46" i="54"/>
  <c r="AD47" i="54"/>
  <c r="BO47" i="54"/>
  <c r="AL48" i="54"/>
  <c r="E49" i="54"/>
  <c r="AS49" i="54"/>
  <c r="Y50" i="54"/>
  <c r="E51" i="54"/>
  <c r="E51" i="23" s="1"/>
  <c r="AH51" i="54"/>
  <c r="N52" i="54"/>
  <c r="N52" i="23" s="1"/>
  <c r="BH52" i="54"/>
  <c r="AC53" i="54"/>
  <c r="C54" i="54"/>
  <c r="AW54" i="54"/>
  <c r="AC55" i="54"/>
  <c r="BF55" i="54"/>
  <c r="AL56" i="54"/>
  <c r="R57" i="54"/>
  <c r="BA57" i="54"/>
  <c r="AA58" i="54"/>
  <c r="M59" i="54"/>
  <c r="C60" i="54"/>
  <c r="AK60" i="54"/>
  <c r="AI61" i="54"/>
  <c r="BA62" i="54"/>
  <c r="AV63" i="54"/>
  <c r="BM64" i="54"/>
  <c r="AI66" i="54"/>
  <c r="F68" i="54"/>
  <c r="F68" i="23" s="1"/>
  <c r="I69" i="54"/>
  <c r="AW70" i="54"/>
  <c r="W72" i="54"/>
  <c r="AQ73" i="54"/>
  <c r="P75" i="54"/>
  <c r="K77" i="54"/>
  <c r="K77" i="23" s="1"/>
  <c r="X79" i="54"/>
  <c r="AX80" i="54"/>
  <c r="AV83" i="54"/>
  <c r="BD87" i="54"/>
  <c r="BC90" i="54"/>
  <c r="AD94" i="54"/>
  <c r="BB99" i="54"/>
  <c r="BG107" i="54"/>
  <c r="D116" i="54"/>
  <c r="BE102" i="54"/>
  <c r="I9" i="54"/>
  <c r="U9" i="54"/>
  <c r="AG9" i="54"/>
  <c r="AS9" i="54"/>
  <c r="BE9" i="54"/>
  <c r="C10" i="54"/>
  <c r="O10" i="54"/>
  <c r="AA10" i="54"/>
  <c r="AM10" i="54"/>
  <c r="AY10" i="54"/>
  <c r="BK10" i="54"/>
  <c r="I11" i="54"/>
  <c r="U11" i="54"/>
  <c r="AG11" i="54"/>
  <c r="AS11" i="54"/>
  <c r="BE11" i="54"/>
  <c r="C12" i="54"/>
  <c r="O12" i="54"/>
  <c r="AA12" i="54"/>
  <c r="AM12" i="54"/>
  <c r="AY12" i="54"/>
  <c r="BK12" i="54"/>
  <c r="I13" i="54"/>
  <c r="U13" i="54"/>
  <c r="AG13" i="54"/>
  <c r="AS13" i="54"/>
  <c r="BE13" i="54"/>
  <c r="C14" i="54"/>
  <c r="O14" i="54"/>
  <c r="AA14" i="54"/>
  <c r="AM14" i="54"/>
  <c r="AY14" i="54"/>
  <c r="BK14" i="54"/>
  <c r="I15" i="54"/>
  <c r="U15" i="54"/>
  <c r="AG15" i="54"/>
  <c r="AS15" i="54"/>
  <c r="BE15" i="54"/>
  <c r="C16" i="54"/>
  <c r="O16" i="54"/>
  <c r="AA16" i="54"/>
  <c r="AM16" i="54"/>
  <c r="AY16" i="54"/>
  <c r="BK16" i="54"/>
  <c r="I17" i="54"/>
  <c r="U17" i="54"/>
  <c r="AG17" i="54"/>
  <c r="AS17" i="54"/>
  <c r="BE17" i="54"/>
  <c r="C18" i="54"/>
  <c r="O18" i="54"/>
  <c r="AA18" i="54"/>
  <c r="AM18" i="54"/>
  <c r="AY18" i="54"/>
  <c r="BK18" i="54"/>
  <c r="I19" i="54"/>
  <c r="U19" i="54"/>
  <c r="AG19" i="54"/>
  <c r="AS19" i="54"/>
  <c r="BE19" i="54"/>
  <c r="C20" i="54"/>
  <c r="O20" i="54"/>
  <c r="AA20" i="54"/>
  <c r="AM20" i="54"/>
  <c r="AY20" i="54"/>
  <c r="BK20" i="54"/>
  <c r="I21" i="54"/>
  <c r="U21" i="54"/>
  <c r="AG21" i="54"/>
  <c r="AS21" i="54"/>
  <c r="BE21" i="54"/>
  <c r="E22" i="54"/>
  <c r="E22" i="23" s="1"/>
  <c r="S22" i="54"/>
  <c r="AI22" i="54"/>
  <c r="AW22" i="54"/>
  <c r="BK22" i="54"/>
  <c r="K23" i="54"/>
  <c r="K23" i="23" s="1"/>
  <c r="Y23" i="54"/>
  <c r="AO23" i="54"/>
  <c r="BC23" i="54"/>
  <c r="C24" i="54"/>
  <c r="Q24" i="54"/>
  <c r="AG24" i="54"/>
  <c r="AW24" i="54"/>
  <c r="BL24" i="54"/>
  <c r="R25" i="54"/>
  <c r="AH25" i="54"/>
  <c r="BC25" i="54"/>
  <c r="K26" i="54"/>
  <c r="K26" i="23" s="1"/>
  <c r="AB26" i="54"/>
  <c r="AX26" i="54"/>
  <c r="F27" i="54"/>
  <c r="F27" i="23" s="1"/>
  <c r="W27" i="54"/>
  <c r="AS27" i="54"/>
  <c r="BO27" i="54"/>
  <c r="W28" i="54"/>
  <c r="AN28" i="54"/>
  <c r="BJ28" i="54"/>
  <c r="R29" i="54"/>
  <c r="AI29" i="54"/>
  <c r="BE29" i="54"/>
  <c r="M30" i="54"/>
  <c r="M30" i="23" s="1"/>
  <c r="AI30" i="54"/>
  <c r="AZ30" i="54"/>
  <c r="H31" i="54"/>
  <c r="H31" i="23" s="1"/>
  <c r="AD31" i="54"/>
  <c r="AU31" i="54"/>
  <c r="C32" i="54"/>
  <c r="Y32" i="54"/>
  <c r="AU32" i="54"/>
  <c r="BL32" i="54"/>
  <c r="T33" i="54"/>
  <c r="AP33" i="54"/>
  <c r="BG33" i="54"/>
  <c r="R34" i="54"/>
  <c r="AY34" i="54"/>
  <c r="S35" i="54"/>
  <c r="AR35" i="54"/>
  <c r="L36" i="54"/>
  <c r="L36" i="23" s="1"/>
  <c r="AQ36" i="54"/>
  <c r="E37" i="54"/>
  <c r="E37" i="23" s="1"/>
  <c r="AJ37" i="54"/>
  <c r="C38" i="54"/>
  <c r="AK38" i="54"/>
  <c r="BJ38" i="54"/>
  <c r="AD39" i="54"/>
  <c r="BI39" i="54"/>
  <c r="W40" i="54"/>
  <c r="BB40" i="54"/>
  <c r="U41" i="54"/>
  <c r="BC41" i="54"/>
  <c r="N42" i="54"/>
  <c r="N42" i="23" s="1"/>
  <c r="AV42" i="54"/>
  <c r="S43" i="54"/>
  <c r="AT43" i="54"/>
  <c r="R44" i="54"/>
  <c r="BG44" i="54"/>
  <c r="AD45" i="54"/>
  <c r="BE45" i="54"/>
  <c r="AB46" i="54"/>
  <c r="BN46" i="54"/>
  <c r="AE47" i="54"/>
  <c r="BP47" i="54"/>
  <c r="AM48" i="54"/>
  <c r="Q49" i="54"/>
  <c r="AT49" i="54"/>
  <c r="Z50" i="54"/>
  <c r="F51" i="54"/>
  <c r="F51" i="23" s="1"/>
  <c r="AO51" i="54"/>
  <c r="O52" i="54"/>
  <c r="BI52" i="54"/>
  <c r="AO53" i="54"/>
  <c r="D54" i="54"/>
  <c r="AX54" i="54"/>
  <c r="AD55" i="54"/>
  <c r="BM55" i="54"/>
  <c r="AM56" i="54"/>
  <c r="S57" i="54"/>
  <c r="BM57" i="54"/>
  <c r="AB58" i="54"/>
  <c r="N59" i="54"/>
  <c r="D60" i="54"/>
  <c r="AS60" i="54"/>
  <c r="AJ61" i="54"/>
  <c r="BB62" i="54"/>
  <c r="F64" i="54"/>
  <c r="BN64" i="54"/>
  <c r="AJ66" i="54"/>
  <c r="J68" i="54"/>
  <c r="W69" i="54"/>
  <c r="AY70" i="54"/>
  <c r="X72" i="54"/>
  <c r="L74" i="54"/>
  <c r="Q75" i="54"/>
  <c r="L77" i="54"/>
  <c r="L77" i="23" s="1"/>
  <c r="Y79" i="54"/>
  <c r="I81" i="54"/>
  <c r="BG83" i="54"/>
  <c r="BL87" i="54"/>
  <c r="E92" i="54"/>
  <c r="E92" i="23" s="1"/>
  <c r="AH94" i="54"/>
  <c r="BD99" i="54"/>
  <c r="BL107" i="54"/>
  <c r="W118" i="54"/>
  <c r="BN24" i="54"/>
  <c r="L25" i="54"/>
  <c r="L25" i="23" s="1"/>
  <c r="X25" i="54"/>
  <c r="AJ25" i="54"/>
  <c r="AV25" i="54"/>
  <c r="BH25" i="54"/>
  <c r="F26" i="54"/>
  <c r="F26" i="23" s="1"/>
  <c r="R26" i="54"/>
  <c r="AD26" i="54"/>
  <c r="AP26" i="54"/>
  <c r="BB26" i="54"/>
  <c r="BN26" i="54"/>
  <c r="L27" i="54"/>
  <c r="L27" i="23" s="1"/>
  <c r="X27" i="54"/>
  <c r="AJ27" i="54"/>
  <c r="AV27" i="54"/>
  <c r="BH27" i="54"/>
  <c r="F28" i="54"/>
  <c r="F28" i="23" s="1"/>
  <c r="R28" i="54"/>
  <c r="AD28" i="54"/>
  <c r="AP28" i="54"/>
  <c r="BB28" i="54"/>
  <c r="BN28" i="54"/>
  <c r="L29" i="54"/>
  <c r="X29" i="54"/>
  <c r="AJ29" i="54"/>
  <c r="AV29" i="54"/>
  <c r="BH29" i="54"/>
  <c r="F30" i="54"/>
  <c r="F30" i="23" s="1"/>
  <c r="R30" i="54"/>
  <c r="AD30" i="54"/>
  <c r="AP30" i="54"/>
  <c r="BB30" i="54"/>
  <c r="BN30" i="54"/>
  <c r="L31" i="54"/>
  <c r="L31" i="23" s="1"/>
  <c r="X31" i="54"/>
  <c r="AJ31" i="54"/>
  <c r="AV31" i="54"/>
  <c r="BH31" i="54"/>
  <c r="F32" i="54"/>
  <c r="F32" i="23" s="1"/>
  <c r="R32" i="54"/>
  <c r="AD32" i="54"/>
  <c r="AP32" i="54"/>
  <c r="BB32" i="54"/>
  <c r="BN32" i="54"/>
  <c r="L33" i="54"/>
  <c r="L33" i="23" s="1"/>
  <c r="X33" i="54"/>
  <c r="AJ33" i="54"/>
  <c r="AV33" i="54"/>
  <c r="BH33" i="54"/>
  <c r="F34" i="54"/>
  <c r="X34" i="54"/>
  <c r="AN34" i="54"/>
  <c r="BH34" i="54"/>
  <c r="J35" i="54"/>
  <c r="AD35" i="54"/>
  <c r="AT35" i="54"/>
  <c r="BN35" i="54"/>
  <c r="P36" i="54"/>
  <c r="AJ36" i="54"/>
  <c r="AZ36" i="54"/>
  <c r="F37" i="54"/>
  <c r="F37" i="23" s="1"/>
  <c r="V37" i="54"/>
  <c r="AP37" i="54"/>
  <c r="BF37" i="54"/>
  <c r="L38" i="54"/>
  <c r="L38" i="23" s="1"/>
  <c r="AB38" i="54"/>
  <c r="AV38" i="54"/>
  <c r="BL38" i="54"/>
  <c r="R39" i="54"/>
  <c r="AH39" i="54"/>
  <c r="BB39" i="54"/>
  <c r="D40" i="54"/>
  <c r="X40" i="54"/>
  <c r="AN40" i="54"/>
  <c r="BH40" i="54"/>
  <c r="J41" i="54"/>
  <c r="AD41" i="54"/>
  <c r="AT41" i="54"/>
  <c r="BN41" i="54"/>
  <c r="P42" i="54"/>
  <c r="AJ42" i="54"/>
  <c r="AZ42" i="54"/>
  <c r="H43" i="54"/>
  <c r="H43" i="23" s="1"/>
  <c r="AD43" i="54"/>
  <c r="AV43" i="54"/>
  <c r="C44" i="54"/>
  <c r="Y44" i="54"/>
  <c r="AU44" i="54"/>
  <c r="BL44" i="54"/>
  <c r="T45" i="54"/>
  <c r="AP45" i="54"/>
  <c r="BH45" i="54"/>
  <c r="O46" i="54"/>
  <c r="AK46" i="54"/>
  <c r="BG46" i="54"/>
  <c r="J47" i="54"/>
  <c r="AF47" i="54"/>
  <c r="BB47" i="54"/>
  <c r="F48" i="54"/>
  <c r="F48" i="23" s="1"/>
  <c r="AA48" i="54"/>
  <c r="AW48" i="54"/>
  <c r="F49" i="54"/>
  <c r="AD49" i="54"/>
  <c r="BB49" i="54"/>
  <c r="L50" i="54"/>
  <c r="L50" i="23" s="1"/>
  <c r="AJ50" i="54"/>
  <c r="BH50" i="54"/>
  <c r="R51" i="54"/>
  <c r="AP51" i="54"/>
  <c r="BN51" i="54"/>
  <c r="X52" i="54"/>
  <c r="AV52" i="54"/>
  <c r="F53" i="54"/>
  <c r="F53" i="23" s="1"/>
  <c r="AD53" i="54"/>
  <c r="BB53" i="54"/>
  <c r="L54" i="54"/>
  <c r="AJ54" i="54"/>
  <c r="BH54" i="54"/>
  <c r="R55" i="54"/>
  <c r="AP55" i="54"/>
  <c r="BN55" i="54"/>
  <c r="X56" i="54"/>
  <c r="AV56" i="54"/>
  <c r="F57" i="54"/>
  <c r="F57" i="23" s="1"/>
  <c r="AD57" i="54"/>
  <c r="BB57" i="54"/>
  <c r="L58" i="54"/>
  <c r="L58" i="23" s="1"/>
  <c r="AJ58" i="54"/>
  <c r="BL58" i="54"/>
  <c r="Z59" i="54"/>
  <c r="BC59" i="54"/>
  <c r="R60" i="54"/>
  <c r="AT60" i="54"/>
  <c r="K61" i="54"/>
  <c r="K61" i="23" s="1"/>
  <c r="BB61" i="54"/>
  <c r="AD62" i="54"/>
  <c r="H63" i="54"/>
  <c r="H63" i="23" s="1"/>
  <c r="AZ63" i="54"/>
  <c r="AJ64" i="54"/>
  <c r="R65" i="54"/>
  <c r="F66" i="54"/>
  <c r="F66" i="23" s="1"/>
  <c r="BG66" i="54"/>
  <c r="AV67" i="54"/>
  <c r="AM68" i="54"/>
  <c r="X69" i="54"/>
  <c r="O70" i="54"/>
  <c r="F71" i="54"/>
  <c r="F71" i="23" s="1"/>
  <c r="BE71" i="54"/>
  <c r="AW72" i="54"/>
  <c r="AS73" i="54"/>
  <c r="AO74" i="54"/>
  <c r="AJ75" i="54"/>
  <c r="AH76" i="54"/>
  <c r="AO77" i="54"/>
  <c r="AW78" i="54"/>
  <c r="BH79" i="54"/>
  <c r="K81" i="54"/>
  <c r="K81" i="23" s="1"/>
  <c r="AN82" i="54"/>
  <c r="AL84" i="54"/>
  <c r="AX86" i="54"/>
  <c r="BB88" i="54"/>
  <c r="BF90" i="54"/>
  <c r="BL92" i="54"/>
  <c r="W95" i="54"/>
  <c r="BH97" i="54"/>
  <c r="F101" i="54"/>
  <c r="F101" i="23" s="1"/>
  <c r="W105" i="54"/>
  <c r="R111" i="54"/>
  <c r="Y118" i="54"/>
  <c r="AE24" i="54"/>
  <c r="AQ24" i="54"/>
  <c r="BC24" i="54"/>
  <c r="BO24" i="54"/>
  <c r="M25" i="54"/>
  <c r="M25" i="23" s="1"/>
  <c r="Y25" i="54"/>
  <c r="AK25" i="54"/>
  <c r="AW25" i="54"/>
  <c r="BI25" i="54"/>
  <c r="G26" i="54"/>
  <c r="G26" i="23" s="1"/>
  <c r="S26" i="54"/>
  <c r="AE26" i="54"/>
  <c r="AQ26" i="54"/>
  <c r="BC26" i="54"/>
  <c r="BO26" i="54"/>
  <c r="M27" i="54"/>
  <c r="M27" i="23" s="1"/>
  <c r="Y27" i="54"/>
  <c r="AK27" i="54"/>
  <c r="AW27" i="54"/>
  <c r="BI27" i="54"/>
  <c r="G28" i="54"/>
  <c r="G28" i="23" s="1"/>
  <c r="S28" i="54"/>
  <c r="AE28" i="54"/>
  <c r="AQ28" i="54"/>
  <c r="BC28" i="54"/>
  <c r="BO28" i="54"/>
  <c r="M29" i="54"/>
  <c r="Y29" i="54"/>
  <c r="AK29" i="54"/>
  <c r="AW29" i="54"/>
  <c r="BI29" i="54"/>
  <c r="G30" i="54"/>
  <c r="G30" i="23" s="1"/>
  <c r="S30" i="54"/>
  <c r="AE30" i="54"/>
  <c r="AQ30" i="54"/>
  <c r="BC30" i="54"/>
  <c r="BO30" i="54"/>
  <c r="M31" i="54"/>
  <c r="M31" i="23" s="1"/>
  <c r="Y31" i="54"/>
  <c r="AK31" i="54"/>
  <c r="AW31" i="54"/>
  <c r="BI31" i="54"/>
  <c r="G32" i="54"/>
  <c r="G32" i="23" s="1"/>
  <c r="S32" i="54"/>
  <c r="AE32" i="54"/>
  <c r="AQ32" i="54"/>
  <c r="BC32" i="54"/>
  <c r="BO32" i="54"/>
  <c r="M33" i="54"/>
  <c r="M33" i="23" s="1"/>
  <c r="Y33" i="54"/>
  <c r="AK33" i="54"/>
  <c r="AW33" i="54"/>
  <c r="BI33" i="54"/>
  <c r="G34" i="54"/>
  <c r="Y34" i="54"/>
  <c r="AP34" i="54"/>
  <c r="BI34" i="54"/>
  <c r="L35" i="54"/>
  <c r="L35" i="23" s="1"/>
  <c r="AE35" i="54"/>
  <c r="AV35" i="54"/>
  <c r="BO35" i="54"/>
  <c r="R36" i="54"/>
  <c r="AK36" i="54"/>
  <c r="BB36" i="54"/>
  <c r="G37" i="54"/>
  <c r="G37" i="23" s="1"/>
  <c r="X37" i="54"/>
  <c r="AQ37" i="54"/>
  <c r="BH37" i="54"/>
  <c r="M38" i="54"/>
  <c r="M38" i="23" s="1"/>
  <c r="AD38" i="54"/>
  <c r="AW38" i="54"/>
  <c r="BN38" i="54"/>
  <c r="S39" i="54"/>
  <c r="AJ39" i="54"/>
  <c r="BC39" i="54"/>
  <c r="F40" i="54"/>
  <c r="F40" i="23" s="1"/>
  <c r="Y40" i="54"/>
  <c r="AP40" i="54"/>
  <c r="BI40" i="54"/>
  <c r="L41" i="54"/>
  <c r="L41" i="23" s="1"/>
  <c r="AE41" i="54"/>
  <c r="AV41" i="54"/>
  <c r="BO41" i="54"/>
  <c r="R42" i="54"/>
  <c r="AK42" i="54"/>
  <c r="BB42" i="54"/>
  <c r="I43" i="54"/>
  <c r="AE43" i="54"/>
  <c r="BA43" i="54"/>
  <c r="D44" i="54"/>
  <c r="Z44" i="54"/>
  <c r="AV44" i="54"/>
  <c r="BN44" i="54"/>
  <c r="U45" i="54"/>
  <c r="AQ45" i="54"/>
  <c r="BM45" i="54"/>
  <c r="P46" i="54"/>
  <c r="AL46" i="54"/>
  <c r="BH46" i="54"/>
  <c r="L47" i="54"/>
  <c r="L47" i="23" s="1"/>
  <c r="AG47" i="54"/>
  <c r="BC47" i="54"/>
  <c r="K48" i="54"/>
  <c r="K48" i="23" s="1"/>
  <c r="AB48" i="54"/>
  <c r="AX48" i="54"/>
  <c r="G49" i="54"/>
  <c r="AE49" i="54"/>
  <c r="BC49" i="54"/>
  <c r="M50" i="54"/>
  <c r="M50" i="23" s="1"/>
  <c r="AK50" i="54"/>
  <c r="BI50" i="54"/>
  <c r="S51" i="54"/>
  <c r="AQ51" i="54"/>
  <c r="BO51" i="54"/>
  <c r="Y52" i="54"/>
  <c r="AW52" i="54"/>
  <c r="G53" i="54"/>
  <c r="G53" i="23" s="1"/>
  <c r="AE53" i="54"/>
  <c r="BC53" i="54"/>
  <c r="M54" i="54"/>
  <c r="AK54" i="54"/>
  <c r="BI54" i="54"/>
  <c r="S55" i="54"/>
  <c r="AQ55" i="54"/>
  <c r="BO55" i="54"/>
  <c r="Y56" i="54"/>
  <c r="AW56" i="54"/>
  <c r="G57" i="54"/>
  <c r="G57" i="23" s="1"/>
  <c r="AE57" i="54"/>
  <c r="BC57" i="54"/>
  <c r="M58" i="54"/>
  <c r="M58" i="23" s="1"/>
  <c r="AK58" i="54"/>
  <c r="BM58" i="54"/>
  <c r="AA59" i="54"/>
  <c r="BE59" i="54"/>
  <c r="S60" i="54"/>
  <c r="AU60" i="54"/>
  <c r="L61" i="54"/>
  <c r="L61" i="23" s="1"/>
  <c r="BC61" i="54"/>
  <c r="AI62" i="54"/>
  <c r="I63" i="54"/>
  <c r="BA63" i="54"/>
  <c r="AK64" i="54"/>
  <c r="S65" i="54"/>
  <c r="J66" i="54"/>
  <c r="BK66" i="54"/>
  <c r="AZ67" i="54"/>
  <c r="AO68" i="54"/>
  <c r="AD69" i="54"/>
  <c r="Q70" i="54"/>
  <c r="G71" i="54"/>
  <c r="G71" i="23" s="1"/>
  <c r="BL71" i="54"/>
  <c r="AY72" i="54"/>
  <c r="AU73" i="54"/>
  <c r="AP74" i="54"/>
  <c r="AN75" i="54"/>
  <c r="AI76" i="54"/>
  <c r="AQ77" i="54"/>
  <c r="AX78" i="54"/>
  <c r="BK79" i="54"/>
  <c r="M81" i="54"/>
  <c r="M81" i="23" s="1"/>
  <c r="AO82" i="54"/>
  <c r="AT84" i="54"/>
  <c r="AY86" i="54"/>
  <c r="BC88" i="54"/>
  <c r="BK90" i="54"/>
  <c r="BO92" i="54"/>
  <c r="Y95" i="54"/>
  <c r="D98" i="54"/>
  <c r="U101" i="54"/>
  <c r="X105" i="54"/>
  <c r="AC111" i="54"/>
  <c r="AK118" i="54"/>
  <c r="BJ21" i="54"/>
  <c r="H22" i="54"/>
  <c r="H22" i="23" s="1"/>
  <c r="T22" i="23" s="1"/>
  <c r="T22" i="54"/>
  <c r="AF22" i="54"/>
  <c r="AR22" i="54"/>
  <c r="BD22" i="54"/>
  <c r="BP22" i="54"/>
  <c r="N23" i="54"/>
  <c r="N23" i="23" s="1"/>
  <c r="Z23" i="54"/>
  <c r="AL23" i="54"/>
  <c r="AX23" i="54"/>
  <c r="BJ23" i="54"/>
  <c r="H24" i="54"/>
  <c r="T24" i="54"/>
  <c r="AF24" i="54"/>
  <c r="AR24" i="54"/>
  <c r="BD24" i="54"/>
  <c r="BP24" i="54"/>
  <c r="N25" i="54"/>
  <c r="N25" i="23" s="1"/>
  <c r="Z25" i="54"/>
  <c r="AL25" i="54"/>
  <c r="AX25" i="54"/>
  <c r="BJ25" i="54"/>
  <c r="H26" i="54"/>
  <c r="H26" i="23" s="1"/>
  <c r="T26" i="54"/>
  <c r="AF26" i="54"/>
  <c r="AR26" i="54"/>
  <c r="BD26" i="54"/>
  <c r="BP26" i="54"/>
  <c r="H27" i="23"/>
  <c r="N27" i="54"/>
  <c r="N27" i="23" s="1"/>
  <c r="Z27" i="54"/>
  <c r="AL27" i="54"/>
  <c r="AX27" i="54"/>
  <c r="BJ27" i="54"/>
  <c r="H28" i="54"/>
  <c r="H28" i="23" s="1"/>
  <c r="T28" i="54"/>
  <c r="AF28" i="54"/>
  <c r="AR28" i="54"/>
  <c r="BD28" i="54"/>
  <c r="BP28" i="54"/>
  <c r="N29" i="54"/>
  <c r="Z29" i="54"/>
  <c r="AL29" i="54"/>
  <c r="AX29" i="54"/>
  <c r="BJ29" i="54"/>
  <c r="H30" i="54"/>
  <c r="H30" i="23" s="1"/>
  <c r="T30" i="54"/>
  <c r="AF30" i="54"/>
  <c r="AR30" i="54"/>
  <c r="BD30" i="54"/>
  <c r="BP30" i="54"/>
  <c r="N31" i="54"/>
  <c r="N31" i="23" s="1"/>
  <c r="Z31" i="54"/>
  <c r="AL31" i="54"/>
  <c r="AX31" i="54"/>
  <c r="BJ31" i="54"/>
  <c r="H32" i="54"/>
  <c r="H32" i="23" s="1"/>
  <c r="T32" i="54"/>
  <c r="AF32" i="54"/>
  <c r="AR32" i="54"/>
  <c r="BD32" i="54"/>
  <c r="BP32" i="54"/>
  <c r="N33" i="54"/>
  <c r="N33" i="23" s="1"/>
  <c r="Z33" i="54"/>
  <c r="AL33" i="54"/>
  <c r="AX33" i="54"/>
  <c r="BJ33" i="54"/>
  <c r="H34" i="54"/>
  <c r="Z34" i="54"/>
  <c r="AQ34" i="54"/>
  <c r="BJ34" i="54"/>
  <c r="M35" i="54"/>
  <c r="M35" i="23" s="1"/>
  <c r="AF35" i="54"/>
  <c r="AW35" i="54"/>
  <c r="BP35" i="54"/>
  <c r="S36" i="54"/>
  <c r="AL36" i="54"/>
  <c r="BC36" i="54"/>
  <c r="H37" i="54"/>
  <c r="H37" i="23" s="1"/>
  <c r="Y37" i="54"/>
  <c r="AR37" i="54"/>
  <c r="BI37" i="54"/>
  <c r="N38" i="54"/>
  <c r="N38" i="23" s="1"/>
  <c r="AE38" i="54"/>
  <c r="AX38" i="54"/>
  <c r="BO38" i="54"/>
  <c r="T39" i="54"/>
  <c r="AK39" i="54"/>
  <c r="BD39" i="54"/>
  <c r="G40" i="54"/>
  <c r="G40" i="23" s="1"/>
  <c r="Z40" i="54"/>
  <c r="AQ40" i="54"/>
  <c r="BJ40" i="54"/>
  <c r="M41" i="54"/>
  <c r="M41" i="23" s="1"/>
  <c r="AF41" i="54"/>
  <c r="AW41" i="54"/>
  <c r="BP41" i="54"/>
  <c r="S42" i="54"/>
  <c r="AL42" i="54"/>
  <c r="BG42" i="54"/>
  <c r="J43" i="54"/>
  <c r="AF43" i="54"/>
  <c r="BB43" i="54"/>
  <c r="F44" i="54"/>
  <c r="AA44" i="54"/>
  <c r="AW44" i="54"/>
  <c r="E45" i="54"/>
  <c r="E45" i="23" s="1"/>
  <c r="V45" i="54"/>
  <c r="AR45" i="54"/>
  <c r="BN45" i="54"/>
  <c r="R46" i="54"/>
  <c r="AM46" i="54"/>
  <c r="BI46" i="54"/>
  <c r="Q47" i="54"/>
  <c r="AH47" i="54"/>
  <c r="BD47" i="54"/>
  <c r="L48" i="54"/>
  <c r="L48" i="23" s="1"/>
  <c r="AD48" i="54"/>
  <c r="AY48" i="54"/>
  <c r="H49" i="54"/>
  <c r="AF49" i="54"/>
  <c r="BD49" i="54"/>
  <c r="N50" i="54"/>
  <c r="N50" i="23" s="1"/>
  <c r="AL50" i="54"/>
  <c r="BJ50" i="54"/>
  <c r="T51" i="54"/>
  <c r="AR51" i="54"/>
  <c r="BP51" i="54"/>
  <c r="Z52" i="54"/>
  <c r="AX52" i="54"/>
  <c r="H53" i="54"/>
  <c r="H53" i="23" s="1"/>
  <c r="AF53" i="54"/>
  <c r="BD53" i="54"/>
  <c r="N54" i="54"/>
  <c r="AL54" i="54"/>
  <c r="BJ54" i="54"/>
  <c r="T55" i="54"/>
  <c r="AR55" i="54"/>
  <c r="BP55" i="54"/>
  <c r="Z56" i="54"/>
  <c r="AX56" i="54"/>
  <c r="H57" i="54"/>
  <c r="H57" i="23" s="1"/>
  <c r="AF57" i="54"/>
  <c r="BD57" i="54"/>
  <c r="N58" i="54"/>
  <c r="N58" i="23" s="1"/>
  <c r="AL58" i="54"/>
  <c r="BN58" i="54"/>
  <c r="AB59" i="54"/>
  <c r="BF59" i="54"/>
  <c r="T60" i="54"/>
  <c r="AW60" i="54"/>
  <c r="P61" i="54"/>
  <c r="BD61" i="54"/>
  <c r="AJ62" i="54"/>
  <c r="K63" i="54"/>
  <c r="K63" i="23" s="1"/>
  <c r="BC63" i="54"/>
  <c r="AM64" i="54"/>
  <c r="U65" i="54"/>
  <c r="K66" i="54"/>
  <c r="K66" i="23" s="1"/>
  <c r="BN66" i="54"/>
  <c r="BA67" i="54"/>
  <c r="AP68" i="54"/>
  <c r="AG69" i="54"/>
  <c r="R70" i="54"/>
  <c r="I71" i="54"/>
  <c r="BN71" i="54"/>
  <c r="BG72" i="54"/>
  <c r="BB73" i="54"/>
  <c r="AW74" i="54"/>
  <c r="AS75" i="54"/>
  <c r="AP76" i="54"/>
  <c r="AW77" i="54"/>
  <c r="BI78" i="54"/>
  <c r="G80" i="54"/>
  <c r="G80" i="23" s="1"/>
  <c r="W81" i="54"/>
  <c r="BC82" i="54"/>
  <c r="BC84" i="54"/>
  <c r="BL86" i="54"/>
  <c r="D89" i="54"/>
  <c r="P91" i="54"/>
  <c r="U93" i="54"/>
  <c r="AT95" i="54"/>
  <c r="Y98" i="54"/>
  <c r="AI101" i="54"/>
  <c r="BF105" i="54"/>
  <c r="T112" i="54"/>
  <c r="AR119" i="54"/>
  <c r="AY25" i="54"/>
  <c r="BK25" i="54"/>
  <c r="I26" i="54"/>
  <c r="U26" i="54"/>
  <c r="AG26" i="54"/>
  <c r="AS26" i="54"/>
  <c r="BE26" i="54"/>
  <c r="C27" i="54"/>
  <c r="O27" i="54"/>
  <c r="AA27" i="54"/>
  <c r="AM27" i="54"/>
  <c r="AY27" i="54"/>
  <c r="BK27" i="54"/>
  <c r="I28" i="54"/>
  <c r="U28" i="54"/>
  <c r="AG28" i="54"/>
  <c r="AS28" i="54"/>
  <c r="BE28" i="54"/>
  <c r="C29" i="54"/>
  <c r="O29" i="54"/>
  <c r="AA29" i="54"/>
  <c r="AM29" i="54"/>
  <c r="AY29" i="54"/>
  <c r="BK29" i="54"/>
  <c r="I30" i="54"/>
  <c r="U30" i="54"/>
  <c r="AG30" i="54"/>
  <c r="AS30" i="54"/>
  <c r="BE30" i="54"/>
  <c r="C31" i="54"/>
  <c r="O31" i="54"/>
  <c r="AA31" i="54"/>
  <c r="AM31" i="54"/>
  <c r="AY31" i="54"/>
  <c r="BK31" i="54"/>
  <c r="I32" i="54"/>
  <c r="U32" i="54"/>
  <c r="AG32" i="54"/>
  <c r="AS32" i="54"/>
  <c r="BE32" i="54"/>
  <c r="C33" i="54"/>
  <c r="O33" i="54"/>
  <c r="AA33" i="54"/>
  <c r="AM33" i="54"/>
  <c r="AY33" i="54"/>
  <c r="BK33" i="54"/>
  <c r="K34" i="54"/>
  <c r="AA34" i="54"/>
  <c r="AU34" i="54"/>
  <c r="BK34" i="54"/>
  <c r="Q35" i="54"/>
  <c r="AG35" i="54"/>
  <c r="BA35" i="54"/>
  <c r="C36" i="54"/>
  <c r="W36" i="54"/>
  <c r="AM36" i="54"/>
  <c r="BG36" i="54"/>
  <c r="I37" i="54"/>
  <c r="AC37" i="54"/>
  <c r="AS37" i="54"/>
  <c r="BM37" i="54"/>
  <c r="O38" i="54"/>
  <c r="AI38" i="54"/>
  <c r="AY38" i="54"/>
  <c r="E39" i="54"/>
  <c r="U39" i="54"/>
  <c r="AO39" i="54"/>
  <c r="BE39" i="54"/>
  <c r="K40" i="54"/>
  <c r="K40" i="23" s="1"/>
  <c r="AA40" i="54"/>
  <c r="AU40" i="54"/>
  <c r="BK40" i="54"/>
  <c r="Q41" i="54"/>
  <c r="AG41" i="54"/>
  <c r="BA41" i="54"/>
  <c r="C42" i="54"/>
  <c r="W42" i="54"/>
  <c r="AM42" i="54"/>
  <c r="BH42" i="54"/>
  <c r="L43" i="54"/>
  <c r="L43" i="23" s="1"/>
  <c r="AG43" i="54"/>
  <c r="BC43" i="54"/>
  <c r="K44" i="54"/>
  <c r="AB44" i="54"/>
  <c r="AX44" i="54"/>
  <c r="F45" i="54"/>
  <c r="F45" i="23" s="1"/>
  <c r="X45" i="54"/>
  <c r="AS45" i="54"/>
  <c r="BO45" i="54"/>
  <c r="W46" i="54"/>
  <c r="AN46" i="54"/>
  <c r="BJ46" i="54"/>
  <c r="R47" i="54"/>
  <c r="AJ47" i="54"/>
  <c r="BE47" i="54"/>
  <c r="M48" i="54"/>
  <c r="M48" i="23" s="1"/>
  <c r="AI48" i="54"/>
  <c r="AZ48" i="54"/>
  <c r="I49" i="54"/>
  <c r="AG49" i="54"/>
  <c r="BE49" i="54"/>
  <c r="O50" i="54"/>
  <c r="AM50" i="54"/>
  <c r="BK50" i="54"/>
  <c r="U51" i="54"/>
  <c r="AS51" i="54"/>
  <c r="C52" i="54"/>
  <c r="AA52" i="54"/>
  <c r="AY52" i="54"/>
  <c r="I53" i="54"/>
  <c r="AG53" i="54"/>
  <c r="BE53" i="54"/>
  <c r="O54" i="54"/>
  <c r="AM54" i="54"/>
  <c r="BK54" i="54"/>
  <c r="U55" i="54"/>
  <c r="AS55" i="54"/>
  <c r="C56" i="54"/>
  <c r="AA56" i="54"/>
  <c r="AY56" i="54"/>
  <c r="I57" i="54"/>
  <c r="AG57" i="54"/>
  <c r="BE57" i="54"/>
  <c r="O58" i="54"/>
  <c r="AM58" i="54"/>
  <c r="BO58" i="54"/>
  <c r="AC59" i="54"/>
  <c r="BG59" i="54"/>
  <c r="U60" i="54"/>
  <c r="AY60" i="54"/>
  <c r="Q61" i="54"/>
  <c r="BE61" i="54"/>
  <c r="AK62" i="54"/>
  <c r="L63" i="54"/>
  <c r="L63" i="23" s="1"/>
  <c r="BG63" i="54"/>
  <c r="AO64" i="54"/>
  <c r="W65" i="54"/>
  <c r="L66" i="54"/>
  <c r="L66" i="23" s="1"/>
  <c r="D67" i="54"/>
  <c r="BB67" i="54"/>
  <c r="AT68" i="54"/>
  <c r="AI69" i="54"/>
  <c r="V70" i="54"/>
  <c r="K71" i="54"/>
  <c r="K71" i="23" s="1"/>
  <c r="BO71" i="54"/>
  <c r="BI72" i="54"/>
  <c r="BE73" i="54"/>
  <c r="BA74" i="54"/>
  <c r="AV75" i="54"/>
  <c r="AW76" i="54"/>
  <c r="BD77" i="54"/>
  <c r="BK78" i="54"/>
  <c r="K80" i="54"/>
  <c r="K80" i="23" s="1"/>
  <c r="AA81" i="54"/>
  <c r="BK82" i="54"/>
  <c r="BM84" i="54"/>
  <c r="K87" i="54"/>
  <c r="K87" i="23" s="1"/>
  <c r="M89" i="54"/>
  <c r="U91" i="54"/>
  <c r="Y93" i="54"/>
  <c r="AZ95" i="54"/>
  <c r="AL98" i="54"/>
  <c r="AX101" i="54"/>
  <c r="AA106" i="54"/>
  <c r="AY112" i="54"/>
  <c r="BF119" i="54"/>
  <c r="BL21" i="54"/>
  <c r="J22" i="54"/>
  <c r="V22" i="54"/>
  <c r="AH22" i="54"/>
  <c r="AT22" i="54"/>
  <c r="BF22" i="54"/>
  <c r="D23" i="54"/>
  <c r="P23" i="54"/>
  <c r="AB23" i="54"/>
  <c r="AN23" i="54"/>
  <c r="AZ23" i="54"/>
  <c r="BL23" i="54"/>
  <c r="J24" i="54"/>
  <c r="V24" i="54"/>
  <c r="AH24" i="54"/>
  <c r="AT24" i="54"/>
  <c r="BF24" i="54"/>
  <c r="D25" i="54"/>
  <c r="P25" i="54"/>
  <c r="AB25" i="54"/>
  <c r="AN25" i="54"/>
  <c r="AZ25" i="54"/>
  <c r="BL25" i="54"/>
  <c r="J26" i="54"/>
  <c r="V26" i="54"/>
  <c r="AH26" i="54"/>
  <c r="AT26" i="54"/>
  <c r="BF26" i="54"/>
  <c r="D27" i="54"/>
  <c r="P27" i="54"/>
  <c r="AB27" i="54"/>
  <c r="AN27" i="54"/>
  <c r="AZ27" i="54"/>
  <c r="BL27" i="54"/>
  <c r="J28" i="54"/>
  <c r="V28" i="54"/>
  <c r="AH28" i="54"/>
  <c r="AT28" i="54"/>
  <c r="BF28" i="54"/>
  <c r="D29" i="54"/>
  <c r="P29" i="54"/>
  <c r="AB29" i="54"/>
  <c r="AN29" i="54"/>
  <c r="AZ29" i="54"/>
  <c r="BL29" i="54"/>
  <c r="J30" i="54"/>
  <c r="V30" i="54"/>
  <c r="AH30" i="54"/>
  <c r="AT30" i="54"/>
  <c r="BF30" i="54"/>
  <c r="D31" i="54"/>
  <c r="P31" i="54"/>
  <c r="AB31" i="54"/>
  <c r="AN31" i="54"/>
  <c r="AZ31" i="54"/>
  <c r="BL31" i="54"/>
  <c r="J32" i="54"/>
  <c r="V32" i="54"/>
  <c r="AH32" i="54"/>
  <c r="AT32" i="54"/>
  <c r="BF32" i="54"/>
  <c r="D33" i="54"/>
  <c r="P33" i="54"/>
  <c r="AB33" i="54"/>
  <c r="AN33" i="54"/>
  <c r="AZ33" i="54"/>
  <c r="BL33" i="54"/>
  <c r="L34" i="54"/>
  <c r="AB34" i="54"/>
  <c r="AV34" i="54"/>
  <c r="BL34" i="54"/>
  <c r="R35" i="54"/>
  <c r="AH35" i="54"/>
  <c r="BB35" i="54"/>
  <c r="D36" i="54"/>
  <c r="X36" i="54"/>
  <c r="AN36" i="54"/>
  <c r="BH36" i="54"/>
  <c r="J37" i="54"/>
  <c r="AD37" i="54"/>
  <c r="AT37" i="54"/>
  <c r="BN37" i="54"/>
  <c r="P38" i="54"/>
  <c r="AJ38" i="54"/>
  <c r="AZ38" i="54"/>
  <c r="F39" i="54"/>
  <c r="V39" i="54"/>
  <c r="AP39" i="54"/>
  <c r="BF39" i="54"/>
  <c r="L40" i="54"/>
  <c r="L40" i="23" s="1"/>
  <c r="AB40" i="54"/>
  <c r="AV40" i="54"/>
  <c r="BL40" i="54"/>
  <c r="R41" i="54"/>
  <c r="AH41" i="54"/>
  <c r="BB41" i="54"/>
  <c r="D42" i="54"/>
  <c r="X42" i="54"/>
  <c r="AN42" i="54"/>
  <c r="BI42" i="54"/>
  <c r="Q43" i="54"/>
  <c r="AH43" i="54"/>
  <c r="BD43" i="54"/>
  <c r="L44" i="54"/>
  <c r="AD44" i="54"/>
  <c r="AY44" i="54"/>
  <c r="G45" i="54"/>
  <c r="G45" i="23" s="1"/>
  <c r="AC45" i="54"/>
  <c r="AT45" i="54"/>
  <c r="BP45" i="54"/>
  <c r="X46" i="54"/>
  <c r="AP46" i="54"/>
  <c r="BK46" i="54"/>
  <c r="S47" i="54"/>
  <c r="AO47" i="54"/>
  <c r="BF47" i="54"/>
  <c r="N48" i="54"/>
  <c r="N48" i="23" s="1"/>
  <c r="AJ48" i="54"/>
  <c r="BB48" i="54"/>
  <c r="J49" i="54"/>
  <c r="AH49" i="54"/>
  <c r="BF49" i="54"/>
  <c r="P50" i="54"/>
  <c r="AN50" i="54"/>
  <c r="BL50" i="54"/>
  <c r="V51" i="54"/>
  <c r="AT51" i="54"/>
  <c r="D52" i="54"/>
  <c r="AB52" i="54"/>
  <c r="AZ52" i="54"/>
  <c r="J53" i="54"/>
  <c r="AH53" i="54"/>
  <c r="BF53" i="54"/>
  <c r="P54" i="54"/>
  <c r="AN54" i="54"/>
  <c r="BL54" i="54"/>
  <c r="V55" i="54"/>
  <c r="AT55" i="54"/>
  <c r="D56" i="54"/>
  <c r="AB56" i="54"/>
  <c r="AZ56" i="54"/>
  <c r="J57" i="54"/>
  <c r="AH57" i="54"/>
  <c r="BF57" i="54"/>
  <c r="P58" i="54"/>
  <c r="AN58" i="54"/>
  <c r="BP58" i="54"/>
  <c r="AE59" i="54"/>
  <c r="BH59" i="54"/>
  <c r="V60" i="54"/>
  <c r="AZ60" i="54"/>
  <c r="R61" i="54"/>
  <c r="BH61" i="54"/>
  <c r="AL62" i="54"/>
  <c r="P63" i="54"/>
  <c r="BH63" i="54"/>
  <c r="AP64" i="54"/>
  <c r="AB65" i="54"/>
  <c r="M66" i="54"/>
  <c r="M66" i="23" s="1"/>
  <c r="E67" i="54"/>
  <c r="E67" i="23" s="1"/>
  <c r="BG67" i="54"/>
  <c r="AU68" i="54"/>
  <c r="AJ69" i="54"/>
  <c r="Y70" i="54"/>
  <c r="L71" i="54"/>
  <c r="L71" i="23" s="1"/>
  <c r="C72" i="54"/>
  <c r="BK72" i="54"/>
  <c r="BG73" i="54"/>
  <c r="BB74" i="54"/>
  <c r="AZ75" i="54"/>
  <c r="AX76" i="54"/>
  <c r="BE77" i="54"/>
  <c r="BL78" i="54"/>
  <c r="N80" i="54"/>
  <c r="N80" i="23" s="1"/>
  <c r="AE81" i="54"/>
  <c r="BM82" i="54"/>
  <c r="H85" i="54"/>
  <c r="H85" i="23" s="1"/>
  <c r="L87" i="54"/>
  <c r="L87" i="23" s="1"/>
  <c r="P89" i="54"/>
  <c r="V91" i="54"/>
  <c r="AG93" i="54"/>
  <c r="BG95" i="54"/>
  <c r="AN98" i="54"/>
  <c r="BK101" i="54"/>
  <c r="AB106" i="54"/>
  <c r="BD112" i="54"/>
  <c r="BM119" i="54"/>
  <c r="Q34" i="54"/>
  <c r="AC34" i="54"/>
  <c r="AO34" i="54"/>
  <c r="BA34" i="54"/>
  <c r="BM34" i="54"/>
  <c r="K35" i="54"/>
  <c r="K35" i="23" s="1"/>
  <c r="W35" i="54"/>
  <c r="AI35" i="54"/>
  <c r="AU35" i="54"/>
  <c r="BG35" i="54"/>
  <c r="E36" i="54"/>
  <c r="E36" i="23" s="1"/>
  <c r="Q36" i="54"/>
  <c r="AC36" i="54"/>
  <c r="AO36" i="54"/>
  <c r="BA36" i="54"/>
  <c r="BM36" i="54"/>
  <c r="K37" i="54"/>
  <c r="K37" i="23" s="1"/>
  <c r="W37" i="54"/>
  <c r="AI37" i="54"/>
  <c r="AU37" i="54"/>
  <c r="BG37" i="54"/>
  <c r="E38" i="54"/>
  <c r="E38" i="23" s="1"/>
  <c r="Q38" i="54"/>
  <c r="AC38" i="54"/>
  <c r="AO38" i="54"/>
  <c r="BA38" i="54"/>
  <c r="BM38" i="54"/>
  <c r="K39" i="54"/>
  <c r="W39" i="54"/>
  <c r="AI39" i="54"/>
  <c r="AU39" i="54"/>
  <c r="BG39" i="54"/>
  <c r="E40" i="54"/>
  <c r="E40" i="23" s="1"/>
  <c r="Q40" i="54"/>
  <c r="AC40" i="54"/>
  <c r="AO40" i="54"/>
  <c r="BA40" i="54"/>
  <c r="BM40" i="54"/>
  <c r="K41" i="54"/>
  <c r="K41" i="23" s="1"/>
  <c r="W41" i="54"/>
  <c r="AI41" i="54"/>
  <c r="AU41" i="54"/>
  <c r="BG41" i="54"/>
  <c r="E42" i="54"/>
  <c r="E42" i="23" s="1"/>
  <c r="Q42" i="54"/>
  <c r="AC42" i="54"/>
  <c r="AO42" i="54"/>
  <c r="BA42" i="54"/>
  <c r="BM42" i="54"/>
  <c r="K43" i="54"/>
  <c r="K43" i="23" s="1"/>
  <c r="W43" i="54"/>
  <c r="AI43" i="54"/>
  <c r="AU43" i="54"/>
  <c r="BG43" i="54"/>
  <c r="E44" i="54"/>
  <c r="Q44" i="54"/>
  <c r="AC44" i="54"/>
  <c r="AO44" i="54"/>
  <c r="BA44" i="54"/>
  <c r="BM44" i="54"/>
  <c r="K45" i="54"/>
  <c r="K45" i="23" s="1"/>
  <c r="W45" i="54"/>
  <c r="AI45" i="54"/>
  <c r="AU45" i="54"/>
  <c r="BG45" i="54"/>
  <c r="E46" i="54"/>
  <c r="E46" i="23" s="1"/>
  <c r="Q46" i="54"/>
  <c r="AC46" i="54"/>
  <c r="AO46" i="54"/>
  <c r="BA46" i="54"/>
  <c r="BM46" i="54"/>
  <c r="K47" i="54"/>
  <c r="K47" i="23" s="1"/>
  <c r="W47" i="54"/>
  <c r="AI47" i="54"/>
  <c r="AU47" i="54"/>
  <c r="BG47" i="54"/>
  <c r="E48" i="54"/>
  <c r="E48" i="23" s="1"/>
  <c r="Q48" i="54"/>
  <c r="AC48" i="54"/>
  <c r="AO48" i="54"/>
  <c r="BA48" i="54"/>
  <c r="BM48" i="54"/>
  <c r="K49" i="54"/>
  <c r="W49" i="54"/>
  <c r="AI49" i="54"/>
  <c r="AU49" i="54"/>
  <c r="BG49" i="54"/>
  <c r="E50" i="54"/>
  <c r="E50" i="23" s="1"/>
  <c r="Q50" i="54"/>
  <c r="AC50" i="54"/>
  <c r="AO50" i="54"/>
  <c r="BA50" i="54"/>
  <c r="BM50" i="54"/>
  <c r="K51" i="54"/>
  <c r="K51" i="23" s="1"/>
  <c r="W51" i="54"/>
  <c r="AI51" i="54"/>
  <c r="AU51" i="54"/>
  <c r="BG51" i="54"/>
  <c r="E52" i="54"/>
  <c r="E52" i="23" s="1"/>
  <c r="Q52" i="54"/>
  <c r="AC52" i="54"/>
  <c r="AO52" i="54"/>
  <c r="BA52" i="54"/>
  <c r="BM52" i="54"/>
  <c r="K53" i="54"/>
  <c r="K53" i="23" s="1"/>
  <c r="W53" i="54"/>
  <c r="AI53" i="54"/>
  <c r="AU53" i="54"/>
  <c r="BG53" i="54"/>
  <c r="E54" i="54"/>
  <c r="Q54" i="54"/>
  <c r="AC54" i="54"/>
  <c r="AO54" i="54"/>
  <c r="BA54" i="54"/>
  <c r="BM54" i="54"/>
  <c r="K55" i="54"/>
  <c r="K55" i="23" s="1"/>
  <c r="W55" i="54"/>
  <c r="AI55" i="54"/>
  <c r="AU55" i="54"/>
  <c r="BG55" i="54"/>
  <c r="E56" i="54"/>
  <c r="E56" i="23" s="1"/>
  <c r="Q56" i="54"/>
  <c r="AC56" i="54"/>
  <c r="AO56" i="54"/>
  <c r="BA56" i="54"/>
  <c r="BM56" i="54"/>
  <c r="K57" i="54"/>
  <c r="K57" i="23" s="1"/>
  <c r="W57" i="54"/>
  <c r="AI57" i="54"/>
  <c r="AU57" i="54"/>
  <c r="BG57" i="54"/>
  <c r="E58" i="54"/>
  <c r="E58" i="23" s="1"/>
  <c r="Q58" i="54"/>
  <c r="AC58" i="54"/>
  <c r="AO58" i="54"/>
  <c r="BC58" i="54"/>
  <c r="C59" i="54"/>
  <c r="Q59" i="54"/>
  <c r="AG59" i="54"/>
  <c r="AU59" i="54"/>
  <c r="BI59" i="54"/>
  <c r="I60" i="54"/>
  <c r="W60" i="54"/>
  <c r="AM60" i="54"/>
  <c r="BA60" i="54"/>
  <c r="BO60" i="54"/>
  <c r="S61" i="54"/>
  <c r="AO61" i="54"/>
  <c r="BM61" i="54"/>
  <c r="R62" i="54"/>
  <c r="AM62" i="54"/>
  <c r="BI62" i="54"/>
  <c r="Q63" i="54"/>
  <c r="AO63" i="54"/>
  <c r="BL63" i="54"/>
  <c r="V64" i="54"/>
  <c r="AT64" i="54"/>
  <c r="D65" i="54"/>
  <c r="AD65" i="54"/>
  <c r="BC65" i="54"/>
  <c r="O66" i="54"/>
  <c r="AU66" i="54"/>
  <c r="F67" i="54"/>
  <c r="F67" i="23" s="1"/>
  <c r="AE67" i="54"/>
  <c r="BL67" i="54"/>
  <c r="W68" i="54"/>
  <c r="AV68" i="54"/>
  <c r="L69" i="54"/>
  <c r="AN69" i="54"/>
  <c r="BM69" i="54"/>
  <c r="AC70" i="54"/>
  <c r="BB70" i="54"/>
  <c r="P71" i="54"/>
  <c r="AS71" i="54"/>
  <c r="E72" i="54"/>
  <c r="E72" i="23" s="1"/>
  <c r="AD72" i="54"/>
  <c r="BM72" i="54"/>
  <c r="AB73" i="54"/>
  <c r="BH73" i="54"/>
  <c r="W74" i="54"/>
  <c r="BF74" i="54"/>
  <c r="R75" i="54"/>
  <c r="BA75" i="54"/>
  <c r="M76" i="54"/>
  <c r="M76" i="23" s="1"/>
  <c r="AY76" i="54"/>
  <c r="Q77" i="54"/>
  <c r="BF77" i="54"/>
  <c r="Z78" i="54"/>
  <c r="BN78" i="54"/>
  <c r="AI79" i="54"/>
  <c r="P80" i="54"/>
  <c r="BB80" i="54"/>
  <c r="AF81" i="54"/>
  <c r="D82" i="54"/>
  <c r="I83" i="54"/>
  <c r="BI83" i="54"/>
  <c r="I85" i="54"/>
  <c r="C86" i="54"/>
  <c r="M87" i="54"/>
  <c r="M87" i="23" s="1"/>
  <c r="G88" i="54"/>
  <c r="G88" i="23" s="1"/>
  <c r="U89" i="54"/>
  <c r="P90" i="54"/>
  <c r="Y91" i="54"/>
  <c r="V92" i="54"/>
  <c r="AI93" i="54"/>
  <c r="AT94" i="54"/>
  <c r="BI95" i="54"/>
  <c r="BO96" i="54"/>
  <c r="BD98" i="54"/>
  <c r="L100" i="54"/>
  <c r="L100" i="23" s="1"/>
  <c r="BN107" i="54"/>
  <c r="BC103" i="54"/>
  <c r="AC106" i="54"/>
  <c r="BP114" i="54"/>
  <c r="BH112" i="54"/>
  <c r="K116" i="54"/>
  <c r="C120" i="54"/>
  <c r="BN48" i="54"/>
  <c r="L49" i="54"/>
  <c r="X49" i="54"/>
  <c r="AJ49" i="54"/>
  <c r="AV49" i="54"/>
  <c r="BH49" i="54"/>
  <c r="F50" i="54"/>
  <c r="F50" i="23" s="1"/>
  <c r="R50" i="54"/>
  <c r="AD50" i="54"/>
  <c r="AP50" i="54"/>
  <c r="BB50" i="54"/>
  <c r="BN50" i="54"/>
  <c r="L51" i="54"/>
  <c r="L51" i="23" s="1"/>
  <c r="X51" i="54"/>
  <c r="AJ51" i="54"/>
  <c r="AV51" i="54"/>
  <c r="BH51" i="54"/>
  <c r="F52" i="54"/>
  <c r="F52" i="23" s="1"/>
  <c r="R52" i="54"/>
  <c r="AD52" i="54"/>
  <c r="AP52" i="54"/>
  <c r="BB52" i="54"/>
  <c r="BN52" i="54"/>
  <c r="L53" i="54"/>
  <c r="L53" i="23" s="1"/>
  <c r="X53" i="54"/>
  <c r="AJ53" i="54"/>
  <c r="AV53" i="54"/>
  <c r="BH53" i="54"/>
  <c r="F54" i="54"/>
  <c r="R54" i="54"/>
  <c r="AD54" i="54"/>
  <c r="AP54" i="54"/>
  <c r="BB54" i="54"/>
  <c r="BN54" i="54"/>
  <c r="L55" i="54"/>
  <c r="L55" i="23" s="1"/>
  <c r="X55" i="54"/>
  <c r="AJ55" i="54"/>
  <c r="AV55" i="54"/>
  <c r="BH55" i="54"/>
  <c r="F56" i="54"/>
  <c r="F56" i="23" s="1"/>
  <c r="R56" i="54"/>
  <c r="AD56" i="54"/>
  <c r="AP56" i="54"/>
  <c r="BB56" i="54"/>
  <c r="BN56" i="54"/>
  <c r="L57" i="54"/>
  <c r="L57" i="23" s="1"/>
  <c r="X57" i="54"/>
  <c r="AJ57" i="54"/>
  <c r="AV57" i="54"/>
  <c r="BH57" i="54"/>
  <c r="F58" i="54"/>
  <c r="F58" i="23" s="1"/>
  <c r="R58" i="54"/>
  <c r="AD58" i="54"/>
  <c r="AP58" i="54"/>
  <c r="BD58" i="54"/>
  <c r="D59" i="54"/>
  <c r="S59" i="54"/>
  <c r="AH59" i="54"/>
  <c r="AV59" i="54"/>
  <c r="BJ59" i="54"/>
  <c r="J60" i="54"/>
  <c r="Y60" i="54"/>
  <c r="AN60" i="54"/>
  <c r="BB60" i="54"/>
  <c r="BP60" i="54"/>
  <c r="T61" i="54"/>
  <c r="AQ61" i="54"/>
  <c r="BN61" i="54"/>
  <c r="V62" i="54"/>
  <c r="AO62" i="54"/>
  <c r="BJ62" i="54"/>
  <c r="S63" i="54"/>
  <c r="AP63" i="54"/>
  <c r="BM63" i="54"/>
  <c r="W64" i="54"/>
  <c r="AU64" i="54"/>
  <c r="F65" i="54"/>
  <c r="F65" i="23" s="1"/>
  <c r="AE65" i="54"/>
  <c r="BE65" i="54"/>
  <c r="Q66" i="54"/>
  <c r="AV66" i="54"/>
  <c r="G67" i="54"/>
  <c r="G67" i="23" s="1"/>
  <c r="AG67" i="54"/>
  <c r="BM67" i="54"/>
  <c r="X68" i="54"/>
  <c r="AW68" i="54"/>
  <c r="P69" i="54"/>
  <c r="AO69" i="54"/>
  <c r="BN69" i="54"/>
  <c r="AD70" i="54"/>
  <c r="BF70" i="54"/>
  <c r="Q71" i="54"/>
  <c r="AU71" i="54"/>
  <c r="F72" i="54"/>
  <c r="F72" i="23" s="1"/>
  <c r="AK72" i="54"/>
  <c r="BN72" i="54"/>
  <c r="AG73" i="54"/>
  <c r="BL73" i="54"/>
  <c r="AC74" i="54"/>
  <c r="BG74" i="54"/>
  <c r="X75" i="54"/>
  <c r="BB75" i="54"/>
  <c r="V76" i="54"/>
  <c r="AZ76" i="54"/>
  <c r="Z77" i="54"/>
  <c r="BH77" i="54"/>
  <c r="AG78" i="54"/>
  <c r="BP78" i="54"/>
  <c r="AS79" i="54"/>
  <c r="Q80" i="54"/>
  <c r="BJ80" i="54"/>
  <c r="AJ81" i="54"/>
  <c r="Q82" i="54"/>
  <c r="J83" i="54"/>
  <c r="J84" i="54"/>
  <c r="K85" i="54"/>
  <c r="K85" i="23" s="1"/>
  <c r="V86" i="54"/>
  <c r="N87" i="54"/>
  <c r="N87" i="23" s="1"/>
  <c r="AA88" i="54"/>
  <c r="X89" i="54"/>
  <c r="AE90" i="54"/>
  <c r="AG91" i="54"/>
  <c r="AM92" i="54"/>
  <c r="AK93" i="54"/>
  <c r="BC94" i="54"/>
  <c r="E96" i="54"/>
  <c r="E96" i="23" s="1"/>
  <c r="V97" i="54"/>
  <c r="BE98" i="54"/>
  <c r="AJ100" i="54"/>
  <c r="BP107" i="54"/>
  <c r="AK104" i="54"/>
  <c r="AD106" i="54"/>
  <c r="BD109" i="54"/>
  <c r="U113" i="54"/>
  <c r="J117" i="54"/>
  <c r="AH120" i="54"/>
  <c r="BC42" i="54"/>
  <c r="BO42" i="54"/>
  <c r="M43" i="54"/>
  <c r="M43" i="23" s="1"/>
  <c r="Y43" i="54"/>
  <c r="AK43" i="54"/>
  <c r="AW43" i="54"/>
  <c r="BI43" i="54"/>
  <c r="G44" i="54"/>
  <c r="S44" i="54"/>
  <c r="AE44" i="54"/>
  <c r="AQ44" i="54"/>
  <c r="BC44" i="54"/>
  <c r="BO44" i="54"/>
  <c r="M45" i="54"/>
  <c r="M45" i="23" s="1"/>
  <c r="Y45" i="54"/>
  <c r="AK45" i="54"/>
  <c r="AW45" i="54"/>
  <c r="BI45" i="54"/>
  <c r="G46" i="54"/>
  <c r="G46" i="23" s="1"/>
  <c r="S46" i="54"/>
  <c r="AE46" i="54"/>
  <c r="AQ46" i="54"/>
  <c r="BC46" i="54"/>
  <c r="BO46" i="54"/>
  <c r="M47" i="54"/>
  <c r="M47" i="23" s="1"/>
  <c r="Y47" i="54"/>
  <c r="AK47" i="54"/>
  <c r="AW47" i="54"/>
  <c r="BI47" i="54"/>
  <c r="G48" i="54"/>
  <c r="G48" i="23" s="1"/>
  <c r="S48" i="54"/>
  <c r="AE48" i="54"/>
  <c r="AQ48" i="54"/>
  <c r="BC48" i="54"/>
  <c r="BO48" i="54"/>
  <c r="M49" i="54"/>
  <c r="Y49" i="54"/>
  <c r="AK49" i="54"/>
  <c r="AW49" i="54"/>
  <c r="BI49" i="54"/>
  <c r="G50" i="54"/>
  <c r="G50" i="23" s="1"/>
  <c r="S50" i="54"/>
  <c r="AE50" i="54"/>
  <c r="AQ50" i="54"/>
  <c r="BC50" i="54"/>
  <c r="BO50" i="54"/>
  <c r="M51" i="54"/>
  <c r="M51" i="23" s="1"/>
  <c r="Y51" i="54"/>
  <c r="AK51" i="54"/>
  <c r="AW51" i="54"/>
  <c r="BI51" i="54"/>
  <c r="G52" i="54"/>
  <c r="G52" i="23" s="1"/>
  <c r="S52" i="54"/>
  <c r="AE52" i="54"/>
  <c r="AQ52" i="54"/>
  <c r="BC52" i="54"/>
  <c r="BO52" i="54"/>
  <c r="M53" i="54"/>
  <c r="M53" i="23" s="1"/>
  <c r="Y53" i="54"/>
  <c r="AK53" i="54"/>
  <c r="AW53" i="54"/>
  <c r="BI53" i="54"/>
  <c r="G54" i="54"/>
  <c r="S54" i="54"/>
  <c r="AE54" i="54"/>
  <c r="AQ54" i="54"/>
  <c r="BC54" i="54"/>
  <c r="BO54" i="54"/>
  <c r="M55" i="54"/>
  <c r="M55" i="23" s="1"/>
  <c r="Y55" i="54"/>
  <c r="AK55" i="54"/>
  <c r="AW55" i="54"/>
  <c r="BI55" i="54"/>
  <c r="G56" i="54"/>
  <c r="G56" i="23" s="1"/>
  <c r="S56" i="54"/>
  <c r="AE56" i="54"/>
  <c r="AQ56" i="54"/>
  <c r="BC56" i="54"/>
  <c r="BO56" i="54"/>
  <c r="M57" i="54"/>
  <c r="M57" i="23" s="1"/>
  <c r="Y57" i="54"/>
  <c r="AK57" i="54"/>
  <c r="AW57" i="54"/>
  <c r="BI57" i="54"/>
  <c r="G58" i="54"/>
  <c r="G58" i="23" s="1"/>
  <c r="S58" i="54"/>
  <c r="AE58" i="54"/>
  <c r="AQ58" i="54"/>
  <c r="BE58" i="54"/>
  <c r="E59" i="54"/>
  <c r="U59" i="54"/>
  <c r="AI59" i="54"/>
  <c r="AW59" i="54"/>
  <c r="BK59" i="54"/>
  <c r="K60" i="54"/>
  <c r="K60" i="23" s="1"/>
  <c r="AA60" i="54"/>
  <c r="AO60" i="54"/>
  <c r="BC60" i="54"/>
  <c r="C61" i="54"/>
  <c r="U61" i="54"/>
  <c r="AS61" i="54"/>
  <c r="BO61" i="54"/>
  <c r="W62" i="54"/>
  <c r="AP62" i="54"/>
  <c r="BK62" i="54"/>
  <c r="U63" i="54"/>
  <c r="AQ63" i="54"/>
  <c r="BN63" i="54"/>
  <c r="X64" i="54"/>
  <c r="AV64" i="54"/>
  <c r="I65" i="54"/>
  <c r="AG65" i="54"/>
  <c r="BG65" i="54"/>
  <c r="W66" i="54"/>
  <c r="AW66" i="54"/>
  <c r="I67" i="54"/>
  <c r="AN67" i="54"/>
  <c r="BN67" i="54"/>
  <c r="Y68" i="54"/>
  <c r="BB68" i="54"/>
  <c r="Q69" i="54"/>
  <c r="AP69" i="54"/>
  <c r="E70" i="54"/>
  <c r="E70" i="23" s="1"/>
  <c r="AH70" i="54"/>
  <c r="BG70" i="54"/>
  <c r="U71" i="54"/>
  <c r="AV71" i="54"/>
  <c r="J72" i="54"/>
  <c r="AO72" i="54"/>
  <c r="D73" i="54"/>
  <c r="AJ73" i="54"/>
  <c r="BM73" i="54"/>
  <c r="AH74" i="54"/>
  <c r="BH74" i="54"/>
  <c r="AC75" i="54"/>
  <c r="BC75" i="54"/>
  <c r="X76" i="54"/>
  <c r="BB76" i="54"/>
  <c r="AC77" i="54"/>
  <c r="BJ77" i="54"/>
  <c r="AL78" i="54"/>
  <c r="C79" i="54"/>
  <c r="AW79" i="54"/>
  <c r="W80" i="54"/>
  <c r="BM80" i="54"/>
  <c r="AK81" i="54"/>
  <c r="Z82" i="54"/>
  <c r="K83" i="54"/>
  <c r="K83" i="23" s="1"/>
  <c r="S84" i="54"/>
  <c r="M85" i="54"/>
  <c r="M85" i="23" s="1"/>
  <c r="AA86" i="54"/>
  <c r="U87" i="54"/>
  <c r="AE88" i="54"/>
  <c r="Z89" i="54"/>
  <c r="AM90" i="54"/>
  <c r="AI91" i="54"/>
  <c r="AR92" i="54"/>
  <c r="AW93" i="54"/>
  <c r="BN94" i="54"/>
  <c r="F96" i="54"/>
  <c r="F96" i="23" s="1"/>
  <c r="AP97" i="54"/>
  <c r="BH98" i="54"/>
  <c r="AX100" i="54"/>
  <c r="F102" i="54"/>
  <c r="F102" i="23" s="1"/>
  <c r="AM104" i="54"/>
  <c r="AW106" i="54"/>
  <c r="L110" i="54"/>
  <c r="AC113" i="54"/>
  <c r="R117" i="54"/>
  <c r="AJ120" i="54"/>
  <c r="T34" i="54"/>
  <c r="AF34" i="54"/>
  <c r="AR34" i="54"/>
  <c r="BD34" i="54"/>
  <c r="BP34" i="54"/>
  <c r="N35" i="54"/>
  <c r="N35" i="23" s="1"/>
  <c r="Z35" i="54"/>
  <c r="AL35" i="54"/>
  <c r="AX35" i="54"/>
  <c r="BJ35" i="54"/>
  <c r="H36" i="54"/>
  <c r="H36" i="23" s="1"/>
  <c r="T36" i="54"/>
  <c r="AF36" i="54"/>
  <c r="AR36" i="54"/>
  <c r="BD36" i="54"/>
  <c r="BP36" i="54"/>
  <c r="N37" i="54"/>
  <c r="N37" i="23" s="1"/>
  <c r="Z37" i="54"/>
  <c r="AL37" i="54"/>
  <c r="AX37" i="54"/>
  <c r="BJ37" i="54"/>
  <c r="H38" i="54"/>
  <c r="H38" i="23" s="1"/>
  <c r="T38" i="54"/>
  <c r="AF38" i="54"/>
  <c r="AR38" i="54"/>
  <c r="BD38" i="54"/>
  <c r="BP38" i="54"/>
  <c r="N39" i="54"/>
  <c r="Z39" i="54"/>
  <c r="AL39" i="54"/>
  <c r="AX39" i="54"/>
  <c r="BJ39" i="54"/>
  <c r="H40" i="54"/>
  <c r="H40" i="23" s="1"/>
  <c r="T40" i="23" s="1"/>
  <c r="T40" i="54"/>
  <c r="AF40" i="54"/>
  <c r="AR40" i="54"/>
  <c r="BD40" i="54"/>
  <c r="BP40" i="54"/>
  <c r="N41" i="54"/>
  <c r="N41" i="23" s="1"/>
  <c r="Z41" i="54"/>
  <c r="AL41" i="54"/>
  <c r="AX41" i="54"/>
  <c r="BJ41" i="54"/>
  <c r="H42" i="54"/>
  <c r="H42" i="23" s="1"/>
  <c r="T42" i="54"/>
  <c r="AF42" i="54"/>
  <c r="AR42" i="54"/>
  <c r="BD42" i="54"/>
  <c r="BP42" i="54"/>
  <c r="N43" i="54"/>
  <c r="N43" i="23" s="1"/>
  <c r="Z43" i="54"/>
  <c r="AL43" i="54"/>
  <c r="AX43" i="54"/>
  <c r="BJ43" i="54"/>
  <c r="H44" i="54"/>
  <c r="T44" i="54"/>
  <c r="AF44" i="54"/>
  <c r="AR44" i="54"/>
  <c r="BD44" i="54"/>
  <c r="BP44" i="54"/>
  <c r="N45" i="54"/>
  <c r="N45" i="23" s="1"/>
  <c r="Z45" i="54"/>
  <c r="AL45" i="54"/>
  <c r="AX45" i="54"/>
  <c r="BJ45" i="54"/>
  <c r="H46" i="54"/>
  <c r="H46" i="23" s="1"/>
  <c r="T46" i="54"/>
  <c r="AF46" i="54"/>
  <c r="AR46" i="54"/>
  <c r="BD46" i="54"/>
  <c r="BP46" i="54"/>
  <c r="N47" i="54"/>
  <c r="N47" i="23" s="1"/>
  <c r="Z47" i="54"/>
  <c r="AL47" i="54"/>
  <c r="AX47" i="54"/>
  <c r="BJ47" i="54"/>
  <c r="H48" i="54"/>
  <c r="H48" i="23" s="1"/>
  <c r="T48" i="54"/>
  <c r="AF48" i="54"/>
  <c r="AR48" i="54"/>
  <c r="BD48" i="54"/>
  <c r="BP48" i="54"/>
  <c r="N49" i="54"/>
  <c r="Z49" i="54"/>
  <c r="AL49" i="54"/>
  <c r="AX49" i="54"/>
  <c r="BJ49" i="54"/>
  <c r="H50" i="54"/>
  <c r="H50" i="23" s="1"/>
  <c r="T50" i="54"/>
  <c r="AF50" i="54"/>
  <c r="AR50" i="54"/>
  <c r="BD50" i="54"/>
  <c r="BP50" i="54"/>
  <c r="N51" i="54"/>
  <c r="N51" i="23" s="1"/>
  <c r="Z51" i="54"/>
  <c r="AL51" i="54"/>
  <c r="AX51" i="54"/>
  <c r="BJ51" i="54"/>
  <c r="H52" i="54"/>
  <c r="H52" i="23" s="1"/>
  <c r="T52" i="54"/>
  <c r="AF52" i="54"/>
  <c r="AR52" i="54"/>
  <c r="BD52" i="54"/>
  <c r="BP52" i="54"/>
  <c r="N53" i="54"/>
  <c r="N53" i="23" s="1"/>
  <c r="Z53" i="54"/>
  <c r="AL53" i="54"/>
  <c r="AX53" i="54"/>
  <c r="BJ53" i="54"/>
  <c r="H54" i="54"/>
  <c r="T54" i="54"/>
  <c r="AF54" i="54"/>
  <c r="AR54" i="54"/>
  <c r="BD54" i="54"/>
  <c r="BP54" i="54"/>
  <c r="N55" i="54"/>
  <c r="N55" i="23" s="1"/>
  <c r="Z55" i="54"/>
  <c r="AL55" i="54"/>
  <c r="AX55" i="54"/>
  <c r="BJ55" i="54"/>
  <c r="H56" i="54"/>
  <c r="H56" i="23" s="1"/>
  <c r="T56" i="54"/>
  <c r="AF56" i="54"/>
  <c r="AR56" i="54"/>
  <c r="BD56" i="54"/>
  <c r="BP56" i="54"/>
  <c r="N57" i="54"/>
  <c r="N57" i="23" s="1"/>
  <c r="Z57" i="54"/>
  <c r="AL57" i="54"/>
  <c r="AX57" i="54"/>
  <c r="BJ57" i="54"/>
  <c r="H58" i="54"/>
  <c r="H58" i="23" s="1"/>
  <c r="T58" i="54"/>
  <c r="AF58" i="54"/>
  <c r="AR58" i="54"/>
  <c r="BF58" i="54"/>
  <c r="G59" i="54"/>
  <c r="V59" i="54"/>
  <c r="AJ59" i="54"/>
  <c r="AX59" i="54"/>
  <c r="BL59" i="54"/>
  <c r="M60" i="54"/>
  <c r="M60" i="23" s="1"/>
  <c r="AB60" i="54"/>
  <c r="AP60" i="54"/>
  <c r="BD60" i="54"/>
  <c r="D61" i="54"/>
  <c r="X61" i="54"/>
  <c r="AU61" i="54"/>
  <c r="BP61" i="54"/>
  <c r="X62" i="54"/>
  <c r="AT62" i="54"/>
  <c r="BN62" i="54"/>
  <c r="W63" i="54"/>
  <c r="AR63" i="54"/>
  <c r="BO63" i="54"/>
  <c r="Y64" i="54"/>
  <c r="AY64" i="54"/>
  <c r="K65" i="54"/>
  <c r="K65" i="23" s="1"/>
  <c r="AI65" i="54"/>
  <c r="BH65" i="54"/>
  <c r="Y66" i="54"/>
  <c r="AY66" i="54"/>
  <c r="K67" i="54"/>
  <c r="K67" i="23" s="1"/>
  <c r="AP67" i="54"/>
  <c r="BO67" i="54"/>
  <c r="AA68" i="54"/>
  <c r="BG68" i="54"/>
  <c r="R69" i="54"/>
  <c r="AQ69" i="54"/>
  <c r="J70" i="54"/>
  <c r="AI70" i="54"/>
  <c r="BH70" i="54"/>
  <c r="X71" i="54"/>
  <c r="AZ71" i="54"/>
  <c r="K72" i="54"/>
  <c r="K72" i="23" s="1"/>
  <c r="AP72" i="54"/>
  <c r="E73" i="54"/>
  <c r="E73" i="23" s="1"/>
  <c r="AN73" i="54"/>
  <c r="BN73" i="54"/>
  <c r="AI74" i="54"/>
  <c r="BI74" i="54"/>
  <c r="AD75" i="54"/>
  <c r="BE75" i="54"/>
  <c r="Y76" i="54"/>
  <c r="BD76" i="54"/>
  <c r="AF77" i="54"/>
  <c r="BK77" i="54"/>
  <c r="AN78" i="54"/>
  <c r="I79" i="54"/>
  <c r="AY79" i="54"/>
  <c r="Y80" i="54"/>
  <c r="E81" i="54"/>
  <c r="E81" i="23" s="1"/>
  <c r="AM81" i="54"/>
  <c r="AA82" i="54"/>
  <c r="L83" i="54"/>
  <c r="L83" i="23" s="1"/>
  <c r="V84" i="54"/>
  <c r="T85" i="54"/>
  <c r="AB86" i="54"/>
  <c r="Y87" i="54"/>
  <c r="AL88" i="54"/>
  <c r="AF89" i="54"/>
  <c r="AQ90" i="54"/>
  <c r="AR91" i="54"/>
  <c r="AX92" i="54"/>
  <c r="AZ93" i="54"/>
  <c r="J95" i="54"/>
  <c r="J96" i="54"/>
  <c r="AQ97" i="54"/>
  <c r="BK98" i="54"/>
  <c r="AZ100" i="54"/>
  <c r="O102" i="54"/>
  <c r="AO104" i="54"/>
  <c r="BB106" i="54"/>
  <c r="Y110" i="54"/>
  <c r="AE113" i="54"/>
  <c r="AT117" i="54"/>
  <c r="BP126" i="54"/>
  <c r="I34" i="54"/>
  <c r="U34" i="54"/>
  <c r="AG34" i="54"/>
  <c r="AS34" i="54"/>
  <c r="BE34" i="54"/>
  <c r="C35" i="54"/>
  <c r="O35" i="54"/>
  <c r="AA35" i="54"/>
  <c r="AM35" i="54"/>
  <c r="AY35" i="54"/>
  <c r="BK35" i="54"/>
  <c r="I36" i="54"/>
  <c r="U36" i="54"/>
  <c r="AG36" i="54"/>
  <c r="AS36" i="54"/>
  <c r="BE36" i="54"/>
  <c r="C37" i="54"/>
  <c r="O37" i="54"/>
  <c r="AA37" i="54"/>
  <c r="AM37" i="54"/>
  <c r="AY37" i="54"/>
  <c r="BK37" i="54"/>
  <c r="I38" i="54"/>
  <c r="U38" i="54"/>
  <c r="AG38" i="54"/>
  <c r="AS38" i="54"/>
  <c r="BE38" i="54"/>
  <c r="C39" i="54"/>
  <c r="O39" i="54"/>
  <c r="AA39" i="54"/>
  <c r="AM39" i="54"/>
  <c r="AY39" i="54"/>
  <c r="BK39" i="54"/>
  <c r="I40" i="54"/>
  <c r="U40" i="54"/>
  <c r="AG40" i="54"/>
  <c r="AS40" i="54"/>
  <c r="BE40" i="54"/>
  <c r="C41" i="54"/>
  <c r="O41" i="54"/>
  <c r="AA41" i="54"/>
  <c r="AM41" i="54"/>
  <c r="AY41" i="54"/>
  <c r="BK41" i="54"/>
  <c r="I42" i="54"/>
  <c r="U42" i="54"/>
  <c r="AG42" i="54"/>
  <c r="AS42" i="54"/>
  <c r="BE42" i="54"/>
  <c r="C43" i="54"/>
  <c r="O43" i="54"/>
  <c r="AA43" i="54"/>
  <c r="AM43" i="54"/>
  <c r="AY43" i="54"/>
  <c r="BK43" i="54"/>
  <c r="I44" i="54"/>
  <c r="U44" i="54"/>
  <c r="AG44" i="54"/>
  <c r="AS44" i="54"/>
  <c r="BE44" i="54"/>
  <c r="C45" i="54"/>
  <c r="O45" i="54"/>
  <c r="AA45" i="54"/>
  <c r="AM45" i="54"/>
  <c r="AY45" i="54"/>
  <c r="BK45" i="54"/>
  <c r="I46" i="54"/>
  <c r="U46" i="54"/>
  <c r="AG46" i="54"/>
  <c r="AS46" i="54"/>
  <c r="BE46" i="54"/>
  <c r="C47" i="54"/>
  <c r="O47" i="54"/>
  <c r="AA47" i="54"/>
  <c r="AM47" i="54"/>
  <c r="AY47" i="54"/>
  <c r="BK47" i="54"/>
  <c r="I48" i="54"/>
  <c r="U48" i="54"/>
  <c r="AG48" i="54"/>
  <c r="AS48" i="54"/>
  <c r="BE48" i="54"/>
  <c r="C49" i="54"/>
  <c r="O49" i="54"/>
  <c r="AA49" i="54"/>
  <c r="AM49" i="54"/>
  <c r="AY49" i="54"/>
  <c r="BK49" i="54"/>
  <c r="I50" i="54"/>
  <c r="U50" i="54"/>
  <c r="AG50" i="54"/>
  <c r="AS50" i="54"/>
  <c r="BE50" i="54"/>
  <c r="C51" i="54"/>
  <c r="O51" i="54"/>
  <c r="AA51" i="54"/>
  <c r="AM51" i="54"/>
  <c r="AY51" i="54"/>
  <c r="BK51" i="54"/>
  <c r="I52" i="54"/>
  <c r="U52" i="54"/>
  <c r="AG52" i="54"/>
  <c r="AS52" i="54"/>
  <c r="BE52" i="54"/>
  <c r="C53" i="54"/>
  <c r="O53" i="54"/>
  <c r="AA53" i="54"/>
  <c r="AM53" i="54"/>
  <c r="AY53" i="54"/>
  <c r="BK53" i="54"/>
  <c r="I54" i="54"/>
  <c r="U54" i="54"/>
  <c r="AG54" i="54"/>
  <c r="AS54" i="54"/>
  <c r="BE54" i="54"/>
  <c r="C55" i="54"/>
  <c r="O55" i="54"/>
  <c r="AA55" i="54"/>
  <c r="AM55" i="54"/>
  <c r="AY55" i="54"/>
  <c r="BK55" i="54"/>
  <c r="I56" i="54"/>
  <c r="U56" i="54"/>
  <c r="AG56" i="54"/>
  <c r="AS56" i="54"/>
  <c r="BE56" i="54"/>
  <c r="C57" i="54"/>
  <c r="O57" i="54"/>
  <c r="AA57" i="54"/>
  <c r="AM57" i="54"/>
  <c r="AY57" i="54"/>
  <c r="BK57" i="54"/>
  <c r="I58" i="54"/>
  <c r="U58" i="54"/>
  <c r="AG58" i="54"/>
  <c r="AS58" i="54"/>
  <c r="BG58" i="54"/>
  <c r="I59" i="54"/>
  <c r="W59" i="54"/>
  <c r="AK59" i="54"/>
  <c r="AY59" i="54"/>
  <c r="BM59" i="54"/>
  <c r="O60" i="54"/>
  <c r="AC60" i="54"/>
  <c r="AQ60" i="54"/>
  <c r="BE60" i="54"/>
  <c r="E61" i="54"/>
  <c r="E61" i="23" s="1"/>
  <c r="AC61" i="54"/>
  <c r="AV61" i="54"/>
  <c r="C62" i="54"/>
  <c r="Y62" i="54"/>
  <c r="AU62" i="54"/>
  <c r="E63" i="54"/>
  <c r="E63" i="23" s="1"/>
  <c r="X63" i="54"/>
  <c r="AS63" i="54"/>
  <c r="C64" i="54"/>
  <c r="AA64" i="54"/>
  <c r="BB64" i="54"/>
  <c r="L65" i="54"/>
  <c r="L65" i="23" s="1"/>
  <c r="AJ65" i="54"/>
  <c r="BL65" i="54"/>
  <c r="AA66" i="54"/>
  <c r="BA66" i="54"/>
  <c r="L67" i="54"/>
  <c r="L67" i="23" s="1"/>
  <c r="AQ67" i="54"/>
  <c r="C68" i="54"/>
  <c r="AC68" i="54"/>
  <c r="BH68" i="54"/>
  <c r="S69" i="54"/>
  <c r="AS69" i="54"/>
  <c r="K70" i="54"/>
  <c r="K70" i="23" s="1"/>
  <c r="AJ70" i="54"/>
  <c r="BI70" i="54"/>
  <c r="AB71" i="54"/>
  <c r="BA71" i="54"/>
  <c r="L72" i="54"/>
  <c r="L72" i="23" s="1"/>
  <c r="AT72" i="54"/>
  <c r="F73" i="54"/>
  <c r="F73" i="23" s="1"/>
  <c r="AO73" i="54"/>
  <c r="BO73" i="54"/>
  <c r="AJ74" i="54"/>
  <c r="BK74" i="54"/>
  <c r="AE75" i="54"/>
  <c r="BG75" i="54"/>
  <c r="AA76" i="54"/>
  <c r="BE76" i="54"/>
  <c r="AH77" i="54"/>
  <c r="C78" i="54"/>
  <c r="AO78" i="54"/>
  <c r="J79" i="54"/>
  <c r="BE79" i="54"/>
  <c r="Z80" i="54"/>
  <c r="G81" i="54"/>
  <c r="G81" i="23" s="1"/>
  <c r="AO81" i="54"/>
  <c r="AC82" i="54"/>
  <c r="P83" i="54"/>
  <c r="AA84" i="54"/>
  <c r="V85" i="54"/>
  <c r="AE86" i="54"/>
  <c r="AB87" i="54"/>
  <c r="AN88" i="54"/>
  <c r="AN89" i="54"/>
  <c r="AT90" i="54"/>
  <c r="AS91" i="54"/>
  <c r="BF92" i="54"/>
  <c r="BD93" i="54"/>
  <c r="K95" i="54"/>
  <c r="K95" i="23" s="1"/>
  <c r="O96" i="54"/>
  <c r="AR97" i="54"/>
  <c r="F99" i="54"/>
  <c r="BB100" i="54"/>
  <c r="Q102" i="54"/>
  <c r="AZ104" i="54"/>
  <c r="BL106" i="54"/>
  <c r="AR110" i="54"/>
  <c r="BN119" i="54"/>
  <c r="BA117" i="54"/>
  <c r="E121" i="54"/>
  <c r="J34" i="54"/>
  <c r="V34" i="54"/>
  <c r="AH34" i="54"/>
  <c r="AT34" i="54"/>
  <c r="BF34" i="54"/>
  <c r="D35" i="54"/>
  <c r="P35" i="54"/>
  <c r="AB35" i="54"/>
  <c r="AN35" i="54"/>
  <c r="AZ35" i="54"/>
  <c r="BL35" i="54"/>
  <c r="J36" i="54"/>
  <c r="V36" i="54"/>
  <c r="AH36" i="54"/>
  <c r="AT36" i="54"/>
  <c r="BF36" i="54"/>
  <c r="D37" i="54"/>
  <c r="P37" i="54"/>
  <c r="AB37" i="54"/>
  <c r="AN37" i="54"/>
  <c r="AZ37" i="54"/>
  <c r="BL37" i="54"/>
  <c r="J38" i="54"/>
  <c r="V38" i="54"/>
  <c r="AH38" i="54"/>
  <c r="AT38" i="54"/>
  <c r="BF38" i="54"/>
  <c r="D39" i="54"/>
  <c r="P39" i="54"/>
  <c r="AB39" i="54"/>
  <c r="AN39" i="54"/>
  <c r="AZ39" i="54"/>
  <c r="BL39" i="54"/>
  <c r="J40" i="54"/>
  <c r="V40" i="54"/>
  <c r="AH40" i="54"/>
  <c r="AT40" i="54"/>
  <c r="BF40" i="54"/>
  <c r="D41" i="54"/>
  <c r="P41" i="54"/>
  <c r="AB41" i="54"/>
  <c r="AN41" i="54"/>
  <c r="AZ41" i="54"/>
  <c r="BL41" i="54"/>
  <c r="J42" i="54"/>
  <c r="V42" i="54"/>
  <c r="AH42" i="54"/>
  <c r="AT42" i="54"/>
  <c r="BF42" i="54"/>
  <c r="D43" i="54"/>
  <c r="P43" i="54"/>
  <c r="AB43" i="54"/>
  <c r="AN43" i="54"/>
  <c r="AZ43" i="54"/>
  <c r="BL43" i="54"/>
  <c r="J44" i="54"/>
  <c r="V44" i="54"/>
  <c r="AH44" i="54"/>
  <c r="AT44" i="54"/>
  <c r="BF44" i="54"/>
  <c r="D45" i="54"/>
  <c r="P45" i="54"/>
  <c r="AB45" i="54"/>
  <c r="AN45" i="54"/>
  <c r="AZ45" i="54"/>
  <c r="BL45" i="54"/>
  <c r="J46" i="54"/>
  <c r="V46" i="54"/>
  <c r="AH46" i="54"/>
  <c r="AT46" i="54"/>
  <c r="BF46" i="54"/>
  <c r="D47" i="54"/>
  <c r="P47" i="54"/>
  <c r="AB47" i="54"/>
  <c r="AN47" i="54"/>
  <c r="AZ47" i="54"/>
  <c r="BL47" i="54"/>
  <c r="J48" i="54"/>
  <c r="V48" i="54"/>
  <c r="AH48" i="54"/>
  <c r="AT48" i="54"/>
  <c r="BF48" i="54"/>
  <c r="D49" i="54"/>
  <c r="P49" i="54"/>
  <c r="AB49" i="54"/>
  <c r="AN49" i="54"/>
  <c r="AZ49" i="54"/>
  <c r="BL49" i="54"/>
  <c r="J50" i="54"/>
  <c r="V50" i="54"/>
  <c r="AH50" i="54"/>
  <c r="AT50" i="54"/>
  <c r="BF50" i="54"/>
  <c r="D51" i="54"/>
  <c r="P51" i="54"/>
  <c r="AB51" i="54"/>
  <c r="AN51" i="54"/>
  <c r="AZ51" i="54"/>
  <c r="BL51" i="54"/>
  <c r="J52" i="54"/>
  <c r="V52" i="54"/>
  <c r="AH52" i="54"/>
  <c r="AT52" i="54"/>
  <c r="BF52" i="54"/>
  <c r="D53" i="54"/>
  <c r="P53" i="54"/>
  <c r="AB53" i="54"/>
  <c r="AN53" i="54"/>
  <c r="AZ53" i="54"/>
  <c r="BL53" i="54"/>
  <c r="J54" i="54"/>
  <c r="V54" i="54"/>
  <c r="AH54" i="54"/>
  <c r="AT54" i="54"/>
  <c r="BF54" i="54"/>
  <c r="D55" i="54"/>
  <c r="P55" i="54"/>
  <c r="AB55" i="54"/>
  <c r="AN55" i="54"/>
  <c r="AZ55" i="54"/>
  <c r="BL55" i="54"/>
  <c r="J56" i="54"/>
  <c r="V56" i="54"/>
  <c r="AH56" i="54"/>
  <c r="AT56" i="54"/>
  <c r="BF56" i="54"/>
  <c r="D57" i="54"/>
  <c r="P57" i="54"/>
  <c r="AB57" i="54"/>
  <c r="AN57" i="54"/>
  <c r="AZ57" i="54"/>
  <c r="BL57" i="54"/>
  <c r="J58" i="54"/>
  <c r="V58" i="54"/>
  <c r="AH58" i="54"/>
  <c r="AT58" i="54"/>
  <c r="BI58" i="54"/>
  <c r="J59" i="54"/>
  <c r="X59" i="54"/>
  <c r="AL59" i="54"/>
  <c r="AZ59" i="54"/>
  <c r="BO59" i="54"/>
  <c r="P60" i="54"/>
  <c r="AD60" i="54"/>
  <c r="AR60" i="54"/>
  <c r="BF60" i="54"/>
  <c r="G61" i="54"/>
  <c r="G61" i="23" s="1"/>
  <c r="AD61" i="54"/>
  <c r="AZ61" i="54"/>
  <c r="E62" i="54"/>
  <c r="E62" i="23" s="1"/>
  <c r="Z62" i="54"/>
  <c r="AW62" i="54"/>
  <c r="F63" i="54"/>
  <c r="F63" i="23" s="1"/>
  <c r="AB63" i="54"/>
  <c r="AU63" i="54"/>
  <c r="E64" i="54"/>
  <c r="AD64" i="54"/>
  <c r="BF64" i="54"/>
  <c r="P65" i="54"/>
  <c r="AN65" i="54"/>
  <c r="BO65" i="54"/>
  <c r="AC66" i="54"/>
  <c r="BB66" i="54"/>
  <c r="R67" i="54"/>
  <c r="AS67" i="54"/>
  <c r="E68" i="54"/>
  <c r="E68" i="23" s="1"/>
  <c r="AI68" i="54"/>
  <c r="BI68" i="54"/>
  <c r="U69" i="54"/>
  <c r="AZ69" i="54"/>
  <c r="L70" i="54"/>
  <c r="L70" i="23" s="1"/>
  <c r="AK70" i="54"/>
  <c r="BN70" i="54"/>
  <c r="AC71" i="54"/>
  <c r="BB71" i="54"/>
  <c r="Q72" i="54"/>
  <c r="AU72" i="54"/>
  <c r="L73" i="54"/>
  <c r="L73" i="23" s="1"/>
  <c r="AP73" i="54"/>
  <c r="J74" i="54"/>
  <c r="AK74" i="54"/>
  <c r="E75" i="54"/>
  <c r="E75" i="23" s="1"/>
  <c r="AG75" i="54"/>
  <c r="BN75" i="54"/>
  <c r="AC76" i="54"/>
  <c r="BN76" i="54"/>
  <c r="AI77" i="54"/>
  <c r="H78" i="54"/>
  <c r="H78" i="23" s="1"/>
  <c r="AS78" i="54"/>
  <c r="S79" i="54"/>
  <c r="BF79" i="54"/>
  <c r="AG80" i="54"/>
  <c r="H81" i="54"/>
  <c r="H81" i="23" s="1"/>
  <c r="BA81" i="54"/>
  <c r="AE82" i="54"/>
  <c r="AG83" i="54"/>
  <c r="AD84" i="54"/>
  <c r="AK85" i="54"/>
  <c r="AM86" i="54"/>
  <c r="AS87" i="54"/>
  <c r="AP88" i="54"/>
  <c r="AW89" i="54"/>
  <c r="BB90" i="54"/>
  <c r="BF91" i="54"/>
  <c r="BJ92" i="54"/>
  <c r="E94" i="54"/>
  <c r="M95" i="54"/>
  <c r="M95" i="23" s="1"/>
  <c r="AM96" i="54"/>
  <c r="AS97" i="54"/>
  <c r="AH99" i="54"/>
  <c r="BM100" i="54"/>
  <c r="AY102" i="54"/>
  <c r="BN110" i="54"/>
  <c r="AH107" i="54"/>
  <c r="AU110" i="54"/>
  <c r="AI114" i="54"/>
  <c r="P118" i="54"/>
  <c r="BB121" i="54"/>
  <c r="AH72" i="54"/>
  <c r="BA72" i="54"/>
  <c r="G73" i="54"/>
  <c r="G73" i="23" s="1"/>
  <c r="AC73" i="54"/>
  <c r="AV73" i="54"/>
  <c r="C74" i="54"/>
  <c r="X74" i="54"/>
  <c r="AT74" i="54"/>
  <c r="BM74" i="54"/>
  <c r="S75" i="54"/>
  <c r="AO75" i="54"/>
  <c r="BH75" i="54"/>
  <c r="O76" i="54"/>
  <c r="AK76" i="54"/>
  <c r="BK76" i="54"/>
  <c r="T77" i="54"/>
  <c r="AR77" i="54"/>
  <c r="D78" i="54"/>
  <c r="AA78" i="54"/>
  <c r="AZ78" i="54"/>
  <c r="K79" i="54"/>
  <c r="AO79" i="54"/>
  <c r="BO79" i="54"/>
  <c r="AA80" i="54"/>
  <c r="BC80" i="54"/>
  <c r="O81" i="54"/>
  <c r="AR81" i="54"/>
  <c r="E82" i="54"/>
  <c r="E82" i="23" s="1"/>
  <c r="AY82" i="54"/>
  <c r="W83" i="54"/>
  <c r="BJ83" i="54"/>
  <c r="AX84" i="54"/>
  <c r="X85" i="54"/>
  <c r="F86" i="54"/>
  <c r="F86" i="23" s="1"/>
  <c r="BA86" i="54"/>
  <c r="AJ87" i="54"/>
  <c r="O88" i="54"/>
  <c r="BD88" i="54"/>
  <c r="AR89" i="54"/>
  <c r="R90" i="54"/>
  <c r="BN90" i="54"/>
  <c r="AU91" i="54"/>
  <c r="AD92" i="54"/>
  <c r="I93" i="54"/>
  <c r="BE93" i="54"/>
  <c r="AX94" i="54"/>
  <c r="AF95" i="54"/>
  <c r="R96" i="54"/>
  <c r="H97" i="54"/>
  <c r="H97" i="23" s="1"/>
  <c r="L98" i="54"/>
  <c r="L98" i="23" s="1"/>
  <c r="L99" i="54"/>
  <c r="P100" i="54"/>
  <c r="X101" i="54"/>
  <c r="X102" i="54"/>
  <c r="BH103" i="54"/>
  <c r="AI105" i="54"/>
  <c r="M107" i="54"/>
  <c r="G109" i="54"/>
  <c r="AF111" i="54"/>
  <c r="BO119" i="54"/>
  <c r="W116" i="54"/>
  <c r="BF118" i="54"/>
  <c r="R121" i="54"/>
  <c r="AQ65" i="54"/>
  <c r="BM65" i="54"/>
  <c r="R66" i="54"/>
  <c r="AM66" i="54"/>
  <c r="BH66" i="54"/>
  <c r="P67" i="54"/>
  <c r="AI67" i="54"/>
  <c r="BC67" i="54"/>
  <c r="K68" i="54"/>
  <c r="K68" i="23" s="1"/>
  <c r="AD68" i="54"/>
  <c r="AY68" i="54"/>
  <c r="F69" i="54"/>
  <c r="AB69" i="54"/>
  <c r="AU69" i="54"/>
  <c r="BO69" i="54"/>
  <c r="W70" i="54"/>
  <c r="AP70" i="54"/>
  <c r="BK70" i="54"/>
  <c r="R71" i="54"/>
  <c r="AN71" i="54"/>
  <c r="BG71" i="54"/>
  <c r="M72" i="54"/>
  <c r="M72" i="23" s="1"/>
  <c r="AI72" i="54"/>
  <c r="BB72" i="54"/>
  <c r="I73" i="54"/>
  <c r="AD73" i="54"/>
  <c r="AZ73" i="54"/>
  <c r="E74" i="54"/>
  <c r="Y74" i="54"/>
  <c r="AU74" i="54"/>
  <c r="BN74" i="54"/>
  <c r="U75" i="54"/>
  <c r="AP75" i="54"/>
  <c r="BL75" i="54"/>
  <c r="Q76" i="54"/>
  <c r="AL76" i="54"/>
  <c r="BL76" i="54"/>
  <c r="U77" i="54"/>
  <c r="AT77" i="54"/>
  <c r="E78" i="54"/>
  <c r="E78" i="23" s="1"/>
  <c r="AE78" i="54"/>
  <c r="BB78" i="54"/>
  <c r="L79" i="54"/>
  <c r="AQ79" i="54"/>
  <c r="BP79" i="54"/>
  <c r="AC80" i="54"/>
  <c r="BE80" i="54"/>
  <c r="U81" i="54"/>
  <c r="AT81" i="54"/>
  <c r="F82" i="54"/>
  <c r="F82" i="23" s="1"/>
  <c r="BA82" i="54"/>
  <c r="X83" i="54"/>
  <c r="C84" i="54"/>
  <c r="AY84" i="54"/>
  <c r="AI85" i="54"/>
  <c r="H86" i="54"/>
  <c r="H86" i="23" s="1"/>
  <c r="BC86" i="54"/>
  <c r="AK87" i="54"/>
  <c r="Q88" i="54"/>
  <c r="BK88" i="54"/>
  <c r="AS89" i="54"/>
  <c r="AC90" i="54"/>
  <c r="BP90" i="54"/>
  <c r="AW91" i="54"/>
  <c r="AE92" i="54"/>
  <c r="K93" i="54"/>
  <c r="K93" i="23" s="1"/>
  <c r="BH93" i="54"/>
  <c r="AY94" i="54"/>
  <c r="AR95" i="54"/>
  <c r="V96" i="54"/>
  <c r="J97" i="54"/>
  <c r="O98" i="54"/>
  <c r="T99" i="54"/>
  <c r="T100" i="54"/>
  <c r="AE101" i="54"/>
  <c r="AP102" i="54"/>
  <c r="BK103" i="54"/>
  <c r="AR105" i="54"/>
  <c r="O107" i="54"/>
  <c r="AG109" i="54"/>
  <c r="BA111" i="54"/>
  <c r="O114" i="54"/>
  <c r="AY116" i="54"/>
  <c r="BH118" i="54"/>
  <c r="AO121" i="54"/>
  <c r="AV58" i="54"/>
  <c r="BH58" i="54"/>
  <c r="F59" i="54"/>
  <c r="R59" i="54"/>
  <c r="AD59" i="54"/>
  <c r="AP59" i="54"/>
  <c r="BB59" i="54"/>
  <c r="BN59" i="54"/>
  <c r="L60" i="54"/>
  <c r="L60" i="23" s="1"/>
  <c r="X60" i="54"/>
  <c r="AJ60" i="54"/>
  <c r="AV60" i="54"/>
  <c r="BH60" i="54"/>
  <c r="F61" i="54"/>
  <c r="F61" i="23" s="1"/>
  <c r="W61" i="54"/>
  <c r="AP61" i="54"/>
  <c r="BG61" i="54"/>
  <c r="L62" i="54"/>
  <c r="L62" i="23" s="1"/>
  <c r="AC62" i="54"/>
  <c r="AV62" i="54"/>
  <c r="BM62" i="54"/>
  <c r="R63" i="54"/>
  <c r="AI63" i="54"/>
  <c r="BB63" i="54"/>
  <c r="J64" i="54"/>
  <c r="AC64" i="54"/>
  <c r="AW64" i="54"/>
  <c r="E65" i="54"/>
  <c r="E65" i="23" s="1"/>
  <c r="X65" i="54"/>
  <c r="AS65" i="54"/>
  <c r="BN65" i="54"/>
  <c r="V66" i="54"/>
  <c r="AO66" i="54"/>
  <c r="BI66" i="54"/>
  <c r="Q67" i="54"/>
  <c r="AJ67" i="54"/>
  <c r="BE67" i="54"/>
  <c r="L68" i="54"/>
  <c r="L68" i="23" s="1"/>
  <c r="AH68" i="54"/>
  <c r="BA68" i="54"/>
  <c r="G69" i="54"/>
  <c r="AC69" i="54"/>
  <c r="AV69" i="54"/>
  <c r="C70" i="54"/>
  <c r="X70" i="54"/>
  <c r="AT70" i="54"/>
  <c r="BM70" i="54"/>
  <c r="S71" i="54"/>
  <c r="AO71" i="54"/>
  <c r="BH71" i="54"/>
  <c r="O72" i="54"/>
  <c r="AJ72" i="54"/>
  <c r="BF72" i="54"/>
  <c r="K73" i="54"/>
  <c r="K73" i="23" s="1"/>
  <c r="AE73" i="54"/>
  <c r="BA73" i="54"/>
  <c r="F74" i="54"/>
  <c r="AA74" i="54"/>
  <c r="AV74" i="54"/>
  <c r="D75" i="54"/>
  <c r="W75" i="54"/>
  <c r="AQ75" i="54"/>
  <c r="BM75" i="54"/>
  <c r="R76" i="54"/>
  <c r="AN76" i="54"/>
  <c r="BM76" i="54"/>
  <c r="Y77" i="54"/>
  <c r="AV77" i="54"/>
  <c r="F78" i="54"/>
  <c r="F78" i="23" s="1"/>
  <c r="AF78" i="54"/>
  <c r="BC78" i="54"/>
  <c r="O79" i="54"/>
  <c r="AR79" i="54"/>
  <c r="F80" i="54"/>
  <c r="F80" i="23" s="1"/>
  <c r="AE80" i="54"/>
  <c r="BG80" i="54"/>
  <c r="V81" i="54"/>
  <c r="AU81" i="54"/>
  <c r="J82" i="54"/>
  <c r="BB82" i="54"/>
  <c r="AF83" i="54"/>
  <c r="G84" i="54"/>
  <c r="AZ84" i="54"/>
  <c r="AJ85" i="54"/>
  <c r="N86" i="54"/>
  <c r="N86" i="23" s="1"/>
  <c r="BJ86" i="54"/>
  <c r="AN87" i="54"/>
  <c r="Z88" i="54"/>
  <c r="BO88" i="54"/>
  <c r="AT89" i="54"/>
  <c r="AD90" i="54"/>
  <c r="H91" i="54"/>
  <c r="H91" i="23" s="1"/>
  <c r="BD91" i="54"/>
  <c r="AH92" i="54"/>
  <c r="T93" i="54"/>
  <c r="C94" i="54"/>
  <c r="AZ94" i="54"/>
  <c r="AS95" i="54"/>
  <c r="AA96" i="54"/>
  <c r="M97" i="54"/>
  <c r="M97" i="23" s="1"/>
  <c r="U98" i="54"/>
  <c r="AD99" i="54"/>
  <c r="AF100" i="54"/>
  <c r="AF101" i="54"/>
  <c r="AX102" i="54"/>
  <c r="N104" i="54"/>
  <c r="AV105" i="54"/>
  <c r="AF107" i="54"/>
  <c r="BA109" i="54"/>
  <c r="BO117" i="54"/>
  <c r="AA114" i="54"/>
  <c r="BI116" i="54"/>
  <c r="I119" i="54"/>
  <c r="AS121" i="54"/>
  <c r="AX58" i="54"/>
  <c r="BJ58" i="54"/>
  <c r="H59" i="54"/>
  <c r="T59" i="54"/>
  <c r="AF59" i="54"/>
  <c r="AR59" i="54"/>
  <c r="BD59" i="54"/>
  <c r="BP59" i="54"/>
  <c r="N60" i="54"/>
  <c r="N60" i="23" s="1"/>
  <c r="Z60" i="54"/>
  <c r="AL60" i="54"/>
  <c r="AX60" i="54"/>
  <c r="BJ60" i="54"/>
  <c r="H61" i="54"/>
  <c r="H61" i="23" s="1"/>
  <c r="AB61" i="54"/>
  <c r="AR61" i="54"/>
  <c r="BL61" i="54"/>
  <c r="N62" i="54"/>
  <c r="N62" i="23" s="1"/>
  <c r="AH62" i="54"/>
  <c r="AX62" i="54"/>
  <c r="D63" i="54"/>
  <c r="T63" i="54"/>
  <c r="AN63" i="54"/>
  <c r="BE63" i="54"/>
  <c r="L64" i="54"/>
  <c r="AH64" i="54"/>
  <c r="BA64" i="54"/>
  <c r="G65" i="54"/>
  <c r="G65" i="23" s="1"/>
  <c r="AC65" i="54"/>
  <c r="AV65" i="54"/>
  <c r="C66" i="54"/>
  <c r="X66" i="54"/>
  <c r="AT66" i="54"/>
  <c r="BM66" i="54"/>
  <c r="S67" i="54"/>
  <c r="AO67" i="54"/>
  <c r="BH67" i="54"/>
  <c r="O68" i="54"/>
  <c r="AJ68" i="54"/>
  <c r="BF68" i="54"/>
  <c r="K69" i="54"/>
  <c r="AE69" i="54"/>
  <c r="BA69" i="54"/>
  <c r="F70" i="54"/>
  <c r="F70" i="23" s="1"/>
  <c r="AA70" i="54"/>
  <c r="AV70" i="54"/>
  <c r="D71" i="54"/>
  <c r="W71" i="54"/>
  <c r="AQ71" i="54"/>
  <c r="BM71" i="54"/>
  <c r="R72" i="54"/>
  <c r="AM72" i="54"/>
  <c r="BH72" i="54"/>
  <c r="P73" i="54"/>
  <c r="AI73" i="54"/>
  <c r="BC73" i="54"/>
  <c r="K74" i="54"/>
  <c r="AD74" i="54"/>
  <c r="AY74" i="54"/>
  <c r="F75" i="54"/>
  <c r="F75" i="23" s="1"/>
  <c r="AB75" i="54"/>
  <c r="AU75" i="54"/>
  <c r="BO75" i="54"/>
  <c r="W76" i="54"/>
  <c r="AQ76" i="54"/>
  <c r="BP76" i="54"/>
  <c r="AA77" i="54"/>
  <c r="BC77" i="54"/>
  <c r="K78" i="54"/>
  <c r="K78" i="23" s="1"/>
  <c r="AI78" i="54"/>
  <c r="BJ78" i="54"/>
  <c r="T79" i="54"/>
  <c r="AU79" i="54"/>
  <c r="I80" i="54"/>
  <c r="AM80" i="54"/>
  <c r="BL80" i="54"/>
  <c r="X81" i="54"/>
  <c r="BC81" i="54"/>
  <c r="R82" i="54"/>
  <c r="BF82" i="54"/>
  <c r="AI83" i="54"/>
  <c r="R84" i="54"/>
  <c r="BK84" i="54"/>
  <c r="AL85" i="54"/>
  <c r="Z86" i="54"/>
  <c r="BN86" i="54"/>
  <c r="AV87" i="54"/>
  <c r="AC88" i="54"/>
  <c r="L89" i="54"/>
  <c r="BE89" i="54"/>
  <c r="AF90" i="54"/>
  <c r="T91" i="54"/>
  <c r="BH91" i="54"/>
  <c r="AP92" i="54"/>
  <c r="W93" i="54"/>
  <c r="O94" i="54"/>
  <c r="BL94" i="54"/>
  <c r="AU95" i="54"/>
  <c r="AN96" i="54"/>
  <c r="X97" i="54"/>
  <c r="AD98" i="54"/>
  <c r="AJ99" i="54"/>
  <c r="AW100" i="54"/>
  <c r="AU101" i="54"/>
  <c r="BB102" i="54"/>
  <c r="AL104" i="54"/>
  <c r="BP111" i="54"/>
  <c r="AK107" i="54"/>
  <c r="D110" i="54"/>
  <c r="AM112" i="54"/>
  <c r="BK114" i="54"/>
  <c r="N117" i="54"/>
  <c r="BE119" i="54"/>
  <c r="M122" i="54"/>
  <c r="BD63" i="54"/>
  <c r="BP63" i="54"/>
  <c r="N64" i="54"/>
  <c r="Z64" i="54"/>
  <c r="AL64" i="54"/>
  <c r="AX64" i="54"/>
  <c r="BJ64" i="54"/>
  <c r="H65" i="54"/>
  <c r="H65" i="23" s="1"/>
  <c r="T65" i="54"/>
  <c r="AF65" i="54"/>
  <c r="AR65" i="54"/>
  <c r="BD65" i="54"/>
  <c r="BP65" i="54"/>
  <c r="N66" i="54"/>
  <c r="N66" i="23" s="1"/>
  <c r="Z66" i="54"/>
  <c r="AL66" i="54"/>
  <c r="AX66" i="54"/>
  <c r="BJ66" i="54"/>
  <c r="H67" i="54"/>
  <c r="H67" i="23" s="1"/>
  <c r="T67" i="54"/>
  <c r="AF67" i="54"/>
  <c r="AR67" i="54"/>
  <c r="BD67" i="54"/>
  <c r="BP67" i="54"/>
  <c r="N68" i="54"/>
  <c r="N68" i="23" s="1"/>
  <c r="Z68" i="54"/>
  <c r="AL68" i="54"/>
  <c r="AX68" i="54"/>
  <c r="BJ68" i="54"/>
  <c r="H69" i="54"/>
  <c r="T69" i="54"/>
  <c r="AF69" i="54"/>
  <c r="AR69" i="54"/>
  <c r="BD69" i="54"/>
  <c r="BP69" i="54"/>
  <c r="N70" i="54"/>
  <c r="N70" i="23" s="1"/>
  <c r="Z70" i="54"/>
  <c r="AL70" i="54"/>
  <c r="AX70" i="54"/>
  <c r="BJ70" i="54"/>
  <c r="H71" i="54"/>
  <c r="H71" i="23" s="1"/>
  <c r="T71" i="54"/>
  <c r="AF71" i="54"/>
  <c r="AR71" i="54"/>
  <c r="BD71" i="54"/>
  <c r="BP71" i="54"/>
  <c r="N72" i="54"/>
  <c r="N72" i="23" s="1"/>
  <c r="Z72" i="54"/>
  <c r="AL72" i="54"/>
  <c r="AX72" i="54"/>
  <c r="BJ72" i="54"/>
  <c r="H73" i="54"/>
  <c r="H73" i="23" s="1"/>
  <c r="T73" i="54"/>
  <c r="AF73" i="54"/>
  <c r="AR73" i="54"/>
  <c r="BD73" i="54"/>
  <c r="BP73" i="54"/>
  <c r="N74" i="54"/>
  <c r="Z74" i="54"/>
  <c r="AL74" i="54"/>
  <c r="AX74" i="54"/>
  <c r="BJ74" i="54"/>
  <c r="H75" i="54"/>
  <c r="H75" i="23" s="1"/>
  <c r="T75" i="54"/>
  <c r="AF75" i="54"/>
  <c r="AR75" i="54"/>
  <c r="BD75" i="54"/>
  <c r="BP75" i="54"/>
  <c r="N76" i="54"/>
  <c r="N76" i="23" s="1"/>
  <c r="Z76" i="54"/>
  <c r="AM76" i="54"/>
  <c r="BA76" i="54"/>
  <c r="BO76" i="54"/>
  <c r="O77" i="54"/>
  <c r="AE77" i="54"/>
  <c r="AS77" i="54"/>
  <c r="BG77" i="54"/>
  <c r="G78" i="54"/>
  <c r="G78" i="23" s="1"/>
  <c r="U78" i="54"/>
  <c r="AK78" i="54"/>
  <c r="AY78" i="54"/>
  <c r="BM78" i="54"/>
  <c r="M79" i="54"/>
  <c r="AE79" i="54"/>
  <c r="AT79" i="54"/>
  <c r="BI79" i="54"/>
  <c r="M80" i="54"/>
  <c r="M80" i="23" s="1"/>
  <c r="AB80" i="54"/>
  <c r="AQ80" i="54"/>
  <c r="BI80" i="54"/>
  <c r="J81" i="54"/>
  <c r="Y81" i="54"/>
  <c r="AQ81" i="54"/>
  <c r="BF81" i="54"/>
  <c r="G82" i="54"/>
  <c r="G82" i="23" s="1"/>
  <c r="AH82" i="54"/>
  <c r="BD82" i="54"/>
  <c r="M83" i="54"/>
  <c r="M83" i="23" s="1"/>
  <c r="AN83" i="54"/>
  <c r="BP83" i="54"/>
  <c r="AC84" i="54"/>
  <c r="BB84" i="54"/>
  <c r="P85" i="54"/>
  <c r="AR85" i="54"/>
  <c r="E86" i="54"/>
  <c r="E86" i="23" s="1"/>
  <c r="AD86" i="54"/>
  <c r="BF86" i="54"/>
  <c r="T87" i="54"/>
  <c r="AU87" i="54"/>
  <c r="F88" i="54"/>
  <c r="F88" i="23" s="1"/>
  <c r="AH88" i="54"/>
  <c r="BJ88" i="54"/>
  <c r="W89" i="54"/>
  <c r="AV89" i="54"/>
  <c r="J90" i="54"/>
  <c r="AL90" i="54"/>
  <c r="BM90" i="54"/>
  <c r="X91" i="54"/>
  <c r="AZ91" i="54"/>
  <c r="N92" i="54"/>
  <c r="N92" i="23" s="1"/>
  <c r="AO92" i="54"/>
  <c r="BN92" i="54"/>
  <c r="AF93" i="54"/>
  <c r="BG93" i="54"/>
  <c r="AA94" i="54"/>
  <c r="BB94" i="54"/>
  <c r="V95" i="54"/>
  <c r="AW95" i="54"/>
  <c r="Q96" i="54"/>
  <c r="AT96" i="54"/>
  <c r="L97" i="54"/>
  <c r="L97" i="23" s="1"/>
  <c r="BC97" i="54"/>
  <c r="AA98" i="54"/>
  <c r="C99" i="54"/>
  <c r="AS99" i="54"/>
  <c r="R100" i="54"/>
  <c r="BL100" i="54"/>
  <c r="AH101" i="54"/>
  <c r="N102" i="54"/>
  <c r="N102" i="23" s="1"/>
  <c r="BD102" i="54"/>
  <c r="BG103" i="54"/>
  <c r="AW104" i="54"/>
  <c r="AU105" i="54"/>
  <c r="AO106" i="54"/>
  <c r="AJ107" i="54"/>
  <c r="BL108" i="54"/>
  <c r="O110" i="54"/>
  <c r="AT111" i="54"/>
  <c r="H113" i="54"/>
  <c r="AF114" i="54"/>
  <c r="C116" i="54"/>
  <c r="Q117" i="54"/>
  <c r="BD118" i="54"/>
  <c r="BO125" i="54"/>
  <c r="AQ121" i="54"/>
  <c r="J61" i="54"/>
  <c r="V61" i="54"/>
  <c r="AH61" i="54"/>
  <c r="AT61" i="54"/>
  <c r="BF61" i="54"/>
  <c r="D62" i="54"/>
  <c r="P62" i="54"/>
  <c r="AB62" i="54"/>
  <c r="AN62" i="54"/>
  <c r="AZ62" i="54"/>
  <c r="BL62" i="54"/>
  <c r="J63" i="54"/>
  <c r="V63" i="54"/>
  <c r="AH63" i="54"/>
  <c r="AT63" i="54"/>
  <c r="BF63" i="54"/>
  <c r="D64" i="54"/>
  <c r="P64" i="54"/>
  <c r="AB64" i="54"/>
  <c r="AN64" i="54"/>
  <c r="AZ64" i="54"/>
  <c r="BL64" i="54"/>
  <c r="J65" i="54"/>
  <c r="V65" i="54"/>
  <c r="AH65" i="54"/>
  <c r="AT65" i="54"/>
  <c r="BF65" i="54"/>
  <c r="D66" i="54"/>
  <c r="P66" i="54"/>
  <c r="AB66" i="54"/>
  <c r="AN66" i="54"/>
  <c r="AZ66" i="54"/>
  <c r="BL66" i="54"/>
  <c r="J67" i="54"/>
  <c r="V67" i="54"/>
  <c r="AH67" i="54"/>
  <c r="AT67" i="54"/>
  <c r="BF67" i="54"/>
  <c r="D68" i="54"/>
  <c r="P68" i="54"/>
  <c r="AB68" i="54"/>
  <c r="AN68" i="54"/>
  <c r="AZ68" i="54"/>
  <c r="BL68" i="54"/>
  <c r="J69" i="54"/>
  <c r="V69" i="54"/>
  <c r="AH69" i="54"/>
  <c r="AT69" i="54"/>
  <c r="BF69" i="54"/>
  <c r="D70" i="54"/>
  <c r="P70" i="54"/>
  <c r="AB70" i="54"/>
  <c r="AN70" i="54"/>
  <c r="AZ70" i="54"/>
  <c r="BL70" i="54"/>
  <c r="J71" i="54"/>
  <c r="V71" i="54"/>
  <c r="AH71" i="54"/>
  <c r="AT71" i="54"/>
  <c r="BF71" i="54"/>
  <c r="D72" i="54"/>
  <c r="P72" i="54"/>
  <c r="AB72" i="54"/>
  <c r="AN72" i="54"/>
  <c r="AZ72" i="54"/>
  <c r="BL72" i="54"/>
  <c r="J73" i="54"/>
  <c r="V73" i="54"/>
  <c r="AH73" i="54"/>
  <c r="AT73" i="54"/>
  <c r="BF73" i="54"/>
  <c r="D74" i="54"/>
  <c r="P74" i="54"/>
  <c r="AB74" i="54"/>
  <c r="AN74" i="54"/>
  <c r="AZ74" i="54"/>
  <c r="BL74" i="54"/>
  <c r="J75" i="54"/>
  <c r="V75" i="54"/>
  <c r="AH75" i="54"/>
  <c r="AT75" i="54"/>
  <c r="BF75" i="54"/>
  <c r="D76" i="54"/>
  <c r="P76" i="54"/>
  <c r="AB76" i="54"/>
  <c r="AO76" i="54"/>
  <c r="BC76" i="54"/>
  <c r="C77" i="54"/>
  <c r="S77" i="54"/>
  <c r="AG77" i="54"/>
  <c r="AU77" i="54"/>
  <c r="BI77" i="54"/>
  <c r="I78" i="54"/>
  <c r="Y78" i="54"/>
  <c r="AM78" i="54"/>
  <c r="BA78" i="54"/>
  <c r="BO78" i="54"/>
  <c r="Q79" i="54"/>
  <c r="AG79" i="54"/>
  <c r="AV79" i="54"/>
  <c r="BM79" i="54"/>
  <c r="O80" i="54"/>
  <c r="AD80" i="54"/>
  <c r="AU80" i="54"/>
  <c r="BK80" i="54"/>
  <c r="L81" i="54"/>
  <c r="L81" i="23" s="1"/>
  <c r="AC81" i="54"/>
  <c r="AS81" i="54"/>
  <c r="BH81" i="54"/>
  <c r="O82" i="54"/>
  <c r="AM82" i="54"/>
  <c r="BJ82" i="54"/>
  <c r="U83" i="54"/>
  <c r="AS83" i="54"/>
  <c r="E84" i="54"/>
  <c r="AE84" i="54"/>
  <c r="BF84" i="54"/>
  <c r="U85" i="54"/>
  <c r="AU85" i="54"/>
  <c r="G86" i="54"/>
  <c r="G86" i="23" s="1"/>
  <c r="AH86" i="54"/>
  <c r="BK86" i="54"/>
  <c r="W87" i="54"/>
  <c r="AW87" i="54"/>
  <c r="J88" i="54"/>
  <c r="AM88" i="54"/>
  <c r="BM88" i="54"/>
  <c r="Y89" i="54"/>
  <c r="AZ89" i="54"/>
  <c r="O90" i="54"/>
  <c r="AO90" i="54"/>
  <c r="BO90" i="54"/>
  <c r="AB91" i="54"/>
  <c r="BE91" i="54"/>
  <c r="Q92" i="54"/>
  <c r="AQ92" i="54"/>
  <c r="D93" i="54"/>
  <c r="AH93" i="54"/>
  <c r="BL93" i="54"/>
  <c r="AC94" i="54"/>
  <c r="BJ94" i="54"/>
  <c r="X95" i="54"/>
  <c r="BE95" i="54"/>
  <c r="S96" i="54"/>
  <c r="AZ96" i="54"/>
  <c r="R97" i="54"/>
  <c r="BF97" i="54"/>
  <c r="AK98" i="54"/>
  <c r="H99" i="54"/>
  <c r="AY99" i="54"/>
  <c r="X100" i="54"/>
  <c r="BN106" i="54"/>
  <c r="AP101" i="54"/>
  <c r="P102" i="54"/>
  <c r="H103" i="54"/>
  <c r="H103" i="23" s="1"/>
  <c r="BI103" i="54"/>
  <c r="BJ104" i="54"/>
  <c r="BC105" i="54"/>
  <c r="AY106" i="54"/>
  <c r="AX107" i="54"/>
  <c r="E109" i="54"/>
  <c r="AN110" i="54"/>
  <c r="BC111" i="54"/>
  <c r="V113" i="54"/>
  <c r="AU114" i="54"/>
  <c r="H116" i="54"/>
  <c r="AG117" i="54"/>
  <c r="BG118" i="54"/>
  <c r="AB120" i="54"/>
  <c r="BA121" i="54"/>
  <c r="M61" i="54"/>
  <c r="M61" i="23" s="1"/>
  <c r="Y61" i="54"/>
  <c r="AK61" i="54"/>
  <c r="AW61" i="54"/>
  <c r="BI61" i="54"/>
  <c r="G62" i="54"/>
  <c r="G62" i="23" s="1"/>
  <c r="S62" i="54"/>
  <c r="AE62" i="54"/>
  <c r="AQ62" i="54"/>
  <c r="BC62" i="54"/>
  <c r="BO62" i="54"/>
  <c r="M63" i="54"/>
  <c r="M63" i="23" s="1"/>
  <c r="Y63" i="54"/>
  <c r="AK63" i="54"/>
  <c r="AW63" i="54"/>
  <c r="BI63" i="54"/>
  <c r="G64" i="54"/>
  <c r="S64" i="54"/>
  <c r="AE64" i="54"/>
  <c r="AQ64" i="54"/>
  <c r="BC64" i="54"/>
  <c r="BO64" i="54"/>
  <c r="M65" i="54"/>
  <c r="M65" i="23" s="1"/>
  <c r="Y65" i="54"/>
  <c r="AK65" i="54"/>
  <c r="AW65" i="54"/>
  <c r="BI65" i="54"/>
  <c r="G66" i="54"/>
  <c r="G66" i="23" s="1"/>
  <c r="S66" i="54"/>
  <c r="AE66" i="54"/>
  <c r="AQ66" i="54"/>
  <c r="BC66" i="54"/>
  <c r="BO66" i="54"/>
  <c r="M67" i="54"/>
  <c r="M67" i="23" s="1"/>
  <c r="Y67" i="54"/>
  <c r="AK67" i="54"/>
  <c r="AW67" i="54"/>
  <c r="BI67" i="54"/>
  <c r="G68" i="54"/>
  <c r="G68" i="23" s="1"/>
  <c r="S68" i="54"/>
  <c r="AE68" i="54"/>
  <c r="AQ68" i="54"/>
  <c r="BC68" i="54"/>
  <c r="BO68" i="54"/>
  <c r="M69" i="54"/>
  <c r="Y69" i="54"/>
  <c r="AK69" i="54"/>
  <c r="AW69" i="54"/>
  <c r="BI69" i="54"/>
  <c r="G70" i="54"/>
  <c r="G70" i="23" s="1"/>
  <c r="S70" i="54"/>
  <c r="AE70" i="54"/>
  <c r="AQ70" i="54"/>
  <c r="BC70" i="54"/>
  <c r="BO70" i="54"/>
  <c r="M71" i="54"/>
  <c r="M71" i="23" s="1"/>
  <c r="Y71" i="54"/>
  <c r="AK71" i="54"/>
  <c r="AW71" i="54"/>
  <c r="BI71" i="54"/>
  <c r="G72" i="54"/>
  <c r="G72" i="23" s="1"/>
  <c r="S72" i="54"/>
  <c r="AE72" i="54"/>
  <c r="AQ72" i="54"/>
  <c r="BC72" i="54"/>
  <c r="BO72" i="54"/>
  <c r="M73" i="54"/>
  <c r="M73" i="23" s="1"/>
  <c r="Y73" i="54"/>
  <c r="AK73" i="54"/>
  <c r="AW73" i="54"/>
  <c r="BI73" i="54"/>
  <c r="G74" i="54"/>
  <c r="S74" i="54"/>
  <c r="AE74" i="54"/>
  <c r="AQ74" i="54"/>
  <c r="BC74" i="54"/>
  <c r="BO74" i="54"/>
  <c r="M75" i="54"/>
  <c r="M75" i="23" s="1"/>
  <c r="Y75" i="54"/>
  <c r="AK75" i="54"/>
  <c r="AW75" i="54"/>
  <c r="BI75" i="54"/>
  <c r="G76" i="54"/>
  <c r="G76" i="23" s="1"/>
  <c r="S76" i="23" s="1"/>
  <c r="S76" i="54"/>
  <c r="AE76" i="54"/>
  <c r="AR76" i="54"/>
  <c r="BG76" i="54"/>
  <c r="H77" i="54"/>
  <c r="H77" i="23" s="1"/>
  <c r="V77" i="54"/>
  <c r="AJ77" i="54"/>
  <c r="AX77" i="54"/>
  <c r="BM77" i="54"/>
  <c r="N78" i="54"/>
  <c r="N78" i="23" s="1"/>
  <c r="AB78" i="54"/>
  <c r="AP78" i="54"/>
  <c r="BD78" i="54"/>
  <c r="E79" i="54"/>
  <c r="U79" i="54"/>
  <c r="AJ79" i="54"/>
  <c r="BA79" i="54"/>
  <c r="C80" i="54"/>
  <c r="R80" i="54"/>
  <c r="AI80" i="54"/>
  <c r="AY80" i="54"/>
  <c r="BN80" i="54"/>
  <c r="Q81" i="54"/>
  <c r="AG81" i="54"/>
  <c r="AV81" i="54"/>
  <c r="BM81" i="54"/>
  <c r="S82" i="54"/>
  <c r="AP82" i="54"/>
  <c r="BO82" i="54"/>
  <c r="Y83" i="54"/>
  <c r="AW83" i="54"/>
  <c r="N84" i="54"/>
  <c r="AM84" i="54"/>
  <c r="BN84" i="54"/>
  <c r="Y85" i="54"/>
  <c r="BD85" i="54"/>
  <c r="O86" i="54"/>
  <c r="AP86" i="54"/>
  <c r="BO86" i="54"/>
  <c r="AF87" i="54"/>
  <c r="BE87" i="54"/>
  <c r="R88" i="54"/>
  <c r="AQ88" i="54"/>
  <c r="H89" i="54"/>
  <c r="AG89" i="54"/>
  <c r="BH89" i="54"/>
  <c r="S90" i="54"/>
  <c r="AX90" i="54"/>
  <c r="I91" i="54"/>
  <c r="AJ91" i="54"/>
  <c r="BI91" i="54"/>
  <c r="Z92" i="54"/>
  <c r="AY92" i="54"/>
  <c r="L93" i="54"/>
  <c r="L93" i="23" s="1"/>
  <c r="AN93" i="54"/>
  <c r="F94" i="54"/>
  <c r="AL94" i="54"/>
  <c r="BO94" i="54"/>
  <c r="AG95" i="54"/>
  <c r="BL95" i="54"/>
  <c r="AB96" i="54"/>
  <c r="BJ96" i="54"/>
  <c r="Z97" i="54"/>
  <c r="E98" i="54"/>
  <c r="E98" i="23" s="1"/>
  <c r="AO98" i="54"/>
  <c r="U99" i="54"/>
  <c r="BE99" i="54"/>
  <c r="AK100" i="54"/>
  <c r="I101" i="54"/>
  <c r="AY101" i="54"/>
  <c r="AB102" i="54"/>
  <c r="M103" i="54"/>
  <c r="M103" i="23" s="1"/>
  <c r="O104" i="54"/>
  <c r="I105" i="54"/>
  <c r="E106" i="54"/>
  <c r="G107" i="54"/>
  <c r="BN113" i="54"/>
  <c r="AH109" i="54"/>
  <c r="AV110" i="54"/>
  <c r="V112" i="54"/>
  <c r="AG113" i="54"/>
  <c r="F115" i="54"/>
  <c r="Z116" i="54"/>
  <c r="BB117" i="54"/>
  <c r="U119" i="54"/>
  <c r="AK120" i="54"/>
  <c r="N122" i="54"/>
  <c r="N61" i="54"/>
  <c r="N61" i="23" s="1"/>
  <c r="Z61" i="54"/>
  <c r="AL61" i="54"/>
  <c r="AX61" i="54"/>
  <c r="BJ61" i="54"/>
  <c r="H62" i="54"/>
  <c r="H62" i="23" s="1"/>
  <c r="T62" i="54"/>
  <c r="AF62" i="54"/>
  <c r="AR62" i="54"/>
  <c r="BD62" i="54"/>
  <c r="BP62" i="54"/>
  <c r="N63" i="54"/>
  <c r="N63" i="23" s="1"/>
  <c r="Z63" i="54"/>
  <c r="AL63" i="54"/>
  <c r="AX63" i="54"/>
  <c r="BJ63" i="54"/>
  <c r="H64" i="54"/>
  <c r="T64" i="54"/>
  <c r="AF64" i="54"/>
  <c r="AR64" i="54"/>
  <c r="BD64" i="54"/>
  <c r="BP64" i="54"/>
  <c r="N65" i="54"/>
  <c r="N65" i="23" s="1"/>
  <c r="Z65" i="54"/>
  <c r="AL65" i="54"/>
  <c r="AX65" i="54"/>
  <c r="BJ65" i="54"/>
  <c r="H66" i="54"/>
  <c r="H66" i="23" s="1"/>
  <c r="T66" i="54"/>
  <c r="AF66" i="54"/>
  <c r="AR66" i="54"/>
  <c r="BD66" i="54"/>
  <c r="BP66" i="54"/>
  <c r="N67" i="54"/>
  <c r="N67" i="23" s="1"/>
  <c r="Z67" i="54"/>
  <c r="AL67" i="54"/>
  <c r="AX67" i="54"/>
  <c r="BJ67" i="54"/>
  <c r="H68" i="54"/>
  <c r="H68" i="23" s="1"/>
  <c r="T68" i="54"/>
  <c r="AF68" i="54"/>
  <c r="AR68" i="54"/>
  <c r="BD68" i="54"/>
  <c r="BP68" i="54"/>
  <c r="N69" i="54"/>
  <c r="Z69" i="54"/>
  <c r="AL69" i="54"/>
  <c r="AX69" i="54"/>
  <c r="BJ69" i="54"/>
  <c r="H70" i="54"/>
  <c r="H70" i="23" s="1"/>
  <c r="T70" i="54"/>
  <c r="AF70" i="54"/>
  <c r="AR70" i="54"/>
  <c r="BD70" i="54"/>
  <c r="BP70" i="54"/>
  <c r="N71" i="54"/>
  <c r="N71" i="23" s="1"/>
  <c r="Z71" i="54"/>
  <c r="AL71" i="54"/>
  <c r="AX71" i="54"/>
  <c r="BJ71" i="54"/>
  <c r="H72" i="54"/>
  <c r="H72" i="23" s="1"/>
  <c r="T72" i="54"/>
  <c r="AF72" i="54"/>
  <c r="AR72" i="54"/>
  <c r="BD72" i="54"/>
  <c r="BP72" i="54"/>
  <c r="N73" i="54"/>
  <c r="N73" i="23" s="1"/>
  <c r="Z73" i="54"/>
  <c r="AL73" i="54"/>
  <c r="AX73" i="54"/>
  <c r="BJ73" i="54"/>
  <c r="H74" i="54"/>
  <c r="T74" i="54"/>
  <c r="AF74" i="54"/>
  <c r="AR74" i="54"/>
  <c r="BD74" i="54"/>
  <c r="BP74" i="54"/>
  <c r="N75" i="54"/>
  <c r="N75" i="23" s="1"/>
  <c r="Z75" i="54"/>
  <c r="AL75" i="54"/>
  <c r="AX75" i="54"/>
  <c r="BJ75" i="54"/>
  <c r="H76" i="54"/>
  <c r="H76" i="23" s="1"/>
  <c r="T76" i="54"/>
  <c r="AF76" i="54"/>
  <c r="AS76" i="54"/>
  <c r="BI76" i="54"/>
  <c r="I77" i="54"/>
  <c r="W77" i="54"/>
  <c r="AK77" i="54"/>
  <c r="AY77" i="54"/>
  <c r="BO77" i="54"/>
  <c r="O78" i="54"/>
  <c r="AC78" i="54"/>
  <c r="AQ78" i="54"/>
  <c r="BE78" i="54"/>
  <c r="G79" i="54"/>
  <c r="V79" i="54"/>
  <c r="AK79" i="54"/>
  <c r="BC79" i="54"/>
  <c r="D80" i="54"/>
  <c r="S80" i="54"/>
  <c r="AK80" i="54"/>
  <c r="AZ80" i="54"/>
  <c r="BO80" i="54"/>
  <c r="S81" i="54"/>
  <c r="AH81" i="54"/>
  <c r="AW81" i="54"/>
  <c r="BO81" i="54"/>
  <c r="T82" i="54"/>
  <c r="AQ82" i="54"/>
  <c r="D83" i="54"/>
  <c r="Z83" i="54"/>
  <c r="AZ83" i="54"/>
  <c r="O84" i="54"/>
  <c r="AO84" i="54"/>
  <c r="BO84" i="54"/>
  <c r="AB85" i="54"/>
  <c r="BE85" i="54"/>
  <c r="Q86" i="54"/>
  <c r="AQ86" i="54"/>
  <c r="D87" i="54"/>
  <c r="AG87" i="54"/>
  <c r="BG87" i="54"/>
  <c r="S88" i="54"/>
  <c r="AT88" i="54"/>
  <c r="I89" i="54"/>
  <c r="AI89" i="54"/>
  <c r="BI89" i="54"/>
  <c r="V90" i="54"/>
  <c r="AY90" i="54"/>
  <c r="K91" i="54"/>
  <c r="K91" i="23" s="1"/>
  <c r="AK91" i="54"/>
  <c r="BL91" i="54"/>
  <c r="AA92" i="54"/>
  <c r="BA92" i="54"/>
  <c r="M93" i="54"/>
  <c r="M93" i="23" s="1"/>
  <c r="AS93" i="54"/>
  <c r="G94" i="54"/>
  <c r="AN94" i="54"/>
  <c r="D95" i="54"/>
  <c r="AI95" i="54"/>
  <c r="BP95" i="54"/>
  <c r="AD96" i="54"/>
  <c r="BK96" i="54"/>
  <c r="AD97" i="54"/>
  <c r="F98" i="54"/>
  <c r="F98" i="23" s="1"/>
  <c r="AV98" i="54"/>
  <c r="V99" i="54"/>
  <c r="BO105" i="54"/>
  <c r="AL100" i="54"/>
  <c r="O101" i="54"/>
  <c r="BB101" i="54"/>
  <c r="AD102" i="54"/>
  <c r="W103" i="54"/>
  <c r="Q104" i="54"/>
  <c r="T105" i="54"/>
  <c r="G106" i="54"/>
  <c r="H107" i="54"/>
  <c r="K108" i="54"/>
  <c r="AL109" i="54"/>
  <c r="BK110" i="54"/>
  <c r="W112" i="54"/>
  <c r="BF113" i="54"/>
  <c r="G115" i="54"/>
  <c r="AN116" i="54"/>
  <c r="BM117" i="54"/>
  <c r="Z119" i="54"/>
  <c r="AY120" i="54"/>
  <c r="Z122" i="54"/>
  <c r="O61" i="54"/>
  <c r="AA61" i="54"/>
  <c r="AM61" i="54"/>
  <c r="AY61" i="54"/>
  <c r="BK61" i="54"/>
  <c r="I62" i="54"/>
  <c r="U62" i="54"/>
  <c r="AG62" i="54"/>
  <c r="AS62" i="54"/>
  <c r="BE62" i="54"/>
  <c r="C63" i="54"/>
  <c r="O63" i="54"/>
  <c r="AA63" i="54"/>
  <c r="AM63" i="54"/>
  <c r="AY63" i="54"/>
  <c r="BK63" i="54"/>
  <c r="I64" i="54"/>
  <c r="U64" i="54"/>
  <c r="AG64" i="54"/>
  <c r="AS64" i="54"/>
  <c r="BE64" i="54"/>
  <c r="C65" i="54"/>
  <c r="O65" i="54"/>
  <c r="AA65" i="54"/>
  <c r="AM65" i="54"/>
  <c r="AY65" i="54"/>
  <c r="BK65" i="54"/>
  <c r="I66" i="54"/>
  <c r="U66" i="54"/>
  <c r="AG66" i="54"/>
  <c r="AS66" i="54"/>
  <c r="BE66" i="54"/>
  <c r="C67" i="54"/>
  <c r="O67" i="54"/>
  <c r="AA67" i="54"/>
  <c r="AM67" i="54"/>
  <c r="AY67" i="54"/>
  <c r="BK67" i="54"/>
  <c r="I68" i="54"/>
  <c r="U68" i="54"/>
  <c r="AG68" i="54"/>
  <c r="AS68" i="54"/>
  <c r="BE68" i="54"/>
  <c r="C69" i="54"/>
  <c r="O69" i="54"/>
  <c r="AA69" i="54"/>
  <c r="AM69" i="54"/>
  <c r="AY69" i="54"/>
  <c r="BK69" i="54"/>
  <c r="I70" i="54"/>
  <c r="U70" i="54"/>
  <c r="AG70" i="54"/>
  <c r="AS70" i="54"/>
  <c r="BE70" i="54"/>
  <c r="C71" i="54"/>
  <c r="O71" i="54"/>
  <c r="AA71" i="54"/>
  <c r="AM71" i="54"/>
  <c r="AY71" i="54"/>
  <c r="BK71" i="54"/>
  <c r="I72" i="54"/>
  <c r="U72" i="54"/>
  <c r="AG72" i="54"/>
  <c r="AS72" i="54"/>
  <c r="BE72" i="54"/>
  <c r="C73" i="54"/>
  <c r="O73" i="54"/>
  <c r="AA73" i="54"/>
  <c r="AM73" i="54"/>
  <c r="AY73" i="54"/>
  <c r="BK73" i="54"/>
  <c r="I74" i="54"/>
  <c r="U74" i="54"/>
  <c r="AG74" i="54"/>
  <c r="AS74" i="54"/>
  <c r="BE74" i="54"/>
  <c r="C75" i="54"/>
  <c r="O75" i="54"/>
  <c r="AA75" i="54"/>
  <c r="AM75" i="54"/>
  <c r="AY75" i="54"/>
  <c r="BK75" i="54"/>
  <c r="I76" i="54"/>
  <c r="U76" i="54"/>
  <c r="AG76" i="54"/>
  <c r="AU76" i="54"/>
  <c r="BJ76" i="54"/>
  <c r="J77" i="54"/>
  <c r="X77" i="54"/>
  <c r="AL77" i="54"/>
  <c r="BA77" i="54"/>
  <c r="BP77" i="54"/>
  <c r="P78" i="54"/>
  <c r="AD78" i="54"/>
  <c r="AR78" i="54"/>
  <c r="BG78" i="54"/>
  <c r="H79" i="54"/>
  <c r="W79" i="54"/>
  <c r="AM79" i="54"/>
  <c r="BD79" i="54"/>
  <c r="E80" i="54"/>
  <c r="E80" i="23" s="1"/>
  <c r="U80" i="54"/>
  <c r="AL80" i="54"/>
  <c r="BA80" i="54"/>
  <c r="C81" i="54"/>
  <c r="T81" i="54"/>
  <c r="AI81" i="54"/>
  <c r="AY81" i="54"/>
  <c r="BP81" i="54"/>
  <c r="V82" i="54"/>
  <c r="AT82" i="54"/>
  <c r="H83" i="54"/>
  <c r="H83" i="23" s="1"/>
  <c r="AB83" i="54"/>
  <c r="BE83" i="54"/>
  <c r="P84" i="54"/>
  <c r="AQ84" i="54"/>
  <c r="BP84" i="54"/>
  <c r="AG85" i="54"/>
  <c r="BF85" i="54"/>
  <c r="S86" i="54"/>
  <c r="AR86" i="54"/>
  <c r="I87" i="54"/>
  <c r="AH87" i="54"/>
  <c r="BI87" i="54"/>
  <c r="T88" i="54"/>
  <c r="AY88" i="54"/>
  <c r="J89" i="54"/>
  <c r="AK89" i="54"/>
  <c r="BJ89" i="54"/>
  <c r="AA90" i="54"/>
  <c r="AZ90" i="54"/>
  <c r="M91" i="54"/>
  <c r="M91" i="23" s="1"/>
  <c r="AL91" i="54"/>
  <c r="C92" i="54"/>
  <c r="AB92" i="54"/>
  <c r="BC92" i="54"/>
  <c r="N93" i="54"/>
  <c r="N93" i="23" s="1"/>
  <c r="AU93" i="54"/>
  <c r="J94" i="54"/>
  <c r="AP94" i="54"/>
  <c r="H95" i="54"/>
  <c r="H95" i="23" s="1"/>
  <c r="AK95" i="54"/>
  <c r="C96" i="54"/>
  <c r="AH96" i="54"/>
  <c r="BL96" i="54"/>
  <c r="AL97" i="54"/>
  <c r="H98" i="54"/>
  <c r="H98" i="23" s="1"/>
  <c r="BA98" i="54"/>
  <c r="W99" i="54"/>
  <c r="C100" i="54"/>
  <c r="AM100" i="54"/>
  <c r="S101" i="54"/>
  <c r="BE101" i="54"/>
  <c r="AG102" i="54"/>
  <c r="AE103" i="54"/>
  <c r="S104" i="54"/>
  <c r="U105" i="54"/>
  <c r="O106" i="54"/>
  <c r="K107" i="54"/>
  <c r="AA108" i="54"/>
  <c r="AO109" i="54"/>
  <c r="J111" i="54"/>
  <c r="X112" i="54"/>
  <c r="BL113" i="54"/>
  <c r="I115" i="54"/>
  <c r="AV116" i="54"/>
  <c r="BP123" i="54"/>
  <c r="AD119" i="54"/>
  <c r="BK120" i="54"/>
  <c r="AJ122" i="54"/>
  <c r="AU83" i="54"/>
  <c r="BL83" i="54"/>
  <c r="Q84" i="54"/>
  <c r="AH84" i="54"/>
  <c r="BA84" i="54"/>
  <c r="D85" i="54"/>
  <c r="W85" i="54"/>
  <c r="AN85" i="54"/>
  <c r="BG85" i="54"/>
  <c r="J86" i="54"/>
  <c r="AC86" i="54"/>
  <c r="AT86" i="54"/>
  <c r="BM86" i="54"/>
  <c r="P87" i="54"/>
  <c r="AI87" i="54"/>
  <c r="AZ87" i="54"/>
  <c r="E88" i="54"/>
  <c r="E88" i="23" s="1"/>
  <c r="V88" i="54"/>
  <c r="AO88" i="54"/>
  <c r="BF88" i="54"/>
  <c r="K89" i="54"/>
  <c r="AB89" i="54"/>
  <c r="AU89" i="54"/>
  <c r="BL89" i="54"/>
  <c r="Q90" i="54"/>
  <c r="AH90" i="54"/>
  <c r="BA90" i="54"/>
  <c r="D91" i="54"/>
  <c r="W91" i="54"/>
  <c r="AN91" i="54"/>
  <c r="BG91" i="54"/>
  <c r="J92" i="54"/>
  <c r="AC92" i="54"/>
  <c r="AT92" i="54"/>
  <c r="BM92" i="54"/>
  <c r="P93" i="54"/>
  <c r="AJ93" i="54"/>
  <c r="BF93" i="54"/>
  <c r="N94" i="54"/>
  <c r="AE94" i="54"/>
  <c r="BA94" i="54"/>
  <c r="I95" i="54"/>
  <c r="AB95" i="54"/>
  <c r="AV95" i="54"/>
  <c r="D96" i="54"/>
  <c r="Z96" i="54"/>
  <c r="AQ96" i="54"/>
  <c r="BM96" i="54"/>
  <c r="W97" i="54"/>
  <c r="AV97" i="54"/>
  <c r="I98" i="54"/>
  <c r="AM98" i="54"/>
  <c r="BP98" i="54"/>
  <c r="X99" i="54"/>
  <c r="BC99" i="54"/>
  <c r="Q100" i="54"/>
  <c r="AP100" i="54"/>
  <c r="C101" i="54"/>
  <c r="AG101" i="54"/>
  <c r="BJ101" i="54"/>
  <c r="R102" i="54"/>
  <c r="BC102" i="54"/>
  <c r="AF103" i="54"/>
  <c r="C104" i="54"/>
  <c r="AP104" i="54"/>
  <c r="V105" i="54"/>
  <c r="BO111" i="54"/>
  <c r="AE106" i="54"/>
  <c r="L107" i="54"/>
  <c r="BJ107" i="54"/>
  <c r="AW108" i="54"/>
  <c r="AP109" i="54"/>
  <c r="AT110" i="54"/>
  <c r="AS111" i="54"/>
  <c r="Y112" i="54"/>
  <c r="AD113" i="54"/>
  <c r="AB114" i="54"/>
  <c r="S115" i="54"/>
  <c r="L116" i="54"/>
  <c r="P117" i="54"/>
  <c r="O118" i="54"/>
  <c r="BI118" i="54"/>
  <c r="BN125" i="54"/>
  <c r="BL120" i="54"/>
  <c r="D122" i="54"/>
  <c r="N79" i="54"/>
  <c r="Z79" i="54"/>
  <c r="AL79" i="54"/>
  <c r="AX79" i="54"/>
  <c r="BJ79" i="54"/>
  <c r="H80" i="54"/>
  <c r="H80" i="23" s="1"/>
  <c r="T80" i="54"/>
  <c r="AF80" i="54"/>
  <c r="AR80" i="54"/>
  <c r="BD80" i="54"/>
  <c r="BP80" i="54"/>
  <c r="N81" i="54"/>
  <c r="N81" i="23" s="1"/>
  <c r="Z81" i="54"/>
  <c r="AL81" i="54"/>
  <c r="AX81" i="54"/>
  <c r="BJ81" i="54"/>
  <c r="H82" i="54"/>
  <c r="H82" i="23" s="1"/>
  <c r="AB82" i="54"/>
  <c r="AR82" i="54"/>
  <c r="BL82" i="54"/>
  <c r="N83" i="54"/>
  <c r="N83" i="23" s="1"/>
  <c r="AH83" i="54"/>
  <c r="AX83" i="54"/>
  <c r="D84" i="54"/>
  <c r="T84" i="54"/>
  <c r="AN84" i="54"/>
  <c r="BD84" i="54"/>
  <c r="J85" i="54"/>
  <c r="Z85" i="54"/>
  <c r="AT85" i="54"/>
  <c r="BJ85" i="54"/>
  <c r="P86" i="54"/>
  <c r="AF86" i="54"/>
  <c r="AZ86" i="54"/>
  <c r="BP86" i="54"/>
  <c r="V87" i="54"/>
  <c r="AL87" i="54"/>
  <c r="BF87" i="54"/>
  <c r="H88" i="54"/>
  <c r="H88" i="23" s="1"/>
  <c r="AB88" i="54"/>
  <c r="AR88" i="54"/>
  <c r="BL88" i="54"/>
  <c r="N89" i="54"/>
  <c r="AH89" i="54"/>
  <c r="AX89" i="54"/>
  <c r="D90" i="54"/>
  <c r="T90" i="54"/>
  <c r="AN90" i="54"/>
  <c r="BD90" i="54"/>
  <c r="J91" i="54"/>
  <c r="Z91" i="54"/>
  <c r="AT91" i="54"/>
  <c r="BJ91" i="54"/>
  <c r="P92" i="54"/>
  <c r="AF92" i="54"/>
  <c r="AZ92" i="54"/>
  <c r="BP92" i="54"/>
  <c r="V93" i="54"/>
  <c r="AR93" i="54"/>
  <c r="BI93" i="54"/>
  <c r="Q94" i="54"/>
  <c r="AM94" i="54"/>
  <c r="BF94" i="54"/>
  <c r="L95" i="54"/>
  <c r="L95" i="23" s="1"/>
  <c r="AH95" i="54"/>
  <c r="BD95" i="54"/>
  <c r="G96" i="54"/>
  <c r="G96" i="23" s="1"/>
  <c r="AC96" i="54"/>
  <c r="AY96" i="54"/>
  <c r="D97" i="54"/>
  <c r="AA97" i="54"/>
  <c r="BE97" i="54"/>
  <c r="T98" i="54"/>
  <c r="AP98" i="54"/>
  <c r="G99" i="54"/>
  <c r="AI99" i="54"/>
  <c r="BH99" i="54"/>
  <c r="U100" i="54"/>
  <c r="AY100" i="54"/>
  <c r="N101" i="54"/>
  <c r="N101" i="23" s="1"/>
  <c r="AJ101" i="54"/>
  <c r="BO107" i="54"/>
  <c r="AC102" i="54"/>
  <c r="BK102" i="54"/>
  <c r="AJ103" i="54"/>
  <c r="P104" i="54"/>
  <c r="BI104" i="54"/>
  <c r="Y105" i="54"/>
  <c r="F106" i="54"/>
  <c r="AX106" i="54"/>
  <c r="U107" i="54"/>
  <c r="BO113" i="54"/>
  <c r="D109" i="54"/>
  <c r="C110" i="54"/>
  <c r="AW110" i="54"/>
  <c r="BB111" i="54"/>
  <c r="AZ112" i="54"/>
  <c r="AQ113" i="54"/>
  <c r="AJ114" i="54"/>
  <c r="AN115" i="54"/>
  <c r="AM116" i="54"/>
  <c r="S117" i="54"/>
  <c r="X118" i="54"/>
  <c r="V119" i="54"/>
  <c r="M120" i="54"/>
  <c r="Q121" i="54"/>
  <c r="O122" i="54"/>
  <c r="AT76" i="54"/>
  <c r="BF76" i="54"/>
  <c r="D77" i="54"/>
  <c r="P77" i="54"/>
  <c r="AB77" i="54"/>
  <c r="AN77" i="54"/>
  <c r="AZ77" i="54"/>
  <c r="BL77" i="54"/>
  <c r="J78" i="54"/>
  <c r="V78" i="54"/>
  <c r="AH78" i="54"/>
  <c r="AT78" i="54"/>
  <c r="BF78" i="54"/>
  <c r="D79" i="54"/>
  <c r="P79" i="54"/>
  <c r="AB79" i="54"/>
  <c r="AN79" i="54"/>
  <c r="AZ79" i="54"/>
  <c r="BL79" i="54"/>
  <c r="J80" i="54"/>
  <c r="V80" i="54"/>
  <c r="AH80" i="54"/>
  <c r="AT80" i="54"/>
  <c r="BF80" i="54"/>
  <c r="D81" i="54"/>
  <c r="P81" i="54"/>
  <c r="AB81" i="54"/>
  <c r="AN81" i="54"/>
  <c r="AZ81" i="54"/>
  <c r="BL81" i="54"/>
  <c r="N82" i="54"/>
  <c r="N82" i="23" s="1"/>
  <c r="AD82" i="54"/>
  <c r="AX82" i="54"/>
  <c r="BN82" i="54"/>
  <c r="T83" i="54"/>
  <c r="AJ83" i="54"/>
  <c r="BD83" i="54"/>
  <c r="F84" i="54"/>
  <c r="Z84" i="54"/>
  <c r="AP84" i="54"/>
  <c r="BJ84" i="54"/>
  <c r="L85" i="54"/>
  <c r="L85" i="23" s="1"/>
  <c r="AF85" i="54"/>
  <c r="AV85" i="54"/>
  <c r="BP85" i="54"/>
  <c r="R86" i="54"/>
  <c r="AL86" i="54"/>
  <c r="BB86" i="54"/>
  <c r="H87" i="54"/>
  <c r="H87" i="23" s="1"/>
  <c r="X87" i="54"/>
  <c r="AR87" i="54"/>
  <c r="BH87" i="54"/>
  <c r="N88" i="54"/>
  <c r="N88" i="23" s="1"/>
  <c r="AD88" i="54"/>
  <c r="AX88" i="54"/>
  <c r="BN88" i="54"/>
  <c r="T89" i="54"/>
  <c r="AJ89" i="54"/>
  <c r="BD89" i="54"/>
  <c r="F90" i="54"/>
  <c r="F90" i="23" s="1"/>
  <c r="Z90" i="54"/>
  <c r="AP90" i="54"/>
  <c r="BJ90" i="54"/>
  <c r="L91" i="54"/>
  <c r="L91" i="23" s="1"/>
  <c r="AF91" i="54"/>
  <c r="AV91" i="54"/>
  <c r="BP91" i="54"/>
  <c r="R92" i="54"/>
  <c r="AL92" i="54"/>
  <c r="BB92" i="54"/>
  <c r="H93" i="54"/>
  <c r="H93" i="23" s="1"/>
  <c r="X93" i="54"/>
  <c r="AT93" i="54"/>
  <c r="BP93" i="54"/>
  <c r="S94" i="54"/>
  <c r="AO94" i="54"/>
  <c r="BK94" i="54"/>
  <c r="P95" i="54"/>
  <c r="AJ95" i="54"/>
  <c r="BF95" i="54"/>
  <c r="N96" i="54"/>
  <c r="N96" i="23" s="1"/>
  <c r="AE96" i="54"/>
  <c r="BA96" i="54"/>
  <c r="I97" i="54"/>
  <c r="AG97" i="54"/>
  <c r="BG97" i="54"/>
  <c r="X98" i="54"/>
  <c r="AZ98" i="54"/>
  <c r="I99" i="54"/>
  <c r="AL99" i="54"/>
  <c r="BP105" i="54"/>
  <c r="AA100" i="54"/>
  <c r="BA100" i="54"/>
  <c r="R101" i="54"/>
  <c r="AT101" i="54"/>
  <c r="C102" i="54"/>
  <c r="AF102" i="54"/>
  <c r="I103" i="54"/>
  <c r="AT103" i="54"/>
  <c r="R104" i="54"/>
  <c r="BM104" i="54"/>
  <c r="AQ105" i="54"/>
  <c r="I106" i="54"/>
  <c r="BA106" i="54"/>
  <c r="AG107" i="54"/>
  <c r="N108" i="54"/>
  <c r="F109" i="54"/>
  <c r="K110" i="54"/>
  <c r="I111" i="54"/>
  <c r="BE111" i="54"/>
  <c r="BG112" i="54"/>
  <c r="BJ113" i="54"/>
  <c r="AX114" i="54"/>
  <c r="AP115" i="54"/>
  <c r="AU116" i="54"/>
  <c r="AS117" i="54"/>
  <c r="AA118" i="54"/>
  <c r="AC119" i="54"/>
  <c r="AF120" i="54"/>
  <c r="U121" i="54"/>
  <c r="AI122" i="54"/>
  <c r="AJ76" i="54"/>
  <c r="AV76" i="54"/>
  <c r="BH76" i="54"/>
  <c r="F77" i="54"/>
  <c r="F77" i="23" s="1"/>
  <c r="R77" i="54"/>
  <c r="AD77" i="54"/>
  <c r="AP77" i="54"/>
  <c r="BB77" i="54"/>
  <c r="BN77" i="54"/>
  <c r="L78" i="54"/>
  <c r="L78" i="23" s="1"/>
  <c r="X78" i="54"/>
  <c r="AJ78" i="54"/>
  <c r="AV78" i="54"/>
  <c r="BH78" i="54"/>
  <c r="F79" i="54"/>
  <c r="R79" i="54"/>
  <c r="AD79" i="54"/>
  <c r="AP79" i="54"/>
  <c r="BB79" i="54"/>
  <c r="BN79" i="54"/>
  <c r="L80" i="54"/>
  <c r="L80" i="23" s="1"/>
  <c r="X80" i="54"/>
  <c r="AJ80" i="54"/>
  <c r="AV80" i="54"/>
  <c r="BH80" i="54"/>
  <c r="F81" i="54"/>
  <c r="F81" i="23" s="1"/>
  <c r="R81" i="54"/>
  <c r="AD81" i="54"/>
  <c r="AP81" i="54"/>
  <c r="BB81" i="54"/>
  <c r="BN81" i="54"/>
  <c r="P82" i="54"/>
  <c r="AF82" i="54"/>
  <c r="AZ82" i="54"/>
  <c r="BP82" i="54"/>
  <c r="V83" i="54"/>
  <c r="AL83" i="54"/>
  <c r="BF83" i="54"/>
  <c r="H84" i="54"/>
  <c r="AB84" i="54"/>
  <c r="AR84" i="54"/>
  <c r="BL84" i="54"/>
  <c r="N85" i="54"/>
  <c r="N85" i="23" s="1"/>
  <c r="AH85" i="54"/>
  <c r="AX85" i="54"/>
  <c r="D86" i="54"/>
  <c r="T86" i="54"/>
  <c r="AN86" i="54"/>
  <c r="BD86" i="54"/>
  <c r="J87" i="54"/>
  <c r="Z87" i="54"/>
  <c r="AT87" i="54"/>
  <c r="BJ87" i="54"/>
  <c r="P88" i="54"/>
  <c r="AF88" i="54"/>
  <c r="AZ88" i="54"/>
  <c r="BP88" i="54"/>
  <c r="V89" i="54"/>
  <c r="AL89" i="54"/>
  <c r="BF89" i="54"/>
  <c r="H90" i="54"/>
  <c r="H90" i="23" s="1"/>
  <c r="AB90" i="54"/>
  <c r="AR90" i="54"/>
  <c r="BL90" i="54"/>
  <c r="N91" i="54"/>
  <c r="N91" i="23" s="1"/>
  <c r="AH91" i="54"/>
  <c r="AX91" i="54"/>
  <c r="D92" i="54"/>
  <c r="T92" i="54"/>
  <c r="AN92" i="54"/>
  <c r="BD92" i="54"/>
  <c r="J93" i="54"/>
  <c r="AB93" i="54"/>
  <c r="AV93" i="54"/>
  <c r="D94" i="54"/>
  <c r="Z94" i="54"/>
  <c r="AQ94" i="54"/>
  <c r="BM94" i="54"/>
  <c r="U95" i="54"/>
  <c r="AN95" i="54"/>
  <c r="BH95" i="54"/>
  <c r="P96" i="54"/>
  <c r="AL96" i="54"/>
  <c r="BC96" i="54"/>
  <c r="K97" i="54"/>
  <c r="K97" i="23" s="1"/>
  <c r="AM97" i="54"/>
  <c r="BN97" i="54"/>
  <c r="Z98" i="54"/>
  <c r="BB98" i="54"/>
  <c r="S99" i="54"/>
  <c r="AP99" i="54"/>
  <c r="D100" i="54"/>
  <c r="AG100" i="54"/>
  <c r="BH100" i="54"/>
  <c r="T101" i="54"/>
  <c r="AV101" i="54"/>
  <c r="M102" i="54"/>
  <c r="M102" i="23" s="1"/>
  <c r="AM102" i="54"/>
  <c r="K103" i="54"/>
  <c r="K103" i="23" s="1"/>
  <c r="BD103" i="54"/>
  <c r="AC104" i="54"/>
  <c r="BO110" i="54"/>
  <c r="AS105" i="54"/>
  <c r="Z106" i="54"/>
  <c r="BI106" i="54"/>
  <c r="AI107" i="54"/>
  <c r="AB108" i="54"/>
  <c r="U109" i="54"/>
  <c r="M110" i="54"/>
  <c r="N111" i="54"/>
  <c r="P112" i="54"/>
  <c r="E113" i="54"/>
  <c r="BM113" i="54"/>
  <c r="BL114" i="54"/>
  <c r="BE115" i="54"/>
  <c r="AW116" i="54"/>
  <c r="AX117" i="54"/>
  <c r="AZ118" i="54"/>
  <c r="AO119" i="54"/>
  <c r="AI120" i="54"/>
  <c r="AP121" i="54"/>
  <c r="AV122" i="54"/>
  <c r="Z93" i="54"/>
  <c r="AL93" i="54"/>
  <c r="AX93" i="54"/>
  <c r="BJ93" i="54"/>
  <c r="H94" i="54"/>
  <c r="T94" i="54"/>
  <c r="AF94" i="54"/>
  <c r="AR94" i="54"/>
  <c r="BD94" i="54"/>
  <c r="BP94" i="54"/>
  <c r="N95" i="54"/>
  <c r="N95" i="23" s="1"/>
  <c r="Z95" i="54"/>
  <c r="AL95" i="54"/>
  <c r="AX95" i="54"/>
  <c r="BJ95" i="54"/>
  <c r="H96" i="54"/>
  <c r="H96" i="23" s="1"/>
  <c r="T96" i="54"/>
  <c r="AF96" i="54"/>
  <c r="AR96" i="54"/>
  <c r="BD96" i="54"/>
  <c r="BP96" i="54"/>
  <c r="N97" i="54"/>
  <c r="N97" i="23" s="1"/>
  <c r="AE97" i="54"/>
  <c r="AT97" i="54"/>
  <c r="BJ97" i="54"/>
  <c r="M98" i="54"/>
  <c r="M98" i="23" s="1"/>
  <c r="AB98" i="54"/>
  <c r="AR98" i="54"/>
  <c r="BI98" i="54"/>
  <c r="J99" i="54"/>
  <c r="Z99" i="54"/>
  <c r="AQ99" i="54"/>
  <c r="BF99" i="54"/>
  <c r="H100" i="54"/>
  <c r="H100" i="23" s="1"/>
  <c r="Y100" i="54"/>
  <c r="AN100" i="54"/>
  <c r="BD100" i="54"/>
  <c r="G101" i="54"/>
  <c r="G101" i="23" s="1"/>
  <c r="V101" i="54"/>
  <c r="AL101" i="54"/>
  <c r="BC101" i="54"/>
  <c r="D102" i="54"/>
  <c r="T102" i="54"/>
  <c r="AN102" i="54"/>
  <c r="BI102" i="54"/>
  <c r="S103" i="54"/>
  <c r="AR103" i="54"/>
  <c r="BO109" i="54"/>
  <c r="Y104" i="54"/>
  <c r="AX104" i="54"/>
  <c r="G105" i="54"/>
  <c r="AE105" i="54"/>
  <c r="BD105" i="54"/>
  <c r="M106" i="54"/>
  <c r="AK106" i="54"/>
  <c r="BJ106" i="54"/>
  <c r="S107" i="54"/>
  <c r="AR107" i="54"/>
  <c r="L108" i="54"/>
  <c r="AU108" i="54"/>
  <c r="Q109" i="54"/>
  <c r="BB109" i="54"/>
  <c r="W110" i="54"/>
  <c r="BG110" i="54"/>
  <c r="AD111" i="54"/>
  <c r="BM111" i="54"/>
  <c r="AI112" i="54"/>
  <c r="F113" i="54"/>
  <c r="AO113" i="54"/>
  <c r="K114" i="54"/>
  <c r="AV114" i="54"/>
  <c r="Q115" i="54"/>
  <c r="BA115" i="54"/>
  <c r="X116" i="54"/>
  <c r="BG116" i="54"/>
  <c r="AC117" i="54"/>
  <c r="BN123" i="54"/>
  <c r="AI118" i="54"/>
  <c r="E119" i="54"/>
  <c r="AP119" i="54"/>
  <c r="K120" i="54"/>
  <c r="AU120" i="54"/>
  <c r="S121" i="54"/>
  <c r="BC121" i="54"/>
  <c r="AK122" i="54"/>
  <c r="I82" i="54"/>
  <c r="U82" i="54"/>
  <c r="AG82" i="54"/>
  <c r="AS82" i="54"/>
  <c r="BE82" i="54"/>
  <c r="C83" i="54"/>
  <c r="O83" i="54"/>
  <c r="AA83" i="54"/>
  <c r="AM83" i="54"/>
  <c r="AY83" i="54"/>
  <c r="BK83" i="54"/>
  <c r="I84" i="54"/>
  <c r="U84" i="54"/>
  <c r="AG84" i="54"/>
  <c r="AS84" i="54"/>
  <c r="BE84" i="54"/>
  <c r="C85" i="54"/>
  <c r="O85" i="54"/>
  <c r="AA85" i="54"/>
  <c r="AM85" i="54"/>
  <c r="AY85" i="54"/>
  <c r="BK85" i="54"/>
  <c r="I86" i="54"/>
  <c r="U86" i="54"/>
  <c r="AG86" i="54"/>
  <c r="AS86" i="54"/>
  <c r="BE86" i="54"/>
  <c r="C87" i="54"/>
  <c r="O87" i="54"/>
  <c r="AA87" i="54"/>
  <c r="AM87" i="54"/>
  <c r="AY87" i="54"/>
  <c r="BK87" i="54"/>
  <c r="I88" i="54"/>
  <c r="U88" i="54"/>
  <c r="AG88" i="54"/>
  <c r="AS88" i="54"/>
  <c r="BE88" i="54"/>
  <c r="C89" i="54"/>
  <c r="O89" i="54"/>
  <c r="AA89" i="54"/>
  <c r="AM89" i="54"/>
  <c r="AY89" i="54"/>
  <c r="BK89" i="54"/>
  <c r="I90" i="54"/>
  <c r="U90" i="54"/>
  <c r="AG90" i="54"/>
  <c r="AS90" i="54"/>
  <c r="BE90" i="54"/>
  <c r="C91" i="54"/>
  <c r="O91" i="54"/>
  <c r="AA91" i="54"/>
  <c r="AM91" i="54"/>
  <c r="AY91" i="54"/>
  <c r="BK91" i="54"/>
  <c r="I92" i="54"/>
  <c r="U92" i="54"/>
  <c r="AG92" i="54"/>
  <c r="AS92" i="54"/>
  <c r="BE92" i="54"/>
  <c r="C93" i="54"/>
  <c r="O93" i="54"/>
  <c r="AA93" i="54"/>
  <c r="AM93" i="54"/>
  <c r="AY93" i="54"/>
  <c r="BK93" i="54"/>
  <c r="I94" i="54"/>
  <c r="U94" i="54"/>
  <c r="AG94" i="54"/>
  <c r="AS94" i="54"/>
  <c r="BE94" i="54"/>
  <c r="C95" i="54"/>
  <c r="O95" i="54"/>
  <c r="AA95" i="54"/>
  <c r="AM95" i="54"/>
  <c r="AY95" i="54"/>
  <c r="BK95" i="54"/>
  <c r="I96" i="54"/>
  <c r="U96" i="54"/>
  <c r="AG96" i="54"/>
  <c r="AS96" i="54"/>
  <c r="BE96" i="54"/>
  <c r="C97" i="54"/>
  <c r="O97" i="54"/>
  <c r="AF97" i="54"/>
  <c r="AU97" i="54"/>
  <c r="BK97" i="54"/>
  <c r="N98" i="54"/>
  <c r="N98" i="23" s="1"/>
  <c r="AC98" i="54"/>
  <c r="AS98" i="54"/>
  <c r="BJ98" i="54"/>
  <c r="K99" i="54"/>
  <c r="AA99" i="54"/>
  <c r="AR99" i="54"/>
  <c r="BG99" i="54"/>
  <c r="I100" i="54"/>
  <c r="Z100" i="54"/>
  <c r="AO100" i="54"/>
  <c r="BE100" i="54"/>
  <c r="H101" i="54"/>
  <c r="H101" i="23" s="1"/>
  <c r="W101" i="54"/>
  <c r="AM101" i="54"/>
  <c r="BD101" i="54"/>
  <c r="E102" i="54"/>
  <c r="E102" i="23" s="1"/>
  <c r="U102" i="54"/>
  <c r="AO102" i="54"/>
  <c r="BJ102" i="54"/>
  <c r="T103" i="54"/>
  <c r="AS103" i="54"/>
  <c r="BP109" i="54"/>
  <c r="Z104" i="54"/>
  <c r="AY104" i="54"/>
  <c r="H105" i="54"/>
  <c r="AF105" i="54"/>
  <c r="BE105" i="54"/>
  <c r="N106" i="54"/>
  <c r="AL106" i="54"/>
  <c r="BK106" i="54"/>
  <c r="T107" i="54"/>
  <c r="AS107" i="54"/>
  <c r="M108" i="54"/>
  <c r="AV108" i="54"/>
  <c r="R109" i="54"/>
  <c r="BC109" i="54"/>
  <c r="X110" i="54"/>
  <c r="BH110" i="54"/>
  <c r="AE111" i="54"/>
  <c r="BN117" i="54"/>
  <c r="AJ112" i="54"/>
  <c r="G113" i="54"/>
  <c r="AP113" i="54"/>
  <c r="L114" i="54"/>
  <c r="AW114" i="54"/>
  <c r="R115" i="54"/>
  <c r="BB115" i="54"/>
  <c r="Y116" i="54"/>
  <c r="BH116" i="54"/>
  <c r="AD117" i="54"/>
  <c r="BO123" i="54"/>
  <c r="AJ118" i="54"/>
  <c r="F119" i="54"/>
  <c r="AQ119" i="54"/>
  <c r="L120" i="54"/>
  <c r="AV120" i="54"/>
  <c r="T121" i="54"/>
  <c r="BE121" i="54"/>
  <c r="AM122" i="54"/>
  <c r="K82" i="54"/>
  <c r="K82" i="23" s="1"/>
  <c r="W82" i="54"/>
  <c r="AI82" i="54"/>
  <c r="AU82" i="54"/>
  <c r="BG82" i="54"/>
  <c r="E83" i="54"/>
  <c r="E83" i="23" s="1"/>
  <c r="Q83" i="54"/>
  <c r="AC83" i="54"/>
  <c r="AO83" i="54"/>
  <c r="BA83" i="54"/>
  <c r="BM83" i="54"/>
  <c r="K84" i="54"/>
  <c r="W84" i="54"/>
  <c r="AI84" i="54"/>
  <c r="AU84" i="54"/>
  <c r="BG84" i="54"/>
  <c r="E85" i="54"/>
  <c r="E85" i="23" s="1"/>
  <c r="Q85" i="54"/>
  <c r="AC85" i="54"/>
  <c r="AO85" i="54"/>
  <c r="BA85" i="54"/>
  <c r="BM85" i="54"/>
  <c r="K86" i="54"/>
  <c r="K86" i="23" s="1"/>
  <c r="W86" i="54"/>
  <c r="AI86" i="54"/>
  <c r="AU86" i="54"/>
  <c r="BG86" i="54"/>
  <c r="E87" i="54"/>
  <c r="E87" i="23" s="1"/>
  <c r="Q87" i="54"/>
  <c r="AC87" i="54"/>
  <c r="AO87" i="54"/>
  <c r="BA87" i="54"/>
  <c r="BM87" i="54"/>
  <c r="K88" i="54"/>
  <c r="K88" i="23" s="1"/>
  <c r="W88" i="54"/>
  <c r="AI88" i="54"/>
  <c r="AU88" i="54"/>
  <c r="BG88" i="54"/>
  <c r="E89" i="54"/>
  <c r="Q89" i="54"/>
  <c r="AC89" i="54"/>
  <c r="AO89" i="54"/>
  <c r="BA89" i="54"/>
  <c r="BM89" i="54"/>
  <c r="K90" i="54"/>
  <c r="K90" i="23" s="1"/>
  <c r="W90" i="54"/>
  <c r="AI90" i="54"/>
  <c r="AU90" i="54"/>
  <c r="BG90" i="54"/>
  <c r="E91" i="54"/>
  <c r="E91" i="23" s="1"/>
  <c r="Q91" i="54"/>
  <c r="AC91" i="54"/>
  <c r="AO91" i="54"/>
  <c r="BA91" i="54"/>
  <c r="BM91" i="54"/>
  <c r="K92" i="54"/>
  <c r="K92" i="23" s="1"/>
  <c r="W92" i="54"/>
  <c r="AI92" i="54"/>
  <c r="AU92" i="54"/>
  <c r="BG92" i="54"/>
  <c r="E93" i="54"/>
  <c r="E93" i="23" s="1"/>
  <c r="Q93" i="54"/>
  <c r="AC93" i="54"/>
  <c r="AO93" i="54"/>
  <c r="BA93" i="54"/>
  <c r="BM93" i="54"/>
  <c r="K94" i="54"/>
  <c r="W94" i="54"/>
  <c r="AI94" i="54"/>
  <c r="AU94" i="54"/>
  <c r="BG94" i="54"/>
  <c r="E95" i="54"/>
  <c r="E95" i="23" s="1"/>
  <c r="Q95" i="54"/>
  <c r="AC95" i="54"/>
  <c r="AO95" i="54"/>
  <c r="BA95" i="54"/>
  <c r="BM95" i="54"/>
  <c r="K96" i="54"/>
  <c r="K96" i="23" s="1"/>
  <c r="W96" i="54"/>
  <c r="AI96" i="54"/>
  <c r="AU96" i="54"/>
  <c r="BG96" i="54"/>
  <c r="E97" i="54"/>
  <c r="E97" i="23" s="1"/>
  <c r="S97" i="54"/>
  <c r="AH97" i="54"/>
  <c r="AX97" i="54"/>
  <c r="BO97" i="54"/>
  <c r="P98" i="54"/>
  <c r="AF98" i="54"/>
  <c r="AW98" i="54"/>
  <c r="BL98" i="54"/>
  <c r="N99" i="54"/>
  <c r="AE99" i="54"/>
  <c r="AT99" i="54"/>
  <c r="BJ99" i="54"/>
  <c r="M100" i="54"/>
  <c r="M100" i="23" s="1"/>
  <c r="AB100" i="54"/>
  <c r="AR100" i="54"/>
  <c r="BI100" i="54"/>
  <c r="J101" i="54"/>
  <c r="Z101" i="54"/>
  <c r="AQ101" i="54"/>
  <c r="BF101" i="54"/>
  <c r="H102" i="54"/>
  <c r="H102" i="23" s="1"/>
  <c r="Y102" i="54"/>
  <c r="AQ102" i="54"/>
  <c r="BM102" i="54"/>
  <c r="X103" i="54"/>
  <c r="AU103" i="54"/>
  <c r="E104" i="54"/>
  <c r="AD104" i="54"/>
  <c r="BA104" i="54"/>
  <c r="K105" i="54"/>
  <c r="AJ105" i="54"/>
  <c r="BG105" i="54"/>
  <c r="Q106" i="54"/>
  <c r="AP106" i="54"/>
  <c r="BM106" i="54"/>
  <c r="W107" i="54"/>
  <c r="AZ107" i="54"/>
  <c r="O108" i="54"/>
  <c r="AY108" i="54"/>
  <c r="V109" i="54"/>
  <c r="BE109" i="54"/>
  <c r="AA110" i="54"/>
  <c r="BL110" i="54"/>
  <c r="AG111" i="54"/>
  <c r="C112" i="54"/>
  <c r="AN112" i="54"/>
  <c r="I113" i="54"/>
  <c r="AS113" i="54"/>
  <c r="P114" i="54"/>
  <c r="AY114" i="54"/>
  <c r="U115" i="54"/>
  <c r="BF115" i="54"/>
  <c r="AA116" i="54"/>
  <c r="BK116" i="54"/>
  <c r="AH117" i="54"/>
  <c r="C118" i="54"/>
  <c r="AM118" i="54"/>
  <c r="J119" i="54"/>
  <c r="AS119" i="54"/>
  <c r="O120" i="54"/>
  <c r="AZ120" i="54"/>
  <c r="V121" i="54"/>
  <c r="J122" i="54"/>
  <c r="AW122" i="54"/>
  <c r="L82" i="54"/>
  <c r="L82" i="23" s="1"/>
  <c r="X82" i="54"/>
  <c r="AJ82" i="54"/>
  <c r="AV82" i="54"/>
  <c r="BH82" i="54"/>
  <c r="F83" i="54"/>
  <c r="F83" i="23" s="1"/>
  <c r="R83" i="54"/>
  <c r="AD83" i="54"/>
  <c r="AP83" i="54"/>
  <c r="BB83" i="54"/>
  <c r="BN83" i="54"/>
  <c r="L84" i="54"/>
  <c r="X84" i="54"/>
  <c r="AJ84" i="54"/>
  <c r="AV84" i="54"/>
  <c r="BH84" i="54"/>
  <c r="F85" i="54"/>
  <c r="F85" i="23" s="1"/>
  <c r="R85" i="54"/>
  <c r="AD85" i="54"/>
  <c r="AP85" i="54"/>
  <c r="BB85" i="54"/>
  <c r="BN85" i="54"/>
  <c r="L86" i="54"/>
  <c r="L86" i="23" s="1"/>
  <c r="X86" i="54"/>
  <c r="AJ86" i="54"/>
  <c r="AV86" i="54"/>
  <c r="BH86" i="54"/>
  <c r="F87" i="54"/>
  <c r="F87" i="23" s="1"/>
  <c r="R87" i="54"/>
  <c r="AD87" i="54"/>
  <c r="AP87" i="54"/>
  <c r="BB87" i="54"/>
  <c r="BN87" i="54"/>
  <c r="L88" i="54"/>
  <c r="L88" i="23" s="1"/>
  <c r="X88" i="54"/>
  <c r="AJ88" i="54"/>
  <c r="AV88" i="54"/>
  <c r="BH88" i="54"/>
  <c r="F89" i="54"/>
  <c r="R89" i="54"/>
  <c r="AD89" i="54"/>
  <c r="AP89" i="54"/>
  <c r="BB89" i="54"/>
  <c r="BN89" i="54"/>
  <c r="L90" i="54"/>
  <c r="L90" i="23" s="1"/>
  <c r="X90" i="54"/>
  <c r="AJ90" i="54"/>
  <c r="AV90" i="54"/>
  <c r="BH90" i="54"/>
  <c r="F91" i="54"/>
  <c r="F91" i="23" s="1"/>
  <c r="R91" i="54"/>
  <c r="AD91" i="54"/>
  <c r="AP91" i="54"/>
  <c r="BB91" i="54"/>
  <c r="BN91" i="54"/>
  <c r="L92" i="54"/>
  <c r="L92" i="23" s="1"/>
  <c r="X92" i="54"/>
  <c r="AJ92" i="54"/>
  <c r="AV92" i="54"/>
  <c r="BH92" i="54"/>
  <c r="F93" i="54"/>
  <c r="F93" i="23" s="1"/>
  <c r="R93" i="54"/>
  <c r="AD93" i="54"/>
  <c r="AP93" i="54"/>
  <c r="BB93" i="54"/>
  <c r="BN93" i="54"/>
  <c r="L94" i="54"/>
  <c r="X94" i="54"/>
  <c r="AJ94" i="54"/>
  <c r="AV94" i="54"/>
  <c r="BH94" i="54"/>
  <c r="F95" i="54"/>
  <c r="F95" i="23" s="1"/>
  <c r="R95" i="54"/>
  <c r="AD95" i="54"/>
  <c r="AP95" i="54"/>
  <c r="BB95" i="54"/>
  <c r="BN95" i="54"/>
  <c r="L96" i="54"/>
  <c r="L96" i="23" s="1"/>
  <c r="X96" i="54"/>
  <c r="AJ96" i="54"/>
  <c r="AV96" i="54"/>
  <c r="BH96" i="54"/>
  <c r="F97" i="54"/>
  <c r="F97" i="23" s="1"/>
  <c r="T97" i="54"/>
  <c r="AI97" i="54"/>
  <c r="AY97" i="54"/>
  <c r="BP97" i="54"/>
  <c r="Q98" i="54"/>
  <c r="AG98" i="54"/>
  <c r="AX98" i="54"/>
  <c r="BM98" i="54"/>
  <c r="O99" i="54"/>
  <c r="AF99" i="54"/>
  <c r="AU99" i="54"/>
  <c r="BK99" i="54"/>
  <c r="N100" i="54"/>
  <c r="N100" i="23" s="1"/>
  <c r="AC100" i="54"/>
  <c r="AS100" i="54"/>
  <c r="BJ100" i="54"/>
  <c r="K101" i="54"/>
  <c r="K101" i="23" s="1"/>
  <c r="AA101" i="54"/>
  <c r="AR101" i="54"/>
  <c r="BG101" i="54"/>
  <c r="I102" i="54"/>
  <c r="Z102" i="54"/>
  <c r="AR102" i="54"/>
  <c r="BN108" i="54"/>
  <c r="Y103" i="54"/>
  <c r="AV103" i="54"/>
  <c r="F104" i="54"/>
  <c r="AE104" i="54"/>
  <c r="BB104" i="54"/>
  <c r="L105" i="54"/>
  <c r="AK105" i="54"/>
  <c r="BH105" i="54"/>
  <c r="R106" i="54"/>
  <c r="AQ106" i="54"/>
  <c r="BN112" i="54"/>
  <c r="X107" i="54"/>
  <c r="BA107" i="54"/>
  <c r="P108" i="54"/>
  <c r="AZ108" i="54"/>
  <c r="Z109" i="54"/>
  <c r="BF109" i="54"/>
  <c r="AB110" i="54"/>
  <c r="BP116" i="54"/>
  <c r="AH111" i="54"/>
  <c r="D112" i="54"/>
  <c r="AR112" i="54"/>
  <c r="J113" i="54"/>
  <c r="AT113" i="54"/>
  <c r="T114" i="54"/>
  <c r="AZ114" i="54"/>
  <c r="V115" i="54"/>
  <c r="BJ115" i="54"/>
  <c r="AB116" i="54"/>
  <c r="BL116" i="54"/>
  <c r="AL117" i="54"/>
  <c r="D118" i="54"/>
  <c r="AN118" i="54"/>
  <c r="N119" i="54"/>
  <c r="AT119" i="54"/>
  <c r="P120" i="54"/>
  <c r="BD120" i="54"/>
  <c r="Z121" i="54"/>
  <c r="K122" i="54"/>
  <c r="AX122" i="54"/>
  <c r="M82" i="54"/>
  <c r="M82" i="23" s="1"/>
  <c r="Y82" i="54"/>
  <c r="AK82" i="54"/>
  <c r="AW82" i="54"/>
  <c r="BI82" i="54"/>
  <c r="G83" i="54"/>
  <c r="G83" i="23" s="1"/>
  <c r="S83" i="54"/>
  <c r="AE83" i="54"/>
  <c r="AQ83" i="54"/>
  <c r="BC83" i="54"/>
  <c r="BO83" i="54"/>
  <c r="M84" i="54"/>
  <c r="Y84" i="54"/>
  <c r="AK84" i="54"/>
  <c r="AW84" i="54"/>
  <c r="BI84" i="54"/>
  <c r="G85" i="54"/>
  <c r="G85" i="23" s="1"/>
  <c r="S85" i="54"/>
  <c r="AE85" i="54"/>
  <c r="AQ85" i="54"/>
  <c r="BC85" i="54"/>
  <c r="BO85" i="54"/>
  <c r="M86" i="54"/>
  <c r="M86" i="23" s="1"/>
  <c r="Y86" i="54"/>
  <c r="AK86" i="54"/>
  <c r="AW86" i="54"/>
  <c r="BI86" i="54"/>
  <c r="G87" i="54"/>
  <c r="G87" i="23" s="1"/>
  <c r="S87" i="54"/>
  <c r="AE87" i="54"/>
  <c r="AQ87" i="54"/>
  <c r="BC87" i="54"/>
  <c r="BO87" i="54"/>
  <c r="M88" i="54"/>
  <c r="M88" i="23" s="1"/>
  <c r="Y88" i="54"/>
  <c r="AK88" i="54"/>
  <c r="AW88" i="54"/>
  <c r="BI88" i="54"/>
  <c r="G89" i="54"/>
  <c r="S89" i="54"/>
  <c r="AE89" i="54"/>
  <c r="AQ89" i="54"/>
  <c r="BC89" i="54"/>
  <c r="BO89" i="54"/>
  <c r="M90" i="54"/>
  <c r="M90" i="23" s="1"/>
  <c r="Y90" i="54"/>
  <c r="AK90" i="54"/>
  <c r="AW90" i="54"/>
  <c r="BI90" i="54"/>
  <c r="G91" i="54"/>
  <c r="G91" i="23" s="1"/>
  <c r="S91" i="54"/>
  <c r="AE91" i="54"/>
  <c r="AQ91" i="54"/>
  <c r="BC91" i="54"/>
  <c r="BO91" i="54"/>
  <c r="M92" i="54"/>
  <c r="M92" i="23" s="1"/>
  <c r="Y92" i="54"/>
  <c r="AK92" i="54"/>
  <c r="AW92" i="54"/>
  <c r="BI92" i="54"/>
  <c r="G93" i="54"/>
  <c r="G93" i="23" s="1"/>
  <c r="S93" i="54"/>
  <c r="AE93" i="54"/>
  <c r="AQ93" i="54"/>
  <c r="BC93" i="54"/>
  <c r="BO93" i="54"/>
  <c r="M94" i="54"/>
  <c r="Y94" i="54"/>
  <c r="AK94" i="54"/>
  <c r="AW94" i="54"/>
  <c r="BI94" i="54"/>
  <c r="G95" i="54"/>
  <c r="G95" i="23" s="1"/>
  <c r="S95" i="54"/>
  <c r="AE95" i="54"/>
  <c r="AQ95" i="54"/>
  <c r="BC95" i="54"/>
  <c r="BO95" i="54"/>
  <c r="M96" i="54"/>
  <c r="M96" i="23" s="1"/>
  <c r="Y96" i="54"/>
  <c r="AK96" i="54"/>
  <c r="AW96" i="54"/>
  <c r="BI96" i="54"/>
  <c r="G97" i="54"/>
  <c r="G97" i="23" s="1"/>
  <c r="U97" i="54"/>
  <c r="AJ97" i="54"/>
  <c r="BB97" i="54"/>
  <c r="C98" i="54"/>
  <c r="R98" i="54"/>
  <c r="AJ98" i="54"/>
  <c r="AY98" i="54"/>
  <c r="BN98" i="54"/>
  <c r="R99" i="54"/>
  <c r="AG99" i="54"/>
  <c r="AV99" i="54"/>
  <c r="BN105" i="54"/>
  <c r="O100" i="54"/>
  <c r="AD100" i="54"/>
  <c r="AV100" i="54"/>
  <c r="BK100" i="54"/>
  <c r="L101" i="54"/>
  <c r="L101" i="23" s="1"/>
  <c r="AD101" i="54"/>
  <c r="AS101" i="54"/>
  <c r="BH101" i="54"/>
  <c r="L102" i="54"/>
  <c r="L102" i="23" s="1"/>
  <c r="AA102" i="54"/>
  <c r="AS102" i="54"/>
  <c r="G103" i="54"/>
  <c r="G103" i="23" s="1"/>
  <c r="AA103" i="54"/>
  <c r="AW103" i="54"/>
  <c r="M104" i="54"/>
  <c r="AG104" i="54"/>
  <c r="BC104" i="54"/>
  <c r="S105" i="54"/>
  <c r="AM105" i="54"/>
  <c r="BI105" i="54"/>
  <c r="Y106" i="54"/>
  <c r="AS106" i="54"/>
  <c r="BO112" i="54"/>
  <c r="AE107" i="54"/>
  <c r="BC107" i="54"/>
  <c r="T108" i="54"/>
  <c r="BK108" i="54"/>
  <c r="AC109" i="54"/>
  <c r="BJ109" i="54"/>
  <c r="AM110" i="54"/>
  <c r="E111" i="54"/>
  <c r="AL111" i="54"/>
  <c r="O112" i="54"/>
  <c r="AU112" i="54"/>
  <c r="N113" i="54"/>
  <c r="BE113" i="54"/>
  <c r="W114" i="54"/>
  <c r="BD114" i="54"/>
  <c r="AG115" i="54"/>
  <c r="BM115" i="54"/>
  <c r="AF116" i="54"/>
  <c r="I117" i="54"/>
  <c r="AO117" i="54"/>
  <c r="H118" i="54"/>
  <c r="AY118" i="54"/>
  <c r="Q119" i="54"/>
  <c r="AX119" i="54"/>
  <c r="AA120" i="54"/>
  <c r="BG120" i="54"/>
  <c r="AG121" i="54"/>
  <c r="L122" i="54"/>
  <c r="AZ122" i="54"/>
  <c r="Y97" i="54"/>
  <c r="AK97" i="54"/>
  <c r="AW97" i="54"/>
  <c r="BI97" i="54"/>
  <c r="G98" i="54"/>
  <c r="G98" i="23" s="1"/>
  <c r="S98" i="54"/>
  <c r="AE98" i="54"/>
  <c r="AQ98" i="54"/>
  <c r="BC98" i="54"/>
  <c r="BO98" i="54"/>
  <c r="M99" i="54"/>
  <c r="Y99" i="54"/>
  <c r="AK99" i="54"/>
  <c r="AW99" i="54"/>
  <c r="BI99" i="54"/>
  <c r="G100" i="54"/>
  <c r="G100" i="23" s="1"/>
  <c r="S100" i="54"/>
  <c r="AE100" i="54"/>
  <c r="AQ100" i="54"/>
  <c r="BC100" i="54"/>
  <c r="BO106" i="54"/>
  <c r="M101" i="54"/>
  <c r="M101" i="23" s="1"/>
  <c r="Y101" i="54"/>
  <c r="AK101" i="54"/>
  <c r="AW101" i="54"/>
  <c r="BI101" i="54"/>
  <c r="G102" i="54"/>
  <c r="G102" i="23" s="1"/>
  <c r="S102" i="54"/>
  <c r="AE102" i="54"/>
  <c r="AW102" i="54"/>
  <c r="BL102" i="54"/>
  <c r="O103" i="54"/>
  <c r="AH103" i="54"/>
  <c r="AY103" i="54"/>
  <c r="D104" i="54"/>
  <c r="U104" i="54"/>
  <c r="AN104" i="54"/>
  <c r="BE104" i="54"/>
  <c r="J105" i="54"/>
  <c r="AA105" i="54"/>
  <c r="AT105" i="54"/>
  <c r="BK105" i="54"/>
  <c r="P106" i="54"/>
  <c r="AG106" i="54"/>
  <c r="AZ106" i="54"/>
  <c r="C107" i="54"/>
  <c r="V107" i="54"/>
  <c r="AN107" i="54"/>
  <c r="BM107" i="54"/>
  <c r="W108" i="54"/>
  <c r="AX108" i="54"/>
  <c r="I109" i="54"/>
  <c r="AN109" i="54"/>
  <c r="BM109" i="54"/>
  <c r="Z110" i="54"/>
  <c r="AY110" i="54"/>
  <c r="P111" i="54"/>
  <c r="AO111" i="54"/>
  <c r="BP117" i="54"/>
  <c r="AA112" i="54"/>
  <c r="BF112" i="54"/>
  <c r="Q113" i="54"/>
  <c r="AR113" i="54"/>
  <c r="C114" i="54"/>
  <c r="AH114" i="54"/>
  <c r="BG114" i="54"/>
  <c r="T115" i="54"/>
  <c r="AS115" i="54"/>
  <c r="J116" i="54"/>
  <c r="AI116" i="54"/>
  <c r="BJ116" i="54"/>
  <c r="U117" i="54"/>
  <c r="AZ117" i="54"/>
  <c r="K118" i="54"/>
  <c r="AL118" i="54"/>
  <c r="BK118" i="54"/>
  <c r="AB119" i="54"/>
  <c r="BA119" i="54"/>
  <c r="N120" i="54"/>
  <c r="AM120" i="54"/>
  <c r="D121" i="54"/>
  <c r="AC121" i="54"/>
  <c r="BD121" i="54"/>
  <c r="V122" i="54"/>
  <c r="AY122" i="54"/>
  <c r="F121" i="54"/>
  <c r="AH121" i="54"/>
  <c r="BF121" i="54"/>
  <c r="AA122" i="54"/>
  <c r="BF122" i="54"/>
  <c r="P97" i="54"/>
  <c r="AB97" i="54"/>
  <c r="AN97" i="54"/>
  <c r="AZ97" i="54"/>
  <c r="BL97" i="54"/>
  <c r="J98" i="54"/>
  <c r="V98" i="54"/>
  <c r="AH98" i="54"/>
  <c r="AT98" i="54"/>
  <c r="BF98" i="54"/>
  <c r="D99" i="54"/>
  <c r="P99" i="54"/>
  <c r="AB99" i="54"/>
  <c r="AN99" i="54"/>
  <c r="AZ99" i="54"/>
  <c r="BL99" i="54"/>
  <c r="J100" i="54"/>
  <c r="V100" i="54"/>
  <c r="AH100" i="54"/>
  <c r="AT100" i="54"/>
  <c r="BF100" i="54"/>
  <c r="D101" i="54"/>
  <c r="P101" i="54"/>
  <c r="AB101" i="54"/>
  <c r="AN101" i="54"/>
  <c r="AZ101" i="54"/>
  <c r="BL101" i="54"/>
  <c r="J102" i="54"/>
  <c r="V102" i="54"/>
  <c r="AK102" i="54"/>
  <c r="AZ102" i="54"/>
  <c r="BO108" i="54"/>
  <c r="U103" i="54"/>
  <c r="AK103" i="54"/>
  <c r="BE103" i="54"/>
  <c r="G104" i="54"/>
  <c r="AA104" i="54"/>
  <c r="AQ104" i="54"/>
  <c r="BK104" i="54"/>
  <c r="M105" i="54"/>
  <c r="AG105" i="54"/>
  <c r="AW105" i="54"/>
  <c r="C106" i="54"/>
  <c r="S106" i="54"/>
  <c r="AM106" i="54"/>
  <c r="BC106" i="54"/>
  <c r="I107" i="54"/>
  <c r="Y107" i="54"/>
  <c r="AT107" i="54"/>
  <c r="BP113" i="54"/>
  <c r="AF108" i="54"/>
  <c r="BD108" i="54"/>
  <c r="S109" i="54"/>
  <c r="AQ109" i="54"/>
  <c r="H110" i="54"/>
  <c r="AF110" i="54"/>
  <c r="BI110" i="54"/>
  <c r="S111" i="54"/>
  <c r="AX111" i="54"/>
  <c r="H112" i="54"/>
  <c r="AK112" i="54"/>
  <c r="BI112" i="54"/>
  <c r="Z113" i="54"/>
  <c r="AX113" i="54"/>
  <c r="M114" i="54"/>
  <c r="AK114" i="54"/>
  <c r="BP120" i="54"/>
  <c r="Z115" i="54"/>
  <c r="BC115" i="54"/>
  <c r="M116" i="54"/>
  <c r="AR116" i="54"/>
  <c r="BP122" i="54"/>
  <c r="AE117" i="54"/>
  <c r="BC117" i="54"/>
  <c r="T118" i="54"/>
  <c r="AR118" i="54"/>
  <c r="G119" i="54"/>
  <c r="AE119" i="54"/>
  <c r="BJ119" i="54"/>
  <c r="T120" i="54"/>
  <c r="AW120" i="54"/>
  <c r="G121" i="54"/>
  <c r="AL121" i="54"/>
  <c r="BL121" i="54"/>
  <c r="AB122" i="54"/>
  <c r="BG122" i="54"/>
  <c r="Q97" i="54"/>
  <c r="AC97" i="54"/>
  <c r="AO97" i="54"/>
  <c r="BA97" i="54"/>
  <c r="BM97" i="54"/>
  <c r="K98" i="54"/>
  <c r="K98" i="23" s="1"/>
  <c r="W98" i="54"/>
  <c r="AI98" i="54"/>
  <c r="AU98" i="54"/>
  <c r="BG98" i="54"/>
  <c r="E99" i="54"/>
  <c r="Q99" i="54"/>
  <c r="AC99" i="54"/>
  <c r="AO99" i="54"/>
  <c r="BA99" i="54"/>
  <c r="BM99" i="54"/>
  <c r="K100" i="54"/>
  <c r="K100" i="23" s="1"/>
  <c r="W100" i="54"/>
  <c r="AI100" i="54"/>
  <c r="AU100" i="54"/>
  <c r="BG100" i="54"/>
  <c r="E101" i="54"/>
  <c r="E101" i="23" s="1"/>
  <c r="Q101" i="54"/>
  <c r="AC101" i="54"/>
  <c r="AO101" i="54"/>
  <c r="BA101" i="54"/>
  <c r="BM101" i="54"/>
  <c r="K102" i="54"/>
  <c r="K102" i="23" s="1"/>
  <c r="W102" i="54"/>
  <c r="AL102" i="54"/>
  <c r="BA102" i="54"/>
  <c r="C103" i="54"/>
  <c r="V103" i="54"/>
  <c r="AM103" i="54"/>
  <c r="BF103" i="54"/>
  <c r="I104" i="54"/>
  <c r="AB104" i="54"/>
  <c r="AS104" i="54"/>
  <c r="BL104" i="54"/>
  <c r="O105" i="54"/>
  <c r="AH105" i="54"/>
  <c r="AY105" i="54"/>
  <c r="D106" i="54"/>
  <c r="U106" i="54"/>
  <c r="AN106" i="54"/>
  <c r="BE106" i="54"/>
  <c r="J107" i="54"/>
  <c r="AA107" i="54"/>
  <c r="AU107" i="54"/>
  <c r="D108" i="54"/>
  <c r="AH108" i="54"/>
  <c r="BG108" i="54"/>
  <c r="T109" i="54"/>
  <c r="AS109" i="54"/>
  <c r="J110" i="54"/>
  <c r="AI110" i="54"/>
  <c r="BJ110" i="54"/>
  <c r="U111" i="54"/>
  <c r="AZ111" i="54"/>
  <c r="K112" i="54"/>
  <c r="AL112" i="54"/>
  <c r="BK112" i="54"/>
  <c r="AB113" i="54"/>
  <c r="BA113" i="54"/>
  <c r="N114" i="54"/>
  <c r="AM114" i="54"/>
  <c r="D115" i="54"/>
  <c r="AC115" i="54"/>
  <c r="BD115" i="54"/>
  <c r="O116" i="54"/>
  <c r="AT116" i="54"/>
  <c r="E117" i="54"/>
  <c r="AF117" i="54"/>
  <c r="BE117" i="54"/>
  <c r="V118" i="54"/>
  <c r="AU118" i="54"/>
  <c r="H119" i="54"/>
  <c r="AG119" i="54"/>
  <c r="BL119" i="54"/>
  <c r="W120" i="54"/>
  <c r="AX120" i="54"/>
  <c r="I121" i="54"/>
  <c r="AN121" i="54"/>
  <c r="BN127" i="54"/>
  <c r="AH122" i="54"/>
  <c r="BI122" i="54"/>
  <c r="BP108" i="54"/>
  <c r="N103" i="54"/>
  <c r="N103" i="23" s="1"/>
  <c r="Z103" i="54"/>
  <c r="AL103" i="54"/>
  <c r="AX103" i="54"/>
  <c r="BJ103" i="54"/>
  <c r="H104" i="54"/>
  <c r="T104" i="54"/>
  <c r="AF104" i="54"/>
  <c r="AR104" i="54"/>
  <c r="BD104" i="54"/>
  <c r="BP110" i="54"/>
  <c r="N105" i="54"/>
  <c r="Z105" i="54"/>
  <c r="AL105" i="54"/>
  <c r="AX105" i="54"/>
  <c r="BJ105" i="54"/>
  <c r="H106" i="54"/>
  <c r="T106" i="54"/>
  <c r="AF106" i="54"/>
  <c r="AR106" i="54"/>
  <c r="BD106" i="54"/>
  <c r="BP112" i="54"/>
  <c r="N107" i="54"/>
  <c r="Z107" i="54"/>
  <c r="AL107" i="54"/>
  <c r="BB107" i="54"/>
  <c r="C108" i="54"/>
  <c r="V108" i="54"/>
  <c r="AL108" i="54"/>
  <c r="BF108" i="54"/>
  <c r="H109" i="54"/>
  <c r="AB109" i="54"/>
  <c r="AR109" i="54"/>
  <c r="BL109" i="54"/>
  <c r="N110" i="54"/>
  <c r="AH110" i="54"/>
  <c r="AX110" i="54"/>
  <c r="D111" i="54"/>
  <c r="T111" i="54"/>
  <c r="AN111" i="54"/>
  <c r="BD111" i="54"/>
  <c r="J112" i="54"/>
  <c r="Z112" i="54"/>
  <c r="AT112" i="54"/>
  <c r="BJ112" i="54"/>
  <c r="P113" i="54"/>
  <c r="AF113" i="54"/>
  <c r="AZ113" i="54"/>
  <c r="BP119" i="54"/>
  <c r="V114" i="54"/>
  <c r="AL114" i="54"/>
  <c r="BF114" i="54"/>
  <c r="H115" i="54"/>
  <c r="AB115" i="54"/>
  <c r="AR115" i="54"/>
  <c r="BL115" i="54"/>
  <c r="N116" i="54"/>
  <c r="AH116" i="54"/>
  <c r="AX116" i="54"/>
  <c r="D117" i="54"/>
  <c r="T117" i="54"/>
  <c r="AN117" i="54"/>
  <c r="BD117" i="54"/>
  <c r="J118" i="54"/>
  <c r="Z118" i="54"/>
  <c r="AT118" i="54"/>
  <c r="BJ118" i="54"/>
  <c r="P119" i="54"/>
  <c r="AF119" i="54"/>
  <c r="AZ119" i="54"/>
  <c r="BP125" i="54"/>
  <c r="V120" i="54"/>
  <c r="AL120" i="54"/>
  <c r="BF120" i="54"/>
  <c r="H121" i="54"/>
  <c r="AB121" i="54"/>
  <c r="AR121" i="54"/>
  <c r="BM121" i="54"/>
  <c r="P122" i="54"/>
  <c r="AL122" i="54"/>
  <c r="BH122" i="54"/>
  <c r="AH102" i="54"/>
  <c r="AT102" i="54"/>
  <c r="BF102" i="54"/>
  <c r="D103" i="54"/>
  <c r="P103" i="54"/>
  <c r="AB103" i="54"/>
  <c r="AN103" i="54"/>
  <c r="AZ103" i="54"/>
  <c r="BL103" i="54"/>
  <c r="J104" i="54"/>
  <c r="V104" i="54"/>
  <c r="AH104" i="54"/>
  <c r="AT104" i="54"/>
  <c r="BF104" i="54"/>
  <c r="D105" i="54"/>
  <c r="P105" i="54"/>
  <c r="AB105" i="54"/>
  <c r="AN105" i="54"/>
  <c r="AZ105" i="54"/>
  <c r="BL105" i="54"/>
  <c r="J106" i="54"/>
  <c r="V106" i="54"/>
  <c r="AH106" i="54"/>
  <c r="AT106" i="54"/>
  <c r="BF106" i="54"/>
  <c r="D107" i="54"/>
  <c r="P107" i="54"/>
  <c r="AB107" i="54"/>
  <c r="AO107" i="54"/>
  <c r="BD107" i="54"/>
  <c r="E108" i="54"/>
  <c r="X108" i="54"/>
  <c r="AN108" i="54"/>
  <c r="BH108" i="54"/>
  <c r="J109" i="54"/>
  <c r="AD109" i="54"/>
  <c r="AT109" i="54"/>
  <c r="BN115" i="54"/>
  <c r="P110" i="54"/>
  <c r="AJ110" i="54"/>
  <c r="AZ110" i="54"/>
  <c r="F111" i="54"/>
  <c r="V111" i="54"/>
  <c r="AP111" i="54"/>
  <c r="BF111" i="54"/>
  <c r="L112" i="54"/>
  <c r="AB112" i="54"/>
  <c r="AV112" i="54"/>
  <c r="BL112" i="54"/>
  <c r="R113" i="54"/>
  <c r="AH113" i="54"/>
  <c r="BB113" i="54"/>
  <c r="D114" i="54"/>
  <c r="X114" i="54"/>
  <c r="AN114" i="54"/>
  <c r="BH114" i="54"/>
  <c r="J115" i="54"/>
  <c r="AD115" i="54"/>
  <c r="AT115" i="54"/>
  <c r="BN121" i="54"/>
  <c r="P116" i="54"/>
  <c r="AJ116" i="54"/>
  <c r="AZ116" i="54"/>
  <c r="F117" i="54"/>
  <c r="V117" i="54"/>
  <c r="AP117" i="54"/>
  <c r="BF117" i="54"/>
  <c r="L118" i="54"/>
  <c r="AB118" i="54"/>
  <c r="AV118" i="54"/>
  <c r="BL118" i="54"/>
  <c r="R119" i="54"/>
  <c r="AH119" i="54"/>
  <c r="BB119" i="54"/>
  <c r="D120" i="54"/>
  <c r="X120" i="54"/>
  <c r="AN120" i="54"/>
  <c r="BH120" i="54"/>
  <c r="J121" i="54"/>
  <c r="AD121" i="54"/>
  <c r="AT121" i="54"/>
  <c r="BO127" i="54"/>
  <c r="W122" i="54"/>
  <c r="AN122" i="54"/>
  <c r="BJ122" i="54"/>
  <c r="AI102" i="54"/>
  <c r="AU102" i="54"/>
  <c r="BG102" i="54"/>
  <c r="E103" i="54"/>
  <c r="E103" i="23" s="1"/>
  <c r="Q103" i="54"/>
  <c r="AC103" i="54"/>
  <c r="AO103" i="54"/>
  <c r="BA103" i="54"/>
  <c r="BM103" i="54"/>
  <c r="K104" i="54"/>
  <c r="W104" i="54"/>
  <c r="AI104" i="54"/>
  <c r="AU104" i="54"/>
  <c r="BG104" i="54"/>
  <c r="E105" i="54"/>
  <c r="Q105" i="54"/>
  <c r="AC105" i="54"/>
  <c r="AO105" i="54"/>
  <c r="BA105" i="54"/>
  <c r="BM105" i="54"/>
  <c r="K106" i="54"/>
  <c r="W106" i="54"/>
  <c r="AI106" i="54"/>
  <c r="AU106" i="54"/>
  <c r="BG106" i="54"/>
  <c r="E107" i="54"/>
  <c r="Q107" i="54"/>
  <c r="AC107" i="54"/>
  <c r="AP107" i="54"/>
  <c r="BE107" i="54"/>
  <c r="H108" i="54"/>
  <c r="Y108" i="54"/>
  <c r="AR108" i="54"/>
  <c r="BI108" i="54"/>
  <c r="N109" i="54"/>
  <c r="AE109" i="54"/>
  <c r="AX109" i="54"/>
  <c r="BO115" i="54"/>
  <c r="T110" i="54"/>
  <c r="AK110" i="54"/>
  <c r="BD110" i="54"/>
  <c r="G111" i="54"/>
  <c r="Z111" i="54"/>
  <c r="AQ111" i="54"/>
  <c r="BJ111" i="54"/>
  <c r="M112" i="54"/>
  <c r="AF112" i="54"/>
  <c r="AW112" i="54"/>
  <c r="BP118" i="54"/>
  <c r="S113" i="54"/>
  <c r="AL113" i="54"/>
  <c r="BC113" i="54"/>
  <c r="H114" i="54"/>
  <c r="Y114" i="54"/>
  <c r="AR114" i="54"/>
  <c r="BI114" i="54"/>
  <c r="N115" i="54"/>
  <c r="AE115" i="54"/>
  <c r="AX115" i="54"/>
  <c r="BO121" i="54"/>
  <c r="T116" i="54"/>
  <c r="AK116" i="54"/>
  <c r="BD116" i="54"/>
  <c r="G117" i="54"/>
  <c r="Z117" i="54"/>
  <c r="AQ117" i="54"/>
  <c r="BJ117" i="54"/>
  <c r="M118" i="54"/>
  <c r="AF118" i="54"/>
  <c r="AW118" i="54"/>
  <c r="BP124" i="54"/>
  <c r="S119" i="54"/>
  <c r="AL119" i="54"/>
  <c r="BC119" i="54"/>
  <c r="H120" i="54"/>
  <c r="Y120" i="54"/>
  <c r="AR120" i="54"/>
  <c r="BI120" i="54"/>
  <c r="N121" i="54"/>
  <c r="AE121" i="54"/>
  <c r="AX121" i="54"/>
  <c r="BP127" i="54"/>
  <c r="X122" i="54"/>
  <c r="AT122" i="54"/>
  <c r="BK122" i="54"/>
  <c r="AJ102" i="54"/>
  <c r="AV102" i="54"/>
  <c r="BH102" i="54"/>
  <c r="F103" i="54"/>
  <c r="F103" i="23" s="1"/>
  <c r="R103" i="54"/>
  <c r="AD103" i="54"/>
  <c r="AP103" i="54"/>
  <c r="BB103" i="54"/>
  <c r="BN109" i="54"/>
  <c r="L104" i="54"/>
  <c r="X104" i="54"/>
  <c r="AJ104" i="54"/>
  <c r="AV104" i="54"/>
  <c r="BH104" i="54"/>
  <c r="F105" i="54"/>
  <c r="R105" i="54"/>
  <c r="AD105" i="54"/>
  <c r="AP105" i="54"/>
  <c r="BB105" i="54"/>
  <c r="BN111" i="54"/>
  <c r="L106" i="54"/>
  <c r="X106" i="54"/>
  <c r="AJ106" i="54"/>
  <c r="AV106" i="54"/>
  <c r="BH106" i="54"/>
  <c r="F107" i="54"/>
  <c r="R107" i="54"/>
  <c r="AD107" i="54"/>
  <c r="AQ107" i="54"/>
  <c r="BF107" i="54"/>
  <c r="J108" i="54"/>
  <c r="Z108" i="54"/>
  <c r="AT108" i="54"/>
  <c r="BJ108" i="54"/>
  <c r="P109" i="54"/>
  <c r="AF109" i="54"/>
  <c r="AZ109" i="54"/>
  <c r="BP115" i="54"/>
  <c r="V110" i="54"/>
  <c r="AL110" i="54"/>
  <c r="BF110" i="54"/>
  <c r="H111" i="54"/>
  <c r="AB111" i="54"/>
  <c r="AR111" i="54"/>
  <c r="BL111" i="54"/>
  <c r="N112" i="54"/>
  <c r="AH112" i="54"/>
  <c r="AX112" i="54"/>
  <c r="D113" i="54"/>
  <c r="T113" i="54"/>
  <c r="AN113" i="54"/>
  <c r="BD113" i="54"/>
  <c r="J114" i="54"/>
  <c r="Z114" i="54"/>
  <c r="AT114" i="54"/>
  <c r="BJ114" i="54"/>
  <c r="P115" i="54"/>
  <c r="AF115" i="54"/>
  <c r="AZ115" i="54"/>
  <c r="BP121" i="54"/>
  <c r="V116" i="54"/>
  <c r="AL116" i="54"/>
  <c r="BF116" i="54"/>
  <c r="H117" i="54"/>
  <c r="AB117" i="54"/>
  <c r="AR117" i="54"/>
  <c r="BL117" i="54"/>
  <c r="N118" i="54"/>
  <c r="AH118" i="54"/>
  <c r="AX118" i="54"/>
  <c r="D119" i="54"/>
  <c r="T119" i="54"/>
  <c r="AN119" i="54"/>
  <c r="BD119" i="54"/>
  <c r="J120" i="54"/>
  <c r="Z120" i="54"/>
  <c r="AT120" i="54"/>
  <c r="BJ120" i="54"/>
  <c r="P121" i="54"/>
  <c r="AF121" i="54"/>
  <c r="AZ121" i="54"/>
  <c r="C122" i="54"/>
  <c r="Y122" i="54"/>
  <c r="AU122" i="54"/>
  <c r="BL122" i="54"/>
  <c r="AM107" i="54"/>
  <c r="AY107" i="54"/>
  <c r="BK107" i="54"/>
  <c r="I108" i="54"/>
  <c r="U108" i="54"/>
  <c r="AG108" i="54"/>
  <c r="AS108" i="54"/>
  <c r="BE108" i="54"/>
  <c r="C109" i="54"/>
  <c r="O109" i="54"/>
  <c r="AA109" i="54"/>
  <c r="AM109" i="54"/>
  <c r="AY109" i="54"/>
  <c r="BK109" i="54"/>
  <c r="I110" i="54"/>
  <c r="U110" i="54"/>
  <c r="AG110" i="54"/>
  <c r="AS110" i="54"/>
  <c r="BE110" i="54"/>
  <c r="C111" i="54"/>
  <c r="O111" i="54"/>
  <c r="AA111" i="54"/>
  <c r="AM111" i="54"/>
  <c r="AY111" i="54"/>
  <c r="BK111" i="54"/>
  <c r="I112" i="54"/>
  <c r="U112" i="54"/>
  <c r="AG112" i="54"/>
  <c r="AS112" i="54"/>
  <c r="BE112" i="54"/>
  <c r="C113" i="54"/>
  <c r="O113" i="54"/>
  <c r="AA113" i="54"/>
  <c r="AM113" i="54"/>
  <c r="AY113" i="54"/>
  <c r="BK113" i="54"/>
  <c r="I114" i="54"/>
  <c r="U114" i="54"/>
  <c r="AG114" i="54"/>
  <c r="AS114" i="54"/>
  <c r="BE114" i="54"/>
  <c r="C115" i="54"/>
  <c r="O115" i="54"/>
  <c r="AA115" i="54"/>
  <c r="AM115" i="54"/>
  <c r="AY115" i="54"/>
  <c r="BK115" i="54"/>
  <c r="I116" i="54"/>
  <c r="U116" i="54"/>
  <c r="AG116" i="54"/>
  <c r="AS116" i="54"/>
  <c r="BE116" i="54"/>
  <c r="C117" i="54"/>
  <c r="O117" i="54"/>
  <c r="AA117" i="54"/>
  <c r="AM117" i="54"/>
  <c r="AY117" i="54"/>
  <c r="BK117" i="54"/>
  <c r="I118" i="54"/>
  <c r="U118" i="54"/>
  <c r="AG118" i="54"/>
  <c r="AS118" i="54"/>
  <c r="BE118" i="54"/>
  <c r="C119" i="54"/>
  <c r="O119" i="54"/>
  <c r="AA119" i="54"/>
  <c r="AM119" i="54"/>
  <c r="AY119" i="54"/>
  <c r="BK119" i="54"/>
  <c r="I120" i="54"/>
  <c r="U120" i="54"/>
  <c r="AG120" i="54"/>
  <c r="AS120" i="54"/>
  <c r="BE120" i="54"/>
  <c r="C121" i="54"/>
  <c r="O121" i="54"/>
  <c r="AA121" i="54"/>
  <c r="AM121" i="54"/>
  <c r="AY121" i="54"/>
  <c r="BK121" i="54"/>
  <c r="I122" i="54"/>
  <c r="U122" i="54"/>
  <c r="AG122" i="54"/>
  <c r="AS122" i="54"/>
  <c r="BE122" i="54"/>
  <c r="Q108" i="54"/>
  <c r="AC108" i="54"/>
  <c r="AO108" i="54"/>
  <c r="BA108" i="54"/>
  <c r="BM108" i="54"/>
  <c r="K109" i="54"/>
  <c r="W109" i="54"/>
  <c r="AI109" i="54"/>
  <c r="AU109" i="54"/>
  <c r="BG109" i="54"/>
  <c r="E110" i="54"/>
  <c r="Q110" i="54"/>
  <c r="AC110" i="54"/>
  <c r="AO110" i="54"/>
  <c r="BA110" i="54"/>
  <c r="BM110" i="54"/>
  <c r="K111" i="54"/>
  <c r="W111" i="54"/>
  <c r="AI111" i="54"/>
  <c r="AU111" i="54"/>
  <c r="BG111" i="54"/>
  <c r="E112" i="54"/>
  <c r="Q112" i="54"/>
  <c r="AC112" i="54"/>
  <c r="AO112" i="54"/>
  <c r="BA112" i="54"/>
  <c r="BM112" i="54"/>
  <c r="K113" i="54"/>
  <c r="W113" i="54"/>
  <c r="AI113" i="54"/>
  <c r="AU113" i="54"/>
  <c r="BG113" i="54"/>
  <c r="E114" i="54"/>
  <c r="Q114" i="54"/>
  <c r="AC114" i="54"/>
  <c r="AO114" i="54"/>
  <c r="BA114" i="54"/>
  <c r="BM114" i="54"/>
  <c r="K115" i="54"/>
  <c r="W115" i="54"/>
  <c r="AI115" i="54"/>
  <c r="AU115" i="54"/>
  <c r="BG115" i="54"/>
  <c r="E116" i="54"/>
  <c r="Q116" i="54"/>
  <c r="AC116" i="54"/>
  <c r="AO116" i="54"/>
  <c r="BA116" i="54"/>
  <c r="BM116" i="54"/>
  <c r="K117" i="54"/>
  <c r="W117" i="54"/>
  <c r="AI117" i="54"/>
  <c r="AU117" i="54"/>
  <c r="BG117" i="54"/>
  <c r="E118" i="54"/>
  <c r="Q118" i="54"/>
  <c r="AC118" i="54"/>
  <c r="AO118" i="54"/>
  <c r="BA118" i="54"/>
  <c r="BM118" i="54"/>
  <c r="K119" i="54"/>
  <c r="W119" i="54"/>
  <c r="AI119" i="54"/>
  <c r="AU119" i="54"/>
  <c r="BG119" i="54"/>
  <c r="E120" i="54"/>
  <c r="Q120" i="54"/>
  <c r="AC120" i="54"/>
  <c r="AO120" i="54"/>
  <c r="BA120" i="54"/>
  <c r="BM120" i="54"/>
  <c r="K121" i="54"/>
  <c r="W121" i="54"/>
  <c r="AI121" i="54"/>
  <c r="AU121" i="54"/>
  <c r="BG121" i="54"/>
  <c r="E122" i="54"/>
  <c r="Q122" i="54"/>
  <c r="AC122" i="54"/>
  <c r="AO122" i="54"/>
  <c r="BA122" i="54"/>
  <c r="BM122" i="54"/>
  <c r="AV107" i="54"/>
  <c r="BH107" i="54"/>
  <c r="F108" i="54"/>
  <c r="R108" i="54"/>
  <c r="AD108" i="54"/>
  <c r="AP108" i="54"/>
  <c r="BB108" i="54"/>
  <c r="BN114" i="54"/>
  <c r="L109" i="54"/>
  <c r="X109" i="54"/>
  <c r="AJ109" i="54"/>
  <c r="AV109" i="54"/>
  <c r="BH109" i="54"/>
  <c r="F110" i="54"/>
  <c r="R110" i="54"/>
  <c r="AD110" i="54"/>
  <c r="AP110" i="54"/>
  <c r="BB110" i="54"/>
  <c r="BN116" i="54"/>
  <c r="L111" i="54"/>
  <c r="X111" i="54"/>
  <c r="AJ111" i="54"/>
  <c r="AV111" i="54"/>
  <c r="BH111" i="54"/>
  <c r="F112" i="54"/>
  <c r="R112" i="54"/>
  <c r="AD112" i="54"/>
  <c r="AP112" i="54"/>
  <c r="BB112" i="54"/>
  <c r="BN118" i="54"/>
  <c r="L113" i="54"/>
  <c r="X113" i="54"/>
  <c r="AJ113" i="54"/>
  <c r="AV113" i="54"/>
  <c r="BH113" i="54"/>
  <c r="F114" i="54"/>
  <c r="R114" i="54"/>
  <c r="AD114" i="54"/>
  <c r="AP114" i="54"/>
  <c r="BB114" i="54"/>
  <c r="BN120" i="54"/>
  <c r="L115" i="54"/>
  <c r="X115" i="54"/>
  <c r="AJ115" i="54"/>
  <c r="AV115" i="54"/>
  <c r="BH115" i="54"/>
  <c r="F116" i="54"/>
  <c r="R116" i="54"/>
  <c r="AD116" i="54"/>
  <c r="AP116" i="54"/>
  <c r="BB116" i="54"/>
  <c r="BN122" i="54"/>
  <c r="L117" i="54"/>
  <c r="X117" i="54"/>
  <c r="AJ117" i="54"/>
  <c r="AV117" i="54"/>
  <c r="BH117" i="54"/>
  <c r="F118" i="54"/>
  <c r="R118" i="54"/>
  <c r="AD118" i="54"/>
  <c r="AP118" i="54"/>
  <c r="BB118" i="54"/>
  <c r="BN124" i="54"/>
  <c r="L119" i="54"/>
  <c r="X119" i="54"/>
  <c r="AJ119" i="54"/>
  <c r="AV119" i="54"/>
  <c r="BH119" i="54"/>
  <c r="F120" i="54"/>
  <c r="R120" i="54"/>
  <c r="AD120" i="54"/>
  <c r="AP120" i="54"/>
  <c r="BB120" i="54"/>
  <c r="BN126" i="54"/>
  <c r="L121" i="54"/>
  <c r="X121" i="54"/>
  <c r="AJ121" i="54"/>
  <c r="AV121" i="54"/>
  <c r="BH121" i="54"/>
  <c r="F122" i="54"/>
  <c r="R122" i="54"/>
  <c r="AD122" i="54"/>
  <c r="AP122" i="54"/>
  <c r="BB122" i="54"/>
  <c r="BN128" i="54"/>
  <c r="AW107" i="54"/>
  <c r="BI107" i="54"/>
  <c r="G108" i="54"/>
  <c r="S108" i="54"/>
  <c r="AE108" i="54"/>
  <c r="AQ108" i="54"/>
  <c r="BC108" i="54"/>
  <c r="BO114" i="54"/>
  <c r="M109" i="54"/>
  <c r="Y109" i="54"/>
  <c r="AK109" i="54"/>
  <c r="AW109" i="54"/>
  <c r="BI109" i="54"/>
  <c r="G110" i="54"/>
  <c r="S110" i="54"/>
  <c r="AE110" i="54"/>
  <c r="AQ110" i="54"/>
  <c r="BC110" i="54"/>
  <c r="BO116" i="54"/>
  <c r="M111" i="54"/>
  <c r="Y111" i="54"/>
  <c r="AK111" i="54"/>
  <c r="AW111" i="54"/>
  <c r="BI111" i="54"/>
  <c r="G112" i="54"/>
  <c r="S112" i="54"/>
  <c r="AE112" i="54"/>
  <c r="AQ112" i="54"/>
  <c r="BC112" i="54"/>
  <c r="BO118" i="54"/>
  <c r="M113" i="54"/>
  <c r="Y113" i="54"/>
  <c r="AK113" i="54"/>
  <c r="AW113" i="54"/>
  <c r="BI113" i="54"/>
  <c r="G114" i="54"/>
  <c r="S114" i="54"/>
  <c r="AE114" i="54"/>
  <c r="AQ114" i="54"/>
  <c r="BC114" i="54"/>
  <c r="BO120" i="54"/>
  <c r="M115" i="54"/>
  <c r="Y115" i="54"/>
  <c r="AK115" i="54"/>
  <c r="AW115" i="54"/>
  <c r="BI115" i="54"/>
  <c r="G116" i="54"/>
  <c r="S116" i="54"/>
  <c r="AE116" i="54"/>
  <c r="AQ116" i="54"/>
  <c r="BC116" i="54"/>
  <c r="BO122" i="54"/>
  <c r="M117" i="54"/>
  <c r="Y117" i="54"/>
  <c r="AK117" i="54"/>
  <c r="AW117" i="54"/>
  <c r="BI117" i="54"/>
  <c r="G118" i="54"/>
  <c r="S118" i="54"/>
  <c r="AE118" i="54"/>
  <c r="AQ118" i="54"/>
  <c r="BC118" i="54"/>
  <c r="M119" i="54"/>
  <c r="Y119" i="54"/>
  <c r="AK119" i="54"/>
  <c r="AW119" i="54"/>
  <c r="BI119" i="54"/>
  <c r="G120" i="54"/>
  <c r="S120" i="54"/>
  <c r="AE120" i="54"/>
  <c r="AQ120" i="54"/>
  <c r="BC120" i="54"/>
  <c r="BO126" i="54"/>
  <c r="M121" i="54"/>
  <c r="Y121" i="54"/>
  <c r="AK121" i="54"/>
  <c r="AW121" i="54"/>
  <c r="BI121" i="54"/>
  <c r="G122" i="54"/>
  <c r="S122" i="54"/>
  <c r="AE122" i="54"/>
  <c r="AQ122" i="54"/>
  <c r="BC122" i="54"/>
  <c r="BO128" i="54"/>
  <c r="BJ121" i="54"/>
  <c r="H122" i="54"/>
  <c r="T122" i="54"/>
  <c r="AF122" i="54"/>
  <c r="AR122" i="54"/>
  <c r="BD122" i="54"/>
  <c r="BP128" i="54"/>
  <c r="R83" i="23" l="1"/>
  <c r="S77" i="23"/>
  <c r="Q13" i="23"/>
  <c r="S71" i="23"/>
  <c r="S67" i="23"/>
  <c r="T26" i="23"/>
  <c r="Q46" i="23"/>
  <c r="X46" i="23" s="1"/>
  <c r="AH48" i="23" s="1"/>
  <c r="S63" i="23"/>
  <c r="Q81" i="23"/>
  <c r="X81" i="23" s="1"/>
  <c r="AH75" i="23" s="1"/>
  <c r="R30" i="23"/>
  <c r="R13" i="23"/>
  <c r="T52" i="23"/>
  <c r="T77" i="23"/>
  <c r="T65" i="23"/>
  <c r="R61" i="23"/>
  <c r="S16" i="23"/>
  <c r="T38" i="23"/>
  <c r="R87" i="23"/>
  <c r="R97" i="23"/>
  <c r="S31" i="23"/>
  <c r="R95" i="23"/>
  <c r="S47" i="23"/>
  <c r="R77" i="23"/>
  <c r="T101" i="23"/>
  <c r="S23" i="23"/>
  <c r="G14" i="23"/>
  <c r="H14" i="23" s="1"/>
  <c r="T66" i="23"/>
  <c r="Q70" i="23"/>
  <c r="X70" i="23" s="1"/>
  <c r="AH68" i="23" s="1"/>
  <c r="T102" i="23"/>
  <c r="R65" i="23"/>
  <c r="R90" i="23"/>
  <c r="T76" i="23"/>
  <c r="Q42" i="23"/>
  <c r="Q93" i="23"/>
  <c r="T98" i="23"/>
  <c r="S32" i="23"/>
  <c r="R12" i="23"/>
  <c r="R26" i="23"/>
  <c r="Q103" i="23"/>
  <c r="S36" i="23"/>
  <c r="Q61" i="23"/>
  <c r="X61" i="23" s="1"/>
  <c r="AH60" i="23" s="1"/>
  <c r="T58" i="23"/>
  <c r="T46" i="23"/>
  <c r="S11" i="23"/>
  <c r="Q26" i="23"/>
  <c r="X26" i="23" s="1"/>
  <c r="AH39" i="23" s="1"/>
  <c r="K39" i="23"/>
  <c r="L39" i="23" s="1"/>
  <c r="R10" i="23"/>
  <c r="Q88" i="23"/>
  <c r="T31" i="23"/>
  <c r="T25" i="23"/>
  <c r="S97" i="23"/>
  <c r="S60" i="23"/>
  <c r="E64" i="23"/>
  <c r="F64" i="23" s="1"/>
  <c r="Q53" i="23"/>
  <c r="R38" i="23"/>
  <c r="Q47" i="23"/>
  <c r="T83" i="23"/>
  <c r="R70" i="23"/>
  <c r="R80" i="23"/>
  <c r="K94" i="23"/>
  <c r="L94" i="23" s="1"/>
  <c r="T42" i="23"/>
  <c r="Q52" i="23"/>
  <c r="S82" i="23"/>
  <c r="S53" i="23"/>
  <c r="Q32" i="23"/>
  <c r="R98" i="23"/>
  <c r="Q68" i="23"/>
  <c r="T30" i="23"/>
  <c r="Q43" i="23"/>
  <c r="R73" i="23"/>
  <c r="T37" i="23"/>
  <c r="R25" i="23"/>
  <c r="Q87" i="23"/>
  <c r="R93" i="23"/>
  <c r="S93" i="23"/>
  <c r="T93" i="23"/>
  <c r="T87" i="23"/>
  <c r="Q51" i="23"/>
  <c r="X51" i="23" s="1"/>
  <c r="AH21" i="23" s="1"/>
  <c r="M49" i="23"/>
  <c r="N49" i="23" s="1"/>
  <c r="S51" i="23"/>
  <c r="T33" i="23"/>
  <c r="W129" i="54"/>
  <c r="S27" i="23"/>
  <c r="E14" i="23"/>
  <c r="F14" i="23" s="1"/>
  <c r="E125" i="54"/>
  <c r="BK125" i="54"/>
  <c r="BK129" i="54"/>
  <c r="BL125" i="54"/>
  <c r="BL129" i="54"/>
  <c r="BF125" i="54"/>
  <c r="BF129" i="54"/>
  <c r="BE125" i="54"/>
  <c r="BE129" i="54"/>
  <c r="AY125" i="54"/>
  <c r="AY129" i="54"/>
  <c r="AZ129" i="54"/>
  <c r="AX126" i="54"/>
  <c r="AT125" i="54"/>
  <c r="AT129" i="54"/>
  <c r="AS125" i="54"/>
  <c r="AS129" i="54"/>
  <c r="AV126" i="54"/>
  <c r="AN125" i="54"/>
  <c r="AN129" i="54"/>
  <c r="AM125" i="54"/>
  <c r="AH125" i="54"/>
  <c r="AH129" i="54"/>
  <c r="AG129" i="54"/>
  <c r="AI125" i="54"/>
  <c r="AA125" i="54"/>
  <c r="AA129" i="54"/>
  <c r="AB125" i="54"/>
  <c r="AC125" i="54"/>
  <c r="AC129" i="54"/>
  <c r="V125" i="54"/>
  <c r="V129" i="54"/>
  <c r="U125" i="54"/>
  <c r="U129" i="54"/>
  <c r="O125" i="54"/>
  <c r="O129" i="54"/>
  <c r="Q125" i="54"/>
  <c r="P125" i="54"/>
  <c r="P129" i="54"/>
  <c r="K125" i="54"/>
  <c r="I125" i="54"/>
  <c r="I129" i="54"/>
  <c r="J129" i="54"/>
  <c r="J125" i="54"/>
  <c r="H125" i="54"/>
  <c r="D125" i="54"/>
  <c r="D129" i="54"/>
  <c r="Q102" i="23"/>
  <c r="T43" i="23"/>
  <c r="S57" i="23"/>
  <c r="K107" i="23"/>
  <c r="L107" i="23" s="1"/>
  <c r="S38" i="23"/>
  <c r="BA125" i="54"/>
  <c r="BB125" i="54"/>
  <c r="T85" i="23"/>
  <c r="T60" i="23"/>
  <c r="M94" i="23"/>
  <c r="N94" i="23" s="1"/>
  <c r="G107" i="23"/>
  <c r="H107" i="23" s="1"/>
  <c r="Q12" i="23"/>
  <c r="X12" i="23" s="1"/>
  <c r="AH13" i="23" s="1"/>
  <c r="T17" i="23"/>
  <c r="S100" i="23"/>
  <c r="R53" i="23"/>
  <c r="T125" i="54"/>
  <c r="S125" i="54"/>
  <c r="T86" i="23"/>
  <c r="S56" i="23"/>
  <c r="Q22" i="23"/>
  <c r="Q23" i="23"/>
  <c r="R20" i="23"/>
  <c r="T82" i="23"/>
  <c r="T95" i="23"/>
  <c r="T81" i="23"/>
  <c r="K64" i="23"/>
  <c r="L64" i="23" s="1"/>
  <c r="R55" i="23"/>
  <c r="F126" i="54"/>
  <c r="S50" i="23"/>
  <c r="Q98" i="23"/>
  <c r="Q63" i="23"/>
  <c r="T48" i="23"/>
  <c r="T90" i="23"/>
  <c r="S43" i="23"/>
  <c r="R11" i="23"/>
  <c r="Q41" i="23"/>
  <c r="X41" i="23" s="1"/>
  <c r="AH45" i="23" s="1"/>
  <c r="R32" i="23"/>
  <c r="T11" i="23"/>
  <c r="BB127" i="54"/>
  <c r="BD128" i="54"/>
  <c r="G49" i="23"/>
  <c r="T50" i="23"/>
  <c r="Q48" i="23"/>
  <c r="T12" i="23"/>
  <c r="Q31" i="23"/>
  <c r="X31" i="23" s="1"/>
  <c r="AH36" i="23" s="1"/>
  <c r="T47" i="23"/>
  <c r="Q21" i="23"/>
  <c r="X21" i="23" s="1"/>
  <c r="AH15" i="23" s="1"/>
  <c r="R76" i="23"/>
  <c r="R60" i="23"/>
  <c r="S78" i="23"/>
  <c r="R78" i="23"/>
  <c r="Q78" i="23"/>
  <c r="K84" i="23"/>
  <c r="L84" i="23" s="1"/>
  <c r="Q67" i="23"/>
  <c r="R27" i="23"/>
  <c r="K108" i="23"/>
  <c r="L108" i="23" s="1"/>
  <c r="T15" i="23"/>
  <c r="Q71" i="23"/>
  <c r="X71" i="23" s="1"/>
  <c r="AH69" i="23" s="1"/>
  <c r="R47" i="23"/>
  <c r="R125" i="54"/>
  <c r="AR125" i="54"/>
  <c r="G84" i="23"/>
  <c r="H84" i="23" s="1"/>
  <c r="T91" i="23"/>
  <c r="Q96" i="23"/>
  <c r="X96" i="23" s="1"/>
  <c r="AH66" i="23" s="1"/>
  <c r="R68" i="23"/>
  <c r="T16" i="23"/>
  <c r="T36" i="23"/>
  <c r="T70" i="23"/>
  <c r="R66" i="23"/>
  <c r="T45" i="23"/>
  <c r="R42" i="23"/>
  <c r="R92" i="23"/>
  <c r="R17" i="23"/>
  <c r="S102" i="23"/>
  <c r="T27" i="23"/>
  <c r="K34" i="23"/>
  <c r="L34" i="23" s="1"/>
  <c r="T35" i="23"/>
  <c r="T28" i="23"/>
  <c r="R57" i="23"/>
  <c r="S95" i="23"/>
  <c r="S86" i="23"/>
  <c r="R63" i="23"/>
  <c r="R45" i="23"/>
  <c r="R58" i="23"/>
  <c r="T41" i="23"/>
  <c r="M19" i="23"/>
  <c r="N19" i="23" s="1"/>
  <c r="Q101" i="23"/>
  <c r="X101" i="23" s="1"/>
  <c r="T103" i="23"/>
  <c r="R96" i="23"/>
  <c r="R52" i="23"/>
  <c r="T53" i="23"/>
  <c r="R18" i="23"/>
  <c r="R35" i="23"/>
  <c r="Q15" i="23"/>
  <c r="X15" i="23" s="1"/>
  <c r="AH8" i="23" s="1"/>
  <c r="R28" i="23"/>
  <c r="F125" i="54"/>
  <c r="T68" i="23"/>
  <c r="R62" i="23"/>
  <c r="S48" i="23"/>
  <c r="T57" i="23"/>
  <c r="Q92" i="23"/>
  <c r="Q37" i="23"/>
  <c r="R43" i="23"/>
  <c r="C125" i="54"/>
  <c r="AV124" i="54"/>
  <c r="AU124" i="54"/>
  <c r="AJ125" i="54"/>
  <c r="AG125" i="54"/>
  <c r="K106" i="23"/>
  <c r="L106" i="23" s="1"/>
  <c r="Q16" i="23"/>
  <c r="X16" i="23" s="1"/>
  <c r="AH9" i="23" s="1"/>
  <c r="Q35" i="23"/>
  <c r="X35" i="23" s="1"/>
  <c r="AH41" i="23" s="1"/>
  <c r="E34" i="23"/>
  <c r="AX128" i="54"/>
  <c r="AW128" i="54"/>
  <c r="K19" i="23"/>
  <c r="L19" i="23" s="1"/>
  <c r="AW127" i="54"/>
  <c r="AX127" i="54"/>
  <c r="S42" i="23"/>
  <c r="AI127" i="54"/>
  <c r="AJ127" i="54"/>
  <c r="AU127" i="54"/>
  <c r="AV127" i="54"/>
  <c r="BM128" i="54"/>
  <c r="S61" i="23"/>
  <c r="AQ126" i="54"/>
  <c r="AR126" i="54"/>
  <c r="E107" i="23"/>
  <c r="F107" i="23" s="1"/>
  <c r="AE124" i="54"/>
  <c r="Q28" i="23"/>
  <c r="M64" i="23"/>
  <c r="N64" i="23" s="1"/>
  <c r="S37" i="23"/>
  <c r="BA126" i="54"/>
  <c r="BB126" i="54"/>
  <c r="P124" i="54"/>
  <c r="R127" i="54"/>
  <c r="S30" i="23"/>
  <c r="G29" i="23"/>
  <c r="K29" i="23"/>
  <c r="L29" i="23" s="1"/>
  <c r="R29" i="23" s="1"/>
  <c r="M105" i="23"/>
  <c r="M9" i="23"/>
  <c r="N9" i="23" s="1"/>
  <c r="R126" i="54"/>
  <c r="R124" i="54"/>
  <c r="Q124" i="54"/>
  <c r="S68" i="23"/>
  <c r="K44" i="23"/>
  <c r="L44" i="23" s="1"/>
  <c r="M39" i="23"/>
  <c r="N39" i="23" s="1"/>
  <c r="S40" i="23"/>
  <c r="M107" i="23"/>
  <c r="N107" i="23" s="1"/>
  <c r="G89" i="23"/>
  <c r="S90" i="23"/>
  <c r="O126" i="54"/>
  <c r="T126" i="54"/>
  <c r="AX124" i="54"/>
  <c r="AS124" i="54"/>
  <c r="BC124" i="54"/>
  <c r="BD124" i="54"/>
  <c r="K54" i="23"/>
  <c r="L54" i="23" s="1"/>
  <c r="Q55" i="23"/>
  <c r="X55" i="23" s="1"/>
  <c r="AH23" i="23" s="1"/>
  <c r="T18" i="23"/>
  <c r="AC128" i="54"/>
  <c r="AD128" i="54"/>
  <c r="M29" i="23"/>
  <c r="N29" i="23" s="1"/>
  <c r="F127" i="54"/>
  <c r="E127" i="54"/>
  <c r="BD126" i="54"/>
  <c r="BD127" i="54"/>
  <c r="BC127" i="54"/>
  <c r="BD125" i="54"/>
  <c r="AP126" i="54"/>
  <c r="M74" i="23"/>
  <c r="N74" i="23" s="1"/>
  <c r="AP127" i="54"/>
  <c r="M54" i="23"/>
  <c r="N54" i="23" s="1"/>
  <c r="T75" i="23"/>
  <c r="R91" i="23"/>
  <c r="R22" i="23"/>
  <c r="AV125" i="54"/>
  <c r="AU125" i="54"/>
  <c r="BB124" i="54"/>
  <c r="R31" i="23"/>
  <c r="Q85" i="23"/>
  <c r="X85" i="23" s="1"/>
  <c r="AH80" i="23" s="1"/>
  <c r="E84" i="23"/>
  <c r="G24" i="23"/>
  <c r="S25" i="23"/>
  <c r="E59" i="23"/>
  <c r="Q60" i="23"/>
  <c r="X60" i="23" s="1"/>
  <c r="AH59" i="23" s="1"/>
  <c r="G108" i="23"/>
  <c r="H108" i="23" s="1"/>
  <c r="S13" i="23"/>
  <c r="BH128" i="54"/>
  <c r="X128" i="54"/>
  <c r="Q50" i="23"/>
  <c r="X50" i="23" s="1"/>
  <c r="AH20" i="23" s="1"/>
  <c r="E49" i="23"/>
  <c r="M99" i="23"/>
  <c r="N99" i="23" s="1"/>
  <c r="R37" i="23"/>
  <c r="M84" i="23"/>
  <c r="N84" i="23" s="1"/>
  <c r="C126" i="54"/>
  <c r="H126" i="54"/>
  <c r="BH126" i="54"/>
  <c r="BG126" i="54"/>
  <c r="G125" i="54"/>
  <c r="T78" i="23"/>
  <c r="S87" i="23"/>
  <c r="S45" i="23"/>
  <c r="G44" i="23"/>
  <c r="M69" i="23"/>
  <c r="N69" i="23" s="1"/>
  <c r="S70" i="23"/>
  <c r="D128" i="54"/>
  <c r="F128" i="54"/>
  <c r="H128" i="54"/>
  <c r="AY124" i="54"/>
  <c r="AD124" i="54"/>
  <c r="D124" i="54"/>
  <c r="F124" i="54"/>
  <c r="H124" i="54"/>
  <c r="S75" i="23"/>
  <c r="AO125" i="54"/>
  <c r="AP125" i="54"/>
  <c r="T32" i="23"/>
  <c r="R86" i="23"/>
  <c r="E39" i="23"/>
  <c r="Q40" i="23"/>
  <c r="X40" i="23" s="1"/>
  <c r="AH44" i="23" s="1"/>
  <c r="K9" i="23"/>
  <c r="L9" i="23" s="1"/>
  <c r="K105" i="23"/>
  <c r="S103" i="23"/>
  <c r="G99" i="23"/>
  <c r="G19" i="23"/>
  <c r="S20" i="23"/>
  <c r="Q65" i="23"/>
  <c r="X65" i="23" s="1"/>
  <c r="AH62" i="23" s="1"/>
  <c r="BM125" i="54"/>
  <c r="T71" i="23"/>
  <c r="T128" i="54"/>
  <c r="BH125" i="54"/>
  <c r="BG125" i="54"/>
  <c r="G94" i="23"/>
  <c r="S21" i="23"/>
  <c r="G106" i="23"/>
  <c r="H106" i="23" s="1"/>
  <c r="Q57" i="23"/>
  <c r="K24" i="23"/>
  <c r="L24" i="23" s="1"/>
  <c r="S85" i="23"/>
  <c r="T80" i="23"/>
  <c r="S91" i="23"/>
  <c r="S58" i="23"/>
  <c r="S46" i="23"/>
  <c r="R71" i="23"/>
  <c r="E44" i="23"/>
  <c r="Q45" i="23"/>
  <c r="X45" i="23" s="1"/>
  <c r="AH47" i="23" s="1"/>
  <c r="T13" i="23"/>
  <c r="R33" i="23"/>
  <c r="Q25" i="23"/>
  <c r="X25" i="23" s="1"/>
  <c r="AH38" i="23" s="1"/>
  <c r="E24" i="23"/>
  <c r="AV128" i="54"/>
  <c r="X126" i="54"/>
  <c r="U126" i="54"/>
  <c r="Y124" i="54"/>
  <c r="BO129" i="54"/>
  <c r="S15" i="23"/>
  <c r="G59" i="23"/>
  <c r="AM129" i="54"/>
  <c r="AR127" i="54"/>
  <c r="AQ127" i="54"/>
  <c r="AB129" i="54"/>
  <c r="AB124" i="54"/>
  <c r="S12" i="23"/>
  <c r="K74" i="23"/>
  <c r="L74" i="23" s="1"/>
  <c r="Q75" i="23"/>
  <c r="X75" i="23" s="1"/>
  <c r="AH71" i="23" s="1"/>
  <c r="M34" i="23"/>
  <c r="N34" i="23" s="1"/>
  <c r="T88" i="23"/>
  <c r="R81" i="23"/>
  <c r="S73" i="23"/>
  <c r="R36" i="23"/>
  <c r="AG126" i="54"/>
  <c r="AJ126" i="54"/>
  <c r="Q20" i="23"/>
  <c r="X20" i="23" s="1"/>
  <c r="AH14" i="23" s="1"/>
  <c r="E19" i="23"/>
  <c r="Q100" i="23"/>
  <c r="X100" i="23" s="1"/>
  <c r="E99" i="23"/>
  <c r="Q91" i="23"/>
  <c r="X91" i="23" s="1"/>
  <c r="AH78" i="23" s="1"/>
  <c r="E89" i="23"/>
  <c r="T67" i="23"/>
  <c r="T61" i="23"/>
  <c r="S98" i="23"/>
  <c r="M89" i="23"/>
  <c r="N89" i="23" s="1"/>
  <c r="T20" i="23"/>
  <c r="G105" i="23"/>
  <c r="S10" i="23"/>
  <c r="G9" i="23"/>
  <c r="R103" i="23"/>
  <c r="T72" i="23"/>
  <c r="G64" i="23"/>
  <c r="S65" i="23"/>
  <c r="T97" i="23"/>
  <c r="Q58" i="23"/>
  <c r="G34" i="23"/>
  <c r="S35" i="23"/>
  <c r="E106" i="23"/>
  <c r="F106" i="23" s="1"/>
  <c r="Q11" i="23"/>
  <c r="E9" i="23"/>
  <c r="S41" i="23"/>
  <c r="T10" i="23"/>
  <c r="AR128" i="54"/>
  <c r="AZ125" i="54"/>
  <c r="AW124" i="54"/>
  <c r="Q97" i="23"/>
  <c r="E94" i="23"/>
  <c r="Q95" i="23"/>
  <c r="X95" i="23" s="1"/>
  <c r="AH65" i="23" s="1"/>
  <c r="E69" i="23"/>
  <c r="R56" i="23"/>
  <c r="R50" i="23"/>
  <c r="M14" i="23"/>
  <c r="N14" i="23" s="1"/>
  <c r="AU126" i="54"/>
  <c r="AD127" i="54"/>
  <c r="AP128" i="54"/>
  <c r="BF124" i="54"/>
  <c r="C129" i="54"/>
  <c r="K79" i="23"/>
  <c r="L79" i="23" s="1"/>
  <c r="R128" i="54"/>
  <c r="Q33" i="23"/>
  <c r="Q72" i="23"/>
  <c r="S62" i="23"/>
  <c r="S55" i="23"/>
  <c r="G54" i="23"/>
  <c r="BH127" i="54"/>
  <c r="BG127" i="54"/>
  <c r="X124" i="54"/>
  <c r="Q56" i="23"/>
  <c r="X56" i="23" s="1"/>
  <c r="AH24" i="23" s="1"/>
  <c r="E54" i="23"/>
  <c r="T63" i="23"/>
  <c r="R15" i="23"/>
  <c r="R85" i="23"/>
  <c r="S52" i="23"/>
  <c r="S88" i="23"/>
  <c r="R21" i="23"/>
  <c r="AX125" i="54"/>
  <c r="X127" i="54"/>
  <c r="AH124" i="54"/>
  <c r="S33" i="23"/>
  <c r="AO124" i="54"/>
  <c r="E124" i="54"/>
  <c r="S81" i="23"/>
  <c r="M24" i="23"/>
  <c r="N24" i="23" s="1"/>
  <c r="R88" i="23"/>
  <c r="K89" i="23"/>
  <c r="L89" i="23" s="1"/>
  <c r="T56" i="23"/>
  <c r="R67" i="23"/>
  <c r="AD125" i="54"/>
  <c r="S28" i="23"/>
  <c r="M79" i="23"/>
  <c r="N79" i="23" s="1"/>
  <c r="T62" i="23"/>
  <c r="R82" i="23"/>
  <c r="K69" i="23"/>
  <c r="L69" i="23" s="1"/>
  <c r="R72" i="23"/>
  <c r="S26" i="23"/>
  <c r="R48" i="23"/>
  <c r="R51" i="23"/>
  <c r="Q17" i="23"/>
  <c r="R41" i="23"/>
  <c r="S92" i="23"/>
  <c r="R100" i="23"/>
  <c r="Q76" i="23"/>
  <c r="X76" i="23" s="1"/>
  <c r="AH72" i="23" s="1"/>
  <c r="BB128" i="54"/>
  <c r="BA128" i="54"/>
  <c r="H127" i="54"/>
  <c r="O124" i="54"/>
  <c r="R75" i="23"/>
  <c r="S66" i="23"/>
  <c r="Q86" i="23"/>
  <c r="X86" i="23" s="1"/>
  <c r="AH81" i="23" s="1"/>
  <c r="K59" i="23"/>
  <c r="L59" i="23" s="1"/>
  <c r="Q27" i="23"/>
  <c r="Q77" i="23"/>
  <c r="R46" i="23"/>
  <c r="M108" i="23"/>
  <c r="N108" i="23" s="1"/>
  <c r="T55" i="23"/>
  <c r="S22" i="23"/>
  <c r="T127" i="54"/>
  <c r="K49" i="23"/>
  <c r="L49" i="23" s="1"/>
  <c r="E79" i="23"/>
  <c r="Q80" i="23"/>
  <c r="X80" i="23" s="1"/>
  <c r="AH74" i="23" s="1"/>
  <c r="Q73" i="23"/>
  <c r="R102" i="23"/>
  <c r="Q36" i="23"/>
  <c r="X36" i="23" s="1"/>
  <c r="AH42" i="23" s="1"/>
  <c r="R40" i="23"/>
  <c r="R101" i="23"/>
  <c r="Q30" i="23"/>
  <c r="X30" i="23" s="1"/>
  <c r="AH35" i="23" s="1"/>
  <c r="E29" i="23"/>
  <c r="Q90" i="23"/>
  <c r="X90" i="23" s="1"/>
  <c r="AH77" i="23" s="1"/>
  <c r="R23" i="23"/>
  <c r="Q18" i="23"/>
  <c r="W125" i="54"/>
  <c r="X125" i="54"/>
  <c r="W124" i="54"/>
  <c r="AP124" i="54"/>
  <c r="U124" i="54"/>
  <c r="AJ124" i="54"/>
  <c r="G39" i="23"/>
  <c r="G79" i="23"/>
  <c r="S80" i="23"/>
  <c r="S83" i="23"/>
  <c r="S101" i="23"/>
  <c r="T96" i="23"/>
  <c r="S96" i="23"/>
  <c r="Q82" i="23"/>
  <c r="Q38" i="23"/>
  <c r="S17" i="23"/>
  <c r="T23" i="23"/>
  <c r="T51" i="23"/>
  <c r="AD126" i="54"/>
  <c r="AJ128" i="54"/>
  <c r="AI128" i="54"/>
  <c r="AT124" i="54"/>
  <c r="AR124" i="54"/>
  <c r="AQ124" i="54"/>
  <c r="E74" i="23"/>
  <c r="G74" i="23"/>
  <c r="E108" i="23"/>
  <c r="F108" i="23" s="1"/>
  <c r="Q83" i="23"/>
  <c r="T73" i="23"/>
  <c r="M59" i="23"/>
  <c r="N59" i="23" s="1"/>
  <c r="S18" i="23"/>
  <c r="T92" i="23"/>
  <c r="T100" i="23"/>
  <c r="S72" i="23"/>
  <c r="G69" i="23"/>
  <c r="T21" i="23"/>
  <c r="Q66" i="23"/>
  <c r="X66" i="23" s="1"/>
  <c r="AH63" i="23" s="1"/>
  <c r="R16" i="23"/>
  <c r="E105" i="23"/>
  <c r="Q10" i="23"/>
  <c r="K99" i="23"/>
  <c r="L99" i="23" s="1"/>
  <c r="Q62" i="23"/>
  <c r="M44" i="23"/>
  <c r="N44" i="23" s="1"/>
  <c r="K14" i="23"/>
  <c r="L14" i="23" s="1"/>
  <c r="M106" i="23"/>
  <c r="N106" i="23" s="1"/>
  <c r="X62" i="23" l="1"/>
  <c r="AH61" i="23" s="1"/>
  <c r="X52" i="23"/>
  <c r="AH22" i="23" s="1"/>
  <c r="X102" i="23"/>
  <c r="X77" i="23"/>
  <c r="AH73" i="23" s="1"/>
  <c r="X87" i="23"/>
  <c r="AH82" i="23" s="1"/>
  <c r="X97" i="23"/>
  <c r="AH67" i="23" s="1"/>
  <c r="X32" i="23"/>
  <c r="AH37" i="23" s="1"/>
  <c r="S49" i="23"/>
  <c r="X42" i="23"/>
  <c r="AH46" i="23" s="1"/>
  <c r="X92" i="23"/>
  <c r="AH79" i="23" s="1"/>
  <c r="X27" i="23"/>
  <c r="AH40" i="23" s="1"/>
  <c r="X67" i="23"/>
  <c r="AH64" i="23" s="1"/>
  <c r="X47" i="23"/>
  <c r="AH49" i="23" s="1"/>
  <c r="R64" i="23"/>
  <c r="H49" i="23"/>
  <c r="T49" i="23" s="1"/>
  <c r="Q64" i="23"/>
  <c r="X82" i="23"/>
  <c r="AH76" i="23" s="1"/>
  <c r="X22" i="23"/>
  <c r="AH16" i="23" s="1"/>
  <c r="T14" i="23"/>
  <c r="S14" i="23"/>
  <c r="X57" i="23"/>
  <c r="AH25" i="23" s="1"/>
  <c r="S106" i="23"/>
  <c r="T106" i="23" s="1"/>
  <c r="X37" i="23"/>
  <c r="AH43" i="23" s="1"/>
  <c r="H74" i="23"/>
  <c r="T74" i="23" s="1"/>
  <c r="S74" i="23"/>
  <c r="Q39" i="23"/>
  <c r="F39" i="23"/>
  <c r="R39" i="23" s="1"/>
  <c r="M109" i="23"/>
  <c r="N109" i="23" s="1"/>
  <c r="N105" i="23"/>
  <c r="F74" i="23"/>
  <c r="R74" i="23" s="1"/>
  <c r="Q74" i="23"/>
  <c r="H64" i="23"/>
  <c r="T64" i="23" s="1"/>
  <c r="S64" i="23"/>
  <c r="H129" i="54"/>
  <c r="G129" i="54"/>
  <c r="F49" i="23"/>
  <c r="R49" i="23" s="1"/>
  <c r="Q49" i="23"/>
  <c r="S89" i="23"/>
  <c r="H89" i="23"/>
  <c r="T89" i="23" s="1"/>
  <c r="F34" i="23"/>
  <c r="R34" i="23" s="1"/>
  <c r="Q34" i="23"/>
  <c r="AQ129" i="54"/>
  <c r="AR129" i="54"/>
  <c r="H29" i="23"/>
  <c r="T29" i="23" s="1"/>
  <c r="S29" i="23"/>
  <c r="Q14" i="23"/>
  <c r="T129" i="54"/>
  <c r="S129" i="54"/>
  <c r="H24" i="23"/>
  <c r="T24" i="23" s="1"/>
  <c r="S24" i="23"/>
  <c r="AW129" i="54"/>
  <c r="AX129" i="54"/>
  <c r="F84" i="23"/>
  <c r="R84" i="23" s="1"/>
  <c r="Q84" i="23"/>
  <c r="S69" i="23"/>
  <c r="H69" i="23"/>
  <c r="T69" i="23" s="1"/>
  <c r="Q89" i="23"/>
  <c r="F89" i="23"/>
  <c r="R89" i="23" s="1"/>
  <c r="BD129" i="54"/>
  <c r="BC129" i="54"/>
  <c r="F129" i="54"/>
  <c r="E129" i="54"/>
  <c r="Q108" i="23"/>
  <c r="R108" i="23" s="1"/>
  <c r="X72" i="23"/>
  <c r="AH70" i="23" s="1"/>
  <c r="BA129" i="54"/>
  <c r="BB129" i="54"/>
  <c r="AO129" i="54"/>
  <c r="AP129" i="54"/>
  <c r="X11" i="23"/>
  <c r="AH12" i="23" s="1"/>
  <c r="Q106" i="23"/>
  <c r="R106" i="23" s="1"/>
  <c r="S59" i="23"/>
  <c r="H59" i="23"/>
  <c r="T59" i="23" s="1"/>
  <c r="S19" i="23"/>
  <c r="H19" i="23"/>
  <c r="T19" i="23" s="1"/>
  <c r="AK129" i="54"/>
  <c r="AL129" i="54"/>
  <c r="Q54" i="23"/>
  <c r="F54" i="23"/>
  <c r="R54" i="23" s="1"/>
  <c r="S99" i="23"/>
  <c r="H99" i="23"/>
  <c r="T99" i="23" s="1"/>
  <c r="R14" i="23"/>
  <c r="Q105" i="23"/>
  <c r="X10" i="23"/>
  <c r="AH11" i="23" s="1"/>
  <c r="AI129" i="54"/>
  <c r="AJ129" i="54"/>
  <c r="S107" i="23"/>
  <c r="T107" i="23" s="1"/>
  <c r="BP129" i="54"/>
  <c r="Q44" i="23"/>
  <c r="F44" i="23"/>
  <c r="R44" i="23" s="1"/>
  <c r="AV129" i="54"/>
  <c r="AU129" i="54"/>
  <c r="F105" i="23"/>
  <c r="E109" i="23"/>
  <c r="F109" i="23" s="1"/>
  <c r="H79" i="23"/>
  <c r="T79" i="23" s="1"/>
  <c r="S79" i="23"/>
  <c r="F94" i="23"/>
  <c r="R94" i="23" s="1"/>
  <c r="Q94" i="23"/>
  <c r="H34" i="23"/>
  <c r="T34" i="23" s="1"/>
  <c r="S34" i="23"/>
  <c r="BG129" i="54"/>
  <c r="BH129" i="54"/>
  <c r="K109" i="23"/>
  <c r="L109" i="23" s="1"/>
  <c r="L105" i="23"/>
  <c r="S44" i="23"/>
  <c r="H44" i="23"/>
  <c r="T44" i="23" s="1"/>
  <c r="BI129" i="54"/>
  <c r="BJ129" i="54"/>
  <c r="F59" i="23"/>
  <c r="R59" i="23" s="1"/>
  <c r="Q59" i="23"/>
  <c r="R129" i="54"/>
  <c r="Q129" i="54"/>
  <c r="S84" i="23"/>
  <c r="AE129" i="54"/>
  <c r="AF129" i="54"/>
  <c r="H54" i="23"/>
  <c r="T54" i="23" s="1"/>
  <c r="S54" i="23"/>
  <c r="BM129" i="54"/>
  <c r="BN129" i="54" s="1"/>
  <c r="F24" i="23"/>
  <c r="R24" i="23" s="1"/>
  <c r="Q24" i="23"/>
  <c r="L129" i="54"/>
  <c r="K129" i="54"/>
  <c r="F9" i="23"/>
  <c r="R9" i="23" s="1"/>
  <c r="Q9" i="23"/>
  <c r="F99" i="23"/>
  <c r="R99" i="23" s="1"/>
  <c r="Q99" i="23"/>
  <c r="Q107" i="23"/>
  <c r="R107" i="23" s="1"/>
  <c r="X129" i="54"/>
  <c r="S108" i="23"/>
  <c r="T108" i="23" s="1"/>
  <c r="Q79" i="23"/>
  <c r="F79" i="23"/>
  <c r="R79" i="23" s="1"/>
  <c r="S9" i="23"/>
  <c r="H9" i="23"/>
  <c r="T9" i="23" s="1"/>
  <c r="X17" i="23"/>
  <c r="AH10" i="23" s="1"/>
  <c r="F69" i="23"/>
  <c r="R69" i="23" s="1"/>
  <c r="Q69" i="23"/>
  <c r="S105" i="23"/>
  <c r="F19" i="23"/>
  <c r="R19" i="23" s="1"/>
  <c r="Q19" i="23"/>
  <c r="H94" i="23"/>
  <c r="T94" i="23" s="1"/>
  <c r="S94" i="23"/>
  <c r="H105" i="23"/>
  <c r="G109" i="23"/>
  <c r="H109" i="23" s="1"/>
  <c r="S39" i="23"/>
  <c r="H39" i="23"/>
  <c r="T39" i="23" s="1"/>
  <c r="Q29" i="23"/>
  <c r="N129" i="54"/>
  <c r="M129" i="54"/>
  <c r="Z129" i="54"/>
  <c r="Y129" i="54"/>
  <c r="AD129" i="54"/>
  <c r="T84" i="23"/>
  <c r="T105" i="23" l="1"/>
  <c r="S109" i="23"/>
  <c r="T109" i="23" s="1"/>
  <c r="R105" i="23"/>
  <c r="Q109" i="23"/>
  <c r="R109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Georgios Vasilopoulos</author>
  </authors>
  <commentList>
    <comment ref="J107" authorId="0" shapeId="0" xr:uid="{F389DA6A-9C17-448C-A41B-3EDE53BEE9DA}">
      <text>
        <r>
          <rPr>
            <sz val="9"/>
            <color indexed="81"/>
            <rFont val="Tahoma"/>
            <family val="2"/>
            <charset val="161"/>
          </rPr>
          <t xml:space="preserve">Αφορά ένα (1) σημείο παράδοσης με παράλληλη εκπροσώπηση από δύο (2) Χρήστες Διανομής (ΔΕΠΑ Α.Ε. &amp; ΕΛΙΝΟΙΛ Α.Ε.) </t>
        </r>
      </text>
    </comment>
    <comment ref="P107" authorId="0" shapeId="0" xr:uid="{3B74973D-812E-4F4F-8BFB-83D8FB126C86}">
      <text>
        <r>
          <rPr>
            <sz val="9"/>
            <color indexed="81"/>
            <rFont val="Tahoma"/>
            <family val="2"/>
            <charset val="161"/>
          </rPr>
          <t xml:space="preserve">Αφορά ένα (1) σημείο παράδοσης με παράλληλη εκπροσώπηση από δύο (2) Χρήστες Διανομής (ΔΕΠΑ Α.Ε. &amp; ΕΛΙΝΟΙΛ Α.Ε.) </t>
        </r>
      </text>
    </comment>
    <comment ref="J108" authorId="0" shapeId="0" xr:uid="{D1E37C74-9D88-46E9-BC26-20D12B85A114}">
      <text>
        <r>
          <rPr>
            <sz val="9"/>
            <color indexed="81"/>
            <rFont val="Tahoma"/>
            <family val="2"/>
            <charset val="161"/>
          </rPr>
          <t xml:space="preserve">Αφορά ένα (1) σημείο παράδοσης με παράλληλη εκπροσώπηση από δύο (2) Χρήστες Διανομής (ΑΕΡΙΟ ΑΤΤΙΚΗΣ  Α.Ε. &amp; ΖΕΝΙΘ) </t>
        </r>
      </text>
    </comment>
    <comment ref="P108" authorId="0" shapeId="0" xr:uid="{B04DD4DF-D9E2-4E28-AD82-DE0CEB797865}">
      <text>
        <r>
          <rPr>
            <sz val="9"/>
            <color indexed="81"/>
            <rFont val="Tahoma"/>
            <family val="2"/>
            <charset val="161"/>
          </rPr>
          <t xml:space="preserve">Αφορά ένα (1) σημείο παράδοσης με παράλληλη εκπροσώπηση από δύο (2) Χρήστες Διανομής (ΑΕΡΙΟ ΑΤΤΙΚΗΣ  Α.Ε. &amp; ΖΕΝΙΘ) 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D3CCEA-EEB8-4B7D-A1D2-22DFDCAA74C4}" keepAlive="1" name="Query - GET DATA EN" description="Connection to the 'GET DATA EN' query in the workbook." type="5" refreshedVersion="8" background="1" saveData="1">
    <dbPr connection="Provider=Microsoft.Mashup.OleDb.1;Data Source=$Workbook$;Location=&quot;GET DATA EN&quot;;Extended Properties=&quot;&quot;" command="SELECT * FROM [GET DATA EN]"/>
  </connection>
  <connection id="2" xr16:uid="{F3FA79A6-72F5-4D13-81E1-F923B89544DE}" keepAlive="1" name="Query - GET DATA ΕΛ" description="Connection to the 'GET DATA ΕΛ' query in the workbook." type="5" refreshedVersion="8" background="1" saveData="1">
    <dbPr connection="Provider=Microsoft.Mashup.OleDb.1;Data Source=$Workbook$;Location=&quot;GET DATA ΕΛ&quot;;Extended Properties=&quot;&quot;" command="SELECT * FROM [GET DATA ΕΛ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<sst xmlns="http://schemas.openxmlformats.org/spreadsheetml/2006/main" count="2972" uniqueCount="223">
  <si>
    <t>Μήνας: ΙΑΝΟΥΑΡΙΟΣ 2024</t>
  </si>
  <si>
    <t xml:space="preserve">Ενεργοί Χρήστες Διανομής, Πλήθος Σημείων Παράδοσης, Κατανάλωση και Χρέωση Βασικής Δραστηριότητας εκπροσωπούμενων Σημείων Παράδοσης </t>
  </si>
  <si>
    <t xml:space="preserve">Διαχειριστής Δικτύου: ΕΝΑΟΝ                                </t>
  </si>
  <si>
    <t>ΓΕΩΓΡΑΦΙΚΗ ΠΕΡΙΦΕΡΕΙΑ</t>
  </si>
  <si>
    <t>ΘΕΣΣΑΛΟΝΙΚΗΣ</t>
  </si>
  <si>
    <t>ΘΕΣΣΑΛΙΑΣ</t>
  </si>
  <si>
    <t>ATTIKH</t>
  </si>
  <si>
    <t>ΣΤΕΡΕΑ ΕΛΛΑΔΑ</t>
  </si>
  <si>
    <t>ΚΕΝΤΡΙΚΗ ΜΑΚΕΔΟΝΙΑ</t>
  </si>
  <si>
    <t>ΑΝΑΤΟΛΙΚΗ ΜΑΚΕΔΟΝΙΑ ΘΡΑΚΗ</t>
  </si>
  <si>
    <t>ΔΥΤΙΚΗ ΜΑΚΕΔΟΝΙΑ</t>
  </si>
  <si>
    <t>ΔΥΤΙΚΗ ΕΛΛΑΔΑ</t>
  </si>
  <si>
    <t>ΗΠΕΙΡΟΣ</t>
  </si>
  <si>
    <t>ΠΕΛΟΠΟΝΝΗΣΟΣ</t>
  </si>
  <si>
    <t>ΣΥΝΟΛΙΚΟ ΔΕΔΑ</t>
  </si>
  <si>
    <t>α/α</t>
  </si>
  <si>
    <t>Επωνυμία Χρήστη Διανομής</t>
  </si>
  <si>
    <t xml:space="preserve">ΜΗΚΟΣ ΚΑΤΑΣΚΕΥΑΣΘΕΝΤΟΣ ΔΙΚΤΥΟΥ (km): </t>
  </si>
  <si>
    <t xml:space="preserve">19 bar:  </t>
  </si>
  <si>
    <t xml:space="preserve">4 bar:  </t>
  </si>
  <si>
    <t>ΠΛΗΘΟΣ  ΕΝΕΡΓΟΠΟΙΗΜΕΝΩΝ ΣΗΜΕΙΩΝ ΠΑΡΑΔΟΣΗΣ ΜΕ ΑΠΟΚΛΕΙΣΤΙΚΗ ΕΚΠΡΟΣΩΠΗΣΗ</t>
  </si>
  <si>
    <t>ΠΛΗΘΟΣ  ΕΝΕΡΓΟΠΟΙΗΜΕΝΩΝ ΣΗΜΕΙΩΝ ΠΑΡΑΔΟΣΗΣ ΜΕ ΠΑΡΑΛΛΗΛΗ ΕΚΠΡΟΣΩΠΗΣΗ</t>
  </si>
  <si>
    <t>ΜΗΝΙΑΙΕΣ ΚΑΤΑΝΕΜΗΘΕΙΣΕΣ ΠΟΣΟΤΗΤΕΣ ΦΑ (KWh)</t>
  </si>
  <si>
    <t>ΜΕΣΗ ΜΗΝΙΑΙΑ ΚΑΤΑΝΑΛΩΣΗ (KWh)</t>
  </si>
  <si>
    <t>ΜΗΝΙΑΙΑ ΧΡΕΩΣΗ ΒΑΣΙΚΗΣ ΔΡΑΣΤΗΡΙΟΤΗΤΑΣ (€)</t>
  </si>
  <si>
    <t>ΜΕΣΗ ΜΗΝΙΑΙΑ ΧΡΕΩΣΗ ΒΑΣΙΚΗΣ ΔΡΑΣΤΗΡΙΟΤΗΤΑΣ (€)</t>
  </si>
  <si>
    <t>ΑΝΟΞΑΛ</t>
  </si>
  <si>
    <t>ΟΙΚΙΑΚΟΣ</t>
  </si>
  <si>
    <t>ΕΜΠΟΡΙΚΟΣ</t>
  </si>
  <si>
    <t>CNG</t>
  </si>
  <si>
    <t>ΒΙΟΜΗΧΑΝΙΚΟΣ</t>
  </si>
  <si>
    <t>ΚΛΙΜΑΤΙΣΜΟΣ / ΣΥΜΠΑΡΑΓΩΓΗ</t>
  </si>
  <si>
    <t>ΕΛΒΑΛΧΑΛΚΟΡ</t>
  </si>
  <si>
    <t>Δ.Ε.Π.Α. Α.Ε.</t>
  </si>
  <si>
    <t>ΔΗΜΟΣΙΑ ΕΠΙΧΕΙΡΗΣΗ ΗΛΕΚΤΡΙΣΜΟΥ Α.Ε.</t>
  </si>
  <si>
    <t>ΕΛΙΝΟΙΛ Α.Ε.</t>
  </si>
  <si>
    <t>ΕΤΑΙΡΕΙΑ ΠΑΡΟΧΗΣ ΑΕΡΙΟΥ ΑΤΤΙΚΗΣ ΕΛΛΗΝΙΚΗ Α.Ε. ΕΝΕΡΓΕΙΑΣ</t>
  </si>
  <si>
    <t>ΕΤΑΙΡΕΙΑ ΠΡΟΜΗΘΕΙΑΣ ΑΕΡΙΟΥ ΘΕΣΣΑΛΟΝΙΚΗΣ ΘΕΣΣΑΛΙΑΣ Α.Ε.</t>
  </si>
  <si>
    <t>ΕΦΑ ΕΝΕΡΓΕΙΑΚΗ ΕΤΑΙΡΕΙΑ ΦΥΣΙΚΟΥ ΑΕΡΙΟΥ Α.Ε.</t>
  </si>
  <si>
    <t>ΗΡΩΝ ΘΕΡΜΟΗΛΕΚΤΡΙΚΗ Α.Ε.</t>
  </si>
  <si>
    <t>ΜΟΤΟΡ ΟΙΛ (ΕΛΛΑΣ)</t>
  </si>
  <si>
    <t>ΜΥΤΙΛΗΝΑΙΟΣ ΑΝΩΝΥΜΟΣ ΕΤΑΙΡΕΙΑ ΟΜΙΛΟΣ ΕΠΙΧΕΙΡΗΣΕΩΝ</t>
  </si>
  <si>
    <t>ΣΙΔΕΝΟΡ ΒΙΟΜΗΧΑΝΙΚΗ ΧΑΛΥΒΑ Α.Ε</t>
  </si>
  <si>
    <t>ELPEDISON Α.Ε.</t>
  </si>
  <si>
    <t>FULGOR</t>
  </si>
  <si>
    <t>GREENSTEEL - CEDALION COMMODITIES A.E.</t>
  </si>
  <si>
    <t>NRG SUPPLY AND TRADING SA ΠΤΚ</t>
  </si>
  <si>
    <t xml:space="preserve">general </t>
  </si>
  <si>
    <t>NRG TRADING HOUSE S.A.</t>
  </si>
  <si>
    <t>SOVEL A.E. ΕΛΛΗΝΙΚΗ ΕΤΑΙΡΙΑ ΕΠΕΞΕΡΓΑΣΙΑΣ ΧΑΛΥΒΟΣ</t>
  </si>
  <si>
    <t>VOLTERRA A.E.</t>
  </si>
  <si>
    <t>VOLTON A.E.</t>
  </si>
  <si>
    <t>ΣΥΝΟΛΟ ΧΡΗΣΤΩΝ ΔΙΑΝΟΜΗΣ</t>
  </si>
  <si>
    <t>ΓΕΝΙΚΟ ΣΥΝΟΛΟ</t>
  </si>
  <si>
    <t>Σημείωση: Στο Δίκτυο Διανομής Θεσσαλίας, το πλήθος των Σημείων Παράδοσης με παράλληλη εκπροσώπηση είναι 1</t>
  </si>
  <si>
    <t xml:space="preserve">Διαχειριστής Δικτύου: Εnaon EDA                                </t>
  </si>
  <si>
    <t>ΣΥΝΟΛΙΚΟ Enaon EDA</t>
  </si>
  <si>
    <t xml:space="preserve">  </t>
  </si>
  <si>
    <t>MONTH: JANUARY 2024</t>
  </si>
  <si>
    <t>ACTIVE GAS SUPPLIERS, NUMBER OF ACTIVATED CUSTOMERS, MONTHLY ALLOCATED NATURAL GAS QUANTITIES (FOR DISTRIBUTION NETWORKS PER DISTRIBUTION TARIFF CATEGORY)</t>
  </si>
  <si>
    <t xml:space="preserve">Distribution System Operator: Εnaon ΕDA                      </t>
  </si>
  <si>
    <t>REGION</t>
  </si>
  <si>
    <t>THESSALONIKI</t>
  </si>
  <si>
    <t>THESSALY</t>
  </si>
  <si>
    <t>ATTIKI</t>
  </si>
  <si>
    <t>CENTRAL GREECE</t>
  </si>
  <si>
    <t>CENTRAL MACEDONIA</t>
  </si>
  <si>
    <t>EASTERN MACEDONIA &amp;  THRACE</t>
  </si>
  <si>
    <t>WESTERN MACEDONIA</t>
  </si>
  <si>
    <t>WESTERN GREECE</t>
  </si>
  <si>
    <t>EPIRUS</t>
  </si>
  <si>
    <t>PELOPONNESE</t>
  </si>
  <si>
    <t>TOTAL Enaon EDA</t>
  </si>
  <si>
    <t>A/N</t>
  </si>
  <si>
    <t>ACTIVE SUPPLIERS</t>
  </si>
  <si>
    <t xml:space="preserve">CONSTRUCTED NETWORK (km): </t>
  </si>
  <si>
    <t>ACTIVATED CUSTOMERS WITH EXCLUSIVE REPRESENTATION</t>
  </si>
  <si>
    <t>ACTIVATED CUSTOMERS WITH NON EXCLUSIVE REPRESENTATION</t>
  </si>
  <si>
    <t>MONTHLY ALLOCATED GAS QUANTITIES (KWh)</t>
  </si>
  <si>
    <t>AVERAGE MONTHLY CONSUMPTION (KWh)</t>
  </si>
  <si>
    <t>MONTHLY BASIC ACTIVITY (INVOICED  €)</t>
  </si>
  <si>
    <t>MONTHLY BASIC ACTIVITY per PoD (INVOICED €)</t>
  </si>
  <si>
    <t>ANOXAL</t>
  </si>
  <si>
    <t>RESIDENTIAL</t>
  </si>
  <si>
    <t>COMMERCIAL</t>
  </si>
  <si>
    <t>INDUSTRIAL</t>
  </si>
  <si>
    <t>AIRCONDITIONING/COGENERATION</t>
  </si>
  <si>
    <t>ELVALHALKOR</t>
  </si>
  <si>
    <t>DEPA S.A.</t>
  </si>
  <si>
    <t>PPC S.A.</t>
  </si>
  <si>
    <t>ELINOIL S.A.</t>
  </si>
  <si>
    <t>EPA ATTIKIS S.A.</t>
  </si>
  <si>
    <t>ZENITH S.A.</t>
  </si>
  <si>
    <t>EFA S.A.</t>
  </si>
  <si>
    <t>HERON S.A.</t>
  </si>
  <si>
    <t>MOTOR OIL (HELLAS)</t>
  </si>
  <si>
    <t>MYTILINEOS HOLDINGS S.A.</t>
  </si>
  <si>
    <t>SIDENOR S.A.</t>
  </si>
  <si>
    <t>ELPEDISON S.A.</t>
  </si>
  <si>
    <t>GREENSTEEL - CEDALION COMMODITIES S.A.</t>
  </si>
  <si>
    <t>SOVEL S.A.</t>
  </si>
  <si>
    <t>VOLTON S.A.</t>
  </si>
  <si>
    <t>TOTAL</t>
  </si>
  <si>
    <t>Μήνας: ΦΕΒΡΟΥΑΡΙΟΣ 2024</t>
  </si>
  <si>
    <t> </t>
  </si>
  <si>
    <t>MONTH: FEBRUARY 2024</t>
  </si>
  <si>
    <t>Μήνας: ΙΟΥΝΙΟΣ 2021</t>
  </si>
  <si>
    <t>Διαχειριστής Δικτύου: ΕΔΑ ΘΕΣΣ Α.Ε.</t>
  </si>
  <si>
    <t>Πλήθος ενεργών σημείων παράδοσης με αποκλειστική εκπροσώπηση</t>
  </si>
  <si>
    <t>Πλήθος ενεργών σημείων παράδοσης με παράλληλη εκπροσώπηση</t>
  </si>
  <si>
    <t xml:space="preserve"> Συνολικό Πλήθος ενεργών σημείων παράδοσης</t>
  </si>
  <si>
    <t>Κατανάλωση Φ.Α. (ΜWh)</t>
  </si>
  <si>
    <t>ΜΗΝΙΑΙΕΣ ΚΑΤΑΝΕΜΗΘΕΙΣΕΣ ΠΟΣΟΤΗΤΕΣ ΦΑ (MWh)</t>
  </si>
  <si>
    <t>ΜΕΣΗ ΜΗΝΙΑΙΑ ΚΑΤΑΝΑΛΩΣΗ (MWh)</t>
  </si>
  <si>
    <t>ΖΕΝΙΘ</t>
  </si>
  <si>
    <t>Οικιακό</t>
  </si>
  <si>
    <t>Δ.ΕΠ.Α. Α.Ε.</t>
  </si>
  <si>
    <t>Επαγγελματικό</t>
  </si>
  <si>
    <t>ΔΕΠΑ</t>
  </si>
  <si>
    <t>Βιομηχανικό</t>
  </si>
  <si>
    <t>ΦΥΣΙΚΟ ΑΕΡΙΟ ΕΛΛΗΝΙΚΗ ΕΤΑΙΡΕΙΑ ΕΝΕΡΓΕΙΑΣ</t>
  </si>
  <si>
    <t>ΠΡΟΜΗΘΕΑΣ GAS A.E.</t>
  </si>
  <si>
    <t>ELPEDISON A.E.</t>
  </si>
  <si>
    <t>ΜΥΤΙΛΗΝΑΙΟΣ Α.Ε. - OΜΙΛΟΣ ΕΠΙΧΕΙΡΗΣΕΩΝ</t>
  </si>
  <si>
    <t xml:space="preserve">ΑΝΟΞΑΛ Α.Ε. ΒΙΟΜΗΧΑΝΙΑ ΕΠΕΞΕΡΓΑΣΙΑΣ ΚΑΙ ΑΝΑΚΥΚΛΩΣΗΣ ΜΕΤΑΛΛΩΝ </t>
  </si>
  <si>
    <t>M-NG TRADING S.A.</t>
  </si>
  <si>
    <t>FULGOR ΕΛΛΗΝΙΚΗ ΕΤΑΙΡΕΙΑ ΗΛΕΚΤΡΙΚΩΝ ΚΑΛΩΔΙΩΝ Α.Ε.</t>
  </si>
  <si>
    <t>MNG Trading</t>
  </si>
  <si>
    <t>ΕΛΒΑΛΧΑΛΚΟΡ Α.Ε.</t>
  </si>
  <si>
    <t>ΣΙΔΕΝΟΡ ΒΙΟΜΗΧΑΝΙΚΗ ΧΑΛΥΒΑ Α.Ε.</t>
  </si>
  <si>
    <t>GREENSTEEL CEDALION COMMODITIES A.E.</t>
  </si>
  <si>
    <t>SOVEL A.E. ΕΛΛΗΝΙΚΗ ΕΤΑΙΡΙΑ</t>
  </si>
  <si>
    <t>ΜΟΤΟΡΟΪΛ ΕΛΛΑΣ ΔΙΥΛΙΣΤΗΡΙΑ ΚΟΡΙΝΘΟΥ Α.Ε.</t>
  </si>
  <si>
    <t>ΒΑ ΥΑΛΟΥΡΓΙΑ ΕΛΛΑΔΟΣ Α.Ε.</t>
  </si>
  <si>
    <t>CORAL A.E.</t>
  </si>
  <si>
    <t>WATT &amp; VOLT Α.Ε. ΕΚΜΕΤΑΛΛΕΥΣΗ ΕΝΑΛΛΑΚΤΙΚΩΝ ΜΟΡΦΩΝ ΕΝΕΡΓΕΙΑΣ</t>
  </si>
  <si>
    <t>WATT AND VOLT A.E.</t>
  </si>
  <si>
    <t>ΔΕΗ Α.Ε.</t>
  </si>
  <si>
    <t>KEN ΠΑΡΑΓΩΓΗ ΚΑΙ ΕΜΠΟΡΙΑ ΕΝΕΡΓΕΙΑΚΩΝ ΠΡΟΙΟΝΤΩΝ</t>
  </si>
  <si>
    <t>ΠΕΤΡΟΓΚΑΖ Α.Ε.</t>
  </si>
  <si>
    <t>ΚΕΝ ΠΑΡΑΓΩΓΗ ΚΑΙ ΕΜΠΟΡΙΑ ΕΝΕΡΓΕΙΑΚΩΝ ΠΡΟΙΟΝΤΩΝ Α.Ε.</t>
  </si>
  <si>
    <t>ΕΛΙΝΟΙΛ ΕΛΛΗΝΙΚΗ ΕΤΑΙΡΕΙΑ ΠΕΤΡΕΛΑΙΩΝ Α.Ε.</t>
  </si>
  <si>
    <t>Supplier 7</t>
  </si>
  <si>
    <t>Supplier 8</t>
  </si>
  <si>
    <t>Supplier 9</t>
  </si>
  <si>
    <t>Supplier 10</t>
  </si>
  <si>
    <t>Supplier 11</t>
  </si>
  <si>
    <t>Supplier 12</t>
  </si>
  <si>
    <t>Supplier 13</t>
  </si>
  <si>
    <t>Supplier 14</t>
  </si>
  <si>
    <t>Supplier 15</t>
  </si>
  <si>
    <t>Σημείωση: Στο Δίκτυο Διανομής Θεσσαλίας, το πλήθος των Σημείων Παράδοσης με παράλληλη εκπροσώπηση είναι 2</t>
  </si>
  <si>
    <t>ΣΥΝΟΛΙΚΟ Εnaon EDA</t>
  </si>
  <si>
    <t>Μήνας: ΜΑΡΤΙΟΣ 2024</t>
  </si>
  <si>
    <t>MONTH: MARCH 2024</t>
  </si>
  <si>
    <t>ΔΕΠΑ ΕΜΠΟΡΙΑΣ A.E</t>
  </si>
  <si>
    <t>ΕΤΑΙΡΕΙΑ ΠΡΟΜΗΘΕΙΑΣ ΑΕΡΙΟΥ ΘΕΣΣΑΛΟΝΙΚΗΣ ΘΕΣΣΑΛΙΑΣ M.A.E.</t>
  </si>
  <si>
    <t>ΕΤΑΙΡΕΙΑ ΠΑΡΟΧΗΣ ΑΕΡΙΟΥ ΑΤΤΙΚΗΣ ΜΑΕ</t>
  </si>
  <si>
    <t>M - NG TRADING</t>
  </si>
  <si>
    <t>ΣΙΔΕΝΟΡ ΒΙΟΜΗΧΑΝΙΚΗ ΧΆΛΥΒΑ A.E</t>
  </si>
  <si>
    <t>ELPEDISON ΑΕ</t>
  </si>
  <si>
    <t>ΜΥΤΙΛΗΝΑΙΟΣ A.E. - ΟΜΙΛΟΣ ΕΠΙΧΕΙΡΗΣΕΩΝ</t>
  </si>
  <si>
    <t>NRG TRADING HOUSE A.E.</t>
  </si>
  <si>
    <t>ΚΕΝ A.E.</t>
  </si>
  <si>
    <t>ΕΛΙΝΟΙΛ - ΕΛΛΗΝΙΚΗ ΕΤΑΙΡΙΑ ΠΕΤΡΕΛΑΙΩΝ A.E</t>
  </si>
  <si>
    <t>ΠΕΤΡΟΓΚΑΖ A.E.</t>
  </si>
  <si>
    <t>ΔΕΗ A.E.</t>
  </si>
  <si>
    <t>NRG TRADING HOUSE Α.Ε. πτκ</t>
  </si>
  <si>
    <t>VOLTON A.E</t>
  </si>
  <si>
    <t>Σύνολο</t>
  </si>
  <si>
    <t>ΗΡΩΝ ΜΟΝΟΠΡΟΣΩΠΗ A.E. ΕΝΕΡΓΕΙΑΚΩΝ ΥΠΗΡΕΣΙΩΝ</t>
  </si>
  <si>
    <t>ΕΦΑ ΕΝΕΡΓΕΙΑΚΉ ΕΤΑΙΡΕΙΑ Φ.Α. ΑΕ.</t>
  </si>
  <si>
    <t>ΜΟΤΟΡ ΟΙΛ</t>
  </si>
  <si>
    <t>ΣΙΔΕΝΟΡ ΒΙΟΜΗΧΑΝΙΚΗ ΧAΛΥΒΑ A.E</t>
  </si>
  <si>
    <t>ΑΝΟΞΑΛ A.E.</t>
  </si>
  <si>
    <t>ΕΛΒΑΛΧΑΛΚΟΡ A.E.</t>
  </si>
  <si>
    <t>FULGOR A.E.</t>
  </si>
  <si>
    <t>ANOXAL S.A.</t>
  </si>
  <si>
    <t>ELVALHALKOR S.A.</t>
  </si>
  <si>
    <t>DEPA COMMERCIAL S.A.</t>
  </si>
  <si>
    <t xml:space="preserve">MOTOR OIL </t>
  </si>
  <si>
    <t>FULGOR S.A.</t>
  </si>
  <si>
    <t xml:space="preserve">Διαχειριστής Δικτύου: Enaon ΕΔΑ                        </t>
  </si>
  <si>
    <t>ΣΥΝΟΛΙΚΟ Enaon ΕΔΑ</t>
  </si>
  <si>
    <t>Μήνας: ΑΠΡΙΛΙΟΣ 2024</t>
  </si>
  <si>
    <t>MONTH: APRIL 2024</t>
  </si>
  <si>
    <t>Μήνας: ΜΑΙΟΣ 2024</t>
  </si>
  <si>
    <t>MONTH: MAY 2024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</si>
  <si>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</si>
  <si>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</si>
  <si>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</si>
  <si>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</si>
  <si>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</si>
  <si>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</si>
  <si>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</si>
  <si>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</si>
  <si>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</si>
  <si>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</si>
  <si>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</si>
  <si>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</si>
  <si>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</si>
  <si>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</si>
  <si>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</si>
  <si>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</si>
  <si>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</si>
  <si>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</si>
  <si>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</si>
  <si>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</si>
  <si>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</si>
  <si>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</si>
  <si>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</si>
  <si>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</si>
  <si>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</si>
  <si>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</si>
  <si>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</si>
  <si>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</si>
  <si>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</si>
  <si>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</si>
  <si>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</si>
  <si>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</si>
  <si>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</si>
  <si>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</si>
  <si>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VOLTERRA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</si>
</sst>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#,##0.00\ _€"/>
  </numFmts>
  <fonts count="17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sz val="14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4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9"/>
      <color indexed="81"/>
      <name val="Tahoma"/>
      <family val="2"/>
      <charset val="161"/>
    </font>
    <font>
      <b/>
      <sz val="11"/>
      <color rgb="FF000000"/>
      <name val="Calibri"/>
      <family val="2"/>
      <charset val="1"/>
    </font>
    <font>
      <sz val="11"/>
      <name val="Calibri"/>
      <family val="2"/>
      <charset val="161"/>
    </font>
    <font>
      <sz val="8"/>
      <name val="Calibri"/>
      <family val="2"/>
      <charset val="161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indexed="65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13">
    <xf numFmtId="0" fontId="0" fillId="0" borderId="0" xfId="0"/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3" fontId="11" fillId="0" borderId="17" xfId="1" applyNumberFormat="1" applyFont="1" applyBorder="1" applyAlignment="1">
      <alignment horizontal="right" vertical="center"/>
    </xf>
    <xf numFmtId="3" fontId="11" fillId="0" borderId="18" xfId="1" applyNumberFormat="1" applyFont="1" applyBorder="1" applyAlignment="1">
      <alignment horizontal="right" vertical="center"/>
    </xf>
    <xf numFmtId="0" fontId="1" fillId="0" borderId="0" xfId="1" applyAlignment="1">
      <alignment horizontal="center" vertical="center" wrapText="1"/>
    </xf>
    <xf numFmtId="0" fontId="1" fillId="0" borderId="0" xfId="1" applyAlignment="1">
      <alignment vertical="center"/>
    </xf>
    <xf numFmtId="3" fontId="3" fillId="2" borderId="18" xfId="1" applyNumberFormat="1" applyFont="1" applyFill="1" applyBorder="1" applyAlignment="1">
      <alignment horizontal="right" vertical="center"/>
    </xf>
    <xf numFmtId="164" fontId="3" fillId="2" borderId="18" xfId="1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9" fillId="0" borderId="18" xfId="1" applyFont="1" applyBorder="1" applyAlignment="1">
      <alignment horizontal="right" vertical="center"/>
    </xf>
    <xf numFmtId="3" fontId="9" fillId="0" borderId="0" xfId="1" applyNumberFormat="1" applyFont="1" applyAlignment="1">
      <alignment horizontal="center" vertical="center"/>
    </xf>
    <xf numFmtId="164" fontId="3" fillId="2" borderId="27" xfId="1" applyNumberFormat="1" applyFont="1" applyFill="1" applyBorder="1" applyAlignment="1">
      <alignment horizontal="right" vertical="center"/>
    </xf>
    <xf numFmtId="164" fontId="11" fillId="0" borderId="27" xfId="1" applyNumberFormat="1" applyFont="1" applyBorder="1" applyAlignment="1">
      <alignment horizontal="right" vertical="center"/>
    </xf>
    <xf numFmtId="0" fontId="2" fillId="3" borderId="12" xfId="1" applyFont="1" applyFill="1" applyBorder="1" applyAlignment="1">
      <alignment horizontal="center" vertical="center" wrapText="1"/>
    </xf>
    <xf numFmtId="0" fontId="2" fillId="3" borderId="13" xfId="1" applyFont="1" applyFill="1" applyBorder="1" applyAlignment="1">
      <alignment horizontal="center" vertical="center" wrapText="1"/>
    </xf>
    <xf numFmtId="164" fontId="2" fillId="3" borderId="14" xfId="1" applyNumberFormat="1" applyFont="1" applyFill="1" applyBorder="1" applyAlignment="1">
      <alignment vertical="center" wrapText="1"/>
    </xf>
    <xf numFmtId="164" fontId="2" fillId="3" borderId="15" xfId="1" applyNumberFormat="1" applyFont="1" applyFill="1" applyBorder="1" applyAlignment="1">
      <alignment vertical="center" wrapText="1"/>
    </xf>
    <xf numFmtId="164" fontId="11" fillId="0" borderId="24" xfId="1" applyNumberFormat="1" applyFont="1" applyBorder="1" applyAlignment="1">
      <alignment horizontal="right" vertical="center"/>
    </xf>
    <xf numFmtId="164" fontId="2" fillId="3" borderId="12" xfId="1" applyNumberFormat="1" applyFont="1" applyFill="1" applyBorder="1" applyAlignment="1">
      <alignment vertical="center" wrapText="1"/>
    </xf>
    <xf numFmtId="4" fontId="3" fillId="2" borderId="14" xfId="1" applyNumberFormat="1" applyFont="1" applyFill="1" applyBorder="1" applyAlignment="1">
      <alignment horizontal="right" vertical="center"/>
    </xf>
    <xf numFmtId="4" fontId="3" fillId="2" borderId="27" xfId="1" applyNumberFormat="1" applyFont="1" applyFill="1" applyBorder="1" applyAlignment="1">
      <alignment horizontal="right" vertical="center"/>
    </xf>
    <xf numFmtId="4" fontId="11" fillId="0" borderId="27" xfId="1" applyNumberFormat="1" applyFont="1" applyBorder="1" applyAlignment="1">
      <alignment horizontal="right" vertical="center"/>
    </xf>
    <xf numFmtId="4" fontId="3" fillId="2" borderId="19" xfId="1" applyNumberFormat="1" applyFont="1" applyFill="1" applyBorder="1" applyAlignment="1">
      <alignment horizontal="right" vertical="center"/>
    </xf>
    <xf numFmtId="4" fontId="11" fillId="0" borderId="18" xfId="1" applyNumberFormat="1" applyFont="1" applyBorder="1" applyAlignment="1">
      <alignment horizontal="right" vertical="center"/>
    </xf>
    <xf numFmtId="164" fontId="5" fillId="0" borderId="0" xfId="1" applyNumberFormat="1" applyFont="1" applyAlignment="1">
      <alignment vertical="center"/>
    </xf>
    <xf numFmtId="164" fontId="7" fillId="0" borderId="0" xfId="1" applyNumberFormat="1" applyFont="1" applyAlignment="1">
      <alignment vertical="center"/>
    </xf>
    <xf numFmtId="4" fontId="5" fillId="0" borderId="0" xfId="1" applyNumberFormat="1" applyFont="1" applyAlignment="1">
      <alignment vertical="center"/>
    </xf>
    <xf numFmtId="4" fontId="7" fillId="0" borderId="0" xfId="1" applyNumberFormat="1" applyFont="1" applyAlignment="1">
      <alignment vertical="center"/>
    </xf>
    <xf numFmtId="4" fontId="2" fillId="3" borderId="13" xfId="1" applyNumberFormat="1" applyFont="1" applyFill="1" applyBorder="1" applyAlignment="1">
      <alignment horizontal="center" vertical="center" wrapText="1"/>
    </xf>
    <xf numFmtId="4" fontId="2" fillId="3" borderId="15" xfId="1" applyNumberFormat="1" applyFont="1" applyFill="1" applyBorder="1" applyAlignment="1">
      <alignment vertical="center" wrapText="1"/>
    </xf>
    <xf numFmtId="4" fontId="3" fillId="2" borderId="8" xfId="1" applyNumberFormat="1" applyFont="1" applyFill="1" applyBorder="1" applyAlignment="1">
      <alignment horizontal="right" vertical="center"/>
    </xf>
    <xf numFmtId="164" fontId="2" fillId="3" borderId="12" xfId="1" applyNumberFormat="1" applyFont="1" applyFill="1" applyBorder="1" applyAlignment="1">
      <alignment horizontal="center" vertical="center" wrapText="1"/>
    </xf>
    <xf numFmtId="3" fontId="11" fillId="0" borderId="36" xfId="1" applyNumberFormat="1" applyFont="1" applyBorder="1" applyAlignment="1">
      <alignment horizontal="right" vertical="center"/>
    </xf>
    <xf numFmtId="3" fontId="3" fillId="2" borderId="36" xfId="1" applyNumberFormat="1" applyFont="1" applyFill="1" applyBorder="1" applyAlignment="1">
      <alignment horizontal="right" vertical="center"/>
    </xf>
    <xf numFmtId="164" fontId="3" fillId="2" borderId="7" xfId="1" applyNumberFormat="1" applyFont="1" applyFill="1" applyBorder="1" applyAlignment="1">
      <alignment horizontal="right" vertical="center"/>
    </xf>
    <xf numFmtId="164" fontId="2" fillId="0" borderId="27" xfId="1" applyNumberFormat="1" applyFont="1" applyBorder="1" applyAlignment="1">
      <alignment horizontal="right" vertical="center" wrapText="1"/>
    </xf>
    <xf numFmtId="164" fontId="11" fillId="0" borderId="11" xfId="1" applyNumberFormat="1" applyFont="1" applyBorder="1" applyAlignment="1">
      <alignment horizontal="right" vertical="center"/>
    </xf>
    <xf numFmtId="4" fontId="3" fillId="2" borderId="7" xfId="1" applyNumberFormat="1" applyFont="1" applyFill="1" applyBorder="1" applyAlignment="1">
      <alignment horizontal="right" vertical="center"/>
    </xf>
    <xf numFmtId="164" fontId="2" fillId="0" borderId="27" xfId="1" applyNumberFormat="1" applyFont="1" applyBorder="1" applyAlignment="1">
      <alignment horizontal="right" vertical="center"/>
    </xf>
    <xf numFmtId="164" fontId="7" fillId="0" borderId="27" xfId="1" applyNumberFormat="1" applyFont="1" applyBorder="1" applyAlignment="1">
      <alignment horizontal="right" vertical="center"/>
    </xf>
    <xf numFmtId="164" fontId="2" fillId="3" borderId="13" xfId="1" applyNumberFormat="1" applyFont="1" applyFill="1" applyBorder="1" applyAlignment="1">
      <alignment vertical="center" wrapText="1"/>
    </xf>
    <xf numFmtId="4" fontId="2" fillId="3" borderId="13" xfId="1" applyNumberFormat="1" applyFont="1" applyFill="1" applyBorder="1" applyAlignment="1">
      <alignment vertical="center" wrapText="1"/>
    </xf>
    <xf numFmtId="0" fontId="2" fillId="2" borderId="43" xfId="1" applyFont="1" applyFill="1" applyBorder="1" applyAlignment="1">
      <alignment horizontal="center" vertical="center" wrapText="1"/>
    </xf>
    <xf numFmtId="0" fontId="2" fillId="2" borderId="46" xfId="1" applyFont="1" applyFill="1" applyBorder="1" applyAlignment="1">
      <alignment horizontal="center" vertical="center" wrapText="1"/>
    </xf>
    <xf numFmtId="0" fontId="2" fillId="5" borderId="43" xfId="1" applyFont="1" applyFill="1" applyBorder="1" applyAlignment="1">
      <alignment horizontal="center" vertical="center" wrapText="1"/>
    </xf>
    <xf numFmtId="0" fontId="11" fillId="6" borderId="44" xfId="1" applyFont="1" applyFill="1" applyBorder="1" applyAlignment="1">
      <alignment horizontal="center" vertical="center" wrapText="1"/>
    </xf>
    <xf numFmtId="0" fontId="11" fillId="6" borderId="45" xfId="1" applyFont="1" applyFill="1" applyBorder="1" applyAlignment="1">
      <alignment horizontal="center" vertical="center" wrapText="1"/>
    </xf>
    <xf numFmtId="0" fontId="3" fillId="5" borderId="34" xfId="1" applyFont="1" applyFill="1" applyBorder="1" applyAlignment="1">
      <alignment horizontal="center" vertical="center" wrapText="1"/>
    </xf>
    <xf numFmtId="0" fontId="1" fillId="5" borderId="15" xfId="1" applyFill="1" applyBorder="1" applyAlignment="1">
      <alignment horizontal="center" vertical="center" wrapText="1"/>
    </xf>
    <xf numFmtId="3" fontId="11" fillId="5" borderId="36" xfId="1" applyNumberFormat="1" applyFont="1" applyFill="1" applyBorder="1" applyAlignment="1">
      <alignment horizontal="right" vertical="center"/>
    </xf>
    <xf numFmtId="3" fontId="11" fillId="5" borderId="18" xfId="1" applyNumberFormat="1" applyFont="1" applyFill="1" applyBorder="1" applyAlignment="1">
      <alignment horizontal="right" vertical="center"/>
    </xf>
    <xf numFmtId="4" fontId="11" fillId="5" borderId="24" xfId="1" applyNumberFormat="1" applyFont="1" applyFill="1" applyBorder="1" applyAlignment="1">
      <alignment horizontal="right" vertical="center"/>
    </xf>
    <xf numFmtId="0" fontId="12" fillId="5" borderId="15" xfId="1" applyFont="1" applyFill="1" applyBorder="1" applyAlignment="1">
      <alignment horizontal="center" vertical="center" wrapText="1"/>
    </xf>
    <xf numFmtId="0" fontId="3" fillId="5" borderId="42" xfId="1" applyFont="1" applyFill="1" applyBorder="1" applyAlignment="1">
      <alignment horizontal="center" vertical="center" wrapText="1"/>
    </xf>
    <xf numFmtId="3" fontId="3" fillId="5" borderId="40" xfId="1" applyNumberFormat="1" applyFont="1" applyFill="1" applyBorder="1" applyAlignment="1">
      <alignment horizontal="right" vertical="center"/>
    </xf>
    <xf numFmtId="3" fontId="3" fillId="5" borderId="22" xfId="1" applyNumberFormat="1" applyFont="1" applyFill="1" applyBorder="1" applyAlignment="1">
      <alignment horizontal="right" vertical="center"/>
    </xf>
    <xf numFmtId="164" fontId="3" fillId="5" borderId="32" xfId="1" applyNumberFormat="1" applyFont="1" applyFill="1" applyBorder="1" applyAlignment="1">
      <alignment horizontal="right" vertical="center"/>
    </xf>
    <xf numFmtId="4" fontId="3" fillId="5" borderId="32" xfId="1" applyNumberFormat="1" applyFont="1" applyFill="1" applyBorder="1" applyAlignment="1">
      <alignment horizontal="right" vertical="center"/>
    </xf>
    <xf numFmtId="4" fontId="3" fillId="5" borderId="21" xfId="1" applyNumberFormat="1" applyFont="1" applyFill="1" applyBorder="1" applyAlignment="1">
      <alignment horizontal="right" vertical="center"/>
    </xf>
    <xf numFmtId="3" fontId="3" fillId="5" borderId="29" xfId="1" applyNumberFormat="1" applyFont="1" applyFill="1" applyBorder="1" applyAlignment="1">
      <alignment horizontal="right" vertical="center"/>
    </xf>
    <xf numFmtId="4" fontId="3" fillId="2" borderId="18" xfId="1" applyNumberFormat="1" applyFont="1" applyFill="1" applyBorder="1" applyAlignment="1">
      <alignment horizontal="right" vertical="center"/>
    </xf>
    <xf numFmtId="164" fontId="11" fillId="5" borderId="36" xfId="1" applyNumberFormat="1" applyFont="1" applyFill="1" applyBorder="1" applyAlignment="1">
      <alignment horizontal="right" vertical="center"/>
    </xf>
    <xf numFmtId="164" fontId="3" fillId="5" borderId="40" xfId="1" applyNumberFormat="1" applyFont="1" applyFill="1" applyBorder="1" applyAlignment="1">
      <alignment horizontal="right" vertical="center"/>
    </xf>
    <xf numFmtId="164" fontId="11" fillId="0" borderId="18" xfId="1" applyNumberFormat="1" applyFont="1" applyBorder="1" applyAlignment="1">
      <alignment horizontal="right" vertical="center"/>
    </xf>
    <xf numFmtId="164" fontId="11" fillId="5" borderId="18" xfId="1" applyNumberFormat="1" applyFont="1" applyFill="1" applyBorder="1" applyAlignment="1">
      <alignment horizontal="right" vertical="center"/>
    </xf>
    <xf numFmtId="0" fontId="9" fillId="0" borderId="0" xfId="1" applyFont="1" applyAlignment="1">
      <alignment horizontal="left" vertical="center"/>
    </xf>
    <xf numFmtId="3" fontId="3" fillId="2" borderId="6" xfId="1" applyNumberFormat="1" applyFont="1" applyFill="1" applyBorder="1" applyAlignment="1">
      <alignment horizontal="right" vertical="center"/>
    </xf>
    <xf numFmtId="3" fontId="3" fillId="2" borderId="9" xfId="1" applyNumberFormat="1" applyFont="1" applyFill="1" applyBorder="1" applyAlignment="1">
      <alignment horizontal="right" vertical="center"/>
    </xf>
    <xf numFmtId="3" fontId="11" fillId="0" borderId="22" xfId="1" applyNumberFormat="1" applyFont="1" applyBorder="1" applyAlignment="1">
      <alignment horizontal="right" vertical="center"/>
    </xf>
    <xf numFmtId="0" fontId="11" fillId="6" borderId="47" xfId="1" applyFont="1" applyFill="1" applyBorder="1" applyAlignment="1">
      <alignment horizontal="center" vertical="center" wrapText="1"/>
    </xf>
    <xf numFmtId="0" fontId="11" fillId="6" borderId="48" xfId="1" applyFont="1" applyFill="1" applyBorder="1" applyAlignment="1">
      <alignment horizontal="center" vertical="center" wrapText="1"/>
    </xf>
    <xf numFmtId="0" fontId="2" fillId="5" borderId="49" xfId="1" applyFont="1" applyFill="1" applyBorder="1" applyAlignment="1">
      <alignment horizontal="center" vertical="center" wrapText="1"/>
    </xf>
    <xf numFmtId="0" fontId="2" fillId="2" borderId="49" xfId="1" applyFont="1" applyFill="1" applyBorder="1" applyAlignment="1">
      <alignment horizontal="center" vertical="center" wrapText="1"/>
    </xf>
    <xf numFmtId="0" fontId="2" fillId="2" borderId="50" xfId="1" applyFont="1" applyFill="1" applyBorder="1" applyAlignment="1">
      <alignment horizontal="center" vertical="center" wrapText="1"/>
    </xf>
    <xf numFmtId="164" fontId="3" fillId="2" borderId="9" xfId="1" applyNumberFormat="1" applyFont="1" applyFill="1" applyBorder="1" applyAlignment="1">
      <alignment horizontal="right" vertical="center"/>
    </xf>
    <xf numFmtId="4" fontId="3" fillId="2" borderId="9" xfId="1" applyNumberFormat="1" applyFont="1" applyFill="1" applyBorder="1" applyAlignment="1">
      <alignment horizontal="right" vertical="center"/>
    </xf>
    <xf numFmtId="4" fontId="11" fillId="4" borderId="19" xfId="1" applyNumberFormat="1" applyFont="1" applyFill="1" applyBorder="1" applyAlignment="1">
      <alignment horizontal="right" vertical="center"/>
    </xf>
    <xf numFmtId="164" fontId="11" fillId="0" borderId="22" xfId="1" applyNumberFormat="1" applyFont="1" applyBorder="1" applyAlignment="1">
      <alignment horizontal="right" vertical="center"/>
    </xf>
    <xf numFmtId="4" fontId="11" fillId="0" borderId="22" xfId="1" applyNumberFormat="1" applyFont="1" applyBorder="1" applyAlignment="1">
      <alignment horizontal="right" vertical="center"/>
    </xf>
    <xf numFmtId="4" fontId="11" fillId="4" borderId="21" xfId="1" applyNumberFormat="1" applyFont="1" applyFill="1" applyBorder="1" applyAlignment="1">
      <alignment horizontal="right" vertical="center"/>
    </xf>
    <xf numFmtId="4" fontId="11" fillId="5" borderId="18" xfId="1" applyNumberFormat="1" applyFont="1" applyFill="1" applyBorder="1" applyAlignment="1">
      <alignment horizontal="right" vertical="center"/>
    </xf>
    <xf numFmtId="4" fontId="3" fillId="5" borderId="51" xfId="1" applyNumberFormat="1" applyFont="1" applyFill="1" applyBorder="1" applyAlignment="1">
      <alignment horizontal="right" vertical="center"/>
    </xf>
    <xf numFmtId="4" fontId="11" fillId="5" borderId="51" xfId="1" applyNumberFormat="1" applyFont="1" applyFill="1" applyBorder="1" applyAlignment="1">
      <alignment horizontal="right" vertical="center"/>
    </xf>
    <xf numFmtId="4" fontId="3" fillId="5" borderId="42" xfId="1" applyNumberFormat="1" applyFont="1" applyFill="1" applyBorder="1" applyAlignment="1">
      <alignment horizontal="right" vertical="center"/>
    </xf>
    <xf numFmtId="3" fontId="11" fillId="5" borderId="17" xfId="1" applyNumberFormat="1" applyFont="1" applyFill="1" applyBorder="1" applyAlignment="1">
      <alignment horizontal="right" vertical="center"/>
    </xf>
    <xf numFmtId="4" fontId="11" fillId="5" borderId="19" xfId="1" applyNumberFormat="1" applyFont="1" applyFill="1" applyBorder="1" applyAlignment="1">
      <alignment horizontal="right" vertical="center"/>
    </xf>
    <xf numFmtId="164" fontId="7" fillId="0" borderId="18" xfId="1" applyNumberFormat="1" applyFont="1" applyBorder="1" applyAlignment="1">
      <alignment horizontal="right" vertical="center"/>
    </xf>
    <xf numFmtId="0" fontId="0" fillId="0" borderId="18" xfId="0" applyBorder="1"/>
    <xf numFmtId="0" fontId="2" fillId="0" borderId="0" xfId="0" applyFont="1"/>
    <xf numFmtId="164" fontId="6" fillId="0" borderId="0" xfId="1" applyNumberFormat="1" applyFont="1" applyAlignment="1">
      <alignment horizontal="left" vertical="center" wrapText="1"/>
    </xf>
    <xf numFmtId="3" fontId="1" fillId="0" borderId="0" xfId="1" applyNumberFormat="1" applyAlignment="1">
      <alignment horizontal="center" vertical="center" wrapText="1"/>
    </xf>
    <xf numFmtId="164" fontId="1" fillId="0" borderId="0" xfId="1" applyNumberFormat="1" applyAlignment="1">
      <alignment horizontal="center" vertical="center" wrapText="1"/>
    </xf>
    <xf numFmtId="0" fontId="10" fillId="0" borderId="23" xfId="1" applyFont="1" applyBorder="1" applyAlignment="1">
      <alignment horizontal="center" vertical="center"/>
    </xf>
    <xf numFmtId="0" fontId="1" fillId="0" borderId="14" xfId="1" applyBorder="1" applyAlignment="1">
      <alignment horizontal="center" vertical="center" wrapText="1"/>
    </xf>
    <xf numFmtId="0" fontId="1" fillId="0" borderId="12" xfId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 wrapText="1"/>
    </xf>
    <xf numFmtId="0" fontId="2" fillId="0" borderId="18" xfId="0" applyFont="1" applyBorder="1"/>
    <xf numFmtId="4" fontId="11" fillId="4" borderId="18" xfId="1" applyNumberFormat="1" applyFont="1" applyFill="1" applyBorder="1" applyAlignment="1">
      <alignment horizontal="right" vertical="center"/>
    </xf>
    <xf numFmtId="0" fontId="3" fillId="2" borderId="14" xfId="1" applyFont="1" applyFill="1" applyBorder="1" applyAlignment="1">
      <alignment horizontal="center" vertical="center" wrapText="1"/>
    </xf>
    <xf numFmtId="3" fontId="3" fillId="5" borderId="37" xfId="1" applyNumberFormat="1" applyFont="1" applyFill="1" applyBorder="1" applyAlignment="1">
      <alignment horizontal="right" vertical="center"/>
    </xf>
    <xf numFmtId="3" fontId="3" fillId="5" borderId="25" xfId="1" applyNumberFormat="1" applyFont="1" applyFill="1" applyBorder="1" applyAlignment="1">
      <alignment horizontal="right" vertical="center"/>
    </xf>
    <xf numFmtId="164" fontId="3" fillId="5" borderId="24" xfId="1" applyNumberFormat="1" applyFont="1" applyFill="1" applyBorder="1" applyAlignment="1">
      <alignment horizontal="right" vertical="center"/>
    </xf>
    <xf numFmtId="164" fontId="3" fillId="5" borderId="25" xfId="1" applyNumberFormat="1" applyFont="1" applyFill="1" applyBorder="1" applyAlignment="1">
      <alignment horizontal="right" vertical="center"/>
    </xf>
    <xf numFmtId="4" fontId="3" fillId="5" borderId="24" xfId="1" applyNumberFormat="1" applyFont="1" applyFill="1" applyBorder="1" applyAlignment="1">
      <alignment horizontal="right" vertical="center"/>
    </xf>
    <xf numFmtId="3" fontId="3" fillId="5" borderId="23" xfId="1" applyNumberFormat="1" applyFont="1" applyFill="1" applyBorder="1" applyAlignment="1">
      <alignment horizontal="right" vertical="center"/>
    </xf>
    <xf numFmtId="4" fontId="3" fillId="5" borderId="25" xfId="1" applyNumberFormat="1" applyFont="1" applyFill="1" applyBorder="1" applyAlignment="1">
      <alignment horizontal="right" vertical="center"/>
    </xf>
    <xf numFmtId="4" fontId="3" fillId="5" borderId="26" xfId="1" applyNumberFormat="1" applyFont="1" applyFill="1" applyBorder="1" applyAlignment="1">
      <alignment horizontal="right" vertical="center"/>
    </xf>
    <xf numFmtId="0" fontId="3" fillId="2" borderId="24" xfId="1" applyFont="1" applyFill="1" applyBorder="1" applyAlignment="1">
      <alignment horizontal="center" vertical="center" wrapText="1"/>
    </xf>
    <xf numFmtId="0" fontId="1" fillId="0" borderId="27" xfId="1" applyBorder="1" applyAlignment="1">
      <alignment horizontal="center" vertical="center" wrapText="1"/>
    </xf>
    <xf numFmtId="0" fontId="12" fillId="0" borderId="27" xfId="1" applyFont="1" applyBorder="1" applyAlignment="1">
      <alignment horizontal="center" vertical="center" wrapText="1"/>
    </xf>
    <xf numFmtId="0" fontId="3" fillId="2" borderId="27" xfId="1" applyFont="1" applyFill="1" applyBorder="1" applyAlignment="1">
      <alignment horizontal="center" vertical="center" wrapText="1"/>
    </xf>
    <xf numFmtId="4" fontId="11" fillId="0" borderId="19" xfId="1" applyNumberFormat="1" applyFont="1" applyBorder="1" applyAlignment="1">
      <alignment horizontal="right" vertical="center"/>
    </xf>
    <xf numFmtId="4" fontId="11" fillId="4" borderId="22" xfId="1" applyNumberFormat="1" applyFont="1" applyFill="1" applyBorder="1" applyAlignment="1">
      <alignment horizontal="right" vertical="center"/>
    </xf>
    <xf numFmtId="4" fontId="11" fillId="0" borderId="21" xfId="1" applyNumberFormat="1" applyFont="1" applyBorder="1" applyAlignment="1">
      <alignment horizontal="right" vertical="center"/>
    </xf>
    <xf numFmtId="3" fontId="3" fillId="2" borderId="39" xfId="1" applyNumberFormat="1" applyFont="1" applyFill="1" applyBorder="1" applyAlignment="1">
      <alignment horizontal="right" vertical="center"/>
    </xf>
    <xf numFmtId="3" fontId="11" fillId="0" borderId="40" xfId="1" applyNumberFormat="1" applyFont="1" applyBorder="1" applyAlignment="1">
      <alignment horizontal="right" vertical="center"/>
    </xf>
    <xf numFmtId="4" fontId="11" fillId="4" borderId="26" xfId="1" applyNumberFormat="1" applyFont="1" applyFill="1" applyBorder="1" applyAlignment="1">
      <alignment horizontal="right" vertical="center"/>
    </xf>
    <xf numFmtId="4" fontId="11" fillId="4" borderId="31" xfId="1" applyNumberFormat="1" applyFont="1" applyFill="1" applyBorder="1" applyAlignment="1">
      <alignment horizontal="right" vertical="center"/>
    </xf>
    <xf numFmtId="0" fontId="5" fillId="7" borderId="0" xfId="1" applyFont="1" applyFill="1" applyAlignment="1">
      <alignment vertical="center"/>
    </xf>
    <xf numFmtId="0" fontId="7" fillId="7" borderId="0" xfId="1" applyFont="1" applyFill="1" applyAlignment="1">
      <alignment vertical="center"/>
    </xf>
    <xf numFmtId="164" fontId="2" fillId="7" borderId="12" xfId="1" applyNumberFormat="1" applyFont="1" applyFill="1" applyBorder="1" applyAlignment="1">
      <alignment vertical="center" wrapText="1"/>
    </xf>
    <xf numFmtId="164" fontId="2" fillId="7" borderId="14" xfId="1" applyNumberFormat="1" applyFont="1" applyFill="1" applyBorder="1" applyAlignment="1">
      <alignment vertical="center" wrapText="1"/>
    </xf>
    <xf numFmtId="0" fontId="2" fillId="7" borderId="49" xfId="1" applyFont="1" applyFill="1" applyBorder="1" applyAlignment="1">
      <alignment horizontal="center" vertical="center" wrapText="1"/>
    </xf>
    <xf numFmtId="164" fontId="3" fillId="7" borderId="9" xfId="1" applyNumberFormat="1" applyFont="1" applyFill="1" applyBorder="1" applyAlignment="1">
      <alignment horizontal="right" vertical="center"/>
    </xf>
    <xf numFmtId="0" fontId="2" fillId="7" borderId="18" xfId="0" applyFont="1" applyFill="1" applyBorder="1"/>
    <xf numFmtId="164" fontId="11" fillId="7" borderId="18" xfId="1" applyNumberFormat="1" applyFont="1" applyFill="1" applyBorder="1" applyAlignment="1">
      <alignment horizontal="right" vertical="center"/>
    </xf>
    <xf numFmtId="164" fontId="3" fillId="7" borderId="18" xfId="1" applyNumberFormat="1" applyFont="1" applyFill="1" applyBorder="1" applyAlignment="1">
      <alignment horizontal="right" vertical="center"/>
    </xf>
    <xf numFmtId="164" fontId="11" fillId="7" borderId="22" xfId="1" applyNumberFormat="1" applyFont="1" applyFill="1" applyBorder="1" applyAlignment="1">
      <alignment horizontal="right" vertical="center"/>
    </xf>
    <xf numFmtId="164" fontId="3" fillId="7" borderId="24" xfId="1" applyNumberFormat="1" applyFont="1" applyFill="1" applyBorder="1" applyAlignment="1">
      <alignment horizontal="right" vertical="center"/>
    </xf>
    <xf numFmtId="3" fontId="11" fillId="7" borderId="18" xfId="1" applyNumberFormat="1" applyFont="1" applyFill="1" applyBorder="1" applyAlignment="1">
      <alignment horizontal="right" vertical="center"/>
    </xf>
    <xf numFmtId="164" fontId="3" fillId="7" borderId="32" xfId="1" applyNumberFormat="1" applyFont="1" applyFill="1" applyBorder="1" applyAlignment="1">
      <alignment horizontal="right" vertical="center"/>
    </xf>
    <xf numFmtId="3" fontId="7" fillId="0" borderId="0" xfId="1" applyNumberFormat="1" applyFont="1" applyAlignment="1">
      <alignment horizontal="center" vertical="center" wrapText="1"/>
    </xf>
    <xf numFmtId="0" fontId="1" fillId="0" borderId="52" xfId="1" applyBorder="1" applyAlignment="1">
      <alignment horizontal="center" vertical="center" wrapText="1"/>
    </xf>
    <xf numFmtId="4" fontId="11" fillId="0" borderId="24" xfId="1" applyNumberFormat="1" applyFont="1" applyBorder="1" applyAlignment="1">
      <alignment horizontal="right" vertical="center"/>
    </xf>
    <xf numFmtId="0" fontId="3" fillId="2" borderId="52" xfId="1" applyFont="1" applyFill="1" applyBorder="1" applyAlignment="1">
      <alignment horizontal="center" vertical="center" wrapText="1"/>
    </xf>
    <xf numFmtId="0" fontId="3" fillId="5" borderId="51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vertical="center"/>
    </xf>
    <xf numFmtId="164" fontId="7" fillId="0" borderId="3" xfId="1" applyNumberFormat="1" applyFont="1" applyBorder="1" applyAlignment="1">
      <alignment vertical="center"/>
    </xf>
    <xf numFmtId="0" fontId="12" fillId="5" borderId="13" xfId="1" applyFont="1" applyFill="1" applyBorder="1" applyAlignment="1">
      <alignment horizontal="center" vertical="center" wrapText="1"/>
    </xf>
    <xf numFmtId="3" fontId="11" fillId="0" borderId="37" xfId="1" applyNumberFormat="1" applyFont="1" applyBorder="1" applyAlignment="1">
      <alignment horizontal="right" vertical="center"/>
    </xf>
    <xf numFmtId="3" fontId="11" fillId="0" borderId="25" xfId="1" applyNumberFormat="1" applyFont="1" applyBorder="1" applyAlignment="1">
      <alignment horizontal="right" vertical="center"/>
    </xf>
    <xf numFmtId="0" fontId="8" fillId="2" borderId="6" xfId="1" applyFont="1" applyFill="1" applyBorder="1" applyAlignment="1">
      <alignment vertical="center"/>
    </xf>
    <xf numFmtId="0" fontId="8" fillId="2" borderId="17" xfId="1" applyFont="1" applyFill="1" applyBorder="1" applyAlignment="1">
      <alignment vertical="center"/>
    </xf>
    <xf numFmtId="0" fontId="8" fillId="2" borderId="10" xfId="1" applyFont="1" applyFill="1" applyBorder="1" applyAlignment="1">
      <alignment vertical="center"/>
    </xf>
    <xf numFmtId="0" fontId="8" fillId="2" borderId="29" xfId="1" applyFont="1" applyFill="1" applyBorder="1" applyAlignment="1">
      <alignment vertical="center"/>
    </xf>
    <xf numFmtId="0" fontId="3" fillId="0" borderId="54" xfId="1" applyFont="1" applyBorder="1" applyAlignment="1">
      <alignment horizontal="centerContinuous" vertical="center" wrapText="1"/>
    </xf>
    <xf numFmtId="0" fontId="3" fillId="0" borderId="53" xfId="1" applyFont="1" applyBorder="1" applyAlignment="1">
      <alignment horizontal="centerContinuous" vertical="center" wrapText="1"/>
    </xf>
    <xf numFmtId="0" fontId="3" fillId="0" borderId="55" xfId="1" applyFont="1" applyBorder="1" applyAlignment="1">
      <alignment horizontal="centerContinuous" vertical="center" wrapText="1"/>
    </xf>
    <xf numFmtId="4" fontId="3" fillId="5" borderId="18" xfId="1" applyNumberFormat="1" applyFont="1" applyFill="1" applyBorder="1" applyAlignment="1">
      <alignment horizontal="right" vertical="center"/>
    </xf>
    <xf numFmtId="3" fontId="11" fillId="0" borderId="24" xfId="1" applyNumberFormat="1" applyFont="1" applyBorder="1" applyAlignment="1">
      <alignment horizontal="right" vertical="center"/>
    </xf>
    <xf numFmtId="3" fontId="3" fillId="5" borderId="24" xfId="1" applyNumberFormat="1" applyFont="1" applyFill="1" applyBorder="1" applyAlignment="1">
      <alignment horizontal="right" vertical="center"/>
    </xf>
    <xf numFmtId="3" fontId="3" fillId="5" borderId="32" xfId="1" applyNumberFormat="1" applyFont="1" applyFill="1" applyBorder="1" applyAlignment="1">
      <alignment horizontal="right" vertical="center"/>
    </xf>
    <xf numFmtId="3" fontId="11" fillId="0" borderId="23" xfId="1" applyNumberFormat="1" applyFont="1" applyBorder="1" applyAlignment="1">
      <alignment horizontal="right" vertical="center"/>
    </xf>
    <xf numFmtId="3" fontId="11" fillId="5" borderId="19" xfId="1" applyNumberFormat="1" applyFont="1" applyFill="1" applyBorder="1" applyAlignment="1">
      <alignment horizontal="right" vertical="center"/>
    </xf>
    <xf numFmtId="0" fontId="14" fillId="8" borderId="0" xfId="0" applyFont="1" applyFill="1"/>
    <xf numFmtId="164" fontId="2" fillId="3" borderId="56" xfId="1" applyNumberFormat="1" applyFont="1" applyFill="1" applyBorder="1" applyAlignment="1">
      <alignment vertical="center" wrapText="1"/>
    </xf>
    <xf numFmtId="3" fontId="11" fillId="0" borderId="57" xfId="1" applyNumberFormat="1" applyFont="1" applyBorder="1" applyAlignment="1">
      <alignment horizontal="right" vertical="center"/>
    </xf>
    <xf numFmtId="3" fontId="11" fillId="0" borderId="58" xfId="1" applyNumberFormat="1" applyFont="1" applyBorder="1" applyAlignment="1">
      <alignment horizontal="right" vertical="center"/>
    </xf>
    <xf numFmtId="0" fontId="14" fillId="8" borderId="59" xfId="0" applyFont="1" applyFill="1" applyBorder="1"/>
    <xf numFmtId="0" fontId="1" fillId="0" borderId="30" xfId="1" applyBorder="1" applyAlignment="1">
      <alignment horizontal="center" vertical="center" wrapText="1"/>
    </xf>
    <xf numFmtId="0" fontId="3" fillId="2" borderId="30" xfId="1" applyFont="1" applyFill="1" applyBorder="1" applyAlignment="1">
      <alignment horizontal="center" vertical="center" wrapText="1"/>
    </xf>
    <xf numFmtId="0" fontId="2" fillId="5" borderId="50" xfId="1" applyFont="1" applyFill="1" applyBorder="1" applyAlignment="1">
      <alignment horizontal="center" vertical="center" wrapText="1"/>
    </xf>
    <xf numFmtId="3" fontId="2" fillId="5" borderId="49" xfId="1" applyNumberFormat="1" applyFont="1" applyFill="1" applyBorder="1" applyAlignment="1">
      <alignment horizontal="center" vertical="center" wrapText="1"/>
    </xf>
    <xf numFmtId="165" fontId="5" fillId="0" borderId="0" xfId="1" applyNumberFormat="1" applyFont="1" applyAlignment="1">
      <alignment vertical="center"/>
    </xf>
    <xf numFmtId="165" fontId="7" fillId="0" borderId="2" xfId="1" applyNumberFormat="1" applyFont="1" applyBorder="1" applyAlignment="1">
      <alignment vertical="center"/>
    </xf>
    <xf numFmtId="165" fontId="2" fillId="3" borderId="12" xfId="1" applyNumberFormat="1" applyFont="1" applyFill="1" applyBorder="1" applyAlignment="1">
      <alignment horizontal="center" vertical="center" wrapText="1"/>
    </xf>
    <xf numFmtId="165" fontId="2" fillId="3" borderId="13" xfId="1" applyNumberFormat="1" applyFont="1" applyFill="1" applyBorder="1" applyAlignment="1">
      <alignment horizontal="center" vertical="center" wrapText="1"/>
    </xf>
    <xf numFmtId="165" fontId="2" fillId="3" borderId="14" xfId="1" applyNumberFormat="1" applyFont="1" applyFill="1" applyBorder="1" applyAlignment="1">
      <alignment vertical="center" wrapText="1"/>
    </xf>
    <xf numFmtId="165" fontId="2" fillId="3" borderId="15" xfId="1" applyNumberFormat="1" applyFont="1" applyFill="1" applyBorder="1" applyAlignment="1">
      <alignment vertical="center" wrapText="1"/>
    </xf>
    <xf numFmtId="165" fontId="2" fillId="3" borderId="12" xfId="1" applyNumberFormat="1" applyFont="1" applyFill="1" applyBorder="1" applyAlignment="1">
      <alignment vertical="center" wrapText="1"/>
    </xf>
    <xf numFmtId="165" fontId="2" fillId="3" borderId="13" xfId="1" applyNumberFormat="1" applyFont="1" applyFill="1" applyBorder="1" applyAlignment="1">
      <alignment vertical="center" wrapText="1"/>
    </xf>
    <xf numFmtId="165" fontId="2" fillId="2" borderId="49" xfId="1" applyNumberFormat="1" applyFont="1" applyFill="1" applyBorder="1" applyAlignment="1">
      <alignment horizontal="center" vertical="center" wrapText="1"/>
    </xf>
    <xf numFmtId="165" fontId="2" fillId="2" borderId="50" xfId="1" applyNumberFormat="1" applyFont="1" applyFill="1" applyBorder="1" applyAlignment="1">
      <alignment horizontal="center" vertical="center" wrapText="1"/>
    </xf>
    <xf numFmtId="165" fontId="3" fillId="2" borderId="9" xfId="1" applyNumberFormat="1" applyFont="1" applyFill="1" applyBorder="1" applyAlignment="1">
      <alignment horizontal="right" vertical="center"/>
    </xf>
    <xf numFmtId="165" fontId="3" fillId="2" borderId="8" xfId="1" applyNumberFormat="1" applyFont="1" applyFill="1" applyBorder="1" applyAlignment="1">
      <alignment horizontal="right" vertical="center"/>
    </xf>
    <xf numFmtId="165" fontId="11" fillId="0" borderId="18" xfId="1" applyNumberFormat="1" applyFont="1" applyBorder="1" applyAlignment="1">
      <alignment horizontal="right" vertical="center"/>
    </xf>
    <xf numFmtId="165" fontId="11" fillId="4" borderId="19" xfId="1" applyNumberFormat="1" applyFont="1" applyFill="1" applyBorder="1" applyAlignment="1">
      <alignment horizontal="right" vertical="center"/>
    </xf>
    <xf numFmtId="165" fontId="11" fillId="0" borderId="24" xfId="1" applyNumberFormat="1" applyFont="1" applyBorder="1" applyAlignment="1">
      <alignment horizontal="right" vertical="center"/>
    </xf>
    <xf numFmtId="165" fontId="7" fillId="0" borderId="0" xfId="1" applyNumberFormat="1" applyFont="1" applyAlignment="1">
      <alignment vertical="center"/>
    </xf>
    <xf numFmtId="165" fontId="0" fillId="0" borderId="0" xfId="0" applyNumberFormat="1"/>
    <xf numFmtId="165" fontId="3" fillId="5" borderId="24" xfId="1" applyNumberFormat="1" applyFont="1" applyFill="1" applyBorder="1" applyAlignment="1">
      <alignment horizontal="right" vertical="center"/>
    </xf>
    <xf numFmtId="165" fontId="11" fillId="5" borderId="36" xfId="1" applyNumberFormat="1" applyFont="1" applyFill="1" applyBorder="1" applyAlignment="1">
      <alignment horizontal="right" vertical="center"/>
    </xf>
    <xf numFmtId="165" fontId="11" fillId="5" borderId="19" xfId="1" applyNumberFormat="1" applyFont="1" applyFill="1" applyBorder="1" applyAlignment="1">
      <alignment horizontal="right" vertical="center"/>
    </xf>
    <xf numFmtId="165" fontId="3" fillId="5" borderId="32" xfId="1" applyNumberFormat="1" applyFont="1" applyFill="1" applyBorder="1" applyAlignment="1">
      <alignment horizontal="right" vertical="center"/>
    </xf>
    <xf numFmtId="165" fontId="3" fillId="5" borderId="18" xfId="1" applyNumberFormat="1" applyFont="1" applyFill="1" applyBorder="1" applyAlignment="1">
      <alignment horizontal="right" vertical="center"/>
    </xf>
    <xf numFmtId="165" fontId="3" fillId="5" borderId="51" xfId="1" applyNumberFormat="1" applyFont="1" applyFill="1" applyBorder="1" applyAlignment="1">
      <alignment horizontal="right" vertical="center"/>
    </xf>
    <xf numFmtId="165" fontId="3" fillId="5" borderId="22" xfId="1" applyNumberFormat="1" applyFont="1" applyFill="1" applyBorder="1" applyAlignment="1">
      <alignment horizontal="right" vertical="center"/>
    </xf>
    <xf numFmtId="165" fontId="3" fillId="5" borderId="21" xfId="1" applyNumberFormat="1" applyFont="1" applyFill="1" applyBorder="1" applyAlignment="1">
      <alignment horizontal="right" vertical="center"/>
    </xf>
    <xf numFmtId="165" fontId="11" fillId="0" borderId="36" xfId="1" applyNumberFormat="1" applyFont="1" applyBorder="1" applyAlignment="1">
      <alignment horizontal="right" vertical="center"/>
    </xf>
    <xf numFmtId="3" fontId="5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2" fillId="3" borderId="12" xfId="1" applyNumberFormat="1" applyFont="1" applyFill="1" applyBorder="1" applyAlignment="1">
      <alignment vertical="center" wrapText="1"/>
    </xf>
    <xf numFmtId="3" fontId="2" fillId="3" borderId="12" xfId="1" applyNumberFormat="1" applyFont="1" applyFill="1" applyBorder="1" applyAlignment="1">
      <alignment horizontal="center" vertical="center" wrapText="1"/>
    </xf>
    <xf numFmtId="3" fontId="2" fillId="3" borderId="14" xfId="1" applyNumberFormat="1" applyFont="1" applyFill="1" applyBorder="1" applyAlignment="1">
      <alignment vertical="center" wrapText="1"/>
    </xf>
    <xf numFmtId="3" fontId="7" fillId="0" borderId="2" xfId="1" applyNumberFormat="1" applyFont="1" applyBorder="1" applyAlignment="1">
      <alignment vertical="center"/>
    </xf>
    <xf numFmtId="3" fontId="6" fillId="0" borderId="0" xfId="1" applyNumberFormat="1" applyFont="1" applyAlignment="1">
      <alignment horizontal="left" vertical="center" wrapText="1"/>
    </xf>
    <xf numFmtId="3" fontId="7" fillId="0" borderId="3" xfId="1" applyNumberFormat="1" applyFont="1" applyBorder="1" applyAlignment="1">
      <alignment vertical="center"/>
    </xf>
    <xf numFmtId="3" fontId="14" fillId="8" borderId="59" xfId="0" applyNumberFormat="1" applyFont="1" applyFill="1" applyBorder="1"/>
    <xf numFmtId="3" fontId="14" fillId="8" borderId="0" xfId="0" applyNumberFormat="1" applyFont="1" applyFill="1"/>
    <xf numFmtId="3" fontId="2" fillId="3" borderId="56" xfId="1" applyNumberFormat="1" applyFont="1" applyFill="1" applyBorder="1" applyAlignment="1">
      <alignment vertical="center" wrapText="1"/>
    </xf>
    <xf numFmtId="3" fontId="11" fillId="0" borderId="20" xfId="1" applyNumberFormat="1" applyFont="1" applyBorder="1" applyAlignment="1">
      <alignment horizontal="right" vertical="center"/>
    </xf>
    <xf numFmtId="3" fontId="11" fillId="0" borderId="62" xfId="1" applyNumberFormat="1" applyFont="1" applyBorder="1" applyAlignment="1">
      <alignment horizontal="right" vertical="center"/>
    </xf>
    <xf numFmtId="0" fontId="15" fillId="9" borderId="36" xfId="0" applyFont="1" applyFill="1" applyBorder="1"/>
    <xf numFmtId="0" fontId="15" fillId="9" borderId="36" xfId="0" applyFont="1" applyFill="1" applyBorder="1" applyAlignment="1">
      <alignment wrapText="1"/>
    </xf>
    <xf numFmtId="0" fontId="15" fillId="9" borderId="37" xfId="0" applyFont="1" applyFill="1" applyBorder="1"/>
    <xf numFmtId="3" fontId="15" fillId="9" borderId="37" xfId="0" applyNumberFormat="1" applyFont="1" applyFill="1" applyBorder="1"/>
    <xf numFmtId="0" fontId="15" fillId="9" borderId="37" xfId="0" applyFont="1" applyFill="1" applyBorder="1" applyAlignment="1">
      <alignment wrapText="1"/>
    </xf>
    <xf numFmtId="4" fontId="15" fillId="9" borderId="37" xfId="0" applyNumberFormat="1" applyFont="1" applyFill="1" applyBorder="1" applyAlignment="1">
      <alignment wrapText="1"/>
    </xf>
    <xf numFmtId="3" fontId="15" fillId="9" borderId="36" xfId="0" applyNumberFormat="1" applyFont="1" applyFill="1" applyBorder="1"/>
    <xf numFmtId="4" fontId="15" fillId="9" borderId="36" xfId="0" applyNumberFormat="1" applyFont="1" applyFill="1" applyBorder="1" applyAlignment="1">
      <alignment wrapText="1"/>
    </xf>
    <xf numFmtId="0" fontId="12" fillId="9" borderId="36" xfId="0" applyFont="1" applyFill="1" applyBorder="1"/>
    <xf numFmtId="3" fontId="12" fillId="9" borderId="36" xfId="0" applyNumberFormat="1" applyFont="1" applyFill="1" applyBorder="1"/>
    <xf numFmtId="4" fontId="12" fillId="9" borderId="36" xfId="0" applyNumberFormat="1" applyFont="1" applyFill="1" applyBorder="1"/>
    <xf numFmtId="0" fontId="12" fillId="9" borderId="37" xfId="0" applyFont="1" applyFill="1" applyBorder="1"/>
    <xf numFmtId="3" fontId="12" fillId="9" borderId="37" xfId="0" applyNumberFormat="1" applyFont="1" applyFill="1" applyBorder="1"/>
    <xf numFmtId="4" fontId="12" fillId="9" borderId="37" xfId="0" applyNumberFormat="1" applyFont="1" applyFill="1" applyBorder="1"/>
    <xf numFmtId="4" fontId="3" fillId="5" borderId="22" xfId="1" applyNumberFormat="1" applyFont="1" applyFill="1" applyBorder="1" applyAlignment="1">
      <alignment horizontal="right" vertical="center"/>
    </xf>
    <xf numFmtId="4" fontId="11" fillId="0" borderId="36" xfId="1" applyNumberFormat="1" applyFont="1" applyBorder="1" applyAlignment="1">
      <alignment horizontal="right" vertical="center"/>
    </xf>
    <xf numFmtId="4" fontId="11" fillId="5" borderId="36" xfId="1" applyNumberFormat="1" applyFont="1" applyFill="1" applyBorder="1" applyAlignment="1">
      <alignment horizontal="right" vertical="center"/>
    </xf>
    <xf numFmtId="4" fontId="2" fillId="0" borderId="18" xfId="1" applyNumberFormat="1" applyFont="1" applyBorder="1" applyAlignment="1">
      <alignment vertical="center"/>
    </xf>
    <xf numFmtId="4" fontId="0" fillId="0" borderId="18" xfId="0" applyNumberFormat="1" applyBorder="1"/>
    <xf numFmtId="0" fontId="2" fillId="5" borderId="5" xfId="1" applyFont="1" applyFill="1" applyBorder="1" applyAlignment="1">
      <alignment horizontal="center" vertical="center" wrapText="1"/>
    </xf>
    <xf numFmtId="3" fontId="3" fillId="5" borderId="61" xfId="1" applyNumberFormat="1" applyFont="1" applyFill="1" applyBorder="1" applyAlignment="1">
      <alignment horizontal="right" vertical="center"/>
    </xf>
    <xf numFmtId="3" fontId="3" fillId="2" borderId="8" xfId="1" applyNumberFormat="1" applyFont="1" applyFill="1" applyBorder="1" applyAlignment="1">
      <alignment horizontal="right" vertical="center"/>
    </xf>
    <xf numFmtId="3" fontId="11" fillId="0" borderId="19" xfId="1" applyNumberFormat="1" applyFont="1" applyBorder="1" applyAlignment="1">
      <alignment horizontal="right" vertical="center"/>
    </xf>
    <xf numFmtId="3" fontId="11" fillId="0" borderId="26" xfId="1" applyNumberFormat="1" applyFont="1" applyBorder="1" applyAlignment="1">
      <alignment horizontal="right" vertical="center"/>
    </xf>
    <xf numFmtId="3" fontId="3" fillId="5" borderId="26" xfId="1" applyNumberFormat="1" applyFont="1" applyFill="1" applyBorder="1" applyAlignment="1">
      <alignment horizontal="right" vertical="center"/>
    </xf>
    <xf numFmtId="3" fontId="11" fillId="5" borderId="15" xfId="1" applyNumberFormat="1" applyFont="1" applyFill="1" applyBorder="1" applyAlignment="1">
      <alignment horizontal="right" vertical="center"/>
    </xf>
    <xf numFmtId="3" fontId="3" fillId="5" borderId="42" xfId="1" applyNumberFormat="1" applyFont="1" applyFill="1" applyBorder="1" applyAlignment="1">
      <alignment horizontal="right" vertical="center"/>
    </xf>
    <xf numFmtId="0" fontId="3" fillId="0" borderId="54" xfId="1" applyFont="1" applyBorder="1" applyAlignment="1">
      <alignment horizontal="center" vertical="center" wrapText="1"/>
    </xf>
    <xf numFmtId="0" fontId="3" fillId="0" borderId="53" xfId="1" applyFont="1" applyBorder="1" applyAlignment="1">
      <alignment horizontal="center" vertical="center" wrapText="1"/>
    </xf>
    <xf numFmtId="0" fontId="3" fillId="0" borderId="55" xfId="1" applyFont="1" applyBorder="1" applyAlignment="1">
      <alignment horizontal="center" vertical="center" wrapText="1"/>
    </xf>
    <xf numFmtId="3" fontId="10" fillId="0" borderId="0" xfId="1" applyNumberFormat="1" applyFont="1" applyAlignment="1">
      <alignment horizontal="center" vertical="center" wrapText="1"/>
    </xf>
    <xf numFmtId="3" fontId="11" fillId="0" borderId="41" xfId="1" applyNumberFormat="1" applyFont="1" applyBorder="1" applyAlignment="1">
      <alignment horizontal="right" vertical="center"/>
    </xf>
    <xf numFmtId="3" fontId="3" fillId="2" borderId="7" xfId="1" applyNumberFormat="1" applyFont="1" applyFill="1" applyBorder="1" applyAlignment="1">
      <alignment horizontal="right" vertical="center"/>
    </xf>
    <xf numFmtId="3" fontId="11" fillId="0" borderId="27" xfId="1" applyNumberFormat="1" applyFont="1" applyBorder="1" applyAlignment="1">
      <alignment horizontal="right" vertical="center"/>
    </xf>
    <xf numFmtId="3" fontId="11" fillId="0" borderId="63" xfId="1" applyNumberFormat="1" applyFont="1" applyBorder="1" applyAlignment="1">
      <alignment horizontal="right" vertical="center"/>
    </xf>
    <xf numFmtId="0" fontId="7" fillId="0" borderId="64" xfId="1" applyFont="1" applyBorder="1" applyAlignment="1">
      <alignment vertical="center"/>
    </xf>
    <xf numFmtId="0" fontId="7" fillId="0" borderId="65" xfId="1" applyFont="1" applyBorder="1" applyAlignment="1">
      <alignment vertical="center"/>
    </xf>
    <xf numFmtId="0" fontId="10" fillId="0" borderId="64" xfId="1" applyFont="1" applyBorder="1" applyAlignment="1">
      <alignment horizontal="center" vertical="center" wrapText="1"/>
    </xf>
    <xf numFmtId="0" fontId="8" fillId="3" borderId="33" xfId="1" applyFont="1" applyFill="1" applyBorder="1" applyAlignment="1">
      <alignment horizontal="center" vertical="center" wrapText="1"/>
    </xf>
    <xf numFmtId="0" fontId="8" fillId="3" borderId="28" xfId="1" applyFont="1" applyFill="1" applyBorder="1" applyAlignment="1">
      <alignment horizontal="center" vertical="center" wrapText="1"/>
    </xf>
    <xf numFmtId="0" fontId="8" fillId="3" borderId="34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6" fillId="2" borderId="2" xfId="1" applyFont="1" applyFill="1" applyBorder="1" applyAlignment="1">
      <alignment horizontal="left" vertical="center" wrapText="1"/>
    </xf>
    <xf numFmtId="0" fontId="6" fillId="0" borderId="2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8" fillId="3" borderId="6" xfId="1" applyFont="1" applyFill="1" applyBorder="1" applyAlignment="1">
      <alignment horizontal="left" vertical="center" wrapText="1"/>
    </xf>
    <xf numFmtId="0" fontId="10" fillId="3" borderId="8" xfId="1" applyFont="1" applyFill="1" applyBorder="1" applyAlignment="1">
      <alignment horizontal="left" vertical="center" wrapText="1"/>
    </xf>
    <xf numFmtId="0" fontId="11" fillId="0" borderId="10" xfId="1" applyFont="1" applyBorder="1" applyAlignment="1">
      <alignment horizontal="center" vertical="center" wrapText="1"/>
    </xf>
    <xf numFmtId="0" fontId="11" fillId="0" borderId="16" xfId="1" applyFont="1" applyBorder="1" applyAlignment="1">
      <alignment horizontal="center" vertical="center" wrapText="1"/>
    </xf>
    <xf numFmtId="0" fontId="11" fillId="0" borderId="20" xfId="1" applyFont="1" applyBorder="1" applyAlignment="1">
      <alignment horizontal="center" vertical="center" wrapText="1"/>
    </xf>
    <xf numFmtId="0" fontId="3" fillId="2" borderId="35" xfId="1" applyFont="1" applyFill="1" applyBorder="1" applyAlignment="1">
      <alignment horizontal="center" vertical="center" wrapText="1"/>
    </xf>
    <xf numFmtId="0" fontId="3" fillId="2" borderId="31" xfId="1" applyFont="1" applyFill="1" applyBorder="1" applyAlignment="1">
      <alignment horizontal="center" vertical="center" wrapText="1"/>
    </xf>
    <xf numFmtId="0" fontId="2" fillId="3" borderId="14" xfId="1" applyFont="1" applyFill="1" applyBorder="1" applyAlignment="1">
      <alignment horizontal="right" vertical="center" wrapText="1"/>
    </xf>
    <xf numFmtId="0" fontId="2" fillId="3" borderId="30" xfId="1" applyFont="1" applyFill="1" applyBorder="1" applyAlignment="1">
      <alignment horizontal="right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2" fillId="3" borderId="36" xfId="1" applyFont="1" applyFill="1" applyBorder="1" applyAlignment="1">
      <alignment horizontal="right" vertical="center" wrapText="1"/>
    </xf>
    <xf numFmtId="0" fontId="2" fillId="3" borderId="27" xfId="1" applyFont="1" applyFill="1" applyBorder="1" applyAlignment="1">
      <alignment horizontal="right" vertical="center" wrapText="1"/>
    </xf>
    <xf numFmtId="0" fontId="2" fillId="3" borderId="17" xfId="1" applyFont="1" applyFill="1" applyBorder="1" applyAlignment="1">
      <alignment horizontal="right" vertical="center" wrapText="1"/>
    </xf>
    <xf numFmtId="0" fontId="2" fillId="3" borderId="10" xfId="1" applyFont="1" applyFill="1" applyBorder="1" applyAlignment="1">
      <alignment horizontal="right" vertical="center" wrapText="1"/>
    </xf>
    <xf numFmtId="0" fontId="2" fillId="3" borderId="11" xfId="1" applyFont="1" applyFill="1" applyBorder="1" applyAlignment="1">
      <alignment horizontal="right" vertical="center" wrapText="1"/>
    </xf>
    <xf numFmtId="0" fontId="2" fillId="3" borderId="38" xfId="1" applyFont="1" applyFill="1" applyBorder="1" applyAlignment="1">
      <alignment horizontal="right" vertical="center" wrapText="1"/>
    </xf>
    <xf numFmtId="0" fontId="2" fillId="3" borderId="60" xfId="1" applyFont="1" applyFill="1" applyBorder="1" applyAlignment="1">
      <alignment horizontal="right" vertical="center" wrapText="1"/>
    </xf>
    <xf numFmtId="0" fontId="2" fillId="3" borderId="61" xfId="1" applyFont="1" applyFill="1" applyBorder="1" applyAlignment="1">
      <alignment horizontal="right" vertical="center" wrapText="1"/>
    </xf>
    <xf numFmtId="0" fontId="3" fillId="2" borderId="1" xfId="1" applyFont="1" applyFill="1" applyBorder="1" applyAlignment="1">
      <alignment horizontal="left" vertical="center"/>
    </xf>
    <xf numFmtId="0" fontId="6" fillId="2" borderId="2" xfId="1" applyFont="1" applyFill="1" applyBorder="1" applyAlignment="1">
      <alignment horizontal="left" vertical="center"/>
    </xf>
    <xf numFmtId="0" fontId="6" fillId="0" borderId="2" xfId="1" applyFont="1" applyBorder="1" applyAlignment="1">
      <alignment horizontal="left" vertical="center"/>
    </xf>
    <xf numFmtId="0" fontId="6" fillId="0" borderId="3" xfId="1" applyFont="1" applyBorder="1" applyAlignment="1">
      <alignment horizontal="left" vertical="center"/>
    </xf>
    <xf numFmtId="0" fontId="3" fillId="2" borderId="26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left" vertical="center" wrapText="1"/>
    </xf>
    <xf numFmtId="0" fontId="8" fillId="3" borderId="33" xfId="1" applyFont="1" applyFill="1" applyBorder="1" applyAlignment="1">
      <alignment horizontal="left" vertical="center" wrapText="1"/>
    </xf>
    <xf numFmtId="0" fontId="8" fillId="3" borderId="34" xfId="1" applyFont="1" applyFill="1" applyBorder="1" applyAlignment="1">
      <alignment horizontal="left" vertical="center" wrapText="1"/>
    </xf>
    <xf numFmtId="0" fontId="8" fillId="3" borderId="4" xfId="1" applyFont="1" applyFill="1" applyBorder="1" applyAlignment="1">
      <alignment horizontal="center" vertical="center" wrapText="1"/>
    </xf>
    <xf numFmtId="0" fontId="3" fillId="0" borderId="54" xfId="1" applyFont="1" applyBorder="1" applyAlignment="1">
      <alignment horizontal="center" vertical="center" wrapText="1"/>
    </xf>
    <xf numFmtId="0" fontId="3" fillId="0" borderId="53" xfId="1" applyFont="1" applyBorder="1" applyAlignment="1">
      <alignment horizontal="center" vertical="center" wrapText="1"/>
    </xf>
    <xf numFmtId="0" fontId="3" fillId="0" borderId="66" xfId="1" applyFont="1" applyBorder="1" applyAlignment="1">
      <alignment horizontal="center" vertical="center" wrapText="1"/>
    </xf>
    <xf numFmtId="0" fontId="8" fillId="2" borderId="47" xfId="1" applyFont="1" applyFill="1" applyBorder="1" applyAlignment="1">
      <alignment horizontal="center" vertical="center"/>
    </xf>
    <xf numFmtId="0" fontId="8" fillId="2" borderId="16" xfId="1" applyFont="1" applyFill="1" applyBorder="1" applyAlignment="1">
      <alignment horizontal="center" vertical="center"/>
    </xf>
    <xf numFmtId="0" fontId="8" fillId="2" borderId="20" xfId="1" applyFont="1" applyFill="1" applyBorder="1" applyAlignment="1">
      <alignment horizontal="center" vertical="center"/>
    </xf>
    <xf numFmtId="0" fontId="3" fillId="0" borderId="17" xfId="1" applyFont="1" applyBorder="1" applyAlignment="1">
      <alignment horizontal="center" vertical="center" wrapText="1"/>
    </xf>
    <xf numFmtId="0" fontId="10" fillId="0" borderId="17" xfId="1" applyFont="1" applyBorder="1" applyAlignment="1">
      <alignment horizontal="center" vertical="center"/>
    </xf>
    <xf numFmtId="0" fontId="3" fillId="0" borderId="4" xfId="1" applyFont="1" applyBorder="1" applyAlignment="1">
      <alignment horizontal="left" vertical="center"/>
    </xf>
    <xf numFmtId="0" fontId="8" fillId="0" borderId="5" xfId="1" applyFont="1" applyBorder="1" applyAlignment="1">
      <alignment horizontal="left" vertical="center"/>
    </xf>
    <xf numFmtId="0" fontId="3" fillId="2" borderId="41" xfId="1" applyFont="1" applyFill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/>
    </xf>
    <xf numFmtId="0" fontId="8" fillId="0" borderId="20" xfId="1" applyFont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2" borderId="17" xfId="1" applyFont="1" applyFill="1" applyBorder="1" applyAlignment="1">
      <alignment horizontal="center" vertical="center"/>
    </xf>
    <xf numFmtId="0" fontId="8" fillId="2" borderId="29" xfId="1" applyFont="1" applyFill="1" applyBorder="1" applyAlignment="1">
      <alignment horizontal="center" vertical="center"/>
    </xf>
    <xf numFmtId="3" fontId="11" fillId="0" borderId="15" xfId="1" applyNumberFormat="1" applyFont="1" applyBorder="1" applyAlignment="1">
      <alignment horizontal="right" vertical="center"/>
    </xf>
    <xf numFmtId="3" fontId="3" fillId="5" borderId="21" xfId="1" applyNumberFormat="1" applyFont="1" applyFill="1" applyBorder="1" applyAlignment="1">
      <alignment horizontal="right" vertical="center"/>
    </xf>
    <xf numFmtId="3" fontId="11" fillId="0" borderId="10" xfId="1" applyNumberFormat="1" applyFont="1" applyBorder="1" applyAlignment="1">
      <alignment horizontal="right" vertical="center"/>
    </xf>
    <xf numFmtId="3" fontId="11" fillId="0" borderId="38" xfId="1" applyNumberFormat="1" applyFont="1" applyBorder="1" applyAlignment="1">
      <alignment horizontal="right" vertical="center"/>
    </xf>
    <xf numFmtId="3" fontId="11" fillId="0" borderId="13" xfId="1" applyNumberFormat="1" applyFont="1" applyBorder="1" applyAlignment="1">
      <alignment horizontal="right" vertical="center"/>
    </xf>
    <xf numFmtId="3" fontId="3" fillId="5" borderId="6" xfId="1" applyNumberFormat="1" applyFont="1" applyFill="1" applyBorder="1" applyAlignment="1">
      <alignment horizontal="right" vertical="center"/>
    </xf>
    <xf numFmtId="3" fontId="3" fillId="5" borderId="9" xfId="1" applyNumberFormat="1" applyFont="1" applyFill="1" applyBorder="1" applyAlignment="1">
      <alignment horizontal="right" vertical="center"/>
    </xf>
    <xf numFmtId="3" fontId="3" fillId="5" borderId="8" xfId="1" applyNumberFormat="1" applyFont="1" applyFill="1" applyBorder="1" applyAlignment="1">
      <alignment horizontal="right" vertical="center"/>
    </xf>
  </cellXfs>
  <cellStyles count="2">
    <cellStyle name="Normal" xfId="0" builtinId="0"/>
    <cellStyle name="Normal 2" xfId="1" xr:uid="{38FD5943-3059-41EE-B9C3-7F10ED4E1443}"/>
  </cellStyles>
  <dxfs count="1"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microsoft.com/office/2017/06/relationships/rdRichValueStructure" Target="richData/rdrichvaluestructure.xml"/><Relationship Id="rId30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" xr16:uid="{1E5B492A-4CCB-43A6-95D3-8C06FD1BD53F}" autoFormatId="16" applyNumberFormats="0" applyBorderFormats="0" applyFontFormats="0" applyPatternFormats="0" applyAlignmentFormats="0" applyWidthHeightFormats="0">
  <queryTableRefresh nextId="36">
    <queryTableFields count="35">
      <queryTableField id="1" name="MONTH: MAY 2024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  <queryTableField id="15" name="Column15" tableColumnId="15"/>
      <queryTableField id="16" name="Column16" tableColumnId="16"/>
      <queryTableField id="17" name="Column17" tableColumnId="17"/>
      <queryTableField id="18" name="Column18" tableColumnId="18"/>
      <queryTableField id="19" name="Column19" tableColumnId="19"/>
      <queryTableField id="20" name="Column20" tableColumnId="20"/>
      <queryTableField id="21" name="Column21" tableColumnId="21"/>
      <queryTableField id="22" name="Column22" tableColumnId="22"/>
      <queryTableField id="23" name="Column23" tableColumnId="23"/>
      <queryTableField id="24" name="Column24" tableColumnId="24"/>
      <queryTableField id="25" name="Column25" tableColumnId="25"/>
      <queryTableField id="26" name="Column26" tableColumnId="26"/>
      <queryTableField id="27" name="Column27" tableColumnId="27"/>
      <queryTableField id="28" name="Column28" tableColumnId="28"/>
      <queryTableField id="29" name="Column29" tableColumnId="29"/>
      <queryTableField id="30" name="Column30" tableColumnId="30"/>
      <queryTableField id="31" name="Column31" tableColumnId="31"/>
      <queryTableField id="32" name="Column32" tableColumnId="32"/>
      <queryTableField id="33" name="Column33" tableColumnId="33"/>
      <queryTableField id="34" name="Column34" tableColumnId="34"/>
      <queryTableField id="35" name="Column35" tableColumnId="3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24BCB335-689E-4591-984B-1BEE425BAFB4}" autoFormatId="16" applyNumberFormats="0" applyBorderFormats="0" applyFontFormats="0" applyPatternFormats="0" applyAlignmentFormats="0" applyWidthHeightFormats="0">
  <queryTableRefresh nextId="105">
    <queryTableFields count="35">
      <queryTableField id="70" name="Μήνας: ΜΑΙΟΣ 2024" tableColumnId="60"/>
      <queryTableField id="71" name="Column2" tableColumnId="61"/>
      <queryTableField id="72" name="Column3" tableColumnId="62"/>
      <queryTableField id="73" name="Column4" tableColumnId="63"/>
      <queryTableField id="74" name="Column5" tableColumnId="64"/>
      <queryTableField id="75" name="Column6" tableColumnId="65"/>
      <queryTableField id="76" name="Column7" tableColumnId="66"/>
      <queryTableField id="77" name="Column8" tableColumnId="67"/>
      <queryTableField id="78" name="Column9" tableColumnId="68"/>
      <queryTableField id="79" name="Column10" tableColumnId="69"/>
      <queryTableField id="80" name="Column11" tableColumnId="70"/>
      <queryTableField id="81" name="Column12" tableColumnId="71"/>
      <queryTableField id="82" name="Column13" tableColumnId="72"/>
      <queryTableField id="83" name="Column14" tableColumnId="73"/>
      <queryTableField id="84" name="Column15" tableColumnId="74"/>
      <queryTableField id="85" name="Column16" tableColumnId="75"/>
      <queryTableField id="86" name="Column17" tableColumnId="76"/>
      <queryTableField id="87" name="Column18" tableColumnId="77"/>
      <queryTableField id="88" name="Column19" tableColumnId="78"/>
      <queryTableField id="89" name="Column20" tableColumnId="79"/>
      <queryTableField id="90" name="Column21" tableColumnId="80"/>
      <queryTableField id="91" name="Column22" tableColumnId="81"/>
      <queryTableField id="92" name="Column23" tableColumnId="82"/>
      <queryTableField id="93" name="Column24" tableColumnId="83"/>
      <queryTableField id="94" name="Column25" tableColumnId="84"/>
      <queryTableField id="95" name="Column26" tableColumnId="85"/>
      <queryTableField id="96" name="Column27" tableColumnId="86"/>
      <queryTableField id="97" name="Column28" tableColumnId="87"/>
      <queryTableField id="98" name="Column29" tableColumnId="88"/>
      <queryTableField id="99" name="Column30" tableColumnId="89"/>
      <queryTableField id="100" name="Column31" tableColumnId="90"/>
      <queryTableField id="101" name="Column32" tableColumnId="91"/>
      <queryTableField id="102" name="Column33" tableColumnId="92"/>
      <queryTableField id="103" name="Column34" tableColumnId="93"/>
      <queryTableField id="104" name="Column35" tableColumnId="94"/>
    </queryTableFields>
  </queryTableRefresh>
</queryTable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8</v>
    <v>4</v>
    <v>1</v>
  </rv>
  <rv s="1">
    <v>8</v>
    <v>1</v>
  </rv>
</rvData>
</file>

<file path=xl/richData/rdrichvaluestructure.xml><?xml version="1.0" encoding="utf-8"?>
<rvStructures xmlns="http://schemas.microsoft.com/office/spreadsheetml/2017/richdata" count="2">
  <s t="_error">
    <k n="colOffset" t="i"/>
    <k n="errorType" t="i"/>
    <k n="rwOffset" t="i"/>
    <k n="subType" t="i"/>
  </s>
  <s t="_error">
    <k n="errorType" t="i"/>
    <k n="propagated" t="b"/>
  </s>
</rvStructure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9548DDD-64B6-46CD-B749-CE452B1C9CB5}" name="GET_DATA_EN" displayName="GET_DATA_EN" ref="A1:AI136" tableType="queryTable" totalsRowShown="0">
  <autoFilter ref="A1:AI136" xr:uid="{49548DDD-64B6-46CD-B749-CE452B1C9CB5}"/>
  <tableColumns count="35">
    <tableColumn id="1" xr3:uid="{59228792-81EF-4E25-A317-B8A7AC00053A}" uniqueName="1" name="MONTH: MAY 2024" queryTableFieldId="1"/>
    <tableColumn id="2" xr3:uid="{C7DAA507-1D78-4266-9638-1DDCD0A52950}" uniqueName="2" name="Column2" queryTableFieldId="2"/>
    <tableColumn id="3" xr3:uid="{93DDE459-3823-4A28-B107-86A68E27CF29}" uniqueName="3" name="Column3" queryTableFieldId="3"/>
    <tableColumn id="4" xr3:uid="{27993A33-4EC2-41E0-A0DB-F3359D456BAD}" uniqueName="4" name="Column4" queryTableFieldId="4"/>
    <tableColumn id="5" xr3:uid="{E16E0A90-013E-43F1-9846-4943831D4A54}" uniqueName="5" name="Column5" queryTableFieldId="5"/>
    <tableColumn id="6" xr3:uid="{B9616FE0-11AF-4E31-833D-FF26C9B034DE}" uniqueName="6" name="Column6" queryTableFieldId="6"/>
    <tableColumn id="7" xr3:uid="{0370A5C5-8585-4A4B-A1D3-9D29BADCF55C}" uniqueName="7" name="Column7" queryTableFieldId="7"/>
    <tableColumn id="8" xr3:uid="{124A362A-AE31-4635-842E-2576C4FAEAF0}" uniqueName="8" name="Column8" queryTableFieldId="8"/>
    <tableColumn id="9" xr3:uid="{72E66C94-2673-4FC2-9332-A131DDEF3461}" uniqueName="9" name="Column9" queryTableFieldId="9"/>
    <tableColumn id="10" xr3:uid="{CC35258A-C5CA-45B5-8DB0-0B396C6BBB2E}" uniqueName="10" name="Column10" queryTableFieldId="10"/>
    <tableColumn id="11" xr3:uid="{A51F2428-48E2-4F84-AF71-468B856B8099}" uniqueName="11" name="Column11" queryTableFieldId="11"/>
    <tableColumn id="12" xr3:uid="{02D92DD2-54E9-459F-A57E-AF48636C936E}" uniqueName="12" name="Column12" queryTableFieldId="12"/>
    <tableColumn id="13" xr3:uid="{3956B80A-8B16-4F24-9EB1-E0041C0049CE}" uniqueName="13" name="Column13" queryTableFieldId="13"/>
    <tableColumn id="14" xr3:uid="{B61C2AED-C396-4E97-8C14-5B894FB9E2C8}" uniqueName="14" name="Column14" queryTableFieldId="14"/>
    <tableColumn id="15" xr3:uid="{1DC0BD64-DFFD-4333-83E1-5F3C52B11EEB}" uniqueName="15" name="Column15" queryTableFieldId="15"/>
    <tableColumn id="16" xr3:uid="{7F6D2020-8717-4D71-A30F-D31FAD6BA861}" uniqueName="16" name="Column16" queryTableFieldId="16"/>
    <tableColumn id="17" xr3:uid="{94D7688F-B248-4F68-9007-5EF36E90BB8C}" uniqueName="17" name="Column17" queryTableFieldId="17"/>
    <tableColumn id="18" xr3:uid="{6B8F33A9-55C8-4D06-BBCC-F4ABEECEBE43}" uniqueName="18" name="Column18" queryTableFieldId="18"/>
    <tableColumn id="19" xr3:uid="{DE8EDAF3-4B1B-49AA-85EC-57A44D60548E}" uniqueName="19" name="Column19" queryTableFieldId="19"/>
    <tableColumn id="20" xr3:uid="{EC3EC4C2-E47B-4FF2-B30C-B3ECB60D565C}" uniqueName="20" name="Column20" queryTableFieldId="20"/>
    <tableColumn id="21" xr3:uid="{8408EC24-9B11-4EF0-AC5F-17D62ACD2511}" uniqueName="21" name="Column21" queryTableFieldId="21"/>
    <tableColumn id="22" xr3:uid="{FFA64721-7DF1-4D7C-ABF7-4E97981FDC57}" uniqueName="22" name="Column22" queryTableFieldId="22"/>
    <tableColumn id="23" xr3:uid="{0C7A60BF-C0E3-4994-8328-6D72C805D73A}" uniqueName="23" name="Column23" queryTableFieldId="23"/>
    <tableColumn id="24" xr3:uid="{152B759C-4EF5-489B-B840-451A9CD04D8C}" uniqueName="24" name="Column24" queryTableFieldId="24"/>
    <tableColumn id="25" xr3:uid="{7015E4BE-0BC8-4A3F-B479-670D9FB1776C}" uniqueName="25" name="Column25" queryTableFieldId="25"/>
    <tableColumn id="26" xr3:uid="{6626A5D7-30C3-4064-8F3F-A7CD2ABC204B}" uniqueName="26" name="Column26" queryTableFieldId="26"/>
    <tableColumn id="27" xr3:uid="{03C72677-D568-4AAE-8D3D-849A06359B3C}" uniqueName="27" name="Column27" queryTableFieldId="27"/>
    <tableColumn id="28" xr3:uid="{5E231AC0-1083-4676-B8BC-A3FAC7C47728}" uniqueName="28" name="Column28" queryTableFieldId="28"/>
    <tableColumn id="29" xr3:uid="{F78680B1-ADC1-4313-B49D-4B0C6B0AB4E8}" uniqueName="29" name="Column29" queryTableFieldId="29"/>
    <tableColumn id="30" xr3:uid="{56E1EE52-75A3-453D-AA40-3F3785E1AF63}" uniqueName="30" name="Column30" queryTableFieldId="30"/>
    <tableColumn id="31" xr3:uid="{94AA6D10-D5D5-4DFF-ABB9-F7C66EF992E4}" uniqueName="31" name="Column31" queryTableFieldId="31"/>
    <tableColumn id="32" xr3:uid="{04A1BE7E-C8E1-4B9F-8CEF-7549740BF68A}" uniqueName="32" name="Column32" queryTableFieldId="32"/>
    <tableColumn id="33" xr3:uid="{F97BE344-0E91-47EB-9623-3E1E195A353F}" uniqueName="33" name="Column33" queryTableFieldId="33"/>
    <tableColumn id="34" xr3:uid="{7DAEFF43-7866-4986-9EE3-79B59B753CA0}" uniqueName="34" name="Column34" queryTableFieldId="34"/>
    <tableColumn id="35" xr3:uid="{51203D82-EE1C-4DE9-8E7D-0E57347B830F}" uniqueName="35" name="Column35" queryTableFieldId="3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71629B4-195E-4EEC-9E11-1EC2AADC0D81}" name="GET_DATA_ΕΛ" displayName="GET_DATA_ΕΛ" ref="A1:AI250" tableType="queryTable" totalsRowShown="0">
  <autoFilter ref="A1:AI250" xr:uid="{C71629B4-195E-4EEC-9E11-1EC2AADC0D81}"/>
  <tableColumns count="35">
    <tableColumn id="60" xr3:uid="{CB96CBF3-CEF8-46DD-8FD9-2A6A3B26427C}" uniqueName="60" name="Μήνας: ΜΑΙΟΣ 2024" queryTableFieldId="70"/>
    <tableColumn id="61" xr3:uid="{5958DB71-F00A-401D-83B5-56B3B2E48814}" uniqueName="61" name="Column2" queryTableFieldId="71" dataDxfId="0"/>
    <tableColumn id="62" xr3:uid="{626747A3-40DF-4133-A630-33A64216784B}" uniqueName="62" name="Column3" queryTableFieldId="72"/>
    <tableColumn id="63" xr3:uid="{5D3C09B0-11E4-4C1D-B13D-E0230625586C}" uniqueName="63" name="Column4" queryTableFieldId="73"/>
    <tableColumn id="64" xr3:uid="{CDD9E0AC-792E-4C04-B838-4E5DB1C7DA32}" uniqueName="64" name="Column5" queryTableFieldId="74"/>
    <tableColumn id="65" xr3:uid="{763ACDCE-7EE8-4BEE-B665-53640C21D14B}" uniqueName="65" name="Column6" queryTableFieldId="75"/>
    <tableColumn id="66" xr3:uid="{81A1648E-D38E-42E7-8570-65CB39372F1B}" uniqueName="66" name="Column7" queryTableFieldId="76"/>
    <tableColumn id="67" xr3:uid="{D747E577-DCE4-453F-9398-AE16B33ACE46}" uniqueName="67" name="Column8" queryTableFieldId="77"/>
    <tableColumn id="68" xr3:uid="{387BBEAC-0A0B-4443-A60F-3523A88836D1}" uniqueName="68" name="Column9" queryTableFieldId="78"/>
    <tableColumn id="69" xr3:uid="{17AE5AC9-6992-46D6-B990-4E5FD182831F}" uniqueName="69" name="Column10" queryTableFieldId="79"/>
    <tableColumn id="70" xr3:uid="{B1D4E327-3E18-4D6A-A107-261D624108CC}" uniqueName="70" name="Column11" queryTableFieldId="80"/>
    <tableColumn id="71" xr3:uid="{BE96C339-C205-4947-B9A5-8F922D0DCA7E}" uniqueName="71" name="Column12" queryTableFieldId="81"/>
    <tableColumn id="72" xr3:uid="{02F03664-0B9A-43EB-865D-6D9921B1EECD}" uniqueName="72" name="Column13" queryTableFieldId="82"/>
    <tableColumn id="73" xr3:uid="{707D2DC3-9691-4C73-9FFE-123FCD9E9ACD}" uniqueName="73" name="Column14" queryTableFieldId="83"/>
    <tableColumn id="74" xr3:uid="{F50CA407-3346-46C9-8B8D-02C26F7B31CE}" uniqueName="74" name="Column15" queryTableFieldId="84"/>
    <tableColumn id="75" xr3:uid="{B5773EF1-68D7-4335-8D6A-8D6A6065B890}" uniqueName="75" name="Column16" queryTableFieldId="85"/>
    <tableColumn id="76" xr3:uid="{73FF6318-5D13-4FFC-B5B9-83BFC1872B91}" uniqueName="76" name="Column17" queryTableFieldId="86"/>
    <tableColumn id="77" xr3:uid="{18CAB779-FA0B-4400-960A-32B2DBBEFA9A}" uniqueName="77" name="Column18" queryTableFieldId="87"/>
    <tableColumn id="78" xr3:uid="{0644F861-384D-411E-BA72-54FDF5B57D83}" uniqueName="78" name="Column19" queryTableFieldId="88"/>
    <tableColumn id="79" xr3:uid="{BFA3BCC2-1446-4203-AF30-F364694F2D60}" uniqueName="79" name="Column20" queryTableFieldId="89"/>
    <tableColumn id="80" xr3:uid="{C6173DBD-7A7A-4E30-9D63-F5E193F194BD}" uniqueName="80" name="Column21" queryTableFieldId="90"/>
    <tableColumn id="81" xr3:uid="{31572BEC-DA2F-49C6-B7B9-60B3DB7462B1}" uniqueName="81" name="Column22" queryTableFieldId="91"/>
    <tableColumn id="82" xr3:uid="{FAADD795-EC4D-4FDD-B5E7-71B2D28A9E2E}" uniqueName="82" name="Column23" queryTableFieldId="92"/>
    <tableColumn id="83" xr3:uid="{70E9CF85-890C-4C6C-9CBF-878C99B99BB4}" uniqueName="83" name="Column24" queryTableFieldId="93"/>
    <tableColumn id="84" xr3:uid="{219BF668-FDBF-4A05-BF3C-717AD8941197}" uniqueName="84" name="Column25" queryTableFieldId="94"/>
    <tableColumn id="85" xr3:uid="{BCEEB182-5867-4A32-BFF5-F7563931CA12}" uniqueName="85" name="Column26" queryTableFieldId="95"/>
    <tableColumn id="86" xr3:uid="{C5447C9D-6F66-4ACA-868C-6B52C2AA3D65}" uniqueName="86" name="Column27" queryTableFieldId="96"/>
    <tableColumn id="87" xr3:uid="{11CEB484-7D3C-45DD-AFB7-89D5FD3C48FA}" uniqueName="87" name="Column28" queryTableFieldId="97"/>
    <tableColumn id="88" xr3:uid="{BEBBEFFF-5F28-43D8-8308-298C9CDF46EF}" uniqueName="88" name="Column29" queryTableFieldId="98"/>
    <tableColumn id="89" xr3:uid="{D12F658B-0B73-4E65-95D6-1F88F0E353B1}" uniqueName="89" name="Column30" queryTableFieldId="99"/>
    <tableColumn id="90" xr3:uid="{1860C88F-ADCC-4B10-81AB-356E69B1E239}" uniqueName="90" name="Column31" queryTableFieldId="100"/>
    <tableColumn id="91" xr3:uid="{1DAE391A-A6DC-4098-BDD7-073415990531}" uniqueName="91" name="Column32" queryTableFieldId="101"/>
    <tableColumn id="92" xr3:uid="{25B75C99-85E2-4DD5-8499-CFA778A3922D}" uniqueName="92" name="Column33" queryTableFieldId="102"/>
    <tableColumn id="93" xr3:uid="{64F1969D-84A2-496D-ADAF-8AA107D069BF}" uniqueName="93" name="Column34" queryTableFieldId="103"/>
    <tableColumn id="94" xr3:uid="{8FDC7707-F9ED-4F49-85AA-A140212300DA}" uniqueName="94" name="Column35" queryTableFieldId="10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2DBD8-246B-4BD9-8DC3-F9BF5F3A1BBF}">
  <dimension ref="A1"/>
  <sheetViews>
    <sheetView workbookViewId="0">
      <selection activeCell="O108" sqref="O108"/>
    </sheetView>
  </sheetViews>
  <sheetFormatPr defaultRowHeight="14.4" x14ac:dyDescent="0.3"/>
  <sheetData/>
  <pageMargins left="0.7" right="0.7" top="0.75" bottom="0.75" header="0.3" footer="0.3"/>
  <pageSetup paperSize="9" orientation="portrait" r:id="rId1"/>
  <headerFooter>
    <oddFooter>&amp;C&amp;1#&amp;"Calibri"&amp;8&amp;K000000ΕΔΑ ΘΕΣΣΑΛΟΝΙΚΗΣ - ΘΕΣΣΑΛΙΑΣ Α.Ε. | ΕΣΩΤΕΡΙΚΗΣ ΧΡΗΣΗΣ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65F76-4FC6-4779-910A-471A8135E4F1}">
  <sheetPr>
    <pageSetUpPr fitToPage="1"/>
  </sheetPr>
  <dimension ref="A1:AZ136"/>
  <sheetViews>
    <sheetView zoomScale="45" zoomScaleNormal="100" workbookViewId="0">
      <pane xSplit="2" ySplit="8" topLeftCell="C107" activePane="bottomRight" state="frozen"/>
      <selection pane="topRight" activeCell="C1" sqref="C1"/>
      <selection pane="bottomLeft" activeCell="A9" sqref="A9"/>
      <selection pane="bottomRight" activeCell="C123" sqref="C123:E123"/>
    </sheetView>
  </sheetViews>
  <sheetFormatPr defaultRowHeight="15.6" outlineLevelRow="1" x14ac:dyDescent="0.3"/>
  <cols>
    <col min="1" max="1" width="8.6640625" style="6" bestFit="1" customWidth="1"/>
    <col min="2" max="2" width="111.77734375" style="6" bestFit="1" customWidth="1"/>
    <col min="3" max="3" width="19.33203125" style="6" customWidth="1"/>
    <col min="4" max="4" width="19.6640625" style="6" customWidth="1"/>
    <col min="5" max="5" width="17.21875" style="5" customWidth="1"/>
    <col min="6" max="7" width="22.5546875" style="6" customWidth="1"/>
    <col min="8" max="8" width="20" style="5" customWidth="1"/>
    <col min="9" max="10" width="20.33203125" style="5" bestFit="1" customWidth="1"/>
    <col min="11" max="11" width="16.6640625" style="5" customWidth="1"/>
    <col min="12" max="19" width="20.33203125" style="5" bestFit="1" customWidth="1"/>
    <col min="20" max="20" width="18.88671875" style="5" bestFit="1" customWidth="1"/>
    <col min="21" max="22" width="20.33203125" style="5" bestFit="1" customWidth="1"/>
    <col min="23" max="23" width="16.6640625" style="5" customWidth="1"/>
    <col min="24" max="25" width="20.33203125" style="5" bestFit="1" customWidth="1"/>
    <col min="26" max="26" width="16.6640625" style="5" customWidth="1"/>
    <col min="27" max="28" width="20.33203125" style="5" bestFit="1" customWidth="1"/>
    <col min="29" max="29" width="16.6640625" style="5" customWidth="1"/>
    <col min="30" max="31" width="20.33203125" style="5" bestFit="1" customWidth="1"/>
    <col min="32" max="32" width="16.6640625" style="5" customWidth="1"/>
    <col min="33" max="34" width="20.33203125" style="5" bestFit="1" customWidth="1"/>
    <col min="35" max="35" width="17.6640625" style="5" bestFit="1" customWidth="1"/>
    <col min="36" max="36" width="14.33203125" style="5" hidden="1" customWidth="1"/>
    <col min="37" max="37" width="17.33203125" style="5" hidden="1" customWidth="1"/>
    <col min="38" max="38" width="15.6640625" style="5" hidden="1" customWidth="1"/>
    <col min="39" max="51" width="8.88671875" style="5"/>
    <col min="52" max="52" width="0" style="5" hidden="1" customWidth="1"/>
    <col min="53" max="182" width="8.88671875" style="5"/>
    <col min="183" max="183" width="5.109375" style="5" customWidth="1"/>
    <col min="184" max="184" width="59" style="5" customWidth="1"/>
    <col min="185" max="185" width="36.6640625" style="5" customWidth="1"/>
    <col min="186" max="186" width="16.109375" style="5" customWidth="1"/>
    <col min="187" max="187" width="25.109375" style="5" customWidth="1"/>
    <col min="188" max="188" width="33.6640625" style="5" customWidth="1"/>
    <col min="189" max="189" width="48.6640625" style="5" customWidth="1"/>
    <col min="190" max="438" width="8.88671875" style="5"/>
    <col min="439" max="439" width="5.109375" style="5" customWidth="1"/>
    <col min="440" max="440" width="59" style="5" customWidth="1"/>
    <col min="441" max="441" width="36.6640625" style="5" customWidth="1"/>
    <col min="442" max="442" width="16.109375" style="5" customWidth="1"/>
    <col min="443" max="443" width="25.109375" style="5" customWidth="1"/>
    <col min="444" max="444" width="33.6640625" style="5" customWidth="1"/>
    <col min="445" max="445" width="48.6640625" style="5" customWidth="1"/>
    <col min="446" max="694" width="8.88671875" style="5"/>
    <col min="695" max="695" width="5.109375" style="5" customWidth="1"/>
    <col min="696" max="696" width="59" style="5" customWidth="1"/>
    <col min="697" max="697" width="36.6640625" style="5" customWidth="1"/>
    <col min="698" max="698" width="16.109375" style="5" customWidth="1"/>
    <col min="699" max="699" width="25.109375" style="5" customWidth="1"/>
    <col min="700" max="700" width="33.6640625" style="5" customWidth="1"/>
    <col min="701" max="701" width="48.6640625" style="5" customWidth="1"/>
    <col min="702" max="950" width="8.88671875" style="5"/>
    <col min="951" max="951" width="5.109375" style="5" customWidth="1"/>
    <col min="952" max="952" width="59" style="5" customWidth="1"/>
    <col min="953" max="953" width="36.6640625" style="5" customWidth="1"/>
    <col min="954" max="954" width="16.109375" style="5" customWidth="1"/>
    <col min="955" max="955" width="25.109375" style="5" customWidth="1"/>
    <col min="956" max="956" width="33.6640625" style="5" customWidth="1"/>
    <col min="957" max="957" width="48.6640625" style="5" customWidth="1"/>
    <col min="958" max="1206" width="8.88671875" style="5"/>
    <col min="1207" max="1207" width="5.109375" style="5" customWidth="1"/>
    <col min="1208" max="1208" width="59" style="5" customWidth="1"/>
    <col min="1209" max="1209" width="36.6640625" style="5" customWidth="1"/>
    <col min="1210" max="1210" width="16.109375" style="5" customWidth="1"/>
    <col min="1211" max="1211" width="25.109375" style="5" customWidth="1"/>
    <col min="1212" max="1212" width="33.6640625" style="5" customWidth="1"/>
    <col min="1213" max="1213" width="48.6640625" style="5" customWidth="1"/>
    <col min="1214" max="1462" width="8.88671875" style="5"/>
    <col min="1463" max="1463" width="5.109375" style="5" customWidth="1"/>
    <col min="1464" max="1464" width="59" style="5" customWidth="1"/>
    <col min="1465" max="1465" width="36.6640625" style="5" customWidth="1"/>
    <col min="1466" max="1466" width="16.109375" style="5" customWidth="1"/>
    <col min="1467" max="1467" width="25.109375" style="5" customWidth="1"/>
    <col min="1468" max="1468" width="33.6640625" style="5" customWidth="1"/>
    <col min="1469" max="1469" width="48.6640625" style="5" customWidth="1"/>
    <col min="1470" max="1718" width="8.88671875" style="5"/>
    <col min="1719" max="1719" width="5.109375" style="5" customWidth="1"/>
    <col min="1720" max="1720" width="59" style="5" customWidth="1"/>
    <col min="1721" max="1721" width="36.6640625" style="5" customWidth="1"/>
    <col min="1722" max="1722" width="16.109375" style="5" customWidth="1"/>
    <col min="1723" max="1723" width="25.109375" style="5" customWidth="1"/>
    <col min="1724" max="1724" width="33.6640625" style="5" customWidth="1"/>
    <col min="1725" max="1725" width="48.6640625" style="5" customWidth="1"/>
    <col min="1726" max="1974" width="8.88671875" style="5"/>
    <col min="1975" max="1975" width="5.109375" style="5" customWidth="1"/>
    <col min="1976" max="1976" width="59" style="5" customWidth="1"/>
    <col min="1977" max="1977" width="36.6640625" style="5" customWidth="1"/>
    <col min="1978" max="1978" width="16.109375" style="5" customWidth="1"/>
    <col min="1979" max="1979" width="25.109375" style="5" customWidth="1"/>
    <col min="1980" max="1980" width="33.6640625" style="5" customWidth="1"/>
    <col min="1981" max="1981" width="48.6640625" style="5" customWidth="1"/>
    <col min="1982" max="2230" width="8.88671875" style="5"/>
    <col min="2231" max="2231" width="5.109375" style="5" customWidth="1"/>
    <col min="2232" max="2232" width="59" style="5" customWidth="1"/>
    <col min="2233" max="2233" width="36.6640625" style="5" customWidth="1"/>
    <col min="2234" max="2234" width="16.109375" style="5" customWidth="1"/>
    <col min="2235" max="2235" width="25.109375" style="5" customWidth="1"/>
    <col min="2236" max="2236" width="33.6640625" style="5" customWidth="1"/>
    <col min="2237" max="2237" width="48.6640625" style="5" customWidth="1"/>
    <col min="2238" max="2486" width="8.88671875" style="5"/>
    <col min="2487" max="2487" width="5.109375" style="5" customWidth="1"/>
    <col min="2488" max="2488" width="59" style="5" customWidth="1"/>
    <col min="2489" max="2489" width="36.6640625" style="5" customWidth="1"/>
    <col min="2490" max="2490" width="16.109375" style="5" customWidth="1"/>
    <col min="2491" max="2491" width="25.109375" style="5" customWidth="1"/>
    <col min="2492" max="2492" width="33.6640625" style="5" customWidth="1"/>
    <col min="2493" max="2493" width="48.6640625" style="5" customWidth="1"/>
    <col min="2494" max="2742" width="8.88671875" style="5"/>
    <col min="2743" max="2743" width="5.109375" style="5" customWidth="1"/>
    <col min="2744" max="2744" width="59" style="5" customWidth="1"/>
    <col min="2745" max="2745" width="36.6640625" style="5" customWidth="1"/>
    <col min="2746" max="2746" width="16.109375" style="5" customWidth="1"/>
    <col min="2747" max="2747" width="25.109375" style="5" customWidth="1"/>
    <col min="2748" max="2748" width="33.6640625" style="5" customWidth="1"/>
    <col min="2749" max="2749" width="48.6640625" style="5" customWidth="1"/>
    <col min="2750" max="2998" width="8.88671875" style="5"/>
    <col min="2999" max="2999" width="5.109375" style="5" customWidth="1"/>
    <col min="3000" max="3000" width="59" style="5" customWidth="1"/>
    <col min="3001" max="3001" width="36.6640625" style="5" customWidth="1"/>
    <col min="3002" max="3002" width="16.109375" style="5" customWidth="1"/>
    <col min="3003" max="3003" width="25.109375" style="5" customWidth="1"/>
    <col min="3004" max="3004" width="33.6640625" style="5" customWidth="1"/>
    <col min="3005" max="3005" width="48.6640625" style="5" customWidth="1"/>
    <col min="3006" max="3254" width="8.88671875" style="5"/>
    <col min="3255" max="3255" width="5.109375" style="5" customWidth="1"/>
    <col min="3256" max="3256" width="59" style="5" customWidth="1"/>
    <col min="3257" max="3257" width="36.6640625" style="5" customWidth="1"/>
    <col min="3258" max="3258" width="16.109375" style="5" customWidth="1"/>
    <col min="3259" max="3259" width="25.109375" style="5" customWidth="1"/>
    <col min="3260" max="3260" width="33.6640625" style="5" customWidth="1"/>
    <col min="3261" max="3261" width="48.6640625" style="5" customWidth="1"/>
    <col min="3262" max="3510" width="8.88671875" style="5"/>
    <col min="3511" max="3511" width="5.109375" style="5" customWidth="1"/>
    <col min="3512" max="3512" width="59" style="5" customWidth="1"/>
    <col min="3513" max="3513" width="36.6640625" style="5" customWidth="1"/>
    <col min="3514" max="3514" width="16.109375" style="5" customWidth="1"/>
    <col min="3515" max="3515" width="25.109375" style="5" customWidth="1"/>
    <col min="3516" max="3516" width="33.6640625" style="5" customWidth="1"/>
    <col min="3517" max="3517" width="48.6640625" style="5" customWidth="1"/>
    <col min="3518" max="3766" width="8.88671875" style="5"/>
    <col min="3767" max="3767" width="5.109375" style="5" customWidth="1"/>
    <col min="3768" max="3768" width="59" style="5" customWidth="1"/>
    <col min="3769" max="3769" width="36.6640625" style="5" customWidth="1"/>
    <col min="3770" max="3770" width="16.109375" style="5" customWidth="1"/>
    <col min="3771" max="3771" width="25.109375" style="5" customWidth="1"/>
    <col min="3772" max="3772" width="33.6640625" style="5" customWidth="1"/>
    <col min="3773" max="3773" width="48.6640625" style="5" customWidth="1"/>
    <col min="3774" max="4022" width="8.88671875" style="5"/>
    <col min="4023" max="4023" width="5.109375" style="5" customWidth="1"/>
    <col min="4024" max="4024" width="59" style="5" customWidth="1"/>
    <col min="4025" max="4025" width="36.6640625" style="5" customWidth="1"/>
    <col min="4026" max="4026" width="16.109375" style="5" customWidth="1"/>
    <col min="4027" max="4027" width="25.109375" style="5" customWidth="1"/>
    <col min="4028" max="4028" width="33.6640625" style="5" customWidth="1"/>
    <col min="4029" max="4029" width="48.6640625" style="5" customWidth="1"/>
    <col min="4030" max="4278" width="8.88671875" style="5"/>
    <col min="4279" max="4279" width="5.109375" style="5" customWidth="1"/>
    <col min="4280" max="4280" width="59" style="5" customWidth="1"/>
    <col min="4281" max="4281" width="36.6640625" style="5" customWidth="1"/>
    <col min="4282" max="4282" width="16.109375" style="5" customWidth="1"/>
    <col min="4283" max="4283" width="25.109375" style="5" customWidth="1"/>
    <col min="4284" max="4284" width="33.6640625" style="5" customWidth="1"/>
    <col min="4285" max="4285" width="48.6640625" style="5" customWidth="1"/>
    <col min="4286" max="4534" width="8.88671875" style="5"/>
    <col min="4535" max="4535" width="5.109375" style="5" customWidth="1"/>
    <col min="4536" max="4536" width="59" style="5" customWidth="1"/>
    <col min="4537" max="4537" width="36.6640625" style="5" customWidth="1"/>
    <col min="4538" max="4538" width="16.109375" style="5" customWidth="1"/>
    <col min="4539" max="4539" width="25.109375" style="5" customWidth="1"/>
    <col min="4540" max="4540" width="33.6640625" style="5" customWidth="1"/>
    <col min="4541" max="4541" width="48.6640625" style="5" customWidth="1"/>
    <col min="4542" max="4790" width="8.88671875" style="5"/>
    <col min="4791" max="4791" width="5.109375" style="5" customWidth="1"/>
    <col min="4792" max="4792" width="59" style="5" customWidth="1"/>
    <col min="4793" max="4793" width="36.6640625" style="5" customWidth="1"/>
    <col min="4794" max="4794" width="16.109375" style="5" customWidth="1"/>
    <col min="4795" max="4795" width="25.109375" style="5" customWidth="1"/>
    <col min="4796" max="4796" width="33.6640625" style="5" customWidth="1"/>
    <col min="4797" max="4797" width="48.6640625" style="5" customWidth="1"/>
    <col min="4798" max="5046" width="8.88671875" style="5"/>
    <col min="5047" max="5047" width="5.109375" style="5" customWidth="1"/>
    <col min="5048" max="5048" width="59" style="5" customWidth="1"/>
    <col min="5049" max="5049" width="36.6640625" style="5" customWidth="1"/>
    <col min="5050" max="5050" width="16.109375" style="5" customWidth="1"/>
    <col min="5051" max="5051" width="25.109375" style="5" customWidth="1"/>
    <col min="5052" max="5052" width="33.6640625" style="5" customWidth="1"/>
    <col min="5053" max="5053" width="48.6640625" style="5" customWidth="1"/>
    <col min="5054" max="5302" width="8.88671875" style="5"/>
    <col min="5303" max="5303" width="5.109375" style="5" customWidth="1"/>
    <col min="5304" max="5304" width="59" style="5" customWidth="1"/>
    <col min="5305" max="5305" width="36.6640625" style="5" customWidth="1"/>
    <col min="5306" max="5306" width="16.109375" style="5" customWidth="1"/>
    <col min="5307" max="5307" width="25.109375" style="5" customWidth="1"/>
    <col min="5308" max="5308" width="33.6640625" style="5" customWidth="1"/>
    <col min="5309" max="5309" width="48.6640625" style="5" customWidth="1"/>
    <col min="5310" max="5558" width="8.88671875" style="5"/>
    <col min="5559" max="5559" width="5.109375" style="5" customWidth="1"/>
    <col min="5560" max="5560" width="59" style="5" customWidth="1"/>
    <col min="5561" max="5561" width="36.6640625" style="5" customWidth="1"/>
    <col min="5562" max="5562" width="16.109375" style="5" customWidth="1"/>
    <col min="5563" max="5563" width="25.109375" style="5" customWidth="1"/>
    <col min="5564" max="5564" width="33.6640625" style="5" customWidth="1"/>
    <col min="5565" max="5565" width="48.6640625" style="5" customWidth="1"/>
    <col min="5566" max="5814" width="8.88671875" style="5"/>
    <col min="5815" max="5815" width="5.109375" style="5" customWidth="1"/>
    <col min="5816" max="5816" width="59" style="5" customWidth="1"/>
    <col min="5817" max="5817" width="36.6640625" style="5" customWidth="1"/>
    <col min="5818" max="5818" width="16.109375" style="5" customWidth="1"/>
    <col min="5819" max="5819" width="25.109375" style="5" customWidth="1"/>
    <col min="5820" max="5820" width="33.6640625" style="5" customWidth="1"/>
    <col min="5821" max="5821" width="48.6640625" style="5" customWidth="1"/>
    <col min="5822" max="6070" width="8.88671875" style="5"/>
    <col min="6071" max="6071" width="5.109375" style="5" customWidth="1"/>
    <col min="6072" max="6072" width="59" style="5" customWidth="1"/>
    <col min="6073" max="6073" width="36.6640625" style="5" customWidth="1"/>
    <col min="6074" max="6074" width="16.109375" style="5" customWidth="1"/>
    <col min="6075" max="6075" width="25.109375" style="5" customWidth="1"/>
    <col min="6076" max="6076" width="33.6640625" style="5" customWidth="1"/>
    <col min="6077" max="6077" width="48.6640625" style="5" customWidth="1"/>
    <col min="6078" max="6326" width="8.88671875" style="5"/>
    <col min="6327" max="6327" width="5.109375" style="5" customWidth="1"/>
    <col min="6328" max="6328" width="59" style="5" customWidth="1"/>
    <col min="6329" max="6329" width="36.6640625" style="5" customWidth="1"/>
    <col min="6330" max="6330" width="16.109375" style="5" customWidth="1"/>
    <col min="6331" max="6331" width="25.109375" style="5" customWidth="1"/>
    <col min="6332" max="6332" width="33.6640625" style="5" customWidth="1"/>
    <col min="6333" max="6333" width="48.6640625" style="5" customWidth="1"/>
    <col min="6334" max="6582" width="8.88671875" style="5"/>
    <col min="6583" max="6583" width="5.109375" style="5" customWidth="1"/>
    <col min="6584" max="6584" width="59" style="5" customWidth="1"/>
    <col min="6585" max="6585" width="36.6640625" style="5" customWidth="1"/>
    <col min="6586" max="6586" width="16.109375" style="5" customWidth="1"/>
    <col min="6587" max="6587" width="25.109375" style="5" customWidth="1"/>
    <col min="6588" max="6588" width="33.6640625" style="5" customWidth="1"/>
    <col min="6589" max="6589" width="48.6640625" style="5" customWidth="1"/>
    <col min="6590" max="6838" width="8.88671875" style="5"/>
    <col min="6839" max="6839" width="5.109375" style="5" customWidth="1"/>
    <col min="6840" max="6840" width="59" style="5" customWidth="1"/>
    <col min="6841" max="6841" width="36.6640625" style="5" customWidth="1"/>
    <col min="6842" max="6842" width="16.109375" style="5" customWidth="1"/>
    <col min="6843" max="6843" width="25.109375" style="5" customWidth="1"/>
    <col min="6844" max="6844" width="33.6640625" style="5" customWidth="1"/>
    <col min="6845" max="6845" width="48.6640625" style="5" customWidth="1"/>
    <col min="6846" max="7094" width="8.88671875" style="5"/>
    <col min="7095" max="7095" width="5.109375" style="5" customWidth="1"/>
    <col min="7096" max="7096" width="59" style="5" customWidth="1"/>
    <col min="7097" max="7097" width="36.6640625" style="5" customWidth="1"/>
    <col min="7098" max="7098" width="16.109375" style="5" customWidth="1"/>
    <col min="7099" max="7099" width="25.109375" style="5" customWidth="1"/>
    <col min="7100" max="7100" width="33.6640625" style="5" customWidth="1"/>
    <col min="7101" max="7101" width="48.6640625" style="5" customWidth="1"/>
    <col min="7102" max="7350" width="8.88671875" style="5"/>
    <col min="7351" max="7351" width="5.109375" style="5" customWidth="1"/>
    <col min="7352" max="7352" width="59" style="5" customWidth="1"/>
    <col min="7353" max="7353" width="36.6640625" style="5" customWidth="1"/>
    <col min="7354" max="7354" width="16.109375" style="5" customWidth="1"/>
    <col min="7355" max="7355" width="25.109375" style="5" customWidth="1"/>
    <col min="7356" max="7356" width="33.6640625" style="5" customWidth="1"/>
    <col min="7357" max="7357" width="48.6640625" style="5" customWidth="1"/>
    <col min="7358" max="7606" width="8.88671875" style="5"/>
    <col min="7607" max="7607" width="5.109375" style="5" customWidth="1"/>
    <col min="7608" max="7608" width="59" style="5" customWidth="1"/>
    <col min="7609" max="7609" width="36.6640625" style="5" customWidth="1"/>
    <col min="7610" max="7610" width="16.109375" style="5" customWidth="1"/>
    <col min="7611" max="7611" width="25.109375" style="5" customWidth="1"/>
    <col min="7612" max="7612" width="33.6640625" style="5" customWidth="1"/>
    <col min="7613" max="7613" width="48.6640625" style="5" customWidth="1"/>
    <col min="7614" max="7862" width="8.88671875" style="5"/>
    <col min="7863" max="7863" width="5.109375" style="5" customWidth="1"/>
    <col min="7864" max="7864" width="59" style="5" customWidth="1"/>
    <col min="7865" max="7865" width="36.6640625" style="5" customWidth="1"/>
    <col min="7866" max="7866" width="16.109375" style="5" customWidth="1"/>
    <col min="7867" max="7867" width="25.109375" style="5" customWidth="1"/>
    <col min="7868" max="7868" width="33.6640625" style="5" customWidth="1"/>
    <col min="7869" max="7869" width="48.6640625" style="5" customWidth="1"/>
    <col min="7870" max="8118" width="8.88671875" style="5"/>
    <col min="8119" max="8119" width="5.109375" style="5" customWidth="1"/>
    <col min="8120" max="8120" width="59" style="5" customWidth="1"/>
    <col min="8121" max="8121" width="36.6640625" style="5" customWidth="1"/>
    <col min="8122" max="8122" width="16.109375" style="5" customWidth="1"/>
    <col min="8123" max="8123" width="25.109375" style="5" customWidth="1"/>
    <col min="8124" max="8124" width="33.6640625" style="5" customWidth="1"/>
    <col min="8125" max="8125" width="48.6640625" style="5" customWidth="1"/>
    <col min="8126" max="8374" width="8.88671875" style="5"/>
    <col min="8375" max="8375" width="5.109375" style="5" customWidth="1"/>
    <col min="8376" max="8376" width="59" style="5" customWidth="1"/>
    <col min="8377" max="8377" width="36.6640625" style="5" customWidth="1"/>
    <col min="8378" max="8378" width="16.109375" style="5" customWidth="1"/>
    <col min="8379" max="8379" width="25.109375" style="5" customWidth="1"/>
    <col min="8380" max="8380" width="33.6640625" style="5" customWidth="1"/>
    <col min="8381" max="8381" width="48.6640625" style="5" customWidth="1"/>
    <col min="8382" max="8630" width="8.88671875" style="5"/>
    <col min="8631" max="8631" width="5.109375" style="5" customWidth="1"/>
    <col min="8632" max="8632" width="59" style="5" customWidth="1"/>
    <col min="8633" max="8633" width="36.6640625" style="5" customWidth="1"/>
    <col min="8634" max="8634" width="16.109375" style="5" customWidth="1"/>
    <col min="8635" max="8635" width="25.109375" style="5" customWidth="1"/>
    <col min="8636" max="8636" width="33.6640625" style="5" customWidth="1"/>
    <col min="8637" max="8637" width="48.6640625" style="5" customWidth="1"/>
    <col min="8638" max="8886" width="8.88671875" style="5"/>
    <col min="8887" max="8887" width="5.109375" style="5" customWidth="1"/>
    <col min="8888" max="8888" width="59" style="5" customWidth="1"/>
    <col min="8889" max="8889" width="36.6640625" style="5" customWidth="1"/>
    <col min="8890" max="8890" width="16.109375" style="5" customWidth="1"/>
    <col min="8891" max="8891" width="25.109375" style="5" customWidth="1"/>
    <col min="8892" max="8892" width="33.6640625" style="5" customWidth="1"/>
    <col min="8893" max="8893" width="48.6640625" style="5" customWidth="1"/>
    <col min="8894" max="9142" width="8.88671875" style="5"/>
    <col min="9143" max="9143" width="5.109375" style="5" customWidth="1"/>
    <col min="9144" max="9144" width="59" style="5" customWidth="1"/>
    <col min="9145" max="9145" width="36.6640625" style="5" customWidth="1"/>
    <col min="9146" max="9146" width="16.109375" style="5" customWidth="1"/>
    <col min="9147" max="9147" width="25.109375" style="5" customWidth="1"/>
    <col min="9148" max="9148" width="33.6640625" style="5" customWidth="1"/>
    <col min="9149" max="9149" width="48.6640625" style="5" customWidth="1"/>
    <col min="9150" max="9398" width="8.88671875" style="5"/>
    <col min="9399" max="9399" width="5.109375" style="5" customWidth="1"/>
    <col min="9400" max="9400" width="59" style="5" customWidth="1"/>
    <col min="9401" max="9401" width="36.6640625" style="5" customWidth="1"/>
    <col min="9402" max="9402" width="16.109375" style="5" customWidth="1"/>
    <col min="9403" max="9403" width="25.109375" style="5" customWidth="1"/>
    <col min="9404" max="9404" width="33.6640625" style="5" customWidth="1"/>
    <col min="9405" max="9405" width="48.6640625" style="5" customWidth="1"/>
    <col min="9406" max="9654" width="8.88671875" style="5"/>
    <col min="9655" max="9655" width="5.109375" style="5" customWidth="1"/>
    <col min="9656" max="9656" width="59" style="5" customWidth="1"/>
    <col min="9657" max="9657" width="36.6640625" style="5" customWidth="1"/>
    <col min="9658" max="9658" width="16.109375" style="5" customWidth="1"/>
    <col min="9659" max="9659" width="25.109375" style="5" customWidth="1"/>
    <col min="9660" max="9660" width="33.6640625" style="5" customWidth="1"/>
    <col min="9661" max="9661" width="48.6640625" style="5" customWidth="1"/>
    <col min="9662" max="9910" width="8.88671875" style="5"/>
    <col min="9911" max="9911" width="5.109375" style="5" customWidth="1"/>
    <col min="9912" max="9912" width="59" style="5" customWidth="1"/>
    <col min="9913" max="9913" width="36.6640625" style="5" customWidth="1"/>
    <col min="9914" max="9914" width="16.109375" style="5" customWidth="1"/>
    <col min="9915" max="9915" width="25.109375" style="5" customWidth="1"/>
    <col min="9916" max="9916" width="33.6640625" style="5" customWidth="1"/>
    <col min="9917" max="9917" width="48.6640625" style="5" customWidth="1"/>
    <col min="9918" max="10166" width="8.88671875" style="5"/>
    <col min="10167" max="10167" width="5.109375" style="5" customWidth="1"/>
    <col min="10168" max="10168" width="59" style="5" customWidth="1"/>
    <col min="10169" max="10169" width="36.6640625" style="5" customWidth="1"/>
    <col min="10170" max="10170" width="16.109375" style="5" customWidth="1"/>
    <col min="10171" max="10171" width="25.109375" style="5" customWidth="1"/>
    <col min="10172" max="10172" width="33.6640625" style="5" customWidth="1"/>
    <col min="10173" max="10173" width="48.6640625" style="5" customWidth="1"/>
    <col min="10174" max="10422" width="8.88671875" style="5"/>
    <col min="10423" max="10423" width="5.109375" style="5" customWidth="1"/>
    <col min="10424" max="10424" width="59" style="5" customWidth="1"/>
    <col min="10425" max="10425" width="36.6640625" style="5" customWidth="1"/>
    <col min="10426" max="10426" width="16.109375" style="5" customWidth="1"/>
    <col min="10427" max="10427" width="25.109375" style="5" customWidth="1"/>
    <col min="10428" max="10428" width="33.6640625" style="5" customWidth="1"/>
    <col min="10429" max="10429" width="48.6640625" style="5" customWidth="1"/>
    <col min="10430" max="10678" width="8.88671875" style="5"/>
    <col min="10679" max="10679" width="5.109375" style="5" customWidth="1"/>
    <col min="10680" max="10680" width="59" style="5" customWidth="1"/>
    <col min="10681" max="10681" width="36.6640625" style="5" customWidth="1"/>
    <col min="10682" max="10682" width="16.109375" style="5" customWidth="1"/>
    <col min="10683" max="10683" width="25.109375" style="5" customWidth="1"/>
    <col min="10684" max="10684" width="33.6640625" style="5" customWidth="1"/>
    <col min="10685" max="10685" width="48.6640625" style="5" customWidth="1"/>
    <col min="10686" max="10934" width="8.88671875" style="5"/>
    <col min="10935" max="10935" width="5.109375" style="5" customWidth="1"/>
    <col min="10936" max="10936" width="59" style="5" customWidth="1"/>
    <col min="10937" max="10937" width="36.6640625" style="5" customWidth="1"/>
    <col min="10938" max="10938" width="16.109375" style="5" customWidth="1"/>
    <col min="10939" max="10939" width="25.109375" style="5" customWidth="1"/>
    <col min="10940" max="10940" width="33.6640625" style="5" customWidth="1"/>
    <col min="10941" max="10941" width="48.6640625" style="5" customWidth="1"/>
    <col min="10942" max="11190" width="8.88671875" style="5"/>
    <col min="11191" max="11191" width="5.109375" style="5" customWidth="1"/>
    <col min="11192" max="11192" width="59" style="5" customWidth="1"/>
    <col min="11193" max="11193" width="36.6640625" style="5" customWidth="1"/>
    <col min="11194" max="11194" width="16.109375" style="5" customWidth="1"/>
    <col min="11195" max="11195" width="25.109375" style="5" customWidth="1"/>
    <col min="11196" max="11196" width="33.6640625" style="5" customWidth="1"/>
    <col min="11197" max="11197" width="48.6640625" style="5" customWidth="1"/>
    <col min="11198" max="11446" width="8.88671875" style="5"/>
    <col min="11447" max="11447" width="5.109375" style="5" customWidth="1"/>
    <col min="11448" max="11448" width="59" style="5" customWidth="1"/>
    <col min="11449" max="11449" width="36.6640625" style="5" customWidth="1"/>
    <col min="11450" max="11450" width="16.109375" style="5" customWidth="1"/>
    <col min="11451" max="11451" width="25.109375" style="5" customWidth="1"/>
    <col min="11452" max="11452" width="33.6640625" style="5" customWidth="1"/>
    <col min="11453" max="11453" width="48.6640625" style="5" customWidth="1"/>
    <col min="11454" max="11702" width="8.88671875" style="5"/>
    <col min="11703" max="11703" width="5.109375" style="5" customWidth="1"/>
    <col min="11704" max="11704" width="59" style="5" customWidth="1"/>
    <col min="11705" max="11705" width="36.6640625" style="5" customWidth="1"/>
    <col min="11706" max="11706" width="16.109375" style="5" customWidth="1"/>
    <col min="11707" max="11707" width="25.109375" style="5" customWidth="1"/>
    <col min="11708" max="11708" width="33.6640625" style="5" customWidth="1"/>
    <col min="11709" max="11709" width="48.6640625" style="5" customWidth="1"/>
    <col min="11710" max="11958" width="8.88671875" style="5"/>
    <col min="11959" max="11959" width="5.109375" style="5" customWidth="1"/>
    <col min="11960" max="11960" width="59" style="5" customWidth="1"/>
    <col min="11961" max="11961" width="36.6640625" style="5" customWidth="1"/>
    <col min="11962" max="11962" width="16.109375" style="5" customWidth="1"/>
    <col min="11963" max="11963" width="25.109375" style="5" customWidth="1"/>
    <col min="11964" max="11964" width="33.6640625" style="5" customWidth="1"/>
    <col min="11965" max="11965" width="48.6640625" style="5" customWidth="1"/>
    <col min="11966" max="12214" width="8.88671875" style="5"/>
    <col min="12215" max="12215" width="5.109375" style="5" customWidth="1"/>
    <col min="12216" max="12216" width="59" style="5" customWidth="1"/>
    <col min="12217" max="12217" width="36.6640625" style="5" customWidth="1"/>
    <col min="12218" max="12218" width="16.109375" style="5" customWidth="1"/>
    <col min="12219" max="12219" width="25.109375" style="5" customWidth="1"/>
    <col min="12220" max="12220" width="33.6640625" style="5" customWidth="1"/>
    <col min="12221" max="12221" width="48.6640625" style="5" customWidth="1"/>
    <col min="12222" max="12470" width="8.88671875" style="5"/>
    <col min="12471" max="12471" width="5.109375" style="5" customWidth="1"/>
    <col min="12472" max="12472" width="59" style="5" customWidth="1"/>
    <col min="12473" max="12473" width="36.6640625" style="5" customWidth="1"/>
    <col min="12474" max="12474" width="16.109375" style="5" customWidth="1"/>
    <col min="12475" max="12475" width="25.109375" style="5" customWidth="1"/>
    <col min="12476" max="12476" width="33.6640625" style="5" customWidth="1"/>
    <col min="12477" max="12477" width="48.6640625" style="5" customWidth="1"/>
    <col min="12478" max="12726" width="8.88671875" style="5"/>
    <col min="12727" max="12727" width="5.109375" style="5" customWidth="1"/>
    <col min="12728" max="12728" width="59" style="5" customWidth="1"/>
    <col min="12729" max="12729" width="36.6640625" style="5" customWidth="1"/>
    <col min="12730" max="12730" width="16.109375" style="5" customWidth="1"/>
    <col min="12731" max="12731" width="25.109375" style="5" customWidth="1"/>
    <col min="12732" max="12732" width="33.6640625" style="5" customWidth="1"/>
    <col min="12733" max="12733" width="48.6640625" style="5" customWidth="1"/>
    <col min="12734" max="12982" width="8.88671875" style="5"/>
    <col min="12983" max="12983" width="5.109375" style="5" customWidth="1"/>
    <col min="12984" max="12984" width="59" style="5" customWidth="1"/>
    <col min="12985" max="12985" width="36.6640625" style="5" customWidth="1"/>
    <col min="12986" max="12986" width="16.109375" style="5" customWidth="1"/>
    <col min="12987" max="12987" width="25.109375" style="5" customWidth="1"/>
    <col min="12988" max="12988" width="33.6640625" style="5" customWidth="1"/>
    <col min="12989" max="12989" width="48.6640625" style="5" customWidth="1"/>
    <col min="12990" max="13238" width="8.88671875" style="5"/>
    <col min="13239" max="13239" width="5.109375" style="5" customWidth="1"/>
    <col min="13240" max="13240" width="59" style="5" customWidth="1"/>
    <col min="13241" max="13241" width="36.6640625" style="5" customWidth="1"/>
    <col min="13242" max="13242" width="16.109375" style="5" customWidth="1"/>
    <col min="13243" max="13243" width="25.109375" style="5" customWidth="1"/>
    <col min="13244" max="13244" width="33.6640625" style="5" customWidth="1"/>
    <col min="13245" max="13245" width="48.6640625" style="5" customWidth="1"/>
    <col min="13246" max="13494" width="8.88671875" style="5"/>
    <col min="13495" max="13495" width="5.109375" style="5" customWidth="1"/>
    <col min="13496" max="13496" width="59" style="5" customWidth="1"/>
    <col min="13497" max="13497" width="36.6640625" style="5" customWidth="1"/>
    <col min="13498" max="13498" width="16.109375" style="5" customWidth="1"/>
    <col min="13499" max="13499" width="25.109375" style="5" customWidth="1"/>
    <col min="13500" max="13500" width="33.6640625" style="5" customWidth="1"/>
    <col min="13501" max="13501" width="48.6640625" style="5" customWidth="1"/>
    <col min="13502" max="13750" width="8.88671875" style="5"/>
    <col min="13751" max="13751" width="5.109375" style="5" customWidth="1"/>
    <col min="13752" max="13752" width="59" style="5" customWidth="1"/>
    <col min="13753" max="13753" width="36.6640625" style="5" customWidth="1"/>
    <col min="13754" max="13754" width="16.109375" style="5" customWidth="1"/>
    <col min="13755" max="13755" width="25.109375" style="5" customWidth="1"/>
    <col min="13756" max="13756" width="33.6640625" style="5" customWidth="1"/>
    <col min="13757" max="13757" width="48.6640625" style="5" customWidth="1"/>
    <col min="13758" max="14006" width="8.88671875" style="5"/>
    <col min="14007" max="14007" width="5.109375" style="5" customWidth="1"/>
    <col min="14008" max="14008" width="59" style="5" customWidth="1"/>
    <col min="14009" max="14009" width="36.6640625" style="5" customWidth="1"/>
    <col min="14010" max="14010" width="16.109375" style="5" customWidth="1"/>
    <col min="14011" max="14011" width="25.109375" style="5" customWidth="1"/>
    <col min="14012" max="14012" width="33.6640625" style="5" customWidth="1"/>
    <col min="14013" max="14013" width="48.6640625" style="5" customWidth="1"/>
    <col min="14014" max="14262" width="8.88671875" style="5"/>
    <col min="14263" max="14263" width="5.109375" style="5" customWidth="1"/>
    <col min="14264" max="14264" width="59" style="5" customWidth="1"/>
    <col min="14265" max="14265" width="36.6640625" style="5" customWidth="1"/>
    <col min="14266" max="14266" width="16.109375" style="5" customWidth="1"/>
    <col min="14267" max="14267" width="25.109375" style="5" customWidth="1"/>
    <col min="14268" max="14268" width="33.6640625" style="5" customWidth="1"/>
    <col min="14269" max="14269" width="48.6640625" style="5" customWidth="1"/>
    <col min="14270" max="14518" width="8.88671875" style="5"/>
    <col min="14519" max="14519" width="5.109375" style="5" customWidth="1"/>
    <col min="14520" max="14520" width="59" style="5" customWidth="1"/>
    <col min="14521" max="14521" width="36.6640625" style="5" customWidth="1"/>
    <col min="14522" max="14522" width="16.109375" style="5" customWidth="1"/>
    <col min="14523" max="14523" width="25.109375" style="5" customWidth="1"/>
    <col min="14524" max="14524" width="33.6640625" style="5" customWidth="1"/>
    <col min="14525" max="14525" width="48.6640625" style="5" customWidth="1"/>
    <col min="14526" max="14774" width="8.88671875" style="5"/>
    <col min="14775" max="14775" width="5.109375" style="5" customWidth="1"/>
    <col min="14776" max="14776" width="59" style="5" customWidth="1"/>
    <col min="14777" max="14777" width="36.6640625" style="5" customWidth="1"/>
    <col min="14778" max="14778" width="16.109375" style="5" customWidth="1"/>
    <col min="14779" max="14779" width="25.109375" style="5" customWidth="1"/>
    <col min="14780" max="14780" width="33.6640625" style="5" customWidth="1"/>
    <col min="14781" max="14781" width="48.6640625" style="5" customWidth="1"/>
    <col min="14782" max="15030" width="8.88671875" style="5"/>
    <col min="15031" max="15031" width="5.109375" style="5" customWidth="1"/>
    <col min="15032" max="15032" width="59" style="5" customWidth="1"/>
    <col min="15033" max="15033" width="36.6640625" style="5" customWidth="1"/>
    <col min="15034" max="15034" width="16.109375" style="5" customWidth="1"/>
    <col min="15035" max="15035" width="25.109375" style="5" customWidth="1"/>
    <col min="15036" max="15036" width="33.6640625" style="5" customWidth="1"/>
    <col min="15037" max="15037" width="48.6640625" style="5" customWidth="1"/>
    <col min="15038" max="15286" width="8.88671875" style="5"/>
    <col min="15287" max="15287" width="5.109375" style="5" customWidth="1"/>
    <col min="15288" max="15288" width="59" style="5" customWidth="1"/>
    <col min="15289" max="15289" width="36.6640625" style="5" customWidth="1"/>
    <col min="15290" max="15290" width="16.109375" style="5" customWidth="1"/>
    <col min="15291" max="15291" width="25.109375" style="5" customWidth="1"/>
    <col min="15292" max="15292" width="33.6640625" style="5" customWidth="1"/>
    <col min="15293" max="15293" width="48.6640625" style="5" customWidth="1"/>
    <col min="15294" max="15542" width="8.88671875" style="5"/>
    <col min="15543" max="15543" width="5.109375" style="5" customWidth="1"/>
    <col min="15544" max="15544" width="59" style="5" customWidth="1"/>
    <col min="15545" max="15545" width="36.6640625" style="5" customWidth="1"/>
    <col min="15546" max="15546" width="16.109375" style="5" customWidth="1"/>
    <col min="15547" max="15547" width="25.109375" style="5" customWidth="1"/>
    <col min="15548" max="15548" width="33.6640625" style="5" customWidth="1"/>
    <col min="15549" max="15549" width="48.6640625" style="5" customWidth="1"/>
    <col min="15550" max="15798" width="8.88671875" style="5"/>
    <col min="15799" max="15799" width="5.109375" style="5" customWidth="1"/>
    <col min="15800" max="15800" width="59" style="5" customWidth="1"/>
    <col min="15801" max="15801" width="36.6640625" style="5" customWidth="1"/>
    <col min="15802" max="15802" width="16.109375" style="5" customWidth="1"/>
    <col min="15803" max="15803" width="25.109375" style="5" customWidth="1"/>
    <col min="15804" max="15804" width="33.6640625" style="5" customWidth="1"/>
    <col min="15805" max="15805" width="48.6640625" style="5" customWidth="1"/>
    <col min="15806" max="16054" width="8.88671875" style="5"/>
    <col min="16055" max="16055" width="5.109375" style="5" customWidth="1"/>
    <col min="16056" max="16056" width="59" style="5" customWidth="1"/>
    <col min="16057" max="16057" width="36.6640625" style="5" customWidth="1"/>
    <col min="16058" max="16058" width="16.109375" style="5" customWidth="1"/>
    <col min="16059" max="16059" width="25.109375" style="5" customWidth="1"/>
    <col min="16060" max="16060" width="33.6640625" style="5" customWidth="1"/>
    <col min="16061" max="16061" width="48.6640625" style="5" customWidth="1"/>
    <col min="16062" max="16353" width="8.88671875" style="5"/>
    <col min="16354" max="16384" width="9.109375" style="5" customWidth="1"/>
  </cols>
  <sheetData>
    <row r="1" spans="1:52" s="4" customFormat="1" ht="44.25" customHeight="1" thickBot="1" x14ac:dyDescent="0.35">
      <c r="A1" s="1" t="str">
        <f>'GET DATA ΕΛ'!A1</f>
        <v>Μήνας: ΜΑΙΟΣ 2024</v>
      </c>
      <c r="B1" s="2"/>
      <c r="C1" s="3"/>
      <c r="D1" s="3"/>
      <c r="F1" s="3"/>
      <c r="G1" s="3"/>
      <c r="AJ1" s="4">
        <f>'GET DATA ΕΛ'!AJ1</f>
        <v>0</v>
      </c>
      <c r="AK1" s="4">
        <f>'GET DATA ΕΛ'!AK1</f>
        <v>0</v>
      </c>
      <c r="AL1" s="4">
        <f>'GET DATA ΕΛ'!AL1</f>
        <v>0</v>
      </c>
    </row>
    <row r="2" spans="1:52" ht="51.75" customHeight="1" thickBot="1" x14ac:dyDescent="0.35">
      <c r="A2" s="251" t="str">
        <f>'GET DATA ΕΛ'!A2</f>
        <v xml:space="preserve">Ενεργοί Χρήστες Διανομής, Πλήθος Σημείων Παράδοσης, Κατανάλωση και Χρέωση Βασικής Δραστηριότητας εκπροσωπούμενων Σημείων Παράδοσης </v>
      </c>
      <c r="B2" s="280" t="e">
        <f>#REF!</f>
        <v>#REF!</v>
      </c>
      <c r="C2" s="280" t="e">
        <f>#REF!</f>
        <v>#REF!</v>
      </c>
      <c r="D2" s="280" t="e">
        <f>#REF!</f>
        <v>#REF!</v>
      </c>
      <c r="E2" s="280" t="e">
        <f>#REF!</f>
        <v>#REF!</v>
      </c>
      <c r="F2" s="280" t="e">
        <f>#REF!</f>
        <v>#REF!</v>
      </c>
      <c r="G2" s="280" t="e">
        <f>#REF!</f>
        <v>#REF!</v>
      </c>
      <c r="H2" s="281" t="e">
        <f>#REF!</f>
        <v>#REF!</v>
      </c>
      <c r="AJ2" s="5">
        <f>'GET DATA ΕΛ'!AJ2</f>
        <v>0</v>
      </c>
      <c r="AK2" s="5">
        <f>'GET DATA ΕΛ'!AK2</f>
        <v>0</v>
      </c>
      <c r="AL2" s="5">
        <f>'GET DATA ΕΛ'!AL2</f>
        <v>0</v>
      </c>
    </row>
    <row r="3" spans="1:52" ht="37.5" customHeight="1" thickBot="1" x14ac:dyDescent="0.35">
      <c r="A3" s="255" t="str">
        <f>'GET DATA ΕΛ'!A3</f>
        <v xml:space="preserve">Διαχειριστής Δικτύου: Εnaon EDA                                </v>
      </c>
      <c r="B3" s="256" t="e">
        <f>#REF!</f>
        <v>#REF!</v>
      </c>
      <c r="C3" s="143"/>
      <c r="D3" s="143"/>
      <c r="E3" s="144"/>
      <c r="F3" s="143"/>
      <c r="G3" s="143"/>
      <c r="H3" s="145"/>
      <c r="AJ3" s="5">
        <f>'GET DATA ΕΛ'!AJ3</f>
        <v>0</v>
      </c>
      <c r="AK3" s="5">
        <f>'GET DATA ΕΛ'!AK3</f>
        <v>0</v>
      </c>
      <c r="AL3" s="5">
        <f>'GET DATA ΕΛ'!AL3</f>
        <v>0</v>
      </c>
    </row>
    <row r="4" spans="1:52" x14ac:dyDescent="0.3">
      <c r="A4" s="282" t="str">
        <f>'GET DATA ΕΛ'!A4</f>
        <v>ΓΕΩΓΡΑΦΙΚΗ ΠΕΡΙΦΕΡΕΙΑ</v>
      </c>
      <c r="B4" s="283" t="e">
        <f>#REF!</f>
        <v>#REF!</v>
      </c>
      <c r="C4" s="248" t="str">
        <f>'GET DATA ΕΛ'!C4</f>
        <v>ΘΕΣΣΑΛΟΝΙΚΗΣ</v>
      </c>
      <c r="D4" s="249" t="e">
        <f>#REF!</f>
        <v>#REF!</v>
      </c>
      <c r="E4" s="249" t="e">
        <f>#REF!</f>
        <v>#REF!</v>
      </c>
      <c r="F4" s="248" t="str">
        <f>'GET DATA ΕΛ'!F4</f>
        <v>ΘΕΣΣΑΛΙΑΣ</v>
      </c>
      <c r="G4" s="249" t="e">
        <f>#REF!</f>
        <v>#REF!</v>
      </c>
      <c r="H4" s="249" t="e">
        <f>#REF!</f>
        <v>#REF!</v>
      </c>
      <c r="I4" s="248" t="str">
        <f>'GET DATA ΕΛ'!I4</f>
        <v>ATTIKH</v>
      </c>
      <c r="J4" s="249" t="e">
        <f>#REF!</f>
        <v>#REF!</v>
      </c>
      <c r="K4" s="249" t="e">
        <f>#REF!</f>
        <v>#REF!</v>
      </c>
      <c r="L4" s="248" t="str">
        <f>'GET DATA ΕΛ'!L4</f>
        <v>ΣΤΕΡΕΑ ΕΛΛΑΔΑ</v>
      </c>
      <c r="M4" s="249" t="e">
        <f>#REF!</f>
        <v>#REF!</v>
      </c>
      <c r="N4" s="249" t="e">
        <f>#REF!</f>
        <v>#REF!</v>
      </c>
      <c r="O4" s="284" t="str">
        <f>'GET DATA ΕΛ'!O4</f>
        <v>ΚΕΝΤΡΙΚΗ ΜΑΚΕΔΟΝΙΑ</v>
      </c>
      <c r="P4" s="266" t="e">
        <f>#REF!</f>
        <v>#REF!</v>
      </c>
      <c r="Q4" s="266" t="e">
        <f>#REF!</f>
        <v>#REF!</v>
      </c>
      <c r="R4" s="248" t="str">
        <f>'GET DATA ΕΛ'!R4</f>
        <v>ΑΝΑΤΟΛΙΚΗ ΜΑΚΕΔΟΝΙΑ ΘΡΑΚΗ</v>
      </c>
      <c r="S4" s="249" t="e">
        <f>#REF!</f>
        <v>#REF!</v>
      </c>
      <c r="T4" s="249" t="e">
        <f>#REF!</f>
        <v>#REF!</v>
      </c>
      <c r="U4" s="248" t="str">
        <f>'GET DATA ΕΛ'!U4</f>
        <v>ΔΥΤΙΚΗ ΜΑΚΕΔΟΝΙΑ</v>
      </c>
      <c r="V4" s="249" t="e">
        <f>#REF!</f>
        <v>#REF!</v>
      </c>
      <c r="W4" s="249" t="e">
        <f>#REF!</f>
        <v>#REF!</v>
      </c>
      <c r="X4" s="248" t="str">
        <f>'GET DATA ΕΛ'!X4</f>
        <v>ΔΥΤΙΚΗ ΕΛΛΑΔΑ</v>
      </c>
      <c r="Y4" s="249" t="e">
        <f>#REF!</f>
        <v>#REF!</v>
      </c>
      <c r="Z4" s="249" t="e">
        <f>#REF!</f>
        <v>#REF!</v>
      </c>
      <c r="AA4" s="248" t="str">
        <f>'GET DATA ΕΛ'!AA4</f>
        <v>ΗΠΕΙΡΟΣ</v>
      </c>
      <c r="AB4" s="249" t="e">
        <f>#REF!</f>
        <v>#REF!</v>
      </c>
      <c r="AC4" s="249" t="e">
        <f>#REF!</f>
        <v>#REF!</v>
      </c>
      <c r="AD4" s="248" t="str">
        <f>'GET DATA ΕΛ'!AD4</f>
        <v>ΠΕΛΟΠΟΝΝΗΣΟΣ</v>
      </c>
      <c r="AE4" s="249" t="e">
        <f>#REF!</f>
        <v>#REF!</v>
      </c>
      <c r="AF4" s="249" t="e">
        <f>#REF!</f>
        <v>#REF!</v>
      </c>
      <c r="AG4" s="248" t="str">
        <f>'GET DATA ΕΛ'!AG4</f>
        <v>ΣΥΝΟΛΙΚΟ Enaon EDA</v>
      </c>
      <c r="AH4" s="249" t="e">
        <f>#REF!</f>
        <v>#REF!</v>
      </c>
      <c r="AI4" s="249" t="e">
        <f>#REF!</f>
        <v>#REF!</v>
      </c>
      <c r="AJ4" s="249" t="e">
        <f>#REF!</f>
        <v>#REF!</v>
      </c>
      <c r="AK4" s="249" t="e">
        <f>#REF!</f>
        <v>#REF!</v>
      </c>
      <c r="AL4" s="250" t="e">
        <f>#REF!</f>
        <v>#REF!</v>
      </c>
    </row>
    <row r="5" spans="1:52" ht="30.45" customHeight="1" x14ac:dyDescent="0.3">
      <c r="A5" s="259" t="str">
        <f>'GET DATA ΕΛ'!A5</f>
        <v>α/α</v>
      </c>
      <c r="B5" s="262" t="str">
        <f>'GET DATA ΕΛ'!B5</f>
        <v>Επωνυμία Χρήστη Διανομής</v>
      </c>
      <c r="C5" s="265"/>
      <c r="D5" s="264"/>
      <c r="E5" s="25"/>
      <c r="F5" s="265"/>
      <c r="G5" s="264"/>
      <c r="H5" s="25"/>
      <c r="I5" s="265"/>
      <c r="J5" s="264"/>
      <c r="K5" s="25"/>
      <c r="L5" s="265"/>
      <c r="M5" s="264"/>
      <c r="N5" s="25"/>
      <c r="O5" s="265"/>
      <c r="P5" s="264"/>
      <c r="Q5" s="25"/>
      <c r="R5" s="265"/>
      <c r="S5" s="264"/>
      <c r="T5" s="25"/>
      <c r="U5" s="265"/>
      <c r="V5" s="264"/>
      <c r="W5" s="25"/>
      <c r="X5" s="265"/>
      <c r="Y5" s="264"/>
      <c r="Z5" s="25"/>
      <c r="AA5" s="265"/>
      <c r="AB5" s="264"/>
      <c r="AC5" s="25"/>
      <c r="AD5" s="265"/>
      <c r="AE5" s="264"/>
      <c r="AF5" s="25"/>
      <c r="AG5" s="265"/>
      <c r="AH5" s="264"/>
      <c r="AI5" s="25"/>
      <c r="AJ5" s="38">
        <f>'GET DATA ΕΛ'!AJ5</f>
        <v>0</v>
      </c>
      <c r="AK5" s="20">
        <f>'GET DATA ΕΛ'!AK5</f>
        <v>0</v>
      </c>
      <c r="AL5" s="35">
        <f>'GET DATA ΕΛ'!AL5</f>
        <v>0</v>
      </c>
      <c r="AN5" s="32"/>
      <c r="AO5" s="32"/>
    </row>
    <row r="6" spans="1:52" ht="18.75" customHeight="1" x14ac:dyDescent="0.3">
      <c r="A6" s="260" t="e">
        <f>#REF!</f>
        <v>#REF!</v>
      </c>
      <c r="B6" s="263" t="e">
        <f>#REF!</f>
        <v>#REF!</v>
      </c>
      <c r="C6" s="265"/>
      <c r="D6" s="264"/>
      <c r="E6" s="22"/>
      <c r="F6" s="265"/>
      <c r="G6" s="264"/>
      <c r="H6" s="22"/>
      <c r="I6" s="265"/>
      <c r="J6" s="264"/>
      <c r="K6" s="22"/>
      <c r="L6" s="265"/>
      <c r="M6" s="264"/>
      <c r="N6" s="22"/>
      <c r="O6" s="265"/>
      <c r="P6" s="264"/>
      <c r="Q6" s="22"/>
      <c r="R6" s="265"/>
      <c r="S6" s="264"/>
      <c r="T6" s="22"/>
      <c r="U6" s="265"/>
      <c r="V6" s="264"/>
      <c r="W6" s="22"/>
      <c r="X6" s="265"/>
      <c r="Y6" s="264"/>
      <c r="Z6" s="22"/>
      <c r="AA6" s="265"/>
      <c r="AB6" s="264"/>
      <c r="AC6" s="22"/>
      <c r="AD6" s="265"/>
      <c r="AE6" s="264"/>
      <c r="AF6" s="22"/>
      <c r="AG6" s="265"/>
      <c r="AH6" s="264"/>
      <c r="AI6" s="22"/>
      <c r="AJ6" s="22">
        <f>'GET DATA ΕΛ'!AJ6</f>
        <v>0</v>
      </c>
      <c r="AK6" s="22">
        <f>'GET DATA ΕΛ'!AK6</f>
        <v>0</v>
      </c>
      <c r="AL6" s="36">
        <f>'GET DATA ΕΛ'!AL6</f>
        <v>0</v>
      </c>
    </row>
    <row r="7" spans="1:52" ht="16.2" thickBot="1" x14ac:dyDescent="0.35">
      <c r="A7" s="260" t="e">
        <f>#REF!</f>
        <v>#REF!</v>
      </c>
      <c r="B7" s="263" t="e">
        <f>#REF!</f>
        <v>#REF!</v>
      </c>
      <c r="C7" s="273"/>
      <c r="D7" s="274"/>
      <c r="E7" s="25"/>
      <c r="F7" s="273"/>
      <c r="G7" s="274"/>
      <c r="H7" s="25"/>
      <c r="I7" s="273"/>
      <c r="J7" s="274"/>
      <c r="K7" s="25"/>
      <c r="L7" s="273"/>
      <c r="M7" s="274"/>
      <c r="N7" s="25"/>
      <c r="O7" s="273"/>
      <c r="P7" s="274"/>
      <c r="Q7" s="25"/>
      <c r="R7" s="273"/>
      <c r="S7" s="274"/>
      <c r="T7" s="25"/>
      <c r="U7" s="273"/>
      <c r="V7" s="274"/>
      <c r="W7" s="25"/>
      <c r="X7" s="273"/>
      <c r="Y7" s="274"/>
      <c r="Z7" s="25"/>
      <c r="AA7" s="273"/>
      <c r="AB7" s="274"/>
      <c r="AC7" s="25"/>
      <c r="AD7" s="273"/>
      <c r="AE7" s="274"/>
      <c r="AF7" s="25"/>
      <c r="AG7" s="273"/>
      <c r="AH7" s="274"/>
      <c r="AI7" s="25"/>
      <c r="AJ7" s="25">
        <f>'GET DATA ΕΛ'!AJ7</f>
        <v>0</v>
      </c>
      <c r="AK7" s="25">
        <f>'GET DATA ΕΛ'!AK7</f>
        <v>0</v>
      </c>
      <c r="AL7" s="48">
        <f>'GET DATA ΕΛ'!AL7</f>
        <v>0</v>
      </c>
    </row>
    <row r="8" spans="1:52" s="7" customFormat="1" ht="94.5" customHeight="1" thickBot="1" x14ac:dyDescent="0.35">
      <c r="A8" s="261" t="e">
        <f>#REF!</f>
        <v>#REF!</v>
      </c>
      <c r="B8" s="279" t="e">
        <f>#REF!</f>
        <v>#REF!</v>
      </c>
      <c r="C8" s="76" t="str">
        <f>'GET DATA ΕΛ'!C8</f>
        <v>ΠΛΗΘΟΣ  ΕΝΕΡΓΟΠΟΙΗΜΕΝΩΝ ΣΗΜΕΙΩΝ ΠΑΡΑΔΟΣΗΣ ΜΕ ΑΠΟΚΛΕΙΣΤΙΚΗ ΕΚΠΡΟΣΩΠΗΣΗ</v>
      </c>
      <c r="D8" s="77" t="str">
        <f>'GET DATA ΕΛ'!D8</f>
        <v>ΠΛΗΘΟΣ  ΕΝΕΡΓΟΠΟΙΗΜΕΝΩΝ ΣΗΜΕΙΩΝ ΠΑΡΑΔΟΣΗΣ ΜΕ ΠΑΡΑΛΛΗΛΗ ΕΚΠΡΟΣΩΠΗΣΗ</v>
      </c>
      <c r="E8" s="78" t="str">
        <f>'GET DATA ΕΛ'!E8</f>
        <v>ΜΗΝΙΑΙΕΣ ΚΑΤΑΝΕΜΗΘΕΙΣΕΣ ΠΟΣΟΤΗΤΕΣ ΦΑ (KWh)</v>
      </c>
      <c r="F8" s="76" t="str">
        <f>'GET DATA ΕΛ'!F8</f>
        <v>ΠΛΗΘΟΣ  ΕΝΕΡΓΟΠΟΙΗΜΕΝΩΝ ΣΗΜΕΙΩΝ ΠΑΡΑΔΟΣΗΣ ΜΕ ΑΠΟΚΛΕΙΣΤΙΚΗ ΕΚΠΡΟΣΩΠΗΣΗ</v>
      </c>
      <c r="G8" s="77" t="str">
        <f>'GET DATA ΕΛ'!G8</f>
        <v>ΠΛΗΘΟΣ  ΕΝΕΡΓΟΠΟΙΗΜΕΝΩΝ ΣΗΜΕΙΩΝ ΠΑΡΑΔΟΣΗΣ ΜΕ ΠΑΡΑΛΛΗΛΗ ΕΚΠΡΟΣΩΠΗΣΗ</v>
      </c>
      <c r="H8" s="78" t="str">
        <f>'GET DATA ΕΛ'!H8</f>
        <v>ΜΗΝΙΑΙΕΣ ΚΑΤΑΝΕΜΗΘΕΙΣΕΣ ΠΟΣΟΤΗΤΕΣ ΦΑ (KWh)</v>
      </c>
      <c r="I8" s="76" t="str">
        <f>'GET DATA ΕΛ'!I8</f>
        <v>ΠΛΗΘΟΣ  ΕΝΕΡΓΟΠΟΙΗΜΕΝΩΝ ΣΗΜΕΙΩΝ ΠΑΡΑΔΟΣΗΣ ΜΕ ΑΠΟΚΛΕΙΣΤΙΚΗ ΕΚΠΡΟΣΩΠΗΣΗ</v>
      </c>
      <c r="J8" s="77" t="str">
        <f>'GET DATA ΕΛ'!J8</f>
        <v>ΠΛΗΘΟΣ  ΕΝΕΡΓΟΠΟΙΗΜΕΝΩΝ ΣΗΜΕΙΩΝ ΠΑΡΑΔΟΣΗΣ ΜΕ ΠΑΡΑΛΛΗΛΗ ΕΚΠΡΟΣΩΠΗΣΗ</v>
      </c>
      <c r="K8" s="78" t="str">
        <f>'GET DATA ΕΛ'!K8</f>
        <v>ΜΗΝΙΑΙΕΣ ΚΑΤΑΝΕΜΗΘΕΙΣΕΣ ΠΟΣΟΤΗΤΕΣ ΦΑ (KWh)</v>
      </c>
      <c r="L8" s="76" t="str">
        <f>'GET DATA ΕΛ'!L8</f>
        <v>ΠΛΗΘΟΣ  ΕΝΕΡΓΟΠΟΙΗΜΕΝΩΝ ΣΗΜΕΙΩΝ ΠΑΡΑΔΟΣΗΣ ΜΕ ΑΠΟΚΛΕΙΣΤΙΚΗ ΕΚΠΡΟΣΩΠΗΣΗ</v>
      </c>
      <c r="M8" s="77" t="str">
        <f>'GET DATA ΕΛ'!M8</f>
        <v>ΠΛΗΘΟΣ  ΕΝΕΡΓΟΠΟΙΗΜΕΝΩΝ ΣΗΜΕΙΩΝ ΠΑΡΑΔΟΣΗΣ ΜΕ ΠΑΡΑΛΛΗΛΗ ΕΚΠΡΟΣΩΠΗΣΗ</v>
      </c>
      <c r="N8" s="78" t="str">
        <f>'GET DATA ΕΛ'!N8</f>
        <v>ΜΗΝΙΑΙΕΣ ΚΑΤΑΝΕΜΗΘΕΙΣΕΣ ΠΟΣΟΤΗΤΕΣ ΦΑ (KWh)</v>
      </c>
      <c r="O8" s="76" t="str">
        <f>'GET DATA ΕΛ'!O8</f>
        <v>ΠΛΗΘΟΣ  ΕΝΕΡΓΟΠΟΙΗΜΕΝΩΝ ΣΗΜΕΙΩΝ ΠΑΡΑΔΟΣΗΣ ΜΕ ΑΠΟΚΛΕΙΣΤΙΚΗ ΕΚΠΡΟΣΩΠΗΣΗ</v>
      </c>
      <c r="P8" s="77" t="str">
        <f>'GET DATA ΕΛ'!P8</f>
        <v>ΠΛΗΘΟΣ  ΕΝΕΡΓΟΠΟΙΗΜΕΝΩΝ ΣΗΜΕΙΩΝ ΠΑΡΑΔΟΣΗΣ ΜΕ ΠΑΡΑΛΛΗΛΗ ΕΚΠΡΟΣΩΠΗΣΗ</v>
      </c>
      <c r="Q8" s="78" t="str">
        <f>'GET DATA ΕΛ'!Q8</f>
        <v>ΜΗΝΙΑΙΕΣ ΚΑΤΑΝΕΜΗΘΕΙΣΕΣ ΠΟΣΟΤΗΤΕΣ ΦΑ (KWh)</v>
      </c>
      <c r="R8" s="76" t="str">
        <f>'GET DATA ΕΛ'!R8</f>
        <v>ΠΛΗΘΟΣ  ΕΝΕΡΓΟΠΟΙΗΜΕΝΩΝ ΣΗΜΕΙΩΝ ΠΑΡΑΔΟΣΗΣ ΜΕ ΑΠΟΚΛΕΙΣΤΙΚΗ ΕΚΠΡΟΣΩΠΗΣΗ</v>
      </c>
      <c r="S8" s="77" t="str">
        <f>'GET DATA ΕΛ'!S8</f>
        <v>ΠΛΗΘΟΣ  ΕΝΕΡΓΟΠΟΙΗΜΕΝΩΝ ΣΗΜΕΙΩΝ ΠΑΡΑΔΟΣΗΣ ΜΕ ΠΑΡΑΛΛΗΛΗ ΕΚΠΡΟΣΩΠΗΣΗ</v>
      </c>
      <c r="T8" s="78" t="str">
        <f>'GET DATA ΕΛ'!T8</f>
        <v>ΜΗΝΙΑΙΕΣ ΚΑΤΑΝΕΜΗΘΕΙΣΕΣ ΠΟΣΟΤΗΤΕΣ ΦΑ (KWh)</v>
      </c>
      <c r="U8" s="76" t="str">
        <f>'GET DATA ΕΛ'!U8</f>
        <v>ΠΛΗΘΟΣ  ΕΝΕΡΓΟΠΟΙΗΜΕΝΩΝ ΣΗΜΕΙΩΝ ΠΑΡΑΔΟΣΗΣ ΜΕ ΑΠΟΚΛΕΙΣΤΙΚΗ ΕΚΠΡΟΣΩΠΗΣΗ</v>
      </c>
      <c r="V8" s="77" t="str">
        <f>'GET DATA ΕΛ'!V8</f>
        <v>ΠΛΗΘΟΣ  ΕΝΕΡΓΟΠΟΙΗΜΕΝΩΝ ΣΗΜΕΙΩΝ ΠΑΡΑΔΟΣΗΣ ΜΕ ΠΑΡΑΛΛΗΛΗ ΕΚΠΡΟΣΩΠΗΣΗ</v>
      </c>
      <c r="W8" s="78" t="str">
        <f>'GET DATA ΕΛ'!W8</f>
        <v>ΜΗΝΙΑΙΕΣ ΚΑΤΑΝΕΜΗΘΕΙΣΕΣ ΠΟΣΟΤΗΤΕΣ ΦΑ (KWh)</v>
      </c>
      <c r="X8" s="76" t="str">
        <f>'GET DATA ΕΛ'!X8</f>
        <v>ΠΛΗΘΟΣ  ΕΝΕΡΓΟΠΟΙΗΜΕΝΩΝ ΣΗΜΕΙΩΝ ΠΑΡΑΔΟΣΗΣ ΜΕ ΑΠΟΚΛΕΙΣΤΙΚΗ ΕΚΠΡΟΣΩΠΗΣΗ</v>
      </c>
      <c r="Y8" s="77" t="str">
        <f>'GET DATA ΕΛ'!Y8</f>
        <v>ΠΛΗΘΟΣ  ΕΝΕΡΓΟΠΟΙΗΜΕΝΩΝ ΣΗΜΕΙΩΝ ΠΑΡΑΔΟΣΗΣ ΜΕ ΠΑΡΑΛΛΗΛΗ ΕΚΠΡΟΣΩΠΗΣΗ</v>
      </c>
      <c r="Z8" s="78" t="str">
        <f>'GET DATA ΕΛ'!Z8</f>
        <v>ΜΗΝΙΑΙΕΣ ΚΑΤΑΝΕΜΗΘΕΙΣΕΣ ΠΟΣΟΤΗΤΕΣ ΦΑ (KWh)</v>
      </c>
      <c r="AA8" s="76" t="str">
        <f>'GET DATA ΕΛ'!AA8</f>
        <v>ΠΛΗΘΟΣ  ΕΝΕΡΓΟΠΟΙΗΜΕΝΩΝ ΣΗΜΕΙΩΝ ΠΑΡΑΔΟΣΗΣ ΜΕ ΑΠΟΚΛΕΙΣΤΙΚΗ ΕΚΠΡΟΣΩΠΗΣΗ</v>
      </c>
      <c r="AB8" s="77" t="str">
        <f>'GET DATA ΕΛ'!AB8</f>
        <v>ΠΛΗΘΟΣ  ΕΝΕΡΓΟΠΟΙΗΜΕΝΩΝ ΣΗΜΕΙΩΝ ΠΑΡΑΔΟΣΗΣ ΜΕ ΠΑΡΑΛΛΗΛΗ ΕΚΠΡΟΣΩΠΗΣΗ</v>
      </c>
      <c r="AC8" s="78" t="str">
        <f>'GET DATA ΕΛ'!AC8</f>
        <v>ΜΗΝΙΑΙΕΣ ΚΑΤΑΝΕΜΗΘΕΙΣΕΣ ΠΟΣΟΤΗΤΕΣ ΦΑ (KWh)</v>
      </c>
      <c r="AD8" s="76" t="str">
        <f>'GET DATA ΕΛ'!AD8</f>
        <v>ΠΛΗΘΟΣ  ΕΝΕΡΓΟΠΟΙΗΜΕΝΩΝ ΣΗΜΕΙΩΝ ΠΑΡΑΔΟΣΗΣ ΜΕ ΑΠΟΚΛΕΙΣΤΙΚΗ ΕΚΠΡΟΣΩΠΗΣΗ</v>
      </c>
      <c r="AE8" s="77" t="str">
        <f>'GET DATA ΕΛ'!AE8</f>
        <v>ΠΛΗΘΟΣ  ΕΝΕΡΓΟΠΟΙΗΜΕΝΩΝ ΣΗΜΕΙΩΝ ΠΑΡΑΔΟΣΗΣ ΜΕ ΠΑΡΑΛΛΗΛΗ ΕΚΠΡΟΣΩΠΗΣΗ</v>
      </c>
      <c r="AF8" s="78" t="str">
        <f>'GET DATA ΕΛ'!AF8</f>
        <v>ΜΗΝΙΑΙΕΣ ΚΑΤΑΝΕΜΗΘΕΙΣΕΣ ΠΟΣΟΤΗΤΕΣ ΦΑ (KWh)</v>
      </c>
      <c r="AG8" s="76" t="str">
        <f>'GET DATA ΕΛ'!AG8</f>
        <v>ΠΛΗΘΟΣ  ΕΝΕΡΓΟΠΟΙΗΜΕΝΩΝ ΣΗΜΕΙΩΝ ΠΑΡΑΔΟΣΗΣ ΜΕ ΑΠΟΚΛΕΙΣΤΙΚΗ ΕΚΠΡΟΣΩΠΗΣΗ</v>
      </c>
      <c r="AH8" s="77" t="str">
        <f>'GET DATA ΕΛ'!AH8</f>
        <v>ΠΛΗΘΟΣ  ΕΝΕΡΓΟΠΟΙΗΜΕΝΩΝ ΣΗΜΕΙΩΝ ΠΑΡΑΔΟΣΗΣ ΜΕ ΠΑΡΑΛΛΗΛΗ ΕΚΠΡΟΣΩΠΗΣΗ</v>
      </c>
      <c r="AI8" s="78" t="str">
        <f>'GET DATA ΕΛ'!AI8</f>
        <v>ΜΗΝΙΑΙΕΣ ΚΑΤΑΝΕΜΗΘΕΙΣΕΣ ΠΟΣΟΤΗΤΕΣ ΦΑ (KWh)</v>
      </c>
      <c r="AJ8" s="78">
        <f>'GET DATA ΕΛ'!AJ8</f>
        <v>0</v>
      </c>
      <c r="AK8" s="79">
        <f>'GET DATA ΕΛ'!AK8</f>
        <v>0</v>
      </c>
      <c r="AL8" s="80">
        <f>'GET DATA ΕΛ'!AL8</f>
        <v>0</v>
      </c>
    </row>
    <row r="9" spans="1:52" s="8" customFormat="1" ht="36" customHeight="1" x14ac:dyDescent="0.3">
      <c r="A9" s="285">
        <f>'GET DATA ΕΛ'!A9</f>
        <v>1</v>
      </c>
      <c r="B9" s="168" t="str">
        <f>'GET DATA ΕΛ'!B9</f>
        <v>ΑΝΟΞΑΛ A.E.</v>
      </c>
      <c r="C9" s="73">
        <f>'GET DATA ΕΛ'!C9</f>
        <v>0</v>
      </c>
      <c r="D9" s="121">
        <f>'GET DATA ΕΛ'!D9</f>
        <v>0</v>
      </c>
      <c r="E9" s="242">
        <f>'GET DATA ΕΛ'!E9</f>
        <v>0</v>
      </c>
      <c r="F9" s="73">
        <f>'GET DATA ΕΛ'!F9</f>
        <v>0</v>
      </c>
      <c r="G9" s="121">
        <f>'GET DATA ΕΛ'!G9</f>
        <v>0</v>
      </c>
      <c r="H9" s="242">
        <f>'GET DATA ΕΛ'!H9</f>
        <v>0</v>
      </c>
      <c r="I9" s="73">
        <f>'GET DATA ΕΛ'!I9</f>
        <v>0</v>
      </c>
      <c r="J9" s="121">
        <f>'GET DATA ΕΛ'!J9</f>
        <v>0</v>
      </c>
      <c r="K9" s="242">
        <f>'GET DATA ΕΛ'!K9</f>
        <v>0</v>
      </c>
      <c r="L9" s="73">
        <f>'GET DATA ΕΛ'!L9</f>
        <v>1</v>
      </c>
      <c r="M9" s="121">
        <f>'GET DATA ΕΛ'!M9</f>
        <v>0</v>
      </c>
      <c r="N9" s="231">
        <f>'GET DATA ΕΛ'!N9</f>
        <v>4387797</v>
      </c>
      <c r="O9" s="73">
        <f>'GET DATA ΕΛ'!O9</f>
        <v>0</v>
      </c>
      <c r="P9" s="121">
        <f>'GET DATA ΕΛ'!P9</f>
        <v>0</v>
      </c>
      <c r="Q9" s="242">
        <f>'GET DATA ΕΛ'!Q9</f>
        <v>0</v>
      </c>
      <c r="R9" s="73">
        <f>'GET DATA ΕΛ'!R9</f>
        <v>0</v>
      </c>
      <c r="S9" s="121">
        <f>'GET DATA ΕΛ'!S9</f>
        <v>0</v>
      </c>
      <c r="T9" s="242">
        <f>'GET DATA ΕΛ'!T9</f>
        <v>0</v>
      </c>
      <c r="U9" s="73">
        <f>'GET DATA ΕΛ'!U9</f>
        <v>0</v>
      </c>
      <c r="V9" s="121">
        <f>'GET DATA ΕΛ'!V9</f>
        <v>0</v>
      </c>
      <c r="W9" s="242">
        <f>'GET DATA ΕΛ'!W9</f>
        <v>0</v>
      </c>
      <c r="X9" s="73">
        <f>'GET DATA ΕΛ'!X9</f>
        <v>0</v>
      </c>
      <c r="Y9" s="121">
        <f>'GET DATA ΕΛ'!Y9</f>
        <v>0</v>
      </c>
      <c r="Z9" s="231">
        <f>'GET DATA ΕΛ'!Z9</f>
        <v>0</v>
      </c>
      <c r="AA9" s="73">
        <f>'GET DATA ΕΛ'!AA9</f>
        <v>0</v>
      </c>
      <c r="AB9" s="121">
        <f>'GET DATA ΕΛ'!AB9</f>
        <v>0</v>
      </c>
      <c r="AC9" s="242">
        <f>'GET DATA ΕΛ'!AC9</f>
        <v>0</v>
      </c>
      <c r="AD9" s="73">
        <f>'GET DATA ΕΛ'!AD9</f>
        <v>0</v>
      </c>
      <c r="AE9" s="121">
        <f>'GET DATA ΕΛ'!AE9</f>
        <v>0</v>
      </c>
      <c r="AF9" s="231">
        <f>'GET DATA ΕΛ'!AF9</f>
        <v>0</v>
      </c>
      <c r="AG9" s="121">
        <f>'GET DATA ΕΛ'!AG9</f>
        <v>1</v>
      </c>
      <c r="AH9" s="74">
        <f>'GET DATA ΕΛ'!AH9</f>
        <v>0</v>
      </c>
      <c r="AI9" s="74">
        <f>'GET DATA ΕΛ'!AI9</f>
        <v>4387797</v>
      </c>
      <c r="AJ9" s="74">
        <f>'GET DATA ΕΛ'!AJ9</f>
        <v>0</v>
      </c>
      <c r="AK9" s="181">
        <f>'GET DATA ΕΛ'!AK9</f>
        <v>0</v>
      </c>
      <c r="AL9" s="182">
        <f>'GET DATA ΕΛ'!AL9</f>
        <v>0</v>
      </c>
      <c r="AN9" s="240"/>
      <c r="AO9" s="240"/>
      <c r="AP9" s="240"/>
      <c r="AQ9" s="240"/>
      <c r="AR9" s="240"/>
      <c r="AS9" s="240"/>
      <c r="AU9" s="240"/>
      <c r="AV9" s="240"/>
      <c r="AW9" s="240"/>
      <c r="AX9" s="240"/>
      <c r="AY9" s="240"/>
      <c r="AZ9" s="240">
        <f>AS9-AL9</f>
        <v>0</v>
      </c>
    </row>
    <row r="10" spans="1:52" s="11" customFormat="1" ht="19.5" customHeight="1" outlineLevel="1" x14ac:dyDescent="0.3">
      <c r="A10" s="286"/>
      <c r="B10" s="167" t="str">
        <f>'GET DATA ΕΛ'!B10</f>
        <v>ΟΙΚΙΑΚΟΣ</v>
      </c>
      <c r="C10" s="9">
        <f>'GET DATA ΕΛ'!C10</f>
        <v>0</v>
      </c>
      <c r="D10" s="10">
        <f>'GET DATA ΕΛ'!D10</f>
        <v>0</v>
      </c>
      <c r="E10" s="243">
        <f>'GET DATA ΕΛ'!E10</f>
        <v>0</v>
      </c>
      <c r="F10" s="9">
        <f>'GET DATA ΕΛ'!F10</f>
        <v>0</v>
      </c>
      <c r="G10" s="10">
        <f>'GET DATA ΕΛ'!G10</f>
        <v>0</v>
      </c>
      <c r="H10" s="243">
        <f>'GET DATA ΕΛ'!H10</f>
        <v>0</v>
      </c>
      <c r="I10" s="9">
        <f>'GET DATA ΕΛ'!I10</f>
        <v>0</v>
      </c>
      <c r="J10" s="10">
        <f>'GET DATA ΕΛ'!J10</f>
        <v>0</v>
      </c>
      <c r="K10" s="243">
        <f>'GET DATA ΕΛ'!K10</f>
        <v>0</v>
      </c>
      <c r="L10" s="9">
        <f>'GET DATA ΕΛ'!L10</f>
        <v>0</v>
      </c>
      <c r="M10" s="10">
        <f>'GET DATA ΕΛ'!M10</f>
        <v>0</v>
      </c>
      <c r="N10" s="232">
        <f>'GET DATA ΕΛ'!N10</f>
        <v>0</v>
      </c>
      <c r="O10" s="9">
        <f>'GET DATA ΕΛ'!O10</f>
        <v>0</v>
      </c>
      <c r="P10" s="10">
        <f>'GET DATA ΕΛ'!P10</f>
        <v>0</v>
      </c>
      <c r="Q10" s="243">
        <f>'GET DATA ΕΛ'!Q10</f>
        <v>0</v>
      </c>
      <c r="R10" s="9">
        <f>'GET DATA ΕΛ'!R10</f>
        <v>0</v>
      </c>
      <c r="S10" s="10">
        <f>'GET DATA ΕΛ'!S10</f>
        <v>0</v>
      </c>
      <c r="T10" s="243">
        <f>'GET DATA ΕΛ'!T10</f>
        <v>0</v>
      </c>
      <c r="U10" s="9">
        <f>'GET DATA ΕΛ'!U10</f>
        <v>0</v>
      </c>
      <c r="V10" s="10">
        <f>'GET DATA ΕΛ'!V10</f>
        <v>0</v>
      </c>
      <c r="W10" s="243">
        <f>'GET DATA ΕΛ'!W10</f>
        <v>0</v>
      </c>
      <c r="X10" s="9">
        <f>'GET DATA ΕΛ'!X10</f>
        <v>0</v>
      </c>
      <c r="Y10" s="10">
        <f>'GET DATA ΕΛ'!Y10</f>
        <v>0</v>
      </c>
      <c r="Z10" s="232">
        <f>'GET DATA ΕΛ'!Z10</f>
        <v>0</v>
      </c>
      <c r="AA10" s="9">
        <f>'GET DATA ΕΛ'!AA10</f>
        <v>0</v>
      </c>
      <c r="AB10" s="10">
        <f>'GET DATA ΕΛ'!AB10</f>
        <v>0</v>
      </c>
      <c r="AC10" s="243">
        <f>'GET DATA ΕΛ'!AC10</f>
        <v>0</v>
      </c>
      <c r="AD10" s="9">
        <f>'GET DATA ΕΛ'!AD10</f>
        <v>0</v>
      </c>
      <c r="AE10" s="10">
        <f>'GET DATA ΕΛ'!AE10</f>
        <v>0</v>
      </c>
      <c r="AF10" s="232">
        <f>'GET DATA ΕΛ'!AF10</f>
        <v>0</v>
      </c>
      <c r="AG10" s="39">
        <f>'GET DATA ΕΛ'!AG10</f>
        <v>0</v>
      </c>
      <c r="AH10" s="39">
        <f>'GET DATA ΕΛ'!AH10</f>
        <v>0</v>
      </c>
      <c r="AI10" s="39">
        <f>'GET DATA ΕΛ'!AI10</f>
        <v>0</v>
      </c>
      <c r="AJ10" s="10">
        <f>'GET DATA ΕΛ'!AJ10</f>
        <v>0</v>
      </c>
      <c r="AK10" s="196">
        <f>'GET DATA ΕΛ'!AK10</f>
        <v>0</v>
      </c>
      <c r="AL10" s="184">
        <f>'GET DATA ΕΛ'!AL10</f>
        <v>0</v>
      </c>
      <c r="AN10" s="240"/>
      <c r="AO10" s="240"/>
      <c r="AP10" s="240"/>
      <c r="AQ10" s="240"/>
      <c r="AR10" s="240"/>
      <c r="AS10" s="240"/>
      <c r="AU10" s="240"/>
      <c r="AV10" s="240"/>
      <c r="AW10" s="240"/>
      <c r="AX10" s="240"/>
      <c r="AY10" s="240"/>
      <c r="AZ10" s="240">
        <f t="shared" ref="AZ10:AZ73" si="0">AS10-AL10</f>
        <v>0</v>
      </c>
    </row>
    <row r="11" spans="1:52" s="11" customFormat="1" ht="19.5" customHeight="1" outlineLevel="1" x14ac:dyDescent="0.3">
      <c r="A11" s="286"/>
      <c r="B11" s="167" t="str">
        <f>'GET DATA ΕΛ'!B11</f>
        <v>ΕΜΠΟΡΙΚΟΣ</v>
      </c>
      <c r="C11" s="9">
        <f>'GET DATA ΕΛ'!C11</f>
        <v>0</v>
      </c>
      <c r="D11" s="10">
        <f>'GET DATA ΕΛ'!D11</f>
        <v>0</v>
      </c>
      <c r="E11" s="243">
        <f>'GET DATA ΕΛ'!E11</f>
        <v>0</v>
      </c>
      <c r="F11" s="9">
        <f>'GET DATA ΕΛ'!F11</f>
        <v>0</v>
      </c>
      <c r="G11" s="10">
        <f>'GET DATA ΕΛ'!G11</f>
        <v>0</v>
      </c>
      <c r="H11" s="243">
        <f>'GET DATA ΕΛ'!H11</f>
        <v>0</v>
      </c>
      <c r="I11" s="9">
        <f>'GET DATA ΕΛ'!I11</f>
        <v>0</v>
      </c>
      <c r="J11" s="10">
        <f>'GET DATA ΕΛ'!J11</f>
        <v>0</v>
      </c>
      <c r="K11" s="243">
        <f>'GET DATA ΕΛ'!K11</f>
        <v>0</v>
      </c>
      <c r="L11" s="9">
        <f>'GET DATA ΕΛ'!L11</f>
        <v>0</v>
      </c>
      <c r="M11" s="10">
        <f>'GET DATA ΕΛ'!M11</f>
        <v>0</v>
      </c>
      <c r="N11" s="232">
        <f>'GET DATA ΕΛ'!N11</f>
        <v>0</v>
      </c>
      <c r="O11" s="9">
        <f>'GET DATA ΕΛ'!O11</f>
        <v>0</v>
      </c>
      <c r="P11" s="10">
        <f>'GET DATA ΕΛ'!P11</f>
        <v>0</v>
      </c>
      <c r="Q11" s="243">
        <f>'GET DATA ΕΛ'!Q11</f>
        <v>0</v>
      </c>
      <c r="R11" s="9">
        <f>'GET DATA ΕΛ'!R11</f>
        <v>0</v>
      </c>
      <c r="S11" s="10">
        <f>'GET DATA ΕΛ'!S11</f>
        <v>0</v>
      </c>
      <c r="T11" s="243">
        <f>'GET DATA ΕΛ'!T11</f>
        <v>0</v>
      </c>
      <c r="U11" s="9">
        <f>'GET DATA ΕΛ'!U11</f>
        <v>0</v>
      </c>
      <c r="V11" s="10">
        <f>'GET DATA ΕΛ'!V11</f>
        <v>0</v>
      </c>
      <c r="W11" s="243">
        <f>'GET DATA ΕΛ'!W11</f>
        <v>0</v>
      </c>
      <c r="X11" s="9">
        <f>'GET DATA ΕΛ'!X11</f>
        <v>0</v>
      </c>
      <c r="Y11" s="10">
        <f>'GET DATA ΕΛ'!Y11</f>
        <v>0</v>
      </c>
      <c r="Z11" s="232">
        <f>'GET DATA ΕΛ'!Z11</f>
        <v>0</v>
      </c>
      <c r="AA11" s="9">
        <f>'GET DATA ΕΛ'!AA11</f>
        <v>0</v>
      </c>
      <c r="AB11" s="10">
        <f>'GET DATA ΕΛ'!AB11</f>
        <v>0</v>
      </c>
      <c r="AC11" s="243">
        <f>'GET DATA ΕΛ'!AC11</f>
        <v>0</v>
      </c>
      <c r="AD11" s="9">
        <f>'GET DATA ΕΛ'!AD11</f>
        <v>0</v>
      </c>
      <c r="AE11" s="10">
        <f>'GET DATA ΕΛ'!AE11</f>
        <v>0</v>
      </c>
      <c r="AF11" s="232">
        <f>'GET DATA ΕΛ'!AF11</f>
        <v>0</v>
      </c>
      <c r="AG11" s="39">
        <f>'GET DATA ΕΛ'!AG11</f>
        <v>0</v>
      </c>
      <c r="AH11" s="39">
        <f>'GET DATA ΕΛ'!AH11</f>
        <v>0</v>
      </c>
      <c r="AI11" s="39">
        <f>'GET DATA ΕΛ'!AI11</f>
        <v>0</v>
      </c>
      <c r="AJ11" s="10">
        <f>'GET DATA ΕΛ'!AJ11</f>
        <v>0</v>
      </c>
      <c r="AK11" s="196">
        <f>'GET DATA ΕΛ'!AK11</f>
        <v>0</v>
      </c>
      <c r="AL11" s="184">
        <f>'GET DATA ΕΛ'!AL11</f>
        <v>0</v>
      </c>
      <c r="AN11" s="240"/>
      <c r="AO11" s="240"/>
      <c r="AP11" s="240"/>
      <c r="AQ11" s="240"/>
      <c r="AR11" s="240"/>
      <c r="AS11" s="240"/>
      <c r="AU11" s="240"/>
      <c r="AV11" s="240"/>
      <c r="AW11" s="240"/>
      <c r="AX11" s="240"/>
      <c r="AY11" s="240"/>
      <c r="AZ11" s="240">
        <f t="shared" si="0"/>
        <v>0</v>
      </c>
    </row>
    <row r="12" spans="1:52" s="11" customFormat="1" ht="19.5" customHeight="1" outlineLevel="1" x14ac:dyDescent="0.3">
      <c r="A12" s="286"/>
      <c r="B12" s="167" t="str">
        <f>'GET DATA ΕΛ'!B12</f>
        <v>CNG</v>
      </c>
      <c r="C12" s="9">
        <f>'GET DATA ΕΛ'!C12</f>
        <v>0</v>
      </c>
      <c r="D12" s="10">
        <f>'GET DATA ΕΛ'!D12</f>
        <v>0</v>
      </c>
      <c r="E12" s="243">
        <f>'GET DATA ΕΛ'!E12</f>
        <v>0</v>
      </c>
      <c r="F12" s="9">
        <f>'GET DATA ΕΛ'!F12</f>
        <v>0</v>
      </c>
      <c r="G12" s="10">
        <f>'GET DATA ΕΛ'!G12</f>
        <v>0</v>
      </c>
      <c r="H12" s="243">
        <f>'GET DATA ΕΛ'!H12</f>
        <v>0</v>
      </c>
      <c r="I12" s="9">
        <f>'GET DATA ΕΛ'!I12</f>
        <v>0</v>
      </c>
      <c r="J12" s="10">
        <f>'GET DATA ΕΛ'!J12</f>
        <v>0</v>
      </c>
      <c r="K12" s="243">
        <f>'GET DATA ΕΛ'!K12</f>
        <v>0</v>
      </c>
      <c r="L12" s="9">
        <f>'GET DATA ΕΛ'!L12</f>
        <v>0</v>
      </c>
      <c r="M12" s="10">
        <f>'GET DATA ΕΛ'!M12</f>
        <v>0</v>
      </c>
      <c r="N12" s="232">
        <f>'GET DATA ΕΛ'!N12</f>
        <v>0</v>
      </c>
      <c r="O12" s="9">
        <f>'GET DATA ΕΛ'!O12</f>
        <v>0</v>
      </c>
      <c r="P12" s="10">
        <f>'GET DATA ΕΛ'!P12</f>
        <v>0</v>
      </c>
      <c r="Q12" s="243">
        <f>'GET DATA ΕΛ'!Q12</f>
        <v>0</v>
      </c>
      <c r="R12" s="9">
        <f>'GET DATA ΕΛ'!R12</f>
        <v>0</v>
      </c>
      <c r="S12" s="10">
        <f>'GET DATA ΕΛ'!S12</f>
        <v>0</v>
      </c>
      <c r="T12" s="243">
        <f>'GET DATA ΕΛ'!T12</f>
        <v>0</v>
      </c>
      <c r="U12" s="9">
        <f>'GET DATA ΕΛ'!U12</f>
        <v>0</v>
      </c>
      <c r="V12" s="10">
        <f>'GET DATA ΕΛ'!V12</f>
        <v>0</v>
      </c>
      <c r="W12" s="243">
        <f>'GET DATA ΕΛ'!W12</f>
        <v>0</v>
      </c>
      <c r="X12" s="9">
        <f>'GET DATA ΕΛ'!X12</f>
        <v>0</v>
      </c>
      <c r="Y12" s="10">
        <f>'GET DATA ΕΛ'!Y12</f>
        <v>0</v>
      </c>
      <c r="Z12" s="232">
        <f>'GET DATA ΕΛ'!Z12</f>
        <v>0</v>
      </c>
      <c r="AA12" s="9">
        <f>'GET DATA ΕΛ'!AA12</f>
        <v>0</v>
      </c>
      <c r="AB12" s="10">
        <f>'GET DATA ΕΛ'!AB12</f>
        <v>0</v>
      </c>
      <c r="AC12" s="243">
        <f>'GET DATA ΕΛ'!AC12</f>
        <v>0</v>
      </c>
      <c r="AD12" s="9">
        <f>'GET DATA ΕΛ'!AD12</f>
        <v>0</v>
      </c>
      <c r="AE12" s="10">
        <f>'GET DATA ΕΛ'!AE12</f>
        <v>0</v>
      </c>
      <c r="AF12" s="232">
        <f>'GET DATA ΕΛ'!AF12</f>
        <v>0</v>
      </c>
      <c r="AG12" s="39">
        <f>'GET DATA ΕΛ'!AG12</f>
        <v>0</v>
      </c>
      <c r="AH12" s="39">
        <f>'GET DATA ΕΛ'!AH12</f>
        <v>0</v>
      </c>
      <c r="AI12" s="39">
        <f>'GET DATA ΕΛ'!AI12</f>
        <v>0</v>
      </c>
      <c r="AJ12" s="10">
        <f>'GET DATA ΕΛ'!AJ12</f>
        <v>0</v>
      </c>
      <c r="AK12" s="196">
        <f>'GET DATA ΕΛ'!AK12</f>
        <v>0</v>
      </c>
      <c r="AL12" s="184">
        <f>'GET DATA ΕΛ'!AL12</f>
        <v>0</v>
      </c>
      <c r="AN12" s="240"/>
      <c r="AO12" s="240"/>
      <c r="AP12" s="240"/>
      <c r="AQ12" s="240"/>
      <c r="AR12" s="240"/>
      <c r="AS12" s="240"/>
      <c r="AU12" s="240"/>
      <c r="AV12" s="240"/>
      <c r="AW12" s="240"/>
      <c r="AX12" s="240"/>
      <c r="AY12" s="240"/>
      <c r="AZ12" s="240">
        <f t="shared" si="0"/>
        <v>0</v>
      </c>
    </row>
    <row r="13" spans="1:52" s="12" customFormat="1" ht="19.5" customHeight="1" outlineLevel="1" x14ac:dyDescent="0.3">
      <c r="A13" s="286"/>
      <c r="B13" s="167" t="str">
        <f>'GET DATA ΕΛ'!B13</f>
        <v>ΒΙΟΜΗΧΑΝΙΚΟΣ</v>
      </c>
      <c r="C13" s="9">
        <f>'GET DATA ΕΛ'!C13</f>
        <v>0</v>
      </c>
      <c r="D13" s="10">
        <f>'GET DATA ΕΛ'!D13</f>
        <v>0</v>
      </c>
      <c r="E13" s="243">
        <f>'GET DATA ΕΛ'!E13</f>
        <v>0</v>
      </c>
      <c r="F13" s="9">
        <f>'GET DATA ΕΛ'!F13</f>
        <v>0</v>
      </c>
      <c r="G13" s="10">
        <f>'GET DATA ΕΛ'!G13</f>
        <v>0</v>
      </c>
      <c r="H13" s="243">
        <f>'GET DATA ΕΛ'!H13</f>
        <v>0</v>
      </c>
      <c r="I13" s="9">
        <f>'GET DATA ΕΛ'!I13</f>
        <v>0</v>
      </c>
      <c r="J13" s="10">
        <f>'GET DATA ΕΛ'!J13</f>
        <v>0</v>
      </c>
      <c r="K13" s="243">
        <f>'GET DATA ΕΛ'!K13</f>
        <v>0</v>
      </c>
      <c r="L13" s="9">
        <f>'GET DATA ΕΛ'!L13</f>
        <v>1</v>
      </c>
      <c r="M13" s="10">
        <f>'GET DATA ΕΛ'!M13</f>
        <v>0</v>
      </c>
      <c r="N13" s="232">
        <f>'GET DATA ΕΛ'!N13</f>
        <v>4387797</v>
      </c>
      <c r="O13" s="9">
        <f>'GET DATA ΕΛ'!O13</f>
        <v>0</v>
      </c>
      <c r="P13" s="10">
        <f>'GET DATA ΕΛ'!P13</f>
        <v>0</v>
      </c>
      <c r="Q13" s="243">
        <f>'GET DATA ΕΛ'!Q13</f>
        <v>0</v>
      </c>
      <c r="R13" s="9">
        <f>'GET DATA ΕΛ'!R13</f>
        <v>0</v>
      </c>
      <c r="S13" s="10">
        <f>'GET DATA ΕΛ'!S13</f>
        <v>0</v>
      </c>
      <c r="T13" s="243">
        <f>'GET DATA ΕΛ'!T13</f>
        <v>0</v>
      </c>
      <c r="U13" s="9">
        <f>'GET DATA ΕΛ'!U13</f>
        <v>0</v>
      </c>
      <c r="V13" s="10">
        <f>'GET DATA ΕΛ'!V13</f>
        <v>0</v>
      </c>
      <c r="W13" s="243">
        <f>'GET DATA ΕΛ'!W13</f>
        <v>0</v>
      </c>
      <c r="X13" s="9">
        <f>'GET DATA ΕΛ'!X13</f>
        <v>0</v>
      </c>
      <c r="Y13" s="10">
        <f>'GET DATA ΕΛ'!Y13</f>
        <v>0</v>
      </c>
      <c r="Z13" s="232">
        <f>'GET DATA ΕΛ'!Z13</f>
        <v>0</v>
      </c>
      <c r="AA13" s="9">
        <f>'GET DATA ΕΛ'!AA13</f>
        <v>0</v>
      </c>
      <c r="AB13" s="10">
        <f>'GET DATA ΕΛ'!AB13</f>
        <v>0</v>
      </c>
      <c r="AC13" s="243">
        <f>'GET DATA ΕΛ'!AC13</f>
        <v>0</v>
      </c>
      <c r="AD13" s="9">
        <f>'GET DATA ΕΛ'!AD13</f>
        <v>0</v>
      </c>
      <c r="AE13" s="10">
        <f>'GET DATA ΕΛ'!AE13</f>
        <v>0</v>
      </c>
      <c r="AF13" s="232">
        <f>'GET DATA ΕΛ'!AF13</f>
        <v>0</v>
      </c>
      <c r="AG13" s="39">
        <f>'GET DATA ΕΛ'!AG13</f>
        <v>1</v>
      </c>
      <c r="AH13" s="39">
        <f>'GET DATA ΕΛ'!AH13</f>
        <v>0</v>
      </c>
      <c r="AI13" s="39">
        <f>'GET DATA ΕΛ'!AI13</f>
        <v>4387797</v>
      </c>
      <c r="AJ13" s="10">
        <f>'GET DATA ΕΛ'!AJ13</f>
        <v>0</v>
      </c>
      <c r="AK13" s="196">
        <f>'GET DATA ΕΛ'!AK13</f>
        <v>0</v>
      </c>
      <c r="AL13" s="184">
        <f>'GET DATA ΕΛ'!AL13</f>
        <v>0</v>
      </c>
      <c r="AN13" s="240"/>
      <c r="AO13" s="240"/>
      <c r="AP13" s="240"/>
      <c r="AQ13" s="240"/>
      <c r="AR13" s="240"/>
      <c r="AS13" s="240"/>
      <c r="AU13" s="240"/>
      <c r="AV13" s="240"/>
      <c r="AW13" s="240"/>
      <c r="AX13" s="240"/>
      <c r="AY13" s="240"/>
      <c r="AZ13" s="240">
        <f t="shared" si="0"/>
        <v>0</v>
      </c>
    </row>
    <row r="14" spans="1:52" s="12" customFormat="1" ht="19.5" customHeight="1" outlineLevel="1" thickBot="1" x14ac:dyDescent="0.35">
      <c r="A14" s="287"/>
      <c r="B14" s="167" t="str">
        <f>'GET DATA ΕΛ'!B14</f>
        <v>ΚΛΙΜΑΤΙΣΜΟΣ / ΣΥΜΠΑΡΑΓΩΓΗ</v>
      </c>
      <c r="C14" s="160">
        <f>'GET DATA ΕΛ'!C14</f>
        <v>0</v>
      </c>
      <c r="D14" s="148">
        <f>'GET DATA ΕΛ'!D14</f>
        <v>0</v>
      </c>
      <c r="E14" s="157">
        <f>'GET DATA ΕΛ'!E14</f>
        <v>0</v>
      </c>
      <c r="F14" s="160">
        <f>'GET DATA ΕΛ'!F14</f>
        <v>0</v>
      </c>
      <c r="G14" s="148">
        <f>'GET DATA ΕΛ'!G14</f>
        <v>0</v>
      </c>
      <c r="H14" s="157">
        <f>'GET DATA ΕΛ'!H14</f>
        <v>0</v>
      </c>
      <c r="I14" s="160">
        <f>'GET DATA ΕΛ'!I14</f>
        <v>0</v>
      </c>
      <c r="J14" s="148">
        <f>'GET DATA ΕΛ'!J14</f>
        <v>0</v>
      </c>
      <c r="K14" s="157">
        <f>'GET DATA ΕΛ'!K14</f>
        <v>0</v>
      </c>
      <c r="L14" s="160">
        <f>'GET DATA ΕΛ'!L14</f>
        <v>0</v>
      </c>
      <c r="M14" s="148">
        <f>'GET DATA ΕΛ'!M14</f>
        <v>0</v>
      </c>
      <c r="N14" s="233">
        <f>'GET DATA ΕΛ'!N14</f>
        <v>0</v>
      </c>
      <c r="O14" s="160">
        <f>'GET DATA ΕΛ'!O14</f>
        <v>0</v>
      </c>
      <c r="P14" s="148">
        <f>'GET DATA ΕΛ'!P14</f>
        <v>0</v>
      </c>
      <c r="Q14" s="157">
        <f>'GET DATA ΕΛ'!Q14</f>
        <v>0</v>
      </c>
      <c r="R14" s="160">
        <f>'GET DATA ΕΛ'!R14</f>
        <v>0</v>
      </c>
      <c r="S14" s="148">
        <f>'GET DATA ΕΛ'!S14</f>
        <v>0</v>
      </c>
      <c r="T14" s="157">
        <f>'GET DATA ΕΛ'!T14</f>
        <v>0</v>
      </c>
      <c r="U14" s="160">
        <f>'GET DATA ΕΛ'!U14</f>
        <v>0</v>
      </c>
      <c r="V14" s="148">
        <f>'GET DATA ΕΛ'!V14</f>
        <v>0</v>
      </c>
      <c r="W14" s="157">
        <f>'GET DATA ΕΛ'!W14</f>
        <v>0</v>
      </c>
      <c r="X14" s="160">
        <f>'GET DATA ΕΛ'!X14</f>
        <v>0</v>
      </c>
      <c r="Y14" s="148">
        <f>'GET DATA ΕΛ'!Y14</f>
        <v>0</v>
      </c>
      <c r="Z14" s="233">
        <f>'GET DATA ΕΛ'!Z14</f>
        <v>0</v>
      </c>
      <c r="AA14" s="160">
        <f>'GET DATA ΕΛ'!AA14</f>
        <v>0</v>
      </c>
      <c r="AB14" s="148">
        <f>'GET DATA ΕΛ'!AB14</f>
        <v>0</v>
      </c>
      <c r="AC14" s="157">
        <f>'GET DATA ΕΛ'!AC14</f>
        <v>0</v>
      </c>
      <c r="AD14" s="160">
        <f>'GET DATA ΕΛ'!AD14</f>
        <v>0</v>
      </c>
      <c r="AE14" s="148">
        <f>'GET DATA ΕΛ'!AE14</f>
        <v>0</v>
      </c>
      <c r="AF14" s="233">
        <f>'GET DATA ΕΛ'!AF14</f>
        <v>0</v>
      </c>
      <c r="AG14" s="39">
        <f>'GET DATA ΕΛ'!AG14</f>
        <v>0</v>
      </c>
      <c r="AH14" s="39">
        <f>'GET DATA ΕΛ'!AH14</f>
        <v>0</v>
      </c>
      <c r="AI14" s="39">
        <f>'GET DATA ΕΛ'!AI14</f>
        <v>0</v>
      </c>
      <c r="AJ14" s="10">
        <f>'GET DATA ΕΛ'!AJ14</f>
        <v>0</v>
      </c>
      <c r="AK14" s="196">
        <f>'GET DATA ΕΛ'!AK14</f>
        <v>0</v>
      </c>
      <c r="AL14" s="184">
        <f>'GET DATA ΕΛ'!AL14</f>
        <v>0</v>
      </c>
      <c r="AN14" s="240"/>
      <c r="AO14" s="240"/>
      <c r="AP14" s="240"/>
      <c r="AQ14" s="240"/>
      <c r="AR14" s="240"/>
      <c r="AS14" s="240"/>
      <c r="AU14" s="240"/>
      <c r="AV14" s="240"/>
      <c r="AW14" s="240"/>
      <c r="AX14" s="240"/>
      <c r="AY14" s="240"/>
      <c r="AZ14" s="240">
        <f t="shared" si="0"/>
        <v>0</v>
      </c>
    </row>
    <row r="15" spans="1:52" s="8" customFormat="1" ht="18" x14ac:dyDescent="0.3">
      <c r="A15" s="285">
        <f>'GET DATA ΕΛ'!A15</f>
        <v>2</v>
      </c>
      <c r="B15" s="168" t="str">
        <f>'GET DATA ΕΛ'!B15</f>
        <v>ΕΛΒΑΛΧΑΛΚΟΡ A.E.</v>
      </c>
      <c r="C15" s="73">
        <f>'GET DATA ΕΛ'!C15</f>
        <v>0</v>
      </c>
      <c r="D15" s="121">
        <f>'GET DATA ΕΛ'!D15</f>
        <v>0</v>
      </c>
      <c r="E15" s="242">
        <f>'GET DATA ΕΛ'!E15</f>
        <v>0</v>
      </c>
      <c r="F15" s="73">
        <f>'GET DATA ΕΛ'!F15</f>
        <v>0</v>
      </c>
      <c r="G15" s="121">
        <f>'GET DATA ΕΛ'!G15</f>
        <v>0</v>
      </c>
      <c r="H15" s="242">
        <f>'GET DATA ΕΛ'!H15</f>
        <v>0</v>
      </c>
      <c r="I15" s="73">
        <f>'GET DATA ΕΛ'!I15</f>
        <v>3</v>
      </c>
      <c r="J15" s="121">
        <f>'GET DATA ΕΛ'!J15</f>
        <v>0</v>
      </c>
      <c r="K15" s="242">
        <f>'GET DATA ΕΛ'!K15</f>
        <v>3028850</v>
      </c>
      <c r="L15" s="73">
        <f>'GET DATA ΕΛ'!L15</f>
        <v>9</v>
      </c>
      <c r="M15" s="121">
        <f>'GET DATA ΕΛ'!M15</f>
        <v>0</v>
      </c>
      <c r="N15" s="231">
        <f>'GET DATA ΕΛ'!N15</f>
        <v>63387711</v>
      </c>
      <c r="O15" s="73">
        <f>'GET DATA ΕΛ'!O15</f>
        <v>0</v>
      </c>
      <c r="P15" s="121">
        <f>'GET DATA ΕΛ'!P15</f>
        <v>0</v>
      </c>
      <c r="Q15" s="242">
        <f>'GET DATA ΕΛ'!Q15</f>
        <v>0</v>
      </c>
      <c r="R15" s="73">
        <f>'GET DATA ΕΛ'!R15</f>
        <v>0</v>
      </c>
      <c r="S15" s="121">
        <f>'GET DATA ΕΛ'!S15</f>
        <v>0</v>
      </c>
      <c r="T15" s="242">
        <f>'GET DATA ΕΛ'!T15</f>
        <v>0</v>
      </c>
      <c r="U15" s="73">
        <f>'GET DATA ΕΛ'!U15</f>
        <v>0</v>
      </c>
      <c r="V15" s="121">
        <f>'GET DATA ΕΛ'!V15</f>
        <v>0</v>
      </c>
      <c r="W15" s="242">
        <f>'GET DATA ΕΛ'!W15</f>
        <v>0</v>
      </c>
      <c r="X15" s="73">
        <f>'GET DATA ΕΛ'!X15</f>
        <v>0</v>
      </c>
      <c r="Y15" s="121">
        <f>'GET DATA ΕΛ'!Y15</f>
        <v>0</v>
      </c>
      <c r="Z15" s="231">
        <f>'GET DATA ΕΛ'!Z15</f>
        <v>0</v>
      </c>
      <c r="AA15" s="73">
        <f>'GET DATA ΕΛ'!AA15</f>
        <v>0</v>
      </c>
      <c r="AB15" s="121">
        <f>'GET DATA ΕΛ'!AB15</f>
        <v>0</v>
      </c>
      <c r="AC15" s="242">
        <f>'GET DATA ΕΛ'!AC15</f>
        <v>0</v>
      </c>
      <c r="AD15" s="73">
        <f>'GET DATA ΕΛ'!AD15</f>
        <v>0</v>
      </c>
      <c r="AE15" s="121">
        <f>'GET DATA ΕΛ'!AE15</f>
        <v>0</v>
      </c>
      <c r="AF15" s="231">
        <f>'GET DATA ΕΛ'!AF15</f>
        <v>0</v>
      </c>
      <c r="AG15" s="121">
        <f>'GET DATA ΕΛ'!AG15</f>
        <v>12</v>
      </c>
      <c r="AH15" s="74">
        <f>'GET DATA ΕΛ'!AH15</f>
        <v>0</v>
      </c>
      <c r="AI15" s="74">
        <f>'GET DATA ΕΛ'!AI15</f>
        <v>66416561</v>
      </c>
      <c r="AJ15" s="74">
        <f>'GET DATA ΕΛ'!AJ15</f>
        <v>0</v>
      </c>
      <c r="AK15" s="181">
        <f>'GET DATA ΕΛ'!AK15</f>
        <v>0</v>
      </c>
      <c r="AL15" s="182">
        <f>'GET DATA ΕΛ'!AL15</f>
        <v>0</v>
      </c>
      <c r="AN15" s="240"/>
      <c r="AO15" s="240"/>
      <c r="AP15" s="240"/>
      <c r="AQ15" s="240"/>
      <c r="AR15" s="240"/>
      <c r="AS15" s="240"/>
      <c r="AU15" s="240"/>
      <c r="AV15" s="240"/>
      <c r="AW15" s="240"/>
      <c r="AX15" s="240"/>
      <c r="AY15" s="240"/>
      <c r="AZ15" s="240">
        <f t="shared" si="0"/>
        <v>0</v>
      </c>
    </row>
    <row r="16" spans="1:52" s="8" customFormat="1" ht="19.5" customHeight="1" outlineLevel="1" x14ac:dyDescent="0.3">
      <c r="A16" s="286"/>
      <c r="B16" s="167" t="str">
        <f>'GET DATA ΕΛ'!B16</f>
        <v>ΟΙΚΙΑΚΟΣ</v>
      </c>
      <c r="C16" s="9">
        <f>'GET DATA ΕΛ'!C16</f>
        <v>0</v>
      </c>
      <c r="D16" s="10">
        <f>'GET DATA ΕΛ'!D16</f>
        <v>0</v>
      </c>
      <c r="E16" s="243">
        <f>'GET DATA ΕΛ'!E16</f>
        <v>0</v>
      </c>
      <c r="F16" s="9">
        <f>'GET DATA ΕΛ'!F16</f>
        <v>0</v>
      </c>
      <c r="G16" s="10">
        <f>'GET DATA ΕΛ'!G16</f>
        <v>0</v>
      </c>
      <c r="H16" s="243">
        <f>'GET DATA ΕΛ'!H16</f>
        <v>0</v>
      </c>
      <c r="I16" s="9">
        <f>'GET DATA ΕΛ'!I16</f>
        <v>0</v>
      </c>
      <c r="J16" s="10">
        <f>'GET DATA ΕΛ'!J16</f>
        <v>0</v>
      </c>
      <c r="K16" s="243">
        <f>'GET DATA ΕΛ'!K16</f>
        <v>0</v>
      </c>
      <c r="L16" s="9">
        <f>'GET DATA ΕΛ'!L16</f>
        <v>0</v>
      </c>
      <c r="M16" s="10">
        <f>'GET DATA ΕΛ'!M16</f>
        <v>0</v>
      </c>
      <c r="N16" s="232">
        <f>'GET DATA ΕΛ'!N16</f>
        <v>0</v>
      </c>
      <c r="O16" s="9">
        <f>'GET DATA ΕΛ'!O16</f>
        <v>0</v>
      </c>
      <c r="P16" s="10">
        <f>'GET DATA ΕΛ'!P16</f>
        <v>0</v>
      </c>
      <c r="Q16" s="243">
        <f>'GET DATA ΕΛ'!Q16</f>
        <v>0</v>
      </c>
      <c r="R16" s="9">
        <f>'GET DATA ΕΛ'!R16</f>
        <v>0</v>
      </c>
      <c r="S16" s="10">
        <f>'GET DATA ΕΛ'!S16</f>
        <v>0</v>
      </c>
      <c r="T16" s="243">
        <f>'GET DATA ΕΛ'!T16</f>
        <v>0</v>
      </c>
      <c r="U16" s="9">
        <f>'GET DATA ΕΛ'!U16</f>
        <v>0</v>
      </c>
      <c r="V16" s="10">
        <f>'GET DATA ΕΛ'!V16</f>
        <v>0</v>
      </c>
      <c r="W16" s="243">
        <f>'GET DATA ΕΛ'!W16</f>
        <v>0</v>
      </c>
      <c r="X16" s="9">
        <f>'GET DATA ΕΛ'!X16</f>
        <v>0</v>
      </c>
      <c r="Y16" s="10">
        <f>'GET DATA ΕΛ'!Y16</f>
        <v>0</v>
      </c>
      <c r="Z16" s="232">
        <f>'GET DATA ΕΛ'!Z16</f>
        <v>0</v>
      </c>
      <c r="AA16" s="9">
        <f>'GET DATA ΕΛ'!AA16</f>
        <v>0</v>
      </c>
      <c r="AB16" s="10">
        <f>'GET DATA ΕΛ'!AB16</f>
        <v>0</v>
      </c>
      <c r="AC16" s="243">
        <f>'GET DATA ΕΛ'!AC16</f>
        <v>0</v>
      </c>
      <c r="AD16" s="9">
        <f>'GET DATA ΕΛ'!AD16</f>
        <v>0</v>
      </c>
      <c r="AE16" s="10">
        <f>'GET DATA ΕΛ'!AE16</f>
        <v>0</v>
      </c>
      <c r="AF16" s="232">
        <f>'GET DATA ΕΛ'!AF16</f>
        <v>0</v>
      </c>
      <c r="AG16" s="39">
        <f>'GET DATA ΕΛ'!AG16</f>
        <v>0</v>
      </c>
      <c r="AH16" s="39">
        <f>'GET DATA ΕΛ'!AH16</f>
        <v>0</v>
      </c>
      <c r="AI16" s="39">
        <f>'GET DATA ΕΛ'!AI16</f>
        <v>0</v>
      </c>
      <c r="AJ16" s="10">
        <f>'GET DATA ΕΛ'!AJ16</f>
        <v>0</v>
      </c>
      <c r="AK16" s="196">
        <f>'GET DATA ΕΛ'!AK16</f>
        <v>0</v>
      </c>
      <c r="AL16" s="184">
        <f>'GET DATA ΕΛ'!AL16</f>
        <v>0</v>
      </c>
      <c r="AN16" s="240"/>
      <c r="AO16" s="240"/>
      <c r="AP16" s="240"/>
      <c r="AQ16" s="240"/>
      <c r="AR16" s="240"/>
      <c r="AS16" s="240"/>
      <c r="AU16" s="240"/>
      <c r="AV16" s="240"/>
      <c r="AW16" s="240"/>
      <c r="AX16" s="240"/>
      <c r="AY16" s="240"/>
      <c r="AZ16" s="240">
        <f t="shared" si="0"/>
        <v>0</v>
      </c>
    </row>
    <row r="17" spans="1:52" s="8" customFormat="1" ht="19.5" customHeight="1" outlineLevel="1" x14ac:dyDescent="0.3">
      <c r="A17" s="286"/>
      <c r="B17" s="167" t="str">
        <f>'GET DATA ΕΛ'!B17</f>
        <v>ΕΜΠΟΡΙΚΟΣ</v>
      </c>
      <c r="C17" s="9">
        <f>'GET DATA ΕΛ'!C17</f>
        <v>0</v>
      </c>
      <c r="D17" s="10">
        <f>'GET DATA ΕΛ'!D17</f>
        <v>0</v>
      </c>
      <c r="E17" s="243">
        <f>'GET DATA ΕΛ'!E17</f>
        <v>0</v>
      </c>
      <c r="F17" s="9">
        <f>'GET DATA ΕΛ'!F17</f>
        <v>0</v>
      </c>
      <c r="G17" s="10">
        <f>'GET DATA ΕΛ'!G17</f>
        <v>0</v>
      </c>
      <c r="H17" s="243">
        <f>'GET DATA ΕΛ'!H17</f>
        <v>0</v>
      </c>
      <c r="I17" s="9">
        <f>'GET DATA ΕΛ'!I17</f>
        <v>2</v>
      </c>
      <c r="J17" s="10">
        <f>'GET DATA ΕΛ'!J17</f>
        <v>0</v>
      </c>
      <c r="K17" s="243">
        <f>'GET DATA ΕΛ'!K17</f>
        <v>22071</v>
      </c>
      <c r="L17" s="9">
        <f>'GET DATA ΕΛ'!L17</f>
        <v>0</v>
      </c>
      <c r="M17" s="10">
        <f>'GET DATA ΕΛ'!M17</f>
        <v>0</v>
      </c>
      <c r="N17" s="232">
        <f>'GET DATA ΕΛ'!N17</f>
        <v>0</v>
      </c>
      <c r="O17" s="9">
        <f>'GET DATA ΕΛ'!O17</f>
        <v>0</v>
      </c>
      <c r="P17" s="10">
        <f>'GET DATA ΕΛ'!P17</f>
        <v>0</v>
      </c>
      <c r="Q17" s="243">
        <f>'GET DATA ΕΛ'!Q17</f>
        <v>0</v>
      </c>
      <c r="R17" s="9">
        <f>'GET DATA ΕΛ'!R17</f>
        <v>0</v>
      </c>
      <c r="S17" s="10">
        <f>'GET DATA ΕΛ'!S17</f>
        <v>0</v>
      </c>
      <c r="T17" s="243">
        <f>'GET DATA ΕΛ'!T17</f>
        <v>0</v>
      </c>
      <c r="U17" s="9">
        <f>'GET DATA ΕΛ'!U17</f>
        <v>0</v>
      </c>
      <c r="V17" s="10">
        <f>'GET DATA ΕΛ'!V17</f>
        <v>0</v>
      </c>
      <c r="W17" s="243">
        <f>'GET DATA ΕΛ'!W17</f>
        <v>0</v>
      </c>
      <c r="X17" s="9">
        <f>'GET DATA ΕΛ'!X17</f>
        <v>0</v>
      </c>
      <c r="Y17" s="10">
        <f>'GET DATA ΕΛ'!Y17</f>
        <v>0</v>
      </c>
      <c r="Z17" s="232">
        <f>'GET DATA ΕΛ'!Z17</f>
        <v>0</v>
      </c>
      <c r="AA17" s="9">
        <f>'GET DATA ΕΛ'!AA17</f>
        <v>0</v>
      </c>
      <c r="AB17" s="10">
        <f>'GET DATA ΕΛ'!AB17</f>
        <v>0</v>
      </c>
      <c r="AC17" s="243">
        <f>'GET DATA ΕΛ'!AC17</f>
        <v>0</v>
      </c>
      <c r="AD17" s="9">
        <f>'GET DATA ΕΛ'!AD17</f>
        <v>0</v>
      </c>
      <c r="AE17" s="10">
        <f>'GET DATA ΕΛ'!AE17</f>
        <v>0</v>
      </c>
      <c r="AF17" s="232">
        <f>'GET DATA ΕΛ'!AF17</f>
        <v>0</v>
      </c>
      <c r="AG17" s="39">
        <f>'GET DATA ΕΛ'!AG17</f>
        <v>2</v>
      </c>
      <c r="AH17" s="39">
        <f>'GET DATA ΕΛ'!AH17</f>
        <v>0</v>
      </c>
      <c r="AI17" s="39">
        <f>'GET DATA ΕΛ'!AI17</f>
        <v>22071</v>
      </c>
      <c r="AJ17" s="10">
        <f>'GET DATA ΕΛ'!AJ17</f>
        <v>0</v>
      </c>
      <c r="AK17" s="196">
        <f>'GET DATA ΕΛ'!AK17</f>
        <v>0</v>
      </c>
      <c r="AL17" s="184">
        <f>'GET DATA ΕΛ'!AL17</f>
        <v>0</v>
      </c>
      <c r="AN17" s="240"/>
      <c r="AO17" s="240"/>
      <c r="AP17" s="240"/>
      <c r="AQ17" s="240"/>
      <c r="AR17" s="240"/>
      <c r="AS17" s="240"/>
      <c r="AU17" s="240"/>
      <c r="AV17" s="240"/>
      <c r="AW17" s="240"/>
      <c r="AX17" s="240"/>
      <c r="AY17" s="240"/>
      <c r="AZ17" s="240">
        <f t="shared" si="0"/>
        <v>0</v>
      </c>
    </row>
    <row r="18" spans="1:52" s="8" customFormat="1" ht="19.5" customHeight="1" outlineLevel="1" x14ac:dyDescent="0.3">
      <c r="A18" s="286"/>
      <c r="B18" s="167" t="str">
        <f>'GET DATA ΕΛ'!B18</f>
        <v>CNG</v>
      </c>
      <c r="C18" s="9">
        <f>'GET DATA ΕΛ'!C18</f>
        <v>0</v>
      </c>
      <c r="D18" s="10">
        <f>'GET DATA ΕΛ'!D18</f>
        <v>0</v>
      </c>
      <c r="E18" s="243">
        <f>'GET DATA ΕΛ'!E18</f>
        <v>0</v>
      </c>
      <c r="F18" s="9">
        <f>'GET DATA ΕΛ'!F18</f>
        <v>0</v>
      </c>
      <c r="G18" s="10">
        <f>'GET DATA ΕΛ'!G18</f>
        <v>0</v>
      </c>
      <c r="H18" s="243">
        <f>'GET DATA ΕΛ'!H18</f>
        <v>0</v>
      </c>
      <c r="I18" s="9">
        <f>'GET DATA ΕΛ'!I18</f>
        <v>0</v>
      </c>
      <c r="J18" s="10">
        <f>'GET DATA ΕΛ'!J18</f>
        <v>0</v>
      </c>
      <c r="K18" s="243">
        <f>'GET DATA ΕΛ'!K18</f>
        <v>0</v>
      </c>
      <c r="L18" s="9">
        <f>'GET DATA ΕΛ'!L18</f>
        <v>0</v>
      </c>
      <c r="M18" s="10">
        <f>'GET DATA ΕΛ'!M18</f>
        <v>0</v>
      </c>
      <c r="N18" s="232">
        <f>'GET DATA ΕΛ'!N18</f>
        <v>0</v>
      </c>
      <c r="O18" s="9">
        <f>'GET DATA ΕΛ'!O18</f>
        <v>0</v>
      </c>
      <c r="P18" s="10">
        <f>'GET DATA ΕΛ'!P18</f>
        <v>0</v>
      </c>
      <c r="Q18" s="243">
        <f>'GET DATA ΕΛ'!Q18</f>
        <v>0</v>
      </c>
      <c r="R18" s="9">
        <f>'GET DATA ΕΛ'!R18</f>
        <v>0</v>
      </c>
      <c r="S18" s="10">
        <f>'GET DATA ΕΛ'!S18</f>
        <v>0</v>
      </c>
      <c r="T18" s="243">
        <f>'GET DATA ΕΛ'!T18</f>
        <v>0</v>
      </c>
      <c r="U18" s="9">
        <f>'GET DATA ΕΛ'!U18</f>
        <v>0</v>
      </c>
      <c r="V18" s="10">
        <f>'GET DATA ΕΛ'!V18</f>
        <v>0</v>
      </c>
      <c r="W18" s="243">
        <f>'GET DATA ΕΛ'!W18</f>
        <v>0</v>
      </c>
      <c r="X18" s="9">
        <f>'GET DATA ΕΛ'!X18</f>
        <v>0</v>
      </c>
      <c r="Y18" s="10">
        <f>'GET DATA ΕΛ'!Y18</f>
        <v>0</v>
      </c>
      <c r="Z18" s="232">
        <f>'GET DATA ΕΛ'!Z18</f>
        <v>0</v>
      </c>
      <c r="AA18" s="9">
        <f>'GET DATA ΕΛ'!AA18</f>
        <v>0</v>
      </c>
      <c r="AB18" s="10">
        <f>'GET DATA ΕΛ'!AB18</f>
        <v>0</v>
      </c>
      <c r="AC18" s="243">
        <f>'GET DATA ΕΛ'!AC18</f>
        <v>0</v>
      </c>
      <c r="AD18" s="9">
        <f>'GET DATA ΕΛ'!AD18</f>
        <v>0</v>
      </c>
      <c r="AE18" s="10">
        <f>'GET DATA ΕΛ'!AE18</f>
        <v>0</v>
      </c>
      <c r="AF18" s="232">
        <f>'GET DATA ΕΛ'!AF18</f>
        <v>0</v>
      </c>
      <c r="AG18" s="39">
        <f>'GET DATA ΕΛ'!AG18</f>
        <v>0</v>
      </c>
      <c r="AH18" s="39">
        <f>'GET DATA ΕΛ'!AH18</f>
        <v>0</v>
      </c>
      <c r="AI18" s="39">
        <f>'GET DATA ΕΛ'!AI18</f>
        <v>0</v>
      </c>
      <c r="AJ18" s="10">
        <f>'GET DATA ΕΛ'!AJ18</f>
        <v>0</v>
      </c>
      <c r="AK18" s="196">
        <f>'GET DATA ΕΛ'!AK18</f>
        <v>0</v>
      </c>
      <c r="AL18" s="184">
        <f>'GET DATA ΕΛ'!AL18</f>
        <v>0</v>
      </c>
      <c r="AN18" s="240"/>
      <c r="AO18" s="240"/>
      <c r="AP18" s="240"/>
      <c r="AQ18" s="240"/>
      <c r="AR18" s="240"/>
      <c r="AS18" s="240"/>
      <c r="AU18" s="240"/>
      <c r="AV18" s="240"/>
      <c r="AW18" s="240"/>
      <c r="AX18" s="240"/>
      <c r="AY18" s="240"/>
      <c r="AZ18" s="240">
        <f t="shared" si="0"/>
        <v>0</v>
      </c>
    </row>
    <row r="19" spans="1:52" s="15" customFormat="1" ht="19.5" customHeight="1" outlineLevel="1" x14ac:dyDescent="0.3">
      <c r="A19" s="286"/>
      <c r="B19" s="167" t="str">
        <f>'GET DATA ΕΛ'!B19</f>
        <v>ΒΙΟΜΗΧΑΝΙΚΟΣ</v>
      </c>
      <c r="C19" s="9">
        <f>'GET DATA ΕΛ'!C19</f>
        <v>0</v>
      </c>
      <c r="D19" s="10">
        <f>'GET DATA ΕΛ'!D19</f>
        <v>0</v>
      </c>
      <c r="E19" s="243">
        <f>'GET DATA ΕΛ'!E19</f>
        <v>0</v>
      </c>
      <c r="F19" s="9">
        <f>'GET DATA ΕΛ'!F19</f>
        <v>0</v>
      </c>
      <c r="G19" s="10">
        <f>'GET DATA ΕΛ'!G19</f>
        <v>0</v>
      </c>
      <c r="H19" s="243">
        <f>'GET DATA ΕΛ'!H19</f>
        <v>0</v>
      </c>
      <c r="I19" s="9">
        <f>'GET DATA ΕΛ'!I19</f>
        <v>1</v>
      </c>
      <c r="J19" s="10">
        <f>'GET DATA ΕΛ'!J19</f>
        <v>0</v>
      </c>
      <c r="K19" s="243">
        <f>'GET DATA ΕΛ'!K19</f>
        <v>3006779</v>
      </c>
      <c r="L19" s="9">
        <f>'GET DATA ΕΛ'!L19</f>
        <v>9</v>
      </c>
      <c r="M19" s="10">
        <f>'GET DATA ΕΛ'!M19</f>
        <v>0</v>
      </c>
      <c r="N19" s="232">
        <f>'GET DATA ΕΛ'!N19</f>
        <v>63387711</v>
      </c>
      <c r="O19" s="9">
        <f>'GET DATA ΕΛ'!O19</f>
        <v>0</v>
      </c>
      <c r="P19" s="10">
        <f>'GET DATA ΕΛ'!P19</f>
        <v>0</v>
      </c>
      <c r="Q19" s="243">
        <f>'GET DATA ΕΛ'!Q19</f>
        <v>0</v>
      </c>
      <c r="R19" s="9">
        <f>'GET DATA ΕΛ'!R19</f>
        <v>0</v>
      </c>
      <c r="S19" s="10">
        <f>'GET DATA ΕΛ'!S19</f>
        <v>0</v>
      </c>
      <c r="T19" s="243">
        <f>'GET DATA ΕΛ'!T19</f>
        <v>0</v>
      </c>
      <c r="U19" s="9">
        <f>'GET DATA ΕΛ'!U19</f>
        <v>0</v>
      </c>
      <c r="V19" s="10">
        <f>'GET DATA ΕΛ'!V19</f>
        <v>0</v>
      </c>
      <c r="W19" s="243">
        <f>'GET DATA ΕΛ'!W19</f>
        <v>0</v>
      </c>
      <c r="X19" s="9">
        <f>'GET DATA ΕΛ'!X19</f>
        <v>0</v>
      </c>
      <c r="Y19" s="10">
        <f>'GET DATA ΕΛ'!Y19</f>
        <v>0</v>
      </c>
      <c r="Z19" s="232">
        <f>'GET DATA ΕΛ'!Z19</f>
        <v>0</v>
      </c>
      <c r="AA19" s="9">
        <f>'GET DATA ΕΛ'!AA19</f>
        <v>0</v>
      </c>
      <c r="AB19" s="10">
        <f>'GET DATA ΕΛ'!AB19</f>
        <v>0</v>
      </c>
      <c r="AC19" s="243">
        <f>'GET DATA ΕΛ'!AC19</f>
        <v>0</v>
      </c>
      <c r="AD19" s="9">
        <f>'GET DATA ΕΛ'!AD19</f>
        <v>0</v>
      </c>
      <c r="AE19" s="10">
        <f>'GET DATA ΕΛ'!AE19</f>
        <v>0</v>
      </c>
      <c r="AF19" s="232">
        <f>'GET DATA ΕΛ'!AF19</f>
        <v>0</v>
      </c>
      <c r="AG19" s="39">
        <f>'GET DATA ΕΛ'!AG19</f>
        <v>10</v>
      </c>
      <c r="AH19" s="39">
        <f>'GET DATA ΕΛ'!AH19</f>
        <v>0</v>
      </c>
      <c r="AI19" s="39">
        <f>'GET DATA ΕΛ'!AI19</f>
        <v>66394490</v>
      </c>
      <c r="AJ19" s="10">
        <f>'GET DATA ΕΛ'!AJ19</f>
        <v>0</v>
      </c>
      <c r="AK19" s="196">
        <f>'GET DATA ΕΛ'!AK19</f>
        <v>0</v>
      </c>
      <c r="AL19" s="184">
        <f>'GET DATA ΕΛ'!AL19</f>
        <v>0</v>
      </c>
      <c r="AN19" s="240"/>
      <c r="AO19" s="240"/>
      <c r="AP19" s="240"/>
      <c r="AQ19" s="240"/>
      <c r="AR19" s="240"/>
      <c r="AS19" s="240"/>
      <c r="AU19" s="240"/>
      <c r="AV19" s="240"/>
      <c r="AW19" s="240"/>
      <c r="AX19" s="240"/>
      <c r="AY19" s="240"/>
      <c r="AZ19" s="240">
        <f t="shared" si="0"/>
        <v>0</v>
      </c>
    </row>
    <row r="20" spans="1:52" s="15" customFormat="1" ht="19.5" customHeight="1" outlineLevel="1" thickBot="1" x14ac:dyDescent="0.35">
      <c r="A20" s="287"/>
      <c r="B20" s="167" t="str">
        <f>'GET DATA ΕΛ'!B20</f>
        <v>ΚΛΙΜΑΤΙΣΜΟΣ / ΣΥΜΠΑΡΑΓΩΓΗ</v>
      </c>
      <c r="C20" s="160">
        <f>'GET DATA ΕΛ'!C20</f>
        <v>0</v>
      </c>
      <c r="D20" s="148">
        <f>'GET DATA ΕΛ'!D20</f>
        <v>0</v>
      </c>
      <c r="E20" s="157">
        <f>'GET DATA ΕΛ'!E20</f>
        <v>0</v>
      </c>
      <c r="F20" s="160">
        <f>'GET DATA ΕΛ'!F20</f>
        <v>0</v>
      </c>
      <c r="G20" s="148">
        <f>'GET DATA ΕΛ'!G20</f>
        <v>0</v>
      </c>
      <c r="H20" s="157">
        <f>'GET DATA ΕΛ'!H20</f>
        <v>0</v>
      </c>
      <c r="I20" s="160">
        <f>'GET DATA ΕΛ'!I20</f>
        <v>0</v>
      </c>
      <c r="J20" s="148">
        <f>'GET DATA ΕΛ'!J20</f>
        <v>0</v>
      </c>
      <c r="K20" s="157">
        <f>'GET DATA ΕΛ'!K20</f>
        <v>0</v>
      </c>
      <c r="L20" s="160">
        <f>'GET DATA ΕΛ'!L20</f>
        <v>0</v>
      </c>
      <c r="M20" s="148">
        <f>'GET DATA ΕΛ'!M20</f>
        <v>0</v>
      </c>
      <c r="N20" s="233">
        <f>'GET DATA ΕΛ'!N20</f>
        <v>0</v>
      </c>
      <c r="O20" s="160">
        <f>'GET DATA ΕΛ'!O20</f>
        <v>0</v>
      </c>
      <c r="P20" s="148">
        <f>'GET DATA ΕΛ'!P20</f>
        <v>0</v>
      </c>
      <c r="Q20" s="157">
        <f>'GET DATA ΕΛ'!Q20</f>
        <v>0</v>
      </c>
      <c r="R20" s="160">
        <f>'GET DATA ΕΛ'!R20</f>
        <v>0</v>
      </c>
      <c r="S20" s="148">
        <f>'GET DATA ΕΛ'!S20</f>
        <v>0</v>
      </c>
      <c r="T20" s="157">
        <f>'GET DATA ΕΛ'!T20</f>
        <v>0</v>
      </c>
      <c r="U20" s="160">
        <f>'GET DATA ΕΛ'!U20</f>
        <v>0</v>
      </c>
      <c r="V20" s="148">
        <f>'GET DATA ΕΛ'!V20</f>
        <v>0</v>
      </c>
      <c r="W20" s="157">
        <f>'GET DATA ΕΛ'!W20</f>
        <v>0</v>
      </c>
      <c r="X20" s="160">
        <f>'GET DATA ΕΛ'!X20</f>
        <v>0</v>
      </c>
      <c r="Y20" s="148">
        <f>'GET DATA ΕΛ'!Y20</f>
        <v>0</v>
      </c>
      <c r="Z20" s="233">
        <f>'GET DATA ΕΛ'!Z20</f>
        <v>0</v>
      </c>
      <c r="AA20" s="160">
        <f>'GET DATA ΕΛ'!AA20</f>
        <v>0</v>
      </c>
      <c r="AB20" s="148">
        <f>'GET DATA ΕΛ'!AB20</f>
        <v>0</v>
      </c>
      <c r="AC20" s="157">
        <f>'GET DATA ΕΛ'!AC20</f>
        <v>0</v>
      </c>
      <c r="AD20" s="160">
        <f>'GET DATA ΕΛ'!AD20</f>
        <v>0</v>
      </c>
      <c r="AE20" s="148">
        <f>'GET DATA ΕΛ'!AE20</f>
        <v>0</v>
      </c>
      <c r="AF20" s="233">
        <f>'GET DATA ΕΛ'!AF20</f>
        <v>0</v>
      </c>
      <c r="AG20" s="39">
        <f>'GET DATA ΕΛ'!AG20</f>
        <v>0</v>
      </c>
      <c r="AH20" s="39">
        <f>'GET DATA ΕΛ'!AH20</f>
        <v>0</v>
      </c>
      <c r="AI20" s="39">
        <f>'GET DATA ΕΛ'!AI20</f>
        <v>0</v>
      </c>
      <c r="AJ20" s="10">
        <f>'GET DATA ΕΛ'!AJ20</f>
        <v>0</v>
      </c>
      <c r="AK20" s="196">
        <f>'GET DATA ΕΛ'!AK20</f>
        <v>0</v>
      </c>
      <c r="AL20" s="184">
        <f>'GET DATA ΕΛ'!AL20</f>
        <v>0</v>
      </c>
      <c r="AN20" s="240"/>
      <c r="AO20" s="240"/>
      <c r="AP20" s="240"/>
      <c r="AQ20" s="240"/>
      <c r="AR20" s="240"/>
      <c r="AS20" s="240"/>
      <c r="AU20" s="240"/>
      <c r="AV20" s="240"/>
      <c r="AW20" s="240"/>
      <c r="AX20" s="240"/>
      <c r="AY20" s="240"/>
      <c r="AZ20" s="240">
        <f t="shared" si="0"/>
        <v>0</v>
      </c>
    </row>
    <row r="21" spans="1:52" s="8" customFormat="1" ht="18" x14ac:dyDescent="0.3">
      <c r="A21" s="285">
        <f>'GET DATA ΕΛ'!A21</f>
        <v>3</v>
      </c>
      <c r="B21" s="168" t="str">
        <f>'GET DATA ΕΛ'!B21</f>
        <v>ΔΕΠΑ ΕΜΠΟΡΙΑΣ A.E</v>
      </c>
      <c r="C21" s="73">
        <f>'GET DATA ΕΛ'!C21</f>
        <v>5</v>
      </c>
      <c r="D21" s="121">
        <f>'GET DATA ΕΛ'!D21</f>
        <v>0</v>
      </c>
      <c r="E21" s="242">
        <f>'GET DATA ΕΛ'!E21</f>
        <v>6087428</v>
      </c>
      <c r="F21" s="73">
        <f>'GET DATA ΕΛ'!F21</f>
        <v>4</v>
      </c>
      <c r="G21" s="121">
        <f>'GET DATA ΕΛ'!G21</f>
        <v>0</v>
      </c>
      <c r="H21" s="242">
        <f>'GET DATA ΕΛ'!H21</f>
        <v>2010195</v>
      </c>
      <c r="I21" s="73">
        <f>'GET DATA ΕΛ'!I21</f>
        <v>8</v>
      </c>
      <c r="J21" s="121">
        <f>'GET DATA ΕΛ'!J21</f>
        <v>0</v>
      </c>
      <c r="K21" s="242">
        <f>'GET DATA ΕΛ'!K21</f>
        <v>11918667</v>
      </c>
      <c r="L21" s="73">
        <f>'GET DATA ΕΛ'!L21</f>
        <v>24</v>
      </c>
      <c r="M21" s="121">
        <f>'GET DATA ΕΛ'!M21</f>
        <v>0</v>
      </c>
      <c r="N21" s="231">
        <f>'GET DATA ΕΛ'!N21</f>
        <v>11492335</v>
      </c>
      <c r="O21" s="73">
        <f>'GET DATA ΕΛ'!O21</f>
        <v>9</v>
      </c>
      <c r="P21" s="121">
        <f>'GET DATA ΕΛ'!P21</f>
        <v>0</v>
      </c>
      <c r="Q21" s="242">
        <f>'GET DATA ΕΛ'!Q21</f>
        <v>3354707</v>
      </c>
      <c r="R21" s="73">
        <f>'GET DATA ΕΛ'!R21</f>
        <v>13</v>
      </c>
      <c r="S21" s="121">
        <f>'GET DATA ΕΛ'!S21</f>
        <v>0</v>
      </c>
      <c r="T21" s="242">
        <f>'GET DATA ΕΛ'!T21</f>
        <v>1865171</v>
      </c>
      <c r="U21" s="73">
        <f>'GET DATA ΕΛ'!U21</f>
        <v>0</v>
      </c>
      <c r="V21" s="121">
        <f>'GET DATA ΕΛ'!V21</f>
        <v>0</v>
      </c>
      <c r="W21" s="242">
        <f>'GET DATA ΕΛ'!W21</f>
        <v>0</v>
      </c>
      <c r="X21" s="73">
        <f>'GET DATA ΕΛ'!X21</f>
        <v>0</v>
      </c>
      <c r="Y21" s="121">
        <f>'GET DATA ΕΛ'!Y21</f>
        <v>0</v>
      </c>
      <c r="Z21" s="231">
        <f>'GET DATA ΕΛ'!Z21</f>
        <v>0</v>
      </c>
      <c r="AA21" s="73">
        <f>'GET DATA ΕΛ'!AA21</f>
        <v>0</v>
      </c>
      <c r="AB21" s="121">
        <f>'GET DATA ΕΛ'!AB21</f>
        <v>0</v>
      </c>
      <c r="AC21" s="242">
        <f>'GET DATA ΕΛ'!AC21</f>
        <v>0</v>
      </c>
      <c r="AD21" s="73">
        <f>'GET DATA ΕΛ'!AD21</f>
        <v>0</v>
      </c>
      <c r="AE21" s="121">
        <f>'GET DATA ΕΛ'!AE21</f>
        <v>0</v>
      </c>
      <c r="AF21" s="231">
        <f>'GET DATA ΕΛ'!AF21</f>
        <v>0</v>
      </c>
      <c r="AG21" s="121">
        <f>'GET DATA ΕΛ'!AG21</f>
        <v>63</v>
      </c>
      <c r="AH21" s="74">
        <f>'GET DATA ΕΛ'!AH21</f>
        <v>0</v>
      </c>
      <c r="AI21" s="74">
        <f>'GET DATA ΕΛ'!AI21</f>
        <v>36728503</v>
      </c>
      <c r="AJ21" s="74">
        <f>'GET DATA ΕΛ'!AJ21</f>
        <v>0</v>
      </c>
      <c r="AK21" s="181">
        <f>'GET DATA ΕΛ'!AK21</f>
        <v>0</v>
      </c>
      <c r="AL21" s="182">
        <f>'GET DATA ΕΛ'!AL21</f>
        <v>0</v>
      </c>
      <c r="AN21" s="240"/>
      <c r="AO21" s="240"/>
      <c r="AP21" s="240"/>
      <c r="AQ21" s="240"/>
      <c r="AR21" s="240"/>
      <c r="AS21" s="240"/>
      <c r="AU21" s="240"/>
      <c r="AV21" s="240"/>
      <c r="AW21" s="240"/>
      <c r="AX21" s="240"/>
      <c r="AY21" s="240"/>
      <c r="AZ21" s="240">
        <f t="shared" si="0"/>
        <v>0</v>
      </c>
    </row>
    <row r="22" spans="1:52" s="8" customFormat="1" ht="19.5" customHeight="1" outlineLevel="1" x14ac:dyDescent="0.3">
      <c r="A22" s="286"/>
      <c r="B22" s="167" t="str">
        <f>'GET DATA ΕΛ'!B22</f>
        <v>ΟΙΚΙΑΚΟΣ</v>
      </c>
      <c r="C22" s="9">
        <f>'GET DATA ΕΛ'!C22</f>
        <v>0</v>
      </c>
      <c r="D22" s="10">
        <f>'GET DATA ΕΛ'!D22</f>
        <v>0</v>
      </c>
      <c r="E22" s="243">
        <f>'GET DATA ΕΛ'!E22</f>
        <v>0</v>
      </c>
      <c r="F22" s="9">
        <f>'GET DATA ΕΛ'!F22</f>
        <v>0</v>
      </c>
      <c r="G22" s="10">
        <f>'GET DATA ΕΛ'!G22</f>
        <v>0</v>
      </c>
      <c r="H22" s="243">
        <f>'GET DATA ΕΛ'!H22</f>
        <v>0</v>
      </c>
      <c r="I22" s="9">
        <f>'GET DATA ΕΛ'!I22</f>
        <v>0</v>
      </c>
      <c r="J22" s="10">
        <f>'GET DATA ΕΛ'!J22</f>
        <v>0</v>
      </c>
      <c r="K22" s="243">
        <f>'GET DATA ΕΛ'!K22</f>
        <v>0</v>
      </c>
      <c r="L22" s="9">
        <f>'GET DATA ΕΛ'!L22</f>
        <v>0</v>
      </c>
      <c r="M22" s="10">
        <f>'GET DATA ΕΛ'!M22</f>
        <v>0</v>
      </c>
      <c r="N22" s="232">
        <f>'GET DATA ΕΛ'!N22</f>
        <v>0</v>
      </c>
      <c r="O22" s="9">
        <f>'GET DATA ΕΛ'!O22</f>
        <v>0</v>
      </c>
      <c r="P22" s="10">
        <f>'GET DATA ΕΛ'!P22</f>
        <v>0</v>
      </c>
      <c r="Q22" s="243">
        <f>'GET DATA ΕΛ'!Q22</f>
        <v>0</v>
      </c>
      <c r="R22" s="9">
        <f>'GET DATA ΕΛ'!R22</f>
        <v>0</v>
      </c>
      <c r="S22" s="10">
        <f>'GET DATA ΕΛ'!S22</f>
        <v>0</v>
      </c>
      <c r="T22" s="243">
        <f>'GET DATA ΕΛ'!T22</f>
        <v>0</v>
      </c>
      <c r="U22" s="9">
        <f>'GET DATA ΕΛ'!U22</f>
        <v>0</v>
      </c>
      <c r="V22" s="10">
        <f>'GET DATA ΕΛ'!V22</f>
        <v>0</v>
      </c>
      <c r="W22" s="243">
        <f>'GET DATA ΕΛ'!W22</f>
        <v>0</v>
      </c>
      <c r="X22" s="9">
        <f>'GET DATA ΕΛ'!X22</f>
        <v>0</v>
      </c>
      <c r="Y22" s="10">
        <f>'GET DATA ΕΛ'!Y22</f>
        <v>0</v>
      </c>
      <c r="Z22" s="232">
        <f>'GET DATA ΕΛ'!Z22</f>
        <v>0</v>
      </c>
      <c r="AA22" s="9">
        <f>'GET DATA ΕΛ'!AA22</f>
        <v>0</v>
      </c>
      <c r="AB22" s="10">
        <f>'GET DATA ΕΛ'!AB22</f>
        <v>0</v>
      </c>
      <c r="AC22" s="243">
        <f>'GET DATA ΕΛ'!AC22</f>
        <v>0</v>
      </c>
      <c r="AD22" s="9">
        <f>'GET DATA ΕΛ'!AD22</f>
        <v>0</v>
      </c>
      <c r="AE22" s="10">
        <f>'GET DATA ΕΛ'!AE22</f>
        <v>0</v>
      </c>
      <c r="AF22" s="232">
        <f>'GET DATA ΕΛ'!AF22</f>
        <v>0</v>
      </c>
      <c r="AG22" s="39">
        <f>'GET DATA ΕΛ'!AG22</f>
        <v>0</v>
      </c>
      <c r="AH22" s="39">
        <f>'GET DATA ΕΛ'!AH22</f>
        <v>0</v>
      </c>
      <c r="AI22" s="39">
        <f>'GET DATA ΕΛ'!AI22</f>
        <v>0</v>
      </c>
      <c r="AJ22" s="10">
        <f>'GET DATA ΕΛ'!AJ22</f>
        <v>0</v>
      </c>
      <c r="AK22" s="196">
        <f>'GET DATA ΕΛ'!AK22</f>
        <v>0</v>
      </c>
      <c r="AL22" s="184">
        <f>'GET DATA ΕΛ'!AL22</f>
        <v>0</v>
      </c>
      <c r="AN22" s="240"/>
      <c r="AO22" s="240"/>
      <c r="AP22" s="240"/>
      <c r="AQ22" s="240"/>
      <c r="AR22" s="240"/>
      <c r="AS22" s="240"/>
      <c r="AU22" s="240"/>
      <c r="AV22" s="240"/>
      <c r="AW22" s="240"/>
      <c r="AX22" s="240"/>
      <c r="AY22" s="240"/>
      <c r="AZ22" s="240">
        <f t="shared" si="0"/>
        <v>0</v>
      </c>
    </row>
    <row r="23" spans="1:52" s="8" customFormat="1" ht="19.5" customHeight="1" outlineLevel="1" x14ac:dyDescent="0.3">
      <c r="A23" s="286"/>
      <c r="B23" s="167" t="str">
        <f>'GET DATA ΕΛ'!B23</f>
        <v>ΕΜΠΟΡΙΚΟΣ</v>
      </c>
      <c r="C23" s="9">
        <f>'GET DATA ΕΛ'!C23</f>
        <v>0</v>
      </c>
      <c r="D23" s="10">
        <f>'GET DATA ΕΛ'!D23</f>
        <v>0</v>
      </c>
      <c r="E23" s="243">
        <f>'GET DATA ΕΛ'!E23</f>
        <v>0</v>
      </c>
      <c r="F23" s="9">
        <f>'GET DATA ΕΛ'!F23</f>
        <v>0</v>
      </c>
      <c r="G23" s="10">
        <f>'GET DATA ΕΛ'!G23</f>
        <v>0</v>
      </c>
      <c r="H23" s="243">
        <f>'GET DATA ΕΛ'!H23</f>
        <v>0</v>
      </c>
      <c r="I23" s="9">
        <f>'GET DATA ΕΛ'!I23</f>
        <v>0</v>
      </c>
      <c r="J23" s="10">
        <f>'GET DATA ΕΛ'!J23</f>
        <v>0</v>
      </c>
      <c r="K23" s="243">
        <f>'GET DATA ΕΛ'!K23</f>
        <v>0</v>
      </c>
      <c r="L23" s="9">
        <f>'GET DATA ΕΛ'!L23</f>
        <v>5</v>
      </c>
      <c r="M23" s="10">
        <f>'GET DATA ΕΛ'!M23</f>
        <v>0</v>
      </c>
      <c r="N23" s="232">
        <f>'GET DATA ΕΛ'!N23</f>
        <v>1475598</v>
      </c>
      <c r="O23" s="9">
        <f>'GET DATA ΕΛ'!O23</f>
        <v>3</v>
      </c>
      <c r="P23" s="10">
        <f>'GET DATA ΕΛ'!P23</f>
        <v>0</v>
      </c>
      <c r="Q23" s="243">
        <f>'GET DATA ΕΛ'!Q23</f>
        <v>285450</v>
      </c>
      <c r="R23" s="9">
        <f>'GET DATA ΕΛ'!R23</f>
        <v>10</v>
      </c>
      <c r="S23" s="10">
        <f>'GET DATA ΕΛ'!S23</f>
        <v>0</v>
      </c>
      <c r="T23" s="243">
        <f>'GET DATA ΕΛ'!T23</f>
        <v>1116118</v>
      </c>
      <c r="U23" s="9">
        <f>'GET DATA ΕΛ'!U23</f>
        <v>0</v>
      </c>
      <c r="V23" s="10">
        <f>'GET DATA ΕΛ'!V23</f>
        <v>0</v>
      </c>
      <c r="W23" s="243">
        <f>'GET DATA ΕΛ'!W23</f>
        <v>0</v>
      </c>
      <c r="X23" s="9">
        <f>'GET DATA ΕΛ'!X23</f>
        <v>0</v>
      </c>
      <c r="Y23" s="10">
        <f>'GET DATA ΕΛ'!Y23</f>
        <v>0</v>
      </c>
      <c r="Z23" s="232">
        <f>'GET DATA ΕΛ'!Z23</f>
        <v>0</v>
      </c>
      <c r="AA23" s="9">
        <f>'GET DATA ΕΛ'!AA23</f>
        <v>0</v>
      </c>
      <c r="AB23" s="10">
        <f>'GET DATA ΕΛ'!AB23</f>
        <v>0</v>
      </c>
      <c r="AC23" s="243">
        <f>'GET DATA ΕΛ'!AC23</f>
        <v>0</v>
      </c>
      <c r="AD23" s="9">
        <f>'GET DATA ΕΛ'!AD23</f>
        <v>0</v>
      </c>
      <c r="AE23" s="10">
        <f>'GET DATA ΕΛ'!AE23</f>
        <v>0</v>
      </c>
      <c r="AF23" s="232">
        <f>'GET DATA ΕΛ'!AF23</f>
        <v>0</v>
      </c>
      <c r="AG23" s="39">
        <f>'GET DATA ΕΛ'!AG23</f>
        <v>18</v>
      </c>
      <c r="AH23" s="39">
        <f>'GET DATA ΕΛ'!AH23</f>
        <v>0</v>
      </c>
      <c r="AI23" s="39">
        <f>'GET DATA ΕΛ'!AI23</f>
        <v>2877166</v>
      </c>
      <c r="AJ23" s="10">
        <f>'GET DATA ΕΛ'!AJ23</f>
        <v>0</v>
      </c>
      <c r="AK23" s="196">
        <f>'GET DATA ΕΛ'!AK23</f>
        <v>0</v>
      </c>
      <c r="AL23" s="184">
        <f>'GET DATA ΕΛ'!AL23</f>
        <v>0</v>
      </c>
      <c r="AN23" s="240"/>
      <c r="AO23" s="240"/>
      <c r="AP23" s="240"/>
      <c r="AQ23" s="240"/>
      <c r="AR23" s="240"/>
      <c r="AS23" s="240"/>
      <c r="AU23" s="240"/>
      <c r="AV23" s="240"/>
      <c r="AW23" s="240"/>
      <c r="AX23" s="240"/>
      <c r="AY23" s="240"/>
      <c r="AZ23" s="240">
        <f t="shared" si="0"/>
        <v>0</v>
      </c>
    </row>
    <row r="24" spans="1:52" s="8" customFormat="1" ht="19.5" customHeight="1" outlineLevel="1" x14ac:dyDescent="0.3">
      <c r="A24" s="286"/>
      <c r="B24" s="167" t="str">
        <f>'GET DATA ΕΛ'!B24</f>
        <v>CNG</v>
      </c>
      <c r="C24" s="9">
        <f>'GET DATA ΕΛ'!C24</f>
        <v>4</v>
      </c>
      <c r="D24" s="10">
        <f>'GET DATA ΕΛ'!D24</f>
        <v>0</v>
      </c>
      <c r="E24" s="243">
        <f>'GET DATA ΕΛ'!E24</f>
        <v>5168185</v>
      </c>
      <c r="F24" s="9">
        <f>'GET DATA ΕΛ'!F24</f>
        <v>2</v>
      </c>
      <c r="G24" s="10">
        <f>'GET DATA ΕΛ'!G24</f>
        <v>0</v>
      </c>
      <c r="H24" s="28">
        <f>'GET DATA ΕΛ'!H24</f>
        <v>1083043</v>
      </c>
      <c r="I24" s="9">
        <f>'GET DATA ΕΛ'!I24</f>
        <v>0</v>
      </c>
      <c r="J24" s="10">
        <f>'GET DATA ΕΛ'!J24</f>
        <v>0</v>
      </c>
      <c r="K24" s="243">
        <f>'GET DATA ΕΛ'!K24</f>
        <v>0</v>
      </c>
      <c r="L24" s="9">
        <f>'GET DATA ΕΛ'!L24</f>
        <v>0</v>
      </c>
      <c r="M24" s="10">
        <f>'GET DATA ΕΛ'!M24</f>
        <v>0</v>
      </c>
      <c r="N24" s="232">
        <f>'GET DATA ΕΛ'!N24</f>
        <v>0</v>
      </c>
      <c r="O24" s="247">
        <f>'GET DATA ΕΛ'!O24</f>
        <v>0</v>
      </c>
      <c r="P24" s="10">
        <f>'GET DATA ΕΛ'!P24</f>
        <v>0</v>
      </c>
      <c r="Q24" s="8">
        <f>'GET DATA ΕΛ'!Q24</f>
        <v>0</v>
      </c>
      <c r="R24" s="247">
        <f>'GET DATA ΕΛ'!R24</f>
        <v>0</v>
      </c>
      <c r="S24" s="10">
        <f>'GET DATA ΕΛ'!S24</f>
        <v>0</v>
      </c>
      <c r="T24" s="8">
        <f>'GET DATA ΕΛ'!T24</f>
        <v>0</v>
      </c>
      <c r="U24" s="9">
        <f>'GET DATA ΕΛ'!U24</f>
        <v>0</v>
      </c>
      <c r="V24" s="10">
        <f>'GET DATA ΕΛ'!V24</f>
        <v>0</v>
      </c>
      <c r="W24" s="243">
        <f>'GET DATA ΕΛ'!W24</f>
        <v>0</v>
      </c>
      <c r="X24" s="9">
        <f>'GET DATA ΕΛ'!X24</f>
        <v>0</v>
      </c>
      <c r="Y24" s="10">
        <f>'GET DATA ΕΛ'!Y24</f>
        <v>0</v>
      </c>
      <c r="Z24" s="232">
        <f>'GET DATA ΕΛ'!Z24</f>
        <v>0</v>
      </c>
      <c r="AA24" s="9">
        <f>'GET DATA ΕΛ'!AA24</f>
        <v>0</v>
      </c>
      <c r="AB24" s="10">
        <f>'GET DATA ΕΛ'!AB24</f>
        <v>0</v>
      </c>
      <c r="AC24" s="243">
        <f>'GET DATA ΕΛ'!AC24</f>
        <v>0</v>
      </c>
      <c r="AD24" s="9">
        <f>'GET DATA ΕΛ'!AD24</f>
        <v>0</v>
      </c>
      <c r="AE24" s="10">
        <f>'GET DATA ΕΛ'!AE24</f>
        <v>0</v>
      </c>
      <c r="AF24" s="232">
        <f>'GET DATA ΕΛ'!AF24</f>
        <v>0</v>
      </c>
      <c r="AG24" s="39">
        <f>'GET DATA ΕΛ'!AG24</f>
        <v>6</v>
      </c>
      <c r="AH24" s="39">
        <f>'GET DATA ΕΛ'!AH24</f>
        <v>0</v>
      </c>
      <c r="AI24" s="39">
        <f>'GET DATA ΕΛ'!AI24</f>
        <v>6251228</v>
      </c>
      <c r="AJ24" s="10">
        <f>'GET DATA ΕΛ'!AJ24</f>
        <v>0</v>
      </c>
      <c r="AK24" s="196">
        <f>'GET DATA ΕΛ'!AK24</f>
        <v>0</v>
      </c>
      <c r="AL24" s="184">
        <f>'GET DATA ΕΛ'!AL24</f>
        <v>0</v>
      </c>
      <c r="AN24" s="240"/>
      <c r="AO24" s="240"/>
      <c r="AP24" s="240"/>
      <c r="AQ24" s="240"/>
      <c r="AR24" s="240"/>
      <c r="AS24" s="240"/>
      <c r="AU24" s="240"/>
      <c r="AV24" s="240"/>
      <c r="AW24" s="240"/>
      <c r="AX24" s="240"/>
      <c r="AY24" s="240"/>
      <c r="AZ24" s="240">
        <f t="shared" si="0"/>
        <v>0</v>
      </c>
    </row>
    <row r="25" spans="1:52" s="15" customFormat="1" ht="19.5" customHeight="1" outlineLevel="1" x14ac:dyDescent="0.3">
      <c r="A25" s="286"/>
      <c r="B25" s="167" t="str">
        <f>'GET DATA ΕΛ'!B25</f>
        <v>ΒΙΟΜΗΧΑΝΙΚΟΣ</v>
      </c>
      <c r="C25" s="9">
        <f>'GET DATA ΕΛ'!C25</f>
        <v>1</v>
      </c>
      <c r="D25" s="10">
        <f>'GET DATA ΕΛ'!D25</f>
        <v>0</v>
      </c>
      <c r="E25" s="243">
        <f>'GET DATA ΕΛ'!E25</f>
        <v>919243</v>
      </c>
      <c r="F25" s="9">
        <f>'GET DATA ΕΛ'!F25</f>
        <v>2</v>
      </c>
      <c r="G25" s="10">
        <f>'GET DATA ΕΛ'!G25</f>
        <v>0</v>
      </c>
      <c r="H25" s="28">
        <f>'GET DATA ΕΛ'!H25</f>
        <v>927152</v>
      </c>
      <c r="I25" s="9">
        <f>'GET DATA ΕΛ'!I25</f>
        <v>8</v>
      </c>
      <c r="J25" s="10">
        <f>'GET DATA ΕΛ'!J25</f>
        <v>0</v>
      </c>
      <c r="K25" s="243">
        <f>'GET DATA ΕΛ'!K25</f>
        <v>11918667</v>
      </c>
      <c r="L25" s="9">
        <f>'GET DATA ΕΛ'!L25</f>
        <v>19</v>
      </c>
      <c r="M25" s="10">
        <f>'GET DATA ΕΛ'!M25</f>
        <v>0</v>
      </c>
      <c r="N25" s="232">
        <f>'GET DATA ΕΛ'!N25</f>
        <v>10016737</v>
      </c>
      <c r="O25" s="9">
        <f>'GET DATA ΕΛ'!O25</f>
        <v>6</v>
      </c>
      <c r="P25" s="10">
        <f>'GET DATA ΕΛ'!P25</f>
        <v>0</v>
      </c>
      <c r="Q25" s="243">
        <f>'GET DATA ΕΛ'!Q25</f>
        <v>3069257</v>
      </c>
      <c r="R25" s="9">
        <f>'GET DATA ΕΛ'!R25</f>
        <v>3</v>
      </c>
      <c r="S25" s="10">
        <f>'GET DATA ΕΛ'!S25</f>
        <v>0</v>
      </c>
      <c r="T25" s="243">
        <f>'GET DATA ΕΛ'!T25</f>
        <v>749053</v>
      </c>
      <c r="U25" s="9">
        <f>'GET DATA ΕΛ'!U25</f>
        <v>0</v>
      </c>
      <c r="V25" s="10">
        <f>'GET DATA ΕΛ'!V25</f>
        <v>0</v>
      </c>
      <c r="W25" s="243">
        <f>'GET DATA ΕΛ'!W25</f>
        <v>0</v>
      </c>
      <c r="X25" s="9">
        <f>'GET DATA ΕΛ'!X25</f>
        <v>0</v>
      </c>
      <c r="Y25" s="10">
        <f>'GET DATA ΕΛ'!Y25</f>
        <v>0</v>
      </c>
      <c r="Z25" s="232">
        <f>'GET DATA ΕΛ'!Z25</f>
        <v>0</v>
      </c>
      <c r="AA25" s="9">
        <f>'GET DATA ΕΛ'!AA25</f>
        <v>0</v>
      </c>
      <c r="AB25" s="10">
        <f>'GET DATA ΕΛ'!AB25</f>
        <v>0</v>
      </c>
      <c r="AC25" s="243">
        <f>'GET DATA ΕΛ'!AC25</f>
        <v>0</v>
      </c>
      <c r="AD25" s="9">
        <f>'GET DATA ΕΛ'!AD25</f>
        <v>0</v>
      </c>
      <c r="AE25" s="10">
        <f>'GET DATA ΕΛ'!AE25</f>
        <v>0</v>
      </c>
      <c r="AF25" s="232">
        <f>'GET DATA ΕΛ'!AF25</f>
        <v>0</v>
      </c>
      <c r="AG25" s="39">
        <f>'GET DATA ΕΛ'!AG25</f>
        <v>39</v>
      </c>
      <c r="AH25" s="39">
        <f>'GET DATA ΕΛ'!AH25</f>
        <v>0</v>
      </c>
      <c r="AI25" s="39">
        <f>'GET DATA ΕΛ'!AI25</f>
        <v>27600109</v>
      </c>
      <c r="AJ25" s="10">
        <f>'GET DATA ΕΛ'!AJ25</f>
        <v>0</v>
      </c>
      <c r="AK25" s="196">
        <f>'GET DATA ΕΛ'!AK25</f>
        <v>0</v>
      </c>
      <c r="AL25" s="184">
        <f>'GET DATA ΕΛ'!AL25</f>
        <v>0</v>
      </c>
      <c r="AN25" s="240"/>
      <c r="AO25" s="240"/>
      <c r="AP25" s="240"/>
      <c r="AQ25" s="240"/>
      <c r="AR25" s="240"/>
      <c r="AS25" s="240"/>
      <c r="AU25" s="240"/>
      <c r="AV25" s="240"/>
      <c r="AW25" s="240"/>
      <c r="AX25" s="240"/>
      <c r="AY25" s="240"/>
      <c r="AZ25" s="240">
        <f t="shared" si="0"/>
        <v>0</v>
      </c>
    </row>
    <row r="26" spans="1:52" s="15" customFormat="1" ht="19.5" customHeight="1" outlineLevel="1" thickBot="1" x14ac:dyDescent="0.35">
      <c r="A26" s="287"/>
      <c r="B26" s="167" t="str">
        <f>'GET DATA ΕΛ'!B26</f>
        <v>ΚΛΙΜΑΤΙΣΜΟΣ / ΣΥΜΠΑΡΑΓΩΓΗ</v>
      </c>
      <c r="C26" s="160">
        <f>'GET DATA ΕΛ'!C26</f>
        <v>0</v>
      </c>
      <c r="D26" s="148">
        <f>'GET DATA ΕΛ'!D26</f>
        <v>0</v>
      </c>
      <c r="E26" s="157">
        <f>'GET DATA ΕΛ'!E26</f>
        <v>0</v>
      </c>
      <c r="F26" s="160">
        <f>'GET DATA ΕΛ'!F26</f>
        <v>0</v>
      </c>
      <c r="G26" s="148">
        <f>'GET DATA ΕΛ'!G26</f>
        <v>0</v>
      </c>
      <c r="H26" s="157">
        <f>'GET DATA ΕΛ'!H26</f>
        <v>0</v>
      </c>
      <c r="I26" s="160">
        <f>'GET DATA ΕΛ'!I26</f>
        <v>0</v>
      </c>
      <c r="J26" s="148">
        <f>'GET DATA ΕΛ'!J26</f>
        <v>0</v>
      </c>
      <c r="K26" s="157">
        <f>'GET DATA ΕΛ'!K26</f>
        <v>0</v>
      </c>
      <c r="L26" s="160">
        <f>'GET DATA ΕΛ'!L26</f>
        <v>0</v>
      </c>
      <c r="M26" s="148">
        <f>'GET DATA ΕΛ'!M26</f>
        <v>0</v>
      </c>
      <c r="N26" s="233">
        <f>'GET DATA ΕΛ'!N26</f>
        <v>0</v>
      </c>
      <c r="O26" s="160">
        <f>'GET DATA ΕΛ'!O26</f>
        <v>0</v>
      </c>
      <c r="P26" s="148">
        <f>'GET DATA ΕΛ'!P26</f>
        <v>0</v>
      </c>
      <c r="Q26" s="157">
        <f>'GET DATA ΕΛ'!Q26</f>
        <v>0</v>
      </c>
      <c r="R26" s="160">
        <f>'GET DATA ΕΛ'!R26</f>
        <v>0</v>
      </c>
      <c r="S26" s="148">
        <f>'GET DATA ΕΛ'!S26</f>
        <v>0</v>
      </c>
      <c r="T26" s="157">
        <f>'GET DATA ΕΛ'!T26</f>
        <v>0</v>
      </c>
      <c r="U26" s="160">
        <f>'GET DATA ΕΛ'!U26</f>
        <v>0</v>
      </c>
      <c r="V26" s="148">
        <f>'GET DATA ΕΛ'!V26</f>
        <v>0</v>
      </c>
      <c r="W26" s="157">
        <f>'GET DATA ΕΛ'!W26</f>
        <v>0</v>
      </c>
      <c r="X26" s="160">
        <f>'GET DATA ΕΛ'!X26</f>
        <v>0</v>
      </c>
      <c r="Y26" s="148">
        <f>'GET DATA ΕΛ'!Y26</f>
        <v>0</v>
      </c>
      <c r="Z26" s="233">
        <f>'GET DATA ΕΛ'!Z26</f>
        <v>0</v>
      </c>
      <c r="AA26" s="160">
        <f>'GET DATA ΕΛ'!AA26</f>
        <v>0</v>
      </c>
      <c r="AB26" s="148">
        <f>'GET DATA ΕΛ'!AB26</f>
        <v>0</v>
      </c>
      <c r="AC26" s="157">
        <f>'GET DATA ΕΛ'!AC26</f>
        <v>0</v>
      </c>
      <c r="AD26" s="160">
        <f>'GET DATA ΕΛ'!AD26</f>
        <v>0</v>
      </c>
      <c r="AE26" s="148">
        <f>'GET DATA ΕΛ'!AE26</f>
        <v>0</v>
      </c>
      <c r="AF26" s="233">
        <f>'GET DATA ΕΛ'!AF26</f>
        <v>0</v>
      </c>
      <c r="AG26" s="39">
        <f>'GET DATA ΕΛ'!AG26</f>
        <v>0</v>
      </c>
      <c r="AH26" s="39">
        <f>'GET DATA ΕΛ'!AH26</f>
        <v>0</v>
      </c>
      <c r="AI26" s="39">
        <f>'GET DATA ΕΛ'!AI26</f>
        <v>0</v>
      </c>
      <c r="AJ26" s="10">
        <f>'GET DATA ΕΛ'!AJ26</f>
        <v>0</v>
      </c>
      <c r="AK26" s="196">
        <f>'GET DATA ΕΛ'!AK26</f>
        <v>0</v>
      </c>
      <c r="AL26" s="184">
        <f>'GET DATA ΕΛ'!AL26</f>
        <v>0</v>
      </c>
      <c r="AN26" s="240"/>
      <c r="AO26" s="240"/>
      <c r="AP26" s="240"/>
      <c r="AQ26" s="240"/>
      <c r="AR26" s="240"/>
      <c r="AS26" s="240"/>
      <c r="AU26" s="240"/>
      <c r="AV26" s="240"/>
      <c r="AW26" s="240"/>
      <c r="AX26" s="240"/>
      <c r="AY26" s="240"/>
      <c r="AZ26" s="240">
        <f t="shared" si="0"/>
        <v>0</v>
      </c>
    </row>
    <row r="27" spans="1:52" s="8" customFormat="1" ht="36" customHeight="1" x14ac:dyDescent="0.3">
      <c r="A27" s="285">
        <f>'GET DATA ΕΛ'!A27</f>
        <v>4</v>
      </c>
      <c r="B27" s="168" t="str">
        <f>'GET DATA ΕΛ'!B27</f>
        <v>ΔΕΗ A.E.</v>
      </c>
      <c r="C27" s="73">
        <f>'GET DATA ΕΛ'!C27</f>
        <v>14947</v>
      </c>
      <c r="D27" s="121">
        <f>'GET DATA ΕΛ'!D27</f>
        <v>0</v>
      </c>
      <c r="E27" s="242">
        <f>'GET DATA ΕΛ'!E27</f>
        <v>1782773</v>
      </c>
      <c r="F27" s="73">
        <f>'GET DATA ΕΛ'!F27</f>
        <v>10126</v>
      </c>
      <c r="G27" s="121">
        <f>'GET DATA ΕΛ'!G27</f>
        <v>0</v>
      </c>
      <c r="H27" s="242">
        <f>'GET DATA ΕΛ'!H27</f>
        <v>1491198</v>
      </c>
      <c r="I27" s="73">
        <f>'GET DATA ΕΛ'!I27</f>
        <v>8553</v>
      </c>
      <c r="J27" s="121">
        <f>'GET DATA ΕΛ'!J27</f>
        <v>0</v>
      </c>
      <c r="K27" s="242">
        <f>'GET DATA ΕΛ'!K27</f>
        <v>1427949</v>
      </c>
      <c r="L27" s="73">
        <f>'GET DATA ΕΛ'!L27</f>
        <v>405</v>
      </c>
      <c r="M27" s="121">
        <f>'GET DATA ΕΛ'!M27</f>
        <v>0</v>
      </c>
      <c r="N27" s="231">
        <f>'GET DATA ΕΛ'!N27</f>
        <v>39398</v>
      </c>
      <c r="O27" s="73">
        <f>'GET DATA ΕΛ'!O27</f>
        <v>500</v>
      </c>
      <c r="P27" s="121">
        <f>'GET DATA ΕΛ'!P27</f>
        <v>0</v>
      </c>
      <c r="Q27" s="242">
        <f>'GET DATA ΕΛ'!Q27</f>
        <v>83498</v>
      </c>
      <c r="R27" s="73">
        <f>'GET DATA ΕΛ'!R27</f>
        <v>515</v>
      </c>
      <c r="S27" s="121">
        <f>'GET DATA ΕΛ'!S27</f>
        <v>0</v>
      </c>
      <c r="T27" s="242">
        <f>'GET DATA ΕΛ'!T27</f>
        <v>51565</v>
      </c>
      <c r="U27" s="73">
        <f>'GET DATA ΕΛ'!U27</f>
        <v>0</v>
      </c>
      <c r="V27" s="121">
        <f>'GET DATA ΕΛ'!V27</f>
        <v>0</v>
      </c>
      <c r="W27" s="242">
        <f>'GET DATA ΕΛ'!W27</f>
        <v>0</v>
      </c>
      <c r="X27" s="73">
        <f>'GET DATA ΕΛ'!X27</f>
        <v>0</v>
      </c>
      <c r="Y27" s="121">
        <f>'GET DATA ΕΛ'!Y27</f>
        <v>0</v>
      </c>
      <c r="Z27" s="231">
        <f>'GET DATA ΕΛ'!Z27</f>
        <v>0</v>
      </c>
      <c r="AA27" s="73">
        <f>'GET DATA ΕΛ'!AA27</f>
        <v>0</v>
      </c>
      <c r="AB27" s="121">
        <f>'GET DATA ΕΛ'!AB27</f>
        <v>0</v>
      </c>
      <c r="AC27" s="242">
        <f>'GET DATA ΕΛ'!AC27</f>
        <v>0</v>
      </c>
      <c r="AD27" s="73">
        <f>'GET DATA ΕΛ'!AD27</f>
        <v>0</v>
      </c>
      <c r="AE27" s="121">
        <f>'GET DATA ΕΛ'!AE27</f>
        <v>0</v>
      </c>
      <c r="AF27" s="231">
        <f>'GET DATA ΕΛ'!AF27</f>
        <v>0</v>
      </c>
      <c r="AG27" s="121">
        <f>'GET DATA ΕΛ'!AG27</f>
        <v>35046</v>
      </c>
      <c r="AH27" s="74">
        <f>'GET DATA ΕΛ'!AH27</f>
        <v>0</v>
      </c>
      <c r="AI27" s="74">
        <f>'GET DATA ΕΛ'!AI27</f>
        <v>4876381</v>
      </c>
      <c r="AJ27" s="74">
        <f>'GET DATA ΕΛ'!AJ27</f>
        <v>0</v>
      </c>
      <c r="AK27" s="181">
        <f>'GET DATA ΕΛ'!AK27</f>
        <v>0</v>
      </c>
      <c r="AL27" s="182">
        <f>'GET DATA ΕΛ'!AL27</f>
        <v>0</v>
      </c>
      <c r="AN27" s="240"/>
      <c r="AO27" s="240"/>
      <c r="AP27" s="240"/>
      <c r="AQ27" s="240"/>
      <c r="AR27" s="240"/>
      <c r="AS27" s="240"/>
      <c r="AU27" s="240"/>
      <c r="AV27" s="240"/>
      <c r="AW27" s="240"/>
      <c r="AX27" s="240"/>
      <c r="AY27" s="240"/>
      <c r="AZ27" s="240">
        <f t="shared" si="0"/>
        <v>0</v>
      </c>
    </row>
    <row r="28" spans="1:52" s="8" customFormat="1" ht="19.5" customHeight="1" outlineLevel="1" x14ac:dyDescent="0.3">
      <c r="A28" s="286"/>
      <c r="B28" s="167" t="str">
        <f>'GET DATA ΕΛ'!B28</f>
        <v>ΟΙΚΙΑΚΟΣ</v>
      </c>
      <c r="C28" s="9">
        <f>'GET DATA ΕΛ'!C28</f>
        <v>14870</v>
      </c>
      <c r="D28" s="10">
        <f>'GET DATA ΕΛ'!D28</f>
        <v>0</v>
      </c>
      <c r="E28" s="243">
        <f>'GET DATA ΕΛ'!E28</f>
        <v>1652917</v>
      </c>
      <c r="F28" s="9">
        <f>'GET DATA ΕΛ'!F28</f>
        <v>10036</v>
      </c>
      <c r="G28" s="10">
        <f>'GET DATA ΕΛ'!G28</f>
        <v>0</v>
      </c>
      <c r="H28" s="243">
        <f>'GET DATA ΕΛ'!H28</f>
        <v>1363082</v>
      </c>
      <c r="I28" s="9">
        <f>'GET DATA ΕΛ'!I28</f>
        <v>8437</v>
      </c>
      <c r="J28" s="10">
        <f>'GET DATA ΕΛ'!J28</f>
        <v>0</v>
      </c>
      <c r="K28" s="243">
        <f>'GET DATA ΕΛ'!K28</f>
        <v>955711</v>
      </c>
      <c r="L28" s="9">
        <f>'GET DATA ΕΛ'!L28</f>
        <v>403</v>
      </c>
      <c r="M28" s="10">
        <f>'GET DATA ΕΛ'!M28</f>
        <v>0</v>
      </c>
      <c r="N28" s="232">
        <f>'GET DATA ΕΛ'!N28</f>
        <v>34011</v>
      </c>
      <c r="O28" s="9">
        <f>'GET DATA ΕΛ'!O28</f>
        <v>494</v>
      </c>
      <c r="P28" s="10">
        <f>'GET DATA ΕΛ'!P28</f>
        <v>0</v>
      </c>
      <c r="Q28" s="243">
        <f>'GET DATA ΕΛ'!Q28</f>
        <v>34584</v>
      </c>
      <c r="R28" s="9">
        <f>'GET DATA ΕΛ'!R28</f>
        <v>514</v>
      </c>
      <c r="S28" s="10">
        <f>'GET DATA ΕΛ'!S28</f>
        <v>0</v>
      </c>
      <c r="T28" s="243">
        <f>'GET DATA ΕΛ'!T28</f>
        <v>46622</v>
      </c>
      <c r="U28" s="9">
        <f>'GET DATA ΕΛ'!U28</f>
        <v>0</v>
      </c>
      <c r="V28" s="10">
        <f>'GET DATA ΕΛ'!V28</f>
        <v>0</v>
      </c>
      <c r="W28" s="243">
        <f>'GET DATA ΕΛ'!W28</f>
        <v>0</v>
      </c>
      <c r="X28" s="9">
        <f>'GET DATA ΕΛ'!X28</f>
        <v>0</v>
      </c>
      <c r="Y28" s="10">
        <f>'GET DATA ΕΛ'!Y28</f>
        <v>0</v>
      </c>
      <c r="Z28" s="232">
        <f>'GET DATA ΕΛ'!Z28</f>
        <v>0</v>
      </c>
      <c r="AA28" s="9">
        <f>'GET DATA ΕΛ'!AA28</f>
        <v>0</v>
      </c>
      <c r="AB28" s="10">
        <f>'GET DATA ΕΛ'!AB28</f>
        <v>0</v>
      </c>
      <c r="AC28" s="243">
        <f>'GET DATA ΕΛ'!AC28</f>
        <v>0</v>
      </c>
      <c r="AD28" s="9">
        <f>'GET DATA ΕΛ'!AD28</f>
        <v>0</v>
      </c>
      <c r="AE28" s="10">
        <f>'GET DATA ΕΛ'!AE28</f>
        <v>0</v>
      </c>
      <c r="AF28" s="232">
        <f>'GET DATA ΕΛ'!AF28</f>
        <v>0</v>
      </c>
      <c r="AG28" s="39">
        <f>'GET DATA ΕΛ'!AG28</f>
        <v>34754</v>
      </c>
      <c r="AH28" s="39">
        <f>'GET DATA ΕΛ'!AH28</f>
        <v>0</v>
      </c>
      <c r="AI28" s="39">
        <f>'GET DATA ΕΛ'!AI28</f>
        <v>4086927</v>
      </c>
      <c r="AJ28" s="10">
        <f>'GET DATA ΕΛ'!AJ28</f>
        <v>0</v>
      </c>
      <c r="AK28" s="196">
        <f>'GET DATA ΕΛ'!AK28</f>
        <v>0</v>
      </c>
      <c r="AL28" s="184">
        <f>'GET DATA ΕΛ'!AL28</f>
        <v>0</v>
      </c>
      <c r="AN28" s="240"/>
      <c r="AO28" s="240"/>
      <c r="AP28" s="240"/>
      <c r="AQ28" s="240"/>
      <c r="AR28" s="240"/>
      <c r="AS28" s="240"/>
      <c r="AU28" s="240"/>
      <c r="AV28" s="240"/>
      <c r="AW28" s="240"/>
      <c r="AX28" s="240"/>
      <c r="AY28" s="240"/>
      <c r="AZ28" s="240">
        <f t="shared" si="0"/>
        <v>0</v>
      </c>
    </row>
    <row r="29" spans="1:52" s="8" customFormat="1" ht="19.5" customHeight="1" outlineLevel="1" x14ac:dyDescent="0.3">
      <c r="A29" s="286"/>
      <c r="B29" s="167" t="str">
        <f>'GET DATA ΕΛ'!B29</f>
        <v>ΕΜΠΟΡΙΚΟΣ</v>
      </c>
      <c r="C29" s="9">
        <f>'GET DATA ΕΛ'!C29</f>
        <v>77</v>
      </c>
      <c r="D29" s="10">
        <f>'GET DATA ΕΛ'!D29</f>
        <v>0</v>
      </c>
      <c r="E29" s="243">
        <f>'GET DATA ΕΛ'!E29</f>
        <v>128710</v>
      </c>
      <c r="F29" s="9">
        <f>'GET DATA ΕΛ'!F29</f>
        <v>90</v>
      </c>
      <c r="G29" s="10">
        <f>'GET DATA ΕΛ'!G29</f>
        <v>0</v>
      </c>
      <c r="H29" s="243">
        <f>'GET DATA ΕΛ'!H29</f>
        <v>128116</v>
      </c>
      <c r="I29" s="9">
        <f>'GET DATA ΕΛ'!I29</f>
        <v>116</v>
      </c>
      <c r="J29" s="10">
        <f>'GET DATA ΕΛ'!J29</f>
        <v>0</v>
      </c>
      <c r="K29" s="243">
        <f>'GET DATA ΕΛ'!K29</f>
        <v>472238</v>
      </c>
      <c r="L29" s="9">
        <f>'GET DATA ΕΛ'!L29</f>
        <v>2</v>
      </c>
      <c r="M29" s="10">
        <f>'GET DATA ΕΛ'!M29</f>
        <v>0</v>
      </c>
      <c r="N29" s="232">
        <f>'GET DATA ΕΛ'!N29</f>
        <v>5387</v>
      </c>
      <c r="O29" s="9">
        <f>'GET DATA ΕΛ'!O29</f>
        <v>6</v>
      </c>
      <c r="P29" s="10">
        <f>'GET DATA ΕΛ'!P29</f>
        <v>0</v>
      </c>
      <c r="Q29" s="243">
        <f>'GET DATA ΕΛ'!Q29</f>
        <v>48914</v>
      </c>
      <c r="R29" s="9">
        <f>'GET DATA ΕΛ'!R29</f>
        <v>1</v>
      </c>
      <c r="S29" s="10">
        <f>'GET DATA ΕΛ'!S29</f>
        <v>0</v>
      </c>
      <c r="T29" s="243">
        <f>'GET DATA ΕΛ'!T29</f>
        <v>4943</v>
      </c>
      <c r="U29" s="9">
        <f>'GET DATA ΕΛ'!U29</f>
        <v>0</v>
      </c>
      <c r="V29" s="10">
        <f>'GET DATA ΕΛ'!V29</f>
        <v>0</v>
      </c>
      <c r="W29" s="243">
        <f>'GET DATA ΕΛ'!W29</f>
        <v>0</v>
      </c>
      <c r="X29" s="9">
        <f>'GET DATA ΕΛ'!X29</f>
        <v>0</v>
      </c>
      <c r="Y29" s="10">
        <f>'GET DATA ΕΛ'!Y29</f>
        <v>0</v>
      </c>
      <c r="Z29" s="232">
        <f>'GET DATA ΕΛ'!Z29</f>
        <v>0</v>
      </c>
      <c r="AA29" s="9">
        <f>'GET DATA ΕΛ'!AA29</f>
        <v>0</v>
      </c>
      <c r="AB29" s="10">
        <f>'GET DATA ΕΛ'!AB29</f>
        <v>0</v>
      </c>
      <c r="AC29" s="243">
        <f>'GET DATA ΕΛ'!AC29</f>
        <v>0</v>
      </c>
      <c r="AD29" s="9">
        <f>'GET DATA ΕΛ'!AD29</f>
        <v>0</v>
      </c>
      <c r="AE29" s="10">
        <f>'GET DATA ΕΛ'!AE29</f>
        <v>0</v>
      </c>
      <c r="AF29" s="232">
        <f>'GET DATA ΕΛ'!AF29</f>
        <v>0</v>
      </c>
      <c r="AG29" s="39">
        <f>'GET DATA ΕΛ'!AG29</f>
        <v>292</v>
      </c>
      <c r="AH29" s="39">
        <f>'GET DATA ΕΛ'!AH29</f>
        <v>0</v>
      </c>
      <c r="AI29" s="39">
        <f>'GET DATA ΕΛ'!AI29</f>
        <v>788308</v>
      </c>
      <c r="AJ29" s="10">
        <f>'GET DATA ΕΛ'!AJ29</f>
        <v>0</v>
      </c>
      <c r="AK29" s="196">
        <f>'GET DATA ΕΛ'!AK29</f>
        <v>0</v>
      </c>
      <c r="AL29" s="184">
        <f>'GET DATA ΕΛ'!AL29</f>
        <v>0</v>
      </c>
      <c r="AN29" s="240"/>
      <c r="AO29" s="240"/>
      <c r="AP29" s="240"/>
      <c r="AQ29" s="240"/>
      <c r="AR29" s="240"/>
      <c r="AS29" s="240"/>
      <c r="AU29" s="240"/>
      <c r="AV29" s="240"/>
      <c r="AW29" s="240"/>
      <c r="AX29" s="240"/>
      <c r="AY29" s="240"/>
      <c r="AZ29" s="240">
        <f t="shared" si="0"/>
        <v>0</v>
      </c>
    </row>
    <row r="30" spans="1:52" s="8" customFormat="1" ht="19.5" customHeight="1" outlineLevel="1" x14ac:dyDescent="0.3">
      <c r="A30" s="286"/>
      <c r="B30" s="167" t="str">
        <f>'GET DATA ΕΛ'!B30</f>
        <v>CNG</v>
      </c>
      <c r="C30" s="9">
        <f>'GET DATA ΕΛ'!C30</f>
        <v>0</v>
      </c>
      <c r="D30" s="10">
        <f>'GET DATA ΕΛ'!D30</f>
        <v>0</v>
      </c>
      <c r="E30" s="243">
        <f>'GET DATA ΕΛ'!E30</f>
        <v>1146</v>
      </c>
      <c r="F30" s="9">
        <f>'GET DATA ΕΛ'!F30</f>
        <v>0</v>
      </c>
      <c r="G30" s="10">
        <f>'GET DATA ΕΛ'!G30</f>
        <v>0</v>
      </c>
      <c r="H30" s="243">
        <f>'GET DATA ΕΛ'!H30</f>
        <v>0</v>
      </c>
      <c r="I30" s="9">
        <f>'GET DATA ΕΛ'!I30</f>
        <v>0</v>
      </c>
      <c r="J30" s="10">
        <f>'GET DATA ΕΛ'!J30</f>
        <v>0</v>
      </c>
      <c r="K30" s="243">
        <f>'GET DATA ΕΛ'!K30</f>
        <v>0</v>
      </c>
      <c r="L30" s="9">
        <f>'GET DATA ΕΛ'!L30</f>
        <v>0</v>
      </c>
      <c r="M30" s="10">
        <f>'GET DATA ΕΛ'!M30</f>
        <v>0</v>
      </c>
      <c r="N30" s="232">
        <f>'GET DATA ΕΛ'!N30</f>
        <v>0</v>
      </c>
      <c r="O30" s="9">
        <f>'GET DATA ΕΛ'!O30</f>
        <v>0</v>
      </c>
      <c r="P30" s="10">
        <f>'GET DATA ΕΛ'!P30</f>
        <v>0</v>
      </c>
      <c r="Q30" s="243">
        <f>'GET DATA ΕΛ'!Q30</f>
        <v>0</v>
      </c>
      <c r="R30" s="9">
        <f>'GET DATA ΕΛ'!R30</f>
        <v>0</v>
      </c>
      <c r="S30" s="10">
        <f>'GET DATA ΕΛ'!S30</f>
        <v>0</v>
      </c>
      <c r="T30" s="243">
        <f>'GET DATA ΕΛ'!T30</f>
        <v>0</v>
      </c>
      <c r="U30" s="9">
        <f>'GET DATA ΕΛ'!U30</f>
        <v>0</v>
      </c>
      <c r="V30" s="10">
        <f>'GET DATA ΕΛ'!V30</f>
        <v>0</v>
      </c>
      <c r="W30" s="243">
        <f>'GET DATA ΕΛ'!W30</f>
        <v>0</v>
      </c>
      <c r="X30" s="9">
        <f>'GET DATA ΕΛ'!X30</f>
        <v>0</v>
      </c>
      <c r="Y30" s="10">
        <f>'GET DATA ΕΛ'!Y30</f>
        <v>0</v>
      </c>
      <c r="Z30" s="232">
        <f>'GET DATA ΕΛ'!Z30</f>
        <v>0</v>
      </c>
      <c r="AA30" s="9">
        <f>'GET DATA ΕΛ'!AA30</f>
        <v>0</v>
      </c>
      <c r="AB30" s="10">
        <f>'GET DATA ΕΛ'!AB30</f>
        <v>0</v>
      </c>
      <c r="AC30" s="243">
        <f>'GET DATA ΕΛ'!AC30</f>
        <v>0</v>
      </c>
      <c r="AD30" s="9">
        <f>'GET DATA ΕΛ'!AD30</f>
        <v>0</v>
      </c>
      <c r="AE30" s="10">
        <f>'GET DATA ΕΛ'!AE30</f>
        <v>0</v>
      </c>
      <c r="AF30" s="232">
        <f>'GET DATA ΕΛ'!AF30</f>
        <v>0</v>
      </c>
      <c r="AG30" s="39">
        <f>'GET DATA ΕΛ'!AG30</f>
        <v>0</v>
      </c>
      <c r="AH30" s="39">
        <f>'GET DATA ΕΛ'!AH30</f>
        <v>0</v>
      </c>
      <c r="AI30" s="39">
        <f>'GET DATA ΕΛ'!AI30</f>
        <v>1146</v>
      </c>
      <c r="AJ30" s="10">
        <f>'GET DATA ΕΛ'!AJ30</f>
        <v>0</v>
      </c>
      <c r="AK30" s="196">
        <f>'GET DATA ΕΛ'!AK30</f>
        <v>0</v>
      </c>
      <c r="AL30" s="184">
        <f>'GET DATA ΕΛ'!AL30</f>
        <v>0</v>
      </c>
      <c r="AN30" s="240"/>
      <c r="AO30" s="240"/>
      <c r="AP30" s="240"/>
      <c r="AQ30" s="240"/>
      <c r="AR30" s="240"/>
      <c r="AS30" s="240"/>
      <c r="AU30" s="240"/>
      <c r="AV30" s="240"/>
      <c r="AW30" s="240"/>
      <c r="AX30" s="240"/>
      <c r="AY30" s="240"/>
      <c r="AZ30" s="240">
        <f t="shared" si="0"/>
        <v>0</v>
      </c>
    </row>
    <row r="31" spans="1:52" s="15" customFormat="1" ht="19.5" customHeight="1" outlineLevel="1" x14ac:dyDescent="0.3">
      <c r="A31" s="286"/>
      <c r="B31" s="167" t="str">
        <f>'GET DATA ΕΛ'!B31</f>
        <v>ΒΙΟΜΗΧΑΝΙΚΟΣ</v>
      </c>
      <c r="C31" s="9">
        <f>'GET DATA ΕΛ'!C31</f>
        <v>0</v>
      </c>
      <c r="D31" s="10">
        <f>'GET DATA ΕΛ'!D31</f>
        <v>0</v>
      </c>
      <c r="E31" s="243">
        <f>'GET DATA ΕΛ'!E31</f>
        <v>0</v>
      </c>
      <c r="F31" s="9">
        <f>'GET DATA ΕΛ'!F31</f>
        <v>0</v>
      </c>
      <c r="G31" s="10">
        <f>'GET DATA ΕΛ'!G31</f>
        <v>0</v>
      </c>
      <c r="H31" s="243">
        <f>'GET DATA ΕΛ'!H31</f>
        <v>0</v>
      </c>
      <c r="I31" s="9">
        <f>'GET DATA ΕΛ'!I31</f>
        <v>0</v>
      </c>
      <c r="J31" s="10">
        <f>'GET DATA ΕΛ'!J31</f>
        <v>0</v>
      </c>
      <c r="K31" s="243">
        <f>'GET DATA ΕΛ'!K31</f>
        <v>0</v>
      </c>
      <c r="L31" s="9">
        <f>'GET DATA ΕΛ'!L31</f>
        <v>0</v>
      </c>
      <c r="M31" s="10">
        <f>'GET DATA ΕΛ'!M31</f>
        <v>0</v>
      </c>
      <c r="N31" s="232">
        <f>'GET DATA ΕΛ'!N31</f>
        <v>0</v>
      </c>
      <c r="O31" s="9">
        <f>'GET DATA ΕΛ'!O31</f>
        <v>0</v>
      </c>
      <c r="P31" s="10">
        <f>'GET DATA ΕΛ'!P31</f>
        <v>0</v>
      </c>
      <c r="Q31" s="243">
        <f>'GET DATA ΕΛ'!Q31</f>
        <v>0</v>
      </c>
      <c r="R31" s="9">
        <f>'GET DATA ΕΛ'!R31</f>
        <v>0</v>
      </c>
      <c r="S31" s="10">
        <f>'GET DATA ΕΛ'!S31</f>
        <v>0</v>
      </c>
      <c r="T31" s="243">
        <f>'GET DATA ΕΛ'!T31</f>
        <v>0</v>
      </c>
      <c r="U31" s="9">
        <f>'GET DATA ΕΛ'!U31</f>
        <v>0</v>
      </c>
      <c r="V31" s="10">
        <f>'GET DATA ΕΛ'!V31</f>
        <v>0</v>
      </c>
      <c r="W31" s="243">
        <f>'GET DATA ΕΛ'!W31</f>
        <v>0</v>
      </c>
      <c r="X31" s="9">
        <f>'GET DATA ΕΛ'!X31</f>
        <v>0</v>
      </c>
      <c r="Y31" s="10">
        <f>'GET DATA ΕΛ'!Y31</f>
        <v>0</v>
      </c>
      <c r="Z31" s="232">
        <f>'GET DATA ΕΛ'!Z31</f>
        <v>0</v>
      </c>
      <c r="AA31" s="9">
        <f>'GET DATA ΕΛ'!AA31</f>
        <v>0</v>
      </c>
      <c r="AB31" s="10">
        <f>'GET DATA ΕΛ'!AB31</f>
        <v>0</v>
      </c>
      <c r="AC31" s="243">
        <f>'GET DATA ΕΛ'!AC31</f>
        <v>0</v>
      </c>
      <c r="AD31" s="9">
        <f>'GET DATA ΕΛ'!AD31</f>
        <v>0</v>
      </c>
      <c r="AE31" s="10">
        <f>'GET DATA ΕΛ'!AE31</f>
        <v>0</v>
      </c>
      <c r="AF31" s="232">
        <f>'GET DATA ΕΛ'!AF31</f>
        <v>0</v>
      </c>
      <c r="AG31" s="39">
        <f>'GET DATA ΕΛ'!AG31</f>
        <v>0</v>
      </c>
      <c r="AH31" s="39">
        <f>'GET DATA ΕΛ'!AH31</f>
        <v>0</v>
      </c>
      <c r="AI31" s="39">
        <f>'GET DATA ΕΛ'!AI31</f>
        <v>0</v>
      </c>
      <c r="AJ31" s="10">
        <f>'GET DATA ΕΛ'!AJ31</f>
        <v>0</v>
      </c>
      <c r="AK31" s="196">
        <f>'GET DATA ΕΛ'!AK31</f>
        <v>0</v>
      </c>
      <c r="AL31" s="184">
        <f>'GET DATA ΕΛ'!AL31</f>
        <v>0</v>
      </c>
      <c r="AN31" s="240"/>
      <c r="AO31" s="240"/>
      <c r="AP31" s="240"/>
      <c r="AQ31" s="240"/>
      <c r="AR31" s="240"/>
      <c r="AS31" s="240"/>
      <c r="AU31" s="240"/>
      <c r="AV31" s="240"/>
      <c r="AW31" s="240"/>
      <c r="AX31" s="240"/>
      <c r="AY31" s="240"/>
      <c r="AZ31" s="240">
        <f t="shared" si="0"/>
        <v>0</v>
      </c>
    </row>
    <row r="32" spans="1:52" s="15" customFormat="1" ht="19.5" customHeight="1" outlineLevel="1" thickBot="1" x14ac:dyDescent="0.35">
      <c r="A32" s="287"/>
      <c r="B32" s="167" t="str">
        <f>'GET DATA ΕΛ'!B32</f>
        <v>ΚΛΙΜΑΤΙΣΜΟΣ / ΣΥΜΠΑΡΑΓΩΓΗ</v>
      </c>
      <c r="C32" s="160">
        <f>'GET DATA ΕΛ'!C32</f>
        <v>0</v>
      </c>
      <c r="D32" s="148">
        <f>'GET DATA ΕΛ'!D32</f>
        <v>0</v>
      </c>
      <c r="E32" s="157">
        <f>'GET DATA ΕΛ'!E32</f>
        <v>0</v>
      </c>
      <c r="F32" s="160">
        <f>'GET DATA ΕΛ'!F32</f>
        <v>0</v>
      </c>
      <c r="G32" s="148">
        <f>'GET DATA ΕΛ'!G32</f>
        <v>0</v>
      </c>
      <c r="H32" s="157">
        <f>'GET DATA ΕΛ'!H32</f>
        <v>0</v>
      </c>
      <c r="I32" s="160">
        <f>'GET DATA ΕΛ'!I32</f>
        <v>0</v>
      </c>
      <c r="J32" s="148">
        <f>'GET DATA ΕΛ'!J32</f>
        <v>0</v>
      </c>
      <c r="K32" s="157">
        <f>'GET DATA ΕΛ'!K32</f>
        <v>0</v>
      </c>
      <c r="L32" s="160">
        <f>'GET DATA ΕΛ'!L32</f>
        <v>0</v>
      </c>
      <c r="M32" s="148">
        <f>'GET DATA ΕΛ'!M32</f>
        <v>0</v>
      </c>
      <c r="N32" s="233">
        <f>'GET DATA ΕΛ'!N32</f>
        <v>0</v>
      </c>
      <c r="O32" s="160">
        <f>'GET DATA ΕΛ'!O32</f>
        <v>0</v>
      </c>
      <c r="P32" s="148">
        <f>'GET DATA ΕΛ'!P32</f>
        <v>0</v>
      </c>
      <c r="Q32" s="157">
        <f>'GET DATA ΕΛ'!Q32</f>
        <v>0</v>
      </c>
      <c r="R32" s="160">
        <f>'GET DATA ΕΛ'!R32</f>
        <v>0</v>
      </c>
      <c r="S32" s="148">
        <f>'GET DATA ΕΛ'!S32</f>
        <v>0</v>
      </c>
      <c r="T32" s="157">
        <f>'GET DATA ΕΛ'!T32</f>
        <v>0</v>
      </c>
      <c r="U32" s="160">
        <f>'GET DATA ΕΛ'!U32</f>
        <v>0</v>
      </c>
      <c r="V32" s="148">
        <f>'GET DATA ΕΛ'!V32</f>
        <v>0</v>
      </c>
      <c r="W32" s="157">
        <f>'GET DATA ΕΛ'!W32</f>
        <v>0</v>
      </c>
      <c r="X32" s="160">
        <f>'GET DATA ΕΛ'!X32</f>
        <v>0</v>
      </c>
      <c r="Y32" s="148">
        <f>'GET DATA ΕΛ'!Y32</f>
        <v>0</v>
      </c>
      <c r="Z32" s="233">
        <f>'GET DATA ΕΛ'!Z32</f>
        <v>0</v>
      </c>
      <c r="AA32" s="160">
        <f>'GET DATA ΕΛ'!AA32</f>
        <v>0</v>
      </c>
      <c r="AB32" s="148">
        <f>'GET DATA ΕΛ'!AB32</f>
        <v>0</v>
      </c>
      <c r="AC32" s="157">
        <f>'GET DATA ΕΛ'!AC32</f>
        <v>0</v>
      </c>
      <c r="AD32" s="160">
        <f>'GET DATA ΕΛ'!AD32</f>
        <v>0</v>
      </c>
      <c r="AE32" s="148">
        <f>'GET DATA ΕΛ'!AE32</f>
        <v>0</v>
      </c>
      <c r="AF32" s="233">
        <f>'GET DATA ΕΛ'!AF32</f>
        <v>0</v>
      </c>
      <c r="AG32" s="39">
        <f>'GET DATA ΕΛ'!AG32</f>
        <v>0</v>
      </c>
      <c r="AH32" s="39">
        <f>'GET DATA ΕΛ'!AH32</f>
        <v>0</v>
      </c>
      <c r="AI32" s="39">
        <f>'GET DATA ΕΛ'!AI32</f>
        <v>0</v>
      </c>
      <c r="AJ32" s="10">
        <f>'GET DATA ΕΛ'!AJ32</f>
        <v>0</v>
      </c>
      <c r="AK32" s="196">
        <f>'GET DATA ΕΛ'!AK32</f>
        <v>0</v>
      </c>
      <c r="AL32" s="184">
        <f>'GET DATA ΕΛ'!AL32</f>
        <v>0</v>
      </c>
      <c r="AN32" s="240"/>
      <c r="AO32" s="240"/>
      <c r="AP32" s="240"/>
      <c r="AQ32" s="240"/>
      <c r="AR32" s="240"/>
      <c r="AS32" s="240"/>
      <c r="AU32" s="240"/>
      <c r="AV32" s="240"/>
      <c r="AW32" s="240"/>
      <c r="AX32" s="240"/>
      <c r="AY32" s="240"/>
      <c r="AZ32" s="240">
        <f t="shared" si="0"/>
        <v>0</v>
      </c>
    </row>
    <row r="33" spans="1:52" s="8" customFormat="1" ht="36" customHeight="1" x14ac:dyDescent="0.3">
      <c r="A33" s="285">
        <f>'GET DATA ΕΛ'!A33</f>
        <v>5</v>
      </c>
      <c r="B33" s="168" t="str">
        <f>'GET DATA ΕΛ'!B33</f>
        <v>ΕΛΙΝΟΙΛ - ΕΛΛΗΝΙΚΗ ΕΤΑΙΡΙΑ ΠΕΤΡΕΛΑΙΩΝ A.E</v>
      </c>
      <c r="C33" s="73">
        <f>'GET DATA ΕΛ'!C33</f>
        <v>164</v>
      </c>
      <c r="D33" s="121">
        <f>'GET DATA ΕΛ'!D33</f>
        <v>0</v>
      </c>
      <c r="E33" s="242">
        <f>'GET DATA ΕΛ'!E33</f>
        <v>51005</v>
      </c>
      <c r="F33" s="73">
        <f>'GET DATA ΕΛ'!F33</f>
        <v>93</v>
      </c>
      <c r="G33" s="121">
        <f>'GET DATA ΕΛ'!G33</f>
        <v>0</v>
      </c>
      <c r="H33" s="242">
        <f>'GET DATA ΕΛ'!H33</f>
        <v>349057</v>
      </c>
      <c r="I33" s="73">
        <f>'GET DATA ΕΛ'!I33</f>
        <v>198</v>
      </c>
      <c r="J33" s="121">
        <f>'GET DATA ΕΛ'!J33</f>
        <v>0</v>
      </c>
      <c r="K33" s="242">
        <f>'GET DATA ΕΛ'!K33</f>
        <v>151791</v>
      </c>
      <c r="L33" s="73">
        <f>'GET DATA ΕΛ'!L33</f>
        <v>5</v>
      </c>
      <c r="M33" s="121">
        <f>'GET DATA ΕΛ'!M33</f>
        <v>0</v>
      </c>
      <c r="N33" s="231">
        <f>'GET DATA ΕΛ'!N33</f>
        <v>358</v>
      </c>
      <c r="O33" s="73">
        <f>'GET DATA ΕΛ'!O33</f>
        <v>13</v>
      </c>
      <c r="P33" s="121">
        <f>'GET DATA ΕΛ'!P33</f>
        <v>0</v>
      </c>
      <c r="Q33" s="242">
        <f>'GET DATA ΕΛ'!Q33</f>
        <v>1065</v>
      </c>
      <c r="R33" s="73">
        <f>'GET DATA ΕΛ'!R33</f>
        <v>2</v>
      </c>
      <c r="S33" s="121">
        <f>'GET DATA ΕΛ'!S33</f>
        <v>0</v>
      </c>
      <c r="T33" s="242">
        <f>'GET DATA ΕΛ'!T33</f>
        <v>500</v>
      </c>
      <c r="U33" s="73">
        <f>'GET DATA ΕΛ'!U33</f>
        <v>0</v>
      </c>
      <c r="V33" s="121">
        <f>'GET DATA ΕΛ'!V33</f>
        <v>0</v>
      </c>
      <c r="W33" s="242">
        <f>'GET DATA ΕΛ'!W33</f>
        <v>0</v>
      </c>
      <c r="X33" s="73">
        <f>'GET DATA ΕΛ'!X33</f>
        <v>0</v>
      </c>
      <c r="Y33" s="121">
        <f>'GET DATA ΕΛ'!Y33</f>
        <v>0</v>
      </c>
      <c r="Z33" s="231">
        <f>'GET DATA ΕΛ'!Z33</f>
        <v>0</v>
      </c>
      <c r="AA33" s="73">
        <f>'GET DATA ΕΛ'!AA33</f>
        <v>0</v>
      </c>
      <c r="AB33" s="121">
        <f>'GET DATA ΕΛ'!AB33</f>
        <v>0</v>
      </c>
      <c r="AC33" s="242">
        <f>'GET DATA ΕΛ'!AC33</f>
        <v>0</v>
      </c>
      <c r="AD33" s="73">
        <f>'GET DATA ΕΛ'!AD33</f>
        <v>0</v>
      </c>
      <c r="AE33" s="121">
        <f>'GET DATA ΕΛ'!AE33</f>
        <v>0</v>
      </c>
      <c r="AF33" s="231">
        <f>'GET DATA ΕΛ'!AF33</f>
        <v>0</v>
      </c>
      <c r="AG33" s="121">
        <f>'GET DATA ΕΛ'!AG33</f>
        <v>475</v>
      </c>
      <c r="AH33" s="74">
        <f>'GET DATA ΕΛ'!AH33</f>
        <v>0</v>
      </c>
      <c r="AI33" s="74">
        <f>'GET DATA ΕΛ'!AI33</f>
        <v>553776</v>
      </c>
      <c r="AJ33" s="74">
        <f>'GET DATA ΕΛ'!AJ33</f>
        <v>0</v>
      </c>
      <c r="AK33" s="181">
        <f>'GET DATA ΕΛ'!AK33</f>
        <v>0</v>
      </c>
      <c r="AL33" s="182">
        <f>'GET DATA ΕΛ'!AL33</f>
        <v>0</v>
      </c>
      <c r="AN33" s="240"/>
      <c r="AO33" s="240"/>
      <c r="AP33" s="240"/>
      <c r="AQ33" s="240"/>
      <c r="AR33" s="240"/>
      <c r="AS33" s="240"/>
      <c r="AU33" s="240"/>
      <c r="AV33" s="240"/>
      <c r="AW33" s="240"/>
      <c r="AX33" s="240"/>
      <c r="AY33" s="240"/>
      <c r="AZ33" s="240">
        <f t="shared" si="0"/>
        <v>0</v>
      </c>
    </row>
    <row r="34" spans="1:52" s="8" customFormat="1" ht="19.5" customHeight="1" outlineLevel="1" x14ac:dyDescent="0.3">
      <c r="A34" s="286"/>
      <c r="B34" s="167" t="str">
        <f>'GET DATA ΕΛ'!B34</f>
        <v>ΟΙΚΙΑΚΟΣ</v>
      </c>
      <c r="C34" s="9">
        <f>'GET DATA ΕΛ'!C34</f>
        <v>159</v>
      </c>
      <c r="D34" s="10">
        <f>'GET DATA ΕΛ'!D34</f>
        <v>0</v>
      </c>
      <c r="E34" s="243">
        <f>'GET DATA ΕΛ'!E34</f>
        <v>17283</v>
      </c>
      <c r="F34" s="9">
        <f>'GET DATA ΕΛ'!F34</f>
        <v>87</v>
      </c>
      <c r="G34" s="10">
        <f>'GET DATA ΕΛ'!G34</f>
        <v>0</v>
      </c>
      <c r="H34" s="243">
        <f>'GET DATA ΕΛ'!H34</f>
        <v>10493</v>
      </c>
      <c r="I34" s="9">
        <f>'GET DATA ΕΛ'!I34</f>
        <v>188</v>
      </c>
      <c r="J34" s="10">
        <f>'GET DATA ΕΛ'!J34</f>
        <v>0</v>
      </c>
      <c r="K34" s="243">
        <f>'GET DATA ΕΛ'!K34</f>
        <v>21461</v>
      </c>
      <c r="L34" s="9">
        <f>'GET DATA ΕΛ'!L34</f>
        <v>5</v>
      </c>
      <c r="M34" s="10">
        <f>'GET DATA ΕΛ'!M34</f>
        <v>0</v>
      </c>
      <c r="N34" s="232">
        <f>'GET DATA ΕΛ'!N34</f>
        <v>358</v>
      </c>
      <c r="O34" s="9">
        <f>'GET DATA ΕΛ'!O34</f>
        <v>13</v>
      </c>
      <c r="P34" s="10">
        <f>'GET DATA ΕΛ'!P34</f>
        <v>0</v>
      </c>
      <c r="Q34" s="243">
        <f>'GET DATA ΕΛ'!Q34</f>
        <v>1065</v>
      </c>
      <c r="R34" s="9">
        <f>'GET DATA ΕΛ'!R34</f>
        <v>2</v>
      </c>
      <c r="S34" s="10">
        <f>'GET DATA ΕΛ'!S34</f>
        <v>0</v>
      </c>
      <c r="T34" s="243">
        <f>'GET DATA ΕΛ'!T34</f>
        <v>500</v>
      </c>
      <c r="U34" s="9">
        <f>'GET DATA ΕΛ'!U34</f>
        <v>0</v>
      </c>
      <c r="V34" s="10">
        <f>'GET DATA ΕΛ'!V34</f>
        <v>0</v>
      </c>
      <c r="W34" s="243">
        <f>'GET DATA ΕΛ'!W34</f>
        <v>0</v>
      </c>
      <c r="X34" s="9">
        <f>'GET DATA ΕΛ'!X34</f>
        <v>0</v>
      </c>
      <c r="Y34" s="10">
        <f>'GET DATA ΕΛ'!Y34</f>
        <v>0</v>
      </c>
      <c r="Z34" s="232">
        <f>'GET DATA ΕΛ'!Z34</f>
        <v>0</v>
      </c>
      <c r="AA34" s="9">
        <f>'GET DATA ΕΛ'!AA34</f>
        <v>0</v>
      </c>
      <c r="AB34" s="10">
        <f>'GET DATA ΕΛ'!AB34</f>
        <v>0</v>
      </c>
      <c r="AC34" s="243">
        <f>'GET DATA ΕΛ'!AC34</f>
        <v>0</v>
      </c>
      <c r="AD34" s="9">
        <f>'GET DATA ΕΛ'!AD34</f>
        <v>0</v>
      </c>
      <c r="AE34" s="10">
        <f>'GET DATA ΕΛ'!AE34</f>
        <v>0</v>
      </c>
      <c r="AF34" s="232">
        <f>'GET DATA ΕΛ'!AF34</f>
        <v>0</v>
      </c>
      <c r="AG34" s="39">
        <f>'GET DATA ΕΛ'!AG34</f>
        <v>454</v>
      </c>
      <c r="AH34" s="39">
        <f>'GET DATA ΕΛ'!AH34</f>
        <v>0</v>
      </c>
      <c r="AI34" s="39">
        <f>'GET DATA ΕΛ'!AI34</f>
        <v>51160</v>
      </c>
      <c r="AJ34" s="10">
        <f>'GET DATA ΕΛ'!AJ34</f>
        <v>0</v>
      </c>
      <c r="AK34" s="196">
        <f>'GET DATA ΕΛ'!AK34</f>
        <v>0</v>
      </c>
      <c r="AL34" s="184">
        <f>'GET DATA ΕΛ'!AL34</f>
        <v>0</v>
      </c>
      <c r="AN34" s="240"/>
      <c r="AO34" s="240"/>
      <c r="AP34" s="240"/>
      <c r="AQ34" s="240"/>
      <c r="AR34" s="240"/>
      <c r="AS34" s="240"/>
      <c r="AU34" s="240"/>
      <c r="AV34" s="240"/>
      <c r="AW34" s="240"/>
      <c r="AX34" s="240"/>
      <c r="AY34" s="240"/>
      <c r="AZ34" s="240">
        <f t="shared" si="0"/>
        <v>0</v>
      </c>
    </row>
    <row r="35" spans="1:52" s="8" customFormat="1" ht="19.5" customHeight="1" outlineLevel="1" x14ac:dyDescent="0.3">
      <c r="A35" s="286"/>
      <c r="B35" s="167" t="str">
        <f>'GET DATA ΕΛ'!B35</f>
        <v>ΕΜΠΟΡΙΚΟΣ</v>
      </c>
      <c r="C35" s="9">
        <f>'GET DATA ΕΛ'!C35</f>
        <v>5</v>
      </c>
      <c r="D35" s="10">
        <f>'GET DATA ΕΛ'!D35</f>
        <v>0</v>
      </c>
      <c r="E35" s="243">
        <f>'GET DATA ΕΛ'!E35</f>
        <v>33722</v>
      </c>
      <c r="F35" s="9">
        <f>'GET DATA ΕΛ'!F35</f>
        <v>5</v>
      </c>
      <c r="G35" s="10">
        <f>'GET DATA ΕΛ'!G35</f>
        <v>0</v>
      </c>
      <c r="H35" s="243">
        <f>'GET DATA ΕΛ'!H35</f>
        <v>4525</v>
      </c>
      <c r="I35" s="9">
        <f>'GET DATA ΕΛ'!I35</f>
        <v>10</v>
      </c>
      <c r="J35" s="10">
        <f>'GET DATA ΕΛ'!J35</f>
        <v>0</v>
      </c>
      <c r="K35" s="243">
        <f>'GET DATA ΕΛ'!K35</f>
        <v>130330</v>
      </c>
      <c r="L35" s="9">
        <f>'GET DATA ΕΛ'!L35</f>
        <v>0</v>
      </c>
      <c r="M35" s="10">
        <f>'GET DATA ΕΛ'!M35</f>
        <v>0</v>
      </c>
      <c r="N35" s="232">
        <f>'GET DATA ΕΛ'!N35</f>
        <v>0</v>
      </c>
      <c r="O35" s="9">
        <f>'GET DATA ΕΛ'!O35</f>
        <v>0</v>
      </c>
      <c r="P35" s="10">
        <f>'GET DATA ΕΛ'!P35</f>
        <v>0</v>
      </c>
      <c r="Q35" s="243">
        <f>'GET DATA ΕΛ'!Q35</f>
        <v>0</v>
      </c>
      <c r="R35" s="9">
        <f>'GET DATA ΕΛ'!R35</f>
        <v>0</v>
      </c>
      <c r="S35" s="10">
        <f>'GET DATA ΕΛ'!S35</f>
        <v>0</v>
      </c>
      <c r="T35" s="243">
        <f>'GET DATA ΕΛ'!T35</f>
        <v>0</v>
      </c>
      <c r="U35" s="9">
        <f>'GET DATA ΕΛ'!U35</f>
        <v>0</v>
      </c>
      <c r="V35" s="10">
        <f>'GET DATA ΕΛ'!V35</f>
        <v>0</v>
      </c>
      <c r="W35" s="243">
        <f>'GET DATA ΕΛ'!W35</f>
        <v>0</v>
      </c>
      <c r="X35" s="9">
        <f>'GET DATA ΕΛ'!X35</f>
        <v>0</v>
      </c>
      <c r="Y35" s="10">
        <f>'GET DATA ΕΛ'!Y35</f>
        <v>0</v>
      </c>
      <c r="Z35" s="232">
        <f>'GET DATA ΕΛ'!Z35</f>
        <v>0</v>
      </c>
      <c r="AA35" s="9">
        <f>'GET DATA ΕΛ'!AA35</f>
        <v>0</v>
      </c>
      <c r="AB35" s="10">
        <f>'GET DATA ΕΛ'!AB35</f>
        <v>0</v>
      </c>
      <c r="AC35" s="243">
        <f>'GET DATA ΕΛ'!AC35</f>
        <v>0</v>
      </c>
      <c r="AD35" s="9">
        <f>'GET DATA ΕΛ'!AD35</f>
        <v>0</v>
      </c>
      <c r="AE35" s="10">
        <f>'GET DATA ΕΛ'!AE35</f>
        <v>0</v>
      </c>
      <c r="AF35" s="232">
        <f>'GET DATA ΕΛ'!AF35</f>
        <v>0</v>
      </c>
      <c r="AG35" s="39">
        <f>'GET DATA ΕΛ'!AG35</f>
        <v>20</v>
      </c>
      <c r="AH35" s="39">
        <f>'GET DATA ΕΛ'!AH35</f>
        <v>0</v>
      </c>
      <c r="AI35" s="39">
        <f>'GET DATA ΕΛ'!AI35</f>
        <v>168577</v>
      </c>
      <c r="AJ35" s="10">
        <f>'GET DATA ΕΛ'!AJ35</f>
        <v>0</v>
      </c>
      <c r="AK35" s="196">
        <f>'GET DATA ΕΛ'!AK35</f>
        <v>0</v>
      </c>
      <c r="AL35" s="184">
        <f>'GET DATA ΕΛ'!AL35</f>
        <v>0</v>
      </c>
      <c r="AN35" s="240"/>
      <c r="AO35" s="240"/>
      <c r="AP35" s="240"/>
      <c r="AQ35" s="240"/>
      <c r="AR35" s="240"/>
      <c r="AS35" s="240"/>
      <c r="AU35" s="240"/>
      <c r="AV35" s="240"/>
      <c r="AW35" s="240"/>
      <c r="AX35" s="240"/>
      <c r="AY35" s="240"/>
      <c r="AZ35" s="240">
        <f t="shared" si="0"/>
        <v>0</v>
      </c>
    </row>
    <row r="36" spans="1:52" s="8" customFormat="1" ht="19.5" customHeight="1" outlineLevel="1" x14ac:dyDescent="0.3">
      <c r="A36" s="286"/>
      <c r="B36" s="167" t="str">
        <f>'GET DATA ΕΛ'!B36</f>
        <v>CNG</v>
      </c>
      <c r="C36" s="9">
        <f>'GET DATA ΕΛ'!C36</f>
        <v>0</v>
      </c>
      <c r="D36" s="10">
        <f>'GET DATA ΕΛ'!D36</f>
        <v>0</v>
      </c>
      <c r="E36" s="243">
        <f>'GET DATA ΕΛ'!E36</f>
        <v>0</v>
      </c>
      <c r="F36" s="9">
        <f>'GET DATA ΕΛ'!F36</f>
        <v>1</v>
      </c>
      <c r="G36" s="10">
        <f>'GET DATA ΕΛ'!G36</f>
        <v>0</v>
      </c>
      <c r="H36" s="243">
        <f>'GET DATA ΕΛ'!H36</f>
        <v>334039</v>
      </c>
      <c r="I36" s="9">
        <f>'GET DATA ΕΛ'!I36</f>
        <v>0</v>
      </c>
      <c r="J36" s="10">
        <f>'GET DATA ΕΛ'!J36</f>
        <v>0</v>
      </c>
      <c r="K36" s="243">
        <f>'GET DATA ΕΛ'!K36</f>
        <v>0</v>
      </c>
      <c r="L36" s="9">
        <f>'GET DATA ΕΛ'!L36</f>
        <v>0</v>
      </c>
      <c r="M36" s="10">
        <f>'GET DATA ΕΛ'!M36</f>
        <v>0</v>
      </c>
      <c r="N36" s="232">
        <f>'GET DATA ΕΛ'!N36</f>
        <v>0</v>
      </c>
      <c r="O36" s="9">
        <f>'GET DATA ΕΛ'!O36</f>
        <v>0</v>
      </c>
      <c r="P36" s="10">
        <f>'GET DATA ΕΛ'!P36</f>
        <v>0</v>
      </c>
      <c r="Q36" s="243">
        <f>'GET DATA ΕΛ'!Q36</f>
        <v>0</v>
      </c>
      <c r="R36" s="9">
        <f>'GET DATA ΕΛ'!R36</f>
        <v>0</v>
      </c>
      <c r="S36" s="10">
        <f>'GET DATA ΕΛ'!S36</f>
        <v>0</v>
      </c>
      <c r="T36" s="243">
        <f>'GET DATA ΕΛ'!T36</f>
        <v>0</v>
      </c>
      <c r="U36" s="9">
        <f>'GET DATA ΕΛ'!U36</f>
        <v>0</v>
      </c>
      <c r="V36" s="10">
        <f>'GET DATA ΕΛ'!V36</f>
        <v>0</v>
      </c>
      <c r="W36" s="243">
        <f>'GET DATA ΕΛ'!W36</f>
        <v>0</v>
      </c>
      <c r="X36" s="9">
        <f>'GET DATA ΕΛ'!X36</f>
        <v>0</v>
      </c>
      <c r="Y36" s="10">
        <f>'GET DATA ΕΛ'!Y36</f>
        <v>0</v>
      </c>
      <c r="Z36" s="232">
        <f>'GET DATA ΕΛ'!Z36</f>
        <v>0</v>
      </c>
      <c r="AA36" s="9">
        <f>'GET DATA ΕΛ'!AA36</f>
        <v>0</v>
      </c>
      <c r="AB36" s="10">
        <f>'GET DATA ΕΛ'!AB36</f>
        <v>0</v>
      </c>
      <c r="AC36" s="243">
        <f>'GET DATA ΕΛ'!AC36</f>
        <v>0</v>
      </c>
      <c r="AD36" s="9">
        <f>'GET DATA ΕΛ'!AD36</f>
        <v>0</v>
      </c>
      <c r="AE36" s="10">
        <f>'GET DATA ΕΛ'!AE36</f>
        <v>0</v>
      </c>
      <c r="AF36" s="232">
        <f>'GET DATA ΕΛ'!AF36</f>
        <v>0</v>
      </c>
      <c r="AG36" s="39">
        <f>'GET DATA ΕΛ'!AG36</f>
        <v>1</v>
      </c>
      <c r="AH36" s="39">
        <f>'GET DATA ΕΛ'!AH36</f>
        <v>0</v>
      </c>
      <c r="AI36" s="39">
        <f>'GET DATA ΕΛ'!AI36</f>
        <v>334039</v>
      </c>
      <c r="AJ36" s="10">
        <f>'GET DATA ΕΛ'!AJ36</f>
        <v>0</v>
      </c>
      <c r="AK36" s="196">
        <f>'GET DATA ΕΛ'!AK36</f>
        <v>0</v>
      </c>
      <c r="AL36" s="184">
        <f>'GET DATA ΕΛ'!AL36</f>
        <v>0</v>
      </c>
      <c r="AN36" s="240"/>
      <c r="AO36" s="240"/>
      <c r="AP36" s="240"/>
      <c r="AQ36" s="240"/>
      <c r="AR36" s="240"/>
      <c r="AS36" s="240"/>
      <c r="AU36" s="240"/>
      <c r="AV36" s="240"/>
      <c r="AW36" s="240"/>
      <c r="AX36" s="240"/>
      <c r="AY36" s="240"/>
      <c r="AZ36" s="240">
        <f t="shared" si="0"/>
        <v>0</v>
      </c>
    </row>
    <row r="37" spans="1:52" s="15" customFormat="1" ht="19.5" customHeight="1" outlineLevel="1" x14ac:dyDescent="0.3">
      <c r="A37" s="286"/>
      <c r="B37" s="167" t="str">
        <f>'GET DATA ΕΛ'!B37</f>
        <v>ΒΙΟΜΗΧΑΝΙΚΟΣ</v>
      </c>
      <c r="C37" s="9">
        <f>'GET DATA ΕΛ'!C37</f>
        <v>0</v>
      </c>
      <c r="D37" s="10">
        <f>'GET DATA ΕΛ'!D37</f>
        <v>0</v>
      </c>
      <c r="E37" s="243">
        <f>'GET DATA ΕΛ'!E37</f>
        <v>0</v>
      </c>
      <c r="F37" s="9">
        <f>'GET DATA ΕΛ'!F37</f>
        <v>0</v>
      </c>
      <c r="G37" s="10">
        <f>'GET DATA ΕΛ'!G37</f>
        <v>0</v>
      </c>
      <c r="H37" s="243">
        <f>'GET DATA ΕΛ'!H37</f>
        <v>0</v>
      </c>
      <c r="I37" s="9">
        <f>'GET DATA ΕΛ'!I37</f>
        <v>0</v>
      </c>
      <c r="J37" s="10">
        <f>'GET DATA ΕΛ'!J37</f>
        <v>0</v>
      </c>
      <c r="K37" s="243">
        <f>'GET DATA ΕΛ'!K37</f>
        <v>0</v>
      </c>
      <c r="L37" s="9">
        <f>'GET DATA ΕΛ'!L37</f>
        <v>0</v>
      </c>
      <c r="M37" s="10">
        <f>'GET DATA ΕΛ'!M37</f>
        <v>0</v>
      </c>
      <c r="N37" s="232">
        <f>'GET DATA ΕΛ'!N37</f>
        <v>0</v>
      </c>
      <c r="O37" s="9">
        <f>'GET DATA ΕΛ'!O37</f>
        <v>0</v>
      </c>
      <c r="P37" s="10">
        <f>'GET DATA ΕΛ'!P37</f>
        <v>0</v>
      </c>
      <c r="Q37" s="243">
        <f>'GET DATA ΕΛ'!Q37</f>
        <v>0</v>
      </c>
      <c r="R37" s="9">
        <f>'GET DATA ΕΛ'!R37</f>
        <v>0</v>
      </c>
      <c r="S37" s="10">
        <f>'GET DATA ΕΛ'!S37</f>
        <v>0</v>
      </c>
      <c r="T37" s="243">
        <f>'GET DATA ΕΛ'!T37</f>
        <v>0</v>
      </c>
      <c r="U37" s="9">
        <f>'GET DATA ΕΛ'!U37</f>
        <v>0</v>
      </c>
      <c r="V37" s="10">
        <f>'GET DATA ΕΛ'!V37</f>
        <v>0</v>
      </c>
      <c r="W37" s="243">
        <f>'GET DATA ΕΛ'!W37</f>
        <v>0</v>
      </c>
      <c r="X37" s="9">
        <f>'GET DATA ΕΛ'!X37</f>
        <v>0</v>
      </c>
      <c r="Y37" s="10">
        <f>'GET DATA ΕΛ'!Y37</f>
        <v>0</v>
      </c>
      <c r="Z37" s="232">
        <f>'GET DATA ΕΛ'!Z37</f>
        <v>0</v>
      </c>
      <c r="AA37" s="9">
        <f>'GET DATA ΕΛ'!AA37</f>
        <v>0</v>
      </c>
      <c r="AB37" s="10">
        <f>'GET DATA ΕΛ'!AB37</f>
        <v>0</v>
      </c>
      <c r="AC37" s="243">
        <f>'GET DATA ΕΛ'!AC37</f>
        <v>0</v>
      </c>
      <c r="AD37" s="9">
        <f>'GET DATA ΕΛ'!AD37</f>
        <v>0</v>
      </c>
      <c r="AE37" s="10">
        <f>'GET DATA ΕΛ'!AE37</f>
        <v>0</v>
      </c>
      <c r="AF37" s="232">
        <f>'GET DATA ΕΛ'!AF37</f>
        <v>0</v>
      </c>
      <c r="AG37" s="39">
        <f>'GET DATA ΕΛ'!AG37</f>
        <v>0</v>
      </c>
      <c r="AH37" s="39">
        <f>'GET DATA ΕΛ'!AH37</f>
        <v>0</v>
      </c>
      <c r="AI37" s="39">
        <f>'GET DATA ΕΛ'!AI37</f>
        <v>0</v>
      </c>
      <c r="AJ37" s="10">
        <f>'GET DATA ΕΛ'!AJ37</f>
        <v>0</v>
      </c>
      <c r="AK37" s="196">
        <f>'GET DATA ΕΛ'!AK37</f>
        <v>0</v>
      </c>
      <c r="AL37" s="184">
        <f>'GET DATA ΕΛ'!AL37</f>
        <v>0</v>
      </c>
      <c r="AN37" s="240"/>
      <c r="AO37" s="240"/>
      <c r="AP37" s="240"/>
      <c r="AQ37" s="240"/>
      <c r="AR37" s="240"/>
      <c r="AS37" s="240"/>
      <c r="AU37" s="240"/>
      <c r="AV37" s="240"/>
      <c r="AW37" s="240"/>
      <c r="AX37" s="240"/>
      <c r="AY37" s="240"/>
      <c r="AZ37" s="240">
        <f t="shared" si="0"/>
        <v>0</v>
      </c>
    </row>
    <row r="38" spans="1:52" s="15" customFormat="1" ht="19.5" customHeight="1" outlineLevel="1" thickBot="1" x14ac:dyDescent="0.35">
      <c r="A38" s="287"/>
      <c r="B38" s="167" t="str">
        <f>'GET DATA ΕΛ'!B38</f>
        <v>ΚΛΙΜΑΤΙΣΜΟΣ / ΣΥΜΠΑΡΑΓΩΓΗ</v>
      </c>
      <c r="C38" s="160">
        <f>'GET DATA ΕΛ'!C38</f>
        <v>0</v>
      </c>
      <c r="D38" s="148">
        <f>'GET DATA ΕΛ'!D38</f>
        <v>0</v>
      </c>
      <c r="E38" s="157">
        <f>'GET DATA ΕΛ'!E38</f>
        <v>0</v>
      </c>
      <c r="F38" s="160">
        <f>'GET DATA ΕΛ'!F38</f>
        <v>0</v>
      </c>
      <c r="G38" s="148">
        <f>'GET DATA ΕΛ'!G38</f>
        <v>0</v>
      </c>
      <c r="H38" s="157">
        <f>'GET DATA ΕΛ'!H38</f>
        <v>0</v>
      </c>
      <c r="I38" s="160">
        <f>'GET DATA ΕΛ'!I38</f>
        <v>0</v>
      </c>
      <c r="J38" s="148">
        <f>'GET DATA ΕΛ'!J38</f>
        <v>0</v>
      </c>
      <c r="K38" s="157">
        <f>'GET DATA ΕΛ'!K38</f>
        <v>0</v>
      </c>
      <c r="L38" s="160">
        <f>'GET DATA ΕΛ'!L38</f>
        <v>0</v>
      </c>
      <c r="M38" s="148">
        <f>'GET DATA ΕΛ'!M38</f>
        <v>0</v>
      </c>
      <c r="N38" s="233">
        <f>'GET DATA ΕΛ'!N38</f>
        <v>0</v>
      </c>
      <c r="O38" s="160">
        <f>'GET DATA ΕΛ'!O38</f>
        <v>0</v>
      </c>
      <c r="P38" s="148">
        <f>'GET DATA ΕΛ'!P38</f>
        <v>0</v>
      </c>
      <c r="Q38" s="157">
        <f>'GET DATA ΕΛ'!Q38</f>
        <v>0</v>
      </c>
      <c r="R38" s="160">
        <f>'GET DATA ΕΛ'!R38</f>
        <v>0</v>
      </c>
      <c r="S38" s="148">
        <f>'GET DATA ΕΛ'!S38</f>
        <v>0</v>
      </c>
      <c r="T38" s="157">
        <f>'GET DATA ΕΛ'!T38</f>
        <v>0</v>
      </c>
      <c r="U38" s="160">
        <f>'GET DATA ΕΛ'!U38</f>
        <v>0</v>
      </c>
      <c r="V38" s="148">
        <f>'GET DATA ΕΛ'!V38</f>
        <v>0</v>
      </c>
      <c r="W38" s="157">
        <f>'GET DATA ΕΛ'!W38</f>
        <v>0</v>
      </c>
      <c r="X38" s="160">
        <f>'GET DATA ΕΛ'!X38</f>
        <v>0</v>
      </c>
      <c r="Y38" s="148">
        <f>'GET DATA ΕΛ'!Y38</f>
        <v>0</v>
      </c>
      <c r="Z38" s="233">
        <f>'GET DATA ΕΛ'!Z38</f>
        <v>0</v>
      </c>
      <c r="AA38" s="160">
        <f>'GET DATA ΕΛ'!AA38</f>
        <v>0</v>
      </c>
      <c r="AB38" s="148">
        <f>'GET DATA ΕΛ'!AB38</f>
        <v>0</v>
      </c>
      <c r="AC38" s="157">
        <f>'GET DATA ΕΛ'!AC38</f>
        <v>0</v>
      </c>
      <c r="AD38" s="160">
        <f>'GET DATA ΕΛ'!AD38</f>
        <v>0</v>
      </c>
      <c r="AE38" s="148">
        <f>'GET DATA ΕΛ'!AE38</f>
        <v>0</v>
      </c>
      <c r="AF38" s="233">
        <f>'GET DATA ΕΛ'!AF38</f>
        <v>0</v>
      </c>
      <c r="AG38" s="39">
        <f>'GET DATA ΕΛ'!AG38</f>
        <v>0</v>
      </c>
      <c r="AH38" s="39">
        <f>'GET DATA ΕΛ'!AH38</f>
        <v>0</v>
      </c>
      <c r="AI38" s="39">
        <f>'GET DATA ΕΛ'!AI38</f>
        <v>0</v>
      </c>
      <c r="AJ38" s="10">
        <f>'GET DATA ΕΛ'!AJ38</f>
        <v>0</v>
      </c>
      <c r="AK38" s="196">
        <f>'GET DATA ΕΛ'!AK38</f>
        <v>0</v>
      </c>
      <c r="AL38" s="184">
        <f>'GET DATA ΕΛ'!AL38</f>
        <v>0</v>
      </c>
      <c r="AN38" s="240"/>
      <c r="AO38" s="240"/>
      <c r="AP38" s="240"/>
      <c r="AQ38" s="240"/>
      <c r="AR38" s="240"/>
      <c r="AS38" s="240"/>
      <c r="AU38" s="240"/>
      <c r="AV38" s="240"/>
      <c r="AW38" s="240"/>
      <c r="AX38" s="240"/>
      <c r="AY38" s="240"/>
      <c r="AZ38" s="240">
        <f t="shared" si="0"/>
        <v>0</v>
      </c>
    </row>
    <row r="39" spans="1:52" s="8" customFormat="1" ht="36" customHeight="1" x14ac:dyDescent="0.3">
      <c r="A39" s="285">
        <f>'GET DATA ΕΛ'!A39</f>
        <v>6</v>
      </c>
      <c r="B39" s="168" t="str">
        <f>'GET DATA ΕΛ'!B39</f>
        <v>ΕΤΑΙΡΕΙΑ ΠΑΡΟΧΗΣ ΑΕΡΙΟΥ ΑΤΤΙΚΗΣ ΜΑΕ</v>
      </c>
      <c r="C39" s="73">
        <f>'GET DATA ΕΛ'!C39</f>
        <v>15941</v>
      </c>
      <c r="D39" s="121">
        <f>'GET DATA ΕΛ'!D39</f>
        <v>0</v>
      </c>
      <c r="E39" s="242">
        <f>'GET DATA ΕΛ'!E39</f>
        <v>6519809</v>
      </c>
      <c r="F39" s="73">
        <f>'GET DATA ΕΛ'!F39</f>
        <v>9861</v>
      </c>
      <c r="G39" s="121">
        <f>'GET DATA ΕΛ'!G39</f>
        <v>1</v>
      </c>
      <c r="H39" s="242">
        <f>'GET DATA ΕΛ'!H39</f>
        <v>2717846</v>
      </c>
      <c r="I39" s="73">
        <f>'GET DATA ΕΛ'!I39</f>
        <v>140498</v>
      </c>
      <c r="J39" s="121">
        <f>'GET DATA ΕΛ'!J39</f>
        <v>0</v>
      </c>
      <c r="K39" s="242">
        <f>'GET DATA ΕΛ'!K39</f>
        <v>86905316</v>
      </c>
      <c r="L39" s="73">
        <f>'GET DATA ΕΛ'!L39</f>
        <v>269</v>
      </c>
      <c r="M39" s="121">
        <f>'GET DATA ΕΛ'!M39</f>
        <v>0</v>
      </c>
      <c r="N39" s="231">
        <f>'GET DATA ΕΛ'!N39</f>
        <v>4596528</v>
      </c>
      <c r="O39" s="73">
        <f>'GET DATA ΕΛ'!O39</f>
        <v>485</v>
      </c>
      <c r="P39" s="121">
        <f>'GET DATA ΕΛ'!P39</f>
        <v>0</v>
      </c>
      <c r="Q39" s="242">
        <f>'GET DATA ΕΛ'!Q39</f>
        <v>10721303</v>
      </c>
      <c r="R39" s="73">
        <f>'GET DATA ΕΛ'!R39</f>
        <v>183</v>
      </c>
      <c r="S39" s="121">
        <f>'GET DATA ΕΛ'!S39</f>
        <v>0</v>
      </c>
      <c r="T39" s="242">
        <f>'GET DATA ΕΛ'!T39</f>
        <v>1923094</v>
      </c>
      <c r="U39" s="73">
        <f>'GET DATA ΕΛ'!U39</f>
        <v>0</v>
      </c>
      <c r="V39" s="121">
        <f>'GET DATA ΕΛ'!V39</f>
        <v>0</v>
      </c>
      <c r="W39" s="242">
        <f>'GET DATA ΕΛ'!W39</f>
        <v>0</v>
      </c>
      <c r="X39" s="73">
        <f>'GET DATA ΕΛ'!X39</f>
        <v>0</v>
      </c>
      <c r="Y39" s="121">
        <f>'GET DATA ΕΛ'!Y39</f>
        <v>0</v>
      </c>
      <c r="Z39" s="231">
        <f>'GET DATA ΕΛ'!Z39</f>
        <v>0</v>
      </c>
      <c r="AA39" s="73">
        <f>'GET DATA ΕΛ'!AA39</f>
        <v>0</v>
      </c>
      <c r="AB39" s="121">
        <f>'GET DATA ΕΛ'!AB39</f>
        <v>0</v>
      </c>
      <c r="AC39" s="242">
        <f>'GET DATA ΕΛ'!AC39</f>
        <v>0</v>
      </c>
      <c r="AD39" s="73">
        <f>'GET DATA ΕΛ'!AD39</f>
        <v>0</v>
      </c>
      <c r="AE39" s="121">
        <f>'GET DATA ΕΛ'!AE39</f>
        <v>0</v>
      </c>
      <c r="AF39" s="231">
        <f>'GET DATA ΕΛ'!AF39</f>
        <v>0</v>
      </c>
      <c r="AG39" s="121">
        <f>'GET DATA ΕΛ'!AG39</f>
        <v>167237</v>
      </c>
      <c r="AH39" s="74">
        <f>'GET DATA ΕΛ'!AH39</f>
        <v>1</v>
      </c>
      <c r="AI39" s="74">
        <f>'GET DATA ΕΛ'!AI39</f>
        <v>113383896</v>
      </c>
      <c r="AJ39" s="74">
        <f>'GET DATA ΕΛ'!AJ39</f>
        <v>0</v>
      </c>
      <c r="AK39" s="181">
        <f>'GET DATA ΕΛ'!AK39</f>
        <v>0</v>
      </c>
      <c r="AL39" s="182">
        <f>'GET DATA ΕΛ'!AL39</f>
        <v>0</v>
      </c>
      <c r="AN39" s="240"/>
      <c r="AO39" s="240"/>
      <c r="AP39" s="240"/>
      <c r="AQ39" s="240"/>
      <c r="AR39" s="240"/>
      <c r="AS39" s="240"/>
      <c r="AU39" s="240"/>
      <c r="AV39" s="240"/>
      <c r="AW39" s="240"/>
      <c r="AX39" s="240"/>
      <c r="AY39" s="240"/>
      <c r="AZ39" s="240">
        <f t="shared" si="0"/>
        <v>0</v>
      </c>
    </row>
    <row r="40" spans="1:52" s="8" customFormat="1" ht="19.5" customHeight="1" outlineLevel="1" x14ac:dyDescent="0.3">
      <c r="A40" s="286"/>
      <c r="B40" s="167" t="str">
        <f>'GET DATA ΕΛ'!B40</f>
        <v>ΟΙΚΙΑΚΟΣ</v>
      </c>
      <c r="C40" s="9">
        <f>'GET DATA ΕΛ'!C40</f>
        <v>15673</v>
      </c>
      <c r="D40" s="10">
        <f>'GET DATA ΕΛ'!D40</f>
        <v>0</v>
      </c>
      <c r="E40" s="243">
        <f>'GET DATA ΕΛ'!E40</f>
        <v>1854079</v>
      </c>
      <c r="F40" s="9">
        <f>'GET DATA ΕΛ'!F40</f>
        <v>9533</v>
      </c>
      <c r="G40" s="10">
        <f>'GET DATA ΕΛ'!G40</f>
        <v>0</v>
      </c>
      <c r="H40" s="243">
        <f>'GET DATA ΕΛ'!H40</f>
        <v>1303606</v>
      </c>
      <c r="I40" s="9">
        <f>'GET DATA ΕΛ'!I40</f>
        <v>134829</v>
      </c>
      <c r="J40" s="10">
        <f>'GET DATA ΕΛ'!J40</f>
        <v>0</v>
      </c>
      <c r="K40" s="243">
        <f>'GET DATA ΕΛ'!K40</f>
        <v>14109018</v>
      </c>
      <c r="L40" s="9">
        <f>'GET DATA ΕΛ'!L40</f>
        <v>249</v>
      </c>
      <c r="M40" s="10">
        <f>'GET DATA ΕΛ'!M40</f>
        <v>0</v>
      </c>
      <c r="N40" s="232">
        <f>'GET DATA ΕΛ'!N40</f>
        <v>17270</v>
      </c>
      <c r="O40" s="9">
        <f>'GET DATA ΕΛ'!O40</f>
        <v>474</v>
      </c>
      <c r="P40" s="10">
        <f>'GET DATA ΕΛ'!P40</f>
        <v>0</v>
      </c>
      <c r="Q40" s="243">
        <f>'GET DATA ΕΛ'!Q40</f>
        <v>37740</v>
      </c>
      <c r="R40" s="9">
        <f>'GET DATA ΕΛ'!R40</f>
        <v>180</v>
      </c>
      <c r="S40" s="10">
        <f>'GET DATA ΕΛ'!S40</f>
        <v>0</v>
      </c>
      <c r="T40" s="243">
        <f>'GET DATA ΕΛ'!T40</f>
        <v>14018</v>
      </c>
      <c r="U40" s="9">
        <f>'GET DATA ΕΛ'!U40</f>
        <v>0</v>
      </c>
      <c r="V40" s="10">
        <f>'GET DATA ΕΛ'!V40</f>
        <v>0</v>
      </c>
      <c r="W40" s="243">
        <f>'GET DATA ΕΛ'!W40</f>
        <v>0</v>
      </c>
      <c r="X40" s="9">
        <f>'GET DATA ΕΛ'!X40</f>
        <v>0</v>
      </c>
      <c r="Y40" s="10">
        <f>'GET DATA ΕΛ'!Y40</f>
        <v>0</v>
      </c>
      <c r="Z40" s="232">
        <f>'GET DATA ΕΛ'!Z40</f>
        <v>0</v>
      </c>
      <c r="AA40" s="9">
        <f>'GET DATA ΕΛ'!AA40</f>
        <v>0</v>
      </c>
      <c r="AB40" s="10">
        <f>'GET DATA ΕΛ'!AB40</f>
        <v>0</v>
      </c>
      <c r="AC40" s="243">
        <f>'GET DATA ΕΛ'!AC40</f>
        <v>0</v>
      </c>
      <c r="AD40" s="9">
        <f>'GET DATA ΕΛ'!AD40</f>
        <v>0</v>
      </c>
      <c r="AE40" s="10">
        <f>'GET DATA ΕΛ'!AE40</f>
        <v>0</v>
      </c>
      <c r="AF40" s="232">
        <f>'GET DATA ΕΛ'!AF40</f>
        <v>0</v>
      </c>
      <c r="AG40" s="39">
        <f>'GET DATA ΕΛ'!AG40</f>
        <v>160938</v>
      </c>
      <c r="AH40" s="39">
        <f>'GET DATA ΕΛ'!AH40</f>
        <v>0</v>
      </c>
      <c r="AI40" s="39">
        <f>'GET DATA ΕΛ'!AI40</f>
        <v>17335731</v>
      </c>
      <c r="AJ40" s="10">
        <f>'GET DATA ΕΛ'!AJ40</f>
        <v>0</v>
      </c>
      <c r="AK40" s="196">
        <f>'GET DATA ΕΛ'!AK40</f>
        <v>0</v>
      </c>
      <c r="AL40" s="184">
        <f>'GET DATA ΕΛ'!AL40</f>
        <v>0</v>
      </c>
      <c r="AN40" s="240"/>
      <c r="AO40" s="240"/>
      <c r="AP40" s="240"/>
      <c r="AQ40" s="240"/>
      <c r="AR40" s="240"/>
      <c r="AS40" s="240"/>
      <c r="AU40" s="240"/>
      <c r="AV40" s="240"/>
      <c r="AW40" s="240"/>
      <c r="AX40" s="240"/>
      <c r="AY40" s="240"/>
      <c r="AZ40" s="240">
        <f t="shared" si="0"/>
        <v>0</v>
      </c>
    </row>
    <row r="41" spans="1:52" s="8" customFormat="1" ht="19.5" customHeight="1" outlineLevel="1" x14ac:dyDescent="0.3">
      <c r="A41" s="286"/>
      <c r="B41" s="167" t="str">
        <f>'GET DATA ΕΛ'!B41</f>
        <v>ΕΜΠΟΡΙΚΟΣ</v>
      </c>
      <c r="C41" s="9">
        <f>'GET DATA ΕΛ'!C41</f>
        <v>263</v>
      </c>
      <c r="D41" s="10">
        <f>'GET DATA ΕΛ'!D41</f>
        <v>0</v>
      </c>
      <c r="E41" s="243">
        <f>'GET DATA ΕΛ'!E41</f>
        <v>1290111</v>
      </c>
      <c r="F41" s="9">
        <f>'GET DATA ΕΛ'!F41</f>
        <v>328</v>
      </c>
      <c r="G41" s="10">
        <f>'GET DATA ΕΛ'!G41</f>
        <v>0</v>
      </c>
      <c r="H41" s="243">
        <f>'GET DATA ΕΛ'!H41</f>
        <v>898078</v>
      </c>
      <c r="I41" s="9">
        <f>'GET DATA ΕΛ'!I41</f>
        <v>5568</v>
      </c>
      <c r="J41" s="10">
        <f>'GET DATA ΕΛ'!J41</f>
        <v>0</v>
      </c>
      <c r="K41" s="243">
        <f>'GET DATA ΕΛ'!K41</f>
        <v>40914426</v>
      </c>
      <c r="L41" s="9">
        <f>'GET DATA ΕΛ'!L41</f>
        <v>9</v>
      </c>
      <c r="M41" s="10">
        <f>'GET DATA ΕΛ'!M41</f>
        <v>0</v>
      </c>
      <c r="N41" s="232">
        <f>'GET DATA ΕΛ'!N41</f>
        <v>619170</v>
      </c>
      <c r="O41" s="9">
        <f>'GET DATA ΕΛ'!O41</f>
        <v>6</v>
      </c>
      <c r="P41" s="10">
        <f>'GET DATA ΕΛ'!P41</f>
        <v>0</v>
      </c>
      <c r="Q41" s="243">
        <f>'GET DATA ΕΛ'!Q41</f>
        <v>34067</v>
      </c>
      <c r="R41" s="9">
        <f>'GET DATA ΕΛ'!R41</f>
        <v>1</v>
      </c>
      <c r="S41" s="10">
        <f>'GET DATA ΕΛ'!S41</f>
        <v>0</v>
      </c>
      <c r="T41" s="243">
        <f>'GET DATA ΕΛ'!T41</f>
        <v>9900</v>
      </c>
      <c r="U41" s="9">
        <f>'GET DATA ΕΛ'!U41</f>
        <v>0</v>
      </c>
      <c r="V41" s="10">
        <f>'GET DATA ΕΛ'!V41</f>
        <v>0</v>
      </c>
      <c r="W41" s="243">
        <f>'GET DATA ΕΛ'!W41</f>
        <v>0</v>
      </c>
      <c r="X41" s="9">
        <f>'GET DATA ΕΛ'!X41</f>
        <v>0</v>
      </c>
      <c r="Y41" s="10">
        <f>'GET DATA ΕΛ'!Y41</f>
        <v>0</v>
      </c>
      <c r="Z41" s="232">
        <f>'GET DATA ΕΛ'!Z41</f>
        <v>0</v>
      </c>
      <c r="AA41" s="9">
        <f>'GET DATA ΕΛ'!AA41</f>
        <v>0</v>
      </c>
      <c r="AB41" s="10">
        <f>'GET DATA ΕΛ'!AB41</f>
        <v>0</v>
      </c>
      <c r="AC41" s="243">
        <f>'GET DATA ΕΛ'!AC41</f>
        <v>0</v>
      </c>
      <c r="AD41" s="9">
        <f>'GET DATA ΕΛ'!AD41</f>
        <v>0</v>
      </c>
      <c r="AE41" s="10">
        <f>'GET DATA ΕΛ'!AE41</f>
        <v>0</v>
      </c>
      <c r="AF41" s="232">
        <f>'GET DATA ΕΛ'!AF41</f>
        <v>0</v>
      </c>
      <c r="AG41" s="39">
        <f>'GET DATA ΕΛ'!AG41</f>
        <v>6175</v>
      </c>
      <c r="AH41" s="39">
        <f>'GET DATA ΕΛ'!AH41</f>
        <v>0</v>
      </c>
      <c r="AI41" s="39">
        <f>'GET DATA ΕΛ'!AI41</f>
        <v>43765752</v>
      </c>
      <c r="AJ41" s="10">
        <f>'GET DATA ΕΛ'!AJ41</f>
        <v>0</v>
      </c>
      <c r="AK41" s="196">
        <f>'GET DATA ΕΛ'!AK41</f>
        <v>0</v>
      </c>
      <c r="AL41" s="184">
        <f>'GET DATA ΕΛ'!AL41</f>
        <v>0</v>
      </c>
      <c r="AN41" s="240"/>
      <c r="AO41" s="240"/>
      <c r="AP41" s="240"/>
      <c r="AQ41" s="240"/>
      <c r="AR41" s="240"/>
      <c r="AS41" s="240"/>
      <c r="AU41" s="240"/>
      <c r="AV41" s="240"/>
      <c r="AW41" s="240"/>
      <c r="AX41" s="240"/>
      <c r="AY41" s="240"/>
      <c r="AZ41" s="240">
        <f t="shared" si="0"/>
        <v>0</v>
      </c>
    </row>
    <row r="42" spans="1:52" s="8" customFormat="1" ht="19.5" customHeight="1" outlineLevel="1" x14ac:dyDescent="0.3">
      <c r="A42" s="286"/>
      <c r="B42" s="167" t="str">
        <f>'GET DATA ΕΛ'!B42</f>
        <v>CNG</v>
      </c>
      <c r="C42" s="9">
        <f>'GET DATA ΕΛ'!C42</f>
        <v>0</v>
      </c>
      <c r="D42" s="10">
        <f>'GET DATA ΕΛ'!D42</f>
        <v>0</v>
      </c>
      <c r="E42" s="243">
        <f>'GET DATA ΕΛ'!E42</f>
        <v>0</v>
      </c>
      <c r="F42" s="9">
        <f>'GET DATA ΕΛ'!F42</f>
        <v>0</v>
      </c>
      <c r="G42" s="10">
        <f>'GET DATA ΕΛ'!G42</f>
        <v>0</v>
      </c>
      <c r="H42" s="243">
        <f>'GET DATA ΕΛ'!H42</f>
        <v>0</v>
      </c>
      <c r="I42" s="9">
        <f>'GET DATA ΕΛ'!I42</f>
        <v>0</v>
      </c>
      <c r="J42" s="10">
        <f>'GET DATA ΕΛ'!J42</f>
        <v>0</v>
      </c>
      <c r="K42" s="243">
        <f>'GET DATA ΕΛ'!K42</f>
        <v>0</v>
      </c>
      <c r="L42" s="9">
        <f>'GET DATA ΕΛ'!L42</f>
        <v>0</v>
      </c>
      <c r="M42" s="10">
        <f>'GET DATA ΕΛ'!M42</f>
        <v>0</v>
      </c>
      <c r="N42" s="232">
        <f>'GET DATA ΕΛ'!N42</f>
        <v>0</v>
      </c>
      <c r="O42" s="247">
        <f>'GET DATA ΕΛ'!O42</f>
        <v>0</v>
      </c>
      <c r="P42" s="10">
        <f>'GET DATA ΕΛ'!P42</f>
        <v>0</v>
      </c>
      <c r="Q42" s="8">
        <f>'GET DATA ΕΛ'!Q42</f>
        <v>0</v>
      </c>
      <c r="R42" s="247">
        <f>'GET DATA ΕΛ'!R42</f>
        <v>0</v>
      </c>
      <c r="S42" s="10">
        <f>'GET DATA ΕΛ'!S42</f>
        <v>0</v>
      </c>
      <c r="T42" s="8">
        <f>'GET DATA ΕΛ'!T42</f>
        <v>0</v>
      </c>
      <c r="U42" s="9">
        <f>'GET DATA ΕΛ'!U42</f>
        <v>0</v>
      </c>
      <c r="V42" s="10">
        <f>'GET DATA ΕΛ'!V42</f>
        <v>0</v>
      </c>
      <c r="W42" s="243">
        <f>'GET DATA ΕΛ'!W42</f>
        <v>0</v>
      </c>
      <c r="X42" s="9">
        <f>'GET DATA ΕΛ'!X42</f>
        <v>0</v>
      </c>
      <c r="Y42" s="10">
        <f>'GET DATA ΕΛ'!Y42</f>
        <v>0</v>
      </c>
      <c r="Z42" s="232">
        <f>'GET DATA ΕΛ'!Z42</f>
        <v>0</v>
      </c>
      <c r="AA42" s="9">
        <f>'GET DATA ΕΛ'!AA42</f>
        <v>0</v>
      </c>
      <c r="AB42" s="10">
        <f>'GET DATA ΕΛ'!AB42</f>
        <v>0</v>
      </c>
      <c r="AC42" s="243">
        <f>'GET DATA ΕΛ'!AC42</f>
        <v>0</v>
      </c>
      <c r="AD42" s="9">
        <f>'GET DATA ΕΛ'!AD42</f>
        <v>0</v>
      </c>
      <c r="AE42" s="10">
        <f>'GET DATA ΕΛ'!AE42</f>
        <v>0</v>
      </c>
      <c r="AF42" s="232">
        <f>'GET DATA ΕΛ'!AF42</f>
        <v>0</v>
      </c>
      <c r="AG42" s="39">
        <f>'GET DATA ΕΛ'!AG42</f>
        <v>0</v>
      </c>
      <c r="AH42" s="39">
        <f>'GET DATA ΕΛ'!AH42</f>
        <v>0</v>
      </c>
      <c r="AI42" s="39">
        <f>'GET DATA ΕΛ'!AI42</f>
        <v>0</v>
      </c>
      <c r="AJ42" s="10">
        <f>'GET DATA ΕΛ'!AJ42</f>
        <v>0</v>
      </c>
      <c r="AK42" s="196">
        <f>'GET DATA ΕΛ'!AK42</f>
        <v>0</v>
      </c>
      <c r="AL42" s="184">
        <f>'GET DATA ΕΛ'!AL42</f>
        <v>0</v>
      </c>
      <c r="AN42" s="240"/>
      <c r="AO42" s="240"/>
      <c r="AP42" s="240"/>
      <c r="AQ42" s="240"/>
      <c r="AR42" s="240"/>
      <c r="AS42" s="240"/>
      <c r="AU42" s="240"/>
      <c r="AV42" s="240"/>
      <c r="AW42" s="240"/>
      <c r="AX42" s="240"/>
      <c r="AY42" s="240"/>
      <c r="AZ42" s="240">
        <f t="shared" si="0"/>
        <v>0</v>
      </c>
    </row>
    <row r="43" spans="1:52" s="15" customFormat="1" ht="19.5" customHeight="1" outlineLevel="1" x14ac:dyDescent="0.3">
      <c r="A43" s="286"/>
      <c r="B43" s="167" t="str">
        <f>'GET DATA ΕΛ'!B43</f>
        <v>ΒΙΟΜΗΧΑΝΙΚΟΣ</v>
      </c>
      <c r="C43" s="9">
        <f>'GET DATA ΕΛ'!C43</f>
        <v>5</v>
      </c>
      <c r="D43" s="10">
        <f>'GET DATA ΕΛ'!D43</f>
        <v>0</v>
      </c>
      <c r="E43" s="243">
        <f>'GET DATA ΕΛ'!E43</f>
        <v>3375619</v>
      </c>
      <c r="F43" s="9">
        <f>'GET DATA ΕΛ'!F43</f>
        <v>0</v>
      </c>
      <c r="G43" s="10">
        <f>'GET DATA ΕΛ'!G43</f>
        <v>1</v>
      </c>
      <c r="H43" s="243">
        <f>'GET DATA ΕΛ'!H43</f>
        <v>516162</v>
      </c>
      <c r="I43" s="9">
        <f>'GET DATA ΕΛ'!I43</f>
        <v>53</v>
      </c>
      <c r="J43" s="10">
        <f>'GET DATA ΕΛ'!J43</f>
        <v>0</v>
      </c>
      <c r="K43" s="243">
        <f>'GET DATA ΕΛ'!K43</f>
        <v>31038420</v>
      </c>
      <c r="L43" s="9">
        <f>'GET DATA ΕΛ'!L43</f>
        <v>11</v>
      </c>
      <c r="M43" s="10">
        <f>'GET DATA ΕΛ'!M43</f>
        <v>0</v>
      </c>
      <c r="N43" s="232">
        <f>'GET DATA ΕΛ'!N43</f>
        <v>3960088</v>
      </c>
      <c r="O43" s="9">
        <f>'GET DATA ΕΛ'!O43</f>
        <v>5</v>
      </c>
      <c r="P43" s="10">
        <f>'GET DATA ΕΛ'!P43</f>
        <v>0</v>
      </c>
      <c r="Q43" s="243">
        <f>'GET DATA ΕΛ'!Q43</f>
        <v>10649496</v>
      </c>
      <c r="R43" s="9">
        <f>'GET DATA ΕΛ'!R43</f>
        <v>2</v>
      </c>
      <c r="S43" s="10">
        <f>'GET DATA ΕΛ'!S43</f>
        <v>0</v>
      </c>
      <c r="T43" s="243">
        <f>'GET DATA ΕΛ'!T43</f>
        <v>1899176</v>
      </c>
      <c r="U43" s="9">
        <f>'GET DATA ΕΛ'!U43</f>
        <v>0</v>
      </c>
      <c r="V43" s="10">
        <f>'GET DATA ΕΛ'!V43</f>
        <v>0</v>
      </c>
      <c r="W43" s="243">
        <f>'GET DATA ΕΛ'!W43</f>
        <v>0</v>
      </c>
      <c r="X43" s="9">
        <f>'GET DATA ΕΛ'!X43</f>
        <v>0</v>
      </c>
      <c r="Y43" s="10">
        <f>'GET DATA ΕΛ'!Y43</f>
        <v>0</v>
      </c>
      <c r="Z43" s="232">
        <f>'GET DATA ΕΛ'!Z43</f>
        <v>0</v>
      </c>
      <c r="AA43" s="9">
        <f>'GET DATA ΕΛ'!AA43</f>
        <v>0</v>
      </c>
      <c r="AB43" s="10">
        <f>'GET DATA ΕΛ'!AB43</f>
        <v>0</v>
      </c>
      <c r="AC43" s="243">
        <f>'GET DATA ΕΛ'!AC43</f>
        <v>0</v>
      </c>
      <c r="AD43" s="9">
        <f>'GET DATA ΕΛ'!AD43</f>
        <v>0</v>
      </c>
      <c r="AE43" s="10">
        <f>'GET DATA ΕΛ'!AE43</f>
        <v>0</v>
      </c>
      <c r="AF43" s="232">
        <f>'GET DATA ΕΛ'!AF43</f>
        <v>0</v>
      </c>
      <c r="AG43" s="39">
        <f>'GET DATA ΕΛ'!AG43</f>
        <v>76</v>
      </c>
      <c r="AH43" s="39">
        <f>'GET DATA ΕΛ'!AH43</f>
        <v>1</v>
      </c>
      <c r="AI43" s="39">
        <f>'GET DATA ΕΛ'!AI43</f>
        <v>51438961</v>
      </c>
      <c r="AJ43" s="10">
        <f>'GET DATA ΕΛ'!AJ43</f>
        <v>0</v>
      </c>
      <c r="AK43" s="196">
        <f>'GET DATA ΕΛ'!AK43</f>
        <v>0</v>
      </c>
      <c r="AL43" s="184">
        <f>'GET DATA ΕΛ'!AL43</f>
        <v>0</v>
      </c>
      <c r="AN43" s="240"/>
      <c r="AO43" s="240"/>
      <c r="AP43" s="240"/>
      <c r="AQ43" s="240"/>
      <c r="AR43" s="240"/>
      <c r="AS43" s="240"/>
      <c r="AU43" s="240"/>
      <c r="AV43" s="240"/>
      <c r="AW43" s="240"/>
      <c r="AX43" s="240"/>
      <c r="AY43" s="240"/>
      <c r="AZ43" s="240">
        <f t="shared" si="0"/>
        <v>0</v>
      </c>
    </row>
    <row r="44" spans="1:52" s="15" customFormat="1" ht="19.5" customHeight="1" outlineLevel="1" thickBot="1" x14ac:dyDescent="0.35">
      <c r="A44" s="287"/>
      <c r="B44" s="167" t="str">
        <f>'GET DATA ΕΛ'!B44</f>
        <v>ΚΛΙΜΑΤΙΣΜΟΣ / ΣΥΜΠΑΡΑΓΩΓΗ</v>
      </c>
      <c r="C44" s="160">
        <f>'GET DATA ΕΛ'!C44</f>
        <v>0</v>
      </c>
      <c r="D44" s="148">
        <f>'GET DATA ΕΛ'!D44</f>
        <v>0</v>
      </c>
      <c r="E44" s="157">
        <f>'GET DATA ΕΛ'!E44</f>
        <v>0</v>
      </c>
      <c r="F44" s="160">
        <f>'GET DATA ΕΛ'!F44</f>
        <v>0</v>
      </c>
      <c r="G44" s="148">
        <f>'GET DATA ΕΛ'!G44</f>
        <v>0</v>
      </c>
      <c r="H44" s="157">
        <f>'GET DATA ΕΛ'!H44</f>
        <v>0</v>
      </c>
      <c r="I44" s="160">
        <f>'GET DATA ΕΛ'!I44</f>
        <v>48</v>
      </c>
      <c r="J44" s="148">
        <f>'GET DATA ΕΛ'!J44</f>
        <v>0</v>
      </c>
      <c r="K44" s="157">
        <f>'GET DATA ΕΛ'!K44</f>
        <v>843452</v>
      </c>
      <c r="L44" s="160">
        <f>'GET DATA ΕΛ'!L44</f>
        <v>0</v>
      </c>
      <c r="M44" s="148">
        <f>'GET DATA ΕΛ'!M44</f>
        <v>0</v>
      </c>
      <c r="N44" s="233">
        <f>'GET DATA ΕΛ'!N44</f>
        <v>0</v>
      </c>
      <c r="O44" s="160">
        <f>'GET DATA ΕΛ'!O44</f>
        <v>0</v>
      </c>
      <c r="P44" s="148">
        <f>'GET DATA ΕΛ'!P44</f>
        <v>0</v>
      </c>
      <c r="Q44" s="157">
        <f>'GET DATA ΕΛ'!Q44</f>
        <v>0</v>
      </c>
      <c r="R44" s="160">
        <f>'GET DATA ΕΛ'!R44</f>
        <v>0</v>
      </c>
      <c r="S44" s="148">
        <f>'GET DATA ΕΛ'!S44</f>
        <v>0</v>
      </c>
      <c r="T44" s="157">
        <f>'GET DATA ΕΛ'!T44</f>
        <v>0</v>
      </c>
      <c r="U44" s="160">
        <f>'GET DATA ΕΛ'!U44</f>
        <v>0</v>
      </c>
      <c r="V44" s="148">
        <f>'GET DATA ΕΛ'!V44</f>
        <v>0</v>
      </c>
      <c r="W44" s="157">
        <f>'GET DATA ΕΛ'!W44</f>
        <v>0</v>
      </c>
      <c r="X44" s="160">
        <f>'GET DATA ΕΛ'!X44</f>
        <v>0</v>
      </c>
      <c r="Y44" s="148">
        <f>'GET DATA ΕΛ'!Y44</f>
        <v>0</v>
      </c>
      <c r="Z44" s="233">
        <f>'GET DATA ΕΛ'!Z44</f>
        <v>0</v>
      </c>
      <c r="AA44" s="160">
        <f>'GET DATA ΕΛ'!AA44</f>
        <v>0</v>
      </c>
      <c r="AB44" s="148">
        <f>'GET DATA ΕΛ'!AB44</f>
        <v>0</v>
      </c>
      <c r="AC44" s="157">
        <f>'GET DATA ΕΛ'!AC44</f>
        <v>0</v>
      </c>
      <c r="AD44" s="160">
        <f>'GET DATA ΕΛ'!AD44</f>
        <v>0</v>
      </c>
      <c r="AE44" s="148">
        <f>'GET DATA ΕΛ'!AE44</f>
        <v>0</v>
      </c>
      <c r="AF44" s="233">
        <f>'GET DATA ΕΛ'!AF44</f>
        <v>0</v>
      </c>
      <c r="AG44" s="39">
        <f>'GET DATA ΕΛ'!AG44</f>
        <v>48</v>
      </c>
      <c r="AH44" s="39">
        <f>'GET DATA ΕΛ'!AH44</f>
        <v>0</v>
      </c>
      <c r="AI44" s="39">
        <f>'GET DATA ΕΛ'!AI44</f>
        <v>843452</v>
      </c>
      <c r="AJ44" s="10">
        <f>'GET DATA ΕΛ'!AJ44</f>
        <v>0</v>
      </c>
      <c r="AK44" s="196">
        <f>'GET DATA ΕΛ'!AK44</f>
        <v>0</v>
      </c>
      <c r="AL44" s="184">
        <f>'GET DATA ΕΛ'!AL44</f>
        <v>0</v>
      </c>
      <c r="AN44" s="240"/>
      <c r="AO44" s="240"/>
      <c r="AP44" s="240"/>
      <c r="AQ44" s="240"/>
      <c r="AR44" s="240"/>
      <c r="AS44" s="240"/>
      <c r="AU44" s="240"/>
      <c r="AV44" s="240"/>
      <c r="AW44" s="240"/>
      <c r="AX44" s="240"/>
      <c r="AY44" s="240"/>
      <c r="AZ44" s="240">
        <f t="shared" si="0"/>
        <v>0</v>
      </c>
    </row>
    <row r="45" spans="1:52" ht="18" x14ac:dyDescent="0.3">
      <c r="A45" s="285">
        <f>'GET DATA ΕΛ'!A45</f>
        <v>7</v>
      </c>
      <c r="B45" s="168" t="str">
        <f>'GET DATA ΕΛ'!B45</f>
        <v>ΕΤΑΙΡΕΙΑ ΠΡΟΜΗΘΕΙΑΣ ΑΕΡΙΟΥ ΘΕΣΣΑΛΟΝΙΚΗΣ ΘΕΣΣΑΛΙΑΣ M.A.E.</v>
      </c>
      <c r="C45" s="73">
        <f>'GET DATA ΕΛ'!C45</f>
        <v>191642</v>
      </c>
      <c r="D45" s="121">
        <f>'GET DATA ΕΛ'!D45</f>
        <v>0</v>
      </c>
      <c r="E45" s="242">
        <f>'GET DATA ΕΛ'!E45</f>
        <v>50321785</v>
      </c>
      <c r="F45" s="73">
        <f>'GET DATA ΕΛ'!F45</f>
        <v>74608</v>
      </c>
      <c r="G45" s="121">
        <f>'GET DATA ΕΛ'!G45</f>
        <v>1</v>
      </c>
      <c r="H45" s="242">
        <f>'GET DATA ΕΛ'!H45</f>
        <v>30648777</v>
      </c>
      <c r="I45" s="73">
        <f>'GET DATA ΕΛ'!I45</f>
        <v>7901</v>
      </c>
      <c r="J45" s="121">
        <f>'GET DATA ΕΛ'!J45</f>
        <v>0</v>
      </c>
      <c r="K45" s="242">
        <f>'GET DATA ΕΛ'!K45</f>
        <v>6773052</v>
      </c>
      <c r="L45" s="73">
        <f>'GET DATA ΕΛ'!L45</f>
        <v>170</v>
      </c>
      <c r="M45" s="121">
        <f>'GET DATA ΕΛ'!M45</f>
        <v>0</v>
      </c>
      <c r="N45" s="231">
        <f>'GET DATA ΕΛ'!N45</f>
        <v>1522965</v>
      </c>
      <c r="O45" s="73">
        <f>'GET DATA ΕΛ'!O45</f>
        <v>453</v>
      </c>
      <c r="P45" s="121">
        <f>'GET DATA ΕΛ'!P45</f>
        <v>0</v>
      </c>
      <c r="Q45" s="242">
        <f>'GET DATA ΕΛ'!Q45</f>
        <v>2605832</v>
      </c>
      <c r="R45" s="73">
        <f>'GET DATA ΕΛ'!R45</f>
        <v>143</v>
      </c>
      <c r="S45" s="121">
        <f>'GET DATA ΕΛ'!S45</f>
        <v>0</v>
      </c>
      <c r="T45" s="242">
        <f>'GET DATA ΕΛ'!T45</f>
        <v>1801094</v>
      </c>
      <c r="U45" s="73">
        <f>'GET DATA ΕΛ'!U45</f>
        <v>0</v>
      </c>
      <c r="V45" s="121">
        <f>'GET DATA ΕΛ'!V45</f>
        <v>0</v>
      </c>
      <c r="W45" s="242">
        <f>'GET DATA ΕΛ'!W45</f>
        <v>0</v>
      </c>
      <c r="X45" s="73">
        <f>'GET DATA ΕΛ'!X45</f>
        <v>0</v>
      </c>
      <c r="Y45" s="121">
        <f>'GET DATA ΕΛ'!Y45</f>
        <v>0</v>
      </c>
      <c r="Z45" s="231">
        <f>'GET DATA ΕΛ'!Z45</f>
        <v>0</v>
      </c>
      <c r="AA45" s="73">
        <f>'GET DATA ΕΛ'!AA45</f>
        <v>0</v>
      </c>
      <c r="AB45" s="121">
        <f>'GET DATA ΕΛ'!AB45</f>
        <v>0</v>
      </c>
      <c r="AC45" s="242">
        <f>'GET DATA ΕΛ'!AC45</f>
        <v>0</v>
      </c>
      <c r="AD45" s="73">
        <f>'GET DATA ΕΛ'!AD45</f>
        <v>0</v>
      </c>
      <c r="AE45" s="121">
        <f>'GET DATA ΕΛ'!AE45</f>
        <v>0</v>
      </c>
      <c r="AF45" s="231">
        <f>'GET DATA ΕΛ'!AF45</f>
        <v>0</v>
      </c>
      <c r="AG45" s="121">
        <f>'GET DATA ΕΛ'!AG45</f>
        <v>274917</v>
      </c>
      <c r="AH45" s="74">
        <f>'GET DATA ΕΛ'!AH45</f>
        <v>1</v>
      </c>
      <c r="AI45" s="74">
        <f>'GET DATA ΕΛ'!AI45</f>
        <v>93673505</v>
      </c>
      <c r="AJ45" s="74">
        <f>'GET DATA ΕΛ'!AJ45</f>
        <v>0</v>
      </c>
      <c r="AK45" s="181">
        <f>'GET DATA ΕΛ'!AK45</f>
        <v>0</v>
      </c>
      <c r="AL45" s="182">
        <f>'GET DATA ΕΛ'!AL45</f>
        <v>0</v>
      </c>
      <c r="AN45" s="240"/>
      <c r="AO45" s="240"/>
      <c r="AP45" s="240"/>
      <c r="AQ45" s="240"/>
      <c r="AR45" s="240"/>
      <c r="AS45" s="240"/>
      <c r="AU45" s="240"/>
      <c r="AV45" s="240"/>
      <c r="AW45" s="240"/>
      <c r="AX45" s="240"/>
      <c r="AY45" s="240"/>
      <c r="AZ45" s="240">
        <f t="shared" si="0"/>
        <v>0</v>
      </c>
    </row>
    <row r="46" spans="1:52" ht="19.5" customHeight="1" outlineLevel="1" x14ac:dyDescent="0.3">
      <c r="A46" s="286"/>
      <c r="B46" s="167" t="str">
        <f>'GET DATA ΕΛ'!B46</f>
        <v>ΟΙΚΙΑΚΟΣ</v>
      </c>
      <c r="C46" s="9">
        <f>'GET DATA ΕΛ'!C46</f>
        <v>188120</v>
      </c>
      <c r="D46" s="10">
        <f>'GET DATA ΕΛ'!D46</f>
        <v>0</v>
      </c>
      <c r="E46" s="243">
        <f>'GET DATA ΕΛ'!E46</f>
        <v>22461392</v>
      </c>
      <c r="F46" s="9">
        <f>'GET DATA ΕΛ'!F46</f>
        <v>72892</v>
      </c>
      <c r="G46" s="10">
        <f>'GET DATA ΕΛ'!G46</f>
        <v>0</v>
      </c>
      <c r="H46" s="243">
        <f>'GET DATA ΕΛ'!H46</f>
        <v>9517149</v>
      </c>
      <c r="I46" s="9">
        <f>'GET DATA ΕΛ'!I46</f>
        <v>7647</v>
      </c>
      <c r="J46" s="10">
        <f>'GET DATA ΕΛ'!J46</f>
        <v>0</v>
      </c>
      <c r="K46" s="243">
        <f>'GET DATA ΕΛ'!K46</f>
        <v>841192</v>
      </c>
      <c r="L46" s="9">
        <f>'GET DATA ΕΛ'!L46</f>
        <v>159</v>
      </c>
      <c r="M46" s="10">
        <f>'GET DATA ΕΛ'!M46</f>
        <v>0</v>
      </c>
      <c r="N46" s="232">
        <f>'GET DATA ΕΛ'!N46</f>
        <v>12396</v>
      </c>
      <c r="O46" s="9">
        <f>'GET DATA ΕΛ'!O46</f>
        <v>444</v>
      </c>
      <c r="P46" s="10">
        <f>'GET DATA ΕΛ'!P46</f>
        <v>0</v>
      </c>
      <c r="Q46" s="243">
        <f>'GET DATA ΕΛ'!Q46</f>
        <v>39474</v>
      </c>
      <c r="R46" s="9">
        <f>'GET DATA ΕΛ'!R46</f>
        <v>140</v>
      </c>
      <c r="S46" s="10">
        <f>'GET DATA ΕΛ'!S46</f>
        <v>0</v>
      </c>
      <c r="T46" s="243">
        <f>'GET DATA ΕΛ'!T46</f>
        <v>12603</v>
      </c>
      <c r="U46" s="9">
        <f>'GET DATA ΕΛ'!U46</f>
        <v>0</v>
      </c>
      <c r="V46" s="10">
        <f>'GET DATA ΕΛ'!V46</f>
        <v>0</v>
      </c>
      <c r="W46" s="243">
        <f>'GET DATA ΕΛ'!W46</f>
        <v>0</v>
      </c>
      <c r="X46" s="9">
        <f>'GET DATA ΕΛ'!X46</f>
        <v>0</v>
      </c>
      <c r="Y46" s="10">
        <f>'GET DATA ΕΛ'!Y46</f>
        <v>0</v>
      </c>
      <c r="Z46" s="232">
        <f>'GET DATA ΕΛ'!Z46</f>
        <v>0</v>
      </c>
      <c r="AA46" s="9">
        <f>'GET DATA ΕΛ'!AA46</f>
        <v>0</v>
      </c>
      <c r="AB46" s="10">
        <f>'GET DATA ΕΛ'!AB46</f>
        <v>0</v>
      </c>
      <c r="AC46" s="243">
        <f>'GET DATA ΕΛ'!AC46</f>
        <v>0</v>
      </c>
      <c r="AD46" s="9">
        <f>'GET DATA ΕΛ'!AD46</f>
        <v>0</v>
      </c>
      <c r="AE46" s="10">
        <f>'GET DATA ΕΛ'!AE46</f>
        <v>0</v>
      </c>
      <c r="AF46" s="232">
        <f>'GET DATA ΕΛ'!AF46</f>
        <v>0</v>
      </c>
      <c r="AG46" s="39">
        <f>'GET DATA ΕΛ'!AG46</f>
        <v>269402</v>
      </c>
      <c r="AH46" s="39">
        <f>'GET DATA ΕΛ'!AH46</f>
        <v>0</v>
      </c>
      <c r="AI46" s="39">
        <f>'GET DATA ΕΛ'!AI46</f>
        <v>32884206</v>
      </c>
      <c r="AJ46" s="10">
        <f>'GET DATA ΕΛ'!AJ46</f>
        <v>0</v>
      </c>
      <c r="AK46" s="196">
        <f>'GET DATA ΕΛ'!AK46</f>
        <v>0</v>
      </c>
      <c r="AL46" s="184">
        <f>'GET DATA ΕΛ'!AL46</f>
        <v>0</v>
      </c>
      <c r="AN46" s="240"/>
      <c r="AO46" s="240"/>
      <c r="AP46" s="240"/>
      <c r="AQ46" s="240"/>
      <c r="AR46" s="240"/>
      <c r="AS46" s="240"/>
      <c r="AU46" s="240"/>
      <c r="AV46" s="240"/>
      <c r="AW46" s="240"/>
      <c r="AX46" s="240"/>
      <c r="AY46" s="240"/>
      <c r="AZ46" s="240">
        <f t="shared" si="0"/>
        <v>0</v>
      </c>
    </row>
    <row r="47" spans="1:52" ht="19.5" customHeight="1" outlineLevel="1" x14ac:dyDescent="0.3">
      <c r="A47" s="286"/>
      <c r="B47" s="167" t="str">
        <f>'GET DATA ΕΛ'!B47</f>
        <v>ΕΜΠΟΡΙΚΟΣ</v>
      </c>
      <c r="C47" s="9">
        <f>'GET DATA ΕΛ'!C47</f>
        <v>3500</v>
      </c>
      <c r="D47" s="10">
        <f>'GET DATA ΕΛ'!D47</f>
        <v>0</v>
      </c>
      <c r="E47" s="243">
        <f>'GET DATA ΕΛ'!E47</f>
        <v>9636983</v>
      </c>
      <c r="F47" s="9">
        <f>'GET DATA ΕΛ'!F47</f>
        <v>1691</v>
      </c>
      <c r="G47" s="10">
        <f>'GET DATA ΕΛ'!G47</f>
        <v>0</v>
      </c>
      <c r="H47" s="243">
        <f>'GET DATA ΕΛ'!H47</f>
        <v>5236945</v>
      </c>
      <c r="I47" s="9">
        <f>'GET DATA ΕΛ'!I47</f>
        <v>248</v>
      </c>
      <c r="J47" s="10">
        <f>'GET DATA ΕΛ'!J47</f>
        <v>0</v>
      </c>
      <c r="K47" s="243">
        <f>'GET DATA ΕΛ'!K47</f>
        <v>1984591</v>
      </c>
      <c r="L47" s="9">
        <f>'GET DATA ΕΛ'!L47</f>
        <v>6</v>
      </c>
      <c r="M47" s="10">
        <f>'GET DATA ΕΛ'!M47</f>
        <v>0</v>
      </c>
      <c r="N47" s="232">
        <f>'GET DATA ΕΛ'!N47</f>
        <v>18857</v>
      </c>
      <c r="O47" s="9">
        <f>'GET DATA ΕΛ'!O47</f>
        <v>6</v>
      </c>
      <c r="P47" s="10">
        <f>'GET DATA ΕΛ'!P47</f>
        <v>0</v>
      </c>
      <c r="Q47" s="243">
        <f>'GET DATA ΕΛ'!Q47</f>
        <v>14411</v>
      </c>
      <c r="R47" s="245">
        <f>'GET DATA ΕΛ'!R47</f>
        <v>0</v>
      </c>
      <c r="S47" s="10">
        <f>'GET DATA ΕΛ'!S47</f>
        <v>0</v>
      </c>
      <c r="T47" s="5">
        <f>'GET DATA ΕΛ'!T47</f>
        <v>0</v>
      </c>
      <c r="U47" s="9">
        <f>'GET DATA ΕΛ'!U47</f>
        <v>0</v>
      </c>
      <c r="V47" s="10">
        <f>'GET DATA ΕΛ'!V47</f>
        <v>0</v>
      </c>
      <c r="W47" s="243">
        <f>'GET DATA ΕΛ'!W47</f>
        <v>0</v>
      </c>
      <c r="X47" s="9">
        <f>'GET DATA ΕΛ'!X47</f>
        <v>0</v>
      </c>
      <c r="Y47" s="10">
        <f>'GET DATA ΕΛ'!Y47</f>
        <v>0</v>
      </c>
      <c r="Z47" s="232">
        <f>'GET DATA ΕΛ'!Z47</f>
        <v>0</v>
      </c>
      <c r="AA47" s="9">
        <f>'GET DATA ΕΛ'!AA47</f>
        <v>0</v>
      </c>
      <c r="AB47" s="10">
        <f>'GET DATA ΕΛ'!AB47</f>
        <v>0</v>
      </c>
      <c r="AC47" s="243">
        <f>'GET DATA ΕΛ'!AC47</f>
        <v>0</v>
      </c>
      <c r="AD47" s="9">
        <f>'GET DATA ΕΛ'!AD47</f>
        <v>0</v>
      </c>
      <c r="AE47" s="10">
        <f>'GET DATA ΕΛ'!AE47</f>
        <v>0</v>
      </c>
      <c r="AF47" s="232">
        <f>'GET DATA ΕΛ'!AF47</f>
        <v>0</v>
      </c>
      <c r="AG47" s="39">
        <f>'GET DATA ΕΛ'!AG47</f>
        <v>5451</v>
      </c>
      <c r="AH47" s="39">
        <f>'GET DATA ΕΛ'!AH47</f>
        <v>0</v>
      </c>
      <c r="AI47" s="39">
        <f>'GET DATA ΕΛ'!AI47</f>
        <v>16891787</v>
      </c>
      <c r="AJ47" s="10">
        <f>'GET DATA ΕΛ'!AJ47</f>
        <v>0</v>
      </c>
      <c r="AK47" s="196">
        <f>'GET DATA ΕΛ'!AK47</f>
        <v>0</v>
      </c>
      <c r="AL47" s="184">
        <f>'GET DATA ΕΛ'!AL47</f>
        <v>0</v>
      </c>
      <c r="AN47" s="240"/>
      <c r="AO47" s="240"/>
      <c r="AP47" s="240"/>
      <c r="AQ47" s="240"/>
      <c r="AR47" s="240"/>
      <c r="AS47" s="240"/>
      <c r="AU47" s="240"/>
      <c r="AV47" s="240"/>
      <c r="AW47" s="240"/>
      <c r="AX47" s="240"/>
      <c r="AY47" s="240"/>
      <c r="AZ47" s="240">
        <f t="shared" si="0"/>
        <v>0</v>
      </c>
    </row>
    <row r="48" spans="1:52" ht="19.5" customHeight="1" outlineLevel="1" x14ac:dyDescent="0.3">
      <c r="A48" s="286"/>
      <c r="B48" s="167" t="str">
        <f>'GET DATA ΕΛ'!B48</f>
        <v>CNG</v>
      </c>
      <c r="C48" s="9">
        <f>'GET DATA ΕΛ'!C48</f>
        <v>0</v>
      </c>
      <c r="D48" s="10">
        <f>'GET DATA ΕΛ'!D48</f>
        <v>0</v>
      </c>
      <c r="E48" s="243">
        <f>'GET DATA ΕΛ'!E48</f>
        <v>0</v>
      </c>
      <c r="F48" s="9">
        <f>'GET DATA ΕΛ'!F48</f>
        <v>0</v>
      </c>
      <c r="G48" s="10">
        <f>'GET DATA ΕΛ'!G48</f>
        <v>0</v>
      </c>
      <c r="H48" s="243">
        <f>'GET DATA ΕΛ'!H48</f>
        <v>0</v>
      </c>
      <c r="I48" s="9">
        <f>'GET DATA ΕΛ'!I48</f>
        <v>0</v>
      </c>
      <c r="J48" s="10">
        <f>'GET DATA ΕΛ'!J48</f>
        <v>0</v>
      </c>
      <c r="K48" s="243">
        <f>'GET DATA ΕΛ'!K48</f>
        <v>0</v>
      </c>
      <c r="L48" s="245">
        <f>'GET DATA ΕΛ'!L48</f>
        <v>0</v>
      </c>
      <c r="M48" s="10">
        <f>'GET DATA ΕΛ'!M48</f>
        <v>0</v>
      </c>
      <c r="N48" s="246">
        <f>'GET DATA ΕΛ'!N48</f>
        <v>0</v>
      </c>
      <c r="O48" s="245">
        <f>'GET DATA ΕΛ'!O48</f>
        <v>0</v>
      </c>
      <c r="P48" s="10">
        <f>'GET DATA ΕΛ'!P48</f>
        <v>0</v>
      </c>
      <c r="Q48" s="5">
        <f>'GET DATA ΕΛ'!Q48</f>
        <v>0</v>
      </c>
      <c r="R48" s="9">
        <f>'GET DATA ΕΛ'!R48</f>
        <v>0</v>
      </c>
      <c r="S48" s="10">
        <f>'GET DATA ΕΛ'!S48</f>
        <v>0</v>
      </c>
      <c r="T48" s="243">
        <f>'GET DATA ΕΛ'!T48</f>
        <v>0</v>
      </c>
      <c r="U48" s="9">
        <f>'GET DATA ΕΛ'!U48</f>
        <v>0</v>
      </c>
      <c r="V48" s="10">
        <f>'GET DATA ΕΛ'!V48</f>
        <v>0</v>
      </c>
      <c r="W48" s="243">
        <f>'GET DATA ΕΛ'!W48</f>
        <v>0</v>
      </c>
      <c r="X48" s="9">
        <f>'GET DATA ΕΛ'!X48</f>
        <v>0</v>
      </c>
      <c r="Y48" s="10">
        <f>'GET DATA ΕΛ'!Y48</f>
        <v>0</v>
      </c>
      <c r="Z48" s="232">
        <f>'GET DATA ΕΛ'!Z48</f>
        <v>0</v>
      </c>
      <c r="AA48" s="9">
        <f>'GET DATA ΕΛ'!AA48</f>
        <v>0</v>
      </c>
      <c r="AB48" s="10">
        <f>'GET DATA ΕΛ'!AB48</f>
        <v>0</v>
      </c>
      <c r="AC48" s="243">
        <f>'GET DATA ΕΛ'!AC48</f>
        <v>0</v>
      </c>
      <c r="AD48" s="9">
        <f>'GET DATA ΕΛ'!AD48</f>
        <v>0</v>
      </c>
      <c r="AE48" s="10">
        <f>'GET DATA ΕΛ'!AE48</f>
        <v>0</v>
      </c>
      <c r="AF48" s="232">
        <f>'GET DATA ΕΛ'!AF48</f>
        <v>0</v>
      </c>
      <c r="AG48" s="39">
        <f>'GET DATA ΕΛ'!AG48</f>
        <v>0</v>
      </c>
      <c r="AH48" s="39">
        <f>'GET DATA ΕΛ'!AH48</f>
        <v>0</v>
      </c>
      <c r="AI48" s="39">
        <f>'GET DATA ΕΛ'!AI48</f>
        <v>0</v>
      </c>
      <c r="AJ48" s="10">
        <f>'GET DATA ΕΛ'!AJ48</f>
        <v>0</v>
      </c>
      <c r="AK48" s="196">
        <f>'GET DATA ΕΛ'!AK48</f>
        <v>0</v>
      </c>
      <c r="AL48" s="184">
        <f>'GET DATA ΕΛ'!AL48</f>
        <v>0</v>
      </c>
      <c r="AN48" s="240"/>
      <c r="AO48" s="240"/>
      <c r="AP48" s="240"/>
      <c r="AQ48" s="240"/>
      <c r="AR48" s="240"/>
      <c r="AS48" s="240"/>
      <c r="AU48" s="240"/>
      <c r="AV48" s="240"/>
      <c r="AW48" s="240"/>
      <c r="AX48" s="240"/>
      <c r="AY48" s="240"/>
      <c r="AZ48" s="240">
        <f t="shared" si="0"/>
        <v>0</v>
      </c>
    </row>
    <row r="49" spans="1:52" ht="19.5" customHeight="1" outlineLevel="1" x14ac:dyDescent="0.3">
      <c r="A49" s="286"/>
      <c r="B49" s="167" t="str">
        <f>'GET DATA ΕΛ'!B49</f>
        <v>ΒΙΟΜΗΧΑΝΙΚΟΣ</v>
      </c>
      <c r="C49" s="9">
        <f>'GET DATA ΕΛ'!C49</f>
        <v>22</v>
      </c>
      <c r="D49" s="10">
        <f>'GET DATA ΕΛ'!D49</f>
        <v>0</v>
      </c>
      <c r="E49" s="243">
        <f>'GET DATA ΕΛ'!E49</f>
        <v>18223410</v>
      </c>
      <c r="F49" s="9">
        <f>'GET DATA ΕΛ'!F49</f>
        <v>25</v>
      </c>
      <c r="G49" s="10">
        <f>'GET DATA ΕΛ'!G49</f>
        <v>1</v>
      </c>
      <c r="H49" s="243">
        <f>'GET DATA ΕΛ'!H49</f>
        <v>15894683</v>
      </c>
      <c r="I49" s="9">
        <f>'GET DATA ΕΛ'!I49</f>
        <v>5</v>
      </c>
      <c r="J49" s="10">
        <f>'GET DATA ΕΛ'!J49</f>
        <v>0</v>
      </c>
      <c r="K49" s="243">
        <f>'GET DATA ΕΛ'!K49</f>
        <v>3947269</v>
      </c>
      <c r="L49" s="9">
        <f>'GET DATA ΕΛ'!L49</f>
        <v>5</v>
      </c>
      <c r="M49" s="10">
        <f>'GET DATA ΕΛ'!M49</f>
        <v>0</v>
      </c>
      <c r="N49" s="232">
        <f>'GET DATA ΕΛ'!N49</f>
        <v>1491712</v>
      </c>
      <c r="O49" s="9">
        <f>'GET DATA ΕΛ'!O49</f>
        <v>3</v>
      </c>
      <c r="P49" s="10">
        <f>'GET DATA ΕΛ'!P49</f>
        <v>0</v>
      </c>
      <c r="Q49" s="243">
        <f>'GET DATA ΕΛ'!Q49</f>
        <v>2551947</v>
      </c>
      <c r="R49" s="9">
        <f>'GET DATA ΕΛ'!R49</f>
        <v>3</v>
      </c>
      <c r="S49" s="10">
        <f>'GET DATA ΕΛ'!S49</f>
        <v>0</v>
      </c>
      <c r="T49" s="243">
        <f>'GET DATA ΕΛ'!T49</f>
        <v>1788491</v>
      </c>
      <c r="U49" s="9">
        <f>'GET DATA ΕΛ'!U49</f>
        <v>0</v>
      </c>
      <c r="V49" s="10">
        <f>'GET DATA ΕΛ'!V49</f>
        <v>0</v>
      </c>
      <c r="W49" s="243">
        <f>'GET DATA ΕΛ'!W49</f>
        <v>0</v>
      </c>
      <c r="X49" s="9">
        <f>'GET DATA ΕΛ'!X49</f>
        <v>0</v>
      </c>
      <c r="Y49" s="10">
        <f>'GET DATA ΕΛ'!Y49</f>
        <v>0</v>
      </c>
      <c r="Z49" s="232">
        <f>'GET DATA ΕΛ'!Z49</f>
        <v>0</v>
      </c>
      <c r="AA49" s="9">
        <f>'GET DATA ΕΛ'!AA49</f>
        <v>0</v>
      </c>
      <c r="AB49" s="10">
        <f>'GET DATA ΕΛ'!AB49</f>
        <v>0</v>
      </c>
      <c r="AC49" s="243">
        <f>'GET DATA ΕΛ'!AC49</f>
        <v>0</v>
      </c>
      <c r="AD49" s="9">
        <f>'GET DATA ΕΛ'!AD49</f>
        <v>0</v>
      </c>
      <c r="AE49" s="10">
        <f>'GET DATA ΕΛ'!AE49</f>
        <v>0</v>
      </c>
      <c r="AF49" s="232">
        <f>'GET DATA ΕΛ'!AF49</f>
        <v>0</v>
      </c>
      <c r="AG49" s="39">
        <f>'GET DATA ΕΛ'!AG49</f>
        <v>63</v>
      </c>
      <c r="AH49" s="39">
        <f>'GET DATA ΕΛ'!AH49</f>
        <v>1</v>
      </c>
      <c r="AI49" s="39">
        <f>'GET DATA ΕΛ'!AI49</f>
        <v>43897512</v>
      </c>
      <c r="AJ49" s="10">
        <f>'GET DATA ΕΛ'!AJ49</f>
        <v>0</v>
      </c>
      <c r="AK49" s="196">
        <f>'GET DATA ΕΛ'!AK49</f>
        <v>0</v>
      </c>
      <c r="AL49" s="184">
        <f>'GET DATA ΕΛ'!AL49</f>
        <v>0</v>
      </c>
      <c r="AN49" s="240"/>
      <c r="AO49" s="240"/>
      <c r="AP49" s="240"/>
      <c r="AQ49" s="240"/>
      <c r="AR49" s="240"/>
      <c r="AS49" s="240"/>
      <c r="AU49" s="240"/>
      <c r="AV49" s="240"/>
      <c r="AW49" s="240"/>
      <c r="AX49" s="240"/>
      <c r="AY49" s="240"/>
      <c r="AZ49" s="240">
        <f t="shared" si="0"/>
        <v>0</v>
      </c>
    </row>
    <row r="50" spans="1:52" ht="19.5" customHeight="1" outlineLevel="1" thickBot="1" x14ac:dyDescent="0.35">
      <c r="A50" s="287"/>
      <c r="B50" s="167" t="str">
        <f>'GET DATA ΕΛ'!B50</f>
        <v>ΚΛΙΜΑΤΙΣΜΟΣ / ΣΥΜΠΑΡΑΓΩΓΗ</v>
      </c>
      <c r="C50" s="160">
        <f>'GET DATA ΕΛ'!C50</f>
        <v>0</v>
      </c>
      <c r="D50" s="148">
        <f>'GET DATA ΕΛ'!D50</f>
        <v>0</v>
      </c>
      <c r="E50" s="157">
        <f>'GET DATA ΕΛ'!E50</f>
        <v>0</v>
      </c>
      <c r="F50" s="160">
        <f>'GET DATA ΕΛ'!F50</f>
        <v>0</v>
      </c>
      <c r="G50" s="148">
        <f>'GET DATA ΕΛ'!G50</f>
        <v>0</v>
      </c>
      <c r="H50" s="157">
        <f>'GET DATA ΕΛ'!H50</f>
        <v>0</v>
      </c>
      <c r="I50" s="160">
        <f>'GET DATA ΕΛ'!I50</f>
        <v>1</v>
      </c>
      <c r="J50" s="148">
        <f>'GET DATA ΕΛ'!J50</f>
        <v>0</v>
      </c>
      <c r="K50" s="157">
        <f>'GET DATA ΕΛ'!K50</f>
        <v>0</v>
      </c>
      <c r="L50" s="160">
        <f>'GET DATA ΕΛ'!L50</f>
        <v>0</v>
      </c>
      <c r="M50" s="148">
        <f>'GET DATA ΕΛ'!M50</f>
        <v>0</v>
      </c>
      <c r="N50" s="233">
        <f>'GET DATA ΕΛ'!N50</f>
        <v>0</v>
      </c>
      <c r="O50" s="160">
        <f>'GET DATA ΕΛ'!O50</f>
        <v>0</v>
      </c>
      <c r="P50" s="148">
        <f>'GET DATA ΕΛ'!P50</f>
        <v>0</v>
      </c>
      <c r="Q50" s="157">
        <f>'GET DATA ΕΛ'!Q50</f>
        <v>0</v>
      </c>
      <c r="R50" s="160">
        <f>'GET DATA ΕΛ'!R50</f>
        <v>0</v>
      </c>
      <c r="S50" s="148">
        <f>'GET DATA ΕΛ'!S50</f>
        <v>0</v>
      </c>
      <c r="T50" s="157">
        <f>'GET DATA ΕΛ'!T50</f>
        <v>0</v>
      </c>
      <c r="U50" s="160">
        <f>'GET DATA ΕΛ'!U50</f>
        <v>0</v>
      </c>
      <c r="V50" s="148">
        <f>'GET DATA ΕΛ'!V50</f>
        <v>0</v>
      </c>
      <c r="W50" s="157">
        <f>'GET DATA ΕΛ'!W50</f>
        <v>0</v>
      </c>
      <c r="X50" s="160">
        <f>'GET DATA ΕΛ'!X50</f>
        <v>0</v>
      </c>
      <c r="Y50" s="148">
        <f>'GET DATA ΕΛ'!Y50</f>
        <v>0</v>
      </c>
      <c r="Z50" s="233">
        <f>'GET DATA ΕΛ'!Z50</f>
        <v>0</v>
      </c>
      <c r="AA50" s="160">
        <f>'GET DATA ΕΛ'!AA50</f>
        <v>0</v>
      </c>
      <c r="AB50" s="148">
        <f>'GET DATA ΕΛ'!AB50</f>
        <v>0</v>
      </c>
      <c r="AC50" s="157">
        <f>'GET DATA ΕΛ'!AC50</f>
        <v>0</v>
      </c>
      <c r="AD50" s="160">
        <f>'GET DATA ΕΛ'!AD50</f>
        <v>0</v>
      </c>
      <c r="AE50" s="148">
        <f>'GET DATA ΕΛ'!AE50</f>
        <v>0</v>
      </c>
      <c r="AF50" s="233">
        <f>'GET DATA ΕΛ'!AF50</f>
        <v>0</v>
      </c>
      <c r="AG50" s="39">
        <f>'GET DATA ΕΛ'!AG50</f>
        <v>1</v>
      </c>
      <c r="AH50" s="39">
        <f>'GET DATA ΕΛ'!AH50</f>
        <v>0</v>
      </c>
      <c r="AI50" s="39">
        <f>'GET DATA ΕΛ'!AI50</f>
        <v>0</v>
      </c>
      <c r="AJ50" s="10">
        <f>'GET DATA ΕΛ'!AJ50</f>
        <v>0</v>
      </c>
      <c r="AK50" s="196">
        <f>'GET DATA ΕΛ'!AK50</f>
        <v>0</v>
      </c>
      <c r="AL50" s="184">
        <f>'GET DATA ΕΛ'!AL50</f>
        <v>0</v>
      </c>
      <c r="AN50" s="240"/>
      <c r="AO50" s="240"/>
      <c r="AP50" s="240"/>
      <c r="AQ50" s="240"/>
      <c r="AR50" s="240"/>
      <c r="AS50" s="240"/>
      <c r="AU50" s="240"/>
      <c r="AV50" s="240"/>
      <c r="AW50" s="240"/>
      <c r="AX50" s="240"/>
      <c r="AY50" s="240"/>
      <c r="AZ50" s="240">
        <f t="shared" si="0"/>
        <v>0</v>
      </c>
    </row>
    <row r="51" spans="1:52" ht="18" x14ac:dyDescent="0.3">
      <c r="A51" s="285">
        <f>'GET DATA ΕΛ'!A51</f>
        <v>8</v>
      </c>
      <c r="B51" s="168" t="str">
        <f>'GET DATA ΕΛ'!B51</f>
        <v>ΕΦΑ ΕΝΕΡΓΕΙΑΚΉ ΕΤΑΙΡΕΙΑ Φ.Α. ΑΕ.</v>
      </c>
      <c r="C51" s="73">
        <f>'GET DATA ΕΛ'!C51</f>
        <v>6964</v>
      </c>
      <c r="D51" s="121">
        <f>'GET DATA ΕΛ'!D51</f>
        <v>0</v>
      </c>
      <c r="E51" s="242">
        <f>'GET DATA ΕΛ'!E51</f>
        <v>2194982</v>
      </c>
      <c r="F51" s="73">
        <f>'GET DATA ΕΛ'!F51</f>
        <v>1100</v>
      </c>
      <c r="G51" s="121">
        <f>'GET DATA ΕΛ'!G51</f>
        <v>0</v>
      </c>
      <c r="H51" s="242">
        <f>'GET DATA ΕΛ'!H51</f>
        <v>5664757.002444</v>
      </c>
      <c r="I51" s="73">
        <f>'GET DATA ΕΛ'!I51</f>
        <v>876</v>
      </c>
      <c r="J51" s="121">
        <f>'GET DATA ΕΛ'!J51</f>
        <v>0</v>
      </c>
      <c r="K51" s="242">
        <f>'GET DATA ΕΛ'!K51</f>
        <v>1546013</v>
      </c>
      <c r="L51" s="73">
        <f>'GET DATA ΕΛ'!L51</f>
        <v>35</v>
      </c>
      <c r="M51" s="121">
        <f>'GET DATA ΕΛ'!M51</f>
        <v>0</v>
      </c>
      <c r="N51" s="231">
        <f>'GET DATA ΕΛ'!N51</f>
        <v>117840</v>
      </c>
      <c r="O51" s="73">
        <f>'GET DATA ΕΛ'!O51</f>
        <v>141</v>
      </c>
      <c r="P51" s="121">
        <f>'GET DATA ΕΛ'!P51</f>
        <v>0</v>
      </c>
      <c r="Q51" s="242">
        <f>'GET DATA ΕΛ'!Q51</f>
        <v>134545</v>
      </c>
      <c r="R51" s="73">
        <f>'GET DATA ΕΛ'!R51</f>
        <v>42</v>
      </c>
      <c r="S51" s="121">
        <f>'GET DATA ΕΛ'!S51</f>
        <v>0</v>
      </c>
      <c r="T51" s="242">
        <f>'GET DATA ΕΛ'!T51</f>
        <v>2291040</v>
      </c>
      <c r="U51" s="73">
        <f>'GET DATA ΕΛ'!U51</f>
        <v>0</v>
      </c>
      <c r="V51" s="121">
        <f>'GET DATA ΕΛ'!V51</f>
        <v>0</v>
      </c>
      <c r="W51" s="242">
        <f>'GET DATA ΕΛ'!W51</f>
        <v>0</v>
      </c>
      <c r="X51" s="73">
        <f>'GET DATA ΕΛ'!X51</f>
        <v>0</v>
      </c>
      <c r="Y51" s="121">
        <f>'GET DATA ΕΛ'!Y51</f>
        <v>0</v>
      </c>
      <c r="Z51" s="231">
        <f>'GET DATA ΕΛ'!Z51</f>
        <v>0</v>
      </c>
      <c r="AA51" s="73">
        <f>'GET DATA ΕΛ'!AA51</f>
        <v>0</v>
      </c>
      <c r="AB51" s="121">
        <f>'GET DATA ΕΛ'!AB51</f>
        <v>0</v>
      </c>
      <c r="AC51" s="242">
        <f>'GET DATA ΕΛ'!AC51</f>
        <v>0</v>
      </c>
      <c r="AD51" s="73">
        <f>'GET DATA ΕΛ'!AD51</f>
        <v>0</v>
      </c>
      <c r="AE51" s="121">
        <f>'GET DATA ΕΛ'!AE51</f>
        <v>0</v>
      </c>
      <c r="AF51" s="231">
        <f>'GET DATA ΕΛ'!AF51</f>
        <v>0</v>
      </c>
      <c r="AG51" s="121">
        <f>'GET DATA ΕΛ'!AG51</f>
        <v>9158</v>
      </c>
      <c r="AH51" s="74">
        <f>'GET DATA ΕΛ'!AH51</f>
        <v>0</v>
      </c>
      <c r="AI51" s="74">
        <f>'GET DATA ΕΛ'!AI51</f>
        <v>11949177.002444001</v>
      </c>
      <c r="AJ51" s="74">
        <f>'GET DATA ΕΛ'!AJ51</f>
        <v>0</v>
      </c>
      <c r="AK51" s="181">
        <f>'GET DATA ΕΛ'!AK51</f>
        <v>0</v>
      </c>
      <c r="AL51" s="182">
        <f>'GET DATA ΕΛ'!AL51</f>
        <v>0</v>
      </c>
      <c r="AN51" s="240"/>
      <c r="AO51" s="240"/>
      <c r="AP51" s="240"/>
      <c r="AQ51" s="240"/>
      <c r="AR51" s="240"/>
      <c r="AS51" s="240"/>
      <c r="AU51" s="240"/>
      <c r="AV51" s="240"/>
      <c r="AW51" s="240"/>
      <c r="AX51" s="240"/>
      <c r="AY51" s="240"/>
      <c r="AZ51" s="240">
        <f t="shared" si="0"/>
        <v>0</v>
      </c>
    </row>
    <row r="52" spans="1:52" ht="19.5" customHeight="1" outlineLevel="1" x14ac:dyDescent="0.3">
      <c r="A52" s="286"/>
      <c r="B52" s="167" t="str">
        <f>'GET DATA ΕΛ'!B52</f>
        <v>ΟΙΚΙΑΚΟΣ</v>
      </c>
      <c r="C52" s="9">
        <f>'GET DATA ΕΛ'!C52</f>
        <v>6702</v>
      </c>
      <c r="D52" s="10">
        <f>'GET DATA ΕΛ'!D52</f>
        <v>0</v>
      </c>
      <c r="E52" s="243">
        <f>'GET DATA ΕΛ'!E52</f>
        <v>800322</v>
      </c>
      <c r="F52" s="9">
        <f>'GET DATA ΕΛ'!F52</f>
        <v>994</v>
      </c>
      <c r="G52" s="10">
        <f>'GET DATA ΕΛ'!G52</f>
        <v>0</v>
      </c>
      <c r="H52" s="243">
        <f>'GET DATA ΕΛ'!H52</f>
        <v>137646</v>
      </c>
      <c r="I52" s="9">
        <f>'GET DATA ΕΛ'!I52</f>
        <v>805</v>
      </c>
      <c r="J52" s="10">
        <f>'GET DATA ΕΛ'!J52</f>
        <v>0</v>
      </c>
      <c r="K52" s="243">
        <f>'GET DATA ΕΛ'!K52</f>
        <v>89626</v>
      </c>
      <c r="L52" s="9">
        <f>'GET DATA ΕΛ'!L52</f>
        <v>31</v>
      </c>
      <c r="M52" s="10">
        <f>'GET DATA ΕΛ'!M52</f>
        <v>0</v>
      </c>
      <c r="N52" s="232">
        <f>'GET DATA ΕΛ'!N52</f>
        <v>1960</v>
      </c>
      <c r="O52" s="9">
        <f>'GET DATA ΕΛ'!O52</f>
        <v>139</v>
      </c>
      <c r="P52" s="10">
        <f>'GET DATA ΕΛ'!P52</f>
        <v>0</v>
      </c>
      <c r="Q52" s="243">
        <f>'GET DATA ΕΛ'!Q52</f>
        <v>15059</v>
      </c>
      <c r="R52" s="9">
        <f>'GET DATA ΕΛ'!R52</f>
        <v>38</v>
      </c>
      <c r="S52" s="10">
        <f>'GET DATA ΕΛ'!S52</f>
        <v>0</v>
      </c>
      <c r="T52" s="243">
        <f>'GET DATA ΕΛ'!T52</f>
        <v>4184</v>
      </c>
      <c r="U52" s="9">
        <f>'GET DATA ΕΛ'!U52</f>
        <v>0</v>
      </c>
      <c r="V52" s="10">
        <f>'GET DATA ΕΛ'!V52</f>
        <v>0</v>
      </c>
      <c r="W52" s="243">
        <f>'GET DATA ΕΛ'!W52</f>
        <v>0</v>
      </c>
      <c r="X52" s="9">
        <f>'GET DATA ΕΛ'!X52</f>
        <v>0</v>
      </c>
      <c r="Y52" s="10">
        <f>'GET DATA ΕΛ'!Y52</f>
        <v>0</v>
      </c>
      <c r="Z52" s="232">
        <f>'GET DATA ΕΛ'!Z52</f>
        <v>0</v>
      </c>
      <c r="AA52" s="9">
        <f>'GET DATA ΕΛ'!AA52</f>
        <v>0</v>
      </c>
      <c r="AB52" s="10">
        <f>'GET DATA ΕΛ'!AB52</f>
        <v>0</v>
      </c>
      <c r="AC52" s="243">
        <f>'GET DATA ΕΛ'!AC52</f>
        <v>0</v>
      </c>
      <c r="AD52" s="9">
        <f>'GET DATA ΕΛ'!AD52</f>
        <v>0</v>
      </c>
      <c r="AE52" s="10">
        <f>'GET DATA ΕΛ'!AE52</f>
        <v>0</v>
      </c>
      <c r="AF52" s="232">
        <f>'GET DATA ΕΛ'!AF52</f>
        <v>0</v>
      </c>
      <c r="AG52" s="39">
        <f>'GET DATA ΕΛ'!AG52</f>
        <v>8709</v>
      </c>
      <c r="AH52" s="39">
        <f>'GET DATA ΕΛ'!AH52</f>
        <v>0</v>
      </c>
      <c r="AI52" s="39">
        <f>'GET DATA ΕΛ'!AI52</f>
        <v>1048797</v>
      </c>
      <c r="AJ52" s="10">
        <f>'GET DATA ΕΛ'!AJ52</f>
        <v>0</v>
      </c>
      <c r="AK52" s="196">
        <f>'GET DATA ΕΛ'!AK52</f>
        <v>0</v>
      </c>
      <c r="AL52" s="184">
        <f>'GET DATA ΕΛ'!AL52</f>
        <v>0</v>
      </c>
      <c r="AN52" s="240"/>
      <c r="AO52" s="240"/>
      <c r="AP52" s="240"/>
      <c r="AQ52" s="240"/>
      <c r="AR52" s="240"/>
      <c r="AS52" s="240"/>
      <c r="AU52" s="240"/>
      <c r="AV52" s="240"/>
      <c r="AW52" s="240"/>
      <c r="AX52" s="240"/>
      <c r="AY52" s="240"/>
      <c r="AZ52" s="240">
        <f t="shared" si="0"/>
        <v>0</v>
      </c>
    </row>
    <row r="53" spans="1:52" ht="19.5" customHeight="1" outlineLevel="1" x14ac:dyDescent="0.3">
      <c r="A53" s="286"/>
      <c r="B53" s="167" t="str">
        <f>'GET DATA ΕΛ'!B53</f>
        <v>ΕΜΠΟΡΙΚΟΣ</v>
      </c>
      <c r="C53" s="9">
        <f>'GET DATA ΕΛ'!C53</f>
        <v>260</v>
      </c>
      <c r="D53" s="10">
        <f>'GET DATA ΕΛ'!D53</f>
        <v>0</v>
      </c>
      <c r="E53" s="243">
        <f>'GET DATA ΕΛ'!E53</f>
        <v>489683</v>
      </c>
      <c r="F53" s="9">
        <f>'GET DATA ΕΛ'!F53</f>
        <v>102</v>
      </c>
      <c r="G53" s="10">
        <f>'GET DATA ΕΛ'!G53</f>
        <v>0</v>
      </c>
      <c r="H53" s="243">
        <f>'GET DATA ΕΛ'!H53</f>
        <v>292845.00244399998</v>
      </c>
      <c r="I53" s="9">
        <f>'GET DATA ΕΛ'!I53</f>
        <v>70</v>
      </c>
      <c r="J53" s="10">
        <f>'GET DATA ΕΛ'!J53</f>
        <v>0</v>
      </c>
      <c r="K53" s="243">
        <f>'GET DATA ΕΛ'!K53</f>
        <v>312094</v>
      </c>
      <c r="L53" s="9">
        <f>'GET DATA ΕΛ'!L53</f>
        <v>3</v>
      </c>
      <c r="M53" s="10">
        <f>'GET DATA ΕΛ'!M53</f>
        <v>0</v>
      </c>
      <c r="N53" s="232">
        <f>'GET DATA ΕΛ'!N53</f>
        <v>110280</v>
      </c>
      <c r="O53" s="9">
        <f>'GET DATA ΕΛ'!O53</f>
        <v>2</v>
      </c>
      <c r="P53" s="10">
        <f>'GET DATA ΕΛ'!P53</f>
        <v>0</v>
      </c>
      <c r="Q53" s="243">
        <f>'GET DATA ΕΛ'!Q53</f>
        <v>119486</v>
      </c>
      <c r="R53" s="9">
        <f>'GET DATA ΕΛ'!R53</f>
        <v>3</v>
      </c>
      <c r="S53" s="10">
        <f>'GET DATA ΕΛ'!S53</f>
        <v>0</v>
      </c>
      <c r="T53" s="243">
        <f>'GET DATA ΕΛ'!T53</f>
        <v>1630042</v>
      </c>
      <c r="U53" s="9">
        <f>'GET DATA ΕΛ'!U53</f>
        <v>0</v>
      </c>
      <c r="V53" s="10">
        <f>'GET DATA ΕΛ'!V53</f>
        <v>0</v>
      </c>
      <c r="W53" s="243">
        <f>'GET DATA ΕΛ'!W53</f>
        <v>0</v>
      </c>
      <c r="X53" s="9">
        <f>'GET DATA ΕΛ'!X53</f>
        <v>0</v>
      </c>
      <c r="Y53" s="10">
        <f>'GET DATA ΕΛ'!Y53</f>
        <v>0</v>
      </c>
      <c r="Z53" s="232">
        <f>'GET DATA ΕΛ'!Z53</f>
        <v>0</v>
      </c>
      <c r="AA53" s="9">
        <f>'GET DATA ΕΛ'!AA53</f>
        <v>0</v>
      </c>
      <c r="AB53" s="10">
        <f>'GET DATA ΕΛ'!AB53</f>
        <v>0</v>
      </c>
      <c r="AC53" s="243">
        <f>'GET DATA ΕΛ'!AC53</f>
        <v>0</v>
      </c>
      <c r="AD53" s="9">
        <f>'GET DATA ΕΛ'!AD53</f>
        <v>0</v>
      </c>
      <c r="AE53" s="10">
        <f>'GET DATA ΕΛ'!AE53</f>
        <v>0</v>
      </c>
      <c r="AF53" s="232">
        <f>'GET DATA ΕΛ'!AF53</f>
        <v>0</v>
      </c>
      <c r="AG53" s="39">
        <f>'GET DATA ΕΛ'!AG53</f>
        <v>440</v>
      </c>
      <c r="AH53" s="39">
        <f>'GET DATA ΕΛ'!AH53</f>
        <v>0</v>
      </c>
      <c r="AI53" s="39">
        <f>'GET DATA ΕΛ'!AI53</f>
        <v>2954430.002444</v>
      </c>
      <c r="AJ53" s="10">
        <f>'GET DATA ΕΛ'!AJ53</f>
        <v>0</v>
      </c>
      <c r="AK53" s="196">
        <f>'GET DATA ΕΛ'!AK53</f>
        <v>0</v>
      </c>
      <c r="AL53" s="184">
        <f>'GET DATA ΕΛ'!AL53</f>
        <v>0</v>
      </c>
      <c r="AN53" s="240"/>
      <c r="AO53" s="240"/>
      <c r="AP53" s="240"/>
      <c r="AQ53" s="240"/>
      <c r="AR53" s="240"/>
      <c r="AS53" s="240"/>
      <c r="AU53" s="240"/>
      <c r="AV53" s="240"/>
      <c r="AW53" s="240"/>
      <c r="AX53" s="240"/>
      <c r="AY53" s="240"/>
      <c r="AZ53" s="240">
        <f t="shared" si="0"/>
        <v>0</v>
      </c>
    </row>
    <row r="54" spans="1:52" ht="19.5" customHeight="1" outlineLevel="1" x14ac:dyDescent="0.3">
      <c r="A54" s="286"/>
      <c r="B54" s="167" t="str">
        <f>'GET DATA ΕΛ'!B54</f>
        <v>CNG</v>
      </c>
      <c r="C54" s="9">
        <f>'GET DATA ΕΛ'!C54</f>
        <v>1</v>
      </c>
      <c r="D54" s="10">
        <f>'GET DATA ΕΛ'!D54</f>
        <v>0</v>
      </c>
      <c r="E54" s="243">
        <f>'GET DATA ΕΛ'!E54</f>
        <v>621165</v>
      </c>
      <c r="F54" s="9">
        <f>'GET DATA ΕΛ'!F54</f>
        <v>1</v>
      </c>
      <c r="G54" s="10">
        <f>'GET DATA ΕΛ'!G54</f>
        <v>0</v>
      </c>
      <c r="H54" s="243">
        <f>'GET DATA ΕΛ'!H54</f>
        <v>52215</v>
      </c>
      <c r="I54" s="9">
        <f>'GET DATA ΕΛ'!I54</f>
        <v>0</v>
      </c>
      <c r="J54" s="10">
        <f>'GET DATA ΕΛ'!J54</f>
        <v>0</v>
      </c>
      <c r="K54" s="243">
        <f>'GET DATA ΕΛ'!K54</f>
        <v>0</v>
      </c>
      <c r="L54" s="245">
        <f>'GET DATA ΕΛ'!L54</f>
        <v>0</v>
      </c>
      <c r="M54" s="10">
        <f>'GET DATA ΕΛ'!M54</f>
        <v>0</v>
      </c>
      <c r="N54" s="232">
        <f>'GET DATA ΕΛ'!N54</f>
        <v>0</v>
      </c>
      <c r="O54" s="9">
        <f>'GET DATA ΕΛ'!O54</f>
        <v>0</v>
      </c>
      <c r="P54" s="10">
        <f>'GET DATA ΕΛ'!P54</f>
        <v>0</v>
      </c>
      <c r="Q54" s="243">
        <f>'GET DATA ΕΛ'!Q54</f>
        <v>0</v>
      </c>
      <c r="R54" s="245">
        <f>'GET DATA ΕΛ'!R54</f>
        <v>0</v>
      </c>
      <c r="S54" s="10">
        <f>'GET DATA ΕΛ'!S54</f>
        <v>0</v>
      </c>
      <c r="T54" s="5">
        <f>'GET DATA ΕΛ'!T54</f>
        <v>0</v>
      </c>
      <c r="U54" s="9">
        <f>'GET DATA ΕΛ'!U54</f>
        <v>0</v>
      </c>
      <c r="V54" s="10">
        <f>'GET DATA ΕΛ'!V54</f>
        <v>0</v>
      </c>
      <c r="W54" s="243">
        <f>'GET DATA ΕΛ'!W54</f>
        <v>0</v>
      </c>
      <c r="X54" s="9">
        <f>'GET DATA ΕΛ'!X54</f>
        <v>0</v>
      </c>
      <c r="Y54" s="10">
        <f>'GET DATA ΕΛ'!Y54</f>
        <v>0</v>
      </c>
      <c r="Z54" s="232">
        <f>'GET DATA ΕΛ'!Z54</f>
        <v>0</v>
      </c>
      <c r="AA54" s="9">
        <f>'GET DATA ΕΛ'!AA54</f>
        <v>0</v>
      </c>
      <c r="AB54" s="10">
        <f>'GET DATA ΕΛ'!AB54</f>
        <v>0</v>
      </c>
      <c r="AC54" s="243">
        <f>'GET DATA ΕΛ'!AC54</f>
        <v>0</v>
      </c>
      <c r="AD54" s="9">
        <f>'GET DATA ΕΛ'!AD54</f>
        <v>0</v>
      </c>
      <c r="AE54" s="10">
        <f>'GET DATA ΕΛ'!AE54</f>
        <v>0</v>
      </c>
      <c r="AF54" s="232">
        <f>'GET DATA ΕΛ'!AF54</f>
        <v>0</v>
      </c>
      <c r="AG54" s="39">
        <f>'GET DATA ΕΛ'!AG54</f>
        <v>2</v>
      </c>
      <c r="AH54" s="39">
        <f>'GET DATA ΕΛ'!AH54</f>
        <v>0</v>
      </c>
      <c r="AI54" s="39">
        <f>'GET DATA ΕΛ'!AI54</f>
        <v>673380</v>
      </c>
      <c r="AJ54" s="10">
        <f>'GET DATA ΕΛ'!AJ54</f>
        <v>0</v>
      </c>
      <c r="AK54" s="196">
        <f>'GET DATA ΕΛ'!AK54</f>
        <v>0</v>
      </c>
      <c r="AL54" s="184">
        <f>'GET DATA ΕΛ'!AL54</f>
        <v>0</v>
      </c>
      <c r="AN54" s="240"/>
      <c r="AO54" s="240"/>
      <c r="AP54" s="240"/>
      <c r="AQ54" s="240"/>
      <c r="AR54" s="240"/>
      <c r="AS54" s="240"/>
      <c r="AU54" s="240"/>
      <c r="AV54" s="240"/>
      <c r="AW54" s="240"/>
      <c r="AX54" s="240"/>
      <c r="AY54" s="240"/>
      <c r="AZ54" s="240">
        <f t="shared" si="0"/>
        <v>0</v>
      </c>
    </row>
    <row r="55" spans="1:52" ht="19.5" customHeight="1" outlineLevel="1" x14ac:dyDescent="0.3">
      <c r="A55" s="286"/>
      <c r="B55" s="167" t="str">
        <f>'GET DATA ΕΛ'!B55</f>
        <v>ΒΙΟΜΗΧΑΝΙΚΟΣ</v>
      </c>
      <c r="C55" s="9">
        <f>'GET DATA ΕΛ'!C55</f>
        <v>1</v>
      </c>
      <c r="D55" s="10">
        <f>'GET DATA ΕΛ'!D55</f>
        <v>0</v>
      </c>
      <c r="E55" s="243">
        <f>'GET DATA ΕΛ'!E55</f>
        <v>283812</v>
      </c>
      <c r="F55" s="9">
        <f>'GET DATA ΕΛ'!F55</f>
        <v>3</v>
      </c>
      <c r="G55" s="10">
        <f>'GET DATA ΕΛ'!G55</f>
        <v>0</v>
      </c>
      <c r="H55" s="243">
        <f>'GET DATA ΕΛ'!H55</f>
        <v>5182051</v>
      </c>
      <c r="I55" s="9">
        <f>'GET DATA ΕΛ'!I55</f>
        <v>0</v>
      </c>
      <c r="J55" s="10">
        <f>'GET DATA ΕΛ'!J55</f>
        <v>0</v>
      </c>
      <c r="K55" s="243">
        <f>'GET DATA ΕΛ'!K55</f>
        <v>0</v>
      </c>
      <c r="L55" s="9">
        <f>'GET DATA ΕΛ'!L55</f>
        <v>1</v>
      </c>
      <c r="M55" s="10">
        <f>'GET DATA ΕΛ'!M55</f>
        <v>0</v>
      </c>
      <c r="N55" s="232">
        <f>'GET DATA ΕΛ'!N55</f>
        <v>5600</v>
      </c>
      <c r="O55" s="9">
        <f>'GET DATA ΕΛ'!O55</f>
        <v>0</v>
      </c>
      <c r="P55" s="10">
        <f>'GET DATA ΕΛ'!P55</f>
        <v>0</v>
      </c>
      <c r="Q55" s="243">
        <f>'GET DATA ΕΛ'!Q55</f>
        <v>0</v>
      </c>
      <c r="R55" s="9">
        <f>'GET DATA ΕΛ'!R55</f>
        <v>1</v>
      </c>
      <c r="S55" s="10">
        <f>'GET DATA ΕΛ'!S55</f>
        <v>0</v>
      </c>
      <c r="T55" s="243">
        <f>'GET DATA ΕΛ'!T55</f>
        <v>656814</v>
      </c>
      <c r="U55" s="9">
        <f>'GET DATA ΕΛ'!U55</f>
        <v>0</v>
      </c>
      <c r="V55" s="10">
        <f>'GET DATA ΕΛ'!V55</f>
        <v>0</v>
      </c>
      <c r="W55" s="243">
        <f>'GET DATA ΕΛ'!W55</f>
        <v>0</v>
      </c>
      <c r="X55" s="9">
        <f>'GET DATA ΕΛ'!X55</f>
        <v>0</v>
      </c>
      <c r="Y55" s="10">
        <f>'GET DATA ΕΛ'!Y55</f>
        <v>0</v>
      </c>
      <c r="Z55" s="232">
        <f>'GET DATA ΕΛ'!Z55</f>
        <v>0</v>
      </c>
      <c r="AA55" s="9">
        <f>'GET DATA ΕΛ'!AA55</f>
        <v>0</v>
      </c>
      <c r="AB55" s="10">
        <f>'GET DATA ΕΛ'!AB55</f>
        <v>0</v>
      </c>
      <c r="AC55" s="243">
        <f>'GET DATA ΕΛ'!AC55</f>
        <v>0</v>
      </c>
      <c r="AD55" s="9">
        <f>'GET DATA ΕΛ'!AD55</f>
        <v>0</v>
      </c>
      <c r="AE55" s="10">
        <f>'GET DATA ΕΛ'!AE55</f>
        <v>0</v>
      </c>
      <c r="AF55" s="232">
        <f>'GET DATA ΕΛ'!AF55</f>
        <v>0</v>
      </c>
      <c r="AG55" s="39">
        <f>'GET DATA ΕΛ'!AG55</f>
        <v>6</v>
      </c>
      <c r="AH55" s="39">
        <f>'GET DATA ΕΛ'!AH55</f>
        <v>0</v>
      </c>
      <c r="AI55" s="39">
        <f>'GET DATA ΕΛ'!AI55</f>
        <v>6128277</v>
      </c>
      <c r="AJ55" s="10">
        <f>'GET DATA ΕΛ'!AJ55</f>
        <v>0</v>
      </c>
      <c r="AK55" s="196">
        <f>'GET DATA ΕΛ'!AK55</f>
        <v>0</v>
      </c>
      <c r="AL55" s="184">
        <f>'GET DATA ΕΛ'!AL55</f>
        <v>0</v>
      </c>
      <c r="AN55" s="240"/>
      <c r="AO55" s="240"/>
      <c r="AP55" s="240"/>
      <c r="AQ55" s="240"/>
      <c r="AR55" s="240"/>
      <c r="AS55" s="240"/>
      <c r="AU55" s="240"/>
      <c r="AV55" s="240"/>
      <c r="AW55" s="240"/>
      <c r="AX55" s="240"/>
      <c r="AY55" s="240"/>
      <c r="AZ55" s="240">
        <f t="shared" si="0"/>
        <v>0</v>
      </c>
    </row>
    <row r="56" spans="1:52" ht="19.5" customHeight="1" outlineLevel="1" thickBot="1" x14ac:dyDescent="0.35">
      <c r="A56" s="287"/>
      <c r="B56" s="167" t="str">
        <f>'GET DATA ΕΛ'!B56</f>
        <v>ΚΛΙΜΑΤΙΣΜΟΣ / ΣΥΜΠΑΡΑΓΩΓΗ</v>
      </c>
      <c r="C56" s="160">
        <f>'GET DATA ΕΛ'!C56</f>
        <v>0</v>
      </c>
      <c r="D56" s="148">
        <f>'GET DATA ΕΛ'!D56</f>
        <v>0</v>
      </c>
      <c r="E56" s="157">
        <f>'GET DATA ΕΛ'!E56</f>
        <v>0</v>
      </c>
      <c r="F56" s="160">
        <f>'GET DATA ΕΛ'!F56</f>
        <v>0</v>
      </c>
      <c r="G56" s="148">
        <f>'GET DATA ΕΛ'!G56</f>
        <v>0</v>
      </c>
      <c r="H56" s="157">
        <f>'GET DATA ΕΛ'!H56</f>
        <v>0</v>
      </c>
      <c r="I56" s="160">
        <f>'GET DATA ΕΛ'!I56</f>
        <v>1</v>
      </c>
      <c r="J56" s="148">
        <f>'GET DATA ΕΛ'!J56</f>
        <v>0</v>
      </c>
      <c r="K56" s="157">
        <f>'GET DATA ΕΛ'!K56</f>
        <v>1144293</v>
      </c>
      <c r="L56" s="160">
        <f>'GET DATA ΕΛ'!L56</f>
        <v>0</v>
      </c>
      <c r="M56" s="148">
        <f>'GET DATA ΕΛ'!M56</f>
        <v>0</v>
      </c>
      <c r="N56" s="233">
        <f>'GET DATA ΕΛ'!N56</f>
        <v>0</v>
      </c>
      <c r="O56" s="160">
        <f>'GET DATA ΕΛ'!O56</f>
        <v>0</v>
      </c>
      <c r="P56" s="148">
        <f>'GET DATA ΕΛ'!P56</f>
        <v>0</v>
      </c>
      <c r="Q56" s="157">
        <f>'GET DATA ΕΛ'!Q56</f>
        <v>0</v>
      </c>
      <c r="R56" s="160">
        <f>'GET DATA ΕΛ'!R56</f>
        <v>0</v>
      </c>
      <c r="S56" s="148">
        <f>'GET DATA ΕΛ'!S56</f>
        <v>0</v>
      </c>
      <c r="T56" s="157">
        <f>'GET DATA ΕΛ'!T56</f>
        <v>0</v>
      </c>
      <c r="U56" s="160">
        <f>'GET DATA ΕΛ'!U56</f>
        <v>0</v>
      </c>
      <c r="V56" s="148">
        <f>'GET DATA ΕΛ'!V56</f>
        <v>0</v>
      </c>
      <c r="W56" s="157">
        <f>'GET DATA ΕΛ'!W56</f>
        <v>0</v>
      </c>
      <c r="X56" s="160">
        <f>'GET DATA ΕΛ'!X56</f>
        <v>0</v>
      </c>
      <c r="Y56" s="148">
        <f>'GET DATA ΕΛ'!Y56</f>
        <v>0</v>
      </c>
      <c r="Z56" s="233">
        <f>'GET DATA ΕΛ'!Z56</f>
        <v>0</v>
      </c>
      <c r="AA56" s="160">
        <f>'GET DATA ΕΛ'!AA56</f>
        <v>0</v>
      </c>
      <c r="AB56" s="148">
        <f>'GET DATA ΕΛ'!AB56</f>
        <v>0</v>
      </c>
      <c r="AC56" s="157">
        <f>'GET DATA ΕΛ'!AC56</f>
        <v>0</v>
      </c>
      <c r="AD56" s="160">
        <f>'GET DATA ΕΛ'!AD56</f>
        <v>0</v>
      </c>
      <c r="AE56" s="148">
        <f>'GET DATA ΕΛ'!AE56</f>
        <v>0</v>
      </c>
      <c r="AF56" s="233">
        <f>'GET DATA ΕΛ'!AF56</f>
        <v>0</v>
      </c>
      <c r="AG56" s="39">
        <f>'GET DATA ΕΛ'!AG56</f>
        <v>1</v>
      </c>
      <c r="AH56" s="39">
        <f>'GET DATA ΕΛ'!AH56</f>
        <v>0</v>
      </c>
      <c r="AI56" s="39">
        <f>'GET DATA ΕΛ'!AI56</f>
        <v>1144293</v>
      </c>
      <c r="AJ56" s="10">
        <f>'GET DATA ΕΛ'!AJ56</f>
        <v>0</v>
      </c>
      <c r="AK56" s="196">
        <f>'GET DATA ΕΛ'!AK56</f>
        <v>0</v>
      </c>
      <c r="AL56" s="184">
        <f>'GET DATA ΕΛ'!AL56</f>
        <v>0</v>
      </c>
      <c r="AN56" s="240"/>
      <c r="AO56" s="240"/>
      <c r="AP56" s="240"/>
      <c r="AQ56" s="240"/>
      <c r="AR56" s="240"/>
      <c r="AS56" s="240"/>
      <c r="AU56" s="240"/>
      <c r="AV56" s="240"/>
      <c r="AW56" s="240"/>
      <c r="AX56" s="240"/>
      <c r="AY56" s="240"/>
      <c r="AZ56" s="240">
        <f t="shared" si="0"/>
        <v>0</v>
      </c>
    </row>
    <row r="57" spans="1:52" ht="36" customHeight="1" x14ac:dyDescent="0.3">
      <c r="A57" s="285">
        <f>'GET DATA ΕΛ'!A57</f>
        <v>9</v>
      </c>
      <c r="B57" s="168" t="str">
        <f>'GET DATA ΕΛ'!B57</f>
        <v>ΗΡΩΝ ΜΟΝΟΠΡΟΣΩΠΗ A.E. ΕΝΕΡΓΕΙΑΚΩΝ ΥΠΗΡΕΣΙΩΝ</v>
      </c>
      <c r="C57" s="73">
        <f>'GET DATA ΕΛ'!C57</f>
        <v>15026</v>
      </c>
      <c r="D57" s="121">
        <f>'GET DATA ΕΛ'!D57</f>
        <v>0</v>
      </c>
      <c r="E57" s="242">
        <f>'GET DATA ΕΛ'!E57</f>
        <v>4156643</v>
      </c>
      <c r="F57" s="73">
        <f>'GET DATA ΕΛ'!F57</f>
        <v>8110</v>
      </c>
      <c r="G57" s="121">
        <f>'GET DATA ΕΛ'!G57</f>
        <v>0</v>
      </c>
      <c r="H57" s="242">
        <f>'GET DATA ΕΛ'!H57</f>
        <v>8537724</v>
      </c>
      <c r="I57" s="73">
        <f>'GET DATA ΕΛ'!I57</f>
        <v>9467</v>
      </c>
      <c r="J57" s="121">
        <f>'GET DATA ΕΛ'!J57</f>
        <v>0</v>
      </c>
      <c r="K57" s="242">
        <f>'GET DATA ΕΛ'!K57</f>
        <v>13134172</v>
      </c>
      <c r="L57" s="73">
        <f>'GET DATA ΕΛ'!L57</f>
        <v>163</v>
      </c>
      <c r="M57" s="121">
        <f>'GET DATA ΕΛ'!M57</f>
        <v>0</v>
      </c>
      <c r="N57" s="231">
        <f>'GET DATA ΕΛ'!N57</f>
        <v>21944929</v>
      </c>
      <c r="O57" s="73">
        <f>'GET DATA ΕΛ'!O57</f>
        <v>386</v>
      </c>
      <c r="P57" s="121">
        <f>'GET DATA ΕΛ'!P57</f>
        <v>0</v>
      </c>
      <c r="Q57" s="242">
        <f>'GET DATA ΕΛ'!Q57</f>
        <v>24630833</v>
      </c>
      <c r="R57" s="73">
        <f>'GET DATA ΕΛ'!R57</f>
        <v>164</v>
      </c>
      <c r="S57" s="121">
        <f>'GET DATA ΕΛ'!S57</f>
        <v>0</v>
      </c>
      <c r="T57" s="242">
        <f>'GET DATA ΕΛ'!T57</f>
        <v>3217267</v>
      </c>
      <c r="U57" s="73">
        <f>'GET DATA ΕΛ'!U57</f>
        <v>0</v>
      </c>
      <c r="V57" s="121">
        <f>'GET DATA ΕΛ'!V57</f>
        <v>0</v>
      </c>
      <c r="W57" s="242">
        <f>'GET DATA ΕΛ'!W57</f>
        <v>0</v>
      </c>
      <c r="X57" s="73">
        <f>'GET DATA ΕΛ'!X57</f>
        <v>0</v>
      </c>
      <c r="Y57" s="121">
        <f>'GET DATA ΕΛ'!Y57</f>
        <v>0</v>
      </c>
      <c r="Z57" s="231">
        <f>'GET DATA ΕΛ'!Z57</f>
        <v>0</v>
      </c>
      <c r="AA57" s="73">
        <f>'GET DATA ΕΛ'!AA57</f>
        <v>0</v>
      </c>
      <c r="AB57" s="121">
        <f>'GET DATA ΕΛ'!AB57</f>
        <v>0</v>
      </c>
      <c r="AC57" s="242">
        <f>'GET DATA ΕΛ'!AC57</f>
        <v>0</v>
      </c>
      <c r="AD57" s="73">
        <f>'GET DATA ΕΛ'!AD57</f>
        <v>0</v>
      </c>
      <c r="AE57" s="121">
        <f>'GET DATA ΕΛ'!AE57</f>
        <v>0</v>
      </c>
      <c r="AF57" s="231">
        <f>'GET DATA ΕΛ'!AF57</f>
        <v>0</v>
      </c>
      <c r="AG57" s="121">
        <f>'GET DATA ΕΛ'!AG57</f>
        <v>33316</v>
      </c>
      <c r="AH57" s="74">
        <f>'GET DATA ΕΛ'!AH57</f>
        <v>0</v>
      </c>
      <c r="AI57" s="74">
        <f>'GET DATA ΕΛ'!AI57</f>
        <v>75621568</v>
      </c>
      <c r="AJ57" s="74">
        <f>'GET DATA ΕΛ'!AJ57</f>
        <v>0</v>
      </c>
      <c r="AK57" s="181">
        <f>'GET DATA ΕΛ'!AK57</f>
        <v>0</v>
      </c>
      <c r="AL57" s="182">
        <f>'GET DATA ΕΛ'!AL57</f>
        <v>0</v>
      </c>
      <c r="AN57" s="240"/>
      <c r="AO57" s="240"/>
      <c r="AP57" s="240"/>
      <c r="AQ57" s="240"/>
      <c r="AR57" s="240"/>
      <c r="AS57" s="240"/>
      <c r="AU57" s="240"/>
      <c r="AV57" s="240"/>
      <c r="AW57" s="240"/>
      <c r="AX57" s="240"/>
      <c r="AY57" s="240"/>
      <c r="AZ57" s="240">
        <f t="shared" si="0"/>
        <v>0</v>
      </c>
    </row>
    <row r="58" spans="1:52" ht="19.5" customHeight="1" outlineLevel="1" x14ac:dyDescent="0.3">
      <c r="A58" s="286"/>
      <c r="B58" s="167" t="str">
        <f>'GET DATA ΕΛ'!B58</f>
        <v>ΟΙΚΙΑΚΟΣ</v>
      </c>
      <c r="C58" s="9">
        <f>'GET DATA ΕΛ'!C58</f>
        <v>14570</v>
      </c>
      <c r="D58" s="10">
        <f>'GET DATA ΕΛ'!D58</f>
        <v>0</v>
      </c>
      <c r="E58" s="243">
        <f>'GET DATA ΕΛ'!E58</f>
        <v>1637024</v>
      </c>
      <c r="F58" s="9">
        <f>'GET DATA ΕΛ'!F58</f>
        <v>7917</v>
      </c>
      <c r="G58" s="10">
        <f>'GET DATA ΕΛ'!G58</f>
        <v>0</v>
      </c>
      <c r="H58" s="243">
        <f>'GET DATA ΕΛ'!H58</f>
        <v>1012299</v>
      </c>
      <c r="I58" s="9">
        <f>'GET DATA ΕΛ'!I58</f>
        <v>9093</v>
      </c>
      <c r="J58" s="10">
        <f>'GET DATA ΕΛ'!J58</f>
        <v>0</v>
      </c>
      <c r="K58" s="243">
        <f>'GET DATA ΕΛ'!K58</f>
        <v>1046058</v>
      </c>
      <c r="L58" s="9">
        <f>'GET DATA ΕΛ'!L58</f>
        <v>134</v>
      </c>
      <c r="M58" s="10">
        <f>'GET DATA ΕΛ'!M58</f>
        <v>0</v>
      </c>
      <c r="N58" s="232">
        <f>'GET DATA ΕΛ'!N58</f>
        <v>10190</v>
      </c>
      <c r="O58" s="9">
        <f>'GET DATA ΕΛ'!O58</f>
        <v>367</v>
      </c>
      <c r="P58" s="10">
        <f>'GET DATA ΕΛ'!P58</f>
        <v>0</v>
      </c>
      <c r="Q58" s="243">
        <f>'GET DATA ΕΛ'!Q58</f>
        <v>37666</v>
      </c>
      <c r="R58" s="9">
        <f>'GET DATA ΕΛ'!R58</f>
        <v>154</v>
      </c>
      <c r="S58" s="10">
        <f>'GET DATA ΕΛ'!S58</f>
        <v>0</v>
      </c>
      <c r="T58" s="243">
        <f>'GET DATA ΕΛ'!T58</f>
        <v>13015</v>
      </c>
      <c r="U58" s="9">
        <f>'GET DATA ΕΛ'!U58</f>
        <v>0</v>
      </c>
      <c r="V58" s="10">
        <f>'GET DATA ΕΛ'!V58</f>
        <v>0</v>
      </c>
      <c r="W58" s="243">
        <f>'GET DATA ΕΛ'!W58</f>
        <v>0</v>
      </c>
      <c r="X58" s="9">
        <f>'GET DATA ΕΛ'!X58</f>
        <v>0</v>
      </c>
      <c r="Y58" s="10">
        <f>'GET DATA ΕΛ'!Y58</f>
        <v>0</v>
      </c>
      <c r="Z58" s="232">
        <f>'GET DATA ΕΛ'!Z58</f>
        <v>0</v>
      </c>
      <c r="AA58" s="9">
        <f>'GET DATA ΕΛ'!AA58</f>
        <v>0</v>
      </c>
      <c r="AB58" s="10">
        <f>'GET DATA ΕΛ'!AB58</f>
        <v>0</v>
      </c>
      <c r="AC58" s="243">
        <f>'GET DATA ΕΛ'!AC58</f>
        <v>0</v>
      </c>
      <c r="AD58" s="9">
        <f>'GET DATA ΕΛ'!AD58</f>
        <v>0</v>
      </c>
      <c r="AE58" s="10">
        <f>'GET DATA ΕΛ'!AE58</f>
        <v>0</v>
      </c>
      <c r="AF58" s="232">
        <f>'GET DATA ΕΛ'!AF58</f>
        <v>0</v>
      </c>
      <c r="AG58" s="39">
        <f>'GET DATA ΕΛ'!AG58</f>
        <v>32235</v>
      </c>
      <c r="AH58" s="39">
        <f>'GET DATA ΕΛ'!AH58</f>
        <v>0</v>
      </c>
      <c r="AI58" s="39">
        <f>'GET DATA ΕΛ'!AI58</f>
        <v>3756252</v>
      </c>
      <c r="AJ58" s="10">
        <f>'GET DATA ΕΛ'!AJ58</f>
        <v>0</v>
      </c>
      <c r="AK58" s="196">
        <f>'GET DATA ΕΛ'!AK58</f>
        <v>0</v>
      </c>
      <c r="AL58" s="184">
        <f>'GET DATA ΕΛ'!AL58</f>
        <v>0</v>
      </c>
      <c r="AN58" s="240"/>
      <c r="AO58" s="240"/>
      <c r="AP58" s="240"/>
      <c r="AQ58" s="240"/>
      <c r="AR58" s="240"/>
      <c r="AS58" s="240"/>
      <c r="AU58" s="240"/>
      <c r="AV58" s="240"/>
      <c r="AW58" s="240"/>
      <c r="AX58" s="240"/>
      <c r="AY58" s="240"/>
      <c r="AZ58" s="240">
        <f t="shared" si="0"/>
        <v>0</v>
      </c>
    </row>
    <row r="59" spans="1:52" ht="20.25" customHeight="1" outlineLevel="1" x14ac:dyDescent="0.3">
      <c r="A59" s="286"/>
      <c r="B59" s="167" t="str">
        <f>'GET DATA ΕΛ'!B59</f>
        <v>ΕΜΠΟΡΙΚΟΣ</v>
      </c>
      <c r="C59" s="9">
        <f>'GET DATA ΕΛ'!C59</f>
        <v>450</v>
      </c>
      <c r="D59" s="10">
        <f>'GET DATA ΕΛ'!D59</f>
        <v>0</v>
      </c>
      <c r="E59" s="243">
        <f>'GET DATA ΕΛ'!E59</f>
        <v>1280759</v>
      </c>
      <c r="F59" s="9">
        <f>'GET DATA ΕΛ'!F59</f>
        <v>187</v>
      </c>
      <c r="G59" s="10">
        <f>'GET DATA ΕΛ'!G59</f>
        <v>0</v>
      </c>
      <c r="H59" s="243">
        <f>'GET DATA ΕΛ'!H59</f>
        <v>649411</v>
      </c>
      <c r="I59" s="9">
        <f>'GET DATA ΕΛ'!I59</f>
        <v>359</v>
      </c>
      <c r="J59" s="10">
        <f>'GET DATA ΕΛ'!J59</f>
        <v>0</v>
      </c>
      <c r="K59" s="243">
        <f>'GET DATA ΕΛ'!K59</f>
        <v>2322902</v>
      </c>
      <c r="L59" s="9">
        <f>'GET DATA ΕΛ'!L59</f>
        <v>3</v>
      </c>
      <c r="M59" s="10">
        <f>'GET DATA ΕΛ'!M59</f>
        <v>0</v>
      </c>
      <c r="N59" s="232">
        <f>'GET DATA ΕΛ'!N59</f>
        <v>6578</v>
      </c>
      <c r="O59" s="9">
        <f>'GET DATA ΕΛ'!O59</f>
        <v>7</v>
      </c>
      <c r="P59" s="10">
        <f>'GET DATA ΕΛ'!P59</f>
        <v>0</v>
      </c>
      <c r="Q59" s="243">
        <f>'GET DATA ΕΛ'!Q59</f>
        <v>23299</v>
      </c>
      <c r="R59" s="9">
        <f>'GET DATA ΕΛ'!R59</f>
        <v>3</v>
      </c>
      <c r="S59" s="10">
        <f>'GET DATA ΕΛ'!S59</f>
        <v>0</v>
      </c>
      <c r="T59" s="243">
        <f>'GET DATA ΕΛ'!T59</f>
        <v>128366</v>
      </c>
      <c r="U59" s="9">
        <f>'GET DATA ΕΛ'!U59</f>
        <v>0</v>
      </c>
      <c r="V59" s="10">
        <f>'GET DATA ΕΛ'!V59</f>
        <v>0</v>
      </c>
      <c r="W59" s="243">
        <f>'GET DATA ΕΛ'!W59</f>
        <v>0</v>
      </c>
      <c r="X59" s="9">
        <f>'GET DATA ΕΛ'!X59</f>
        <v>0</v>
      </c>
      <c r="Y59" s="10">
        <f>'GET DATA ΕΛ'!Y59</f>
        <v>0</v>
      </c>
      <c r="Z59" s="232">
        <f>'GET DATA ΕΛ'!Z59</f>
        <v>0</v>
      </c>
      <c r="AA59" s="9">
        <f>'GET DATA ΕΛ'!AA59</f>
        <v>0</v>
      </c>
      <c r="AB59" s="10">
        <f>'GET DATA ΕΛ'!AB59</f>
        <v>0</v>
      </c>
      <c r="AC59" s="243">
        <f>'GET DATA ΕΛ'!AC59</f>
        <v>0</v>
      </c>
      <c r="AD59" s="9">
        <f>'GET DATA ΕΛ'!AD59</f>
        <v>0</v>
      </c>
      <c r="AE59" s="10">
        <f>'GET DATA ΕΛ'!AE59</f>
        <v>0</v>
      </c>
      <c r="AF59" s="232">
        <f>'GET DATA ΕΛ'!AF59</f>
        <v>0</v>
      </c>
      <c r="AG59" s="39">
        <f>'GET DATA ΕΛ'!AG59</f>
        <v>1009</v>
      </c>
      <c r="AH59" s="39">
        <f>'GET DATA ΕΛ'!AH59</f>
        <v>0</v>
      </c>
      <c r="AI59" s="39">
        <f>'GET DATA ΕΛ'!AI59</f>
        <v>4411315</v>
      </c>
      <c r="AJ59" s="10">
        <f>'GET DATA ΕΛ'!AJ59</f>
        <v>0</v>
      </c>
      <c r="AK59" s="196">
        <f>'GET DATA ΕΛ'!AK59</f>
        <v>0</v>
      </c>
      <c r="AL59" s="184">
        <f>'GET DATA ΕΛ'!AL59</f>
        <v>0</v>
      </c>
      <c r="AN59" s="240"/>
      <c r="AO59" s="240"/>
      <c r="AP59" s="240"/>
      <c r="AQ59" s="240"/>
      <c r="AR59" s="240"/>
      <c r="AS59" s="240"/>
      <c r="AU59" s="240"/>
      <c r="AV59" s="240"/>
      <c r="AW59" s="240"/>
      <c r="AX59" s="240"/>
      <c r="AY59" s="240"/>
      <c r="AZ59" s="240">
        <f t="shared" si="0"/>
        <v>0</v>
      </c>
    </row>
    <row r="60" spans="1:52" ht="20.25" customHeight="1" outlineLevel="1" x14ac:dyDescent="0.3">
      <c r="A60" s="286"/>
      <c r="B60" s="167" t="str">
        <f>'GET DATA ΕΛ'!B60</f>
        <v>CNG</v>
      </c>
      <c r="C60" s="9">
        <f>'GET DATA ΕΛ'!C60</f>
        <v>0</v>
      </c>
      <c r="D60" s="10">
        <f>'GET DATA ΕΛ'!D60</f>
        <v>0</v>
      </c>
      <c r="E60" s="243">
        <f>'GET DATA ΕΛ'!E60</f>
        <v>0</v>
      </c>
      <c r="F60" s="9">
        <f>'GET DATA ΕΛ'!F60</f>
        <v>0</v>
      </c>
      <c r="G60" s="10">
        <f>'GET DATA ΕΛ'!G60</f>
        <v>0</v>
      </c>
      <c r="H60" s="243">
        <f>'GET DATA ΕΛ'!H60</f>
        <v>0</v>
      </c>
      <c r="I60" s="9">
        <f>'GET DATA ΕΛ'!I60</f>
        <v>0</v>
      </c>
      <c r="J60" s="10">
        <f>'GET DATA ΕΛ'!J60</f>
        <v>0</v>
      </c>
      <c r="K60" s="243">
        <f>'GET DATA ΕΛ'!K60</f>
        <v>0</v>
      </c>
      <c r="L60" s="245">
        <f>'GET DATA ΕΛ'!L60</f>
        <v>0</v>
      </c>
      <c r="M60" s="10">
        <f>'GET DATA ΕΛ'!M60</f>
        <v>0</v>
      </c>
      <c r="N60" s="246">
        <f>'GET DATA ΕΛ'!N60</f>
        <v>0</v>
      </c>
      <c r="O60" s="245">
        <f>'GET DATA ΕΛ'!O60</f>
        <v>0</v>
      </c>
      <c r="P60" s="10">
        <f>'GET DATA ΕΛ'!P60</f>
        <v>0</v>
      </c>
      <c r="Q60" s="5">
        <f>'GET DATA ΕΛ'!Q60</f>
        <v>0</v>
      </c>
      <c r="R60" s="245">
        <f>'GET DATA ΕΛ'!R60</f>
        <v>0</v>
      </c>
      <c r="S60" s="10">
        <f>'GET DATA ΕΛ'!S60</f>
        <v>0</v>
      </c>
      <c r="T60" s="5">
        <f>'GET DATA ΕΛ'!T60</f>
        <v>0</v>
      </c>
      <c r="U60" s="9">
        <f>'GET DATA ΕΛ'!U60</f>
        <v>0</v>
      </c>
      <c r="V60" s="10">
        <f>'GET DATA ΕΛ'!V60</f>
        <v>0</v>
      </c>
      <c r="W60" s="243">
        <f>'GET DATA ΕΛ'!W60</f>
        <v>0</v>
      </c>
      <c r="X60" s="9">
        <f>'GET DATA ΕΛ'!X60</f>
        <v>0</v>
      </c>
      <c r="Y60" s="10">
        <f>'GET DATA ΕΛ'!Y60</f>
        <v>0</v>
      </c>
      <c r="Z60" s="232">
        <f>'GET DATA ΕΛ'!Z60</f>
        <v>0</v>
      </c>
      <c r="AA60" s="9">
        <f>'GET DATA ΕΛ'!AA60</f>
        <v>0</v>
      </c>
      <c r="AB60" s="10">
        <f>'GET DATA ΕΛ'!AB60</f>
        <v>0</v>
      </c>
      <c r="AC60" s="243">
        <f>'GET DATA ΕΛ'!AC60</f>
        <v>0</v>
      </c>
      <c r="AD60" s="9">
        <f>'GET DATA ΕΛ'!AD60</f>
        <v>0</v>
      </c>
      <c r="AE60" s="10">
        <f>'GET DATA ΕΛ'!AE60</f>
        <v>0</v>
      </c>
      <c r="AF60" s="232">
        <f>'GET DATA ΕΛ'!AF60</f>
        <v>0</v>
      </c>
      <c r="AG60" s="39">
        <f>'GET DATA ΕΛ'!AG60</f>
        <v>0</v>
      </c>
      <c r="AH60" s="39">
        <f>'GET DATA ΕΛ'!AH60</f>
        <v>0</v>
      </c>
      <c r="AI60" s="39">
        <f>'GET DATA ΕΛ'!AI60</f>
        <v>0</v>
      </c>
      <c r="AJ60" s="10">
        <f>'GET DATA ΕΛ'!AJ60</f>
        <v>0</v>
      </c>
      <c r="AK60" s="196">
        <f>'GET DATA ΕΛ'!AK60</f>
        <v>0</v>
      </c>
      <c r="AL60" s="184">
        <f>'GET DATA ΕΛ'!AL60</f>
        <v>0</v>
      </c>
      <c r="AN60" s="240"/>
      <c r="AO60" s="240"/>
      <c r="AP60" s="240"/>
      <c r="AQ60" s="240"/>
      <c r="AR60" s="240"/>
      <c r="AS60" s="240"/>
      <c r="AU60" s="240"/>
      <c r="AV60" s="240"/>
      <c r="AW60" s="240"/>
      <c r="AX60" s="240"/>
      <c r="AY60" s="240"/>
      <c r="AZ60" s="240">
        <f t="shared" si="0"/>
        <v>0</v>
      </c>
    </row>
    <row r="61" spans="1:52" ht="19.5" customHeight="1" outlineLevel="1" x14ac:dyDescent="0.3">
      <c r="A61" s="286"/>
      <c r="B61" s="167" t="str">
        <f>'GET DATA ΕΛ'!B61</f>
        <v>ΒΙΟΜΗΧΑΝΙΚΟΣ</v>
      </c>
      <c r="C61" s="9">
        <f>'GET DATA ΕΛ'!C61</f>
        <v>6</v>
      </c>
      <c r="D61" s="10">
        <f>'GET DATA ΕΛ'!D61</f>
        <v>0</v>
      </c>
      <c r="E61" s="243">
        <f>'GET DATA ΕΛ'!E61</f>
        <v>1238860</v>
      </c>
      <c r="F61" s="9">
        <f>'GET DATA ΕΛ'!F61</f>
        <v>6</v>
      </c>
      <c r="G61" s="10">
        <f>'GET DATA ΕΛ'!G61</f>
        <v>0</v>
      </c>
      <c r="H61" s="243">
        <f>'GET DATA ΕΛ'!H61</f>
        <v>6876014</v>
      </c>
      <c r="I61" s="9">
        <f>'GET DATA ΕΛ'!I61</f>
        <v>13</v>
      </c>
      <c r="J61" s="10">
        <f>'GET DATA ΕΛ'!J61</f>
        <v>0</v>
      </c>
      <c r="K61" s="243">
        <f>'GET DATA ΕΛ'!K61</f>
        <v>9758092</v>
      </c>
      <c r="L61" s="9">
        <f>'GET DATA ΕΛ'!L61</f>
        <v>26</v>
      </c>
      <c r="M61" s="10">
        <f>'GET DATA ΕΛ'!M61</f>
        <v>0</v>
      </c>
      <c r="N61" s="232">
        <f>'GET DATA ΕΛ'!N61</f>
        <v>21928161</v>
      </c>
      <c r="O61" s="9">
        <f>'GET DATA ΕΛ'!O61</f>
        <v>12</v>
      </c>
      <c r="P61" s="10">
        <f>'GET DATA ΕΛ'!P61</f>
        <v>0</v>
      </c>
      <c r="Q61" s="243">
        <f>'GET DATA ΕΛ'!Q61</f>
        <v>24569868</v>
      </c>
      <c r="R61" s="9">
        <f>'GET DATA ΕΛ'!R61</f>
        <v>7</v>
      </c>
      <c r="S61" s="10">
        <f>'GET DATA ΕΛ'!S61</f>
        <v>0</v>
      </c>
      <c r="T61" s="243">
        <f>'GET DATA ΕΛ'!T61</f>
        <v>3075886</v>
      </c>
      <c r="U61" s="9">
        <f>'GET DATA ΕΛ'!U61</f>
        <v>0</v>
      </c>
      <c r="V61" s="10">
        <f>'GET DATA ΕΛ'!V61</f>
        <v>0</v>
      </c>
      <c r="W61" s="243">
        <f>'GET DATA ΕΛ'!W61</f>
        <v>0</v>
      </c>
      <c r="X61" s="9">
        <f>'GET DATA ΕΛ'!X61</f>
        <v>0</v>
      </c>
      <c r="Y61" s="10">
        <f>'GET DATA ΕΛ'!Y61</f>
        <v>0</v>
      </c>
      <c r="Z61" s="232">
        <f>'GET DATA ΕΛ'!Z61</f>
        <v>0</v>
      </c>
      <c r="AA61" s="9">
        <f>'GET DATA ΕΛ'!AA61</f>
        <v>0</v>
      </c>
      <c r="AB61" s="10">
        <f>'GET DATA ΕΛ'!AB61</f>
        <v>0</v>
      </c>
      <c r="AC61" s="243">
        <f>'GET DATA ΕΛ'!AC61</f>
        <v>0</v>
      </c>
      <c r="AD61" s="9">
        <f>'GET DATA ΕΛ'!AD61</f>
        <v>0</v>
      </c>
      <c r="AE61" s="10">
        <f>'GET DATA ΕΛ'!AE61</f>
        <v>0</v>
      </c>
      <c r="AF61" s="232">
        <f>'GET DATA ΕΛ'!AF61</f>
        <v>0</v>
      </c>
      <c r="AG61" s="39">
        <f>'GET DATA ΕΛ'!AG61</f>
        <v>70</v>
      </c>
      <c r="AH61" s="39">
        <f>'GET DATA ΕΛ'!AH61</f>
        <v>0</v>
      </c>
      <c r="AI61" s="39">
        <f>'GET DATA ΕΛ'!AI61</f>
        <v>67446881</v>
      </c>
      <c r="AJ61" s="10">
        <f>'GET DATA ΕΛ'!AJ61</f>
        <v>0</v>
      </c>
      <c r="AK61" s="196">
        <f>'GET DATA ΕΛ'!AK61</f>
        <v>0</v>
      </c>
      <c r="AL61" s="184">
        <f>'GET DATA ΕΛ'!AL61</f>
        <v>0</v>
      </c>
      <c r="AN61" s="240"/>
      <c r="AO61" s="240"/>
      <c r="AP61" s="240"/>
      <c r="AQ61" s="240"/>
      <c r="AR61" s="240"/>
      <c r="AS61" s="240"/>
      <c r="AU61" s="240"/>
      <c r="AV61" s="240"/>
      <c r="AW61" s="240"/>
      <c r="AX61" s="240"/>
      <c r="AY61" s="240"/>
      <c r="AZ61" s="240">
        <f t="shared" si="0"/>
        <v>0</v>
      </c>
    </row>
    <row r="62" spans="1:52" ht="19.5" customHeight="1" outlineLevel="1" thickBot="1" x14ac:dyDescent="0.35">
      <c r="A62" s="287"/>
      <c r="B62" s="167" t="str">
        <f>'GET DATA ΕΛ'!B62</f>
        <v>ΚΛΙΜΑΤΙΣΜΟΣ / ΣΥΜΠΑΡΑΓΩΓΗ</v>
      </c>
      <c r="C62" s="160">
        <f>'GET DATA ΕΛ'!C62</f>
        <v>0</v>
      </c>
      <c r="D62" s="148">
        <f>'GET DATA ΕΛ'!D62</f>
        <v>0</v>
      </c>
      <c r="E62" s="157">
        <f>'GET DATA ΕΛ'!E62</f>
        <v>0</v>
      </c>
      <c r="F62" s="160">
        <f>'GET DATA ΕΛ'!F62</f>
        <v>0</v>
      </c>
      <c r="G62" s="148">
        <f>'GET DATA ΕΛ'!G62</f>
        <v>0</v>
      </c>
      <c r="H62" s="157">
        <f>'GET DATA ΕΛ'!H62</f>
        <v>0</v>
      </c>
      <c r="I62" s="160">
        <f>'GET DATA ΕΛ'!I62</f>
        <v>2</v>
      </c>
      <c r="J62" s="148">
        <f>'GET DATA ΕΛ'!J62</f>
        <v>0</v>
      </c>
      <c r="K62" s="157">
        <f>'GET DATA ΕΛ'!K62</f>
        <v>7120</v>
      </c>
      <c r="L62" s="160">
        <f>'GET DATA ΕΛ'!L62</f>
        <v>0</v>
      </c>
      <c r="M62" s="148">
        <f>'GET DATA ΕΛ'!M62</f>
        <v>0</v>
      </c>
      <c r="N62" s="233">
        <f>'GET DATA ΕΛ'!N62</f>
        <v>0</v>
      </c>
      <c r="O62" s="160">
        <f>'GET DATA ΕΛ'!O62</f>
        <v>0</v>
      </c>
      <c r="P62" s="148">
        <f>'GET DATA ΕΛ'!P62</f>
        <v>0</v>
      </c>
      <c r="Q62" s="157">
        <f>'GET DATA ΕΛ'!Q62</f>
        <v>0</v>
      </c>
      <c r="R62" s="160">
        <f>'GET DATA ΕΛ'!R62</f>
        <v>0</v>
      </c>
      <c r="S62" s="148">
        <f>'GET DATA ΕΛ'!S62</f>
        <v>0</v>
      </c>
      <c r="T62" s="157">
        <f>'GET DATA ΕΛ'!T62</f>
        <v>0</v>
      </c>
      <c r="U62" s="160">
        <f>'GET DATA ΕΛ'!U62</f>
        <v>0</v>
      </c>
      <c r="V62" s="148">
        <f>'GET DATA ΕΛ'!V62</f>
        <v>0</v>
      </c>
      <c r="W62" s="157">
        <f>'GET DATA ΕΛ'!W62</f>
        <v>0</v>
      </c>
      <c r="X62" s="160">
        <f>'GET DATA ΕΛ'!X62</f>
        <v>0</v>
      </c>
      <c r="Y62" s="148">
        <f>'GET DATA ΕΛ'!Y62</f>
        <v>0</v>
      </c>
      <c r="Z62" s="233">
        <f>'GET DATA ΕΛ'!Z62</f>
        <v>0</v>
      </c>
      <c r="AA62" s="160">
        <f>'GET DATA ΕΛ'!AA62</f>
        <v>0</v>
      </c>
      <c r="AB62" s="148">
        <f>'GET DATA ΕΛ'!AB62</f>
        <v>0</v>
      </c>
      <c r="AC62" s="157">
        <f>'GET DATA ΕΛ'!AC62</f>
        <v>0</v>
      </c>
      <c r="AD62" s="160">
        <f>'GET DATA ΕΛ'!AD62</f>
        <v>0</v>
      </c>
      <c r="AE62" s="148">
        <f>'GET DATA ΕΛ'!AE62</f>
        <v>0</v>
      </c>
      <c r="AF62" s="233">
        <f>'GET DATA ΕΛ'!AF62</f>
        <v>0</v>
      </c>
      <c r="AG62" s="39">
        <f>'GET DATA ΕΛ'!AG62</f>
        <v>2</v>
      </c>
      <c r="AH62" s="39">
        <f>'GET DATA ΕΛ'!AH62</f>
        <v>0</v>
      </c>
      <c r="AI62" s="39">
        <f>'GET DATA ΕΛ'!AI62</f>
        <v>7120</v>
      </c>
      <c r="AJ62" s="10">
        <f>'GET DATA ΕΛ'!AJ62</f>
        <v>0</v>
      </c>
      <c r="AK62" s="196">
        <f>'GET DATA ΕΛ'!AK62</f>
        <v>0</v>
      </c>
      <c r="AL62" s="184">
        <f>'GET DATA ΕΛ'!AL62</f>
        <v>0</v>
      </c>
      <c r="AN62" s="240"/>
      <c r="AO62" s="240"/>
      <c r="AP62" s="240"/>
      <c r="AQ62" s="240"/>
      <c r="AR62" s="240"/>
      <c r="AS62" s="240"/>
      <c r="AU62" s="240"/>
      <c r="AV62" s="240"/>
      <c r="AW62" s="240"/>
      <c r="AX62" s="240"/>
      <c r="AY62" s="240"/>
      <c r="AZ62" s="240">
        <f t="shared" si="0"/>
        <v>0</v>
      </c>
    </row>
    <row r="63" spans="1:52" ht="18" x14ac:dyDescent="0.3">
      <c r="A63" s="285">
        <f>'GET DATA ΕΛ'!A63</f>
        <v>10</v>
      </c>
      <c r="B63" s="168" t="str">
        <f>'GET DATA ΕΛ'!B63</f>
        <v>ΜΟΤΟΡ ΟΙΛ</v>
      </c>
      <c r="C63" s="73">
        <f>'GET DATA ΕΛ'!C63</f>
        <v>1</v>
      </c>
      <c r="D63" s="121">
        <f>'GET DATA ΕΛ'!D63</f>
        <v>0</v>
      </c>
      <c r="E63" s="242">
        <f>'GET DATA ΕΛ'!E63</f>
        <v>85348</v>
      </c>
      <c r="F63" s="73">
        <f>'GET DATA ΕΛ'!F63</f>
        <v>0</v>
      </c>
      <c r="G63" s="121">
        <f>'GET DATA ΕΛ'!G63</f>
        <v>0</v>
      </c>
      <c r="H63" s="242">
        <f>'GET DATA ΕΛ'!H63</f>
        <v>0</v>
      </c>
      <c r="I63" s="73">
        <f>'GET DATA ΕΛ'!I63</f>
        <v>4</v>
      </c>
      <c r="J63" s="121">
        <f>'GET DATA ΕΛ'!J63</f>
        <v>0</v>
      </c>
      <c r="K63" s="242">
        <f>'GET DATA ΕΛ'!K63</f>
        <v>7538968</v>
      </c>
      <c r="L63" s="73">
        <f>'GET DATA ΕΛ'!L63</f>
        <v>0</v>
      </c>
      <c r="M63" s="121">
        <f>'GET DATA ΕΛ'!M63</f>
        <v>0</v>
      </c>
      <c r="N63" s="231">
        <f>'GET DATA ΕΛ'!N63</f>
        <v>0</v>
      </c>
      <c r="O63" s="73">
        <f>'GET DATA ΕΛ'!O63</f>
        <v>0</v>
      </c>
      <c r="P63" s="121">
        <f>'GET DATA ΕΛ'!P63</f>
        <v>0</v>
      </c>
      <c r="Q63" s="242">
        <f>'GET DATA ΕΛ'!Q63</f>
        <v>0</v>
      </c>
      <c r="R63" s="73">
        <f>'GET DATA ΕΛ'!R63</f>
        <v>0</v>
      </c>
      <c r="S63" s="121">
        <f>'GET DATA ΕΛ'!S63</f>
        <v>0</v>
      </c>
      <c r="T63" s="242">
        <f>'GET DATA ΕΛ'!T63</f>
        <v>0</v>
      </c>
      <c r="U63" s="73">
        <f>'GET DATA ΕΛ'!U63</f>
        <v>0</v>
      </c>
      <c r="V63" s="121">
        <f>'GET DATA ΕΛ'!V63</f>
        <v>0</v>
      </c>
      <c r="W63" s="242">
        <f>'GET DATA ΕΛ'!W63</f>
        <v>0</v>
      </c>
      <c r="X63" s="73">
        <f>'GET DATA ΕΛ'!X63</f>
        <v>0</v>
      </c>
      <c r="Y63" s="121">
        <f>'GET DATA ΕΛ'!Y63</f>
        <v>0</v>
      </c>
      <c r="Z63" s="231">
        <f>'GET DATA ΕΛ'!Z63</f>
        <v>0</v>
      </c>
      <c r="AA63" s="73">
        <f>'GET DATA ΕΛ'!AA63</f>
        <v>0</v>
      </c>
      <c r="AB63" s="121">
        <f>'GET DATA ΕΛ'!AB63</f>
        <v>0</v>
      </c>
      <c r="AC63" s="242">
        <f>'GET DATA ΕΛ'!AC63</f>
        <v>0</v>
      </c>
      <c r="AD63" s="73">
        <f>'GET DATA ΕΛ'!AD63</f>
        <v>0</v>
      </c>
      <c r="AE63" s="121">
        <f>'GET DATA ΕΛ'!AE63</f>
        <v>0</v>
      </c>
      <c r="AF63" s="231">
        <f>'GET DATA ΕΛ'!AF63</f>
        <v>0</v>
      </c>
      <c r="AG63" s="121">
        <f>'GET DATA ΕΛ'!AG63</f>
        <v>5</v>
      </c>
      <c r="AH63" s="74">
        <f>'GET DATA ΕΛ'!AH63</f>
        <v>0</v>
      </c>
      <c r="AI63" s="74">
        <f>'GET DATA ΕΛ'!AI63</f>
        <v>7624316</v>
      </c>
      <c r="AJ63" s="74">
        <f>'GET DATA ΕΛ'!AJ63</f>
        <v>0</v>
      </c>
      <c r="AK63" s="181">
        <f>'GET DATA ΕΛ'!AK63</f>
        <v>0</v>
      </c>
      <c r="AL63" s="182">
        <f>'GET DATA ΕΛ'!AL63</f>
        <v>0</v>
      </c>
      <c r="AN63" s="240"/>
      <c r="AO63" s="240"/>
      <c r="AP63" s="240"/>
      <c r="AQ63" s="240"/>
      <c r="AR63" s="240"/>
      <c r="AS63" s="240"/>
      <c r="AU63" s="240"/>
      <c r="AV63" s="240"/>
      <c r="AW63" s="240"/>
      <c r="AX63" s="240"/>
      <c r="AY63" s="240"/>
      <c r="AZ63" s="240">
        <f t="shared" si="0"/>
        <v>0</v>
      </c>
    </row>
    <row r="64" spans="1:52" ht="19.5" customHeight="1" outlineLevel="1" x14ac:dyDescent="0.3">
      <c r="A64" s="286"/>
      <c r="B64" s="167" t="str">
        <f>'GET DATA ΕΛ'!B64</f>
        <v>ΟΙΚΙΑΚΟΣ</v>
      </c>
      <c r="C64" s="9">
        <f>'GET DATA ΕΛ'!C64</f>
        <v>0</v>
      </c>
      <c r="D64" s="10">
        <f>'GET DATA ΕΛ'!D64</f>
        <v>0</v>
      </c>
      <c r="E64" s="243">
        <f>'GET DATA ΕΛ'!E64</f>
        <v>0</v>
      </c>
      <c r="F64" s="9">
        <f>'GET DATA ΕΛ'!F64</f>
        <v>0</v>
      </c>
      <c r="G64" s="10">
        <f>'GET DATA ΕΛ'!G64</f>
        <v>0</v>
      </c>
      <c r="H64" s="243">
        <f>'GET DATA ΕΛ'!H64</f>
        <v>0</v>
      </c>
      <c r="I64" s="9">
        <f>'GET DATA ΕΛ'!I64</f>
        <v>0</v>
      </c>
      <c r="J64" s="10">
        <f>'GET DATA ΕΛ'!J64</f>
        <v>0</v>
      </c>
      <c r="K64" s="243">
        <f>'GET DATA ΕΛ'!K64</f>
        <v>0</v>
      </c>
      <c r="L64" s="9">
        <f>'GET DATA ΕΛ'!L64</f>
        <v>0</v>
      </c>
      <c r="M64" s="10">
        <f>'GET DATA ΕΛ'!M64</f>
        <v>0</v>
      </c>
      <c r="N64" s="232">
        <f>'GET DATA ΕΛ'!N64</f>
        <v>0</v>
      </c>
      <c r="O64" s="9">
        <f>'GET DATA ΕΛ'!O64</f>
        <v>0</v>
      </c>
      <c r="P64" s="10">
        <f>'GET DATA ΕΛ'!P64</f>
        <v>0</v>
      </c>
      <c r="Q64" s="243">
        <f>'GET DATA ΕΛ'!Q64</f>
        <v>0</v>
      </c>
      <c r="R64" s="9">
        <f>'GET DATA ΕΛ'!R64</f>
        <v>0</v>
      </c>
      <c r="S64" s="10">
        <f>'GET DATA ΕΛ'!S64</f>
        <v>0</v>
      </c>
      <c r="T64" s="243">
        <f>'GET DATA ΕΛ'!T64</f>
        <v>0</v>
      </c>
      <c r="U64" s="9">
        <f>'GET DATA ΕΛ'!U64</f>
        <v>0</v>
      </c>
      <c r="V64" s="10">
        <f>'GET DATA ΕΛ'!V64</f>
        <v>0</v>
      </c>
      <c r="W64" s="243">
        <f>'GET DATA ΕΛ'!W64</f>
        <v>0</v>
      </c>
      <c r="X64" s="9">
        <f>'GET DATA ΕΛ'!X64</f>
        <v>0</v>
      </c>
      <c r="Y64" s="10">
        <f>'GET DATA ΕΛ'!Y64</f>
        <v>0</v>
      </c>
      <c r="Z64" s="232">
        <f>'GET DATA ΕΛ'!Z64</f>
        <v>0</v>
      </c>
      <c r="AA64" s="9">
        <f>'GET DATA ΕΛ'!AA64</f>
        <v>0</v>
      </c>
      <c r="AB64" s="10">
        <f>'GET DATA ΕΛ'!AB64</f>
        <v>0</v>
      </c>
      <c r="AC64" s="243">
        <f>'GET DATA ΕΛ'!AC64</f>
        <v>0</v>
      </c>
      <c r="AD64" s="9">
        <f>'GET DATA ΕΛ'!AD64</f>
        <v>0</v>
      </c>
      <c r="AE64" s="10">
        <f>'GET DATA ΕΛ'!AE64</f>
        <v>0</v>
      </c>
      <c r="AF64" s="232">
        <f>'GET DATA ΕΛ'!AF64</f>
        <v>0</v>
      </c>
      <c r="AG64" s="39">
        <f>'GET DATA ΕΛ'!AG64</f>
        <v>0</v>
      </c>
      <c r="AH64" s="39">
        <f>'GET DATA ΕΛ'!AH64</f>
        <v>0</v>
      </c>
      <c r="AI64" s="39">
        <f>'GET DATA ΕΛ'!AI64</f>
        <v>0</v>
      </c>
      <c r="AJ64" s="10">
        <f>'GET DATA ΕΛ'!AJ64</f>
        <v>0</v>
      </c>
      <c r="AK64" s="196">
        <f>'GET DATA ΕΛ'!AK64</f>
        <v>0</v>
      </c>
      <c r="AL64" s="184">
        <f>'GET DATA ΕΛ'!AL64</f>
        <v>0</v>
      </c>
      <c r="AN64" s="240"/>
      <c r="AO64" s="240"/>
      <c r="AP64" s="240"/>
      <c r="AQ64" s="240"/>
      <c r="AR64" s="240"/>
      <c r="AS64" s="240"/>
      <c r="AU64" s="240"/>
      <c r="AV64" s="240"/>
      <c r="AW64" s="240"/>
      <c r="AX64" s="240"/>
      <c r="AY64" s="240"/>
      <c r="AZ64" s="240">
        <f t="shared" si="0"/>
        <v>0</v>
      </c>
    </row>
    <row r="65" spans="1:52" ht="19.5" customHeight="1" outlineLevel="1" x14ac:dyDescent="0.3">
      <c r="A65" s="286"/>
      <c r="B65" s="167" t="str">
        <f>'GET DATA ΕΛ'!B65</f>
        <v>ΕΜΠΟΡΙΚΟΣ</v>
      </c>
      <c r="C65" s="9">
        <f>'GET DATA ΕΛ'!C65</f>
        <v>0</v>
      </c>
      <c r="D65" s="10">
        <f>'GET DATA ΕΛ'!D65</f>
        <v>0</v>
      </c>
      <c r="E65" s="243">
        <f>'GET DATA ΕΛ'!E65</f>
        <v>0</v>
      </c>
      <c r="F65" s="9">
        <f>'GET DATA ΕΛ'!F65</f>
        <v>0</v>
      </c>
      <c r="G65" s="10">
        <f>'GET DATA ΕΛ'!G65</f>
        <v>0</v>
      </c>
      <c r="H65" s="243">
        <f>'GET DATA ΕΛ'!H65</f>
        <v>0</v>
      </c>
      <c r="I65" s="9">
        <f>'GET DATA ΕΛ'!I65</f>
        <v>0</v>
      </c>
      <c r="J65" s="10">
        <f>'GET DATA ΕΛ'!J65</f>
        <v>0</v>
      </c>
      <c r="K65" s="243">
        <f>'GET DATA ΕΛ'!K65</f>
        <v>0</v>
      </c>
      <c r="L65" s="9">
        <f>'GET DATA ΕΛ'!L65</f>
        <v>0</v>
      </c>
      <c r="M65" s="10">
        <f>'GET DATA ΕΛ'!M65</f>
        <v>0</v>
      </c>
      <c r="N65" s="232">
        <f>'GET DATA ΕΛ'!N65</f>
        <v>0</v>
      </c>
      <c r="O65" s="9">
        <f>'GET DATA ΕΛ'!O65</f>
        <v>0</v>
      </c>
      <c r="P65" s="10">
        <f>'GET DATA ΕΛ'!P65</f>
        <v>0</v>
      </c>
      <c r="Q65" s="243">
        <f>'GET DATA ΕΛ'!Q65</f>
        <v>0</v>
      </c>
      <c r="R65" s="9">
        <f>'GET DATA ΕΛ'!R65</f>
        <v>0</v>
      </c>
      <c r="S65" s="10">
        <f>'GET DATA ΕΛ'!S65</f>
        <v>0</v>
      </c>
      <c r="T65" s="243">
        <f>'GET DATA ΕΛ'!T65</f>
        <v>0</v>
      </c>
      <c r="U65" s="9">
        <f>'GET DATA ΕΛ'!U65</f>
        <v>0</v>
      </c>
      <c r="V65" s="10">
        <f>'GET DATA ΕΛ'!V65</f>
        <v>0</v>
      </c>
      <c r="W65" s="243">
        <f>'GET DATA ΕΛ'!W65</f>
        <v>0</v>
      </c>
      <c r="X65" s="9">
        <f>'GET DATA ΕΛ'!X65</f>
        <v>0</v>
      </c>
      <c r="Y65" s="10">
        <f>'GET DATA ΕΛ'!Y65</f>
        <v>0</v>
      </c>
      <c r="Z65" s="232">
        <f>'GET DATA ΕΛ'!Z65</f>
        <v>0</v>
      </c>
      <c r="AA65" s="9">
        <f>'GET DATA ΕΛ'!AA65</f>
        <v>0</v>
      </c>
      <c r="AB65" s="10">
        <f>'GET DATA ΕΛ'!AB65</f>
        <v>0</v>
      </c>
      <c r="AC65" s="243">
        <f>'GET DATA ΕΛ'!AC65</f>
        <v>0</v>
      </c>
      <c r="AD65" s="9">
        <f>'GET DATA ΕΛ'!AD65</f>
        <v>0</v>
      </c>
      <c r="AE65" s="10">
        <f>'GET DATA ΕΛ'!AE65</f>
        <v>0</v>
      </c>
      <c r="AF65" s="232">
        <f>'GET DATA ΕΛ'!AF65</f>
        <v>0</v>
      </c>
      <c r="AG65" s="39">
        <f>'GET DATA ΕΛ'!AG65</f>
        <v>0</v>
      </c>
      <c r="AH65" s="39">
        <f>'GET DATA ΕΛ'!AH65</f>
        <v>0</v>
      </c>
      <c r="AI65" s="39">
        <f>'GET DATA ΕΛ'!AI65</f>
        <v>0</v>
      </c>
      <c r="AJ65" s="10">
        <f>'GET DATA ΕΛ'!AJ65</f>
        <v>0</v>
      </c>
      <c r="AK65" s="196">
        <f>'GET DATA ΕΛ'!AK65</f>
        <v>0</v>
      </c>
      <c r="AL65" s="184">
        <f>'GET DATA ΕΛ'!AL65</f>
        <v>0</v>
      </c>
      <c r="AN65" s="240"/>
      <c r="AO65" s="240"/>
      <c r="AP65" s="240"/>
      <c r="AQ65" s="240"/>
      <c r="AR65" s="240"/>
      <c r="AS65" s="240"/>
      <c r="AU65" s="240"/>
      <c r="AV65" s="240"/>
      <c r="AW65" s="240"/>
      <c r="AX65" s="240"/>
      <c r="AY65" s="240"/>
      <c r="AZ65" s="240">
        <f t="shared" si="0"/>
        <v>0</v>
      </c>
    </row>
    <row r="66" spans="1:52" ht="19.5" customHeight="1" outlineLevel="1" x14ac:dyDescent="0.3">
      <c r="A66" s="286"/>
      <c r="B66" s="167" t="str">
        <f>'GET DATA ΕΛ'!B66</f>
        <v>CNG</v>
      </c>
      <c r="C66" s="9">
        <f>'GET DATA ΕΛ'!C66</f>
        <v>1</v>
      </c>
      <c r="D66" s="10">
        <f>'GET DATA ΕΛ'!D66</f>
        <v>0</v>
      </c>
      <c r="E66" s="243">
        <f>'GET DATA ΕΛ'!E66</f>
        <v>85348</v>
      </c>
      <c r="F66" s="9">
        <f>'GET DATA ΕΛ'!F66</f>
        <v>0</v>
      </c>
      <c r="G66" s="10">
        <f>'GET DATA ΕΛ'!G66</f>
        <v>0</v>
      </c>
      <c r="H66" s="243">
        <f>'GET DATA ΕΛ'!H66</f>
        <v>0</v>
      </c>
      <c r="I66" s="9">
        <f>'GET DATA ΕΛ'!I66</f>
        <v>0</v>
      </c>
      <c r="J66" s="10">
        <f>'GET DATA ΕΛ'!J66</f>
        <v>0</v>
      </c>
      <c r="K66" s="243">
        <f>'GET DATA ΕΛ'!K66</f>
        <v>0</v>
      </c>
      <c r="L66" s="9">
        <f>'GET DATA ΕΛ'!L66</f>
        <v>0</v>
      </c>
      <c r="M66" s="10">
        <f>'GET DATA ΕΛ'!M66</f>
        <v>0</v>
      </c>
      <c r="N66" s="232">
        <f>'GET DATA ΕΛ'!N66</f>
        <v>0</v>
      </c>
      <c r="O66" s="9">
        <f>'GET DATA ΕΛ'!O66</f>
        <v>0</v>
      </c>
      <c r="P66" s="10">
        <f>'GET DATA ΕΛ'!P66</f>
        <v>0</v>
      </c>
      <c r="Q66" s="243">
        <f>'GET DATA ΕΛ'!Q66</f>
        <v>0</v>
      </c>
      <c r="R66" s="9">
        <f>'GET DATA ΕΛ'!R66</f>
        <v>0</v>
      </c>
      <c r="S66" s="10">
        <f>'GET DATA ΕΛ'!S66</f>
        <v>0</v>
      </c>
      <c r="T66" s="243">
        <f>'GET DATA ΕΛ'!T66</f>
        <v>0</v>
      </c>
      <c r="U66" s="9">
        <f>'GET DATA ΕΛ'!U66</f>
        <v>0</v>
      </c>
      <c r="V66" s="10">
        <f>'GET DATA ΕΛ'!V66</f>
        <v>0</v>
      </c>
      <c r="W66" s="243">
        <f>'GET DATA ΕΛ'!W66</f>
        <v>0</v>
      </c>
      <c r="X66" s="9">
        <f>'GET DATA ΕΛ'!X66</f>
        <v>0</v>
      </c>
      <c r="Y66" s="10">
        <f>'GET DATA ΕΛ'!Y66</f>
        <v>0</v>
      </c>
      <c r="Z66" s="232">
        <f>'GET DATA ΕΛ'!Z66</f>
        <v>0</v>
      </c>
      <c r="AA66" s="9">
        <f>'GET DATA ΕΛ'!AA66</f>
        <v>0</v>
      </c>
      <c r="AB66" s="10">
        <f>'GET DATA ΕΛ'!AB66</f>
        <v>0</v>
      </c>
      <c r="AC66" s="243">
        <f>'GET DATA ΕΛ'!AC66</f>
        <v>0</v>
      </c>
      <c r="AD66" s="9">
        <f>'GET DATA ΕΛ'!AD66</f>
        <v>0</v>
      </c>
      <c r="AE66" s="10">
        <f>'GET DATA ΕΛ'!AE66</f>
        <v>0</v>
      </c>
      <c r="AF66" s="232">
        <f>'GET DATA ΕΛ'!AF66</f>
        <v>0</v>
      </c>
      <c r="AG66" s="39">
        <f>'GET DATA ΕΛ'!AG66</f>
        <v>1</v>
      </c>
      <c r="AH66" s="39">
        <f>'GET DATA ΕΛ'!AH66</f>
        <v>0</v>
      </c>
      <c r="AI66" s="39">
        <f>'GET DATA ΕΛ'!AI66</f>
        <v>85348</v>
      </c>
      <c r="AJ66" s="10">
        <f>'GET DATA ΕΛ'!AJ66</f>
        <v>0</v>
      </c>
      <c r="AK66" s="196">
        <f>'GET DATA ΕΛ'!AK66</f>
        <v>0</v>
      </c>
      <c r="AL66" s="184">
        <f>'GET DATA ΕΛ'!AL66</f>
        <v>0</v>
      </c>
      <c r="AN66" s="240"/>
      <c r="AO66" s="240"/>
      <c r="AP66" s="240"/>
      <c r="AQ66" s="240"/>
      <c r="AR66" s="240"/>
      <c r="AS66" s="240"/>
      <c r="AU66" s="240"/>
      <c r="AV66" s="240"/>
      <c r="AW66" s="240"/>
      <c r="AX66" s="240"/>
      <c r="AY66" s="240"/>
      <c r="AZ66" s="240">
        <f t="shared" si="0"/>
        <v>0</v>
      </c>
    </row>
    <row r="67" spans="1:52" ht="19.5" customHeight="1" outlineLevel="1" x14ac:dyDescent="0.3">
      <c r="A67" s="286"/>
      <c r="B67" s="167" t="str">
        <f>'GET DATA ΕΛ'!B67</f>
        <v>ΒΙΟΜΗΧΑΝΙΚΟΣ</v>
      </c>
      <c r="C67" s="9">
        <f>'GET DATA ΕΛ'!C67</f>
        <v>0</v>
      </c>
      <c r="D67" s="10">
        <f>'GET DATA ΕΛ'!D67</f>
        <v>0</v>
      </c>
      <c r="E67" s="243">
        <f>'GET DATA ΕΛ'!E67</f>
        <v>0</v>
      </c>
      <c r="F67" s="9">
        <f>'GET DATA ΕΛ'!F67</f>
        <v>0</v>
      </c>
      <c r="G67" s="10">
        <f>'GET DATA ΕΛ'!G67</f>
        <v>0</v>
      </c>
      <c r="H67" s="243">
        <f>'GET DATA ΕΛ'!H67</f>
        <v>0</v>
      </c>
      <c r="I67" s="9">
        <f>'GET DATA ΕΛ'!I67</f>
        <v>4</v>
      </c>
      <c r="J67" s="10">
        <f>'GET DATA ΕΛ'!J67</f>
        <v>0</v>
      </c>
      <c r="K67" s="243">
        <f>'GET DATA ΕΛ'!K67</f>
        <v>7538968</v>
      </c>
      <c r="L67" s="9">
        <f>'GET DATA ΕΛ'!L67</f>
        <v>0</v>
      </c>
      <c r="M67" s="10">
        <f>'GET DATA ΕΛ'!M67</f>
        <v>0</v>
      </c>
      <c r="N67" s="232">
        <f>'GET DATA ΕΛ'!N67</f>
        <v>0</v>
      </c>
      <c r="O67" s="9">
        <f>'GET DATA ΕΛ'!O67</f>
        <v>0</v>
      </c>
      <c r="P67" s="10">
        <f>'GET DATA ΕΛ'!P67</f>
        <v>0</v>
      </c>
      <c r="Q67" s="243">
        <f>'GET DATA ΕΛ'!Q67</f>
        <v>0</v>
      </c>
      <c r="R67" s="9">
        <f>'GET DATA ΕΛ'!R67</f>
        <v>0</v>
      </c>
      <c r="S67" s="10">
        <f>'GET DATA ΕΛ'!S67</f>
        <v>0</v>
      </c>
      <c r="T67" s="243">
        <f>'GET DATA ΕΛ'!T67</f>
        <v>0</v>
      </c>
      <c r="U67" s="9">
        <f>'GET DATA ΕΛ'!U67</f>
        <v>0</v>
      </c>
      <c r="V67" s="10">
        <f>'GET DATA ΕΛ'!V67</f>
        <v>0</v>
      </c>
      <c r="W67" s="243">
        <f>'GET DATA ΕΛ'!W67</f>
        <v>0</v>
      </c>
      <c r="X67" s="9">
        <f>'GET DATA ΕΛ'!X67</f>
        <v>0</v>
      </c>
      <c r="Y67" s="10">
        <f>'GET DATA ΕΛ'!Y67</f>
        <v>0</v>
      </c>
      <c r="Z67" s="232">
        <f>'GET DATA ΕΛ'!Z67</f>
        <v>0</v>
      </c>
      <c r="AA67" s="9">
        <f>'GET DATA ΕΛ'!AA67</f>
        <v>0</v>
      </c>
      <c r="AB67" s="10">
        <f>'GET DATA ΕΛ'!AB67</f>
        <v>0</v>
      </c>
      <c r="AC67" s="243">
        <f>'GET DATA ΕΛ'!AC67</f>
        <v>0</v>
      </c>
      <c r="AD67" s="9">
        <f>'GET DATA ΕΛ'!AD67</f>
        <v>0</v>
      </c>
      <c r="AE67" s="10">
        <f>'GET DATA ΕΛ'!AE67</f>
        <v>0</v>
      </c>
      <c r="AF67" s="232">
        <f>'GET DATA ΕΛ'!AF67</f>
        <v>0</v>
      </c>
      <c r="AG67" s="39">
        <f>'GET DATA ΕΛ'!AG67</f>
        <v>4</v>
      </c>
      <c r="AH67" s="39">
        <f>'GET DATA ΕΛ'!AH67</f>
        <v>0</v>
      </c>
      <c r="AI67" s="39">
        <f>'GET DATA ΕΛ'!AI67</f>
        <v>7538968</v>
      </c>
      <c r="AJ67" s="10">
        <f>'GET DATA ΕΛ'!AJ67</f>
        <v>0</v>
      </c>
      <c r="AK67" s="196">
        <f>'GET DATA ΕΛ'!AK67</f>
        <v>0</v>
      </c>
      <c r="AL67" s="184">
        <f>'GET DATA ΕΛ'!AL67</f>
        <v>0</v>
      </c>
      <c r="AN67" s="240"/>
      <c r="AO67" s="240"/>
      <c r="AP67" s="240"/>
      <c r="AQ67" s="240"/>
      <c r="AR67" s="240"/>
      <c r="AS67" s="240"/>
      <c r="AU67" s="240"/>
      <c r="AV67" s="240"/>
      <c r="AW67" s="240"/>
      <c r="AX67" s="240"/>
      <c r="AY67" s="240"/>
      <c r="AZ67" s="240">
        <f t="shared" si="0"/>
        <v>0</v>
      </c>
    </row>
    <row r="68" spans="1:52" ht="19.5" customHeight="1" outlineLevel="1" thickBot="1" x14ac:dyDescent="0.35">
      <c r="A68" s="287"/>
      <c r="B68" s="167" t="str">
        <f>'GET DATA ΕΛ'!B68</f>
        <v>ΚΛΙΜΑΤΙΣΜΟΣ / ΣΥΜΠΑΡΑΓΩΓΗ</v>
      </c>
      <c r="C68" s="160">
        <f>'GET DATA ΕΛ'!C68</f>
        <v>0</v>
      </c>
      <c r="D68" s="148">
        <f>'GET DATA ΕΛ'!D68</f>
        <v>0</v>
      </c>
      <c r="E68" s="157">
        <f>'GET DATA ΕΛ'!E68</f>
        <v>0</v>
      </c>
      <c r="F68" s="160">
        <f>'GET DATA ΕΛ'!F68</f>
        <v>0</v>
      </c>
      <c r="G68" s="148">
        <f>'GET DATA ΕΛ'!G68</f>
        <v>0</v>
      </c>
      <c r="H68" s="157">
        <f>'GET DATA ΕΛ'!H68</f>
        <v>0</v>
      </c>
      <c r="I68" s="160">
        <f>'GET DATA ΕΛ'!I68</f>
        <v>0</v>
      </c>
      <c r="J68" s="148">
        <f>'GET DATA ΕΛ'!J68</f>
        <v>0</v>
      </c>
      <c r="K68" s="157">
        <f>'GET DATA ΕΛ'!K68</f>
        <v>0</v>
      </c>
      <c r="L68" s="160">
        <f>'GET DATA ΕΛ'!L68</f>
        <v>0</v>
      </c>
      <c r="M68" s="148">
        <f>'GET DATA ΕΛ'!M68</f>
        <v>0</v>
      </c>
      <c r="N68" s="233">
        <f>'GET DATA ΕΛ'!N68</f>
        <v>0</v>
      </c>
      <c r="O68" s="160">
        <f>'GET DATA ΕΛ'!O68</f>
        <v>0</v>
      </c>
      <c r="P68" s="148">
        <f>'GET DATA ΕΛ'!P68</f>
        <v>0</v>
      </c>
      <c r="Q68" s="157">
        <f>'GET DATA ΕΛ'!Q68</f>
        <v>0</v>
      </c>
      <c r="R68" s="160">
        <f>'GET DATA ΕΛ'!R68</f>
        <v>0</v>
      </c>
      <c r="S68" s="148">
        <f>'GET DATA ΕΛ'!S68</f>
        <v>0</v>
      </c>
      <c r="T68" s="157">
        <f>'GET DATA ΕΛ'!T68</f>
        <v>0</v>
      </c>
      <c r="U68" s="160">
        <f>'GET DATA ΕΛ'!U68</f>
        <v>0</v>
      </c>
      <c r="V68" s="148">
        <f>'GET DATA ΕΛ'!V68</f>
        <v>0</v>
      </c>
      <c r="W68" s="157">
        <f>'GET DATA ΕΛ'!W68</f>
        <v>0</v>
      </c>
      <c r="X68" s="160">
        <f>'GET DATA ΕΛ'!X68</f>
        <v>0</v>
      </c>
      <c r="Y68" s="148">
        <f>'GET DATA ΕΛ'!Y68</f>
        <v>0</v>
      </c>
      <c r="Z68" s="233">
        <f>'GET DATA ΕΛ'!Z68</f>
        <v>0</v>
      </c>
      <c r="AA68" s="160">
        <f>'GET DATA ΕΛ'!AA68</f>
        <v>0</v>
      </c>
      <c r="AB68" s="148">
        <f>'GET DATA ΕΛ'!AB68</f>
        <v>0</v>
      </c>
      <c r="AC68" s="157">
        <f>'GET DATA ΕΛ'!AC68</f>
        <v>0</v>
      </c>
      <c r="AD68" s="160">
        <f>'GET DATA ΕΛ'!AD68</f>
        <v>0</v>
      </c>
      <c r="AE68" s="148">
        <f>'GET DATA ΕΛ'!AE68</f>
        <v>0</v>
      </c>
      <c r="AF68" s="233">
        <f>'GET DATA ΕΛ'!AF68</f>
        <v>0</v>
      </c>
      <c r="AG68" s="39">
        <f>'GET DATA ΕΛ'!AG68</f>
        <v>0</v>
      </c>
      <c r="AH68" s="39">
        <f>'GET DATA ΕΛ'!AH68</f>
        <v>0</v>
      </c>
      <c r="AI68" s="39">
        <f>'GET DATA ΕΛ'!AI68</f>
        <v>0</v>
      </c>
      <c r="AJ68" s="10">
        <f>'GET DATA ΕΛ'!AJ68</f>
        <v>0</v>
      </c>
      <c r="AK68" s="196">
        <f>'GET DATA ΕΛ'!AK68</f>
        <v>0</v>
      </c>
      <c r="AL68" s="184">
        <f>'GET DATA ΕΛ'!AL68</f>
        <v>0</v>
      </c>
      <c r="AN68" s="240"/>
      <c r="AO68" s="240"/>
      <c r="AP68" s="240"/>
      <c r="AQ68" s="240"/>
      <c r="AR68" s="240"/>
      <c r="AS68" s="240"/>
      <c r="AU68" s="240"/>
      <c r="AV68" s="240"/>
      <c r="AW68" s="240"/>
      <c r="AX68" s="240"/>
      <c r="AY68" s="240"/>
      <c r="AZ68" s="240">
        <f t="shared" si="0"/>
        <v>0</v>
      </c>
    </row>
    <row r="69" spans="1:52" ht="18" outlineLevel="1" x14ac:dyDescent="0.3">
      <c r="A69" s="285">
        <f>'GET DATA ΕΛ'!A69</f>
        <v>11</v>
      </c>
      <c r="B69" s="168" t="str">
        <f>'GET DATA ΕΛ'!B69</f>
        <v>ΜΥΤΙΛΗΝΑΙΟΣ A.E. - ΟΜΙΛΟΣ ΕΠΙΧΕΙΡΗΣΕΩΝ</v>
      </c>
      <c r="C69" s="73">
        <f>'GET DATA ΕΛ'!C69</f>
        <v>14029</v>
      </c>
      <c r="D69" s="121">
        <f>'GET DATA ΕΛ'!D69</f>
        <v>0</v>
      </c>
      <c r="E69" s="242">
        <f>'GET DATA ΕΛ'!E69</f>
        <v>14535197</v>
      </c>
      <c r="F69" s="73">
        <f>'GET DATA ΕΛ'!F69</f>
        <v>8224</v>
      </c>
      <c r="G69" s="121">
        <f>'GET DATA ΕΛ'!G69</f>
        <v>0</v>
      </c>
      <c r="H69" s="242">
        <f>'GET DATA ΕΛ'!H69</f>
        <v>12980552</v>
      </c>
      <c r="I69" s="73">
        <f>'GET DATA ΕΛ'!I69</f>
        <v>13135</v>
      </c>
      <c r="J69" s="121">
        <f>'GET DATA ΕΛ'!J69</f>
        <v>0</v>
      </c>
      <c r="K69" s="242">
        <f>'GET DATA ΕΛ'!K69</f>
        <v>9267689</v>
      </c>
      <c r="L69" s="73">
        <f>'GET DATA ΕΛ'!L69</f>
        <v>151</v>
      </c>
      <c r="M69" s="121">
        <f>'GET DATA ΕΛ'!M69</f>
        <v>0</v>
      </c>
      <c r="N69" s="231">
        <f>'GET DATA ΕΛ'!N69</f>
        <v>8461298</v>
      </c>
      <c r="O69" s="73">
        <f>'GET DATA ΕΛ'!O69</f>
        <v>420</v>
      </c>
      <c r="P69" s="121">
        <f>'GET DATA ΕΛ'!P69</f>
        <v>0</v>
      </c>
      <c r="Q69" s="242">
        <f>'GET DATA ΕΛ'!Q69</f>
        <v>25798452</v>
      </c>
      <c r="R69" s="73">
        <f>'GET DATA ΕΛ'!R69</f>
        <v>120</v>
      </c>
      <c r="S69" s="121">
        <f>'GET DATA ΕΛ'!S69</f>
        <v>0</v>
      </c>
      <c r="T69" s="242">
        <f>'GET DATA ΕΛ'!T69</f>
        <v>43055206</v>
      </c>
      <c r="U69" s="73">
        <f>'GET DATA ΕΛ'!U69</f>
        <v>0</v>
      </c>
      <c r="V69" s="121">
        <f>'GET DATA ΕΛ'!V69</f>
        <v>0</v>
      </c>
      <c r="W69" s="242">
        <f>'GET DATA ΕΛ'!W69</f>
        <v>0</v>
      </c>
      <c r="X69" s="73">
        <f>'GET DATA ΕΛ'!X69</f>
        <v>0</v>
      </c>
      <c r="Y69" s="121">
        <f>'GET DATA ΕΛ'!Y69</f>
        <v>0</v>
      </c>
      <c r="Z69" s="231">
        <f>'GET DATA ΕΛ'!Z69</f>
        <v>0</v>
      </c>
      <c r="AA69" s="73">
        <f>'GET DATA ΕΛ'!AA69</f>
        <v>0</v>
      </c>
      <c r="AB69" s="121">
        <f>'GET DATA ΕΛ'!AB69</f>
        <v>0</v>
      </c>
      <c r="AC69" s="242">
        <f>'GET DATA ΕΛ'!AC69</f>
        <v>0</v>
      </c>
      <c r="AD69" s="73">
        <f>'GET DATA ΕΛ'!AD69</f>
        <v>0</v>
      </c>
      <c r="AE69" s="121">
        <f>'GET DATA ΕΛ'!AE69</f>
        <v>0</v>
      </c>
      <c r="AF69" s="231">
        <f>'GET DATA ΕΛ'!AF69</f>
        <v>0</v>
      </c>
      <c r="AG69" s="121">
        <f>'GET DATA ΕΛ'!AG69</f>
        <v>36079</v>
      </c>
      <c r="AH69" s="74">
        <f>'GET DATA ΕΛ'!AH69</f>
        <v>0</v>
      </c>
      <c r="AI69" s="74">
        <f>'GET DATA ΕΛ'!AI69</f>
        <v>114098394</v>
      </c>
      <c r="AJ69" s="74">
        <f>'GET DATA ΕΛ'!AJ69</f>
        <v>0</v>
      </c>
      <c r="AK69" s="181">
        <f>'GET DATA ΕΛ'!AK69</f>
        <v>0</v>
      </c>
      <c r="AL69" s="182">
        <f>'GET DATA ΕΛ'!AL69</f>
        <v>0</v>
      </c>
      <c r="AN69" s="240"/>
      <c r="AO69" s="240"/>
      <c r="AP69" s="240"/>
      <c r="AQ69" s="240"/>
      <c r="AR69" s="240"/>
      <c r="AS69" s="240"/>
      <c r="AU69" s="240"/>
      <c r="AV69" s="240"/>
      <c r="AW69" s="240"/>
      <c r="AX69" s="240"/>
      <c r="AY69" s="240"/>
      <c r="AZ69" s="240">
        <f t="shared" si="0"/>
        <v>0</v>
      </c>
    </row>
    <row r="70" spans="1:52" ht="19.5" customHeight="1" outlineLevel="1" x14ac:dyDescent="0.3">
      <c r="A70" s="286"/>
      <c r="B70" s="167" t="str">
        <f>'GET DATA ΕΛ'!B70</f>
        <v>ΟΙΚΙΑΚΟΣ</v>
      </c>
      <c r="C70" s="9">
        <f>'GET DATA ΕΛ'!C70</f>
        <v>13656</v>
      </c>
      <c r="D70" s="10">
        <f>'GET DATA ΕΛ'!D70</f>
        <v>0</v>
      </c>
      <c r="E70" s="243">
        <f>'GET DATA ΕΛ'!E70</f>
        <v>1509931</v>
      </c>
      <c r="F70" s="9">
        <f>'GET DATA ΕΛ'!F70</f>
        <v>7972</v>
      </c>
      <c r="G70" s="10">
        <f>'GET DATA ΕΛ'!G70</f>
        <v>0</v>
      </c>
      <c r="H70" s="243">
        <f>'GET DATA ΕΛ'!H70</f>
        <v>989717</v>
      </c>
      <c r="I70" s="9">
        <f>'GET DATA ΕΛ'!I70</f>
        <v>12627</v>
      </c>
      <c r="J70" s="10">
        <f>'GET DATA ΕΛ'!J70</f>
        <v>0</v>
      </c>
      <c r="K70" s="243">
        <f>'GET DATA ΕΛ'!K70</f>
        <v>1477726</v>
      </c>
      <c r="L70" s="9">
        <f>'GET DATA ΕΛ'!L70</f>
        <v>139</v>
      </c>
      <c r="M70" s="10">
        <f>'GET DATA ΕΛ'!M70</f>
        <v>0</v>
      </c>
      <c r="N70" s="232">
        <f>'GET DATA ΕΛ'!N70</f>
        <v>9589</v>
      </c>
      <c r="O70" s="9">
        <f>'GET DATA ΕΛ'!O70</f>
        <v>395</v>
      </c>
      <c r="P70" s="10">
        <f>'GET DATA ΕΛ'!P70</f>
        <v>0</v>
      </c>
      <c r="Q70" s="243">
        <f>'GET DATA ΕΛ'!Q70</f>
        <v>30994</v>
      </c>
      <c r="R70" s="9">
        <f>'GET DATA ΕΛ'!R70</f>
        <v>111</v>
      </c>
      <c r="S70" s="10">
        <f>'GET DATA ΕΛ'!S70</f>
        <v>0</v>
      </c>
      <c r="T70" s="243">
        <f>'GET DATA ΕΛ'!T70</f>
        <v>11216</v>
      </c>
      <c r="U70" s="9">
        <f>'GET DATA ΕΛ'!U70</f>
        <v>0</v>
      </c>
      <c r="V70" s="10">
        <f>'GET DATA ΕΛ'!V70</f>
        <v>0</v>
      </c>
      <c r="W70" s="243">
        <f>'GET DATA ΕΛ'!W70</f>
        <v>0</v>
      </c>
      <c r="X70" s="9">
        <f>'GET DATA ΕΛ'!X70</f>
        <v>0</v>
      </c>
      <c r="Y70" s="10">
        <f>'GET DATA ΕΛ'!Y70</f>
        <v>0</v>
      </c>
      <c r="Z70" s="232">
        <f>'GET DATA ΕΛ'!Z70</f>
        <v>0</v>
      </c>
      <c r="AA70" s="9">
        <f>'GET DATA ΕΛ'!AA70</f>
        <v>0</v>
      </c>
      <c r="AB70" s="10">
        <f>'GET DATA ΕΛ'!AB70</f>
        <v>0</v>
      </c>
      <c r="AC70" s="243">
        <f>'GET DATA ΕΛ'!AC70</f>
        <v>0</v>
      </c>
      <c r="AD70" s="9">
        <f>'GET DATA ΕΛ'!AD70</f>
        <v>0</v>
      </c>
      <c r="AE70" s="10">
        <f>'GET DATA ΕΛ'!AE70</f>
        <v>0</v>
      </c>
      <c r="AF70" s="232">
        <f>'GET DATA ΕΛ'!AF70</f>
        <v>0</v>
      </c>
      <c r="AG70" s="39">
        <f>'GET DATA ΕΛ'!AG70</f>
        <v>34900</v>
      </c>
      <c r="AH70" s="39">
        <f>'GET DATA ΕΛ'!AH70</f>
        <v>0</v>
      </c>
      <c r="AI70" s="39">
        <f>'GET DATA ΕΛ'!AI70</f>
        <v>4029173</v>
      </c>
      <c r="AJ70" s="10">
        <f>'GET DATA ΕΛ'!AJ70</f>
        <v>0</v>
      </c>
      <c r="AK70" s="196">
        <f>'GET DATA ΕΛ'!AK70</f>
        <v>0</v>
      </c>
      <c r="AL70" s="184">
        <f>'GET DATA ΕΛ'!AL70</f>
        <v>0</v>
      </c>
      <c r="AN70" s="240"/>
      <c r="AO70" s="240"/>
      <c r="AP70" s="240"/>
      <c r="AQ70" s="240"/>
      <c r="AR70" s="240"/>
      <c r="AS70" s="240"/>
      <c r="AU70" s="240"/>
      <c r="AV70" s="240"/>
      <c r="AW70" s="240"/>
      <c r="AX70" s="240"/>
      <c r="AY70" s="240"/>
      <c r="AZ70" s="240">
        <f t="shared" si="0"/>
        <v>0</v>
      </c>
    </row>
    <row r="71" spans="1:52" ht="19.5" customHeight="1" outlineLevel="1" x14ac:dyDescent="0.3">
      <c r="A71" s="286"/>
      <c r="B71" s="167" t="str">
        <f>'GET DATA ΕΛ'!B71</f>
        <v>ΕΜΠΟΡΙΚΟΣ</v>
      </c>
      <c r="C71" s="9">
        <f>'GET DATA ΕΛ'!C71</f>
        <v>367</v>
      </c>
      <c r="D71" s="10">
        <f>'GET DATA ΕΛ'!D71</f>
        <v>0</v>
      </c>
      <c r="E71" s="243">
        <f>'GET DATA ΕΛ'!E71</f>
        <v>1809110</v>
      </c>
      <c r="F71" s="9">
        <f>'GET DATA ΕΛ'!F71</f>
        <v>246</v>
      </c>
      <c r="G71" s="10">
        <f>'GET DATA ΕΛ'!G71</f>
        <v>0</v>
      </c>
      <c r="H71" s="243">
        <f>'GET DATA ΕΛ'!H71</f>
        <v>935117</v>
      </c>
      <c r="I71" s="9">
        <f>'GET DATA ΕΛ'!I71</f>
        <v>498</v>
      </c>
      <c r="J71" s="10">
        <f>'GET DATA ΕΛ'!J71</f>
        <v>0</v>
      </c>
      <c r="K71" s="243">
        <f>'GET DATA ΕΛ'!K71</f>
        <v>3826091</v>
      </c>
      <c r="L71" s="9">
        <f>'GET DATA ΕΛ'!L71</f>
        <v>3</v>
      </c>
      <c r="M71" s="10">
        <f>'GET DATA ΕΛ'!M71</f>
        <v>0</v>
      </c>
      <c r="N71" s="232">
        <f>'GET DATA ΕΛ'!N71</f>
        <v>9264</v>
      </c>
      <c r="O71" s="9">
        <f>'GET DATA ΕΛ'!O71</f>
        <v>10</v>
      </c>
      <c r="P71" s="10">
        <f>'GET DATA ΕΛ'!P71</f>
        <v>0</v>
      </c>
      <c r="Q71" s="243">
        <f>'GET DATA ΕΛ'!Q71</f>
        <v>50425</v>
      </c>
      <c r="R71" s="9">
        <f>'GET DATA ΕΛ'!R71</f>
        <v>2</v>
      </c>
      <c r="S71" s="10">
        <f>'GET DATA ΕΛ'!S71</f>
        <v>0</v>
      </c>
      <c r="T71" s="243">
        <f>'GET DATA ΕΛ'!T71</f>
        <v>0</v>
      </c>
      <c r="U71" s="9">
        <f>'GET DATA ΕΛ'!U71</f>
        <v>0</v>
      </c>
      <c r="V71" s="10">
        <f>'GET DATA ΕΛ'!V71</f>
        <v>0</v>
      </c>
      <c r="W71" s="243">
        <f>'GET DATA ΕΛ'!W71</f>
        <v>0</v>
      </c>
      <c r="X71" s="9">
        <f>'GET DATA ΕΛ'!X71</f>
        <v>0</v>
      </c>
      <c r="Y71" s="10">
        <f>'GET DATA ΕΛ'!Y71</f>
        <v>0</v>
      </c>
      <c r="Z71" s="232">
        <f>'GET DATA ΕΛ'!Z71</f>
        <v>0</v>
      </c>
      <c r="AA71" s="9">
        <f>'GET DATA ΕΛ'!AA71</f>
        <v>0</v>
      </c>
      <c r="AB71" s="10">
        <f>'GET DATA ΕΛ'!AB71</f>
        <v>0</v>
      </c>
      <c r="AC71" s="243">
        <f>'GET DATA ΕΛ'!AC71</f>
        <v>0</v>
      </c>
      <c r="AD71" s="9">
        <f>'GET DATA ΕΛ'!AD71</f>
        <v>0</v>
      </c>
      <c r="AE71" s="10">
        <f>'GET DATA ΕΛ'!AE71</f>
        <v>0</v>
      </c>
      <c r="AF71" s="232">
        <f>'GET DATA ΕΛ'!AF71</f>
        <v>0</v>
      </c>
      <c r="AG71" s="39">
        <f>'GET DATA ΕΛ'!AG71</f>
        <v>1126</v>
      </c>
      <c r="AH71" s="39">
        <f>'GET DATA ΕΛ'!AH71</f>
        <v>0</v>
      </c>
      <c r="AI71" s="39">
        <f>'GET DATA ΕΛ'!AI71</f>
        <v>6630007</v>
      </c>
      <c r="AJ71" s="10">
        <f>'GET DATA ΕΛ'!AJ71</f>
        <v>0</v>
      </c>
      <c r="AK71" s="196">
        <f>'GET DATA ΕΛ'!AK71</f>
        <v>0</v>
      </c>
      <c r="AL71" s="184">
        <f>'GET DATA ΕΛ'!AL71</f>
        <v>0</v>
      </c>
      <c r="AN71" s="240"/>
      <c r="AO71" s="240"/>
      <c r="AP71" s="240"/>
      <c r="AQ71" s="240"/>
      <c r="AR71" s="240"/>
      <c r="AS71" s="240"/>
      <c r="AU71" s="240"/>
      <c r="AV71" s="240"/>
      <c r="AW71" s="240"/>
      <c r="AX71" s="240"/>
      <c r="AY71" s="240"/>
      <c r="AZ71" s="240">
        <f t="shared" si="0"/>
        <v>0</v>
      </c>
    </row>
    <row r="72" spans="1:52" ht="19.5" customHeight="1" outlineLevel="1" x14ac:dyDescent="0.3">
      <c r="A72" s="286"/>
      <c r="B72" s="167" t="str">
        <f>'GET DATA ΕΛ'!B72</f>
        <v>CNG</v>
      </c>
      <c r="C72" s="9">
        <f>'GET DATA ΕΛ'!C72</f>
        <v>0</v>
      </c>
      <c r="D72" s="10">
        <f>'GET DATA ΕΛ'!D72</f>
        <v>0</v>
      </c>
      <c r="E72" s="243">
        <f>'GET DATA ΕΛ'!E72</f>
        <v>0</v>
      </c>
      <c r="F72" s="9">
        <f>'GET DATA ΕΛ'!F72</f>
        <v>0</v>
      </c>
      <c r="G72" s="10">
        <f>'GET DATA ΕΛ'!G72</f>
        <v>0</v>
      </c>
      <c r="H72" s="243">
        <f>'GET DATA ΕΛ'!H72</f>
        <v>0</v>
      </c>
      <c r="I72" s="9">
        <f>'GET DATA ΕΛ'!I72</f>
        <v>0</v>
      </c>
      <c r="J72" s="10">
        <f>'GET DATA ΕΛ'!J72</f>
        <v>0</v>
      </c>
      <c r="K72" s="243">
        <f>'GET DATA ΕΛ'!K72</f>
        <v>0</v>
      </c>
      <c r="L72" s="245">
        <f>'GET DATA ΕΛ'!L72</f>
        <v>0</v>
      </c>
      <c r="M72" s="10">
        <f>'GET DATA ΕΛ'!M72</f>
        <v>0</v>
      </c>
      <c r="N72" s="246">
        <f>'GET DATA ΕΛ'!N72</f>
        <v>0</v>
      </c>
      <c r="O72" s="245">
        <f>'GET DATA ΕΛ'!O72</f>
        <v>0</v>
      </c>
      <c r="P72" s="10">
        <f>'GET DATA ΕΛ'!P72</f>
        <v>0</v>
      </c>
      <c r="Q72" s="5">
        <f>'GET DATA ΕΛ'!Q72</f>
        <v>0</v>
      </c>
      <c r="R72" s="245">
        <f>'GET DATA ΕΛ'!R72</f>
        <v>0</v>
      </c>
      <c r="S72" s="10">
        <f>'GET DATA ΕΛ'!S72</f>
        <v>0</v>
      </c>
      <c r="T72" s="5">
        <f>'GET DATA ΕΛ'!T72</f>
        <v>0</v>
      </c>
      <c r="U72" s="9">
        <f>'GET DATA ΕΛ'!U72</f>
        <v>0</v>
      </c>
      <c r="V72" s="10">
        <f>'GET DATA ΕΛ'!V72</f>
        <v>0</v>
      </c>
      <c r="W72" s="243">
        <f>'GET DATA ΕΛ'!W72</f>
        <v>0</v>
      </c>
      <c r="X72" s="9">
        <f>'GET DATA ΕΛ'!X72</f>
        <v>0</v>
      </c>
      <c r="Y72" s="10">
        <f>'GET DATA ΕΛ'!Y72</f>
        <v>0</v>
      </c>
      <c r="Z72" s="232">
        <f>'GET DATA ΕΛ'!Z72</f>
        <v>0</v>
      </c>
      <c r="AA72" s="9">
        <f>'GET DATA ΕΛ'!AA72</f>
        <v>0</v>
      </c>
      <c r="AB72" s="10">
        <f>'GET DATA ΕΛ'!AB72</f>
        <v>0</v>
      </c>
      <c r="AC72" s="243">
        <f>'GET DATA ΕΛ'!AC72</f>
        <v>0</v>
      </c>
      <c r="AD72" s="9">
        <f>'GET DATA ΕΛ'!AD72</f>
        <v>0</v>
      </c>
      <c r="AE72" s="10">
        <f>'GET DATA ΕΛ'!AE72</f>
        <v>0</v>
      </c>
      <c r="AF72" s="232">
        <f>'GET DATA ΕΛ'!AF72</f>
        <v>0</v>
      </c>
      <c r="AG72" s="39">
        <f>'GET DATA ΕΛ'!AG72</f>
        <v>0</v>
      </c>
      <c r="AH72" s="39">
        <f>'GET DATA ΕΛ'!AH72</f>
        <v>0</v>
      </c>
      <c r="AI72" s="39">
        <f>'GET DATA ΕΛ'!AI72</f>
        <v>0</v>
      </c>
      <c r="AJ72" s="10">
        <f>'GET DATA ΕΛ'!AJ72</f>
        <v>0</v>
      </c>
      <c r="AK72" s="196">
        <f>'GET DATA ΕΛ'!AK72</f>
        <v>0</v>
      </c>
      <c r="AL72" s="184">
        <f>'GET DATA ΕΛ'!AL72</f>
        <v>0</v>
      </c>
      <c r="AN72" s="240"/>
      <c r="AO72" s="240"/>
      <c r="AP72" s="240"/>
      <c r="AQ72" s="240"/>
      <c r="AR72" s="240"/>
      <c r="AS72" s="240"/>
      <c r="AU72" s="240"/>
      <c r="AV72" s="240"/>
      <c r="AW72" s="240"/>
      <c r="AX72" s="240"/>
      <c r="AY72" s="240"/>
      <c r="AZ72" s="240">
        <f t="shared" si="0"/>
        <v>0</v>
      </c>
    </row>
    <row r="73" spans="1:52" ht="19.5" customHeight="1" outlineLevel="1" x14ac:dyDescent="0.3">
      <c r="A73" s="286"/>
      <c r="B73" s="167" t="str">
        <f>'GET DATA ΕΛ'!B73</f>
        <v>ΒΙΟΜΗΧΑΝΙΚΟΣ</v>
      </c>
      <c r="C73" s="9">
        <f>'GET DATA ΕΛ'!C73</f>
        <v>6</v>
      </c>
      <c r="D73" s="10">
        <f>'GET DATA ΕΛ'!D73</f>
        <v>0</v>
      </c>
      <c r="E73" s="243">
        <f>'GET DATA ΕΛ'!E73</f>
        <v>11216156</v>
      </c>
      <c r="F73" s="9">
        <f>'GET DATA ΕΛ'!F73</f>
        <v>6</v>
      </c>
      <c r="G73" s="10">
        <f>'GET DATA ΕΛ'!G73</f>
        <v>0</v>
      </c>
      <c r="H73" s="243">
        <f>'GET DATA ΕΛ'!H73</f>
        <v>11055718</v>
      </c>
      <c r="I73" s="9">
        <f>'GET DATA ΕΛ'!I73</f>
        <v>6</v>
      </c>
      <c r="J73" s="10">
        <f>'GET DATA ΕΛ'!J73</f>
        <v>0</v>
      </c>
      <c r="K73" s="243">
        <f>'GET DATA ΕΛ'!K73</f>
        <v>3893917</v>
      </c>
      <c r="L73" s="9">
        <f>'GET DATA ΕΛ'!L73</f>
        <v>9</v>
      </c>
      <c r="M73" s="10">
        <f>'GET DATA ΕΛ'!M73</f>
        <v>0</v>
      </c>
      <c r="N73" s="232">
        <f>'GET DATA ΕΛ'!N73</f>
        <v>8442445</v>
      </c>
      <c r="O73" s="9">
        <f>'GET DATA ΕΛ'!O73</f>
        <v>15</v>
      </c>
      <c r="P73" s="10">
        <f>'GET DATA ΕΛ'!P73</f>
        <v>0</v>
      </c>
      <c r="Q73" s="243">
        <f>'GET DATA ΕΛ'!Q73</f>
        <v>25717033</v>
      </c>
      <c r="R73" s="9">
        <f>'GET DATA ΕΛ'!R73</f>
        <v>7</v>
      </c>
      <c r="S73" s="10">
        <f>'GET DATA ΕΛ'!S73</f>
        <v>0</v>
      </c>
      <c r="T73" s="243">
        <f>'GET DATA ΕΛ'!T73</f>
        <v>43043990</v>
      </c>
      <c r="U73" s="9">
        <f>'GET DATA ΕΛ'!U73</f>
        <v>0</v>
      </c>
      <c r="V73" s="10">
        <f>'GET DATA ΕΛ'!V73</f>
        <v>0</v>
      </c>
      <c r="W73" s="243">
        <f>'GET DATA ΕΛ'!W73</f>
        <v>0</v>
      </c>
      <c r="X73" s="9">
        <f>'GET DATA ΕΛ'!X73</f>
        <v>0</v>
      </c>
      <c r="Y73" s="10">
        <f>'GET DATA ΕΛ'!Y73</f>
        <v>0</v>
      </c>
      <c r="Z73" s="232">
        <f>'GET DATA ΕΛ'!Z73</f>
        <v>0</v>
      </c>
      <c r="AA73" s="9">
        <f>'GET DATA ΕΛ'!AA73</f>
        <v>0</v>
      </c>
      <c r="AB73" s="10">
        <f>'GET DATA ΕΛ'!AB73</f>
        <v>0</v>
      </c>
      <c r="AC73" s="243">
        <f>'GET DATA ΕΛ'!AC73</f>
        <v>0</v>
      </c>
      <c r="AD73" s="9">
        <f>'GET DATA ΕΛ'!AD73</f>
        <v>0</v>
      </c>
      <c r="AE73" s="10">
        <f>'GET DATA ΕΛ'!AE73</f>
        <v>0</v>
      </c>
      <c r="AF73" s="232">
        <f>'GET DATA ΕΛ'!AF73</f>
        <v>0</v>
      </c>
      <c r="AG73" s="39">
        <f>'GET DATA ΕΛ'!AG73</f>
        <v>49</v>
      </c>
      <c r="AH73" s="39">
        <f>'GET DATA ΕΛ'!AH73</f>
        <v>0</v>
      </c>
      <c r="AI73" s="39">
        <f>'GET DATA ΕΛ'!AI73</f>
        <v>103369259</v>
      </c>
      <c r="AJ73" s="10">
        <f>'GET DATA ΕΛ'!AJ73</f>
        <v>0</v>
      </c>
      <c r="AK73" s="196">
        <f>'GET DATA ΕΛ'!AK73</f>
        <v>0</v>
      </c>
      <c r="AL73" s="184">
        <f>'GET DATA ΕΛ'!AL73</f>
        <v>0</v>
      </c>
      <c r="AN73" s="240"/>
      <c r="AO73" s="240"/>
      <c r="AP73" s="240"/>
      <c r="AQ73" s="240"/>
      <c r="AR73" s="240"/>
      <c r="AS73" s="240"/>
      <c r="AU73" s="240"/>
      <c r="AV73" s="240"/>
      <c r="AW73" s="240"/>
      <c r="AX73" s="240"/>
      <c r="AY73" s="240"/>
      <c r="AZ73" s="240">
        <f t="shared" si="0"/>
        <v>0</v>
      </c>
    </row>
    <row r="74" spans="1:52" ht="19.5" customHeight="1" outlineLevel="1" thickBot="1" x14ac:dyDescent="0.35">
      <c r="A74" s="287"/>
      <c r="B74" s="167" t="str">
        <f>'GET DATA ΕΛ'!B74</f>
        <v>ΚΛΙΜΑΤΙΣΜΟΣ / ΣΥΜΠΑΡΑΓΩΓΗ</v>
      </c>
      <c r="C74" s="160">
        <f>'GET DATA ΕΛ'!C74</f>
        <v>0</v>
      </c>
      <c r="D74" s="148">
        <f>'GET DATA ΕΛ'!D74</f>
        <v>0</v>
      </c>
      <c r="E74" s="157">
        <f>'GET DATA ΕΛ'!E74</f>
        <v>0</v>
      </c>
      <c r="F74" s="160">
        <f>'GET DATA ΕΛ'!F74</f>
        <v>0</v>
      </c>
      <c r="G74" s="148">
        <f>'GET DATA ΕΛ'!G74</f>
        <v>0</v>
      </c>
      <c r="H74" s="157">
        <f>'GET DATA ΕΛ'!H74</f>
        <v>0</v>
      </c>
      <c r="I74" s="160">
        <f>'GET DATA ΕΛ'!I74</f>
        <v>4</v>
      </c>
      <c r="J74" s="148">
        <f>'GET DATA ΕΛ'!J74</f>
        <v>0</v>
      </c>
      <c r="K74" s="157">
        <f>'GET DATA ΕΛ'!K74</f>
        <v>69955</v>
      </c>
      <c r="L74" s="160">
        <f>'GET DATA ΕΛ'!L74</f>
        <v>0</v>
      </c>
      <c r="M74" s="148">
        <f>'GET DATA ΕΛ'!M74</f>
        <v>0</v>
      </c>
      <c r="N74" s="233">
        <f>'GET DATA ΕΛ'!N74</f>
        <v>0</v>
      </c>
      <c r="O74" s="160">
        <f>'GET DATA ΕΛ'!O74</f>
        <v>0</v>
      </c>
      <c r="P74" s="148">
        <f>'GET DATA ΕΛ'!P74</f>
        <v>0</v>
      </c>
      <c r="Q74" s="157">
        <f>'GET DATA ΕΛ'!Q74</f>
        <v>0</v>
      </c>
      <c r="R74" s="160">
        <f>'GET DATA ΕΛ'!R74</f>
        <v>0</v>
      </c>
      <c r="S74" s="148">
        <f>'GET DATA ΕΛ'!S74</f>
        <v>0</v>
      </c>
      <c r="T74" s="157">
        <f>'GET DATA ΕΛ'!T74</f>
        <v>0</v>
      </c>
      <c r="U74" s="160">
        <f>'GET DATA ΕΛ'!U74</f>
        <v>0</v>
      </c>
      <c r="V74" s="148">
        <f>'GET DATA ΕΛ'!V74</f>
        <v>0</v>
      </c>
      <c r="W74" s="157">
        <f>'GET DATA ΕΛ'!W74</f>
        <v>0</v>
      </c>
      <c r="X74" s="160">
        <f>'GET DATA ΕΛ'!X74</f>
        <v>0</v>
      </c>
      <c r="Y74" s="148">
        <f>'GET DATA ΕΛ'!Y74</f>
        <v>0</v>
      </c>
      <c r="Z74" s="233">
        <f>'GET DATA ΕΛ'!Z74</f>
        <v>0</v>
      </c>
      <c r="AA74" s="160">
        <f>'GET DATA ΕΛ'!AA74</f>
        <v>0</v>
      </c>
      <c r="AB74" s="148">
        <f>'GET DATA ΕΛ'!AB74</f>
        <v>0</v>
      </c>
      <c r="AC74" s="157">
        <f>'GET DATA ΕΛ'!AC74</f>
        <v>0</v>
      </c>
      <c r="AD74" s="160">
        <f>'GET DATA ΕΛ'!AD74</f>
        <v>0</v>
      </c>
      <c r="AE74" s="148">
        <f>'GET DATA ΕΛ'!AE74</f>
        <v>0</v>
      </c>
      <c r="AF74" s="233">
        <f>'GET DATA ΕΛ'!AF74</f>
        <v>0</v>
      </c>
      <c r="AG74" s="39">
        <f>'GET DATA ΕΛ'!AG74</f>
        <v>4</v>
      </c>
      <c r="AH74" s="39">
        <f>'GET DATA ΕΛ'!AH74</f>
        <v>0</v>
      </c>
      <c r="AI74" s="39">
        <f>'GET DATA ΕΛ'!AI74</f>
        <v>69955</v>
      </c>
      <c r="AJ74" s="10">
        <f>'GET DATA ΕΛ'!AJ74</f>
        <v>0</v>
      </c>
      <c r="AK74" s="196">
        <f>'GET DATA ΕΛ'!AK74</f>
        <v>0</v>
      </c>
      <c r="AL74" s="184">
        <f>'GET DATA ΕΛ'!AL74</f>
        <v>0</v>
      </c>
      <c r="AN74" s="240"/>
      <c r="AO74" s="240"/>
      <c r="AP74" s="240"/>
      <c r="AQ74" s="240"/>
      <c r="AR74" s="240"/>
      <c r="AS74" s="240"/>
      <c r="AU74" s="240"/>
      <c r="AV74" s="240"/>
      <c r="AW74" s="240"/>
      <c r="AX74" s="240"/>
      <c r="AY74" s="240"/>
      <c r="AZ74" s="240">
        <f t="shared" ref="AZ74:AZ129" si="1">AS74-AL74</f>
        <v>0</v>
      </c>
    </row>
    <row r="75" spans="1:52" ht="18" outlineLevel="1" x14ac:dyDescent="0.3">
      <c r="A75" s="285">
        <f>'GET DATA ΕΛ'!A75</f>
        <v>12</v>
      </c>
      <c r="B75" s="168" t="str">
        <f>'GET DATA ΕΛ'!B75</f>
        <v>ΣΙΔΕΝΟΡ ΒΙΟΜΗΧΑΝΙΚΗ ΧAΛΥΒΑ A.E</v>
      </c>
      <c r="C75" s="73">
        <f>'GET DATA ΕΛ'!C75</f>
        <v>1</v>
      </c>
      <c r="D75" s="121">
        <f>'GET DATA ΕΛ'!D75</f>
        <v>0</v>
      </c>
      <c r="E75" s="242">
        <f>'GET DATA ΕΛ'!E75</f>
        <v>7086523</v>
      </c>
      <c r="F75" s="73">
        <f>'GET DATA ΕΛ'!F75</f>
        <v>0</v>
      </c>
      <c r="G75" s="121">
        <f>'GET DATA ΕΛ'!G75</f>
        <v>0</v>
      </c>
      <c r="H75" s="242">
        <f>'GET DATA ΕΛ'!H75</f>
        <v>0</v>
      </c>
      <c r="I75" s="73">
        <f>'GET DATA ΕΛ'!I75</f>
        <v>0</v>
      </c>
      <c r="J75" s="121">
        <f>'GET DATA ΕΛ'!J75</f>
        <v>0</v>
      </c>
      <c r="K75" s="242">
        <f>'GET DATA ΕΛ'!K75</f>
        <v>0</v>
      </c>
      <c r="L75" s="73">
        <f>'GET DATA ΕΛ'!L75</f>
        <v>0</v>
      </c>
      <c r="M75" s="121">
        <f>'GET DATA ΕΛ'!M75</f>
        <v>0</v>
      </c>
      <c r="N75" s="231">
        <f>'GET DATA ΕΛ'!N75</f>
        <v>0</v>
      </c>
      <c r="O75" s="73">
        <f>'GET DATA ΕΛ'!O75</f>
        <v>0</v>
      </c>
      <c r="P75" s="121">
        <f>'GET DATA ΕΛ'!P75</f>
        <v>0</v>
      </c>
      <c r="Q75" s="242">
        <f>'GET DATA ΕΛ'!Q75</f>
        <v>0</v>
      </c>
      <c r="R75" s="73">
        <f>'GET DATA ΕΛ'!R75</f>
        <v>0</v>
      </c>
      <c r="S75" s="121">
        <f>'GET DATA ΕΛ'!S75</f>
        <v>0</v>
      </c>
      <c r="T75" s="242">
        <f>'GET DATA ΕΛ'!T75</f>
        <v>0</v>
      </c>
      <c r="U75" s="73">
        <f>'GET DATA ΕΛ'!U75</f>
        <v>0</v>
      </c>
      <c r="V75" s="121">
        <f>'GET DATA ΕΛ'!V75</f>
        <v>0</v>
      </c>
      <c r="W75" s="242">
        <f>'GET DATA ΕΛ'!W75</f>
        <v>0</v>
      </c>
      <c r="X75" s="73">
        <f>'GET DATA ΕΛ'!X75</f>
        <v>0</v>
      </c>
      <c r="Y75" s="121">
        <f>'GET DATA ΕΛ'!Y75</f>
        <v>0</v>
      </c>
      <c r="Z75" s="231">
        <f>'GET DATA ΕΛ'!Z75</f>
        <v>0</v>
      </c>
      <c r="AA75" s="73">
        <f>'GET DATA ΕΛ'!AA75</f>
        <v>0</v>
      </c>
      <c r="AB75" s="121">
        <f>'GET DATA ΕΛ'!AB75</f>
        <v>0</v>
      </c>
      <c r="AC75" s="242">
        <f>'GET DATA ΕΛ'!AC75</f>
        <v>0</v>
      </c>
      <c r="AD75" s="73">
        <f>'GET DATA ΕΛ'!AD75</f>
        <v>0</v>
      </c>
      <c r="AE75" s="121">
        <f>'GET DATA ΕΛ'!AE75</f>
        <v>0</v>
      </c>
      <c r="AF75" s="231">
        <f>'GET DATA ΕΛ'!AF75</f>
        <v>0</v>
      </c>
      <c r="AG75" s="121">
        <f>'GET DATA ΕΛ'!AG75</f>
        <v>1</v>
      </c>
      <c r="AH75" s="74">
        <f>'GET DATA ΕΛ'!AH75</f>
        <v>0</v>
      </c>
      <c r="AI75" s="74">
        <f>'GET DATA ΕΛ'!AI75</f>
        <v>7086523</v>
      </c>
      <c r="AJ75" s="74">
        <f>'GET DATA ΕΛ'!AJ75</f>
        <v>0</v>
      </c>
      <c r="AK75" s="181">
        <f>'GET DATA ΕΛ'!AK75</f>
        <v>0</v>
      </c>
      <c r="AL75" s="182">
        <f>'GET DATA ΕΛ'!AL75</f>
        <v>0</v>
      </c>
      <c r="AN75" s="240"/>
      <c r="AO75" s="240"/>
      <c r="AP75" s="240"/>
      <c r="AQ75" s="240"/>
      <c r="AR75" s="240"/>
      <c r="AS75" s="240"/>
      <c r="AU75" s="240"/>
      <c r="AV75" s="240"/>
      <c r="AW75" s="240"/>
      <c r="AX75" s="240"/>
      <c r="AY75" s="240"/>
      <c r="AZ75" s="240">
        <f t="shared" si="1"/>
        <v>0</v>
      </c>
    </row>
    <row r="76" spans="1:52" ht="19.5" customHeight="1" outlineLevel="1" x14ac:dyDescent="0.3">
      <c r="A76" s="286"/>
      <c r="B76" s="167" t="str">
        <f>'GET DATA ΕΛ'!B76</f>
        <v>ΟΙΚΙΑΚΟΣ</v>
      </c>
      <c r="C76" s="9">
        <f>'GET DATA ΕΛ'!C76</f>
        <v>0</v>
      </c>
      <c r="D76" s="10">
        <f>'GET DATA ΕΛ'!D76</f>
        <v>0</v>
      </c>
      <c r="E76" s="243">
        <f>'GET DATA ΕΛ'!E76</f>
        <v>0</v>
      </c>
      <c r="F76" s="9">
        <f>'GET DATA ΕΛ'!F76</f>
        <v>0</v>
      </c>
      <c r="G76" s="10">
        <f>'GET DATA ΕΛ'!G76</f>
        <v>0</v>
      </c>
      <c r="H76" s="243">
        <f>'GET DATA ΕΛ'!H76</f>
        <v>0</v>
      </c>
      <c r="I76" s="9">
        <f>'GET DATA ΕΛ'!I76</f>
        <v>0</v>
      </c>
      <c r="J76" s="10">
        <f>'GET DATA ΕΛ'!J76</f>
        <v>0</v>
      </c>
      <c r="K76" s="243">
        <f>'GET DATA ΕΛ'!K76</f>
        <v>0</v>
      </c>
      <c r="L76" s="9">
        <f>'GET DATA ΕΛ'!L76</f>
        <v>0</v>
      </c>
      <c r="M76" s="10">
        <f>'GET DATA ΕΛ'!M76</f>
        <v>0</v>
      </c>
      <c r="N76" s="232">
        <f>'GET DATA ΕΛ'!N76</f>
        <v>0</v>
      </c>
      <c r="O76" s="9">
        <f>'GET DATA ΕΛ'!O76</f>
        <v>0</v>
      </c>
      <c r="P76" s="10">
        <f>'GET DATA ΕΛ'!P76</f>
        <v>0</v>
      </c>
      <c r="Q76" s="243">
        <f>'GET DATA ΕΛ'!Q76</f>
        <v>0</v>
      </c>
      <c r="R76" s="9">
        <f>'GET DATA ΕΛ'!R76</f>
        <v>0</v>
      </c>
      <c r="S76" s="10">
        <f>'GET DATA ΕΛ'!S76</f>
        <v>0</v>
      </c>
      <c r="T76" s="243">
        <f>'GET DATA ΕΛ'!T76</f>
        <v>0</v>
      </c>
      <c r="U76" s="9">
        <f>'GET DATA ΕΛ'!U76</f>
        <v>0</v>
      </c>
      <c r="V76" s="10">
        <f>'GET DATA ΕΛ'!V76</f>
        <v>0</v>
      </c>
      <c r="W76" s="243">
        <f>'GET DATA ΕΛ'!W76</f>
        <v>0</v>
      </c>
      <c r="X76" s="9">
        <f>'GET DATA ΕΛ'!X76</f>
        <v>0</v>
      </c>
      <c r="Y76" s="10">
        <f>'GET DATA ΕΛ'!Y76</f>
        <v>0</v>
      </c>
      <c r="Z76" s="232">
        <f>'GET DATA ΕΛ'!Z76</f>
        <v>0</v>
      </c>
      <c r="AA76" s="9">
        <f>'GET DATA ΕΛ'!AA76</f>
        <v>0</v>
      </c>
      <c r="AB76" s="10">
        <f>'GET DATA ΕΛ'!AB76</f>
        <v>0</v>
      </c>
      <c r="AC76" s="243">
        <f>'GET DATA ΕΛ'!AC76</f>
        <v>0</v>
      </c>
      <c r="AD76" s="9">
        <f>'GET DATA ΕΛ'!AD76</f>
        <v>0</v>
      </c>
      <c r="AE76" s="10">
        <f>'GET DATA ΕΛ'!AE76</f>
        <v>0</v>
      </c>
      <c r="AF76" s="232">
        <f>'GET DATA ΕΛ'!AF76</f>
        <v>0</v>
      </c>
      <c r="AG76" s="39">
        <f>'GET DATA ΕΛ'!AG76</f>
        <v>0</v>
      </c>
      <c r="AH76" s="39">
        <f>'GET DATA ΕΛ'!AH76</f>
        <v>0</v>
      </c>
      <c r="AI76" s="39">
        <f>'GET DATA ΕΛ'!AI76</f>
        <v>0</v>
      </c>
      <c r="AJ76" s="10">
        <f>'GET DATA ΕΛ'!AJ76</f>
        <v>0</v>
      </c>
      <c r="AK76" s="196">
        <f>'GET DATA ΕΛ'!AK76</f>
        <v>0</v>
      </c>
      <c r="AL76" s="184">
        <f>'GET DATA ΕΛ'!AL76</f>
        <v>0</v>
      </c>
      <c r="AN76" s="240"/>
      <c r="AO76" s="240"/>
      <c r="AP76" s="240"/>
      <c r="AQ76" s="240"/>
      <c r="AR76" s="240"/>
      <c r="AS76" s="240"/>
      <c r="AU76" s="240"/>
      <c r="AV76" s="240"/>
      <c r="AW76" s="240"/>
      <c r="AX76" s="240"/>
      <c r="AY76" s="240"/>
      <c r="AZ76" s="240">
        <f t="shared" si="1"/>
        <v>0</v>
      </c>
    </row>
    <row r="77" spans="1:52" ht="19.5" customHeight="1" outlineLevel="1" x14ac:dyDescent="0.3">
      <c r="A77" s="286"/>
      <c r="B77" s="167" t="str">
        <f>'GET DATA ΕΛ'!B77</f>
        <v>ΕΜΠΟΡΙΚΟΣ</v>
      </c>
      <c r="C77" s="9">
        <f>'GET DATA ΕΛ'!C77</f>
        <v>0</v>
      </c>
      <c r="D77" s="10">
        <f>'GET DATA ΕΛ'!D77</f>
        <v>0</v>
      </c>
      <c r="E77" s="243">
        <f>'GET DATA ΕΛ'!E77</f>
        <v>0</v>
      </c>
      <c r="F77" s="9">
        <f>'GET DATA ΕΛ'!F77</f>
        <v>0</v>
      </c>
      <c r="G77" s="10">
        <f>'GET DATA ΕΛ'!G77</f>
        <v>0</v>
      </c>
      <c r="H77" s="243">
        <f>'GET DATA ΕΛ'!H77</f>
        <v>0</v>
      </c>
      <c r="I77" s="9">
        <f>'GET DATA ΕΛ'!I77</f>
        <v>0</v>
      </c>
      <c r="J77" s="10">
        <f>'GET DATA ΕΛ'!J77</f>
        <v>0</v>
      </c>
      <c r="K77" s="243">
        <f>'GET DATA ΕΛ'!K77</f>
        <v>0</v>
      </c>
      <c r="L77" s="9">
        <f>'GET DATA ΕΛ'!L77</f>
        <v>0</v>
      </c>
      <c r="M77" s="10">
        <f>'GET DATA ΕΛ'!M77</f>
        <v>0</v>
      </c>
      <c r="N77" s="232">
        <f>'GET DATA ΕΛ'!N77</f>
        <v>0</v>
      </c>
      <c r="O77" s="9">
        <f>'GET DATA ΕΛ'!O77</f>
        <v>0</v>
      </c>
      <c r="P77" s="10">
        <f>'GET DATA ΕΛ'!P77</f>
        <v>0</v>
      </c>
      <c r="Q77" s="243">
        <f>'GET DATA ΕΛ'!Q77</f>
        <v>0</v>
      </c>
      <c r="R77" s="9">
        <f>'GET DATA ΕΛ'!R77</f>
        <v>0</v>
      </c>
      <c r="S77" s="10">
        <f>'GET DATA ΕΛ'!S77</f>
        <v>0</v>
      </c>
      <c r="T77" s="243">
        <f>'GET DATA ΕΛ'!T77</f>
        <v>0</v>
      </c>
      <c r="U77" s="9">
        <f>'GET DATA ΕΛ'!U77</f>
        <v>0</v>
      </c>
      <c r="V77" s="10">
        <f>'GET DATA ΕΛ'!V77</f>
        <v>0</v>
      </c>
      <c r="W77" s="243">
        <f>'GET DATA ΕΛ'!W77</f>
        <v>0</v>
      </c>
      <c r="X77" s="9">
        <f>'GET DATA ΕΛ'!X77</f>
        <v>0</v>
      </c>
      <c r="Y77" s="10">
        <f>'GET DATA ΕΛ'!Y77</f>
        <v>0</v>
      </c>
      <c r="Z77" s="232">
        <f>'GET DATA ΕΛ'!Z77</f>
        <v>0</v>
      </c>
      <c r="AA77" s="9">
        <f>'GET DATA ΕΛ'!AA77</f>
        <v>0</v>
      </c>
      <c r="AB77" s="10">
        <f>'GET DATA ΕΛ'!AB77</f>
        <v>0</v>
      </c>
      <c r="AC77" s="243">
        <f>'GET DATA ΕΛ'!AC77</f>
        <v>0</v>
      </c>
      <c r="AD77" s="9">
        <f>'GET DATA ΕΛ'!AD77</f>
        <v>0</v>
      </c>
      <c r="AE77" s="10">
        <f>'GET DATA ΕΛ'!AE77</f>
        <v>0</v>
      </c>
      <c r="AF77" s="232">
        <f>'GET DATA ΕΛ'!AF77</f>
        <v>0</v>
      </c>
      <c r="AG77" s="39">
        <f>'GET DATA ΕΛ'!AG77</f>
        <v>0</v>
      </c>
      <c r="AH77" s="39">
        <f>'GET DATA ΕΛ'!AH77</f>
        <v>0</v>
      </c>
      <c r="AI77" s="39">
        <f>'GET DATA ΕΛ'!AI77</f>
        <v>0</v>
      </c>
      <c r="AJ77" s="10">
        <f>'GET DATA ΕΛ'!AJ77</f>
        <v>0</v>
      </c>
      <c r="AK77" s="196">
        <f>'GET DATA ΕΛ'!AK77</f>
        <v>0</v>
      </c>
      <c r="AL77" s="184">
        <f>'GET DATA ΕΛ'!AL77</f>
        <v>0</v>
      </c>
      <c r="AN77" s="240"/>
      <c r="AO77" s="240"/>
      <c r="AP77" s="240"/>
      <c r="AQ77" s="240"/>
      <c r="AR77" s="240"/>
      <c r="AS77" s="240"/>
      <c r="AU77" s="240"/>
      <c r="AV77" s="240"/>
      <c r="AW77" s="240"/>
      <c r="AX77" s="240"/>
      <c r="AY77" s="240"/>
      <c r="AZ77" s="240">
        <f t="shared" si="1"/>
        <v>0</v>
      </c>
    </row>
    <row r="78" spans="1:52" ht="19.5" customHeight="1" outlineLevel="1" x14ac:dyDescent="0.3">
      <c r="A78" s="286"/>
      <c r="B78" s="167" t="str">
        <f>'GET DATA ΕΛ'!B78</f>
        <v>CNG</v>
      </c>
      <c r="C78" s="9">
        <f>'GET DATA ΕΛ'!C78</f>
        <v>0</v>
      </c>
      <c r="D78" s="10">
        <f>'GET DATA ΕΛ'!D78</f>
        <v>0</v>
      </c>
      <c r="E78" s="243">
        <f>'GET DATA ΕΛ'!E78</f>
        <v>0</v>
      </c>
      <c r="F78" s="9">
        <f>'GET DATA ΕΛ'!F78</f>
        <v>0</v>
      </c>
      <c r="G78" s="10">
        <f>'GET DATA ΕΛ'!G78</f>
        <v>0</v>
      </c>
      <c r="H78" s="243">
        <f>'GET DATA ΕΛ'!H78</f>
        <v>0</v>
      </c>
      <c r="I78" s="9">
        <f>'GET DATA ΕΛ'!I78</f>
        <v>0</v>
      </c>
      <c r="J78" s="10">
        <f>'GET DATA ΕΛ'!J78</f>
        <v>0</v>
      </c>
      <c r="K78" s="243">
        <f>'GET DATA ΕΛ'!K78</f>
        <v>0</v>
      </c>
      <c r="L78" s="9">
        <f>'GET DATA ΕΛ'!L78</f>
        <v>0</v>
      </c>
      <c r="M78" s="10">
        <f>'GET DATA ΕΛ'!M78</f>
        <v>0</v>
      </c>
      <c r="N78" s="232">
        <f>'GET DATA ΕΛ'!N78</f>
        <v>0</v>
      </c>
      <c r="O78" s="9">
        <f>'GET DATA ΕΛ'!O78</f>
        <v>0</v>
      </c>
      <c r="P78" s="10">
        <f>'GET DATA ΕΛ'!P78</f>
        <v>0</v>
      </c>
      <c r="Q78" s="243">
        <f>'GET DATA ΕΛ'!Q78</f>
        <v>0</v>
      </c>
      <c r="R78" s="9">
        <f>'GET DATA ΕΛ'!R78</f>
        <v>0</v>
      </c>
      <c r="S78" s="10">
        <f>'GET DATA ΕΛ'!S78</f>
        <v>0</v>
      </c>
      <c r="T78" s="243">
        <f>'GET DATA ΕΛ'!T78</f>
        <v>0</v>
      </c>
      <c r="U78" s="9">
        <f>'GET DATA ΕΛ'!U78</f>
        <v>0</v>
      </c>
      <c r="V78" s="10">
        <f>'GET DATA ΕΛ'!V78</f>
        <v>0</v>
      </c>
      <c r="W78" s="243">
        <f>'GET DATA ΕΛ'!W78</f>
        <v>0</v>
      </c>
      <c r="X78" s="9">
        <f>'GET DATA ΕΛ'!X78</f>
        <v>0</v>
      </c>
      <c r="Y78" s="10">
        <f>'GET DATA ΕΛ'!Y78</f>
        <v>0</v>
      </c>
      <c r="Z78" s="232">
        <f>'GET DATA ΕΛ'!Z78</f>
        <v>0</v>
      </c>
      <c r="AA78" s="9">
        <f>'GET DATA ΕΛ'!AA78</f>
        <v>0</v>
      </c>
      <c r="AB78" s="10">
        <f>'GET DATA ΕΛ'!AB78</f>
        <v>0</v>
      </c>
      <c r="AC78" s="243">
        <f>'GET DATA ΕΛ'!AC78</f>
        <v>0</v>
      </c>
      <c r="AD78" s="9">
        <f>'GET DATA ΕΛ'!AD78</f>
        <v>0</v>
      </c>
      <c r="AE78" s="10">
        <f>'GET DATA ΕΛ'!AE78</f>
        <v>0</v>
      </c>
      <c r="AF78" s="232">
        <f>'GET DATA ΕΛ'!AF78</f>
        <v>0</v>
      </c>
      <c r="AG78" s="39">
        <f>'GET DATA ΕΛ'!AG78</f>
        <v>0</v>
      </c>
      <c r="AH78" s="39">
        <f>'GET DATA ΕΛ'!AH78</f>
        <v>0</v>
      </c>
      <c r="AI78" s="39">
        <f>'GET DATA ΕΛ'!AI78</f>
        <v>0</v>
      </c>
      <c r="AJ78" s="10">
        <f>'GET DATA ΕΛ'!AJ78</f>
        <v>0</v>
      </c>
      <c r="AK78" s="196">
        <f>'GET DATA ΕΛ'!AK78</f>
        <v>0</v>
      </c>
      <c r="AL78" s="184">
        <f>'GET DATA ΕΛ'!AL78</f>
        <v>0</v>
      </c>
      <c r="AN78" s="240"/>
      <c r="AO78" s="240"/>
      <c r="AP78" s="240"/>
      <c r="AQ78" s="240"/>
      <c r="AR78" s="240"/>
      <c r="AS78" s="240"/>
      <c r="AU78" s="240"/>
      <c r="AV78" s="240"/>
      <c r="AW78" s="240"/>
      <c r="AX78" s="240"/>
      <c r="AY78" s="240"/>
      <c r="AZ78" s="240">
        <f t="shared" si="1"/>
        <v>0</v>
      </c>
    </row>
    <row r="79" spans="1:52" ht="19.5" customHeight="1" outlineLevel="1" x14ac:dyDescent="0.3">
      <c r="A79" s="286"/>
      <c r="B79" s="167" t="str">
        <f>'GET DATA ΕΛ'!B79</f>
        <v>ΒΙΟΜΗΧΑΝΙΚΟΣ</v>
      </c>
      <c r="C79" s="9">
        <f>'GET DATA ΕΛ'!C79</f>
        <v>1</v>
      </c>
      <c r="D79" s="10">
        <f>'GET DATA ΕΛ'!D79</f>
        <v>0</v>
      </c>
      <c r="E79" s="243">
        <f>'GET DATA ΕΛ'!E79</f>
        <v>7086523</v>
      </c>
      <c r="F79" s="9">
        <f>'GET DATA ΕΛ'!F79</f>
        <v>0</v>
      </c>
      <c r="G79" s="10">
        <f>'GET DATA ΕΛ'!G79</f>
        <v>0</v>
      </c>
      <c r="H79" s="243">
        <f>'GET DATA ΕΛ'!H79</f>
        <v>0</v>
      </c>
      <c r="I79" s="9">
        <f>'GET DATA ΕΛ'!I79</f>
        <v>0</v>
      </c>
      <c r="J79" s="10">
        <f>'GET DATA ΕΛ'!J79</f>
        <v>0</v>
      </c>
      <c r="K79" s="243">
        <f>'GET DATA ΕΛ'!K79</f>
        <v>0</v>
      </c>
      <c r="L79" s="9">
        <f>'GET DATA ΕΛ'!L79</f>
        <v>0</v>
      </c>
      <c r="M79" s="10">
        <f>'GET DATA ΕΛ'!M79</f>
        <v>0</v>
      </c>
      <c r="N79" s="232">
        <f>'GET DATA ΕΛ'!N79</f>
        <v>0</v>
      </c>
      <c r="O79" s="9">
        <f>'GET DATA ΕΛ'!O79</f>
        <v>0</v>
      </c>
      <c r="P79" s="10">
        <f>'GET DATA ΕΛ'!P79</f>
        <v>0</v>
      </c>
      <c r="Q79" s="243">
        <f>'GET DATA ΕΛ'!Q79</f>
        <v>0</v>
      </c>
      <c r="R79" s="9">
        <f>'GET DATA ΕΛ'!R79</f>
        <v>0</v>
      </c>
      <c r="S79" s="10">
        <f>'GET DATA ΕΛ'!S79</f>
        <v>0</v>
      </c>
      <c r="T79" s="243">
        <f>'GET DATA ΕΛ'!T79</f>
        <v>0</v>
      </c>
      <c r="U79" s="9">
        <f>'GET DATA ΕΛ'!U79</f>
        <v>0</v>
      </c>
      <c r="V79" s="10">
        <f>'GET DATA ΕΛ'!V79</f>
        <v>0</v>
      </c>
      <c r="W79" s="243">
        <f>'GET DATA ΕΛ'!W79</f>
        <v>0</v>
      </c>
      <c r="X79" s="9">
        <f>'GET DATA ΕΛ'!X79</f>
        <v>0</v>
      </c>
      <c r="Y79" s="10">
        <f>'GET DATA ΕΛ'!Y79</f>
        <v>0</v>
      </c>
      <c r="Z79" s="232">
        <f>'GET DATA ΕΛ'!Z79</f>
        <v>0</v>
      </c>
      <c r="AA79" s="9">
        <f>'GET DATA ΕΛ'!AA79</f>
        <v>0</v>
      </c>
      <c r="AB79" s="10">
        <f>'GET DATA ΕΛ'!AB79</f>
        <v>0</v>
      </c>
      <c r="AC79" s="243">
        <f>'GET DATA ΕΛ'!AC79</f>
        <v>0</v>
      </c>
      <c r="AD79" s="9">
        <f>'GET DATA ΕΛ'!AD79</f>
        <v>0</v>
      </c>
      <c r="AE79" s="10">
        <f>'GET DATA ΕΛ'!AE79</f>
        <v>0</v>
      </c>
      <c r="AF79" s="232">
        <f>'GET DATA ΕΛ'!AF79</f>
        <v>0</v>
      </c>
      <c r="AG79" s="39">
        <f>'GET DATA ΕΛ'!AG79</f>
        <v>1</v>
      </c>
      <c r="AH79" s="39">
        <f>'GET DATA ΕΛ'!AH79</f>
        <v>0</v>
      </c>
      <c r="AI79" s="39">
        <f>'GET DATA ΕΛ'!AI79</f>
        <v>7086523</v>
      </c>
      <c r="AJ79" s="10">
        <f>'GET DATA ΕΛ'!AJ79</f>
        <v>0</v>
      </c>
      <c r="AK79" s="196">
        <f>'GET DATA ΕΛ'!AK79</f>
        <v>0</v>
      </c>
      <c r="AL79" s="184">
        <f>'GET DATA ΕΛ'!AL79</f>
        <v>0</v>
      </c>
      <c r="AN79" s="240"/>
      <c r="AO79" s="240"/>
      <c r="AP79" s="240"/>
      <c r="AQ79" s="240"/>
      <c r="AR79" s="240"/>
      <c r="AS79" s="240"/>
      <c r="AU79" s="240"/>
      <c r="AV79" s="240"/>
      <c r="AW79" s="240"/>
      <c r="AX79" s="240"/>
      <c r="AY79" s="240"/>
      <c r="AZ79" s="240">
        <f t="shared" si="1"/>
        <v>0</v>
      </c>
    </row>
    <row r="80" spans="1:52" ht="19.5" customHeight="1" outlineLevel="1" thickBot="1" x14ac:dyDescent="0.35">
      <c r="A80" s="287"/>
      <c r="B80" s="167" t="str">
        <f>'GET DATA ΕΛ'!B80</f>
        <v>ΚΛΙΜΑΤΙΣΜΟΣ / ΣΥΜΠΑΡΑΓΩΓΗ</v>
      </c>
      <c r="C80" s="160">
        <f>'GET DATA ΕΛ'!C80</f>
        <v>0</v>
      </c>
      <c r="D80" s="148">
        <f>'GET DATA ΕΛ'!D80</f>
        <v>0</v>
      </c>
      <c r="E80" s="157">
        <f>'GET DATA ΕΛ'!E80</f>
        <v>0</v>
      </c>
      <c r="F80" s="160">
        <f>'GET DATA ΕΛ'!F80</f>
        <v>0</v>
      </c>
      <c r="G80" s="148">
        <f>'GET DATA ΕΛ'!G80</f>
        <v>0</v>
      </c>
      <c r="H80" s="157">
        <f>'GET DATA ΕΛ'!H80</f>
        <v>0</v>
      </c>
      <c r="I80" s="160">
        <f>'GET DATA ΕΛ'!I80</f>
        <v>0</v>
      </c>
      <c r="J80" s="148">
        <f>'GET DATA ΕΛ'!J80</f>
        <v>0</v>
      </c>
      <c r="K80" s="157">
        <f>'GET DATA ΕΛ'!K80</f>
        <v>0</v>
      </c>
      <c r="L80" s="160">
        <f>'GET DATA ΕΛ'!L80</f>
        <v>0</v>
      </c>
      <c r="M80" s="148">
        <f>'GET DATA ΕΛ'!M80</f>
        <v>0</v>
      </c>
      <c r="N80" s="233">
        <f>'GET DATA ΕΛ'!N80</f>
        <v>0</v>
      </c>
      <c r="O80" s="160">
        <f>'GET DATA ΕΛ'!O80</f>
        <v>0</v>
      </c>
      <c r="P80" s="148">
        <f>'GET DATA ΕΛ'!P80</f>
        <v>0</v>
      </c>
      <c r="Q80" s="157">
        <f>'GET DATA ΕΛ'!Q80</f>
        <v>0</v>
      </c>
      <c r="R80" s="160">
        <f>'GET DATA ΕΛ'!R80</f>
        <v>0</v>
      </c>
      <c r="S80" s="148">
        <f>'GET DATA ΕΛ'!S80</f>
        <v>0</v>
      </c>
      <c r="T80" s="157">
        <f>'GET DATA ΕΛ'!T80</f>
        <v>0</v>
      </c>
      <c r="U80" s="160">
        <f>'GET DATA ΕΛ'!U80</f>
        <v>0</v>
      </c>
      <c r="V80" s="148">
        <f>'GET DATA ΕΛ'!V80</f>
        <v>0</v>
      </c>
      <c r="W80" s="157">
        <f>'GET DATA ΕΛ'!W80</f>
        <v>0</v>
      </c>
      <c r="X80" s="160">
        <f>'GET DATA ΕΛ'!X80</f>
        <v>0</v>
      </c>
      <c r="Y80" s="148">
        <f>'GET DATA ΕΛ'!Y80</f>
        <v>0</v>
      </c>
      <c r="Z80" s="233">
        <f>'GET DATA ΕΛ'!Z80</f>
        <v>0</v>
      </c>
      <c r="AA80" s="160">
        <f>'GET DATA ΕΛ'!AA80</f>
        <v>0</v>
      </c>
      <c r="AB80" s="148">
        <f>'GET DATA ΕΛ'!AB80</f>
        <v>0</v>
      </c>
      <c r="AC80" s="157">
        <f>'GET DATA ΕΛ'!AC80</f>
        <v>0</v>
      </c>
      <c r="AD80" s="160">
        <f>'GET DATA ΕΛ'!AD80</f>
        <v>0</v>
      </c>
      <c r="AE80" s="148">
        <f>'GET DATA ΕΛ'!AE80</f>
        <v>0</v>
      </c>
      <c r="AF80" s="233">
        <f>'GET DATA ΕΛ'!AF80</f>
        <v>0</v>
      </c>
      <c r="AG80" s="39">
        <f>'GET DATA ΕΛ'!AG80</f>
        <v>0</v>
      </c>
      <c r="AH80" s="39">
        <f>'GET DATA ΕΛ'!AH80</f>
        <v>0</v>
      </c>
      <c r="AI80" s="39">
        <f>'GET DATA ΕΛ'!AI80</f>
        <v>0</v>
      </c>
      <c r="AJ80" s="10">
        <f>'GET DATA ΕΛ'!AJ80</f>
        <v>0</v>
      </c>
      <c r="AK80" s="196">
        <f>'GET DATA ΕΛ'!AK80</f>
        <v>0</v>
      </c>
      <c r="AL80" s="184">
        <f>'GET DATA ΕΛ'!AL80</f>
        <v>0</v>
      </c>
      <c r="AN80" s="240"/>
      <c r="AO80" s="240"/>
      <c r="AP80" s="240"/>
      <c r="AQ80" s="240"/>
      <c r="AR80" s="240"/>
      <c r="AS80" s="240"/>
      <c r="AU80" s="240"/>
      <c r="AV80" s="240"/>
      <c r="AW80" s="240"/>
      <c r="AX80" s="240"/>
      <c r="AY80" s="240"/>
      <c r="AZ80" s="240">
        <f t="shared" si="1"/>
        <v>0</v>
      </c>
    </row>
    <row r="81" spans="1:52" ht="18" outlineLevel="1" x14ac:dyDescent="0.3">
      <c r="A81" s="285">
        <f>'GET DATA ΕΛ'!A81</f>
        <v>13</v>
      </c>
      <c r="B81" s="168" t="str">
        <f>'GET DATA ΕΛ'!B81</f>
        <v>ELPEDISON ΑΕ</v>
      </c>
      <c r="C81" s="73">
        <f>'GET DATA ΕΛ'!C81</f>
        <v>12621</v>
      </c>
      <c r="D81" s="121">
        <f>'GET DATA ΕΛ'!D81</f>
        <v>0</v>
      </c>
      <c r="E81" s="242">
        <f>'GET DATA ΕΛ'!E81</f>
        <v>4460311</v>
      </c>
      <c r="F81" s="73">
        <f>'GET DATA ΕΛ'!F81</f>
        <v>5891</v>
      </c>
      <c r="G81" s="121">
        <f>'GET DATA ΕΛ'!G81</f>
        <v>0</v>
      </c>
      <c r="H81" s="242">
        <f>'GET DATA ΕΛ'!H81</f>
        <v>1624363</v>
      </c>
      <c r="I81" s="73">
        <f>'GET DATA ΕΛ'!I81</f>
        <v>9610</v>
      </c>
      <c r="J81" s="121">
        <f>'GET DATA ΕΛ'!J81</f>
        <v>0</v>
      </c>
      <c r="K81" s="242">
        <f>'GET DATA ΕΛ'!K81</f>
        <v>2220587</v>
      </c>
      <c r="L81" s="73">
        <f>'GET DATA ΕΛ'!L81</f>
        <v>33</v>
      </c>
      <c r="M81" s="121">
        <f>'GET DATA ΕΛ'!M81</f>
        <v>0</v>
      </c>
      <c r="N81" s="231">
        <f>'GET DATA ΕΛ'!N81</f>
        <v>151398</v>
      </c>
      <c r="O81" s="73">
        <f>'GET DATA ΕΛ'!O81</f>
        <v>141</v>
      </c>
      <c r="P81" s="121">
        <f>'GET DATA ΕΛ'!P81</f>
        <v>0</v>
      </c>
      <c r="Q81" s="242">
        <f>'GET DATA ΕΛ'!Q81</f>
        <v>237838</v>
      </c>
      <c r="R81" s="73">
        <f>'GET DATA ΕΛ'!R81</f>
        <v>96</v>
      </c>
      <c r="S81" s="121">
        <f>'GET DATA ΕΛ'!S81</f>
        <v>0</v>
      </c>
      <c r="T81" s="242">
        <f>'GET DATA ΕΛ'!T81</f>
        <v>2967898</v>
      </c>
      <c r="U81" s="73">
        <f>'GET DATA ΕΛ'!U81</f>
        <v>0</v>
      </c>
      <c r="V81" s="121">
        <f>'GET DATA ΕΛ'!V81</f>
        <v>0</v>
      </c>
      <c r="W81" s="242">
        <f>'GET DATA ΕΛ'!W81</f>
        <v>0</v>
      </c>
      <c r="X81" s="73">
        <f>'GET DATA ΕΛ'!X81</f>
        <v>0</v>
      </c>
      <c r="Y81" s="121">
        <f>'GET DATA ΕΛ'!Y81</f>
        <v>0</v>
      </c>
      <c r="Z81" s="231">
        <f>'GET DATA ΕΛ'!Z81</f>
        <v>0</v>
      </c>
      <c r="AA81" s="73">
        <f>'GET DATA ΕΛ'!AA81</f>
        <v>0</v>
      </c>
      <c r="AB81" s="121">
        <f>'GET DATA ΕΛ'!AB81</f>
        <v>0</v>
      </c>
      <c r="AC81" s="242">
        <f>'GET DATA ΕΛ'!AC81</f>
        <v>0</v>
      </c>
      <c r="AD81" s="73">
        <f>'GET DATA ΕΛ'!AD81</f>
        <v>0</v>
      </c>
      <c r="AE81" s="121">
        <f>'GET DATA ΕΛ'!AE81</f>
        <v>0</v>
      </c>
      <c r="AF81" s="231">
        <f>'GET DATA ΕΛ'!AF81</f>
        <v>0</v>
      </c>
      <c r="AG81" s="121">
        <f>'GET DATA ΕΛ'!AG81</f>
        <v>28392</v>
      </c>
      <c r="AH81" s="74">
        <f>'GET DATA ΕΛ'!AH81</f>
        <v>0</v>
      </c>
      <c r="AI81" s="74">
        <f>'GET DATA ΕΛ'!AI81</f>
        <v>11662395</v>
      </c>
      <c r="AJ81" s="74">
        <f>'GET DATA ΕΛ'!AJ81</f>
        <v>0</v>
      </c>
      <c r="AK81" s="181">
        <f>'GET DATA ΕΛ'!AK81</f>
        <v>0</v>
      </c>
      <c r="AL81" s="182">
        <f>'GET DATA ΕΛ'!AL81</f>
        <v>0</v>
      </c>
      <c r="AN81" s="240"/>
      <c r="AO81" s="240"/>
      <c r="AP81" s="240"/>
      <c r="AQ81" s="240"/>
      <c r="AR81" s="240"/>
      <c r="AS81" s="240"/>
      <c r="AU81" s="240"/>
      <c r="AV81" s="240"/>
      <c r="AW81" s="240"/>
      <c r="AX81" s="240"/>
      <c r="AY81" s="240"/>
      <c r="AZ81" s="240">
        <f t="shared" si="1"/>
        <v>0</v>
      </c>
    </row>
    <row r="82" spans="1:52" ht="19.5" customHeight="1" outlineLevel="1" x14ac:dyDescent="0.3">
      <c r="A82" s="286"/>
      <c r="B82" s="167" t="str">
        <f>'GET DATA ΕΛ'!B82</f>
        <v>ΟΙΚΙΑΚΟΣ</v>
      </c>
      <c r="C82" s="9">
        <f>'GET DATA ΕΛ'!C82</f>
        <v>12391</v>
      </c>
      <c r="D82" s="10">
        <f>'GET DATA ΕΛ'!D82</f>
        <v>0</v>
      </c>
      <c r="E82" s="243">
        <f>'GET DATA ΕΛ'!E82</f>
        <v>2285467</v>
      </c>
      <c r="F82" s="9">
        <f>'GET DATA ΕΛ'!F82</f>
        <v>5765</v>
      </c>
      <c r="G82" s="10">
        <f>'GET DATA ΕΛ'!G82</f>
        <v>0</v>
      </c>
      <c r="H82" s="243">
        <f>'GET DATA ΕΛ'!H82</f>
        <v>756408</v>
      </c>
      <c r="I82" s="9">
        <f>'GET DATA ΕΛ'!I82</f>
        <v>9345</v>
      </c>
      <c r="J82" s="10">
        <f>'GET DATA ΕΛ'!J82</f>
        <v>0</v>
      </c>
      <c r="K82" s="243">
        <f>'GET DATA ΕΛ'!K82</f>
        <v>1153401</v>
      </c>
      <c r="L82" s="9">
        <f>'GET DATA ΕΛ'!L82</f>
        <v>32</v>
      </c>
      <c r="M82" s="10">
        <f>'GET DATA ΕΛ'!M82</f>
        <v>0</v>
      </c>
      <c r="N82" s="232">
        <f>'GET DATA ΕΛ'!N82</f>
        <v>2302</v>
      </c>
      <c r="O82" s="9">
        <f>'GET DATA ΕΛ'!O82</f>
        <v>137</v>
      </c>
      <c r="P82" s="10">
        <f>'GET DATA ΕΛ'!P82</f>
        <v>0</v>
      </c>
      <c r="Q82" s="243">
        <f>'GET DATA ΕΛ'!Q82</f>
        <v>12492</v>
      </c>
      <c r="R82" s="9">
        <f>'GET DATA ΕΛ'!R82</f>
        <v>92</v>
      </c>
      <c r="S82" s="10">
        <f>'GET DATA ΕΛ'!S82</f>
        <v>0</v>
      </c>
      <c r="T82" s="243">
        <f>'GET DATA ΕΛ'!T82</f>
        <v>6001</v>
      </c>
      <c r="U82" s="9">
        <f>'GET DATA ΕΛ'!U82</f>
        <v>0</v>
      </c>
      <c r="V82" s="10">
        <f>'GET DATA ΕΛ'!V82</f>
        <v>0</v>
      </c>
      <c r="W82" s="243">
        <f>'GET DATA ΕΛ'!W82</f>
        <v>0</v>
      </c>
      <c r="X82" s="9">
        <f>'GET DATA ΕΛ'!X82</f>
        <v>0</v>
      </c>
      <c r="Y82" s="10">
        <f>'GET DATA ΕΛ'!Y82</f>
        <v>0</v>
      </c>
      <c r="Z82" s="232">
        <f>'GET DATA ΕΛ'!Z82</f>
        <v>0</v>
      </c>
      <c r="AA82" s="9">
        <f>'GET DATA ΕΛ'!AA82</f>
        <v>0</v>
      </c>
      <c r="AB82" s="10">
        <f>'GET DATA ΕΛ'!AB82</f>
        <v>0</v>
      </c>
      <c r="AC82" s="243">
        <f>'GET DATA ΕΛ'!AC82</f>
        <v>0</v>
      </c>
      <c r="AD82" s="9">
        <f>'GET DATA ΕΛ'!AD82</f>
        <v>0</v>
      </c>
      <c r="AE82" s="10">
        <f>'GET DATA ΕΛ'!AE82</f>
        <v>0</v>
      </c>
      <c r="AF82" s="232">
        <f>'GET DATA ΕΛ'!AF82</f>
        <v>0</v>
      </c>
      <c r="AG82" s="39">
        <f>'GET DATA ΕΛ'!AG82</f>
        <v>27762</v>
      </c>
      <c r="AH82" s="39">
        <f>'GET DATA ΕΛ'!AH82</f>
        <v>0</v>
      </c>
      <c r="AI82" s="39">
        <f>'GET DATA ΕΛ'!AI82</f>
        <v>4216071</v>
      </c>
      <c r="AJ82" s="10">
        <f>'GET DATA ΕΛ'!AJ82</f>
        <v>0</v>
      </c>
      <c r="AK82" s="196">
        <f>'GET DATA ΕΛ'!AK82</f>
        <v>0</v>
      </c>
      <c r="AL82" s="184">
        <f>'GET DATA ΕΛ'!AL82</f>
        <v>0</v>
      </c>
      <c r="AN82" s="240"/>
      <c r="AO82" s="240"/>
      <c r="AP82" s="240"/>
      <c r="AQ82" s="240"/>
      <c r="AR82" s="240"/>
      <c r="AS82" s="240"/>
      <c r="AU82" s="240"/>
      <c r="AV82" s="240"/>
      <c r="AW82" s="240"/>
      <c r="AX82" s="240"/>
      <c r="AY82" s="240"/>
      <c r="AZ82" s="240">
        <f t="shared" si="1"/>
        <v>0</v>
      </c>
    </row>
    <row r="83" spans="1:52" ht="19.5" customHeight="1" outlineLevel="1" x14ac:dyDescent="0.3">
      <c r="A83" s="286"/>
      <c r="B83" s="167" t="str">
        <f>'GET DATA ΕΛ'!B83</f>
        <v>ΕΜΠΟΡΙΚΟΣ</v>
      </c>
      <c r="C83" s="9">
        <f>'GET DATA ΕΛ'!C83</f>
        <v>229</v>
      </c>
      <c r="D83" s="10">
        <f>'GET DATA ΕΛ'!D83</f>
        <v>0</v>
      </c>
      <c r="E83" s="243">
        <f>'GET DATA ΕΛ'!E83</f>
        <v>505223</v>
      </c>
      <c r="F83" s="9">
        <f>'GET DATA ΕΛ'!F83</f>
        <v>125</v>
      </c>
      <c r="G83" s="10">
        <f>'GET DATA ΕΛ'!G83</f>
        <v>0</v>
      </c>
      <c r="H83" s="243">
        <f>'GET DATA ΕΛ'!H83</f>
        <v>170632</v>
      </c>
      <c r="I83" s="9">
        <f>'GET DATA ΕΛ'!I83</f>
        <v>265</v>
      </c>
      <c r="J83" s="10">
        <f>'GET DATA ΕΛ'!J83</f>
        <v>0</v>
      </c>
      <c r="K83" s="243">
        <f>'GET DATA ΕΛ'!K83</f>
        <v>1067186</v>
      </c>
      <c r="L83" s="9">
        <f>'GET DATA ΕΛ'!L83</f>
        <v>0</v>
      </c>
      <c r="M83" s="10">
        <f>'GET DATA ΕΛ'!M83</f>
        <v>0</v>
      </c>
      <c r="N83" s="246">
        <f>'GET DATA ΕΛ'!N83</f>
        <v>0</v>
      </c>
      <c r="O83" s="9">
        <f>'GET DATA ΕΛ'!O83</f>
        <v>3</v>
      </c>
      <c r="P83" s="10">
        <f>'GET DATA ΕΛ'!P83</f>
        <v>0</v>
      </c>
      <c r="Q83" s="243">
        <f>'GET DATA ΕΛ'!Q83</f>
        <v>21213</v>
      </c>
      <c r="R83" s="245">
        <f>'GET DATA ΕΛ'!R83</f>
        <v>0</v>
      </c>
      <c r="S83" s="10">
        <f>'GET DATA ΕΛ'!S83</f>
        <v>0</v>
      </c>
      <c r="T83" s="5">
        <f>'GET DATA ΕΛ'!T83</f>
        <v>0</v>
      </c>
      <c r="U83" s="9">
        <f>'GET DATA ΕΛ'!U83</f>
        <v>0</v>
      </c>
      <c r="V83" s="10">
        <f>'GET DATA ΕΛ'!V83</f>
        <v>0</v>
      </c>
      <c r="W83" s="243">
        <f>'GET DATA ΕΛ'!W83</f>
        <v>0</v>
      </c>
      <c r="X83" s="9">
        <f>'GET DATA ΕΛ'!X83</f>
        <v>0</v>
      </c>
      <c r="Y83" s="10">
        <f>'GET DATA ΕΛ'!Y83</f>
        <v>0</v>
      </c>
      <c r="Z83" s="232">
        <f>'GET DATA ΕΛ'!Z83</f>
        <v>0</v>
      </c>
      <c r="AA83" s="9">
        <f>'GET DATA ΕΛ'!AA83</f>
        <v>0</v>
      </c>
      <c r="AB83" s="10">
        <f>'GET DATA ΕΛ'!AB83</f>
        <v>0</v>
      </c>
      <c r="AC83" s="243">
        <f>'GET DATA ΕΛ'!AC83</f>
        <v>0</v>
      </c>
      <c r="AD83" s="9">
        <f>'GET DATA ΕΛ'!AD83</f>
        <v>0</v>
      </c>
      <c r="AE83" s="10">
        <f>'GET DATA ΕΛ'!AE83</f>
        <v>0</v>
      </c>
      <c r="AF83" s="232">
        <f>'GET DATA ΕΛ'!AF83</f>
        <v>0</v>
      </c>
      <c r="AG83" s="39">
        <f>'GET DATA ΕΛ'!AG83</f>
        <v>622</v>
      </c>
      <c r="AH83" s="39">
        <f>'GET DATA ΕΛ'!AH83</f>
        <v>0</v>
      </c>
      <c r="AI83" s="39">
        <f>'GET DATA ΕΛ'!AI83</f>
        <v>1764254</v>
      </c>
      <c r="AJ83" s="10">
        <f>'GET DATA ΕΛ'!AJ83</f>
        <v>0</v>
      </c>
      <c r="AK83" s="196">
        <f>'GET DATA ΕΛ'!AK83</f>
        <v>0</v>
      </c>
      <c r="AL83" s="184">
        <f>'GET DATA ΕΛ'!AL83</f>
        <v>0</v>
      </c>
      <c r="AN83" s="240"/>
      <c r="AO83" s="240"/>
      <c r="AP83" s="240"/>
      <c r="AQ83" s="240"/>
      <c r="AR83" s="240"/>
      <c r="AS83" s="240"/>
      <c r="AU83" s="240"/>
      <c r="AV83" s="240"/>
      <c r="AW83" s="240"/>
      <c r="AX83" s="240"/>
      <c r="AY83" s="240"/>
      <c r="AZ83" s="240">
        <f t="shared" si="1"/>
        <v>0</v>
      </c>
    </row>
    <row r="84" spans="1:52" ht="19.5" customHeight="1" outlineLevel="1" x14ac:dyDescent="0.3">
      <c r="A84" s="286"/>
      <c r="B84" s="167" t="str">
        <f>'GET DATA ΕΛ'!B84</f>
        <v>CNG</v>
      </c>
      <c r="C84" s="9">
        <f>'GET DATA ΕΛ'!C84</f>
        <v>0</v>
      </c>
      <c r="D84" s="10">
        <f>'GET DATA ΕΛ'!D84</f>
        <v>0</v>
      </c>
      <c r="E84" s="243">
        <f>'GET DATA ΕΛ'!E84</f>
        <v>336</v>
      </c>
      <c r="F84" s="9">
        <f>'GET DATA ΕΛ'!F84</f>
        <v>0</v>
      </c>
      <c r="G84" s="10">
        <f>'GET DATA ΕΛ'!G84</f>
        <v>0</v>
      </c>
      <c r="H84" s="243">
        <f>'GET DATA ΕΛ'!H84</f>
        <v>0</v>
      </c>
      <c r="I84" s="9">
        <f>'GET DATA ΕΛ'!I84</f>
        <v>0</v>
      </c>
      <c r="J84" s="10">
        <f>'GET DATA ΕΛ'!J84</f>
        <v>0</v>
      </c>
      <c r="K84" s="243">
        <f>'GET DATA ΕΛ'!K84</f>
        <v>0</v>
      </c>
      <c r="L84" s="9">
        <f>'GET DATA ΕΛ'!L84</f>
        <v>0</v>
      </c>
      <c r="M84" s="10">
        <f>'GET DATA ΕΛ'!M84</f>
        <v>0</v>
      </c>
      <c r="N84" s="232">
        <f>'GET DATA ΕΛ'!N84</f>
        <v>0</v>
      </c>
      <c r="O84" s="245">
        <f>'GET DATA ΕΛ'!O84</f>
        <v>0</v>
      </c>
      <c r="P84" s="10">
        <f>'GET DATA ΕΛ'!P84</f>
        <v>0</v>
      </c>
      <c r="Q84" s="5">
        <f>'GET DATA ΕΛ'!Q84</f>
        <v>0</v>
      </c>
      <c r="R84" s="9">
        <f>'GET DATA ΕΛ'!R84</f>
        <v>0</v>
      </c>
      <c r="S84" s="10">
        <f>'GET DATA ΕΛ'!S84</f>
        <v>0</v>
      </c>
      <c r="T84" s="243">
        <f>'GET DATA ΕΛ'!T84</f>
        <v>0</v>
      </c>
      <c r="U84" s="9">
        <f>'GET DATA ΕΛ'!U84</f>
        <v>0</v>
      </c>
      <c r="V84" s="10">
        <f>'GET DATA ΕΛ'!V84</f>
        <v>0</v>
      </c>
      <c r="W84" s="243">
        <f>'GET DATA ΕΛ'!W84</f>
        <v>0</v>
      </c>
      <c r="X84" s="9">
        <f>'GET DATA ΕΛ'!X84</f>
        <v>0</v>
      </c>
      <c r="Y84" s="10">
        <f>'GET DATA ΕΛ'!Y84</f>
        <v>0</v>
      </c>
      <c r="Z84" s="232">
        <f>'GET DATA ΕΛ'!Z84</f>
        <v>0</v>
      </c>
      <c r="AA84" s="9">
        <f>'GET DATA ΕΛ'!AA84</f>
        <v>0</v>
      </c>
      <c r="AB84" s="10">
        <f>'GET DATA ΕΛ'!AB84</f>
        <v>0</v>
      </c>
      <c r="AC84" s="243">
        <f>'GET DATA ΕΛ'!AC84</f>
        <v>0</v>
      </c>
      <c r="AD84" s="9">
        <f>'GET DATA ΕΛ'!AD84</f>
        <v>0</v>
      </c>
      <c r="AE84" s="10">
        <f>'GET DATA ΕΛ'!AE84</f>
        <v>0</v>
      </c>
      <c r="AF84" s="232">
        <f>'GET DATA ΕΛ'!AF84</f>
        <v>0</v>
      </c>
      <c r="AG84" s="39">
        <f>'GET DATA ΕΛ'!AG84</f>
        <v>0</v>
      </c>
      <c r="AH84" s="39">
        <f>'GET DATA ΕΛ'!AH84</f>
        <v>0</v>
      </c>
      <c r="AI84" s="39">
        <f>'GET DATA ΕΛ'!AI84</f>
        <v>336</v>
      </c>
      <c r="AJ84" s="10">
        <f>'GET DATA ΕΛ'!AJ84</f>
        <v>0</v>
      </c>
      <c r="AK84" s="196">
        <f>'GET DATA ΕΛ'!AK84</f>
        <v>0</v>
      </c>
      <c r="AL84" s="184">
        <f>'GET DATA ΕΛ'!AL84</f>
        <v>0</v>
      </c>
      <c r="AN84" s="240"/>
      <c r="AO84" s="240"/>
      <c r="AP84" s="240"/>
      <c r="AQ84" s="240"/>
      <c r="AR84" s="240"/>
      <c r="AS84" s="240"/>
      <c r="AU84" s="240"/>
      <c r="AV84" s="240"/>
      <c r="AW84" s="240"/>
      <c r="AX84" s="240"/>
      <c r="AY84" s="240"/>
      <c r="AZ84" s="240">
        <f t="shared" si="1"/>
        <v>0</v>
      </c>
    </row>
    <row r="85" spans="1:52" ht="19.5" customHeight="1" outlineLevel="1" x14ac:dyDescent="0.3">
      <c r="A85" s="286"/>
      <c r="B85" s="167" t="str">
        <f>'GET DATA ΕΛ'!B85</f>
        <v>ΒΙΟΜΗΧΑΝΙΚΟΣ</v>
      </c>
      <c r="C85" s="9">
        <f>'GET DATA ΕΛ'!C85</f>
        <v>1</v>
      </c>
      <c r="D85" s="10">
        <f>'GET DATA ΕΛ'!D85</f>
        <v>0</v>
      </c>
      <c r="E85" s="243">
        <f>'GET DATA ΕΛ'!E85</f>
        <v>1669285</v>
      </c>
      <c r="F85" s="9">
        <f>'GET DATA ΕΛ'!F85</f>
        <v>1</v>
      </c>
      <c r="G85" s="10">
        <f>'GET DATA ΕΛ'!G85</f>
        <v>0</v>
      </c>
      <c r="H85" s="243">
        <f>'GET DATA ΕΛ'!H85</f>
        <v>697323</v>
      </c>
      <c r="I85" s="9">
        <f>'GET DATA ΕΛ'!I85</f>
        <v>0</v>
      </c>
      <c r="J85" s="10">
        <f>'GET DATA ΕΛ'!J85</f>
        <v>0</v>
      </c>
      <c r="K85" s="243">
        <f>'GET DATA ΕΛ'!K85</f>
        <v>0</v>
      </c>
      <c r="L85" s="9">
        <f>'GET DATA ΕΛ'!L85</f>
        <v>1</v>
      </c>
      <c r="M85" s="10">
        <f>'GET DATA ΕΛ'!M85</f>
        <v>0</v>
      </c>
      <c r="N85" s="232">
        <f>'GET DATA ΕΛ'!N85</f>
        <v>149096</v>
      </c>
      <c r="O85" s="9">
        <f>'GET DATA ΕΛ'!O85</f>
        <v>1</v>
      </c>
      <c r="P85" s="10">
        <f>'GET DATA ΕΛ'!P85</f>
        <v>0</v>
      </c>
      <c r="Q85" s="243">
        <f>'GET DATA ΕΛ'!Q85</f>
        <v>204133</v>
      </c>
      <c r="R85" s="9">
        <f>'GET DATA ΕΛ'!R85</f>
        <v>4</v>
      </c>
      <c r="S85" s="10">
        <f>'GET DATA ΕΛ'!S85</f>
        <v>0</v>
      </c>
      <c r="T85" s="243">
        <f>'GET DATA ΕΛ'!T85</f>
        <v>2961897</v>
      </c>
      <c r="U85" s="9">
        <f>'GET DATA ΕΛ'!U85</f>
        <v>0</v>
      </c>
      <c r="V85" s="10">
        <f>'GET DATA ΕΛ'!V85</f>
        <v>0</v>
      </c>
      <c r="W85" s="243">
        <f>'GET DATA ΕΛ'!W85</f>
        <v>0</v>
      </c>
      <c r="X85" s="9">
        <f>'GET DATA ΕΛ'!X85</f>
        <v>0</v>
      </c>
      <c r="Y85" s="10">
        <f>'GET DATA ΕΛ'!Y85</f>
        <v>0</v>
      </c>
      <c r="Z85" s="232">
        <f>'GET DATA ΕΛ'!Z85</f>
        <v>0</v>
      </c>
      <c r="AA85" s="9">
        <f>'GET DATA ΕΛ'!AA85</f>
        <v>0</v>
      </c>
      <c r="AB85" s="10">
        <f>'GET DATA ΕΛ'!AB85</f>
        <v>0</v>
      </c>
      <c r="AC85" s="243">
        <f>'GET DATA ΕΛ'!AC85</f>
        <v>0</v>
      </c>
      <c r="AD85" s="9">
        <f>'GET DATA ΕΛ'!AD85</f>
        <v>0</v>
      </c>
      <c r="AE85" s="10">
        <f>'GET DATA ΕΛ'!AE85</f>
        <v>0</v>
      </c>
      <c r="AF85" s="232">
        <f>'GET DATA ΕΛ'!AF85</f>
        <v>0</v>
      </c>
      <c r="AG85" s="39">
        <f>'GET DATA ΕΛ'!AG85</f>
        <v>8</v>
      </c>
      <c r="AH85" s="39">
        <f>'GET DATA ΕΛ'!AH85</f>
        <v>0</v>
      </c>
      <c r="AI85" s="39">
        <f>'GET DATA ΕΛ'!AI85</f>
        <v>5681734</v>
      </c>
      <c r="AJ85" s="10">
        <f>'GET DATA ΕΛ'!AJ85</f>
        <v>0</v>
      </c>
      <c r="AK85" s="196">
        <f>'GET DATA ΕΛ'!AK85</f>
        <v>0</v>
      </c>
      <c r="AL85" s="184">
        <f>'GET DATA ΕΛ'!AL85</f>
        <v>0</v>
      </c>
      <c r="AN85" s="240"/>
      <c r="AO85" s="240"/>
      <c r="AP85" s="240"/>
      <c r="AQ85" s="240"/>
      <c r="AR85" s="240"/>
      <c r="AS85" s="240"/>
      <c r="AU85" s="240"/>
      <c r="AV85" s="240"/>
      <c r="AW85" s="240"/>
      <c r="AX85" s="240"/>
      <c r="AY85" s="240"/>
      <c r="AZ85" s="240">
        <f t="shared" si="1"/>
        <v>0</v>
      </c>
    </row>
    <row r="86" spans="1:52" ht="19.5" customHeight="1" outlineLevel="1" thickBot="1" x14ac:dyDescent="0.35">
      <c r="A86" s="287"/>
      <c r="B86" s="167" t="str">
        <f>'GET DATA ΕΛ'!B86</f>
        <v>ΚΛΙΜΑΤΙΣΜΟΣ / ΣΥΜΠΑΡΑΓΩΓΗ</v>
      </c>
      <c r="C86" s="160">
        <f>'GET DATA ΕΛ'!C86</f>
        <v>0</v>
      </c>
      <c r="D86" s="148">
        <f>'GET DATA ΕΛ'!D86</f>
        <v>0</v>
      </c>
      <c r="E86" s="157">
        <f>'GET DATA ΕΛ'!E86</f>
        <v>0</v>
      </c>
      <c r="F86" s="160">
        <f>'GET DATA ΕΛ'!F86</f>
        <v>0</v>
      </c>
      <c r="G86" s="148">
        <f>'GET DATA ΕΛ'!G86</f>
        <v>0</v>
      </c>
      <c r="H86" s="157">
        <f>'GET DATA ΕΛ'!H86</f>
        <v>0</v>
      </c>
      <c r="I86" s="160">
        <f>'GET DATA ΕΛ'!I86</f>
        <v>0</v>
      </c>
      <c r="J86" s="148">
        <f>'GET DATA ΕΛ'!J86</f>
        <v>0</v>
      </c>
      <c r="K86" s="157">
        <f>'GET DATA ΕΛ'!K86</f>
        <v>0</v>
      </c>
      <c r="L86" s="160">
        <f>'GET DATA ΕΛ'!L86</f>
        <v>0</v>
      </c>
      <c r="M86" s="148">
        <f>'GET DATA ΕΛ'!M86</f>
        <v>0</v>
      </c>
      <c r="N86" s="233">
        <f>'GET DATA ΕΛ'!N86</f>
        <v>0</v>
      </c>
      <c r="O86" s="160">
        <f>'GET DATA ΕΛ'!O86</f>
        <v>0</v>
      </c>
      <c r="P86" s="148">
        <f>'GET DATA ΕΛ'!P86</f>
        <v>0</v>
      </c>
      <c r="Q86" s="157">
        <f>'GET DATA ΕΛ'!Q86</f>
        <v>0</v>
      </c>
      <c r="R86" s="160">
        <f>'GET DATA ΕΛ'!R86</f>
        <v>0</v>
      </c>
      <c r="S86" s="148">
        <f>'GET DATA ΕΛ'!S86</f>
        <v>0</v>
      </c>
      <c r="T86" s="157">
        <f>'GET DATA ΕΛ'!T86</f>
        <v>0</v>
      </c>
      <c r="U86" s="160">
        <f>'GET DATA ΕΛ'!U86</f>
        <v>0</v>
      </c>
      <c r="V86" s="148">
        <f>'GET DATA ΕΛ'!V86</f>
        <v>0</v>
      </c>
      <c r="W86" s="157">
        <f>'GET DATA ΕΛ'!W86</f>
        <v>0</v>
      </c>
      <c r="X86" s="160">
        <f>'GET DATA ΕΛ'!X86</f>
        <v>0</v>
      </c>
      <c r="Y86" s="148">
        <f>'GET DATA ΕΛ'!Y86</f>
        <v>0</v>
      </c>
      <c r="Z86" s="233">
        <f>'GET DATA ΕΛ'!Z86</f>
        <v>0</v>
      </c>
      <c r="AA86" s="160">
        <f>'GET DATA ΕΛ'!AA86</f>
        <v>0</v>
      </c>
      <c r="AB86" s="148">
        <f>'GET DATA ΕΛ'!AB86</f>
        <v>0</v>
      </c>
      <c r="AC86" s="157">
        <f>'GET DATA ΕΛ'!AC86</f>
        <v>0</v>
      </c>
      <c r="AD86" s="160">
        <f>'GET DATA ΕΛ'!AD86</f>
        <v>0</v>
      </c>
      <c r="AE86" s="148">
        <f>'GET DATA ΕΛ'!AE86</f>
        <v>0</v>
      </c>
      <c r="AF86" s="233">
        <f>'GET DATA ΕΛ'!AF86</f>
        <v>0</v>
      </c>
      <c r="AG86" s="39">
        <f>'GET DATA ΕΛ'!AG86</f>
        <v>0</v>
      </c>
      <c r="AH86" s="39">
        <f>'GET DATA ΕΛ'!AH86</f>
        <v>0</v>
      </c>
      <c r="AI86" s="39">
        <f>'GET DATA ΕΛ'!AI86</f>
        <v>0</v>
      </c>
      <c r="AJ86" s="10">
        <f>'GET DATA ΕΛ'!AJ86</f>
        <v>0</v>
      </c>
      <c r="AK86" s="196">
        <f>'GET DATA ΕΛ'!AK86</f>
        <v>0</v>
      </c>
      <c r="AL86" s="184">
        <f>'GET DATA ΕΛ'!AL86</f>
        <v>0</v>
      </c>
      <c r="AN86" s="240"/>
      <c r="AO86" s="240"/>
      <c r="AP86" s="240"/>
      <c r="AQ86" s="240"/>
      <c r="AR86" s="240"/>
      <c r="AS86" s="240"/>
      <c r="AU86" s="240"/>
      <c r="AV86" s="240"/>
      <c r="AW86" s="240"/>
      <c r="AX86" s="240"/>
      <c r="AY86" s="240"/>
      <c r="AZ86" s="240">
        <f t="shared" si="1"/>
        <v>0</v>
      </c>
    </row>
    <row r="87" spans="1:52" ht="36" customHeight="1" outlineLevel="1" x14ac:dyDescent="0.3">
      <c r="A87" s="285">
        <f>'GET DATA ΕΛ'!A87</f>
        <v>14</v>
      </c>
      <c r="B87" s="168" t="str">
        <f>'GET DATA ΕΛ'!B87</f>
        <v>FULGOR A.E.</v>
      </c>
      <c r="C87" s="73">
        <f>'GET DATA ΕΛ'!C87</f>
        <v>0</v>
      </c>
      <c r="D87" s="121">
        <f>'GET DATA ΕΛ'!D87</f>
        <v>0</v>
      </c>
      <c r="E87" s="242">
        <f>'GET DATA ΕΛ'!E87</f>
        <v>0</v>
      </c>
      <c r="F87" s="73">
        <f>'GET DATA ΕΛ'!F87</f>
        <v>0</v>
      </c>
      <c r="G87" s="121">
        <f>'GET DATA ΕΛ'!G87</f>
        <v>0</v>
      </c>
      <c r="H87" s="242">
        <f>'GET DATA ΕΛ'!H87</f>
        <v>0</v>
      </c>
      <c r="I87" s="73">
        <f>'GET DATA ΕΛ'!I87</f>
        <v>0</v>
      </c>
      <c r="J87" s="121">
        <f>'GET DATA ΕΛ'!J87</f>
        <v>0</v>
      </c>
      <c r="K87" s="242">
        <f>'GET DATA ΕΛ'!K87</f>
        <v>0</v>
      </c>
      <c r="L87" s="73">
        <f>'GET DATA ΕΛ'!L87</f>
        <v>0</v>
      </c>
      <c r="M87" s="121">
        <f>'GET DATA ΕΛ'!M87</f>
        <v>0</v>
      </c>
      <c r="N87" s="231">
        <f>'GET DATA ΕΛ'!N87</f>
        <v>0</v>
      </c>
      <c r="O87" s="73">
        <f>'GET DATA ΕΛ'!O87</f>
        <v>0</v>
      </c>
      <c r="P87" s="121">
        <f>'GET DATA ΕΛ'!P87</f>
        <v>0</v>
      </c>
      <c r="Q87" s="242">
        <f>'GET DATA ΕΛ'!Q87</f>
        <v>0</v>
      </c>
      <c r="R87" s="73">
        <f>'GET DATA ΕΛ'!R87</f>
        <v>0</v>
      </c>
      <c r="S87" s="121">
        <f>'GET DATA ΕΛ'!S87</f>
        <v>0</v>
      </c>
      <c r="T87" s="242">
        <f>'GET DATA ΕΛ'!T87</f>
        <v>0</v>
      </c>
      <c r="U87" s="73">
        <f>'GET DATA ΕΛ'!U87</f>
        <v>0</v>
      </c>
      <c r="V87" s="121">
        <f>'GET DATA ΕΛ'!V87</f>
        <v>0</v>
      </c>
      <c r="W87" s="242">
        <f>'GET DATA ΕΛ'!W87</f>
        <v>0</v>
      </c>
      <c r="X87" s="73">
        <f>'GET DATA ΕΛ'!X87</f>
        <v>0</v>
      </c>
      <c r="Y87" s="121">
        <f>'GET DATA ΕΛ'!Y87</f>
        <v>0</v>
      </c>
      <c r="Z87" s="231">
        <f>'GET DATA ΕΛ'!Z87</f>
        <v>0</v>
      </c>
      <c r="AA87" s="73">
        <f>'GET DATA ΕΛ'!AA87</f>
        <v>0</v>
      </c>
      <c r="AB87" s="121">
        <f>'GET DATA ΕΛ'!AB87</f>
        <v>0</v>
      </c>
      <c r="AC87" s="242">
        <f>'GET DATA ΕΛ'!AC87</f>
        <v>0</v>
      </c>
      <c r="AD87" s="73">
        <f>'GET DATA ΕΛ'!AD87</f>
        <v>1</v>
      </c>
      <c r="AE87" s="121">
        <f>'GET DATA ΕΛ'!AE87</f>
        <v>0</v>
      </c>
      <c r="AF87" s="231">
        <f>'GET DATA ΕΛ'!AF87</f>
        <v>3851823</v>
      </c>
      <c r="AG87" s="121">
        <f>'GET DATA ΕΛ'!AG87</f>
        <v>1</v>
      </c>
      <c r="AH87" s="74">
        <f>'GET DATA ΕΛ'!AH87</f>
        <v>0</v>
      </c>
      <c r="AI87" s="74">
        <f>'GET DATA ΕΛ'!AI87</f>
        <v>3851823</v>
      </c>
      <c r="AJ87" s="74">
        <f>'GET DATA ΕΛ'!AJ87</f>
        <v>0</v>
      </c>
      <c r="AK87" s="181">
        <f>'GET DATA ΕΛ'!AK87</f>
        <v>0</v>
      </c>
      <c r="AL87" s="182">
        <f>'GET DATA ΕΛ'!AL87</f>
        <v>0</v>
      </c>
      <c r="AN87" s="240"/>
      <c r="AO87" s="240"/>
      <c r="AP87" s="240"/>
      <c r="AQ87" s="240"/>
      <c r="AR87" s="240"/>
      <c r="AS87" s="240"/>
      <c r="AU87" s="240"/>
      <c r="AV87" s="240"/>
      <c r="AW87" s="240"/>
      <c r="AX87" s="240"/>
      <c r="AY87" s="240"/>
      <c r="AZ87" s="240">
        <f t="shared" si="1"/>
        <v>0</v>
      </c>
    </row>
    <row r="88" spans="1:52" ht="19.5" customHeight="1" outlineLevel="1" x14ac:dyDescent="0.3">
      <c r="A88" s="286"/>
      <c r="B88" s="167" t="str">
        <f>'GET DATA ΕΛ'!B88</f>
        <v>ΟΙΚΙΑΚΟΣ</v>
      </c>
      <c r="C88" s="9">
        <f>'GET DATA ΕΛ'!C88</f>
        <v>0</v>
      </c>
      <c r="D88" s="10">
        <f>'GET DATA ΕΛ'!D88</f>
        <v>0</v>
      </c>
      <c r="E88" s="243">
        <f>'GET DATA ΕΛ'!E88</f>
        <v>0</v>
      </c>
      <c r="F88" s="9">
        <f>'GET DATA ΕΛ'!F88</f>
        <v>0</v>
      </c>
      <c r="G88" s="10">
        <f>'GET DATA ΕΛ'!G88</f>
        <v>0</v>
      </c>
      <c r="H88" s="243">
        <f>'GET DATA ΕΛ'!H88</f>
        <v>0</v>
      </c>
      <c r="I88" s="9">
        <f>'GET DATA ΕΛ'!I88</f>
        <v>0</v>
      </c>
      <c r="J88" s="10">
        <f>'GET DATA ΕΛ'!J88</f>
        <v>0</v>
      </c>
      <c r="K88" s="243">
        <f>'GET DATA ΕΛ'!K88</f>
        <v>0</v>
      </c>
      <c r="L88" s="9">
        <f>'GET DATA ΕΛ'!L88</f>
        <v>0</v>
      </c>
      <c r="M88" s="10">
        <f>'GET DATA ΕΛ'!M88</f>
        <v>0</v>
      </c>
      <c r="N88" s="232">
        <f>'GET DATA ΕΛ'!N88</f>
        <v>0</v>
      </c>
      <c r="O88" s="9">
        <f>'GET DATA ΕΛ'!O88</f>
        <v>0</v>
      </c>
      <c r="P88" s="10">
        <f>'GET DATA ΕΛ'!P88</f>
        <v>0</v>
      </c>
      <c r="Q88" s="243">
        <f>'GET DATA ΕΛ'!Q88</f>
        <v>0</v>
      </c>
      <c r="R88" s="9">
        <f>'GET DATA ΕΛ'!R88</f>
        <v>0</v>
      </c>
      <c r="S88" s="10">
        <f>'GET DATA ΕΛ'!S88</f>
        <v>0</v>
      </c>
      <c r="T88" s="243">
        <f>'GET DATA ΕΛ'!T88</f>
        <v>0</v>
      </c>
      <c r="U88" s="9">
        <f>'GET DATA ΕΛ'!U88</f>
        <v>0</v>
      </c>
      <c r="V88" s="10">
        <f>'GET DATA ΕΛ'!V88</f>
        <v>0</v>
      </c>
      <c r="W88" s="243">
        <f>'GET DATA ΕΛ'!W88</f>
        <v>0</v>
      </c>
      <c r="X88" s="9">
        <f>'GET DATA ΕΛ'!X88</f>
        <v>0</v>
      </c>
      <c r="Y88" s="10">
        <f>'GET DATA ΕΛ'!Y88</f>
        <v>0</v>
      </c>
      <c r="Z88" s="232">
        <f>'GET DATA ΕΛ'!Z88</f>
        <v>0</v>
      </c>
      <c r="AA88" s="9">
        <f>'GET DATA ΕΛ'!AA88</f>
        <v>0</v>
      </c>
      <c r="AB88" s="10">
        <f>'GET DATA ΕΛ'!AB88</f>
        <v>0</v>
      </c>
      <c r="AC88" s="243">
        <f>'GET DATA ΕΛ'!AC88</f>
        <v>0</v>
      </c>
      <c r="AD88" s="9">
        <f>'GET DATA ΕΛ'!AD88</f>
        <v>0</v>
      </c>
      <c r="AE88" s="10">
        <f>'GET DATA ΕΛ'!AE88</f>
        <v>0</v>
      </c>
      <c r="AF88" s="232">
        <f>'GET DATA ΕΛ'!AF88</f>
        <v>0</v>
      </c>
      <c r="AG88" s="39">
        <f>'GET DATA ΕΛ'!AG88</f>
        <v>0</v>
      </c>
      <c r="AH88" s="39">
        <f>'GET DATA ΕΛ'!AH88</f>
        <v>0</v>
      </c>
      <c r="AI88" s="39">
        <f>'GET DATA ΕΛ'!AI88</f>
        <v>0</v>
      </c>
      <c r="AJ88" s="10">
        <f>'GET DATA ΕΛ'!AJ88</f>
        <v>0</v>
      </c>
      <c r="AK88" s="196">
        <f>'GET DATA ΕΛ'!AK88</f>
        <v>0</v>
      </c>
      <c r="AL88" s="184">
        <f>'GET DATA ΕΛ'!AL88</f>
        <v>0</v>
      </c>
      <c r="AN88" s="240"/>
      <c r="AO88" s="240"/>
      <c r="AP88" s="240"/>
      <c r="AQ88" s="240"/>
      <c r="AR88" s="240"/>
      <c r="AS88" s="240"/>
      <c r="AU88" s="240"/>
      <c r="AV88" s="240"/>
      <c r="AW88" s="240"/>
      <c r="AX88" s="240"/>
      <c r="AY88" s="240"/>
      <c r="AZ88" s="240">
        <f t="shared" si="1"/>
        <v>0</v>
      </c>
    </row>
    <row r="89" spans="1:52" ht="19.5" customHeight="1" outlineLevel="1" x14ac:dyDescent="0.3">
      <c r="A89" s="286"/>
      <c r="B89" s="167" t="str">
        <f>'GET DATA ΕΛ'!B89</f>
        <v>ΕΜΠΟΡΙΚΟΣ</v>
      </c>
      <c r="C89" s="9">
        <f>'GET DATA ΕΛ'!C89</f>
        <v>0</v>
      </c>
      <c r="D89" s="10">
        <f>'GET DATA ΕΛ'!D89</f>
        <v>0</v>
      </c>
      <c r="E89" s="243">
        <f>'GET DATA ΕΛ'!E89</f>
        <v>0</v>
      </c>
      <c r="F89" s="9">
        <f>'GET DATA ΕΛ'!F89</f>
        <v>0</v>
      </c>
      <c r="G89" s="10">
        <f>'GET DATA ΕΛ'!G89</f>
        <v>0</v>
      </c>
      <c r="H89" s="243">
        <f>'GET DATA ΕΛ'!H89</f>
        <v>0</v>
      </c>
      <c r="I89" s="9">
        <f>'GET DATA ΕΛ'!I89</f>
        <v>0</v>
      </c>
      <c r="J89" s="10">
        <f>'GET DATA ΕΛ'!J89</f>
        <v>0</v>
      </c>
      <c r="K89" s="243">
        <f>'GET DATA ΕΛ'!K89</f>
        <v>0</v>
      </c>
      <c r="L89" s="9">
        <f>'GET DATA ΕΛ'!L89</f>
        <v>0</v>
      </c>
      <c r="M89" s="10">
        <f>'GET DATA ΕΛ'!M89</f>
        <v>0</v>
      </c>
      <c r="N89" s="232">
        <f>'GET DATA ΕΛ'!N89</f>
        <v>0</v>
      </c>
      <c r="O89" s="9">
        <f>'GET DATA ΕΛ'!O89</f>
        <v>0</v>
      </c>
      <c r="P89" s="10">
        <f>'GET DATA ΕΛ'!P89</f>
        <v>0</v>
      </c>
      <c r="Q89" s="243">
        <f>'GET DATA ΕΛ'!Q89</f>
        <v>0</v>
      </c>
      <c r="R89" s="9">
        <f>'GET DATA ΕΛ'!R89</f>
        <v>0</v>
      </c>
      <c r="S89" s="10">
        <f>'GET DATA ΕΛ'!S89</f>
        <v>0</v>
      </c>
      <c r="T89" s="243">
        <f>'GET DATA ΕΛ'!T89</f>
        <v>0</v>
      </c>
      <c r="U89" s="9">
        <f>'GET DATA ΕΛ'!U89</f>
        <v>0</v>
      </c>
      <c r="V89" s="10">
        <f>'GET DATA ΕΛ'!V89</f>
        <v>0</v>
      </c>
      <c r="W89" s="243">
        <f>'GET DATA ΕΛ'!W89</f>
        <v>0</v>
      </c>
      <c r="X89" s="9">
        <f>'GET DATA ΕΛ'!X89</f>
        <v>0</v>
      </c>
      <c r="Y89" s="10">
        <f>'GET DATA ΕΛ'!Y89</f>
        <v>0</v>
      </c>
      <c r="Z89" s="232">
        <f>'GET DATA ΕΛ'!Z89</f>
        <v>0</v>
      </c>
      <c r="AA89" s="9">
        <f>'GET DATA ΕΛ'!AA89</f>
        <v>0</v>
      </c>
      <c r="AB89" s="10">
        <f>'GET DATA ΕΛ'!AB89</f>
        <v>0</v>
      </c>
      <c r="AC89" s="243">
        <f>'GET DATA ΕΛ'!AC89</f>
        <v>0</v>
      </c>
      <c r="AD89" s="9">
        <f>'GET DATA ΕΛ'!AD89</f>
        <v>0</v>
      </c>
      <c r="AE89" s="10">
        <f>'GET DATA ΕΛ'!AE89</f>
        <v>0</v>
      </c>
      <c r="AF89" s="232">
        <f>'GET DATA ΕΛ'!AF89</f>
        <v>0</v>
      </c>
      <c r="AG89" s="39">
        <f>'GET DATA ΕΛ'!AG89</f>
        <v>0</v>
      </c>
      <c r="AH89" s="39">
        <f>'GET DATA ΕΛ'!AH89</f>
        <v>0</v>
      </c>
      <c r="AI89" s="39">
        <f>'GET DATA ΕΛ'!AI89</f>
        <v>0</v>
      </c>
      <c r="AJ89" s="10">
        <f>'GET DATA ΕΛ'!AJ89</f>
        <v>0</v>
      </c>
      <c r="AK89" s="196">
        <f>'GET DATA ΕΛ'!AK89</f>
        <v>0</v>
      </c>
      <c r="AL89" s="184">
        <f>'GET DATA ΕΛ'!AL89</f>
        <v>0</v>
      </c>
      <c r="AN89" s="240"/>
      <c r="AO89" s="240"/>
      <c r="AP89" s="240"/>
      <c r="AQ89" s="240"/>
      <c r="AR89" s="240"/>
      <c r="AS89" s="240"/>
      <c r="AU89" s="240"/>
      <c r="AV89" s="240"/>
      <c r="AW89" s="240"/>
      <c r="AX89" s="240"/>
      <c r="AY89" s="240"/>
      <c r="AZ89" s="240">
        <f t="shared" si="1"/>
        <v>0</v>
      </c>
    </row>
    <row r="90" spans="1:52" ht="19.5" customHeight="1" outlineLevel="1" x14ac:dyDescent="0.3">
      <c r="A90" s="286"/>
      <c r="B90" s="167" t="str">
        <f>'GET DATA ΕΛ'!B90</f>
        <v>CNG</v>
      </c>
      <c r="C90" s="9">
        <f>'GET DATA ΕΛ'!C90</f>
        <v>0</v>
      </c>
      <c r="D90" s="10">
        <f>'GET DATA ΕΛ'!D90</f>
        <v>0</v>
      </c>
      <c r="E90" s="243">
        <f>'GET DATA ΕΛ'!E90</f>
        <v>0</v>
      </c>
      <c r="F90" s="9">
        <f>'GET DATA ΕΛ'!F90</f>
        <v>0</v>
      </c>
      <c r="G90" s="10">
        <f>'GET DATA ΕΛ'!G90</f>
        <v>0</v>
      </c>
      <c r="H90" s="243">
        <f>'GET DATA ΕΛ'!H90</f>
        <v>0</v>
      </c>
      <c r="I90" s="9">
        <f>'GET DATA ΕΛ'!I90</f>
        <v>0</v>
      </c>
      <c r="J90" s="10">
        <f>'GET DATA ΕΛ'!J90</f>
        <v>0</v>
      </c>
      <c r="K90" s="243">
        <f>'GET DATA ΕΛ'!K90</f>
        <v>0</v>
      </c>
      <c r="L90" s="9">
        <f>'GET DATA ΕΛ'!L90</f>
        <v>0</v>
      </c>
      <c r="M90" s="10">
        <f>'GET DATA ΕΛ'!M90</f>
        <v>0</v>
      </c>
      <c r="N90" s="232">
        <f>'GET DATA ΕΛ'!N90</f>
        <v>0</v>
      </c>
      <c r="O90" s="9">
        <f>'GET DATA ΕΛ'!O90</f>
        <v>0</v>
      </c>
      <c r="P90" s="10">
        <f>'GET DATA ΕΛ'!P90</f>
        <v>0</v>
      </c>
      <c r="Q90" s="243">
        <f>'GET DATA ΕΛ'!Q90</f>
        <v>0</v>
      </c>
      <c r="R90" s="9">
        <f>'GET DATA ΕΛ'!R90</f>
        <v>0</v>
      </c>
      <c r="S90" s="10">
        <f>'GET DATA ΕΛ'!S90</f>
        <v>0</v>
      </c>
      <c r="T90" s="243">
        <f>'GET DATA ΕΛ'!T90</f>
        <v>0</v>
      </c>
      <c r="U90" s="9">
        <f>'GET DATA ΕΛ'!U90</f>
        <v>0</v>
      </c>
      <c r="V90" s="10">
        <f>'GET DATA ΕΛ'!V90</f>
        <v>0</v>
      </c>
      <c r="W90" s="243">
        <f>'GET DATA ΕΛ'!W90</f>
        <v>0</v>
      </c>
      <c r="X90" s="9">
        <f>'GET DATA ΕΛ'!X90</f>
        <v>0</v>
      </c>
      <c r="Y90" s="10">
        <f>'GET DATA ΕΛ'!Y90</f>
        <v>0</v>
      </c>
      <c r="Z90" s="232">
        <f>'GET DATA ΕΛ'!Z90</f>
        <v>0</v>
      </c>
      <c r="AA90" s="9">
        <f>'GET DATA ΕΛ'!AA90</f>
        <v>0</v>
      </c>
      <c r="AB90" s="10">
        <f>'GET DATA ΕΛ'!AB90</f>
        <v>0</v>
      </c>
      <c r="AC90" s="243">
        <f>'GET DATA ΕΛ'!AC90</f>
        <v>0</v>
      </c>
      <c r="AD90" s="9">
        <f>'GET DATA ΕΛ'!AD90</f>
        <v>0</v>
      </c>
      <c r="AE90" s="10">
        <f>'GET DATA ΕΛ'!AE90</f>
        <v>0</v>
      </c>
      <c r="AF90" s="232">
        <f>'GET DATA ΕΛ'!AF90</f>
        <v>0</v>
      </c>
      <c r="AG90" s="39">
        <f>'GET DATA ΕΛ'!AG90</f>
        <v>0</v>
      </c>
      <c r="AH90" s="39">
        <f>'GET DATA ΕΛ'!AH90</f>
        <v>0</v>
      </c>
      <c r="AI90" s="39">
        <f>'GET DATA ΕΛ'!AI90</f>
        <v>0</v>
      </c>
      <c r="AJ90" s="10">
        <f>'GET DATA ΕΛ'!AJ90</f>
        <v>0</v>
      </c>
      <c r="AK90" s="196">
        <f>'GET DATA ΕΛ'!AK90</f>
        <v>0</v>
      </c>
      <c r="AL90" s="184">
        <f>'GET DATA ΕΛ'!AL90</f>
        <v>0</v>
      </c>
      <c r="AN90" s="240"/>
      <c r="AO90" s="240"/>
      <c r="AP90" s="240"/>
      <c r="AQ90" s="240"/>
      <c r="AR90" s="240"/>
      <c r="AS90" s="240"/>
      <c r="AU90" s="240"/>
      <c r="AV90" s="240"/>
      <c r="AW90" s="240"/>
      <c r="AX90" s="240"/>
      <c r="AY90" s="240"/>
      <c r="AZ90" s="240">
        <f t="shared" si="1"/>
        <v>0</v>
      </c>
    </row>
    <row r="91" spans="1:52" ht="19.5" customHeight="1" outlineLevel="1" x14ac:dyDescent="0.3">
      <c r="A91" s="286"/>
      <c r="B91" s="167" t="str">
        <f>'GET DATA ΕΛ'!B91</f>
        <v>ΒΙΟΜΗΧΑΝΙΚΟΣ</v>
      </c>
      <c r="C91" s="9">
        <f>'GET DATA ΕΛ'!C91</f>
        <v>0</v>
      </c>
      <c r="D91" s="10">
        <f>'GET DATA ΕΛ'!D91</f>
        <v>0</v>
      </c>
      <c r="E91" s="243">
        <f>'GET DATA ΕΛ'!E91</f>
        <v>0</v>
      </c>
      <c r="F91" s="9">
        <f>'GET DATA ΕΛ'!F91</f>
        <v>0</v>
      </c>
      <c r="G91" s="10">
        <f>'GET DATA ΕΛ'!G91</f>
        <v>0</v>
      </c>
      <c r="H91" s="243">
        <f>'GET DATA ΕΛ'!H91</f>
        <v>0</v>
      </c>
      <c r="I91" s="9">
        <f>'GET DATA ΕΛ'!I91</f>
        <v>0</v>
      </c>
      <c r="J91" s="10">
        <f>'GET DATA ΕΛ'!J91</f>
        <v>0</v>
      </c>
      <c r="K91" s="243">
        <f>'GET DATA ΕΛ'!K91</f>
        <v>0</v>
      </c>
      <c r="L91" s="9">
        <f>'GET DATA ΕΛ'!L91</f>
        <v>0</v>
      </c>
      <c r="M91" s="10">
        <f>'GET DATA ΕΛ'!M91</f>
        <v>0</v>
      </c>
      <c r="N91" s="232">
        <f>'GET DATA ΕΛ'!N91</f>
        <v>0</v>
      </c>
      <c r="O91" s="9">
        <f>'GET DATA ΕΛ'!O91</f>
        <v>0</v>
      </c>
      <c r="P91" s="10">
        <f>'GET DATA ΕΛ'!P91</f>
        <v>0</v>
      </c>
      <c r="Q91" s="243">
        <f>'GET DATA ΕΛ'!Q91</f>
        <v>0</v>
      </c>
      <c r="R91" s="9">
        <f>'GET DATA ΕΛ'!R91</f>
        <v>0</v>
      </c>
      <c r="S91" s="10">
        <f>'GET DATA ΕΛ'!S91</f>
        <v>0</v>
      </c>
      <c r="T91" s="243">
        <f>'GET DATA ΕΛ'!T91</f>
        <v>0</v>
      </c>
      <c r="U91" s="9">
        <f>'GET DATA ΕΛ'!U91</f>
        <v>0</v>
      </c>
      <c r="V91" s="10">
        <f>'GET DATA ΕΛ'!V91</f>
        <v>0</v>
      </c>
      <c r="W91" s="243">
        <f>'GET DATA ΕΛ'!W91</f>
        <v>0</v>
      </c>
      <c r="X91" s="9">
        <f>'GET DATA ΕΛ'!X91</f>
        <v>0</v>
      </c>
      <c r="Y91" s="10">
        <f>'GET DATA ΕΛ'!Y91</f>
        <v>0</v>
      </c>
      <c r="Z91" s="232">
        <f>'GET DATA ΕΛ'!Z91</f>
        <v>0</v>
      </c>
      <c r="AA91" s="9">
        <f>'GET DATA ΕΛ'!AA91</f>
        <v>0</v>
      </c>
      <c r="AB91" s="10">
        <f>'GET DATA ΕΛ'!AB91</f>
        <v>0</v>
      </c>
      <c r="AC91" s="243">
        <f>'GET DATA ΕΛ'!AC91</f>
        <v>0</v>
      </c>
      <c r="AD91" s="9">
        <f>'GET DATA ΕΛ'!AD91</f>
        <v>1</v>
      </c>
      <c r="AE91" s="10">
        <f>'GET DATA ΕΛ'!AE91</f>
        <v>0</v>
      </c>
      <c r="AF91" s="232">
        <f>'GET DATA ΕΛ'!AF91</f>
        <v>3851823</v>
      </c>
      <c r="AG91" s="39">
        <f>'GET DATA ΕΛ'!AG91</f>
        <v>1</v>
      </c>
      <c r="AH91" s="39">
        <f>'GET DATA ΕΛ'!AH91</f>
        <v>0</v>
      </c>
      <c r="AI91" s="39">
        <f>'GET DATA ΕΛ'!AI91</f>
        <v>3851823</v>
      </c>
      <c r="AJ91" s="10">
        <f>'GET DATA ΕΛ'!AJ91</f>
        <v>0</v>
      </c>
      <c r="AK91" s="196">
        <f>'GET DATA ΕΛ'!AK91</f>
        <v>0</v>
      </c>
      <c r="AL91" s="184">
        <f>'GET DATA ΕΛ'!AL91</f>
        <v>0</v>
      </c>
      <c r="AN91" s="240"/>
      <c r="AO91" s="240"/>
      <c r="AP91" s="240"/>
      <c r="AQ91" s="240"/>
      <c r="AR91" s="240"/>
      <c r="AS91" s="240"/>
      <c r="AU91" s="240"/>
      <c r="AV91" s="240"/>
      <c r="AW91" s="240"/>
      <c r="AX91" s="240"/>
      <c r="AY91" s="240"/>
      <c r="AZ91" s="240">
        <f t="shared" si="1"/>
        <v>0</v>
      </c>
    </row>
    <row r="92" spans="1:52" ht="19.5" customHeight="1" outlineLevel="1" thickBot="1" x14ac:dyDescent="0.35">
      <c r="A92" s="287"/>
      <c r="B92" s="167" t="str">
        <f>'GET DATA ΕΛ'!B92</f>
        <v>ΚΛΙΜΑΤΙΣΜΟΣ / ΣΥΜΠΑΡΑΓΩΓΗ</v>
      </c>
      <c r="C92" s="160">
        <f>'GET DATA ΕΛ'!C92</f>
        <v>0</v>
      </c>
      <c r="D92" s="148">
        <f>'GET DATA ΕΛ'!D92</f>
        <v>0</v>
      </c>
      <c r="E92" s="157">
        <f>'GET DATA ΕΛ'!E92</f>
        <v>0</v>
      </c>
      <c r="F92" s="160">
        <f>'GET DATA ΕΛ'!F92</f>
        <v>0</v>
      </c>
      <c r="G92" s="148">
        <f>'GET DATA ΕΛ'!G92</f>
        <v>0</v>
      </c>
      <c r="H92" s="157">
        <f>'GET DATA ΕΛ'!H92</f>
        <v>0</v>
      </c>
      <c r="I92" s="160">
        <f>'GET DATA ΕΛ'!I92</f>
        <v>0</v>
      </c>
      <c r="J92" s="148">
        <f>'GET DATA ΕΛ'!J92</f>
        <v>0</v>
      </c>
      <c r="K92" s="157">
        <f>'GET DATA ΕΛ'!K92</f>
        <v>0</v>
      </c>
      <c r="L92" s="160">
        <f>'GET DATA ΕΛ'!L92</f>
        <v>0</v>
      </c>
      <c r="M92" s="148">
        <f>'GET DATA ΕΛ'!M92</f>
        <v>0</v>
      </c>
      <c r="N92" s="233">
        <f>'GET DATA ΕΛ'!N92</f>
        <v>0</v>
      </c>
      <c r="O92" s="160">
        <f>'GET DATA ΕΛ'!O92</f>
        <v>0</v>
      </c>
      <c r="P92" s="148">
        <f>'GET DATA ΕΛ'!P92</f>
        <v>0</v>
      </c>
      <c r="Q92" s="157">
        <f>'GET DATA ΕΛ'!Q92</f>
        <v>0</v>
      </c>
      <c r="R92" s="160">
        <f>'GET DATA ΕΛ'!R92</f>
        <v>0</v>
      </c>
      <c r="S92" s="148">
        <f>'GET DATA ΕΛ'!S92</f>
        <v>0</v>
      </c>
      <c r="T92" s="157">
        <f>'GET DATA ΕΛ'!T92</f>
        <v>0</v>
      </c>
      <c r="U92" s="160">
        <f>'GET DATA ΕΛ'!U92</f>
        <v>0</v>
      </c>
      <c r="V92" s="148">
        <f>'GET DATA ΕΛ'!V92</f>
        <v>0</v>
      </c>
      <c r="W92" s="157">
        <f>'GET DATA ΕΛ'!W92</f>
        <v>0</v>
      </c>
      <c r="X92" s="160">
        <f>'GET DATA ΕΛ'!X92</f>
        <v>0</v>
      </c>
      <c r="Y92" s="148">
        <f>'GET DATA ΕΛ'!Y92</f>
        <v>0</v>
      </c>
      <c r="Z92" s="233">
        <f>'GET DATA ΕΛ'!Z92</f>
        <v>0</v>
      </c>
      <c r="AA92" s="160">
        <f>'GET DATA ΕΛ'!AA92</f>
        <v>0</v>
      </c>
      <c r="AB92" s="148">
        <f>'GET DATA ΕΛ'!AB92</f>
        <v>0</v>
      </c>
      <c r="AC92" s="157">
        <f>'GET DATA ΕΛ'!AC92</f>
        <v>0</v>
      </c>
      <c r="AD92" s="160">
        <f>'GET DATA ΕΛ'!AD92</f>
        <v>0</v>
      </c>
      <c r="AE92" s="148">
        <f>'GET DATA ΕΛ'!AE92</f>
        <v>0</v>
      </c>
      <c r="AF92" s="233">
        <f>'GET DATA ΕΛ'!AF92</f>
        <v>0</v>
      </c>
      <c r="AG92" s="39">
        <f>'GET DATA ΕΛ'!AG92</f>
        <v>0</v>
      </c>
      <c r="AH92" s="39">
        <f>'GET DATA ΕΛ'!AH92</f>
        <v>0</v>
      </c>
      <c r="AI92" s="39">
        <f>'GET DATA ΕΛ'!AI92</f>
        <v>0</v>
      </c>
      <c r="AJ92" s="10">
        <f>'GET DATA ΕΛ'!AJ92</f>
        <v>0</v>
      </c>
      <c r="AK92" s="196">
        <f>'GET DATA ΕΛ'!AK92</f>
        <v>0</v>
      </c>
      <c r="AL92" s="184">
        <f>'GET DATA ΕΛ'!AL92</f>
        <v>0</v>
      </c>
      <c r="AN92" s="240"/>
      <c r="AO92" s="240"/>
      <c r="AP92" s="240"/>
      <c r="AQ92" s="240"/>
      <c r="AR92" s="240"/>
      <c r="AS92" s="240"/>
      <c r="AU92" s="240"/>
      <c r="AV92" s="240"/>
      <c r="AW92" s="240"/>
      <c r="AX92" s="240"/>
      <c r="AY92" s="240"/>
      <c r="AZ92" s="240">
        <f t="shared" si="1"/>
        <v>0</v>
      </c>
    </row>
    <row r="93" spans="1:52" ht="36" customHeight="1" outlineLevel="1" x14ac:dyDescent="0.3">
      <c r="A93" s="285">
        <f>'GET DATA ΕΛ'!A93</f>
        <v>15</v>
      </c>
      <c r="B93" s="168" t="str">
        <f>'GET DATA ΕΛ'!B93</f>
        <v>GREENSTEEL - CEDALION COMMODITIES A.E.</v>
      </c>
      <c r="C93" s="73">
        <f>'GET DATA ΕΛ'!C93</f>
        <v>0</v>
      </c>
      <c r="D93" s="121">
        <f>'GET DATA ΕΛ'!D93</f>
        <v>0</v>
      </c>
      <c r="E93" s="242">
        <f>'GET DATA ΕΛ'!E93</f>
        <v>0</v>
      </c>
      <c r="F93" s="73">
        <f>'GET DATA ΕΛ'!F93</f>
        <v>2</v>
      </c>
      <c r="G93" s="121">
        <f>'GET DATA ΕΛ'!G93</f>
        <v>0</v>
      </c>
      <c r="H93" s="242">
        <f>'GET DATA ΕΛ'!H93</f>
        <v>17096559</v>
      </c>
      <c r="I93" s="73">
        <f>'GET DATA ΕΛ'!I93</f>
        <v>0</v>
      </c>
      <c r="J93" s="121">
        <f>'GET DATA ΕΛ'!J93</f>
        <v>0</v>
      </c>
      <c r="K93" s="242">
        <f>'GET DATA ΕΛ'!K93</f>
        <v>0</v>
      </c>
      <c r="L93" s="73">
        <f>'GET DATA ΕΛ'!L93</f>
        <v>0</v>
      </c>
      <c r="M93" s="121">
        <f>'GET DATA ΕΛ'!M93</f>
        <v>0</v>
      </c>
      <c r="N93" s="231">
        <f>'GET DATA ΕΛ'!N93</f>
        <v>0</v>
      </c>
      <c r="O93" s="73">
        <f>'GET DATA ΕΛ'!O93</f>
        <v>0</v>
      </c>
      <c r="P93" s="121">
        <f>'GET DATA ΕΛ'!P93</f>
        <v>0</v>
      </c>
      <c r="Q93" s="242">
        <f>'GET DATA ΕΛ'!Q93</f>
        <v>0</v>
      </c>
      <c r="R93" s="73">
        <f>'GET DATA ΕΛ'!R93</f>
        <v>0</v>
      </c>
      <c r="S93" s="121">
        <f>'GET DATA ΕΛ'!S93</f>
        <v>0</v>
      </c>
      <c r="T93" s="242">
        <f>'GET DATA ΕΛ'!T93</f>
        <v>0</v>
      </c>
      <c r="U93" s="73">
        <f>'GET DATA ΕΛ'!U93</f>
        <v>0</v>
      </c>
      <c r="V93" s="121">
        <f>'GET DATA ΕΛ'!V93</f>
        <v>0</v>
      </c>
      <c r="W93" s="242">
        <f>'GET DATA ΕΛ'!W93</f>
        <v>0</v>
      </c>
      <c r="X93" s="73">
        <f>'GET DATA ΕΛ'!X93</f>
        <v>0</v>
      </c>
      <c r="Y93" s="121">
        <f>'GET DATA ΕΛ'!Y93</f>
        <v>0</v>
      </c>
      <c r="Z93" s="231">
        <f>'GET DATA ΕΛ'!Z93</f>
        <v>0</v>
      </c>
      <c r="AA93" s="73">
        <f>'GET DATA ΕΛ'!AA93</f>
        <v>0</v>
      </c>
      <c r="AB93" s="121">
        <f>'GET DATA ΕΛ'!AB93</f>
        <v>0</v>
      </c>
      <c r="AC93" s="242">
        <f>'GET DATA ΕΛ'!AC93</f>
        <v>0</v>
      </c>
      <c r="AD93" s="73">
        <f>'GET DATA ΕΛ'!AD93</f>
        <v>0</v>
      </c>
      <c r="AE93" s="121">
        <f>'GET DATA ΕΛ'!AE93</f>
        <v>0</v>
      </c>
      <c r="AF93" s="231">
        <f>'GET DATA ΕΛ'!AF93</f>
        <v>0</v>
      </c>
      <c r="AG93" s="121">
        <f>'GET DATA ΕΛ'!AG93</f>
        <v>2</v>
      </c>
      <c r="AH93" s="74">
        <f>'GET DATA ΕΛ'!AH93</f>
        <v>0</v>
      </c>
      <c r="AI93" s="74">
        <f>'GET DATA ΕΛ'!AI93</f>
        <v>17096559</v>
      </c>
      <c r="AJ93" s="74">
        <f>'GET DATA ΕΛ'!AJ93</f>
        <v>0</v>
      </c>
      <c r="AK93" s="181">
        <f>'GET DATA ΕΛ'!AK93</f>
        <v>0</v>
      </c>
      <c r="AL93" s="182">
        <f>'GET DATA ΕΛ'!AL93</f>
        <v>0</v>
      </c>
      <c r="AN93" s="240"/>
      <c r="AO93" s="240"/>
      <c r="AP93" s="240"/>
      <c r="AQ93" s="240"/>
      <c r="AR93" s="240"/>
      <c r="AS93" s="240"/>
      <c r="AU93" s="240"/>
      <c r="AV93" s="240"/>
      <c r="AW93" s="240"/>
      <c r="AX93" s="240"/>
      <c r="AY93" s="240"/>
      <c r="AZ93" s="240">
        <f t="shared" si="1"/>
        <v>0</v>
      </c>
    </row>
    <row r="94" spans="1:52" ht="19.5" customHeight="1" outlineLevel="1" x14ac:dyDescent="0.3">
      <c r="A94" s="286"/>
      <c r="B94" s="167" t="str">
        <f>'GET DATA ΕΛ'!B94</f>
        <v>ΟΙΚΙΑΚΟΣ</v>
      </c>
      <c r="C94" s="9">
        <f>'GET DATA ΕΛ'!C94</f>
        <v>0</v>
      </c>
      <c r="D94" s="10">
        <f>'GET DATA ΕΛ'!D94</f>
        <v>0</v>
      </c>
      <c r="E94" s="243">
        <f>'GET DATA ΕΛ'!E94</f>
        <v>0</v>
      </c>
      <c r="F94" s="9">
        <f>'GET DATA ΕΛ'!F94</f>
        <v>0</v>
      </c>
      <c r="G94" s="10">
        <f>'GET DATA ΕΛ'!G94</f>
        <v>0</v>
      </c>
      <c r="H94" s="243">
        <f>'GET DATA ΕΛ'!H94</f>
        <v>0</v>
      </c>
      <c r="I94" s="9">
        <f>'GET DATA ΕΛ'!I94</f>
        <v>0</v>
      </c>
      <c r="J94" s="10">
        <f>'GET DATA ΕΛ'!J94</f>
        <v>0</v>
      </c>
      <c r="K94" s="243">
        <f>'GET DATA ΕΛ'!K94</f>
        <v>0</v>
      </c>
      <c r="L94" s="9">
        <f>'GET DATA ΕΛ'!L94</f>
        <v>0</v>
      </c>
      <c r="M94" s="10">
        <f>'GET DATA ΕΛ'!M94</f>
        <v>0</v>
      </c>
      <c r="N94" s="232">
        <f>'GET DATA ΕΛ'!N94</f>
        <v>0</v>
      </c>
      <c r="O94" s="9">
        <f>'GET DATA ΕΛ'!O94</f>
        <v>0</v>
      </c>
      <c r="P94" s="10">
        <f>'GET DATA ΕΛ'!P94</f>
        <v>0</v>
      </c>
      <c r="Q94" s="243">
        <f>'GET DATA ΕΛ'!Q94</f>
        <v>0</v>
      </c>
      <c r="R94" s="9">
        <f>'GET DATA ΕΛ'!R94</f>
        <v>0</v>
      </c>
      <c r="S94" s="10">
        <f>'GET DATA ΕΛ'!S94</f>
        <v>0</v>
      </c>
      <c r="T94" s="243">
        <f>'GET DATA ΕΛ'!T94</f>
        <v>0</v>
      </c>
      <c r="U94" s="9">
        <f>'GET DATA ΕΛ'!U94</f>
        <v>0</v>
      </c>
      <c r="V94" s="10">
        <f>'GET DATA ΕΛ'!V94</f>
        <v>0</v>
      </c>
      <c r="W94" s="243">
        <f>'GET DATA ΕΛ'!W94</f>
        <v>0</v>
      </c>
      <c r="X94" s="9">
        <f>'GET DATA ΕΛ'!X94</f>
        <v>0</v>
      </c>
      <c r="Y94" s="10">
        <f>'GET DATA ΕΛ'!Y94</f>
        <v>0</v>
      </c>
      <c r="Z94" s="232">
        <f>'GET DATA ΕΛ'!Z94</f>
        <v>0</v>
      </c>
      <c r="AA94" s="9">
        <f>'GET DATA ΕΛ'!AA94</f>
        <v>0</v>
      </c>
      <c r="AB94" s="10">
        <f>'GET DATA ΕΛ'!AB94</f>
        <v>0</v>
      </c>
      <c r="AC94" s="243">
        <f>'GET DATA ΕΛ'!AC94</f>
        <v>0</v>
      </c>
      <c r="AD94" s="9">
        <f>'GET DATA ΕΛ'!AD94</f>
        <v>0</v>
      </c>
      <c r="AE94" s="10">
        <f>'GET DATA ΕΛ'!AE94</f>
        <v>0</v>
      </c>
      <c r="AF94" s="232">
        <f>'GET DATA ΕΛ'!AF94</f>
        <v>0</v>
      </c>
      <c r="AG94" s="39">
        <f>'GET DATA ΕΛ'!AG94</f>
        <v>0</v>
      </c>
      <c r="AH94" s="39">
        <f>'GET DATA ΕΛ'!AH94</f>
        <v>0</v>
      </c>
      <c r="AI94" s="39">
        <f>'GET DATA ΕΛ'!AI94</f>
        <v>0</v>
      </c>
      <c r="AJ94" s="10">
        <f>'GET DATA ΕΛ'!AJ94</f>
        <v>0</v>
      </c>
      <c r="AK94" s="196">
        <f>'GET DATA ΕΛ'!AK94</f>
        <v>0</v>
      </c>
      <c r="AL94" s="184">
        <f>'GET DATA ΕΛ'!AL94</f>
        <v>0</v>
      </c>
      <c r="AN94" s="240"/>
      <c r="AO94" s="240"/>
      <c r="AP94" s="240"/>
      <c r="AQ94" s="240"/>
      <c r="AR94" s="240"/>
      <c r="AS94" s="240"/>
      <c r="AU94" s="240"/>
      <c r="AV94" s="240"/>
      <c r="AW94" s="240"/>
      <c r="AX94" s="240"/>
      <c r="AY94" s="240"/>
      <c r="AZ94" s="240">
        <f t="shared" si="1"/>
        <v>0</v>
      </c>
    </row>
    <row r="95" spans="1:52" ht="19.5" customHeight="1" outlineLevel="1" x14ac:dyDescent="0.3">
      <c r="A95" s="286"/>
      <c r="B95" s="167" t="str">
        <f>'GET DATA ΕΛ'!B95</f>
        <v>ΕΜΠΟΡΙΚΟΣ</v>
      </c>
      <c r="C95" s="9">
        <f>'GET DATA ΕΛ'!C95</f>
        <v>0</v>
      </c>
      <c r="D95" s="10">
        <f>'GET DATA ΕΛ'!D95</f>
        <v>0</v>
      </c>
      <c r="E95" s="243">
        <f>'GET DATA ΕΛ'!E95</f>
        <v>0</v>
      </c>
      <c r="F95" s="9">
        <f>'GET DATA ΕΛ'!F95</f>
        <v>0</v>
      </c>
      <c r="G95" s="10">
        <f>'GET DATA ΕΛ'!G95</f>
        <v>0</v>
      </c>
      <c r="H95" s="243">
        <f>'GET DATA ΕΛ'!H95</f>
        <v>0</v>
      </c>
      <c r="I95" s="9">
        <f>'GET DATA ΕΛ'!I95</f>
        <v>0</v>
      </c>
      <c r="J95" s="10">
        <f>'GET DATA ΕΛ'!J95</f>
        <v>0</v>
      </c>
      <c r="K95" s="243">
        <f>'GET DATA ΕΛ'!K95</f>
        <v>0</v>
      </c>
      <c r="L95" s="9">
        <f>'GET DATA ΕΛ'!L95</f>
        <v>0</v>
      </c>
      <c r="M95" s="10">
        <f>'GET DATA ΕΛ'!M95</f>
        <v>0</v>
      </c>
      <c r="N95" s="232">
        <f>'GET DATA ΕΛ'!N95</f>
        <v>0</v>
      </c>
      <c r="O95" s="9">
        <f>'GET DATA ΕΛ'!O95</f>
        <v>0</v>
      </c>
      <c r="P95" s="10">
        <f>'GET DATA ΕΛ'!P95</f>
        <v>0</v>
      </c>
      <c r="Q95" s="243">
        <f>'GET DATA ΕΛ'!Q95</f>
        <v>0</v>
      </c>
      <c r="R95" s="9">
        <f>'GET DATA ΕΛ'!R95</f>
        <v>0</v>
      </c>
      <c r="S95" s="10">
        <f>'GET DATA ΕΛ'!S95</f>
        <v>0</v>
      </c>
      <c r="T95" s="243">
        <f>'GET DATA ΕΛ'!T95</f>
        <v>0</v>
      </c>
      <c r="U95" s="9">
        <f>'GET DATA ΕΛ'!U95</f>
        <v>0</v>
      </c>
      <c r="V95" s="10">
        <f>'GET DATA ΕΛ'!V95</f>
        <v>0</v>
      </c>
      <c r="W95" s="243">
        <f>'GET DATA ΕΛ'!W95</f>
        <v>0</v>
      </c>
      <c r="X95" s="9">
        <f>'GET DATA ΕΛ'!X95</f>
        <v>0</v>
      </c>
      <c r="Y95" s="10">
        <f>'GET DATA ΕΛ'!Y95</f>
        <v>0</v>
      </c>
      <c r="Z95" s="232">
        <f>'GET DATA ΕΛ'!Z95</f>
        <v>0</v>
      </c>
      <c r="AA95" s="9">
        <f>'GET DATA ΕΛ'!AA95</f>
        <v>0</v>
      </c>
      <c r="AB95" s="10">
        <f>'GET DATA ΕΛ'!AB95</f>
        <v>0</v>
      </c>
      <c r="AC95" s="243">
        <f>'GET DATA ΕΛ'!AC95</f>
        <v>0</v>
      </c>
      <c r="AD95" s="9">
        <f>'GET DATA ΕΛ'!AD95</f>
        <v>0</v>
      </c>
      <c r="AE95" s="10">
        <f>'GET DATA ΕΛ'!AE95</f>
        <v>0</v>
      </c>
      <c r="AF95" s="232">
        <f>'GET DATA ΕΛ'!AF95</f>
        <v>0</v>
      </c>
      <c r="AG95" s="39">
        <f>'GET DATA ΕΛ'!AG95</f>
        <v>0</v>
      </c>
      <c r="AH95" s="39">
        <f>'GET DATA ΕΛ'!AH95</f>
        <v>0</v>
      </c>
      <c r="AI95" s="39">
        <f>'GET DATA ΕΛ'!AI95</f>
        <v>0</v>
      </c>
      <c r="AJ95" s="10">
        <f>'GET DATA ΕΛ'!AJ95</f>
        <v>0</v>
      </c>
      <c r="AK95" s="196">
        <f>'GET DATA ΕΛ'!AK95</f>
        <v>0</v>
      </c>
      <c r="AL95" s="184">
        <f>'GET DATA ΕΛ'!AL95</f>
        <v>0</v>
      </c>
      <c r="AN95" s="240"/>
      <c r="AO95" s="240"/>
      <c r="AP95" s="240"/>
      <c r="AQ95" s="240"/>
      <c r="AR95" s="240"/>
      <c r="AS95" s="240"/>
      <c r="AU95" s="240"/>
      <c r="AV95" s="240"/>
      <c r="AW95" s="240"/>
      <c r="AX95" s="240"/>
      <c r="AY95" s="240"/>
      <c r="AZ95" s="240">
        <f t="shared" si="1"/>
        <v>0</v>
      </c>
    </row>
    <row r="96" spans="1:52" ht="19.5" customHeight="1" outlineLevel="1" x14ac:dyDescent="0.3">
      <c r="A96" s="286"/>
      <c r="B96" s="167" t="str">
        <f>'GET DATA ΕΛ'!B96</f>
        <v>CNG</v>
      </c>
      <c r="C96" s="9">
        <f>'GET DATA ΕΛ'!C96</f>
        <v>0</v>
      </c>
      <c r="D96" s="10">
        <f>'GET DATA ΕΛ'!D96</f>
        <v>0</v>
      </c>
      <c r="E96" s="243">
        <f>'GET DATA ΕΛ'!E96</f>
        <v>0</v>
      </c>
      <c r="F96" s="9">
        <f>'GET DATA ΕΛ'!F96</f>
        <v>0</v>
      </c>
      <c r="G96" s="10">
        <f>'GET DATA ΕΛ'!G96</f>
        <v>0</v>
      </c>
      <c r="H96" s="243">
        <f>'GET DATA ΕΛ'!H96</f>
        <v>0</v>
      </c>
      <c r="I96" s="9">
        <f>'GET DATA ΕΛ'!I96</f>
        <v>0</v>
      </c>
      <c r="J96" s="10">
        <f>'GET DATA ΕΛ'!J96</f>
        <v>0</v>
      </c>
      <c r="K96" s="243">
        <f>'GET DATA ΕΛ'!K96</f>
        <v>0</v>
      </c>
      <c r="L96" s="9">
        <f>'GET DATA ΕΛ'!L96</f>
        <v>0</v>
      </c>
      <c r="M96" s="10">
        <f>'GET DATA ΕΛ'!M96</f>
        <v>0</v>
      </c>
      <c r="N96" s="232">
        <f>'GET DATA ΕΛ'!N96</f>
        <v>0</v>
      </c>
      <c r="O96" s="9">
        <f>'GET DATA ΕΛ'!O96</f>
        <v>0</v>
      </c>
      <c r="P96" s="10">
        <f>'GET DATA ΕΛ'!P96</f>
        <v>0</v>
      </c>
      <c r="Q96" s="243">
        <f>'GET DATA ΕΛ'!Q96</f>
        <v>0</v>
      </c>
      <c r="R96" s="9">
        <f>'GET DATA ΕΛ'!R96</f>
        <v>0</v>
      </c>
      <c r="S96" s="10">
        <f>'GET DATA ΕΛ'!S96</f>
        <v>0</v>
      </c>
      <c r="T96" s="243">
        <f>'GET DATA ΕΛ'!T96</f>
        <v>0</v>
      </c>
      <c r="U96" s="9">
        <f>'GET DATA ΕΛ'!U96</f>
        <v>0</v>
      </c>
      <c r="V96" s="10">
        <f>'GET DATA ΕΛ'!V96</f>
        <v>0</v>
      </c>
      <c r="W96" s="243">
        <f>'GET DATA ΕΛ'!W96</f>
        <v>0</v>
      </c>
      <c r="X96" s="9">
        <f>'GET DATA ΕΛ'!X96</f>
        <v>0</v>
      </c>
      <c r="Y96" s="10">
        <f>'GET DATA ΕΛ'!Y96</f>
        <v>0</v>
      </c>
      <c r="Z96" s="232">
        <f>'GET DATA ΕΛ'!Z96</f>
        <v>0</v>
      </c>
      <c r="AA96" s="9">
        <f>'GET DATA ΕΛ'!AA96</f>
        <v>0</v>
      </c>
      <c r="AB96" s="10">
        <f>'GET DATA ΕΛ'!AB96</f>
        <v>0</v>
      </c>
      <c r="AC96" s="243">
        <f>'GET DATA ΕΛ'!AC96</f>
        <v>0</v>
      </c>
      <c r="AD96" s="9">
        <f>'GET DATA ΕΛ'!AD96</f>
        <v>0</v>
      </c>
      <c r="AE96" s="10">
        <f>'GET DATA ΕΛ'!AE96</f>
        <v>0</v>
      </c>
      <c r="AF96" s="232">
        <f>'GET DATA ΕΛ'!AF96</f>
        <v>0</v>
      </c>
      <c r="AG96" s="39">
        <f>'GET DATA ΕΛ'!AG96</f>
        <v>0</v>
      </c>
      <c r="AH96" s="39">
        <f>'GET DATA ΕΛ'!AH96</f>
        <v>0</v>
      </c>
      <c r="AI96" s="39">
        <f>'GET DATA ΕΛ'!AI96</f>
        <v>0</v>
      </c>
      <c r="AJ96" s="10">
        <f>'GET DATA ΕΛ'!AJ96</f>
        <v>0</v>
      </c>
      <c r="AK96" s="196">
        <f>'GET DATA ΕΛ'!AK96</f>
        <v>0</v>
      </c>
      <c r="AL96" s="184">
        <f>'GET DATA ΕΛ'!AL96</f>
        <v>0</v>
      </c>
      <c r="AN96" s="240"/>
      <c r="AO96" s="240"/>
      <c r="AP96" s="240"/>
      <c r="AQ96" s="240"/>
      <c r="AR96" s="240"/>
      <c r="AS96" s="240"/>
      <c r="AU96" s="240"/>
      <c r="AV96" s="240"/>
      <c r="AW96" s="240"/>
      <c r="AX96" s="240"/>
      <c r="AY96" s="240"/>
      <c r="AZ96" s="240">
        <f t="shared" si="1"/>
        <v>0</v>
      </c>
    </row>
    <row r="97" spans="1:52" ht="19.5" customHeight="1" outlineLevel="1" x14ac:dyDescent="0.3">
      <c r="A97" s="286"/>
      <c r="B97" s="167" t="str">
        <f>'GET DATA ΕΛ'!B97</f>
        <v>ΒΙΟΜΗΧΑΝΙΚΟΣ</v>
      </c>
      <c r="C97" s="9">
        <f>'GET DATA ΕΛ'!C97</f>
        <v>0</v>
      </c>
      <c r="D97" s="10">
        <f>'GET DATA ΕΛ'!D97</f>
        <v>0</v>
      </c>
      <c r="E97" s="243">
        <f>'GET DATA ΕΛ'!E97</f>
        <v>0</v>
      </c>
      <c r="F97" s="9">
        <f>'GET DATA ΕΛ'!F97</f>
        <v>2</v>
      </c>
      <c r="G97" s="10">
        <f>'GET DATA ΕΛ'!G97</f>
        <v>0</v>
      </c>
      <c r="H97" s="243">
        <f>'GET DATA ΕΛ'!H97</f>
        <v>17096559</v>
      </c>
      <c r="I97" s="9">
        <f>'GET DATA ΕΛ'!I97</f>
        <v>0</v>
      </c>
      <c r="J97" s="10">
        <f>'GET DATA ΕΛ'!J97</f>
        <v>0</v>
      </c>
      <c r="K97" s="243">
        <f>'GET DATA ΕΛ'!K97</f>
        <v>0</v>
      </c>
      <c r="L97" s="9">
        <f>'GET DATA ΕΛ'!L97</f>
        <v>0</v>
      </c>
      <c r="M97" s="10">
        <f>'GET DATA ΕΛ'!M97</f>
        <v>0</v>
      </c>
      <c r="N97" s="232">
        <f>'GET DATA ΕΛ'!N97</f>
        <v>0</v>
      </c>
      <c r="O97" s="9">
        <f>'GET DATA ΕΛ'!O97</f>
        <v>0</v>
      </c>
      <c r="P97" s="10">
        <f>'GET DATA ΕΛ'!P97</f>
        <v>0</v>
      </c>
      <c r="Q97" s="243">
        <f>'GET DATA ΕΛ'!Q97</f>
        <v>0</v>
      </c>
      <c r="R97" s="9">
        <f>'GET DATA ΕΛ'!R97</f>
        <v>0</v>
      </c>
      <c r="S97" s="10">
        <f>'GET DATA ΕΛ'!S97</f>
        <v>0</v>
      </c>
      <c r="T97" s="243">
        <f>'GET DATA ΕΛ'!T97</f>
        <v>0</v>
      </c>
      <c r="U97" s="9">
        <f>'GET DATA ΕΛ'!U97</f>
        <v>0</v>
      </c>
      <c r="V97" s="10">
        <f>'GET DATA ΕΛ'!V97</f>
        <v>0</v>
      </c>
      <c r="W97" s="243">
        <f>'GET DATA ΕΛ'!W97</f>
        <v>0</v>
      </c>
      <c r="X97" s="9">
        <f>'GET DATA ΕΛ'!X97</f>
        <v>0</v>
      </c>
      <c r="Y97" s="10">
        <f>'GET DATA ΕΛ'!Y97</f>
        <v>0</v>
      </c>
      <c r="Z97" s="232">
        <f>'GET DATA ΕΛ'!Z97</f>
        <v>0</v>
      </c>
      <c r="AA97" s="9">
        <f>'GET DATA ΕΛ'!AA97</f>
        <v>0</v>
      </c>
      <c r="AB97" s="10">
        <f>'GET DATA ΕΛ'!AB97</f>
        <v>0</v>
      </c>
      <c r="AC97" s="243">
        <f>'GET DATA ΕΛ'!AC97</f>
        <v>0</v>
      </c>
      <c r="AD97" s="9">
        <f>'GET DATA ΕΛ'!AD97</f>
        <v>0</v>
      </c>
      <c r="AE97" s="10">
        <f>'GET DATA ΕΛ'!AE97</f>
        <v>0</v>
      </c>
      <c r="AF97" s="232">
        <f>'GET DATA ΕΛ'!AF97</f>
        <v>0</v>
      </c>
      <c r="AG97" s="39">
        <f>'GET DATA ΕΛ'!AG97</f>
        <v>2</v>
      </c>
      <c r="AH97" s="39">
        <f>'GET DATA ΕΛ'!AH97</f>
        <v>0</v>
      </c>
      <c r="AI97" s="39">
        <f>'GET DATA ΕΛ'!AI97</f>
        <v>17096559</v>
      </c>
      <c r="AJ97" s="10">
        <f>'GET DATA ΕΛ'!AJ97</f>
        <v>0</v>
      </c>
      <c r="AK97" s="196">
        <f>'GET DATA ΕΛ'!AK97</f>
        <v>0</v>
      </c>
      <c r="AL97" s="184">
        <f>'GET DATA ΕΛ'!AL97</f>
        <v>0</v>
      </c>
      <c r="AN97" s="240"/>
      <c r="AO97" s="240"/>
      <c r="AP97" s="240"/>
      <c r="AQ97" s="240"/>
      <c r="AR97" s="240"/>
      <c r="AS97" s="240"/>
      <c r="AU97" s="240"/>
      <c r="AV97" s="240"/>
      <c r="AW97" s="240"/>
      <c r="AX97" s="240"/>
      <c r="AY97" s="240"/>
      <c r="AZ97" s="240">
        <f t="shared" si="1"/>
        <v>0</v>
      </c>
    </row>
    <row r="98" spans="1:52" ht="19.5" customHeight="1" outlineLevel="1" thickBot="1" x14ac:dyDescent="0.35">
      <c r="A98" s="287"/>
      <c r="B98" s="167" t="str">
        <f>'GET DATA ΕΛ'!B98</f>
        <v>ΚΛΙΜΑΤΙΣΜΟΣ / ΣΥΜΠΑΡΑΓΩΓΗ</v>
      </c>
      <c r="C98" s="160">
        <f>'GET DATA ΕΛ'!C98</f>
        <v>0</v>
      </c>
      <c r="D98" s="148">
        <f>'GET DATA ΕΛ'!D98</f>
        <v>0</v>
      </c>
      <c r="E98" s="157">
        <f>'GET DATA ΕΛ'!E98</f>
        <v>0</v>
      </c>
      <c r="F98" s="160">
        <f>'GET DATA ΕΛ'!F98</f>
        <v>0</v>
      </c>
      <c r="G98" s="148">
        <f>'GET DATA ΕΛ'!G98</f>
        <v>0</v>
      </c>
      <c r="H98" s="157">
        <f>'GET DATA ΕΛ'!H98</f>
        <v>0</v>
      </c>
      <c r="I98" s="160">
        <f>'GET DATA ΕΛ'!I98</f>
        <v>0</v>
      </c>
      <c r="J98" s="148">
        <f>'GET DATA ΕΛ'!J98</f>
        <v>0</v>
      </c>
      <c r="K98" s="157">
        <f>'GET DATA ΕΛ'!K98</f>
        <v>0</v>
      </c>
      <c r="L98" s="160">
        <f>'GET DATA ΕΛ'!L98</f>
        <v>0</v>
      </c>
      <c r="M98" s="148">
        <f>'GET DATA ΕΛ'!M98</f>
        <v>0</v>
      </c>
      <c r="N98" s="233">
        <f>'GET DATA ΕΛ'!N98</f>
        <v>0</v>
      </c>
      <c r="O98" s="160">
        <f>'GET DATA ΕΛ'!O98</f>
        <v>0</v>
      </c>
      <c r="P98" s="148">
        <f>'GET DATA ΕΛ'!P98</f>
        <v>0</v>
      </c>
      <c r="Q98" s="157">
        <f>'GET DATA ΕΛ'!Q98</f>
        <v>0</v>
      </c>
      <c r="R98" s="160">
        <f>'GET DATA ΕΛ'!R98</f>
        <v>0</v>
      </c>
      <c r="S98" s="148">
        <f>'GET DATA ΕΛ'!S98</f>
        <v>0</v>
      </c>
      <c r="T98" s="157">
        <f>'GET DATA ΕΛ'!T98</f>
        <v>0</v>
      </c>
      <c r="U98" s="160">
        <f>'GET DATA ΕΛ'!U98</f>
        <v>0</v>
      </c>
      <c r="V98" s="148">
        <f>'GET DATA ΕΛ'!V98</f>
        <v>0</v>
      </c>
      <c r="W98" s="157">
        <f>'GET DATA ΕΛ'!W98</f>
        <v>0</v>
      </c>
      <c r="X98" s="160">
        <f>'GET DATA ΕΛ'!X98</f>
        <v>0</v>
      </c>
      <c r="Y98" s="148">
        <f>'GET DATA ΕΛ'!Y98</f>
        <v>0</v>
      </c>
      <c r="Z98" s="233">
        <f>'GET DATA ΕΛ'!Z98</f>
        <v>0</v>
      </c>
      <c r="AA98" s="160">
        <f>'GET DATA ΕΛ'!AA98</f>
        <v>0</v>
      </c>
      <c r="AB98" s="148">
        <f>'GET DATA ΕΛ'!AB98</f>
        <v>0</v>
      </c>
      <c r="AC98" s="157">
        <f>'GET DATA ΕΛ'!AC98</f>
        <v>0</v>
      </c>
      <c r="AD98" s="160">
        <f>'GET DATA ΕΛ'!AD98</f>
        <v>0</v>
      </c>
      <c r="AE98" s="148">
        <f>'GET DATA ΕΛ'!AE98</f>
        <v>0</v>
      </c>
      <c r="AF98" s="233">
        <f>'GET DATA ΕΛ'!AF98</f>
        <v>0</v>
      </c>
      <c r="AG98" s="39">
        <f>'GET DATA ΕΛ'!AG98</f>
        <v>0</v>
      </c>
      <c r="AH98" s="39">
        <f>'GET DATA ΕΛ'!AH98</f>
        <v>0</v>
      </c>
      <c r="AI98" s="39">
        <f>'GET DATA ΕΛ'!AI98</f>
        <v>0</v>
      </c>
      <c r="AJ98" s="10">
        <f>'GET DATA ΕΛ'!AJ98</f>
        <v>0</v>
      </c>
      <c r="AK98" s="196">
        <f>'GET DATA ΕΛ'!AK98</f>
        <v>0</v>
      </c>
      <c r="AL98" s="184">
        <f>'GET DATA ΕΛ'!AL98</f>
        <v>0</v>
      </c>
      <c r="AN98" s="240"/>
      <c r="AO98" s="240"/>
      <c r="AP98" s="240"/>
      <c r="AQ98" s="240"/>
      <c r="AR98" s="240"/>
      <c r="AS98" s="240"/>
      <c r="AU98" s="240"/>
      <c r="AV98" s="240"/>
      <c r="AW98" s="240"/>
      <c r="AX98" s="240"/>
      <c r="AY98" s="240"/>
      <c r="AZ98" s="240">
        <f t="shared" si="1"/>
        <v>0</v>
      </c>
    </row>
    <row r="99" spans="1:52" ht="36" customHeight="1" outlineLevel="1" x14ac:dyDescent="0.3">
      <c r="A99" s="285">
        <f>'GET DATA ΕΛ'!A99</f>
        <v>16</v>
      </c>
      <c r="B99" s="168" t="str">
        <f>'GET DATA ΕΛ'!B99</f>
        <v>NRG TRADING HOUSE A.E.</v>
      </c>
      <c r="C99" s="73">
        <f>'GET DATA ΕΛ'!C99</f>
        <v>10334</v>
      </c>
      <c r="D99" s="121">
        <f>'GET DATA ΕΛ'!D99</f>
        <v>0</v>
      </c>
      <c r="E99" s="242">
        <f>'GET DATA ΕΛ'!E99</f>
        <v>1595714</v>
      </c>
      <c r="F99" s="73">
        <f>'GET DATA ΕΛ'!F99</f>
        <v>2915</v>
      </c>
      <c r="G99" s="121">
        <f>'GET DATA ΕΛ'!G99</f>
        <v>0</v>
      </c>
      <c r="H99" s="242">
        <f>'GET DATA ΕΛ'!H99</f>
        <v>1312543</v>
      </c>
      <c r="I99" s="73">
        <f>'GET DATA ΕΛ'!I99</f>
        <v>7109</v>
      </c>
      <c r="J99" s="121">
        <f>'GET DATA ΕΛ'!J99</f>
        <v>0</v>
      </c>
      <c r="K99" s="242">
        <f>'GET DATA ΕΛ'!K99</f>
        <v>4144324</v>
      </c>
      <c r="L99" s="73">
        <f>'GET DATA ΕΛ'!L99</f>
        <v>70</v>
      </c>
      <c r="M99" s="121">
        <f>'GET DATA ΕΛ'!M99</f>
        <v>0</v>
      </c>
      <c r="N99" s="231">
        <f>'GET DATA ΕΛ'!N99</f>
        <v>21495</v>
      </c>
      <c r="O99" s="73">
        <f>'GET DATA ΕΛ'!O99</f>
        <v>115</v>
      </c>
      <c r="P99" s="121">
        <f>'GET DATA ΕΛ'!P99</f>
        <v>0</v>
      </c>
      <c r="Q99" s="242">
        <f>'GET DATA ΕΛ'!Q99</f>
        <v>11754</v>
      </c>
      <c r="R99" s="73">
        <f>'GET DATA ΕΛ'!R99</f>
        <v>42</v>
      </c>
      <c r="S99" s="121">
        <f>'GET DATA ΕΛ'!S99</f>
        <v>0</v>
      </c>
      <c r="T99" s="242">
        <f>'GET DATA ΕΛ'!T99</f>
        <v>4184</v>
      </c>
      <c r="U99" s="73">
        <f>'GET DATA ΕΛ'!U99</f>
        <v>0</v>
      </c>
      <c r="V99" s="121">
        <f>'GET DATA ΕΛ'!V99</f>
        <v>0</v>
      </c>
      <c r="W99" s="242">
        <f>'GET DATA ΕΛ'!W99</f>
        <v>0</v>
      </c>
      <c r="X99" s="73">
        <f>'GET DATA ΕΛ'!X99</f>
        <v>0</v>
      </c>
      <c r="Y99" s="121">
        <f>'GET DATA ΕΛ'!Y99</f>
        <v>0</v>
      </c>
      <c r="Z99" s="231">
        <f>'GET DATA ΕΛ'!Z99</f>
        <v>0</v>
      </c>
      <c r="AA99" s="73">
        <f>'GET DATA ΕΛ'!AA99</f>
        <v>0</v>
      </c>
      <c r="AB99" s="121">
        <f>'GET DATA ΕΛ'!AB99</f>
        <v>0</v>
      </c>
      <c r="AC99" s="242">
        <f>'GET DATA ΕΛ'!AC99</f>
        <v>0</v>
      </c>
      <c r="AD99" s="73">
        <f>'GET DATA ΕΛ'!AD99</f>
        <v>0</v>
      </c>
      <c r="AE99" s="121">
        <f>'GET DATA ΕΛ'!AE99</f>
        <v>0</v>
      </c>
      <c r="AF99" s="231">
        <f>'GET DATA ΕΛ'!AF99</f>
        <v>0</v>
      </c>
      <c r="AG99" s="121">
        <f>'GET DATA ΕΛ'!AG99</f>
        <v>20585</v>
      </c>
      <c r="AH99" s="74">
        <f>'GET DATA ΕΛ'!AH99</f>
        <v>0</v>
      </c>
      <c r="AI99" s="74">
        <f>'GET DATA ΕΛ'!AI99</f>
        <v>7090014</v>
      </c>
      <c r="AJ99" s="74">
        <f>'GET DATA ΕΛ'!AJ99</f>
        <v>0</v>
      </c>
      <c r="AK99" s="181">
        <f>'GET DATA ΕΛ'!AK99</f>
        <v>0</v>
      </c>
      <c r="AL99" s="182">
        <f>'GET DATA ΕΛ'!AL99</f>
        <v>0</v>
      </c>
      <c r="AN99" s="240"/>
      <c r="AO99" s="240"/>
      <c r="AP99" s="240"/>
      <c r="AQ99" s="240"/>
      <c r="AR99" s="240"/>
      <c r="AS99" s="240"/>
      <c r="AU99" s="240"/>
      <c r="AV99" s="240"/>
      <c r="AW99" s="240"/>
      <c r="AX99" s="240"/>
      <c r="AY99" s="240"/>
      <c r="AZ99" s="240">
        <f t="shared" si="1"/>
        <v>0</v>
      </c>
    </row>
    <row r="100" spans="1:52" ht="19.5" customHeight="1" outlineLevel="1" x14ac:dyDescent="0.3">
      <c r="A100" s="286"/>
      <c r="B100" s="167" t="str">
        <f>'GET DATA ΕΛ'!B100</f>
        <v>ΟΙΚΙΑΚΟΣ</v>
      </c>
      <c r="C100" s="9">
        <f>'GET DATA ΕΛ'!C100</f>
        <v>10025</v>
      </c>
      <c r="D100" s="10">
        <f>'GET DATA ΕΛ'!D100</f>
        <v>0</v>
      </c>
      <c r="E100" s="243">
        <f>'GET DATA ΕΛ'!E100</f>
        <v>1111098</v>
      </c>
      <c r="F100" s="9">
        <f>'GET DATA ΕΛ'!F100</f>
        <v>2812</v>
      </c>
      <c r="G100" s="10">
        <f>'GET DATA ΕΛ'!G100</f>
        <v>0</v>
      </c>
      <c r="H100" s="243">
        <f>'GET DATA ΕΛ'!H100</f>
        <v>361800</v>
      </c>
      <c r="I100" s="9">
        <f>'GET DATA ΕΛ'!I100</f>
        <v>6791</v>
      </c>
      <c r="J100" s="10">
        <f>'GET DATA ΕΛ'!J100</f>
        <v>0</v>
      </c>
      <c r="K100" s="243">
        <f>'GET DATA ΕΛ'!K100</f>
        <v>766580</v>
      </c>
      <c r="L100" s="9">
        <f>'GET DATA ΕΛ'!L100</f>
        <v>66</v>
      </c>
      <c r="M100" s="10">
        <f>'GET DATA ΕΛ'!M100</f>
        <v>0</v>
      </c>
      <c r="N100" s="232">
        <f>'GET DATA ΕΛ'!N100</f>
        <v>5894</v>
      </c>
      <c r="O100" s="9">
        <f>'GET DATA ΕΛ'!O100</f>
        <v>113</v>
      </c>
      <c r="P100" s="10">
        <f>'GET DATA ΕΛ'!P100</f>
        <v>0</v>
      </c>
      <c r="Q100" s="243">
        <f>'GET DATA ΕΛ'!Q100</f>
        <v>11742</v>
      </c>
      <c r="R100" s="9">
        <f>'GET DATA ΕΛ'!R100</f>
        <v>41</v>
      </c>
      <c r="S100" s="10">
        <f>'GET DATA ΕΛ'!S100</f>
        <v>0</v>
      </c>
      <c r="T100" s="243">
        <f>'GET DATA ΕΛ'!T100</f>
        <v>4184</v>
      </c>
      <c r="U100" s="9">
        <f>'GET DATA ΕΛ'!U100</f>
        <v>0</v>
      </c>
      <c r="V100" s="10">
        <f>'GET DATA ΕΛ'!V100</f>
        <v>0</v>
      </c>
      <c r="W100" s="243">
        <f>'GET DATA ΕΛ'!W100</f>
        <v>0</v>
      </c>
      <c r="X100" s="9">
        <f>'GET DATA ΕΛ'!X100</f>
        <v>0</v>
      </c>
      <c r="Y100" s="10">
        <f>'GET DATA ΕΛ'!Y100</f>
        <v>0</v>
      </c>
      <c r="Z100" s="232">
        <f>'GET DATA ΕΛ'!Z100</f>
        <v>0</v>
      </c>
      <c r="AA100" s="9">
        <f>'GET DATA ΕΛ'!AA100</f>
        <v>0</v>
      </c>
      <c r="AB100" s="10">
        <f>'GET DATA ΕΛ'!AB100</f>
        <v>0</v>
      </c>
      <c r="AC100" s="243">
        <f>'GET DATA ΕΛ'!AC100</f>
        <v>0</v>
      </c>
      <c r="AD100" s="9">
        <f>'GET DATA ΕΛ'!AD100</f>
        <v>0</v>
      </c>
      <c r="AE100" s="10">
        <f>'GET DATA ΕΛ'!AE100</f>
        <v>0</v>
      </c>
      <c r="AF100" s="232">
        <f>'GET DATA ΕΛ'!AF100</f>
        <v>0</v>
      </c>
      <c r="AG100" s="39">
        <f>'GET DATA ΕΛ'!AG100</f>
        <v>19848</v>
      </c>
      <c r="AH100" s="39">
        <f>'GET DATA ΕΛ'!AH100</f>
        <v>0</v>
      </c>
      <c r="AI100" s="39">
        <f>'GET DATA ΕΛ'!AI100</f>
        <v>2261298</v>
      </c>
      <c r="AJ100" s="10">
        <f>'GET DATA ΕΛ'!AJ100</f>
        <v>0</v>
      </c>
      <c r="AK100" s="196">
        <f>'GET DATA ΕΛ'!AK100</f>
        <v>0</v>
      </c>
      <c r="AL100" s="184">
        <f>'GET DATA ΕΛ'!AL100</f>
        <v>0</v>
      </c>
      <c r="AN100" s="240"/>
      <c r="AO100" s="240"/>
      <c r="AP100" s="240"/>
      <c r="AQ100" s="240"/>
      <c r="AR100" s="240"/>
      <c r="AS100" s="240"/>
      <c r="AU100" s="240"/>
      <c r="AV100" s="240"/>
      <c r="AW100" s="240"/>
      <c r="AX100" s="240"/>
      <c r="AY100" s="240"/>
      <c r="AZ100" s="240">
        <f t="shared" si="1"/>
        <v>0</v>
      </c>
    </row>
    <row r="101" spans="1:52" ht="19.5" customHeight="1" outlineLevel="1" x14ac:dyDescent="0.3">
      <c r="A101" s="286"/>
      <c r="B101" s="167" t="str">
        <f>'GET DATA ΕΛ'!B101</f>
        <v>ΕΜΠΟΡΙΚΟΣ</v>
      </c>
      <c r="C101" s="9">
        <f>'GET DATA ΕΛ'!C101</f>
        <v>309</v>
      </c>
      <c r="D101" s="10">
        <f>'GET DATA ΕΛ'!D101</f>
        <v>0</v>
      </c>
      <c r="E101" s="243">
        <f>'GET DATA ΕΛ'!E101</f>
        <v>484616</v>
      </c>
      <c r="F101" s="9">
        <f>'GET DATA ΕΛ'!F101</f>
        <v>102</v>
      </c>
      <c r="G101" s="10">
        <f>'GET DATA ΕΛ'!G101</f>
        <v>0</v>
      </c>
      <c r="H101" s="243">
        <f>'GET DATA ΕΛ'!H101</f>
        <v>485401</v>
      </c>
      <c r="I101" s="9">
        <f>'GET DATA ΕΛ'!I101</f>
        <v>315</v>
      </c>
      <c r="J101" s="10">
        <f>'GET DATA ΕΛ'!J101</f>
        <v>0</v>
      </c>
      <c r="K101" s="243">
        <f>'GET DATA ΕΛ'!K101</f>
        <v>3296846</v>
      </c>
      <c r="L101" s="9">
        <f>'GET DATA ΕΛ'!L101</f>
        <v>4</v>
      </c>
      <c r="M101" s="10">
        <f>'GET DATA ΕΛ'!M101</f>
        <v>0</v>
      </c>
      <c r="N101" s="232">
        <f>'GET DATA ΕΛ'!N101</f>
        <v>15601</v>
      </c>
      <c r="O101" s="9">
        <f>'GET DATA ΕΛ'!O101</f>
        <v>2</v>
      </c>
      <c r="P101" s="10">
        <f>'GET DATA ΕΛ'!P101</f>
        <v>0</v>
      </c>
      <c r="Q101" s="243">
        <f>'GET DATA ΕΛ'!Q101</f>
        <v>12</v>
      </c>
      <c r="R101" s="9">
        <f>'GET DATA ΕΛ'!R101</f>
        <v>1</v>
      </c>
      <c r="S101" s="10">
        <f>'GET DATA ΕΛ'!S101</f>
        <v>0</v>
      </c>
      <c r="T101" s="243">
        <f>'GET DATA ΕΛ'!T101</f>
        <v>0</v>
      </c>
      <c r="U101" s="9">
        <f>'GET DATA ΕΛ'!U101</f>
        <v>0</v>
      </c>
      <c r="V101" s="10">
        <f>'GET DATA ΕΛ'!V101</f>
        <v>0</v>
      </c>
      <c r="W101" s="243">
        <f>'GET DATA ΕΛ'!W101</f>
        <v>0</v>
      </c>
      <c r="X101" s="9">
        <f>'GET DATA ΕΛ'!X101</f>
        <v>0</v>
      </c>
      <c r="Y101" s="10">
        <f>'GET DATA ΕΛ'!Y101</f>
        <v>0</v>
      </c>
      <c r="Z101" s="232">
        <f>'GET DATA ΕΛ'!Z101</f>
        <v>0</v>
      </c>
      <c r="AA101" s="9">
        <f>'GET DATA ΕΛ'!AA101</f>
        <v>0</v>
      </c>
      <c r="AB101" s="10">
        <f>'GET DATA ΕΛ'!AB101</f>
        <v>0</v>
      </c>
      <c r="AC101" s="243">
        <f>'GET DATA ΕΛ'!AC101</f>
        <v>0</v>
      </c>
      <c r="AD101" s="9">
        <f>'GET DATA ΕΛ'!AD101</f>
        <v>0</v>
      </c>
      <c r="AE101" s="10">
        <f>'GET DATA ΕΛ'!AE101</f>
        <v>0</v>
      </c>
      <c r="AF101" s="232">
        <f>'GET DATA ΕΛ'!AF101</f>
        <v>0</v>
      </c>
      <c r="AG101" s="39">
        <f>'GET DATA ΕΛ'!AG101</f>
        <v>733</v>
      </c>
      <c r="AH101" s="39">
        <f>'GET DATA ΕΛ'!AH101</f>
        <v>0</v>
      </c>
      <c r="AI101" s="39">
        <f>'GET DATA ΕΛ'!AI101</f>
        <v>4282476</v>
      </c>
      <c r="AJ101" s="10">
        <f>'GET DATA ΕΛ'!AJ101</f>
        <v>0</v>
      </c>
      <c r="AK101" s="196">
        <f>'GET DATA ΕΛ'!AK101</f>
        <v>0</v>
      </c>
      <c r="AL101" s="184">
        <f>'GET DATA ΕΛ'!AL101</f>
        <v>0</v>
      </c>
      <c r="AN101" s="240"/>
      <c r="AO101" s="240"/>
      <c r="AP101" s="240"/>
      <c r="AQ101" s="240"/>
      <c r="AR101" s="240"/>
      <c r="AS101" s="240"/>
      <c r="AU101" s="240"/>
      <c r="AV101" s="240"/>
      <c r="AW101" s="240"/>
      <c r="AX101" s="240"/>
      <c r="AY101" s="240"/>
      <c r="AZ101" s="240">
        <f t="shared" si="1"/>
        <v>0</v>
      </c>
    </row>
    <row r="102" spans="1:52" ht="19.5" customHeight="1" outlineLevel="1" x14ac:dyDescent="0.3">
      <c r="A102" s="286"/>
      <c r="B102" s="167" t="str">
        <f>'GET DATA ΕΛ'!B102</f>
        <v>CNG</v>
      </c>
      <c r="C102" s="9">
        <f>'GET DATA ΕΛ'!C102</f>
        <v>0</v>
      </c>
      <c r="D102" s="10">
        <f>'GET DATA ΕΛ'!D102</f>
        <v>0</v>
      </c>
      <c r="E102" s="243">
        <f>'GET DATA ΕΛ'!E102</f>
        <v>0</v>
      </c>
      <c r="F102" s="9">
        <f>'GET DATA ΕΛ'!F102</f>
        <v>0</v>
      </c>
      <c r="G102" s="10">
        <f>'GET DATA ΕΛ'!G102</f>
        <v>0</v>
      </c>
      <c r="H102" s="243">
        <f>'GET DATA ΕΛ'!H102</f>
        <v>0</v>
      </c>
      <c r="I102" s="9">
        <f>'GET DATA ΕΛ'!I102</f>
        <v>0</v>
      </c>
      <c r="J102" s="10">
        <f>'GET DATA ΕΛ'!J102</f>
        <v>0</v>
      </c>
      <c r="K102" s="243">
        <f>'GET DATA ΕΛ'!K102</f>
        <v>0</v>
      </c>
      <c r="L102" s="9">
        <f>'GET DATA ΕΛ'!L102</f>
        <v>0</v>
      </c>
      <c r="M102" s="10">
        <f>'GET DATA ΕΛ'!M102</f>
        <v>0</v>
      </c>
      <c r="N102" s="232">
        <f>'GET DATA ΕΛ'!N102</f>
        <v>0</v>
      </c>
      <c r="O102" s="9">
        <f>'GET DATA ΕΛ'!O102</f>
        <v>0</v>
      </c>
      <c r="P102" s="10">
        <f>'GET DATA ΕΛ'!P102</f>
        <v>0</v>
      </c>
      <c r="Q102" s="243">
        <f>'GET DATA ΕΛ'!Q102</f>
        <v>0</v>
      </c>
      <c r="R102" s="9">
        <f>'GET DATA ΕΛ'!R102</f>
        <v>0</v>
      </c>
      <c r="S102" s="10">
        <f>'GET DATA ΕΛ'!S102</f>
        <v>0</v>
      </c>
      <c r="T102" s="243">
        <f>'GET DATA ΕΛ'!T102</f>
        <v>0</v>
      </c>
      <c r="U102" s="9">
        <f>'GET DATA ΕΛ'!U102</f>
        <v>0</v>
      </c>
      <c r="V102" s="10">
        <f>'GET DATA ΕΛ'!V102</f>
        <v>0</v>
      </c>
      <c r="W102" s="243">
        <f>'GET DATA ΕΛ'!W102</f>
        <v>0</v>
      </c>
      <c r="X102" s="9">
        <f>'GET DATA ΕΛ'!X102</f>
        <v>0</v>
      </c>
      <c r="Y102" s="10">
        <f>'GET DATA ΕΛ'!Y102</f>
        <v>0</v>
      </c>
      <c r="Z102" s="232">
        <f>'GET DATA ΕΛ'!Z102</f>
        <v>0</v>
      </c>
      <c r="AA102" s="9">
        <f>'GET DATA ΕΛ'!AA102</f>
        <v>0</v>
      </c>
      <c r="AB102" s="10">
        <f>'GET DATA ΕΛ'!AB102</f>
        <v>0</v>
      </c>
      <c r="AC102" s="243">
        <f>'GET DATA ΕΛ'!AC102</f>
        <v>0</v>
      </c>
      <c r="AD102" s="9">
        <f>'GET DATA ΕΛ'!AD102</f>
        <v>0</v>
      </c>
      <c r="AE102" s="10">
        <f>'GET DATA ΕΛ'!AE102</f>
        <v>0</v>
      </c>
      <c r="AF102" s="232">
        <f>'GET DATA ΕΛ'!AF102</f>
        <v>0</v>
      </c>
      <c r="AG102" s="39">
        <f>'GET DATA ΕΛ'!AG102</f>
        <v>0</v>
      </c>
      <c r="AH102" s="39">
        <f>'GET DATA ΕΛ'!AH102</f>
        <v>0</v>
      </c>
      <c r="AI102" s="39">
        <f>'GET DATA ΕΛ'!AI102</f>
        <v>0</v>
      </c>
      <c r="AJ102" s="10">
        <f>'GET DATA ΕΛ'!AJ102</f>
        <v>0</v>
      </c>
      <c r="AK102" s="196">
        <f>'GET DATA ΕΛ'!AK102</f>
        <v>0</v>
      </c>
      <c r="AL102" s="184">
        <f>'GET DATA ΕΛ'!AL102</f>
        <v>0</v>
      </c>
      <c r="AN102" s="240"/>
      <c r="AO102" s="240"/>
      <c r="AP102" s="240"/>
      <c r="AQ102" s="240"/>
      <c r="AR102" s="240"/>
      <c r="AS102" s="240"/>
      <c r="AU102" s="240"/>
      <c r="AV102" s="240"/>
      <c r="AW102" s="240"/>
      <c r="AX102" s="240"/>
      <c r="AY102" s="240"/>
      <c r="AZ102" s="240">
        <f t="shared" si="1"/>
        <v>0</v>
      </c>
    </row>
    <row r="103" spans="1:52" ht="19.5" customHeight="1" outlineLevel="1" x14ac:dyDescent="0.3">
      <c r="A103" s="286"/>
      <c r="B103" s="167" t="str">
        <f>'GET DATA ΕΛ'!B103</f>
        <v>ΒΙΟΜΗΧΑΝΙΚΟΣ</v>
      </c>
      <c r="C103" s="9">
        <f>'GET DATA ΕΛ'!C103</f>
        <v>0</v>
      </c>
      <c r="D103" s="10">
        <f>'GET DATA ΕΛ'!D103</f>
        <v>0</v>
      </c>
      <c r="E103" s="243">
        <f>'GET DATA ΕΛ'!E103</f>
        <v>0</v>
      </c>
      <c r="F103" s="9">
        <f>'GET DATA ΕΛ'!F103</f>
        <v>1</v>
      </c>
      <c r="G103" s="10">
        <f>'GET DATA ΕΛ'!G103</f>
        <v>0</v>
      </c>
      <c r="H103" s="243">
        <f>'GET DATA ΕΛ'!H103</f>
        <v>465342</v>
      </c>
      <c r="I103" s="9">
        <f>'GET DATA ΕΛ'!I103</f>
        <v>0</v>
      </c>
      <c r="J103" s="10">
        <f>'GET DATA ΕΛ'!J103</f>
        <v>0</v>
      </c>
      <c r="K103" s="243">
        <f>'GET DATA ΕΛ'!K103</f>
        <v>0</v>
      </c>
      <c r="L103" s="9">
        <f>'GET DATA ΕΛ'!L103</f>
        <v>0</v>
      </c>
      <c r="M103" s="10">
        <f>'GET DATA ΕΛ'!M103</f>
        <v>0</v>
      </c>
      <c r="N103" s="232">
        <f>'GET DATA ΕΛ'!N103</f>
        <v>0</v>
      </c>
      <c r="O103" s="9">
        <f>'GET DATA ΕΛ'!O103</f>
        <v>0</v>
      </c>
      <c r="P103" s="10">
        <f>'GET DATA ΕΛ'!P103</f>
        <v>0</v>
      </c>
      <c r="Q103" s="243">
        <f>'GET DATA ΕΛ'!Q103</f>
        <v>0</v>
      </c>
      <c r="R103" s="9">
        <f>'GET DATA ΕΛ'!R103</f>
        <v>0</v>
      </c>
      <c r="S103" s="10">
        <f>'GET DATA ΕΛ'!S103</f>
        <v>0</v>
      </c>
      <c r="T103" s="243">
        <f>'GET DATA ΕΛ'!T103</f>
        <v>0</v>
      </c>
      <c r="U103" s="9">
        <f>'GET DATA ΕΛ'!U103</f>
        <v>0</v>
      </c>
      <c r="V103" s="10">
        <f>'GET DATA ΕΛ'!V103</f>
        <v>0</v>
      </c>
      <c r="W103" s="243">
        <f>'GET DATA ΕΛ'!W103</f>
        <v>0</v>
      </c>
      <c r="X103" s="9">
        <f>'GET DATA ΕΛ'!X103</f>
        <v>0</v>
      </c>
      <c r="Y103" s="10">
        <f>'GET DATA ΕΛ'!Y103</f>
        <v>0</v>
      </c>
      <c r="Z103" s="232">
        <f>'GET DATA ΕΛ'!Z103</f>
        <v>0</v>
      </c>
      <c r="AA103" s="9">
        <f>'GET DATA ΕΛ'!AA103</f>
        <v>0</v>
      </c>
      <c r="AB103" s="10">
        <f>'GET DATA ΕΛ'!AB103</f>
        <v>0</v>
      </c>
      <c r="AC103" s="243">
        <f>'GET DATA ΕΛ'!AC103</f>
        <v>0</v>
      </c>
      <c r="AD103" s="9">
        <f>'GET DATA ΕΛ'!AD103</f>
        <v>0</v>
      </c>
      <c r="AE103" s="10">
        <f>'GET DATA ΕΛ'!AE103</f>
        <v>0</v>
      </c>
      <c r="AF103" s="232">
        <f>'GET DATA ΕΛ'!AF103</f>
        <v>0</v>
      </c>
      <c r="AG103" s="39">
        <f>'GET DATA ΕΛ'!AG103</f>
        <v>1</v>
      </c>
      <c r="AH103" s="39">
        <f>'GET DATA ΕΛ'!AH103</f>
        <v>0</v>
      </c>
      <c r="AI103" s="39">
        <f>'GET DATA ΕΛ'!AI103</f>
        <v>465342</v>
      </c>
      <c r="AJ103" s="10">
        <f>'GET DATA ΕΛ'!AJ103</f>
        <v>0</v>
      </c>
      <c r="AK103" s="196">
        <f>'GET DATA ΕΛ'!AK103</f>
        <v>0</v>
      </c>
      <c r="AL103" s="184">
        <f>'GET DATA ΕΛ'!AL103</f>
        <v>0</v>
      </c>
      <c r="AN103" s="240"/>
      <c r="AO103" s="240"/>
      <c r="AP103" s="240"/>
      <c r="AQ103" s="240"/>
      <c r="AR103" s="240"/>
      <c r="AS103" s="240"/>
      <c r="AU103" s="240"/>
      <c r="AV103" s="240"/>
      <c r="AW103" s="240"/>
      <c r="AX103" s="240"/>
      <c r="AY103" s="240"/>
      <c r="AZ103" s="240">
        <f t="shared" si="1"/>
        <v>0</v>
      </c>
    </row>
    <row r="104" spans="1:52" ht="19.5" customHeight="1" outlineLevel="1" thickBot="1" x14ac:dyDescent="0.35">
      <c r="A104" s="287"/>
      <c r="B104" s="167" t="str">
        <f>'GET DATA ΕΛ'!B104</f>
        <v>ΚΛΙΜΑΤΙΣΜΟΣ / ΣΥΜΠΑΡΑΓΩΓΗ</v>
      </c>
      <c r="C104" s="160">
        <f>'GET DATA ΕΛ'!C104</f>
        <v>0</v>
      </c>
      <c r="D104" s="148">
        <f>'GET DATA ΕΛ'!D104</f>
        <v>0</v>
      </c>
      <c r="E104" s="157">
        <f>'GET DATA ΕΛ'!E104</f>
        <v>0</v>
      </c>
      <c r="F104" s="160">
        <f>'GET DATA ΕΛ'!F104</f>
        <v>0</v>
      </c>
      <c r="G104" s="148">
        <f>'GET DATA ΕΛ'!G104</f>
        <v>0</v>
      </c>
      <c r="H104" s="157">
        <f>'GET DATA ΕΛ'!H104</f>
        <v>0</v>
      </c>
      <c r="I104" s="160">
        <f>'GET DATA ΕΛ'!I104</f>
        <v>3</v>
      </c>
      <c r="J104" s="148">
        <f>'GET DATA ΕΛ'!J104</f>
        <v>0</v>
      </c>
      <c r="K104" s="157">
        <f>'GET DATA ΕΛ'!K104</f>
        <v>80898</v>
      </c>
      <c r="L104" s="160">
        <f>'GET DATA ΕΛ'!L104</f>
        <v>0</v>
      </c>
      <c r="M104" s="148">
        <f>'GET DATA ΕΛ'!M104</f>
        <v>0</v>
      </c>
      <c r="N104" s="233">
        <f>'GET DATA ΕΛ'!N104</f>
        <v>0</v>
      </c>
      <c r="O104" s="160">
        <f>'GET DATA ΕΛ'!O104</f>
        <v>0</v>
      </c>
      <c r="P104" s="148">
        <f>'GET DATA ΕΛ'!P104</f>
        <v>0</v>
      </c>
      <c r="Q104" s="157">
        <f>'GET DATA ΕΛ'!Q104</f>
        <v>0</v>
      </c>
      <c r="R104" s="160">
        <f>'GET DATA ΕΛ'!R104</f>
        <v>0</v>
      </c>
      <c r="S104" s="148">
        <f>'GET DATA ΕΛ'!S104</f>
        <v>0</v>
      </c>
      <c r="T104" s="157">
        <f>'GET DATA ΕΛ'!T104</f>
        <v>0</v>
      </c>
      <c r="U104" s="160">
        <f>'GET DATA ΕΛ'!U104</f>
        <v>0</v>
      </c>
      <c r="V104" s="148">
        <f>'GET DATA ΕΛ'!V104</f>
        <v>0</v>
      </c>
      <c r="W104" s="157">
        <f>'GET DATA ΕΛ'!W104</f>
        <v>0</v>
      </c>
      <c r="X104" s="160">
        <f>'GET DATA ΕΛ'!X104</f>
        <v>0</v>
      </c>
      <c r="Y104" s="148">
        <f>'GET DATA ΕΛ'!Y104</f>
        <v>0</v>
      </c>
      <c r="Z104" s="233">
        <f>'GET DATA ΕΛ'!Z104</f>
        <v>0</v>
      </c>
      <c r="AA104" s="160">
        <f>'GET DATA ΕΛ'!AA104</f>
        <v>0</v>
      </c>
      <c r="AB104" s="148">
        <f>'GET DATA ΕΛ'!AB104</f>
        <v>0</v>
      </c>
      <c r="AC104" s="157">
        <f>'GET DATA ΕΛ'!AC104</f>
        <v>0</v>
      </c>
      <c r="AD104" s="160">
        <f>'GET DATA ΕΛ'!AD104</f>
        <v>0</v>
      </c>
      <c r="AE104" s="148">
        <f>'GET DATA ΕΛ'!AE104</f>
        <v>0</v>
      </c>
      <c r="AF104" s="233">
        <f>'GET DATA ΕΛ'!AF104</f>
        <v>0</v>
      </c>
      <c r="AG104" s="39">
        <f>'GET DATA ΕΛ'!AG104</f>
        <v>3</v>
      </c>
      <c r="AH104" s="39">
        <f>'GET DATA ΕΛ'!AH104</f>
        <v>0</v>
      </c>
      <c r="AI104" s="39">
        <f>'GET DATA ΕΛ'!AI104</f>
        <v>80898</v>
      </c>
      <c r="AJ104" s="10">
        <f>'GET DATA ΕΛ'!AJ104</f>
        <v>0</v>
      </c>
      <c r="AK104" s="196">
        <f>'GET DATA ΕΛ'!AK104</f>
        <v>0</v>
      </c>
      <c r="AL104" s="184">
        <f>'GET DATA ΕΛ'!AL104</f>
        <v>0</v>
      </c>
      <c r="AN104" s="240"/>
      <c r="AO104" s="240"/>
      <c r="AP104" s="240"/>
      <c r="AQ104" s="240"/>
      <c r="AR104" s="240"/>
      <c r="AS104" s="240"/>
      <c r="AU104" s="240"/>
      <c r="AV104" s="240"/>
      <c r="AW104" s="240"/>
      <c r="AX104" s="240"/>
      <c r="AY104" s="240"/>
      <c r="AZ104" s="240">
        <f t="shared" si="1"/>
        <v>0</v>
      </c>
    </row>
    <row r="105" spans="1:52" ht="36" customHeight="1" outlineLevel="1" x14ac:dyDescent="0.3">
      <c r="A105" s="285">
        <f>'GET DATA ΕΛ'!A105</f>
        <v>17</v>
      </c>
      <c r="B105" s="168" t="str">
        <f>'GET DATA ΕΛ'!B105</f>
        <v>SOVEL A.E. ΕΛΛΗΝΙΚΗ ΕΤΑΙΡΙΑ ΕΠΕΞΕΡΓΑΣΙΑΣ ΧΑΛΥΒΟΣ</v>
      </c>
      <c r="C105" s="73">
        <f>'GET DATA ΕΛ'!C105</f>
        <v>0</v>
      </c>
      <c r="D105" s="121">
        <f>'GET DATA ΕΛ'!D105</f>
        <v>0</v>
      </c>
      <c r="E105" s="242">
        <f>'GET DATA ΕΛ'!E105</f>
        <v>0</v>
      </c>
      <c r="F105" s="73">
        <f>'GET DATA ΕΛ'!F105</f>
        <v>1</v>
      </c>
      <c r="G105" s="121">
        <f>'GET DATA ΕΛ'!G105</f>
        <v>0</v>
      </c>
      <c r="H105" s="242">
        <f>'GET DATA ΕΛ'!H105</f>
        <v>4255504</v>
      </c>
      <c r="I105" s="73">
        <f>'GET DATA ΕΛ'!I105</f>
        <v>0</v>
      </c>
      <c r="J105" s="121">
        <f>'GET DATA ΕΛ'!J105</f>
        <v>0</v>
      </c>
      <c r="K105" s="242">
        <f>'GET DATA ΕΛ'!K105</f>
        <v>0</v>
      </c>
      <c r="L105" s="73">
        <f>'GET DATA ΕΛ'!L105</f>
        <v>0</v>
      </c>
      <c r="M105" s="121">
        <f>'GET DATA ΕΛ'!M105</f>
        <v>0</v>
      </c>
      <c r="N105" s="231">
        <f>'GET DATA ΕΛ'!N105</f>
        <v>0</v>
      </c>
      <c r="O105" s="73">
        <f>'GET DATA ΕΛ'!O105</f>
        <v>0</v>
      </c>
      <c r="P105" s="121">
        <f>'GET DATA ΕΛ'!P105</f>
        <v>0</v>
      </c>
      <c r="Q105" s="242">
        <f>'GET DATA ΕΛ'!Q105</f>
        <v>0</v>
      </c>
      <c r="R105" s="73">
        <f>'GET DATA ΕΛ'!R105</f>
        <v>0</v>
      </c>
      <c r="S105" s="121">
        <f>'GET DATA ΕΛ'!S105</f>
        <v>0</v>
      </c>
      <c r="T105" s="242">
        <f>'GET DATA ΕΛ'!T105</f>
        <v>0</v>
      </c>
      <c r="U105" s="73">
        <f>'GET DATA ΕΛ'!U105</f>
        <v>0</v>
      </c>
      <c r="V105" s="121">
        <f>'GET DATA ΕΛ'!V105</f>
        <v>0</v>
      </c>
      <c r="W105" s="242">
        <f>'GET DATA ΕΛ'!W105</f>
        <v>0</v>
      </c>
      <c r="X105" s="73">
        <f>'GET DATA ΕΛ'!X105</f>
        <v>0</v>
      </c>
      <c r="Y105" s="121">
        <f>'GET DATA ΕΛ'!Y105</f>
        <v>0</v>
      </c>
      <c r="Z105" s="231">
        <f>'GET DATA ΕΛ'!Z105</f>
        <v>0</v>
      </c>
      <c r="AA105" s="73">
        <f>'GET DATA ΕΛ'!AA105</f>
        <v>0</v>
      </c>
      <c r="AB105" s="121">
        <f>'GET DATA ΕΛ'!AB105</f>
        <v>0</v>
      </c>
      <c r="AC105" s="242">
        <f>'GET DATA ΕΛ'!AC105</f>
        <v>0</v>
      </c>
      <c r="AD105" s="73">
        <f>'GET DATA ΕΛ'!AD105</f>
        <v>0</v>
      </c>
      <c r="AE105" s="121">
        <f>'GET DATA ΕΛ'!AE105</f>
        <v>0</v>
      </c>
      <c r="AF105" s="231">
        <f>'GET DATA ΕΛ'!AF105</f>
        <v>0</v>
      </c>
      <c r="AG105" s="121">
        <f>'GET DATA ΕΛ'!AG105</f>
        <v>1</v>
      </c>
      <c r="AH105" s="74">
        <f>'GET DATA ΕΛ'!AH105</f>
        <v>0</v>
      </c>
      <c r="AI105" s="74">
        <f>'GET DATA ΕΛ'!AI105</f>
        <v>4255504</v>
      </c>
      <c r="AJ105" s="74">
        <f>'GET DATA ΕΛ'!AJ105</f>
        <v>0</v>
      </c>
      <c r="AK105" s="181">
        <f>'GET DATA ΕΛ'!AK105</f>
        <v>0</v>
      </c>
      <c r="AL105" s="182">
        <f>'GET DATA ΕΛ'!AL105</f>
        <v>0</v>
      </c>
      <c r="AN105" s="240"/>
      <c r="AO105" s="240"/>
      <c r="AP105" s="240"/>
      <c r="AQ105" s="240"/>
      <c r="AR105" s="240"/>
      <c r="AS105" s="240"/>
      <c r="AU105" s="240"/>
      <c r="AV105" s="240"/>
      <c r="AW105" s="240"/>
      <c r="AX105" s="240"/>
      <c r="AY105" s="240"/>
      <c r="AZ105" s="240">
        <f t="shared" si="1"/>
        <v>0</v>
      </c>
    </row>
    <row r="106" spans="1:52" ht="19.5" customHeight="1" outlineLevel="1" x14ac:dyDescent="0.3">
      <c r="A106" s="286"/>
      <c r="B106" s="167" t="str">
        <f>'GET DATA ΕΛ'!B106</f>
        <v>ΟΙΚΙΑΚΟΣ</v>
      </c>
      <c r="C106" s="9">
        <f>'GET DATA ΕΛ'!C106</f>
        <v>0</v>
      </c>
      <c r="D106" s="10">
        <f>'GET DATA ΕΛ'!D106</f>
        <v>0</v>
      </c>
      <c r="E106" s="243">
        <f>'GET DATA ΕΛ'!E106</f>
        <v>0</v>
      </c>
      <c r="F106" s="9">
        <f>'GET DATA ΕΛ'!F106</f>
        <v>0</v>
      </c>
      <c r="G106" s="10">
        <f>'GET DATA ΕΛ'!G106</f>
        <v>0</v>
      </c>
      <c r="H106" s="243">
        <f>'GET DATA ΕΛ'!H106</f>
        <v>0</v>
      </c>
      <c r="I106" s="9">
        <f>'GET DATA ΕΛ'!I106</f>
        <v>0</v>
      </c>
      <c r="J106" s="10">
        <f>'GET DATA ΕΛ'!J106</f>
        <v>0</v>
      </c>
      <c r="K106" s="243">
        <f>'GET DATA ΕΛ'!K106</f>
        <v>0</v>
      </c>
      <c r="L106" s="9">
        <f>'GET DATA ΕΛ'!L106</f>
        <v>0</v>
      </c>
      <c r="M106" s="10">
        <f>'GET DATA ΕΛ'!M106</f>
        <v>0</v>
      </c>
      <c r="N106" s="232">
        <f>'GET DATA ΕΛ'!N106</f>
        <v>0</v>
      </c>
      <c r="O106" s="9">
        <f>'GET DATA ΕΛ'!O106</f>
        <v>0</v>
      </c>
      <c r="P106" s="10">
        <f>'GET DATA ΕΛ'!P106</f>
        <v>0</v>
      </c>
      <c r="Q106" s="243">
        <f>'GET DATA ΕΛ'!Q106</f>
        <v>0</v>
      </c>
      <c r="R106" s="9">
        <f>'GET DATA ΕΛ'!R106</f>
        <v>0</v>
      </c>
      <c r="S106" s="10">
        <f>'GET DATA ΕΛ'!S106</f>
        <v>0</v>
      </c>
      <c r="T106" s="243">
        <f>'GET DATA ΕΛ'!T106</f>
        <v>0</v>
      </c>
      <c r="U106" s="9">
        <f>'GET DATA ΕΛ'!U106</f>
        <v>0</v>
      </c>
      <c r="V106" s="10">
        <f>'GET DATA ΕΛ'!V106</f>
        <v>0</v>
      </c>
      <c r="W106" s="243">
        <f>'GET DATA ΕΛ'!W106</f>
        <v>0</v>
      </c>
      <c r="X106" s="9">
        <f>'GET DATA ΕΛ'!X106</f>
        <v>0</v>
      </c>
      <c r="Y106" s="10">
        <f>'GET DATA ΕΛ'!Y106</f>
        <v>0</v>
      </c>
      <c r="Z106" s="232">
        <f>'GET DATA ΕΛ'!Z106</f>
        <v>0</v>
      </c>
      <c r="AA106" s="9">
        <f>'GET DATA ΕΛ'!AA106</f>
        <v>0</v>
      </c>
      <c r="AB106" s="10">
        <f>'GET DATA ΕΛ'!AB106</f>
        <v>0</v>
      </c>
      <c r="AC106" s="243">
        <f>'GET DATA ΕΛ'!AC106</f>
        <v>0</v>
      </c>
      <c r="AD106" s="9">
        <f>'GET DATA ΕΛ'!AD106</f>
        <v>0</v>
      </c>
      <c r="AE106" s="10">
        <f>'GET DATA ΕΛ'!AE106</f>
        <v>0</v>
      </c>
      <c r="AF106" s="232">
        <f>'GET DATA ΕΛ'!AF106</f>
        <v>0</v>
      </c>
      <c r="AG106" s="39">
        <f>'GET DATA ΕΛ'!AG106</f>
        <v>0</v>
      </c>
      <c r="AH106" s="39">
        <f>'GET DATA ΕΛ'!AH106</f>
        <v>0</v>
      </c>
      <c r="AI106" s="39">
        <f>'GET DATA ΕΛ'!AI106</f>
        <v>0</v>
      </c>
      <c r="AJ106" s="10">
        <f>'GET DATA ΕΛ'!AJ106</f>
        <v>0</v>
      </c>
      <c r="AK106" s="196">
        <f>'GET DATA ΕΛ'!AK106</f>
        <v>0</v>
      </c>
      <c r="AL106" s="184">
        <f>'GET DATA ΕΛ'!AL106</f>
        <v>0</v>
      </c>
      <c r="AN106" s="240"/>
      <c r="AO106" s="240"/>
      <c r="AP106" s="240"/>
      <c r="AQ106" s="240"/>
      <c r="AR106" s="240"/>
      <c r="AS106" s="240"/>
      <c r="AU106" s="240"/>
      <c r="AV106" s="240"/>
      <c r="AW106" s="240"/>
      <c r="AX106" s="240"/>
      <c r="AY106" s="240"/>
      <c r="AZ106" s="240">
        <f t="shared" si="1"/>
        <v>0</v>
      </c>
    </row>
    <row r="107" spans="1:52" ht="19.5" customHeight="1" outlineLevel="1" x14ac:dyDescent="0.3">
      <c r="A107" s="286"/>
      <c r="B107" s="167" t="str">
        <f>'GET DATA ΕΛ'!B107</f>
        <v>ΕΜΠΟΡΙΚΟΣ</v>
      </c>
      <c r="C107" s="9">
        <f>'GET DATA ΕΛ'!C107</f>
        <v>0</v>
      </c>
      <c r="D107" s="10">
        <f>'GET DATA ΕΛ'!D107</f>
        <v>0</v>
      </c>
      <c r="E107" s="243">
        <f>'GET DATA ΕΛ'!E107</f>
        <v>0</v>
      </c>
      <c r="F107" s="9">
        <f>'GET DATA ΕΛ'!F107</f>
        <v>0</v>
      </c>
      <c r="G107" s="10">
        <f>'GET DATA ΕΛ'!G107</f>
        <v>0</v>
      </c>
      <c r="H107" s="243">
        <f>'GET DATA ΕΛ'!H107</f>
        <v>0</v>
      </c>
      <c r="I107" s="9">
        <f>'GET DATA ΕΛ'!I107</f>
        <v>0</v>
      </c>
      <c r="J107" s="10">
        <f>'GET DATA ΕΛ'!J107</f>
        <v>0</v>
      </c>
      <c r="K107" s="243">
        <f>'GET DATA ΕΛ'!K107</f>
        <v>0</v>
      </c>
      <c r="L107" s="9">
        <f>'GET DATA ΕΛ'!L107</f>
        <v>0</v>
      </c>
      <c r="M107" s="10">
        <f>'GET DATA ΕΛ'!M107</f>
        <v>0</v>
      </c>
      <c r="N107" s="232">
        <f>'GET DATA ΕΛ'!N107</f>
        <v>0</v>
      </c>
      <c r="O107" s="9">
        <f>'GET DATA ΕΛ'!O107</f>
        <v>0</v>
      </c>
      <c r="P107" s="10">
        <f>'GET DATA ΕΛ'!P107</f>
        <v>0</v>
      </c>
      <c r="Q107" s="243">
        <f>'GET DATA ΕΛ'!Q107</f>
        <v>0</v>
      </c>
      <c r="R107" s="9">
        <f>'GET DATA ΕΛ'!R107</f>
        <v>0</v>
      </c>
      <c r="S107" s="10">
        <f>'GET DATA ΕΛ'!S107</f>
        <v>0</v>
      </c>
      <c r="T107" s="243">
        <f>'GET DATA ΕΛ'!T107</f>
        <v>0</v>
      </c>
      <c r="U107" s="9">
        <f>'GET DATA ΕΛ'!U107</f>
        <v>0</v>
      </c>
      <c r="V107" s="10">
        <f>'GET DATA ΕΛ'!V107</f>
        <v>0</v>
      </c>
      <c r="W107" s="243">
        <f>'GET DATA ΕΛ'!W107</f>
        <v>0</v>
      </c>
      <c r="X107" s="9">
        <f>'GET DATA ΕΛ'!X107</f>
        <v>0</v>
      </c>
      <c r="Y107" s="10">
        <f>'GET DATA ΕΛ'!Y107</f>
        <v>0</v>
      </c>
      <c r="Z107" s="232">
        <f>'GET DATA ΕΛ'!Z107</f>
        <v>0</v>
      </c>
      <c r="AA107" s="9">
        <f>'GET DATA ΕΛ'!AA107</f>
        <v>0</v>
      </c>
      <c r="AB107" s="10">
        <f>'GET DATA ΕΛ'!AB107</f>
        <v>0</v>
      </c>
      <c r="AC107" s="243">
        <f>'GET DATA ΕΛ'!AC107</f>
        <v>0</v>
      </c>
      <c r="AD107" s="9">
        <f>'GET DATA ΕΛ'!AD107</f>
        <v>0</v>
      </c>
      <c r="AE107" s="10">
        <f>'GET DATA ΕΛ'!AE107</f>
        <v>0</v>
      </c>
      <c r="AF107" s="232">
        <f>'GET DATA ΕΛ'!AF107</f>
        <v>0</v>
      </c>
      <c r="AG107" s="39">
        <f>'GET DATA ΕΛ'!AG107</f>
        <v>0</v>
      </c>
      <c r="AH107" s="39">
        <f>'GET DATA ΕΛ'!AH107</f>
        <v>0</v>
      </c>
      <c r="AI107" s="39">
        <f>'GET DATA ΕΛ'!AI107</f>
        <v>0</v>
      </c>
      <c r="AJ107" s="10">
        <f>'GET DATA ΕΛ'!AJ107</f>
        <v>0</v>
      </c>
      <c r="AK107" s="196">
        <f>'GET DATA ΕΛ'!AK107</f>
        <v>0</v>
      </c>
      <c r="AL107" s="184">
        <f>'GET DATA ΕΛ'!AL107</f>
        <v>0</v>
      </c>
      <c r="AN107" s="240"/>
      <c r="AO107" s="240"/>
      <c r="AP107" s="240"/>
      <c r="AQ107" s="240"/>
      <c r="AR107" s="240"/>
      <c r="AS107" s="240"/>
      <c r="AU107" s="240"/>
      <c r="AV107" s="240"/>
      <c r="AW107" s="240"/>
      <c r="AX107" s="240"/>
      <c r="AY107" s="240"/>
      <c r="AZ107" s="240">
        <f t="shared" si="1"/>
        <v>0</v>
      </c>
    </row>
    <row r="108" spans="1:52" ht="19.5" customHeight="1" outlineLevel="1" x14ac:dyDescent="0.3">
      <c r="A108" s="286"/>
      <c r="B108" s="167" t="str">
        <f>'GET DATA ΕΛ'!B108</f>
        <v>CNG</v>
      </c>
      <c r="C108" s="9">
        <f>'GET DATA ΕΛ'!C108</f>
        <v>0</v>
      </c>
      <c r="D108" s="10">
        <f>'GET DATA ΕΛ'!D108</f>
        <v>0</v>
      </c>
      <c r="E108" s="243">
        <f>'GET DATA ΕΛ'!E108</f>
        <v>0</v>
      </c>
      <c r="F108" s="9">
        <f>'GET DATA ΕΛ'!F108</f>
        <v>0</v>
      </c>
      <c r="G108" s="10">
        <f>'GET DATA ΕΛ'!G108</f>
        <v>0</v>
      </c>
      <c r="H108" s="243">
        <f>'GET DATA ΕΛ'!H108</f>
        <v>0</v>
      </c>
      <c r="I108" s="9">
        <f>'GET DATA ΕΛ'!I108</f>
        <v>0</v>
      </c>
      <c r="J108" s="10">
        <f>'GET DATA ΕΛ'!J108</f>
        <v>0</v>
      </c>
      <c r="K108" s="243">
        <f>'GET DATA ΕΛ'!K108</f>
        <v>0</v>
      </c>
      <c r="L108" s="9">
        <f>'GET DATA ΕΛ'!L108</f>
        <v>0</v>
      </c>
      <c r="M108" s="10">
        <f>'GET DATA ΕΛ'!M108</f>
        <v>0</v>
      </c>
      <c r="N108" s="232">
        <f>'GET DATA ΕΛ'!N108</f>
        <v>0</v>
      </c>
      <c r="O108" s="9">
        <f>'GET DATA ΕΛ'!O108</f>
        <v>0</v>
      </c>
      <c r="P108" s="10">
        <f>'GET DATA ΕΛ'!P108</f>
        <v>0</v>
      </c>
      <c r="Q108" s="243">
        <f>'GET DATA ΕΛ'!Q108</f>
        <v>0</v>
      </c>
      <c r="R108" s="9">
        <f>'GET DATA ΕΛ'!R108</f>
        <v>0</v>
      </c>
      <c r="S108" s="10">
        <f>'GET DATA ΕΛ'!S108</f>
        <v>0</v>
      </c>
      <c r="T108" s="243">
        <f>'GET DATA ΕΛ'!T108</f>
        <v>0</v>
      </c>
      <c r="U108" s="9">
        <f>'GET DATA ΕΛ'!U108</f>
        <v>0</v>
      </c>
      <c r="V108" s="10">
        <f>'GET DATA ΕΛ'!V108</f>
        <v>0</v>
      </c>
      <c r="W108" s="243">
        <f>'GET DATA ΕΛ'!W108</f>
        <v>0</v>
      </c>
      <c r="X108" s="9">
        <f>'GET DATA ΕΛ'!X108</f>
        <v>0</v>
      </c>
      <c r="Y108" s="10">
        <f>'GET DATA ΕΛ'!Y108</f>
        <v>0</v>
      </c>
      <c r="Z108" s="232">
        <f>'GET DATA ΕΛ'!Z108</f>
        <v>0</v>
      </c>
      <c r="AA108" s="9">
        <f>'GET DATA ΕΛ'!AA108</f>
        <v>0</v>
      </c>
      <c r="AB108" s="10">
        <f>'GET DATA ΕΛ'!AB108</f>
        <v>0</v>
      </c>
      <c r="AC108" s="243">
        <f>'GET DATA ΕΛ'!AC108</f>
        <v>0</v>
      </c>
      <c r="AD108" s="9">
        <f>'GET DATA ΕΛ'!AD108</f>
        <v>0</v>
      </c>
      <c r="AE108" s="10">
        <f>'GET DATA ΕΛ'!AE108</f>
        <v>0</v>
      </c>
      <c r="AF108" s="232">
        <f>'GET DATA ΕΛ'!AF108</f>
        <v>0</v>
      </c>
      <c r="AG108" s="39">
        <f>'GET DATA ΕΛ'!AG108</f>
        <v>0</v>
      </c>
      <c r="AH108" s="39">
        <f>'GET DATA ΕΛ'!AH108</f>
        <v>0</v>
      </c>
      <c r="AI108" s="39">
        <f>'GET DATA ΕΛ'!AI108</f>
        <v>0</v>
      </c>
      <c r="AJ108" s="10">
        <f>'GET DATA ΕΛ'!AJ108</f>
        <v>0</v>
      </c>
      <c r="AK108" s="196">
        <f>'GET DATA ΕΛ'!AK108</f>
        <v>0</v>
      </c>
      <c r="AL108" s="184">
        <f>'GET DATA ΕΛ'!AL108</f>
        <v>0</v>
      </c>
      <c r="AN108" s="240"/>
      <c r="AO108" s="240"/>
      <c r="AP108" s="240"/>
      <c r="AQ108" s="240"/>
      <c r="AR108" s="240"/>
      <c r="AS108" s="240"/>
      <c r="AU108" s="240"/>
      <c r="AV108" s="240"/>
      <c r="AW108" s="240"/>
      <c r="AX108" s="240"/>
      <c r="AY108" s="240"/>
      <c r="AZ108" s="240">
        <f t="shared" si="1"/>
        <v>0</v>
      </c>
    </row>
    <row r="109" spans="1:52" ht="19.5" customHeight="1" outlineLevel="1" x14ac:dyDescent="0.3">
      <c r="A109" s="286"/>
      <c r="B109" s="167" t="str">
        <f>'GET DATA ΕΛ'!B109</f>
        <v>ΒΙΟΜΗΧΑΝΙΚΟΣ</v>
      </c>
      <c r="C109" s="9">
        <f>'GET DATA ΕΛ'!C109</f>
        <v>0</v>
      </c>
      <c r="D109" s="10">
        <f>'GET DATA ΕΛ'!D109</f>
        <v>0</v>
      </c>
      <c r="E109" s="243">
        <f>'GET DATA ΕΛ'!E109</f>
        <v>0</v>
      </c>
      <c r="F109" s="9">
        <f>'GET DATA ΕΛ'!F109</f>
        <v>1</v>
      </c>
      <c r="G109" s="10">
        <f>'GET DATA ΕΛ'!G109</f>
        <v>0</v>
      </c>
      <c r="H109" s="243">
        <f>'GET DATA ΕΛ'!H109</f>
        <v>4255504</v>
      </c>
      <c r="I109" s="9">
        <f>'GET DATA ΕΛ'!I109</f>
        <v>0</v>
      </c>
      <c r="J109" s="10">
        <f>'GET DATA ΕΛ'!J109</f>
        <v>0</v>
      </c>
      <c r="K109" s="243">
        <f>'GET DATA ΕΛ'!K109</f>
        <v>0</v>
      </c>
      <c r="L109" s="9">
        <f>'GET DATA ΕΛ'!L109</f>
        <v>0</v>
      </c>
      <c r="M109" s="10">
        <f>'GET DATA ΕΛ'!M109</f>
        <v>0</v>
      </c>
      <c r="N109" s="232">
        <f>'GET DATA ΕΛ'!N109</f>
        <v>0</v>
      </c>
      <c r="O109" s="9">
        <f>'GET DATA ΕΛ'!O109</f>
        <v>0</v>
      </c>
      <c r="P109" s="10">
        <f>'GET DATA ΕΛ'!P109</f>
        <v>0</v>
      </c>
      <c r="Q109" s="243">
        <f>'GET DATA ΕΛ'!Q109</f>
        <v>0</v>
      </c>
      <c r="R109" s="9">
        <f>'GET DATA ΕΛ'!R109</f>
        <v>0</v>
      </c>
      <c r="S109" s="10">
        <f>'GET DATA ΕΛ'!S109</f>
        <v>0</v>
      </c>
      <c r="T109" s="243">
        <f>'GET DATA ΕΛ'!T109</f>
        <v>0</v>
      </c>
      <c r="U109" s="9">
        <f>'GET DATA ΕΛ'!U109</f>
        <v>0</v>
      </c>
      <c r="V109" s="10">
        <f>'GET DATA ΕΛ'!V109</f>
        <v>0</v>
      </c>
      <c r="W109" s="243">
        <f>'GET DATA ΕΛ'!W109</f>
        <v>0</v>
      </c>
      <c r="X109" s="9">
        <f>'GET DATA ΕΛ'!X109</f>
        <v>0</v>
      </c>
      <c r="Y109" s="10">
        <f>'GET DATA ΕΛ'!Y109</f>
        <v>0</v>
      </c>
      <c r="Z109" s="232">
        <f>'GET DATA ΕΛ'!Z109</f>
        <v>0</v>
      </c>
      <c r="AA109" s="9">
        <f>'GET DATA ΕΛ'!AA109</f>
        <v>0</v>
      </c>
      <c r="AB109" s="10">
        <f>'GET DATA ΕΛ'!AB109</f>
        <v>0</v>
      </c>
      <c r="AC109" s="243">
        <f>'GET DATA ΕΛ'!AC109</f>
        <v>0</v>
      </c>
      <c r="AD109" s="9">
        <f>'GET DATA ΕΛ'!AD109</f>
        <v>0</v>
      </c>
      <c r="AE109" s="10">
        <f>'GET DATA ΕΛ'!AE109</f>
        <v>0</v>
      </c>
      <c r="AF109" s="232">
        <f>'GET DATA ΕΛ'!AF109</f>
        <v>0</v>
      </c>
      <c r="AG109" s="39">
        <f>'GET DATA ΕΛ'!AG109</f>
        <v>1</v>
      </c>
      <c r="AH109" s="39">
        <f>'GET DATA ΕΛ'!AH109</f>
        <v>0</v>
      </c>
      <c r="AI109" s="39">
        <f>'GET DATA ΕΛ'!AI109</f>
        <v>4255504</v>
      </c>
      <c r="AJ109" s="10">
        <f>'GET DATA ΕΛ'!AJ109</f>
        <v>0</v>
      </c>
      <c r="AK109" s="196">
        <f>'GET DATA ΕΛ'!AK109</f>
        <v>0</v>
      </c>
      <c r="AL109" s="184">
        <f>'GET DATA ΕΛ'!AL109</f>
        <v>0</v>
      </c>
      <c r="AN109" s="240"/>
      <c r="AO109" s="240"/>
      <c r="AP109" s="240"/>
      <c r="AQ109" s="240"/>
      <c r="AR109" s="240"/>
      <c r="AS109" s="240"/>
      <c r="AU109" s="240"/>
      <c r="AV109" s="240"/>
      <c r="AW109" s="240"/>
      <c r="AX109" s="240"/>
      <c r="AY109" s="240"/>
      <c r="AZ109" s="240">
        <f t="shared" si="1"/>
        <v>0</v>
      </c>
    </row>
    <row r="110" spans="1:52" ht="19.5" customHeight="1" outlineLevel="1" thickBot="1" x14ac:dyDescent="0.35">
      <c r="A110" s="287"/>
      <c r="B110" s="167" t="str">
        <f>'GET DATA ΕΛ'!B110</f>
        <v>ΚΛΙΜΑΤΙΣΜΟΣ / ΣΥΜΠΑΡΑΓΩΓΗ</v>
      </c>
      <c r="C110" s="160">
        <f>'GET DATA ΕΛ'!C110</f>
        <v>0</v>
      </c>
      <c r="D110" s="148">
        <f>'GET DATA ΕΛ'!D110</f>
        <v>0</v>
      </c>
      <c r="E110" s="157">
        <f>'GET DATA ΕΛ'!E110</f>
        <v>0</v>
      </c>
      <c r="F110" s="160">
        <f>'GET DATA ΕΛ'!F110</f>
        <v>0</v>
      </c>
      <c r="G110" s="148">
        <f>'GET DATA ΕΛ'!G110</f>
        <v>0</v>
      </c>
      <c r="H110" s="157">
        <f>'GET DATA ΕΛ'!H110</f>
        <v>0</v>
      </c>
      <c r="I110" s="160">
        <f>'GET DATA ΕΛ'!I110</f>
        <v>0</v>
      </c>
      <c r="J110" s="148">
        <f>'GET DATA ΕΛ'!J110</f>
        <v>0</v>
      </c>
      <c r="K110" s="157">
        <f>'GET DATA ΕΛ'!K110</f>
        <v>0</v>
      </c>
      <c r="L110" s="160">
        <f>'GET DATA ΕΛ'!L110</f>
        <v>0</v>
      </c>
      <c r="M110" s="148">
        <f>'GET DATA ΕΛ'!M110</f>
        <v>0</v>
      </c>
      <c r="N110" s="233">
        <f>'GET DATA ΕΛ'!N110</f>
        <v>0</v>
      </c>
      <c r="O110" s="160">
        <f>'GET DATA ΕΛ'!O110</f>
        <v>0</v>
      </c>
      <c r="P110" s="148">
        <f>'GET DATA ΕΛ'!P110</f>
        <v>0</v>
      </c>
      <c r="Q110" s="157">
        <f>'GET DATA ΕΛ'!Q110</f>
        <v>0</v>
      </c>
      <c r="R110" s="160">
        <f>'GET DATA ΕΛ'!R110</f>
        <v>0</v>
      </c>
      <c r="S110" s="148">
        <f>'GET DATA ΕΛ'!S110</f>
        <v>0</v>
      </c>
      <c r="T110" s="157">
        <f>'GET DATA ΕΛ'!T110</f>
        <v>0</v>
      </c>
      <c r="U110" s="160">
        <f>'GET DATA ΕΛ'!U110</f>
        <v>0</v>
      </c>
      <c r="V110" s="148">
        <f>'GET DATA ΕΛ'!V110</f>
        <v>0</v>
      </c>
      <c r="W110" s="157">
        <f>'GET DATA ΕΛ'!W110</f>
        <v>0</v>
      </c>
      <c r="X110" s="160">
        <f>'GET DATA ΕΛ'!X110</f>
        <v>0</v>
      </c>
      <c r="Y110" s="148">
        <f>'GET DATA ΕΛ'!Y110</f>
        <v>0</v>
      </c>
      <c r="Z110" s="233">
        <f>'GET DATA ΕΛ'!Z110</f>
        <v>0</v>
      </c>
      <c r="AA110" s="160">
        <f>'GET DATA ΕΛ'!AA110</f>
        <v>0</v>
      </c>
      <c r="AB110" s="148">
        <f>'GET DATA ΕΛ'!AB110</f>
        <v>0</v>
      </c>
      <c r="AC110" s="157">
        <f>'GET DATA ΕΛ'!AC110</f>
        <v>0</v>
      </c>
      <c r="AD110" s="160">
        <f>'GET DATA ΕΛ'!AD110</f>
        <v>0</v>
      </c>
      <c r="AE110" s="148">
        <f>'GET DATA ΕΛ'!AE110</f>
        <v>0</v>
      </c>
      <c r="AF110" s="233">
        <f>'GET DATA ΕΛ'!AF110</f>
        <v>0</v>
      </c>
      <c r="AG110" s="39">
        <f>'GET DATA ΕΛ'!AG110</f>
        <v>0</v>
      </c>
      <c r="AH110" s="39">
        <f>'GET DATA ΕΛ'!AH110</f>
        <v>0</v>
      </c>
      <c r="AI110" s="39">
        <f>'GET DATA ΕΛ'!AI110</f>
        <v>0</v>
      </c>
      <c r="AJ110" s="10">
        <f>'GET DATA ΕΛ'!AJ110</f>
        <v>0</v>
      </c>
      <c r="AK110" s="196">
        <f>'GET DATA ΕΛ'!AK110</f>
        <v>0</v>
      </c>
      <c r="AL110" s="184">
        <f>'GET DATA ΕΛ'!AL110</f>
        <v>0</v>
      </c>
      <c r="AN110" s="240"/>
      <c r="AO110" s="240"/>
      <c r="AP110" s="240"/>
      <c r="AQ110" s="240"/>
      <c r="AR110" s="240"/>
      <c r="AS110" s="240"/>
      <c r="AU110" s="240"/>
      <c r="AV110" s="240"/>
      <c r="AW110" s="240"/>
      <c r="AX110" s="240"/>
      <c r="AY110" s="240"/>
      <c r="AZ110" s="240">
        <f t="shared" si="1"/>
        <v>0</v>
      </c>
    </row>
    <row r="111" spans="1:52" ht="42" customHeight="1" outlineLevel="1" x14ac:dyDescent="0.3">
      <c r="A111" s="285">
        <f>'GET DATA ΕΛ'!A111</f>
        <v>18</v>
      </c>
      <c r="B111" s="168" t="str">
        <f>'GET DATA ΕΛ'!B111</f>
        <v>VOLTERRA A.E.</v>
      </c>
      <c r="C111" s="73">
        <f>'GET DATA ΕΛ'!C111</f>
        <v>477</v>
      </c>
      <c r="D111" s="121">
        <f>'GET DATA ΕΛ'!D111</f>
        <v>0</v>
      </c>
      <c r="E111" s="242">
        <f>'GET DATA ΕΛ'!E111</f>
        <v>2756967</v>
      </c>
      <c r="F111" s="73">
        <f>'GET DATA ΕΛ'!F111</f>
        <v>336</v>
      </c>
      <c r="G111" s="121">
        <f>'GET DATA ΕΛ'!G111</f>
        <v>0</v>
      </c>
      <c r="H111" s="242">
        <f>'GET DATA ΕΛ'!H111</f>
        <v>110951</v>
      </c>
      <c r="I111" s="73">
        <f>'GET DATA ΕΛ'!I111</f>
        <v>562</v>
      </c>
      <c r="J111" s="121">
        <f>'GET DATA ΕΛ'!J111</f>
        <v>0</v>
      </c>
      <c r="K111" s="242">
        <f>'GET DATA ΕΛ'!K111</f>
        <v>1359415</v>
      </c>
      <c r="L111" s="73">
        <f>'GET DATA ΕΛ'!L111</f>
        <v>1</v>
      </c>
      <c r="M111" s="121">
        <f>'GET DATA ΕΛ'!M111</f>
        <v>0</v>
      </c>
      <c r="N111" s="231">
        <f>'GET DATA ΕΛ'!N111</f>
        <v>37</v>
      </c>
      <c r="O111" s="73">
        <f>'GET DATA ΕΛ'!O111</f>
        <v>31</v>
      </c>
      <c r="P111" s="121">
        <f>'GET DATA ΕΛ'!P111</f>
        <v>0</v>
      </c>
      <c r="Q111" s="242">
        <f>'GET DATA ΕΛ'!Q111</f>
        <v>3862</v>
      </c>
      <c r="R111" s="73">
        <f>'GET DATA ΕΛ'!R111</f>
        <v>6</v>
      </c>
      <c r="S111" s="121">
        <f>'GET DATA ΕΛ'!S111</f>
        <v>0</v>
      </c>
      <c r="T111" s="242">
        <f>'GET DATA ΕΛ'!T111</f>
        <v>209947</v>
      </c>
      <c r="U111" s="73">
        <f>'GET DATA ΕΛ'!U111</f>
        <v>0</v>
      </c>
      <c r="V111" s="121">
        <f>'GET DATA ΕΛ'!V111</f>
        <v>0</v>
      </c>
      <c r="W111" s="242">
        <f>'GET DATA ΕΛ'!W111</f>
        <v>0</v>
      </c>
      <c r="X111" s="73">
        <f>'GET DATA ΕΛ'!X111</f>
        <v>0</v>
      </c>
      <c r="Y111" s="121">
        <f>'GET DATA ΕΛ'!Y111</f>
        <v>0</v>
      </c>
      <c r="Z111" s="231">
        <f>'GET DATA ΕΛ'!Z111</f>
        <v>0</v>
      </c>
      <c r="AA111" s="73">
        <f>'GET DATA ΕΛ'!AA111</f>
        <v>0</v>
      </c>
      <c r="AB111" s="121">
        <f>'GET DATA ΕΛ'!AB111</f>
        <v>0</v>
      </c>
      <c r="AC111" s="242">
        <f>'GET DATA ΕΛ'!AC111</f>
        <v>0</v>
      </c>
      <c r="AD111" s="73">
        <f>'GET DATA ΕΛ'!AD111</f>
        <v>0</v>
      </c>
      <c r="AE111" s="121">
        <f>'GET DATA ΕΛ'!AE111</f>
        <v>0</v>
      </c>
      <c r="AF111" s="231">
        <f>'GET DATA ΕΛ'!AF111</f>
        <v>0</v>
      </c>
      <c r="AG111" s="121">
        <f>'GET DATA ΕΛ'!AG111</f>
        <v>1413</v>
      </c>
      <c r="AH111" s="74">
        <f>'GET DATA ΕΛ'!AH111</f>
        <v>0</v>
      </c>
      <c r="AI111" s="74">
        <f>'GET DATA ΕΛ'!AI111</f>
        <v>4441179</v>
      </c>
      <c r="AJ111" s="74">
        <f>'GET DATA ΕΛ'!AJ111</f>
        <v>0</v>
      </c>
      <c r="AK111" s="181">
        <f>'GET DATA ΕΛ'!AK111</f>
        <v>0</v>
      </c>
      <c r="AL111" s="182">
        <f>'GET DATA ΕΛ'!AL111</f>
        <v>0</v>
      </c>
      <c r="AN111" s="240"/>
      <c r="AO111" s="240"/>
      <c r="AP111" s="240"/>
      <c r="AQ111" s="240"/>
      <c r="AR111" s="240"/>
      <c r="AS111" s="240"/>
      <c r="AU111" s="240"/>
      <c r="AV111" s="240"/>
      <c r="AW111" s="240"/>
      <c r="AX111" s="240"/>
      <c r="AY111" s="240"/>
      <c r="AZ111" s="240">
        <f t="shared" si="1"/>
        <v>0</v>
      </c>
    </row>
    <row r="112" spans="1:52" ht="19.5" customHeight="1" outlineLevel="1" x14ac:dyDescent="0.3">
      <c r="A112" s="286"/>
      <c r="B112" s="167" t="str">
        <f>'GET DATA ΕΛ'!B112</f>
        <v>ΟΙΚΙΑΚΟΣ</v>
      </c>
      <c r="C112" s="9">
        <f>'GET DATA ΕΛ'!C112</f>
        <v>455</v>
      </c>
      <c r="D112" s="10">
        <f>'GET DATA ΕΛ'!D112</f>
        <v>0</v>
      </c>
      <c r="E112" s="243">
        <f>'GET DATA ΕΛ'!E112</f>
        <v>50550</v>
      </c>
      <c r="F112" s="9">
        <f>'GET DATA ΕΛ'!F112</f>
        <v>312</v>
      </c>
      <c r="G112" s="10">
        <f>'GET DATA ΕΛ'!G112</f>
        <v>0</v>
      </c>
      <c r="H112" s="243">
        <f>'GET DATA ΕΛ'!H112</f>
        <v>45004</v>
      </c>
      <c r="I112" s="9">
        <f>'GET DATA ΕΛ'!I112</f>
        <v>486</v>
      </c>
      <c r="J112" s="10">
        <f>'GET DATA ΕΛ'!J112</f>
        <v>0</v>
      </c>
      <c r="K112" s="243">
        <f>'GET DATA ΕΛ'!K112</f>
        <v>69139</v>
      </c>
      <c r="L112" s="9">
        <f>'GET DATA ΕΛ'!L112</f>
        <v>1</v>
      </c>
      <c r="M112" s="10">
        <f>'GET DATA ΕΛ'!M112</f>
        <v>0</v>
      </c>
      <c r="N112" s="232">
        <f>'GET DATA ΕΛ'!N112</f>
        <v>37</v>
      </c>
      <c r="O112" s="9">
        <f>'GET DATA ΕΛ'!O112</f>
        <v>31</v>
      </c>
      <c r="P112" s="10">
        <f>'GET DATA ΕΛ'!P112</f>
        <v>0</v>
      </c>
      <c r="Q112" s="243">
        <f>'GET DATA ΕΛ'!Q112</f>
        <v>3862</v>
      </c>
      <c r="R112" s="9">
        <f>'GET DATA ΕΛ'!R112</f>
        <v>5</v>
      </c>
      <c r="S112" s="10">
        <f>'GET DATA ΕΛ'!S112</f>
        <v>0</v>
      </c>
      <c r="T112" s="243">
        <f>'GET DATA ΕΛ'!T112</f>
        <v>376</v>
      </c>
      <c r="U112" s="9">
        <f>'GET DATA ΕΛ'!U112</f>
        <v>0</v>
      </c>
      <c r="V112" s="10">
        <f>'GET DATA ΕΛ'!V112</f>
        <v>0</v>
      </c>
      <c r="W112" s="243">
        <f>'GET DATA ΕΛ'!W112</f>
        <v>0</v>
      </c>
      <c r="X112" s="9">
        <f>'GET DATA ΕΛ'!X112</f>
        <v>0</v>
      </c>
      <c r="Y112" s="10">
        <f>'GET DATA ΕΛ'!Y112</f>
        <v>0</v>
      </c>
      <c r="Z112" s="232">
        <f>'GET DATA ΕΛ'!Z112</f>
        <v>0</v>
      </c>
      <c r="AA112" s="9">
        <f>'GET DATA ΕΛ'!AA112</f>
        <v>0</v>
      </c>
      <c r="AB112" s="10">
        <f>'GET DATA ΕΛ'!AB112</f>
        <v>0</v>
      </c>
      <c r="AC112" s="243">
        <f>'GET DATA ΕΛ'!AC112</f>
        <v>0</v>
      </c>
      <c r="AD112" s="9">
        <f>'GET DATA ΕΛ'!AD112</f>
        <v>0</v>
      </c>
      <c r="AE112" s="10">
        <f>'GET DATA ΕΛ'!AE112</f>
        <v>0</v>
      </c>
      <c r="AF112" s="232">
        <f>'GET DATA ΕΛ'!AF112</f>
        <v>0</v>
      </c>
      <c r="AG112" s="39">
        <f>'GET DATA ΕΛ'!AG112</f>
        <v>1290</v>
      </c>
      <c r="AH112" s="39">
        <f>'GET DATA ΕΛ'!AH112</f>
        <v>0</v>
      </c>
      <c r="AI112" s="39">
        <f>'GET DATA ΕΛ'!AI112</f>
        <v>168968</v>
      </c>
      <c r="AJ112" s="10">
        <f>'GET DATA ΕΛ'!AJ112</f>
        <v>0</v>
      </c>
      <c r="AK112" s="196">
        <f>'GET DATA ΕΛ'!AK112</f>
        <v>0</v>
      </c>
      <c r="AL112" s="184">
        <f>'GET DATA ΕΛ'!AL112</f>
        <v>0</v>
      </c>
      <c r="AN112" s="240"/>
      <c r="AO112" s="240"/>
      <c r="AP112" s="240"/>
      <c r="AQ112" s="240"/>
      <c r="AR112" s="240"/>
      <c r="AS112" s="240"/>
      <c r="AU112" s="240"/>
      <c r="AV112" s="240"/>
      <c r="AW112" s="240"/>
      <c r="AX112" s="240"/>
      <c r="AY112" s="240"/>
      <c r="AZ112" s="240">
        <f t="shared" si="1"/>
        <v>0</v>
      </c>
    </row>
    <row r="113" spans="1:52" ht="19.5" customHeight="1" outlineLevel="1" x14ac:dyDescent="0.3">
      <c r="A113" s="286"/>
      <c r="B113" s="167" t="str">
        <f>'GET DATA ΕΛ'!B113</f>
        <v>ΕΜΠΟΡΙΚΟΣ</v>
      </c>
      <c r="C113" s="9">
        <f>'GET DATA ΕΛ'!C113</f>
        <v>21</v>
      </c>
      <c r="D113" s="10">
        <f>'GET DATA ΕΛ'!D113</f>
        <v>0</v>
      </c>
      <c r="E113" s="243">
        <f>'GET DATA ΕΛ'!E113</f>
        <v>37926</v>
      </c>
      <c r="F113" s="9">
        <f>'GET DATA ΕΛ'!F113</f>
        <v>24</v>
      </c>
      <c r="G113" s="10">
        <f>'GET DATA ΕΛ'!G113</f>
        <v>0</v>
      </c>
      <c r="H113" s="243">
        <f>'GET DATA ΕΛ'!H113</f>
        <v>65947</v>
      </c>
      <c r="I113" s="9">
        <f>'GET DATA ΕΛ'!I113</f>
        <v>75</v>
      </c>
      <c r="J113" s="10">
        <f>'GET DATA ΕΛ'!J113</f>
        <v>0</v>
      </c>
      <c r="K113" s="243">
        <f>'GET DATA ΕΛ'!K113</f>
        <v>1174303</v>
      </c>
      <c r="L113" s="9">
        <f>'GET DATA ΕΛ'!L113</f>
        <v>0</v>
      </c>
      <c r="M113" s="10">
        <f>'GET DATA ΕΛ'!M113</f>
        <v>0</v>
      </c>
      <c r="N113" s="232">
        <f>'GET DATA ΕΛ'!N113</f>
        <v>0</v>
      </c>
      <c r="O113" s="9">
        <f>'GET DATA ΕΛ'!O113</f>
        <v>0</v>
      </c>
      <c r="P113" s="10">
        <f>'GET DATA ΕΛ'!P113</f>
        <v>0</v>
      </c>
      <c r="Q113" s="243">
        <f>'GET DATA ΕΛ'!Q113</f>
        <v>0</v>
      </c>
      <c r="R113" s="245">
        <f>'GET DATA ΕΛ'!R113</f>
        <v>0</v>
      </c>
      <c r="S113" s="10">
        <f>'GET DATA ΕΛ'!S113</f>
        <v>0</v>
      </c>
      <c r="T113" s="5">
        <f>'GET DATA ΕΛ'!T113</f>
        <v>0</v>
      </c>
      <c r="U113" s="9">
        <f>'GET DATA ΕΛ'!U113</f>
        <v>0</v>
      </c>
      <c r="V113" s="10">
        <f>'GET DATA ΕΛ'!V113</f>
        <v>0</v>
      </c>
      <c r="W113" s="243">
        <f>'GET DATA ΕΛ'!W113</f>
        <v>0</v>
      </c>
      <c r="X113" s="9">
        <f>'GET DATA ΕΛ'!X113</f>
        <v>0</v>
      </c>
      <c r="Y113" s="10">
        <f>'GET DATA ΕΛ'!Y113</f>
        <v>0</v>
      </c>
      <c r="Z113" s="232">
        <f>'GET DATA ΕΛ'!Z113</f>
        <v>0</v>
      </c>
      <c r="AA113" s="9">
        <f>'GET DATA ΕΛ'!AA113</f>
        <v>0</v>
      </c>
      <c r="AB113" s="10">
        <f>'GET DATA ΕΛ'!AB113</f>
        <v>0</v>
      </c>
      <c r="AC113" s="243">
        <f>'GET DATA ΕΛ'!AC113</f>
        <v>0</v>
      </c>
      <c r="AD113" s="9">
        <f>'GET DATA ΕΛ'!AD113</f>
        <v>0</v>
      </c>
      <c r="AE113" s="10">
        <f>'GET DATA ΕΛ'!AE113</f>
        <v>0</v>
      </c>
      <c r="AF113" s="232">
        <f>'GET DATA ΕΛ'!AF113</f>
        <v>0</v>
      </c>
      <c r="AG113" s="39">
        <f>'GET DATA ΕΛ'!AG113</f>
        <v>120</v>
      </c>
      <c r="AH113" s="39">
        <f>'GET DATA ΕΛ'!AH113</f>
        <v>0</v>
      </c>
      <c r="AI113" s="39">
        <f>'GET DATA ΕΛ'!AI113</f>
        <v>1278176</v>
      </c>
      <c r="AJ113" s="10">
        <f>'GET DATA ΕΛ'!AJ113</f>
        <v>0</v>
      </c>
      <c r="AK113" s="196">
        <f>'GET DATA ΕΛ'!AK113</f>
        <v>0</v>
      </c>
      <c r="AL113" s="184">
        <f>'GET DATA ΕΛ'!AL113</f>
        <v>0</v>
      </c>
      <c r="AN113" s="240"/>
      <c r="AO113" s="240"/>
      <c r="AP113" s="240"/>
      <c r="AQ113" s="240"/>
      <c r="AR113" s="240"/>
      <c r="AS113" s="240"/>
      <c r="AU113" s="240"/>
      <c r="AV113" s="240"/>
      <c r="AW113" s="240"/>
      <c r="AX113" s="240"/>
      <c r="AY113" s="240"/>
      <c r="AZ113" s="240">
        <f t="shared" si="1"/>
        <v>0</v>
      </c>
    </row>
    <row r="114" spans="1:52" ht="19.5" customHeight="1" outlineLevel="1" x14ac:dyDescent="0.3">
      <c r="A114" s="286"/>
      <c r="B114" s="167" t="str">
        <f>'GET DATA ΕΛ'!B114</f>
        <v>CNG</v>
      </c>
      <c r="C114" s="9">
        <f>'GET DATA ΕΛ'!C114</f>
        <v>0</v>
      </c>
      <c r="D114" s="10">
        <f>'GET DATA ΕΛ'!D114</f>
        <v>0</v>
      </c>
      <c r="E114" s="243">
        <f>'GET DATA ΕΛ'!E114</f>
        <v>0</v>
      </c>
      <c r="F114" s="9">
        <f>'GET DATA ΕΛ'!F114</f>
        <v>0</v>
      </c>
      <c r="G114" s="10">
        <f>'GET DATA ΕΛ'!G114</f>
        <v>0</v>
      </c>
      <c r="H114" s="243">
        <f>'GET DATA ΕΛ'!H114</f>
        <v>0</v>
      </c>
      <c r="I114" s="9">
        <f>'GET DATA ΕΛ'!I114</f>
        <v>0</v>
      </c>
      <c r="J114" s="10">
        <f>'GET DATA ΕΛ'!J114</f>
        <v>0</v>
      </c>
      <c r="K114" s="243">
        <f>'GET DATA ΕΛ'!K114</f>
        <v>0</v>
      </c>
      <c r="L114" s="9">
        <f>'GET DATA ΕΛ'!L114</f>
        <v>0</v>
      </c>
      <c r="M114" s="10">
        <f>'GET DATA ΕΛ'!M114</f>
        <v>0</v>
      </c>
      <c r="N114" s="232">
        <f>'GET DATA ΕΛ'!N114</f>
        <v>0</v>
      </c>
      <c r="O114" s="9">
        <f>'GET DATA ΕΛ'!O114</f>
        <v>0</v>
      </c>
      <c r="P114" s="10">
        <f>'GET DATA ΕΛ'!P114</f>
        <v>0</v>
      </c>
      <c r="Q114" s="243">
        <f>'GET DATA ΕΛ'!Q114</f>
        <v>0</v>
      </c>
      <c r="R114" s="9">
        <f>'GET DATA ΕΛ'!R114</f>
        <v>0</v>
      </c>
      <c r="S114" s="10">
        <f>'GET DATA ΕΛ'!S114</f>
        <v>0</v>
      </c>
      <c r="T114" s="243">
        <f>'GET DATA ΕΛ'!T114</f>
        <v>0</v>
      </c>
      <c r="U114" s="9">
        <f>'GET DATA ΕΛ'!U114</f>
        <v>0</v>
      </c>
      <c r="V114" s="10">
        <f>'GET DATA ΕΛ'!V114</f>
        <v>0</v>
      </c>
      <c r="W114" s="243">
        <f>'GET DATA ΕΛ'!W114</f>
        <v>0</v>
      </c>
      <c r="X114" s="9">
        <f>'GET DATA ΕΛ'!X114</f>
        <v>0</v>
      </c>
      <c r="Y114" s="10">
        <f>'GET DATA ΕΛ'!Y114</f>
        <v>0</v>
      </c>
      <c r="Z114" s="232">
        <f>'GET DATA ΕΛ'!Z114</f>
        <v>0</v>
      </c>
      <c r="AA114" s="9">
        <f>'GET DATA ΕΛ'!AA114</f>
        <v>0</v>
      </c>
      <c r="AB114" s="10">
        <f>'GET DATA ΕΛ'!AB114</f>
        <v>0</v>
      </c>
      <c r="AC114" s="243">
        <f>'GET DATA ΕΛ'!AC114</f>
        <v>0</v>
      </c>
      <c r="AD114" s="9">
        <f>'GET DATA ΕΛ'!AD114</f>
        <v>0</v>
      </c>
      <c r="AE114" s="10">
        <f>'GET DATA ΕΛ'!AE114</f>
        <v>0</v>
      </c>
      <c r="AF114" s="232">
        <f>'GET DATA ΕΛ'!AF114</f>
        <v>0</v>
      </c>
      <c r="AG114" s="39">
        <f>'GET DATA ΕΛ'!AG114</f>
        <v>0</v>
      </c>
      <c r="AH114" s="39">
        <f>'GET DATA ΕΛ'!AH114</f>
        <v>0</v>
      </c>
      <c r="AI114" s="39">
        <f>'GET DATA ΕΛ'!AI114</f>
        <v>0</v>
      </c>
      <c r="AJ114" s="10">
        <f>'GET DATA ΕΛ'!AJ114</f>
        <v>0</v>
      </c>
      <c r="AK114" s="196">
        <f>'GET DATA ΕΛ'!AK114</f>
        <v>0</v>
      </c>
      <c r="AL114" s="184">
        <f>'GET DATA ΕΛ'!AL114</f>
        <v>0</v>
      </c>
      <c r="AN114" s="240"/>
      <c r="AO114" s="240"/>
      <c r="AP114" s="240"/>
      <c r="AQ114" s="240"/>
      <c r="AR114" s="240"/>
      <c r="AS114" s="240"/>
      <c r="AU114" s="240"/>
      <c r="AV114" s="240"/>
      <c r="AW114" s="240"/>
      <c r="AX114" s="240"/>
      <c r="AY114" s="240"/>
      <c r="AZ114" s="240">
        <f t="shared" si="1"/>
        <v>0</v>
      </c>
    </row>
    <row r="115" spans="1:52" ht="19.2" customHeight="1" outlineLevel="1" x14ac:dyDescent="0.3">
      <c r="A115" s="286"/>
      <c r="B115" s="167" t="str">
        <f>'GET DATA ΕΛ'!B115</f>
        <v>ΒΙΟΜΗΧΑΝΙΚΟΣ</v>
      </c>
      <c r="C115" s="9">
        <f>'GET DATA ΕΛ'!C115</f>
        <v>1</v>
      </c>
      <c r="D115" s="10">
        <f>'GET DATA ΕΛ'!D115</f>
        <v>0</v>
      </c>
      <c r="E115" s="243">
        <f>'GET DATA ΕΛ'!E115</f>
        <v>2668491</v>
      </c>
      <c r="F115" s="9">
        <f>'GET DATA ΕΛ'!F115</f>
        <v>0</v>
      </c>
      <c r="G115" s="10">
        <f>'GET DATA ΕΛ'!G115</f>
        <v>0</v>
      </c>
      <c r="H115" s="243">
        <f>'GET DATA ΕΛ'!H115</f>
        <v>0</v>
      </c>
      <c r="I115" s="9">
        <f>'GET DATA ΕΛ'!I115</f>
        <v>1</v>
      </c>
      <c r="J115" s="10">
        <f>'GET DATA ΕΛ'!J115</f>
        <v>0</v>
      </c>
      <c r="K115" s="243">
        <f>'GET DATA ΕΛ'!K115</f>
        <v>115973</v>
      </c>
      <c r="L115" s="9">
        <f>'GET DATA ΕΛ'!L115</f>
        <v>0</v>
      </c>
      <c r="M115" s="10">
        <f>'GET DATA ΕΛ'!M115</f>
        <v>0</v>
      </c>
      <c r="N115" s="232">
        <f>'GET DATA ΕΛ'!N115</f>
        <v>0</v>
      </c>
      <c r="O115" s="9">
        <f>'GET DATA ΕΛ'!O115</f>
        <v>0</v>
      </c>
      <c r="P115" s="10">
        <f>'GET DATA ΕΛ'!P115</f>
        <v>0</v>
      </c>
      <c r="Q115" s="243">
        <f>'GET DATA ΕΛ'!Q115</f>
        <v>0</v>
      </c>
      <c r="R115" s="9">
        <f>'GET DATA ΕΛ'!R115</f>
        <v>1</v>
      </c>
      <c r="S115" s="10">
        <f>'GET DATA ΕΛ'!S115</f>
        <v>0</v>
      </c>
      <c r="T115" s="243">
        <f>'GET DATA ΕΛ'!T115</f>
        <v>209571</v>
      </c>
      <c r="U115" s="9">
        <f>'GET DATA ΕΛ'!U115</f>
        <v>0</v>
      </c>
      <c r="V115" s="10">
        <f>'GET DATA ΕΛ'!V115</f>
        <v>0</v>
      </c>
      <c r="W115" s="243">
        <f>'GET DATA ΕΛ'!W115</f>
        <v>0</v>
      </c>
      <c r="X115" s="9">
        <f>'GET DATA ΕΛ'!X115</f>
        <v>0</v>
      </c>
      <c r="Y115" s="10">
        <f>'GET DATA ΕΛ'!Y115</f>
        <v>0</v>
      </c>
      <c r="Z115" s="232">
        <f>'GET DATA ΕΛ'!Z115</f>
        <v>0</v>
      </c>
      <c r="AA115" s="9">
        <f>'GET DATA ΕΛ'!AA115</f>
        <v>0</v>
      </c>
      <c r="AB115" s="10">
        <f>'GET DATA ΕΛ'!AB115</f>
        <v>0</v>
      </c>
      <c r="AC115" s="243">
        <f>'GET DATA ΕΛ'!AC115</f>
        <v>0</v>
      </c>
      <c r="AD115" s="9">
        <f>'GET DATA ΕΛ'!AD115</f>
        <v>0</v>
      </c>
      <c r="AE115" s="10">
        <f>'GET DATA ΕΛ'!AE115</f>
        <v>0</v>
      </c>
      <c r="AF115" s="232">
        <f>'GET DATA ΕΛ'!AF115</f>
        <v>0</v>
      </c>
      <c r="AG115" s="39">
        <f>'GET DATA ΕΛ'!AG115</f>
        <v>3</v>
      </c>
      <c r="AH115" s="39">
        <f>'GET DATA ΕΛ'!AH115</f>
        <v>0</v>
      </c>
      <c r="AI115" s="39">
        <f>'GET DATA ΕΛ'!AI115</f>
        <v>2994035</v>
      </c>
      <c r="AJ115" s="10">
        <f>'GET DATA ΕΛ'!AJ115</f>
        <v>0</v>
      </c>
      <c r="AK115" s="196">
        <f>'GET DATA ΕΛ'!AK115</f>
        <v>0</v>
      </c>
      <c r="AL115" s="184">
        <f>'GET DATA ΕΛ'!AL115</f>
        <v>0</v>
      </c>
      <c r="AN115" s="240"/>
      <c r="AO115" s="240"/>
      <c r="AP115" s="240"/>
      <c r="AQ115" s="240"/>
      <c r="AR115" s="240"/>
      <c r="AS115" s="240"/>
      <c r="AU115" s="240"/>
      <c r="AV115" s="240"/>
      <c r="AW115" s="240"/>
      <c r="AX115" s="240"/>
      <c r="AY115" s="240"/>
      <c r="AZ115" s="240">
        <f t="shared" si="1"/>
        <v>0</v>
      </c>
    </row>
    <row r="116" spans="1:52" ht="19.2" customHeight="1" outlineLevel="1" thickBot="1" x14ac:dyDescent="0.35">
      <c r="A116" s="287"/>
      <c r="B116" s="167" t="str">
        <f>'GET DATA ΕΛ'!B116</f>
        <v>ΚΛΙΜΑΤΙΣΜΟΣ / ΣΥΜΠΑΡΑΓΩΓΗ</v>
      </c>
      <c r="C116" s="160">
        <f>'GET DATA ΕΛ'!C116</f>
        <v>0</v>
      </c>
      <c r="D116" s="148">
        <f>'GET DATA ΕΛ'!D116</f>
        <v>0</v>
      </c>
      <c r="E116" s="157">
        <f>'GET DATA ΕΛ'!E116</f>
        <v>0</v>
      </c>
      <c r="F116" s="160">
        <f>'GET DATA ΕΛ'!F116</f>
        <v>0</v>
      </c>
      <c r="G116" s="148">
        <f>'GET DATA ΕΛ'!G116</f>
        <v>0</v>
      </c>
      <c r="H116" s="157">
        <f>'GET DATA ΕΛ'!H116</f>
        <v>0</v>
      </c>
      <c r="I116" s="160">
        <f>'GET DATA ΕΛ'!I116</f>
        <v>0</v>
      </c>
      <c r="J116" s="148">
        <f>'GET DATA ΕΛ'!J116</f>
        <v>0</v>
      </c>
      <c r="K116" s="157">
        <f>'GET DATA ΕΛ'!K116</f>
        <v>0</v>
      </c>
      <c r="L116" s="160">
        <f>'GET DATA ΕΛ'!L116</f>
        <v>0</v>
      </c>
      <c r="M116" s="148">
        <f>'GET DATA ΕΛ'!M116</f>
        <v>0</v>
      </c>
      <c r="N116" s="233">
        <f>'GET DATA ΕΛ'!N116</f>
        <v>0</v>
      </c>
      <c r="O116" s="160">
        <f>'GET DATA ΕΛ'!O116</f>
        <v>0</v>
      </c>
      <c r="P116" s="148">
        <f>'GET DATA ΕΛ'!P116</f>
        <v>0</v>
      </c>
      <c r="Q116" s="157">
        <f>'GET DATA ΕΛ'!Q116</f>
        <v>0</v>
      </c>
      <c r="R116" s="160">
        <f>'GET DATA ΕΛ'!R116</f>
        <v>0</v>
      </c>
      <c r="S116" s="148">
        <f>'GET DATA ΕΛ'!S116</f>
        <v>0</v>
      </c>
      <c r="T116" s="157">
        <f>'GET DATA ΕΛ'!T116</f>
        <v>0</v>
      </c>
      <c r="U116" s="160">
        <f>'GET DATA ΕΛ'!U116</f>
        <v>0</v>
      </c>
      <c r="V116" s="148">
        <f>'GET DATA ΕΛ'!V116</f>
        <v>0</v>
      </c>
      <c r="W116" s="157">
        <f>'GET DATA ΕΛ'!W116</f>
        <v>0</v>
      </c>
      <c r="X116" s="160">
        <f>'GET DATA ΕΛ'!X116</f>
        <v>0</v>
      </c>
      <c r="Y116" s="148">
        <f>'GET DATA ΕΛ'!Y116</f>
        <v>0</v>
      </c>
      <c r="Z116" s="233">
        <f>'GET DATA ΕΛ'!Z116</f>
        <v>0</v>
      </c>
      <c r="AA116" s="160">
        <f>'GET DATA ΕΛ'!AA116</f>
        <v>0</v>
      </c>
      <c r="AB116" s="148">
        <f>'GET DATA ΕΛ'!AB116</f>
        <v>0</v>
      </c>
      <c r="AC116" s="157">
        <f>'GET DATA ΕΛ'!AC116</f>
        <v>0</v>
      </c>
      <c r="AD116" s="160">
        <f>'GET DATA ΕΛ'!AD116</f>
        <v>0</v>
      </c>
      <c r="AE116" s="148">
        <f>'GET DATA ΕΛ'!AE116</f>
        <v>0</v>
      </c>
      <c r="AF116" s="233">
        <f>'GET DATA ΕΛ'!AF116</f>
        <v>0</v>
      </c>
      <c r="AG116" s="39">
        <f>'GET DATA ΕΛ'!AG116</f>
        <v>0</v>
      </c>
      <c r="AH116" s="39">
        <f>'GET DATA ΕΛ'!AH116</f>
        <v>0</v>
      </c>
      <c r="AI116" s="39">
        <f>'GET DATA ΕΛ'!AI116</f>
        <v>0</v>
      </c>
      <c r="AJ116" s="10">
        <f>'GET DATA ΕΛ'!AJ116</f>
        <v>0</v>
      </c>
      <c r="AK116" s="196">
        <f>'GET DATA ΕΛ'!AK116</f>
        <v>0</v>
      </c>
      <c r="AL116" s="184">
        <f>'GET DATA ΕΛ'!AL116</f>
        <v>0</v>
      </c>
      <c r="AN116" s="240"/>
      <c r="AO116" s="240"/>
      <c r="AP116" s="240"/>
      <c r="AQ116" s="240"/>
      <c r="AR116" s="240"/>
      <c r="AS116" s="240"/>
      <c r="AU116" s="240"/>
      <c r="AV116" s="240"/>
      <c r="AW116" s="240"/>
      <c r="AX116" s="240"/>
      <c r="AY116" s="240"/>
      <c r="AZ116" s="240">
        <f t="shared" si="1"/>
        <v>0</v>
      </c>
    </row>
    <row r="117" spans="1:52" ht="19.95" customHeight="1" outlineLevel="1" x14ac:dyDescent="0.3">
      <c r="A117" s="285">
        <f>'GET DATA ΕΛ'!A117</f>
        <v>19</v>
      </c>
      <c r="B117" s="168" t="str">
        <f>'GET DATA ΕΛ'!B117</f>
        <v>VOLTON A.E</v>
      </c>
      <c r="C117" s="73">
        <f>'GET DATA ΕΛ'!C117</f>
        <v>681</v>
      </c>
      <c r="D117" s="121">
        <f>'GET DATA ΕΛ'!D117</f>
        <v>0</v>
      </c>
      <c r="E117" s="242">
        <f>'GET DATA ΕΛ'!E117</f>
        <v>81745</v>
      </c>
      <c r="F117" s="73">
        <f>'GET DATA ΕΛ'!F117</f>
        <v>373</v>
      </c>
      <c r="G117" s="121">
        <f>'GET DATA ΕΛ'!G117</f>
        <v>0</v>
      </c>
      <c r="H117" s="242">
        <f>'GET DATA ΕΛ'!H117</f>
        <v>53150</v>
      </c>
      <c r="I117" s="73">
        <f>'GET DATA ΕΛ'!I117</f>
        <v>362</v>
      </c>
      <c r="J117" s="121">
        <f>'GET DATA ΕΛ'!J117</f>
        <v>0</v>
      </c>
      <c r="K117" s="242">
        <f>'GET DATA ΕΛ'!K117</f>
        <v>143929</v>
      </c>
      <c r="L117" s="73">
        <f>'GET DATA ΕΛ'!L117</f>
        <v>4</v>
      </c>
      <c r="M117" s="121">
        <f>'GET DATA ΕΛ'!M117</f>
        <v>0</v>
      </c>
      <c r="N117" s="231">
        <f>'GET DATA ΕΛ'!N117</f>
        <v>433</v>
      </c>
      <c r="O117" s="73">
        <f>'GET DATA ΕΛ'!O117</f>
        <v>13</v>
      </c>
      <c r="P117" s="121">
        <f>'GET DATA ΕΛ'!P117</f>
        <v>0</v>
      </c>
      <c r="Q117" s="242">
        <f>'GET DATA ΕΛ'!Q117</f>
        <v>1304</v>
      </c>
      <c r="R117" s="73">
        <f>'GET DATA ΕΛ'!R117</f>
        <v>5</v>
      </c>
      <c r="S117" s="121">
        <f>'GET DATA ΕΛ'!S117</f>
        <v>0</v>
      </c>
      <c r="T117" s="242">
        <f>'GET DATA ΕΛ'!T117</f>
        <v>346</v>
      </c>
      <c r="U117" s="73">
        <f>'GET DATA ΕΛ'!U117</f>
        <v>0</v>
      </c>
      <c r="V117" s="121">
        <f>'GET DATA ΕΛ'!V117</f>
        <v>0</v>
      </c>
      <c r="W117" s="242">
        <f>'GET DATA ΕΛ'!W117</f>
        <v>0</v>
      </c>
      <c r="X117" s="73">
        <f>'GET DATA ΕΛ'!X117</f>
        <v>0</v>
      </c>
      <c r="Y117" s="121">
        <f>'GET DATA ΕΛ'!Y117</f>
        <v>0</v>
      </c>
      <c r="Z117" s="231">
        <f>'GET DATA ΕΛ'!Z117</f>
        <v>0</v>
      </c>
      <c r="AA117" s="73">
        <f>'GET DATA ΕΛ'!AA117</f>
        <v>0</v>
      </c>
      <c r="AB117" s="121">
        <f>'GET DATA ΕΛ'!AB117</f>
        <v>0</v>
      </c>
      <c r="AC117" s="242">
        <f>'GET DATA ΕΛ'!AC117</f>
        <v>0</v>
      </c>
      <c r="AD117" s="73">
        <f>'GET DATA ΕΛ'!AD117</f>
        <v>0</v>
      </c>
      <c r="AE117" s="121">
        <f>'GET DATA ΕΛ'!AE117</f>
        <v>0</v>
      </c>
      <c r="AF117" s="231">
        <f>'GET DATA ΕΛ'!AF117</f>
        <v>0</v>
      </c>
      <c r="AG117" s="121">
        <f>'GET DATA ΕΛ'!AG117</f>
        <v>1438</v>
      </c>
      <c r="AH117" s="74">
        <f>'GET DATA ΕΛ'!AH117</f>
        <v>0</v>
      </c>
      <c r="AI117" s="74">
        <f>'GET DATA ΕΛ'!AI117</f>
        <v>280907</v>
      </c>
      <c r="AJ117" s="74">
        <f>'GET DATA ΕΛ'!AJ117</f>
        <v>0</v>
      </c>
      <c r="AK117" s="181">
        <f>'GET DATA ΕΛ'!AK117</f>
        <v>0</v>
      </c>
      <c r="AL117" s="182">
        <f>'GET DATA ΕΛ'!AL117</f>
        <v>0</v>
      </c>
      <c r="AN117" s="240"/>
      <c r="AO117" s="240"/>
      <c r="AP117" s="240"/>
      <c r="AQ117" s="240"/>
      <c r="AR117" s="240"/>
      <c r="AS117" s="240"/>
      <c r="AU117" s="240"/>
      <c r="AV117" s="240"/>
      <c r="AW117" s="240"/>
      <c r="AX117" s="240"/>
      <c r="AY117" s="240"/>
      <c r="AZ117" s="240">
        <f t="shared" si="1"/>
        <v>0</v>
      </c>
    </row>
    <row r="118" spans="1:52" ht="19.5" customHeight="1" outlineLevel="1" x14ac:dyDescent="0.3">
      <c r="A118" s="286"/>
      <c r="B118" s="167" t="str">
        <f>'GET DATA ΕΛ'!B118</f>
        <v>ΟΙΚΙΑΚΟΣ</v>
      </c>
      <c r="C118" s="9">
        <f>'GET DATA ΕΛ'!C118</f>
        <v>670</v>
      </c>
      <c r="D118" s="10">
        <f>'GET DATA ΕΛ'!D118</f>
        <v>0</v>
      </c>
      <c r="E118" s="243">
        <f>'GET DATA ΕΛ'!E118</f>
        <v>78034</v>
      </c>
      <c r="F118" s="9">
        <f>'GET DATA ΕΛ'!F118</f>
        <v>362</v>
      </c>
      <c r="G118" s="10">
        <f>'GET DATA ΕΛ'!G118</f>
        <v>0</v>
      </c>
      <c r="H118" s="243">
        <f>'GET DATA ΕΛ'!H118</f>
        <v>44031</v>
      </c>
      <c r="I118" s="9">
        <f>'GET DATA ΕΛ'!I118</f>
        <v>342</v>
      </c>
      <c r="J118" s="10">
        <f>'GET DATA ΕΛ'!J118</f>
        <v>0</v>
      </c>
      <c r="K118" s="243">
        <f>'GET DATA ΕΛ'!K118</f>
        <v>40584</v>
      </c>
      <c r="L118" s="9">
        <f>'GET DATA ΕΛ'!L118</f>
        <v>4</v>
      </c>
      <c r="M118" s="10">
        <f>'GET DATA ΕΛ'!M118</f>
        <v>0</v>
      </c>
      <c r="N118" s="232">
        <f>'GET DATA ΕΛ'!N118</f>
        <v>433</v>
      </c>
      <c r="O118" s="9">
        <f>'GET DATA ΕΛ'!O118</f>
        <v>13</v>
      </c>
      <c r="P118" s="10">
        <f>'GET DATA ΕΛ'!P118</f>
        <v>0</v>
      </c>
      <c r="Q118" s="243">
        <f>'GET DATA ΕΛ'!Q118</f>
        <v>1304</v>
      </c>
      <c r="R118" s="9">
        <f>'GET DATA ΕΛ'!R118</f>
        <v>5</v>
      </c>
      <c r="S118" s="10">
        <f>'GET DATA ΕΛ'!S118</f>
        <v>0</v>
      </c>
      <c r="T118" s="243">
        <f>'GET DATA ΕΛ'!T118</f>
        <v>346</v>
      </c>
      <c r="U118" s="9">
        <f>'GET DATA ΕΛ'!U118</f>
        <v>0</v>
      </c>
      <c r="V118" s="10">
        <f>'GET DATA ΕΛ'!V118</f>
        <v>0</v>
      </c>
      <c r="W118" s="243">
        <f>'GET DATA ΕΛ'!W118</f>
        <v>0</v>
      </c>
      <c r="X118" s="9">
        <f>'GET DATA ΕΛ'!X118</f>
        <v>0</v>
      </c>
      <c r="Y118" s="10">
        <f>'GET DATA ΕΛ'!Y118</f>
        <v>0</v>
      </c>
      <c r="Z118" s="232">
        <f>'GET DATA ΕΛ'!Z118</f>
        <v>0</v>
      </c>
      <c r="AA118" s="9">
        <f>'GET DATA ΕΛ'!AA118</f>
        <v>0</v>
      </c>
      <c r="AB118" s="10">
        <f>'GET DATA ΕΛ'!AB118</f>
        <v>0</v>
      </c>
      <c r="AC118" s="243">
        <f>'GET DATA ΕΛ'!AC118</f>
        <v>0</v>
      </c>
      <c r="AD118" s="9">
        <f>'GET DATA ΕΛ'!AD118</f>
        <v>0</v>
      </c>
      <c r="AE118" s="10">
        <f>'GET DATA ΕΛ'!AE118</f>
        <v>0</v>
      </c>
      <c r="AF118" s="232">
        <f>'GET DATA ΕΛ'!AF118</f>
        <v>0</v>
      </c>
      <c r="AG118" s="39">
        <f>'GET DATA ΕΛ'!AG118</f>
        <v>1396</v>
      </c>
      <c r="AH118" s="39">
        <f>'GET DATA ΕΛ'!AH118</f>
        <v>0</v>
      </c>
      <c r="AI118" s="39">
        <f>'GET DATA ΕΛ'!AI118</f>
        <v>164732</v>
      </c>
      <c r="AJ118" s="10">
        <f>'GET DATA ΕΛ'!AJ118</f>
        <v>0</v>
      </c>
      <c r="AK118" s="196">
        <f>'GET DATA ΕΛ'!AK118</f>
        <v>0</v>
      </c>
      <c r="AL118" s="184">
        <f>'GET DATA ΕΛ'!AL118</f>
        <v>0</v>
      </c>
      <c r="AN118" s="240"/>
      <c r="AO118" s="240"/>
      <c r="AP118" s="240"/>
      <c r="AQ118" s="240"/>
      <c r="AR118" s="240"/>
      <c r="AS118" s="240"/>
      <c r="AU118" s="240"/>
      <c r="AV118" s="240"/>
      <c r="AW118" s="240"/>
      <c r="AX118" s="240"/>
      <c r="AY118" s="240"/>
      <c r="AZ118" s="240">
        <f t="shared" si="1"/>
        <v>0</v>
      </c>
    </row>
    <row r="119" spans="1:52" ht="19.5" customHeight="1" outlineLevel="1" x14ac:dyDescent="0.3">
      <c r="A119" s="286"/>
      <c r="B119" s="167" t="str">
        <f>'GET DATA ΕΛ'!B119</f>
        <v>ΕΜΠΟΡΙΚΟΣ</v>
      </c>
      <c r="C119" s="9">
        <f>'GET DATA ΕΛ'!C119</f>
        <v>11</v>
      </c>
      <c r="D119" s="10">
        <f>'GET DATA ΕΛ'!D119</f>
        <v>0</v>
      </c>
      <c r="E119" s="243">
        <f>'GET DATA ΕΛ'!E119</f>
        <v>3711</v>
      </c>
      <c r="F119" s="9">
        <f>'GET DATA ΕΛ'!F119</f>
        <v>11</v>
      </c>
      <c r="G119" s="10">
        <f>'GET DATA ΕΛ'!G119</f>
        <v>0</v>
      </c>
      <c r="H119" s="243">
        <f>'GET DATA ΕΛ'!H119</f>
        <v>9119</v>
      </c>
      <c r="I119" s="9">
        <f>'GET DATA ΕΛ'!I119</f>
        <v>20</v>
      </c>
      <c r="J119" s="10">
        <f>'GET DATA ΕΛ'!J119</f>
        <v>0</v>
      </c>
      <c r="K119" s="243">
        <f>'GET DATA ΕΛ'!K119</f>
        <v>103345</v>
      </c>
      <c r="L119" s="9">
        <f>'GET DATA ΕΛ'!L119</f>
        <v>0</v>
      </c>
      <c r="M119" s="10">
        <f>'GET DATA ΕΛ'!M119</f>
        <v>0</v>
      </c>
      <c r="N119" s="232">
        <f>'GET DATA ΕΛ'!N119</f>
        <v>0</v>
      </c>
      <c r="O119" s="9">
        <f>'GET DATA ΕΛ'!O119</f>
        <v>0</v>
      </c>
      <c r="P119" s="10">
        <f>'GET DATA ΕΛ'!P119</f>
        <v>0</v>
      </c>
      <c r="Q119" s="243">
        <f>'GET DATA ΕΛ'!Q119</f>
        <v>0</v>
      </c>
      <c r="R119" s="9">
        <f>'GET DATA ΕΛ'!R119</f>
        <v>0</v>
      </c>
      <c r="S119" s="10">
        <f>'GET DATA ΕΛ'!S119</f>
        <v>0</v>
      </c>
      <c r="T119" s="243">
        <f>'GET DATA ΕΛ'!T119</f>
        <v>0</v>
      </c>
      <c r="U119" s="9">
        <f>'GET DATA ΕΛ'!U119</f>
        <v>0</v>
      </c>
      <c r="V119" s="10">
        <f>'GET DATA ΕΛ'!V119</f>
        <v>0</v>
      </c>
      <c r="W119" s="243">
        <f>'GET DATA ΕΛ'!W119</f>
        <v>0</v>
      </c>
      <c r="X119" s="9">
        <f>'GET DATA ΕΛ'!X119</f>
        <v>0</v>
      </c>
      <c r="Y119" s="10">
        <f>'GET DATA ΕΛ'!Y119</f>
        <v>0</v>
      </c>
      <c r="Z119" s="232">
        <f>'GET DATA ΕΛ'!Z119</f>
        <v>0</v>
      </c>
      <c r="AA119" s="9">
        <f>'GET DATA ΕΛ'!AA119</f>
        <v>0</v>
      </c>
      <c r="AB119" s="10">
        <f>'GET DATA ΕΛ'!AB119</f>
        <v>0</v>
      </c>
      <c r="AC119" s="243">
        <f>'GET DATA ΕΛ'!AC119</f>
        <v>0</v>
      </c>
      <c r="AD119" s="9">
        <f>'GET DATA ΕΛ'!AD119</f>
        <v>0</v>
      </c>
      <c r="AE119" s="10">
        <f>'GET DATA ΕΛ'!AE119</f>
        <v>0</v>
      </c>
      <c r="AF119" s="232">
        <f>'GET DATA ΕΛ'!AF119</f>
        <v>0</v>
      </c>
      <c r="AG119" s="39">
        <f>'GET DATA ΕΛ'!AG119</f>
        <v>42</v>
      </c>
      <c r="AH119" s="39">
        <f>'GET DATA ΕΛ'!AH119</f>
        <v>0</v>
      </c>
      <c r="AI119" s="39">
        <f>'GET DATA ΕΛ'!AI119</f>
        <v>116175</v>
      </c>
      <c r="AJ119" s="10">
        <f>'GET DATA ΕΛ'!AJ119</f>
        <v>0</v>
      </c>
      <c r="AK119" s="196">
        <f>'GET DATA ΕΛ'!AK119</f>
        <v>0</v>
      </c>
      <c r="AL119" s="184">
        <f>'GET DATA ΕΛ'!AL119</f>
        <v>0</v>
      </c>
      <c r="AN119" s="240"/>
      <c r="AO119" s="240"/>
      <c r="AP119" s="240"/>
      <c r="AQ119" s="240"/>
      <c r="AR119" s="240"/>
      <c r="AS119" s="240"/>
      <c r="AU119" s="240"/>
      <c r="AV119" s="240"/>
      <c r="AW119" s="240"/>
      <c r="AX119" s="240"/>
      <c r="AY119" s="240"/>
      <c r="AZ119" s="240">
        <f t="shared" si="1"/>
        <v>0</v>
      </c>
    </row>
    <row r="120" spans="1:52" ht="19.5" customHeight="1" outlineLevel="1" x14ac:dyDescent="0.3">
      <c r="A120" s="286"/>
      <c r="B120" s="167" t="str">
        <f>'GET DATA ΕΛ'!B120</f>
        <v>CNG</v>
      </c>
      <c r="C120" s="9">
        <f>'GET DATA ΕΛ'!C120</f>
        <v>0</v>
      </c>
      <c r="D120" s="10">
        <f>'GET DATA ΕΛ'!D120</f>
        <v>0</v>
      </c>
      <c r="E120" s="243">
        <f>'GET DATA ΕΛ'!E120</f>
        <v>0</v>
      </c>
      <c r="F120" s="9">
        <f>'GET DATA ΕΛ'!F120</f>
        <v>0</v>
      </c>
      <c r="G120" s="10">
        <f>'GET DATA ΕΛ'!G120</f>
        <v>0</v>
      </c>
      <c r="H120" s="243">
        <f>'GET DATA ΕΛ'!H120</f>
        <v>0</v>
      </c>
      <c r="I120" s="9">
        <f>'GET DATA ΕΛ'!I120</f>
        <v>0</v>
      </c>
      <c r="J120" s="10">
        <f>'GET DATA ΕΛ'!J120</f>
        <v>0</v>
      </c>
      <c r="K120" s="243">
        <f>'GET DATA ΕΛ'!K120</f>
        <v>0</v>
      </c>
      <c r="L120" s="9">
        <f>'GET DATA ΕΛ'!L120</f>
        <v>0</v>
      </c>
      <c r="M120" s="10">
        <f>'GET DATA ΕΛ'!M120</f>
        <v>0</v>
      </c>
      <c r="N120" s="232">
        <f>'GET DATA ΕΛ'!N120</f>
        <v>0</v>
      </c>
      <c r="O120" s="9">
        <f>'GET DATA ΕΛ'!O120</f>
        <v>0</v>
      </c>
      <c r="P120" s="10">
        <f>'GET DATA ΕΛ'!P120</f>
        <v>0</v>
      </c>
      <c r="Q120" s="243">
        <f>'GET DATA ΕΛ'!Q120</f>
        <v>0</v>
      </c>
      <c r="R120" s="9">
        <f>'GET DATA ΕΛ'!R120</f>
        <v>0</v>
      </c>
      <c r="S120" s="10">
        <f>'GET DATA ΕΛ'!S120</f>
        <v>0</v>
      </c>
      <c r="T120" s="243">
        <f>'GET DATA ΕΛ'!T120</f>
        <v>0</v>
      </c>
      <c r="U120" s="9">
        <f>'GET DATA ΕΛ'!U120</f>
        <v>0</v>
      </c>
      <c r="V120" s="10">
        <f>'GET DATA ΕΛ'!V120</f>
        <v>0</v>
      </c>
      <c r="W120" s="243">
        <f>'GET DATA ΕΛ'!W120</f>
        <v>0</v>
      </c>
      <c r="X120" s="9">
        <f>'GET DATA ΕΛ'!X120</f>
        <v>0</v>
      </c>
      <c r="Y120" s="10">
        <f>'GET DATA ΕΛ'!Y120</f>
        <v>0</v>
      </c>
      <c r="Z120" s="232">
        <f>'GET DATA ΕΛ'!Z120</f>
        <v>0</v>
      </c>
      <c r="AA120" s="9">
        <f>'GET DATA ΕΛ'!AA120</f>
        <v>0</v>
      </c>
      <c r="AB120" s="10">
        <f>'GET DATA ΕΛ'!AB120</f>
        <v>0</v>
      </c>
      <c r="AC120" s="243">
        <f>'GET DATA ΕΛ'!AC120</f>
        <v>0</v>
      </c>
      <c r="AD120" s="9">
        <f>'GET DATA ΕΛ'!AD120</f>
        <v>0</v>
      </c>
      <c r="AE120" s="10">
        <f>'GET DATA ΕΛ'!AE120</f>
        <v>0</v>
      </c>
      <c r="AF120" s="232">
        <f>'GET DATA ΕΛ'!AF120</f>
        <v>0</v>
      </c>
      <c r="AG120" s="39">
        <f>'GET DATA ΕΛ'!AG120</f>
        <v>0</v>
      </c>
      <c r="AH120" s="39">
        <f>'GET DATA ΕΛ'!AH120</f>
        <v>0</v>
      </c>
      <c r="AI120" s="39">
        <f>'GET DATA ΕΛ'!AI120</f>
        <v>0</v>
      </c>
      <c r="AJ120" s="10">
        <f>'GET DATA ΕΛ'!AJ120</f>
        <v>0</v>
      </c>
      <c r="AK120" s="196">
        <f>'GET DATA ΕΛ'!AK120</f>
        <v>0</v>
      </c>
      <c r="AL120" s="184">
        <f>'GET DATA ΕΛ'!AL120</f>
        <v>0</v>
      </c>
      <c r="AN120" s="240"/>
      <c r="AO120" s="240"/>
      <c r="AP120" s="240"/>
      <c r="AQ120" s="240"/>
      <c r="AR120" s="240"/>
      <c r="AS120" s="240"/>
      <c r="AU120" s="240"/>
      <c r="AV120" s="240"/>
      <c r="AW120" s="240"/>
      <c r="AX120" s="240"/>
      <c r="AY120" s="240"/>
      <c r="AZ120" s="240">
        <f t="shared" si="1"/>
        <v>0</v>
      </c>
    </row>
    <row r="121" spans="1:52" ht="19.5" customHeight="1" outlineLevel="1" x14ac:dyDescent="0.3">
      <c r="A121" s="286"/>
      <c r="B121" s="167" t="str">
        <f>'GET DATA ΕΛ'!B121</f>
        <v>ΒΙΟΜΗΧΑΝΙΚΟΣ</v>
      </c>
      <c r="C121" s="9">
        <f>'GET DATA ΕΛ'!C121</f>
        <v>0</v>
      </c>
      <c r="D121" s="10">
        <f>'GET DATA ΕΛ'!D121</f>
        <v>0</v>
      </c>
      <c r="E121" s="243">
        <f>'GET DATA ΕΛ'!E121</f>
        <v>0</v>
      </c>
      <c r="F121" s="9">
        <f>'GET DATA ΕΛ'!F121</f>
        <v>0</v>
      </c>
      <c r="G121" s="10">
        <f>'GET DATA ΕΛ'!G121</f>
        <v>0</v>
      </c>
      <c r="H121" s="243">
        <f>'GET DATA ΕΛ'!H121</f>
        <v>0</v>
      </c>
      <c r="I121" s="9">
        <f>'GET DATA ΕΛ'!I121</f>
        <v>0</v>
      </c>
      <c r="J121" s="10">
        <f>'GET DATA ΕΛ'!J121</f>
        <v>0</v>
      </c>
      <c r="K121" s="243">
        <f>'GET DATA ΕΛ'!K121</f>
        <v>0</v>
      </c>
      <c r="L121" s="9">
        <f>'GET DATA ΕΛ'!L121</f>
        <v>0</v>
      </c>
      <c r="M121" s="10">
        <f>'GET DATA ΕΛ'!M121</f>
        <v>0</v>
      </c>
      <c r="N121" s="232">
        <f>'GET DATA ΕΛ'!N121</f>
        <v>0</v>
      </c>
      <c r="O121" s="9">
        <f>'GET DATA ΕΛ'!O121</f>
        <v>0</v>
      </c>
      <c r="P121" s="10">
        <f>'GET DATA ΕΛ'!P121</f>
        <v>0</v>
      </c>
      <c r="Q121" s="243">
        <f>'GET DATA ΕΛ'!Q121</f>
        <v>0</v>
      </c>
      <c r="R121" s="9">
        <f>'GET DATA ΕΛ'!R121</f>
        <v>0</v>
      </c>
      <c r="S121" s="10">
        <f>'GET DATA ΕΛ'!S121</f>
        <v>0</v>
      </c>
      <c r="T121" s="243">
        <f>'GET DATA ΕΛ'!T121</f>
        <v>0</v>
      </c>
      <c r="U121" s="9">
        <f>'GET DATA ΕΛ'!U121</f>
        <v>0</v>
      </c>
      <c r="V121" s="10">
        <f>'GET DATA ΕΛ'!V121</f>
        <v>0</v>
      </c>
      <c r="W121" s="243">
        <f>'GET DATA ΕΛ'!W121</f>
        <v>0</v>
      </c>
      <c r="X121" s="9">
        <f>'GET DATA ΕΛ'!X121</f>
        <v>0</v>
      </c>
      <c r="Y121" s="10">
        <f>'GET DATA ΕΛ'!Y121</f>
        <v>0</v>
      </c>
      <c r="Z121" s="232">
        <f>'GET DATA ΕΛ'!Z121</f>
        <v>0</v>
      </c>
      <c r="AA121" s="9">
        <f>'GET DATA ΕΛ'!AA121</f>
        <v>0</v>
      </c>
      <c r="AB121" s="10">
        <f>'GET DATA ΕΛ'!AB121</f>
        <v>0</v>
      </c>
      <c r="AC121" s="243">
        <f>'GET DATA ΕΛ'!AC121</f>
        <v>0</v>
      </c>
      <c r="AD121" s="9">
        <f>'GET DATA ΕΛ'!AD121</f>
        <v>0</v>
      </c>
      <c r="AE121" s="10">
        <f>'GET DATA ΕΛ'!AE121</f>
        <v>0</v>
      </c>
      <c r="AF121" s="232">
        <f>'GET DATA ΕΛ'!AF121</f>
        <v>0</v>
      </c>
      <c r="AG121" s="39">
        <f>'GET DATA ΕΛ'!AG121</f>
        <v>0</v>
      </c>
      <c r="AH121" s="39">
        <f>'GET DATA ΕΛ'!AH121</f>
        <v>0</v>
      </c>
      <c r="AI121" s="39">
        <f>'GET DATA ΕΛ'!AI121</f>
        <v>0</v>
      </c>
      <c r="AJ121" s="10">
        <f>'GET DATA ΕΛ'!AJ121</f>
        <v>0</v>
      </c>
      <c r="AK121" s="196">
        <f>'GET DATA ΕΛ'!AK121</f>
        <v>0</v>
      </c>
      <c r="AL121" s="184">
        <f>'GET DATA ΕΛ'!AL121</f>
        <v>0</v>
      </c>
      <c r="AN121" s="240"/>
      <c r="AO121" s="240"/>
      <c r="AP121" s="240"/>
      <c r="AQ121" s="240"/>
      <c r="AR121" s="240"/>
      <c r="AS121" s="240"/>
      <c r="AU121" s="240"/>
      <c r="AV121" s="240"/>
      <c r="AW121" s="240"/>
      <c r="AX121" s="240"/>
      <c r="AY121" s="240"/>
      <c r="AZ121" s="240">
        <f t="shared" si="1"/>
        <v>0</v>
      </c>
    </row>
    <row r="122" spans="1:52" ht="19.5" customHeight="1" outlineLevel="1" thickBot="1" x14ac:dyDescent="0.35">
      <c r="A122" s="287"/>
      <c r="B122" s="167" t="str">
        <f>'GET DATA ΕΛ'!B122</f>
        <v>ΚΛΙΜΑΤΙΣΜΟΣ / ΣΥΜΠΑΡΑΓΩΓΗ</v>
      </c>
      <c r="C122" s="208">
        <f>'GET DATA ΕΛ'!C122</f>
        <v>0</v>
      </c>
      <c r="D122" s="209">
        <f>'GET DATA ΕΛ'!D122</f>
        <v>0</v>
      </c>
      <c r="E122" s="244">
        <f>'GET DATA ΕΛ'!E122</f>
        <v>0</v>
      </c>
      <c r="F122" s="208">
        <f>'GET DATA ΕΛ'!F122</f>
        <v>0</v>
      </c>
      <c r="G122" s="209">
        <f>'GET DATA ΕΛ'!G122</f>
        <v>0</v>
      </c>
      <c r="H122" s="244">
        <f>'GET DATA ΕΛ'!H122</f>
        <v>0</v>
      </c>
      <c r="I122" s="208">
        <f>'GET DATA ΕΛ'!I122</f>
        <v>0</v>
      </c>
      <c r="J122" s="209">
        <f>'GET DATA ΕΛ'!J122</f>
        <v>0</v>
      </c>
      <c r="K122" s="244">
        <f>'GET DATA ΕΛ'!K122</f>
        <v>0</v>
      </c>
      <c r="L122" s="208">
        <f>'GET DATA ΕΛ'!L122</f>
        <v>0</v>
      </c>
      <c r="M122" s="209">
        <f>'GET DATA ΕΛ'!M122</f>
        <v>0</v>
      </c>
      <c r="N122" s="241">
        <f>'GET DATA ΕΛ'!N122</f>
        <v>0</v>
      </c>
      <c r="O122" s="208">
        <f>'GET DATA ΕΛ'!O122</f>
        <v>0</v>
      </c>
      <c r="P122" s="209">
        <f>'GET DATA ΕΛ'!P122</f>
        <v>0</v>
      </c>
      <c r="Q122" s="244">
        <f>'GET DATA ΕΛ'!Q122</f>
        <v>0</v>
      </c>
      <c r="R122" s="208">
        <f>'GET DATA ΕΛ'!R122</f>
        <v>0</v>
      </c>
      <c r="S122" s="209">
        <f>'GET DATA ΕΛ'!S122</f>
        <v>0</v>
      </c>
      <c r="T122" s="244">
        <f>'GET DATA ΕΛ'!T122</f>
        <v>0</v>
      </c>
      <c r="U122" s="208">
        <f>'GET DATA ΕΛ'!U122</f>
        <v>0</v>
      </c>
      <c r="V122" s="209">
        <f>'GET DATA ΕΛ'!V122</f>
        <v>0</v>
      </c>
      <c r="W122" s="244">
        <f>'GET DATA ΕΛ'!W122</f>
        <v>0</v>
      </c>
      <c r="X122" s="208">
        <f>'GET DATA ΕΛ'!X122</f>
        <v>0</v>
      </c>
      <c r="Y122" s="209">
        <f>'GET DATA ΕΛ'!Y122</f>
        <v>0</v>
      </c>
      <c r="Z122" s="241">
        <f>'GET DATA ΕΛ'!Z122</f>
        <v>0</v>
      </c>
      <c r="AA122" s="208">
        <f>'GET DATA ΕΛ'!AA122</f>
        <v>0</v>
      </c>
      <c r="AB122" s="209">
        <f>'GET DATA ΕΛ'!AB122</f>
        <v>0</v>
      </c>
      <c r="AC122" s="244">
        <f>'GET DATA ΕΛ'!AC122</f>
        <v>0</v>
      </c>
      <c r="AD122" s="208">
        <f>'GET DATA ΕΛ'!AD122</f>
        <v>0</v>
      </c>
      <c r="AE122" s="209">
        <f>'GET DATA ΕΛ'!AE122</f>
        <v>0</v>
      </c>
      <c r="AF122" s="241">
        <f>'GET DATA ΕΛ'!AF122</f>
        <v>0</v>
      </c>
      <c r="AG122" s="39">
        <f>'GET DATA ΕΛ'!AG122</f>
        <v>0</v>
      </c>
      <c r="AH122" s="39">
        <f>'GET DATA ΕΛ'!AH122</f>
        <v>0</v>
      </c>
      <c r="AI122" s="39">
        <f>'GET DATA ΕΛ'!AI122</f>
        <v>0</v>
      </c>
      <c r="AJ122" s="10">
        <f>'GET DATA ΕΛ'!AJ122</f>
        <v>0</v>
      </c>
      <c r="AK122" s="196">
        <f>'GET DATA ΕΛ'!AK122</f>
        <v>0</v>
      </c>
      <c r="AL122" s="184">
        <f>'GET DATA ΕΛ'!AL122</f>
        <v>0</v>
      </c>
      <c r="AN122" s="240"/>
      <c r="AO122" s="240"/>
      <c r="AP122" s="240"/>
      <c r="AQ122" s="240"/>
      <c r="AR122" s="240"/>
      <c r="AS122" s="240"/>
      <c r="AU122" s="240"/>
      <c r="AV122" s="240"/>
      <c r="AW122" s="240"/>
      <c r="AX122" s="240"/>
      <c r="AY122" s="240"/>
      <c r="AZ122" s="240">
        <f t="shared" si="1"/>
        <v>0</v>
      </c>
    </row>
    <row r="123" spans="1:52" ht="36" customHeight="1" outlineLevel="1" x14ac:dyDescent="0.3">
      <c r="A123" s="288"/>
      <c r="B123" s="142" t="str">
        <f>'GET DATA ΕΛ'!B123</f>
        <v>ΣΥΝΟΛΟ ΧΡΗΣΤΩΝ ΔΙΑΝΟΜΗΣ</v>
      </c>
      <c r="C123" s="106">
        <f>'GET DATA ΕΛ'!C123</f>
        <v>0</v>
      </c>
      <c r="D123" s="107">
        <f>'GET DATA ΕΛ'!D123</f>
        <v>0</v>
      </c>
      <c r="E123" s="158">
        <f>'GET DATA ΕΛ'!E123</f>
        <v>0</v>
      </c>
      <c r="F123" s="106">
        <f>'GET DATA ΕΛ'!F123</f>
        <v>0</v>
      </c>
      <c r="G123" s="107">
        <f>'GET DATA ΕΛ'!G123</f>
        <v>0</v>
      </c>
      <c r="H123" s="158">
        <f>'GET DATA ΕΛ'!H123</f>
        <v>0</v>
      </c>
      <c r="I123" s="106">
        <f>'GET DATA ΕΛ'!I123</f>
        <v>0</v>
      </c>
      <c r="J123" s="107">
        <f>'GET DATA ΕΛ'!J123</f>
        <v>0</v>
      </c>
      <c r="K123" s="158">
        <f>'GET DATA ΕΛ'!K123</f>
        <v>0</v>
      </c>
      <c r="L123" s="106">
        <f>'GET DATA ΕΛ'!L123</f>
        <v>0</v>
      </c>
      <c r="M123" s="107">
        <f>'GET DATA ΕΛ'!M123</f>
        <v>0</v>
      </c>
      <c r="N123" s="158">
        <f>'GET DATA ΕΛ'!N123</f>
        <v>0</v>
      </c>
      <c r="O123" s="106">
        <f>'GET DATA ΕΛ'!O123</f>
        <v>0</v>
      </c>
      <c r="P123" s="107">
        <f>'GET DATA ΕΛ'!P123</f>
        <v>0</v>
      </c>
      <c r="Q123" s="158">
        <f>'GET DATA ΕΛ'!Q123</f>
        <v>0</v>
      </c>
      <c r="R123" s="106">
        <f>'GET DATA ΕΛ'!R123</f>
        <v>0</v>
      </c>
      <c r="S123" s="107">
        <f>'GET DATA ΕΛ'!S123</f>
        <v>0</v>
      </c>
      <c r="T123" s="158">
        <f>'GET DATA ΕΛ'!T123</f>
        <v>0</v>
      </c>
      <c r="U123" s="106">
        <f>'GET DATA ΕΛ'!U123</f>
        <v>0</v>
      </c>
      <c r="V123" s="107">
        <f>'GET DATA ΕΛ'!V123</f>
        <v>0</v>
      </c>
      <c r="W123" s="158">
        <f>'GET DATA ΕΛ'!W123</f>
        <v>0</v>
      </c>
      <c r="X123" s="106">
        <f>'GET DATA ΕΛ'!X123</f>
        <v>0</v>
      </c>
      <c r="Y123" s="107">
        <f>'GET DATA ΕΛ'!Y123</f>
        <v>0</v>
      </c>
      <c r="Z123" s="158">
        <f>'GET DATA ΕΛ'!Z123</f>
        <v>0</v>
      </c>
      <c r="AA123" s="106">
        <f>'GET DATA ΕΛ'!AA123</f>
        <v>0</v>
      </c>
      <c r="AB123" s="107">
        <f>'GET DATA ΕΛ'!AB123</f>
        <v>0</v>
      </c>
      <c r="AC123" s="158">
        <f>'GET DATA ΕΛ'!AC123</f>
        <v>0</v>
      </c>
      <c r="AD123" s="106">
        <f>'GET DATA ΕΛ'!AD123</f>
        <v>0</v>
      </c>
      <c r="AE123" s="107">
        <f>'GET DATA ΕΛ'!AE123</f>
        <v>0</v>
      </c>
      <c r="AF123" s="158">
        <f>'GET DATA ΕΛ'!AF123</f>
        <v>0</v>
      </c>
      <c r="AG123" s="111">
        <f>'GET DATA ΕΛ'!AG123</f>
        <v>0</v>
      </c>
      <c r="AH123" s="107">
        <f>'GET DATA ΕΛ'!AH123</f>
        <v>0</v>
      </c>
      <c r="AI123" s="158">
        <f>'GET DATA ΕΛ'!AI123</f>
        <v>0</v>
      </c>
      <c r="AJ123" s="107">
        <f>'GET DATA ΕΛ'!AJ123</f>
        <v>0</v>
      </c>
      <c r="AK123" s="192">
        <f>'GET DATA ΕΛ'!AK123</f>
        <v>0</v>
      </c>
      <c r="AL123" s="193">
        <f>'GET DATA ΕΛ'!AL123</f>
        <v>0</v>
      </c>
      <c r="AN123" s="240"/>
      <c r="AO123" s="240"/>
      <c r="AP123" s="240"/>
      <c r="AQ123" s="240"/>
      <c r="AR123" s="240"/>
      <c r="AS123" s="240"/>
      <c r="AU123" s="240"/>
      <c r="AV123" s="240"/>
      <c r="AW123" s="240"/>
      <c r="AX123" s="240"/>
      <c r="AY123" s="240"/>
      <c r="AZ123" s="240">
        <f t="shared" si="1"/>
        <v>0</v>
      </c>
    </row>
    <row r="124" spans="1:52" ht="19.5" customHeight="1" outlineLevel="1" x14ac:dyDescent="0.3">
      <c r="A124" s="289"/>
      <c r="B124" s="55" t="str">
        <f>'GET DATA ΕΛ'!B124</f>
        <v>ΟΙΚΙΑΚΟΣ</v>
      </c>
      <c r="C124" s="56">
        <f>'GET DATA ΕΛ'!C124</f>
        <v>277291</v>
      </c>
      <c r="D124" s="56">
        <f>'GET DATA ΕΛ'!D124</f>
        <v>0</v>
      </c>
      <c r="E124" s="56">
        <f>'GET DATA ΕΛ'!E124</f>
        <v>33458097</v>
      </c>
      <c r="F124" s="56">
        <f>'GET DATA ΕΛ'!F124</f>
        <v>118682</v>
      </c>
      <c r="G124" s="56">
        <f>'GET DATA ΕΛ'!G124</f>
        <v>0</v>
      </c>
      <c r="H124" s="56">
        <f>'GET DATA ΕΛ'!H124</f>
        <v>15541235</v>
      </c>
      <c r="I124" s="56">
        <f>'GET DATA ΕΛ'!I124</f>
        <v>190590</v>
      </c>
      <c r="J124" s="56">
        <f>'GET DATA ΕΛ'!J124</f>
        <v>0</v>
      </c>
      <c r="K124" s="56">
        <f>'GET DATA ΕΛ'!K124</f>
        <v>20570496</v>
      </c>
      <c r="L124" s="56">
        <f>'GET DATA ΕΛ'!L124</f>
        <v>1223</v>
      </c>
      <c r="M124" s="56">
        <f>'GET DATA ΕΛ'!M124</f>
        <v>0</v>
      </c>
      <c r="N124" s="56">
        <f>'GET DATA ΕΛ'!N124</f>
        <v>94440</v>
      </c>
      <c r="O124" s="56">
        <f>'GET DATA ΕΛ'!O124</f>
        <v>2620</v>
      </c>
      <c r="P124" s="56">
        <f>'GET DATA ΕΛ'!P124</f>
        <v>0</v>
      </c>
      <c r="Q124" s="56">
        <f>'GET DATA ΕΛ'!Q124</f>
        <v>225982</v>
      </c>
      <c r="R124" s="56">
        <f>'GET DATA ΕΛ'!R124</f>
        <v>1282</v>
      </c>
      <c r="S124" s="56">
        <f>'GET DATA ΕΛ'!S124</f>
        <v>0</v>
      </c>
      <c r="T124" s="56">
        <f>'GET DATA ΕΛ'!T124</f>
        <v>113065</v>
      </c>
      <c r="U124" s="56">
        <f>'GET DATA ΕΛ'!U124</f>
        <v>0</v>
      </c>
      <c r="V124" s="56">
        <f>'GET DATA ΕΛ'!V124</f>
        <v>0</v>
      </c>
      <c r="W124" s="56">
        <f>'GET DATA ΕΛ'!W124</f>
        <v>0</v>
      </c>
      <c r="X124" s="56">
        <f>'GET DATA ΕΛ'!X124</f>
        <v>0</v>
      </c>
      <c r="Y124" s="56">
        <f>'GET DATA ΕΛ'!Y124</f>
        <v>0</v>
      </c>
      <c r="Z124" s="56">
        <f>'GET DATA ΕΛ'!Z124</f>
        <v>0</v>
      </c>
      <c r="AA124" s="56">
        <f>'GET DATA ΕΛ'!AA124</f>
        <v>0</v>
      </c>
      <c r="AB124" s="56">
        <f>'GET DATA ΕΛ'!AB124</f>
        <v>0</v>
      </c>
      <c r="AC124" s="56">
        <f>'GET DATA ΕΛ'!AC124</f>
        <v>0</v>
      </c>
      <c r="AD124" s="56">
        <f>'GET DATA ΕΛ'!AD124</f>
        <v>0</v>
      </c>
      <c r="AE124" s="56">
        <f>'GET DATA ΕΛ'!AE124</f>
        <v>0</v>
      </c>
      <c r="AF124" s="56">
        <f>'GET DATA ΕΛ'!AF124</f>
        <v>0</v>
      </c>
      <c r="AG124" s="56">
        <f>'GET DATA ΕΛ'!AG124</f>
        <v>591688</v>
      </c>
      <c r="AH124" s="56">
        <f>'GET DATA ΕΛ'!AH124</f>
        <v>0</v>
      </c>
      <c r="AI124" s="56">
        <f>'GET DATA ΕΛ'!AI124</f>
        <v>70003315</v>
      </c>
      <c r="AJ124" s="56">
        <f>'GET DATA ΕΛ'!AJ124</f>
        <v>0</v>
      </c>
      <c r="AK124" s="189">
        <f>'GET DATA ΕΛ'!AK124</f>
        <v>0</v>
      </c>
      <c r="AL124" s="190">
        <f>'GET DATA ΕΛ'!AL124</f>
        <v>0</v>
      </c>
      <c r="AM124" s="198">
        <f t="shared" ref="AM124:AM129" si="2">C124+F124+I124+L124+O124+R124+U124+X124+AA124+AD124-AG124</f>
        <v>0</v>
      </c>
      <c r="AN124" s="240"/>
      <c r="AO124" s="240"/>
      <c r="AP124" s="240"/>
      <c r="AQ124" s="240"/>
      <c r="AR124" s="240"/>
      <c r="AS124" s="240"/>
      <c r="AU124" s="240"/>
      <c r="AV124" s="240"/>
      <c r="AW124" s="240"/>
      <c r="AX124" s="240"/>
      <c r="AY124" s="240"/>
      <c r="AZ124" s="240">
        <f t="shared" si="1"/>
        <v>0</v>
      </c>
    </row>
    <row r="125" spans="1:52" ht="19.5" customHeight="1" outlineLevel="1" x14ac:dyDescent="0.3">
      <c r="A125" s="289"/>
      <c r="B125" s="55" t="str">
        <f>'GET DATA ΕΛ'!B125</f>
        <v>ΕΜΠΟΡΙΚΟΣ</v>
      </c>
      <c r="C125" s="56">
        <f>'GET DATA ΕΛ'!C125</f>
        <v>5492</v>
      </c>
      <c r="D125" s="56">
        <f>'GET DATA ΕΛ'!D125</f>
        <v>0</v>
      </c>
      <c r="E125" s="56">
        <f>'GET DATA ΕΛ'!E125</f>
        <v>15700554</v>
      </c>
      <c r="F125" s="56">
        <f>'GET DATA ΕΛ'!F125</f>
        <v>2911</v>
      </c>
      <c r="G125" s="56">
        <f>'GET DATA ΕΛ'!G125</f>
        <v>0</v>
      </c>
      <c r="H125" s="56">
        <f>'GET DATA ΕΛ'!H125</f>
        <v>8876136.0024439991</v>
      </c>
      <c r="I125" s="56">
        <f>'GET DATA ΕΛ'!I125</f>
        <v>7546</v>
      </c>
      <c r="J125" s="56">
        <f>'GET DATA ΕΛ'!J125</f>
        <v>0</v>
      </c>
      <c r="K125" s="56">
        <f>'GET DATA ΕΛ'!K125</f>
        <v>55626423</v>
      </c>
      <c r="L125" s="56">
        <f>'GET DATA ΕΛ'!L125</f>
        <v>35</v>
      </c>
      <c r="M125" s="56">
        <f>'GET DATA ΕΛ'!M125</f>
        <v>0</v>
      </c>
      <c r="N125" s="56">
        <f>'GET DATA ΕΛ'!N125</f>
        <v>2260735</v>
      </c>
      <c r="O125" s="56">
        <f>'GET DATA ΕΛ'!O125</f>
        <v>45</v>
      </c>
      <c r="P125" s="56">
        <f>'GET DATA ΕΛ'!P125</f>
        <v>0</v>
      </c>
      <c r="Q125" s="56">
        <f>'GET DATA ΕΛ'!Q125</f>
        <v>597277</v>
      </c>
      <c r="R125" s="56">
        <f>'GET DATA ΕΛ'!R125</f>
        <v>21</v>
      </c>
      <c r="S125" s="56">
        <f>'GET DATA ΕΛ'!S125</f>
        <v>0</v>
      </c>
      <c r="T125" s="56">
        <f>'GET DATA ΕΛ'!T125</f>
        <v>2889369</v>
      </c>
      <c r="U125" s="56">
        <f>'GET DATA ΕΛ'!U125</f>
        <v>0</v>
      </c>
      <c r="V125" s="56">
        <f>'GET DATA ΕΛ'!V125</f>
        <v>0</v>
      </c>
      <c r="W125" s="56">
        <f>'GET DATA ΕΛ'!W125</f>
        <v>0</v>
      </c>
      <c r="X125" s="56">
        <f>'GET DATA ΕΛ'!X125</f>
        <v>0</v>
      </c>
      <c r="Y125" s="56">
        <f>'GET DATA ΕΛ'!Y125</f>
        <v>0</v>
      </c>
      <c r="Z125" s="56">
        <f>'GET DATA ΕΛ'!Z125</f>
        <v>0</v>
      </c>
      <c r="AA125" s="56">
        <f>'GET DATA ΕΛ'!AA125</f>
        <v>0</v>
      </c>
      <c r="AB125" s="56">
        <f>'GET DATA ΕΛ'!AB125</f>
        <v>0</v>
      </c>
      <c r="AC125" s="56">
        <f>'GET DATA ΕΛ'!AC125</f>
        <v>0</v>
      </c>
      <c r="AD125" s="56">
        <f>'GET DATA ΕΛ'!AD125</f>
        <v>0</v>
      </c>
      <c r="AE125" s="56">
        <f>'GET DATA ΕΛ'!AE125</f>
        <v>0</v>
      </c>
      <c r="AF125" s="56">
        <f>'GET DATA ΕΛ'!AF125</f>
        <v>0</v>
      </c>
      <c r="AG125" s="56">
        <f>'GET DATA ΕΛ'!AG125</f>
        <v>16050</v>
      </c>
      <c r="AH125" s="56">
        <f>'GET DATA ΕΛ'!AH125</f>
        <v>0</v>
      </c>
      <c r="AI125" s="56">
        <f>'GET DATA ΕΛ'!AI125</f>
        <v>85950494.002443999</v>
      </c>
      <c r="AJ125" s="56">
        <f>'GET DATA ΕΛ'!AJ125</f>
        <v>0</v>
      </c>
      <c r="AK125" s="189">
        <f>'GET DATA ΕΛ'!AK125</f>
        <v>0</v>
      </c>
      <c r="AL125" s="190">
        <f>'GET DATA ΕΛ'!AL125</f>
        <v>0</v>
      </c>
      <c r="AM125" s="198">
        <f t="shared" si="2"/>
        <v>0</v>
      </c>
      <c r="AN125" s="240"/>
      <c r="AO125" s="240"/>
      <c r="AP125" s="240"/>
      <c r="AQ125" s="240"/>
      <c r="AR125" s="240"/>
      <c r="AS125" s="240"/>
      <c r="AU125" s="240"/>
      <c r="AV125" s="240"/>
      <c r="AW125" s="240"/>
      <c r="AX125" s="240"/>
      <c r="AY125" s="240"/>
      <c r="AZ125" s="240">
        <f t="shared" si="1"/>
        <v>0</v>
      </c>
    </row>
    <row r="126" spans="1:52" ht="19.5" customHeight="1" outlineLevel="1" x14ac:dyDescent="0.3">
      <c r="A126" s="289"/>
      <c r="B126" s="55" t="str">
        <f>'GET DATA ΕΛ'!B126</f>
        <v>CNG</v>
      </c>
      <c r="C126" s="56">
        <f>'GET DATA ΕΛ'!C126</f>
        <v>6</v>
      </c>
      <c r="D126" s="56">
        <f>'GET DATA ΕΛ'!D126</f>
        <v>0</v>
      </c>
      <c r="E126" s="56">
        <f>'GET DATA ΕΛ'!E126</f>
        <v>5876180</v>
      </c>
      <c r="F126" s="56">
        <f>'GET DATA ΕΛ'!F126</f>
        <v>4</v>
      </c>
      <c r="G126" s="56">
        <f>'GET DATA ΕΛ'!G126</f>
        <v>0</v>
      </c>
      <c r="H126" s="56">
        <f>'GET DATA ΕΛ'!H126</f>
        <v>1469297</v>
      </c>
      <c r="I126" s="56">
        <f>'GET DATA ΕΛ'!I126</f>
        <v>0</v>
      </c>
      <c r="J126" s="56">
        <f>'GET DATA ΕΛ'!J126</f>
        <v>0</v>
      </c>
      <c r="K126" s="56">
        <f>'GET DATA ΕΛ'!K126</f>
        <v>0</v>
      </c>
      <c r="L126" s="56">
        <f>'GET DATA ΕΛ'!L126</f>
        <v>0</v>
      </c>
      <c r="M126" s="56">
        <f>'GET DATA ΕΛ'!M126</f>
        <v>0</v>
      </c>
      <c r="N126" s="56">
        <f>'GET DATA ΕΛ'!N126</f>
        <v>0</v>
      </c>
      <c r="O126" s="56">
        <f>'GET DATA ΕΛ'!O126</f>
        <v>0</v>
      </c>
      <c r="P126" s="56">
        <f>'GET DATA ΕΛ'!P126</f>
        <v>0</v>
      </c>
      <c r="Q126" s="56">
        <f>'GET DATA ΕΛ'!Q126</f>
        <v>0</v>
      </c>
      <c r="R126" s="56">
        <f>'GET DATA ΕΛ'!R126</f>
        <v>0</v>
      </c>
      <c r="S126" s="56">
        <f>'GET DATA ΕΛ'!S126</f>
        <v>0</v>
      </c>
      <c r="T126" s="56">
        <f>'GET DATA ΕΛ'!T126</f>
        <v>0</v>
      </c>
      <c r="U126" s="56">
        <f>'GET DATA ΕΛ'!U126</f>
        <v>0</v>
      </c>
      <c r="V126" s="56">
        <f>'GET DATA ΕΛ'!V126</f>
        <v>0</v>
      </c>
      <c r="W126" s="56">
        <f>'GET DATA ΕΛ'!W126</f>
        <v>0</v>
      </c>
      <c r="X126" s="56">
        <f>'GET DATA ΕΛ'!X126</f>
        <v>0</v>
      </c>
      <c r="Y126" s="56">
        <f>'GET DATA ΕΛ'!Y126</f>
        <v>0</v>
      </c>
      <c r="Z126" s="56">
        <f>'GET DATA ΕΛ'!Z126</f>
        <v>0</v>
      </c>
      <c r="AA126" s="56">
        <f>'GET DATA ΕΛ'!AA126</f>
        <v>0</v>
      </c>
      <c r="AB126" s="56">
        <f>'GET DATA ΕΛ'!AB126</f>
        <v>0</v>
      </c>
      <c r="AC126" s="56">
        <f>'GET DATA ΕΛ'!AC126</f>
        <v>0</v>
      </c>
      <c r="AD126" s="56">
        <f>'GET DATA ΕΛ'!AD126</f>
        <v>0</v>
      </c>
      <c r="AE126" s="56">
        <f>'GET DATA ΕΛ'!AE126</f>
        <v>0</v>
      </c>
      <c r="AF126" s="56">
        <f>'GET DATA ΕΛ'!AF126</f>
        <v>0</v>
      </c>
      <c r="AG126" s="56">
        <f>'GET DATA ΕΛ'!AG126</f>
        <v>10</v>
      </c>
      <c r="AH126" s="56">
        <f>'GET DATA ΕΛ'!AH126</f>
        <v>0</v>
      </c>
      <c r="AI126" s="56">
        <f>'GET DATA ΕΛ'!AI126</f>
        <v>7345477</v>
      </c>
      <c r="AJ126" s="56">
        <f>'GET DATA ΕΛ'!AJ126</f>
        <v>0</v>
      </c>
      <c r="AK126" s="189">
        <f>'GET DATA ΕΛ'!AK126</f>
        <v>0</v>
      </c>
      <c r="AL126" s="190">
        <f>'GET DATA ΕΛ'!AL126</f>
        <v>0</v>
      </c>
      <c r="AM126" s="198">
        <f t="shared" si="2"/>
        <v>0</v>
      </c>
      <c r="AN126" s="240"/>
      <c r="AO126" s="240"/>
      <c r="AP126" s="240"/>
      <c r="AQ126" s="240"/>
      <c r="AR126" s="240"/>
      <c r="AS126" s="240"/>
      <c r="AU126" s="240"/>
      <c r="AV126" s="240"/>
      <c r="AW126" s="240"/>
      <c r="AX126" s="240"/>
      <c r="AY126" s="240"/>
      <c r="AZ126" s="240">
        <f t="shared" si="1"/>
        <v>0</v>
      </c>
    </row>
    <row r="127" spans="1:52" ht="19.5" customHeight="1" outlineLevel="1" x14ac:dyDescent="0.3">
      <c r="A127" s="289"/>
      <c r="B127" s="59" t="str">
        <f>'GET DATA ΕΛ'!B127</f>
        <v>ΒΙΟΜΗΧΑΝΙΚΟΣ</v>
      </c>
      <c r="C127" s="56">
        <f>'GET DATA ΕΛ'!C127</f>
        <v>44</v>
      </c>
      <c r="D127" s="56">
        <f>'GET DATA ΕΛ'!D127</f>
        <v>0</v>
      </c>
      <c r="E127" s="56">
        <f>'GET DATA ΕΛ'!E127</f>
        <v>46681399</v>
      </c>
      <c r="F127" s="56">
        <f>'GET DATA ΕΛ'!F127</f>
        <v>47</v>
      </c>
      <c r="G127" s="56">
        <f>'GET DATA ΕΛ'!G127</f>
        <v>2</v>
      </c>
      <c r="H127" s="56">
        <f>'GET DATA ΕΛ'!H127</f>
        <v>62966508</v>
      </c>
      <c r="I127" s="56">
        <f>'GET DATA ΕΛ'!I127</f>
        <v>91</v>
      </c>
      <c r="J127" s="56">
        <f>'GET DATA ΕΛ'!J127</f>
        <v>0</v>
      </c>
      <c r="K127" s="56">
        <f>'GET DATA ΕΛ'!K127</f>
        <v>71218085</v>
      </c>
      <c r="L127" s="56">
        <f>'GET DATA ΕΛ'!L127</f>
        <v>82</v>
      </c>
      <c r="M127" s="56">
        <f>'GET DATA ΕΛ'!M127</f>
        <v>0</v>
      </c>
      <c r="N127" s="56">
        <f>'GET DATA ΕΛ'!N127</f>
        <v>113769347</v>
      </c>
      <c r="O127" s="56">
        <f>'GET DATA ΕΛ'!O127</f>
        <v>42</v>
      </c>
      <c r="P127" s="56">
        <f>'GET DATA ΕΛ'!P127</f>
        <v>0</v>
      </c>
      <c r="Q127" s="56">
        <f>'GET DATA ΕΛ'!Q127</f>
        <v>66761734</v>
      </c>
      <c r="R127" s="56">
        <f>'GET DATA ΕΛ'!R127</f>
        <v>28</v>
      </c>
      <c r="S127" s="56">
        <f>'GET DATA ΕΛ'!S127</f>
        <v>0</v>
      </c>
      <c r="T127" s="56">
        <f>'GET DATA ΕΛ'!T127</f>
        <v>54384878</v>
      </c>
      <c r="U127" s="56">
        <f>'GET DATA ΕΛ'!U127</f>
        <v>0</v>
      </c>
      <c r="V127" s="56">
        <f>'GET DATA ΕΛ'!V127</f>
        <v>0</v>
      </c>
      <c r="W127" s="56">
        <f>'GET DATA ΕΛ'!W127</f>
        <v>0</v>
      </c>
      <c r="X127" s="56">
        <f>'GET DATA ΕΛ'!X127</f>
        <v>0</v>
      </c>
      <c r="Y127" s="56">
        <f>'GET DATA ΕΛ'!Y127</f>
        <v>0</v>
      </c>
      <c r="Z127" s="56">
        <f>'GET DATA ΕΛ'!Z127</f>
        <v>0</v>
      </c>
      <c r="AA127" s="56">
        <f>'GET DATA ΕΛ'!AA127</f>
        <v>0</v>
      </c>
      <c r="AB127" s="56">
        <f>'GET DATA ΕΛ'!AB127</f>
        <v>0</v>
      </c>
      <c r="AC127" s="56">
        <f>'GET DATA ΕΛ'!AC127</f>
        <v>0</v>
      </c>
      <c r="AD127" s="56">
        <f>'GET DATA ΕΛ'!AD127</f>
        <v>1</v>
      </c>
      <c r="AE127" s="56">
        <f>'GET DATA ΕΛ'!AE127</f>
        <v>0</v>
      </c>
      <c r="AF127" s="56">
        <f>'GET DATA ΕΛ'!AF127</f>
        <v>3851823</v>
      </c>
      <c r="AG127" s="56">
        <f>'GET DATA ΕΛ'!AG127</f>
        <v>335</v>
      </c>
      <c r="AH127" s="56">
        <f>'GET DATA ΕΛ'!AH127</f>
        <v>2</v>
      </c>
      <c r="AI127" s="56">
        <f>'GET DATA ΕΛ'!AI127</f>
        <v>419633774</v>
      </c>
      <c r="AJ127" s="56">
        <f>'GET DATA ΕΛ'!AJ127</f>
        <v>0</v>
      </c>
      <c r="AK127" s="189">
        <f>'GET DATA ΕΛ'!AK127</f>
        <v>0</v>
      </c>
      <c r="AL127" s="190">
        <f>'GET DATA ΕΛ'!AL127</f>
        <v>0</v>
      </c>
      <c r="AM127" s="198">
        <f t="shared" si="2"/>
        <v>0</v>
      </c>
      <c r="AN127" s="240"/>
      <c r="AO127" s="240"/>
      <c r="AP127" s="240"/>
      <c r="AQ127" s="240"/>
      <c r="AR127" s="240"/>
      <c r="AS127" s="240"/>
      <c r="AU127" s="240"/>
      <c r="AV127" s="240"/>
      <c r="AW127" s="240"/>
      <c r="AX127" s="240"/>
      <c r="AY127" s="240"/>
      <c r="AZ127" s="240">
        <f t="shared" si="1"/>
        <v>0</v>
      </c>
    </row>
    <row r="128" spans="1:52" ht="19.5" customHeight="1" outlineLevel="1" x14ac:dyDescent="0.3">
      <c r="A128" s="289"/>
      <c r="B128" s="146" t="str">
        <f>'GET DATA ΕΛ'!B128</f>
        <v>ΚΛΙΜΑΤΙΣΜΟΣ / ΣΥΜΠΑΡΑΓΩΓΗ</v>
      </c>
      <c r="C128" s="56">
        <f>'GET DATA ΕΛ'!C128</f>
        <v>0</v>
      </c>
      <c r="D128" s="56">
        <f>'GET DATA ΕΛ'!D128</f>
        <v>0</v>
      </c>
      <c r="E128" s="56">
        <f>'GET DATA ΕΛ'!E128</f>
        <v>0</v>
      </c>
      <c r="F128" s="56">
        <f>'GET DATA ΕΛ'!F128</f>
        <v>0</v>
      </c>
      <c r="G128" s="56">
        <f>'GET DATA ΕΛ'!G128</f>
        <v>0</v>
      </c>
      <c r="H128" s="56">
        <f>'GET DATA ΕΛ'!H128</f>
        <v>0</v>
      </c>
      <c r="I128" s="56">
        <f>'GET DATA ΕΛ'!I128</f>
        <v>59</v>
      </c>
      <c r="J128" s="56">
        <f>'GET DATA ΕΛ'!J128</f>
        <v>0</v>
      </c>
      <c r="K128" s="56">
        <f>'GET DATA ΕΛ'!K128</f>
        <v>2145718</v>
      </c>
      <c r="L128" s="56">
        <f>'GET DATA ΕΛ'!L128</f>
        <v>0</v>
      </c>
      <c r="M128" s="56">
        <f>'GET DATA ΕΛ'!M128</f>
        <v>0</v>
      </c>
      <c r="N128" s="56">
        <f>'GET DATA ΕΛ'!N128</f>
        <v>0</v>
      </c>
      <c r="O128" s="56">
        <f>'GET DATA ΕΛ'!O128</f>
        <v>0</v>
      </c>
      <c r="P128" s="56">
        <f>'GET DATA ΕΛ'!P128</f>
        <v>0</v>
      </c>
      <c r="Q128" s="56">
        <f>'GET DATA ΕΛ'!Q128</f>
        <v>0</v>
      </c>
      <c r="R128" s="56">
        <f>'GET DATA ΕΛ'!R128</f>
        <v>0</v>
      </c>
      <c r="S128" s="56">
        <f>'GET DATA ΕΛ'!S128</f>
        <v>0</v>
      </c>
      <c r="T128" s="56">
        <f>'GET DATA ΕΛ'!T128</f>
        <v>0</v>
      </c>
      <c r="U128" s="56">
        <f>'GET DATA ΕΛ'!U128</f>
        <v>0</v>
      </c>
      <c r="V128" s="56">
        <f>'GET DATA ΕΛ'!V128</f>
        <v>0</v>
      </c>
      <c r="W128" s="56">
        <f>'GET DATA ΕΛ'!W128</f>
        <v>0</v>
      </c>
      <c r="X128" s="56">
        <f>'GET DATA ΕΛ'!X128</f>
        <v>0</v>
      </c>
      <c r="Y128" s="56">
        <f>'GET DATA ΕΛ'!Y128</f>
        <v>0</v>
      </c>
      <c r="Z128" s="56">
        <f>'GET DATA ΕΛ'!Z128</f>
        <v>0</v>
      </c>
      <c r="AA128" s="56">
        <f>'GET DATA ΕΛ'!AA128</f>
        <v>0</v>
      </c>
      <c r="AB128" s="56">
        <f>'GET DATA ΕΛ'!AB128</f>
        <v>0</v>
      </c>
      <c r="AC128" s="56">
        <f>'GET DATA ΕΛ'!AC128</f>
        <v>0</v>
      </c>
      <c r="AD128" s="56">
        <f>'GET DATA ΕΛ'!AD128</f>
        <v>0</v>
      </c>
      <c r="AE128" s="56">
        <f>'GET DATA ΕΛ'!AE128</f>
        <v>0</v>
      </c>
      <c r="AF128" s="56">
        <f>'GET DATA ΕΛ'!AF128</f>
        <v>0</v>
      </c>
      <c r="AG128" s="56">
        <f>'GET DATA ΕΛ'!AG128</f>
        <v>59</v>
      </c>
      <c r="AH128" s="56">
        <f>'GET DATA ΕΛ'!AH128</f>
        <v>0</v>
      </c>
      <c r="AI128" s="56">
        <f>'GET DATA ΕΛ'!AI128</f>
        <v>2145718</v>
      </c>
      <c r="AJ128" s="56">
        <f>'GET DATA ΕΛ'!AJ128</f>
        <v>0</v>
      </c>
      <c r="AK128" s="189">
        <f>'GET DATA ΕΛ'!AK128</f>
        <v>0</v>
      </c>
      <c r="AL128" s="190">
        <f>'GET DATA ΕΛ'!AL128</f>
        <v>0</v>
      </c>
      <c r="AM128" s="198">
        <f t="shared" si="2"/>
        <v>0</v>
      </c>
      <c r="AN128" s="240"/>
      <c r="AO128" s="240"/>
      <c r="AP128" s="240"/>
      <c r="AQ128" s="240"/>
      <c r="AR128" s="240"/>
      <c r="AS128" s="240"/>
      <c r="AU128" s="240"/>
      <c r="AV128" s="240"/>
      <c r="AW128" s="240"/>
      <c r="AX128" s="240"/>
      <c r="AY128" s="240"/>
      <c r="AZ128" s="240">
        <f t="shared" si="1"/>
        <v>0</v>
      </c>
    </row>
    <row r="129" spans="1:52" ht="18.600000000000001" outlineLevel="1" thickBot="1" x14ac:dyDescent="0.35">
      <c r="A129" s="290"/>
      <c r="B129" s="60" t="str">
        <f>'GET DATA ΕΛ'!B129</f>
        <v>ΓΕΝΙΚΟ ΣΥΝΟΛΟ</v>
      </c>
      <c r="C129" s="61">
        <f>'GET DATA ΕΛ'!C129</f>
        <v>282833</v>
      </c>
      <c r="D129" s="61">
        <f>'GET DATA ΕΛ'!D129</f>
        <v>0</v>
      </c>
      <c r="E129" s="61">
        <f>'GET DATA ΕΛ'!E129</f>
        <v>101716230</v>
      </c>
      <c r="F129" s="61">
        <f>'GET DATA ΕΛ'!F129</f>
        <v>121644</v>
      </c>
      <c r="G129" s="61">
        <f>'GET DATA ΕΛ'!G129</f>
        <v>2</v>
      </c>
      <c r="H129" s="61">
        <f>'GET DATA ΕΛ'!H129</f>
        <v>88853176.002443999</v>
      </c>
      <c r="I129" s="61">
        <f>'GET DATA ΕΛ'!I129</f>
        <v>198286</v>
      </c>
      <c r="J129" s="61">
        <f>'GET DATA ΕΛ'!J129</f>
        <v>0</v>
      </c>
      <c r="K129" s="61">
        <f>'GET DATA ΕΛ'!K129</f>
        <v>149560722</v>
      </c>
      <c r="L129" s="61">
        <f>'GET DATA ΕΛ'!L129</f>
        <v>1340</v>
      </c>
      <c r="M129" s="61">
        <f>'GET DATA ΕΛ'!M129</f>
        <v>0</v>
      </c>
      <c r="N129" s="61">
        <f>'GET DATA ΕΛ'!N129</f>
        <v>116124522</v>
      </c>
      <c r="O129" s="61">
        <f>'GET DATA ΕΛ'!O129</f>
        <v>2707</v>
      </c>
      <c r="P129" s="61">
        <f>'GET DATA ΕΛ'!P129</f>
        <v>0</v>
      </c>
      <c r="Q129" s="61">
        <f>'GET DATA ΕΛ'!Q129</f>
        <v>67584993</v>
      </c>
      <c r="R129" s="61">
        <f>'GET DATA ΕΛ'!R129</f>
        <v>1331</v>
      </c>
      <c r="S129" s="61">
        <f>'GET DATA ΕΛ'!S129</f>
        <v>0</v>
      </c>
      <c r="T129" s="61">
        <f>'GET DATA ΕΛ'!T129</f>
        <v>57387312</v>
      </c>
      <c r="U129" s="61">
        <f>'GET DATA ΕΛ'!U129</f>
        <v>0</v>
      </c>
      <c r="V129" s="61">
        <f>'GET DATA ΕΛ'!V129</f>
        <v>0</v>
      </c>
      <c r="W129" s="61">
        <f>'GET DATA ΕΛ'!W129</f>
        <v>0</v>
      </c>
      <c r="X129" s="61">
        <f>'GET DATA ΕΛ'!X129</f>
        <v>0</v>
      </c>
      <c r="Y129" s="61">
        <f>'GET DATA ΕΛ'!Y129</f>
        <v>0</v>
      </c>
      <c r="Z129" s="61">
        <f>'GET DATA ΕΛ'!Z129</f>
        <v>0</v>
      </c>
      <c r="AA129" s="61">
        <f>'GET DATA ΕΛ'!AA129</f>
        <v>0</v>
      </c>
      <c r="AB129" s="61">
        <f>'GET DATA ΕΛ'!AB129</f>
        <v>0</v>
      </c>
      <c r="AC129" s="61">
        <f>'GET DATA ΕΛ'!AC129</f>
        <v>0</v>
      </c>
      <c r="AD129" s="61">
        <f>'GET DATA ΕΛ'!AD129</f>
        <v>1</v>
      </c>
      <c r="AE129" s="61">
        <f>'GET DATA ΕΛ'!AE129</f>
        <v>0</v>
      </c>
      <c r="AF129" s="61">
        <f>'GET DATA ΕΛ'!AF129</f>
        <v>3851823</v>
      </c>
      <c r="AG129" s="66">
        <f>'GET DATA ΕΛ'!AG129</f>
        <v>608142</v>
      </c>
      <c r="AH129" s="62">
        <f>'GET DATA ΕΛ'!AH129</f>
        <v>2</v>
      </c>
      <c r="AI129" s="159">
        <f>'GET DATA ΕΛ'!AI129</f>
        <v>585078778.00244403</v>
      </c>
      <c r="AJ129" s="159">
        <f>'GET DATA ΕΛ'!AJ129</f>
        <v>0</v>
      </c>
      <c r="AK129" s="191">
        <f>'GET DATA ΕΛ'!AK129</f>
        <v>0</v>
      </c>
      <c r="AL129" s="195">
        <f>'GET DATA ΕΛ'!AL129</f>
        <v>0</v>
      </c>
      <c r="AM129" s="198">
        <f t="shared" si="2"/>
        <v>0</v>
      </c>
      <c r="AN129" s="240"/>
      <c r="AO129" s="240"/>
      <c r="AP129" s="240"/>
      <c r="AQ129" s="240"/>
      <c r="AR129" s="240"/>
      <c r="AS129" s="240"/>
      <c r="AU129" s="240"/>
      <c r="AV129" s="240"/>
      <c r="AW129" s="240"/>
      <c r="AX129" s="240"/>
      <c r="AY129" s="240"/>
      <c r="AZ129" s="240">
        <f t="shared" si="1"/>
        <v>0</v>
      </c>
    </row>
    <row r="130" spans="1:52" x14ac:dyDescent="0.3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2" spans="1:52" x14ac:dyDescent="0.3">
      <c r="B132" s="72" t="s">
        <v>54</v>
      </c>
    </row>
    <row r="133" spans="1:52" s="6" customFormat="1" x14ac:dyDescent="0.3">
      <c r="C133" s="17"/>
      <c r="E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52" x14ac:dyDescent="0.3">
      <c r="C134" s="56"/>
    </row>
    <row r="136" spans="1:52" x14ac:dyDescent="0.3">
      <c r="D136" s="17"/>
    </row>
  </sheetData>
  <mergeCells count="69">
    <mergeCell ref="A99:A104"/>
    <mergeCell ref="A105:A110"/>
    <mergeCell ref="A111:A116"/>
    <mergeCell ref="A117:A122"/>
    <mergeCell ref="A123:A129"/>
    <mergeCell ref="A69:A74"/>
    <mergeCell ref="A75:A80"/>
    <mergeCell ref="A81:A86"/>
    <mergeCell ref="A87:A92"/>
    <mergeCell ref="A93:A98"/>
    <mergeCell ref="A39:A44"/>
    <mergeCell ref="A45:A50"/>
    <mergeCell ref="A51:A56"/>
    <mergeCell ref="A57:A62"/>
    <mergeCell ref="A63:A68"/>
    <mergeCell ref="A9:A14"/>
    <mergeCell ref="A15:A20"/>
    <mergeCell ref="A21:A26"/>
    <mergeCell ref="A27:A32"/>
    <mergeCell ref="A33:A38"/>
    <mergeCell ref="AD7:AE7"/>
    <mergeCell ref="AG7:AH7"/>
    <mergeCell ref="C7:D7"/>
    <mergeCell ref="F7:G7"/>
    <mergeCell ref="I7:J7"/>
    <mergeCell ref="L7:M7"/>
    <mergeCell ref="O7:P7"/>
    <mergeCell ref="R7:S7"/>
    <mergeCell ref="R6:S6"/>
    <mergeCell ref="U6:V6"/>
    <mergeCell ref="X6:Y6"/>
    <mergeCell ref="AA6:AB6"/>
    <mergeCell ref="U7:V7"/>
    <mergeCell ref="X7:Y7"/>
    <mergeCell ref="AA7:AB7"/>
    <mergeCell ref="AD6:AE6"/>
    <mergeCell ref="AG6:AH6"/>
    <mergeCell ref="U5:V5"/>
    <mergeCell ref="X5:Y5"/>
    <mergeCell ref="AA5:AB5"/>
    <mergeCell ref="AD5:AE5"/>
    <mergeCell ref="AG5:AH5"/>
    <mergeCell ref="C6:D6"/>
    <mergeCell ref="F6:G6"/>
    <mergeCell ref="I6:J6"/>
    <mergeCell ref="L6:M6"/>
    <mergeCell ref="O6:P6"/>
    <mergeCell ref="AD4:AF4"/>
    <mergeCell ref="AG4:AL4"/>
    <mergeCell ref="A5:A8"/>
    <mergeCell ref="B5:B8"/>
    <mergeCell ref="C5:D5"/>
    <mergeCell ref="F5:G5"/>
    <mergeCell ref="I5:J5"/>
    <mergeCell ref="L5:M5"/>
    <mergeCell ref="O5:P5"/>
    <mergeCell ref="R5:S5"/>
    <mergeCell ref="L4:N4"/>
    <mergeCell ref="O4:Q4"/>
    <mergeCell ref="R4:T4"/>
    <mergeCell ref="U4:W4"/>
    <mergeCell ref="X4:Z4"/>
    <mergeCell ref="AA4:AC4"/>
    <mergeCell ref="I4:K4"/>
    <mergeCell ref="A2:H2"/>
    <mergeCell ref="A3:B3"/>
    <mergeCell ref="A4:B4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A5399-57D9-419A-A161-F52B0F77A9A3}">
  <sheetPr>
    <pageSetUpPr fitToPage="1"/>
  </sheetPr>
  <dimension ref="A1:BP136"/>
  <sheetViews>
    <sheetView zoomScale="41" zoomScaleNormal="21" workbookViewId="0">
      <pane xSplit="2" ySplit="8" topLeftCell="C101" activePane="bottomRight" state="frozen"/>
      <selection pane="topRight" activeCell="C1" sqref="C1"/>
      <selection pane="bottomLeft" activeCell="A9" sqref="A9"/>
      <selection pane="bottomRight" activeCell="E113" sqref="E113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19.33203125" style="6" customWidth="1"/>
    <col min="4" max="4" width="19.6640625" style="6" customWidth="1"/>
    <col min="5" max="5" width="19.33203125" style="5" customWidth="1"/>
    <col min="6" max="6" width="16.109375" style="5" hidden="1" customWidth="1"/>
    <col min="7" max="7" width="18.6640625" style="5" hidden="1" customWidth="1"/>
    <col min="8" max="8" width="16" style="5" hidden="1" customWidth="1"/>
    <col min="9" max="10" width="22.5546875" style="6" customWidth="1"/>
    <col min="11" max="11" width="20" style="5" customWidth="1"/>
    <col min="12" max="12" width="16.44140625" style="32" hidden="1" customWidth="1"/>
    <col min="13" max="13" width="16.33203125" style="5" hidden="1" customWidth="1"/>
    <col min="14" max="14" width="13.88671875" style="34" hidden="1" customWidth="1"/>
    <col min="15" max="16" width="20.33203125" style="5" bestFit="1" customWidth="1"/>
    <col min="17" max="17" width="16.6640625" style="5" customWidth="1"/>
    <col min="18" max="18" width="14.33203125" style="5" hidden="1" customWidth="1"/>
    <col min="19" max="19" width="18.6640625" style="5" hidden="1" customWidth="1"/>
    <col min="20" max="20" width="17.5546875" style="5" hidden="1" customWidth="1"/>
    <col min="21" max="23" width="20.33203125" style="5" bestFit="1" customWidth="1"/>
    <col min="24" max="24" width="16" style="5" hidden="1" customWidth="1"/>
    <col min="25" max="25" width="17.33203125" style="5" hidden="1" customWidth="1"/>
    <col min="26" max="26" width="15.6640625" style="5" hidden="1" customWidth="1"/>
    <col min="27" max="29" width="20.33203125" style="5" bestFit="1" customWidth="1"/>
    <col min="30" max="30" width="14.33203125" style="5" hidden="1" customWidth="1"/>
    <col min="31" max="31" width="17.33203125" style="5" hidden="1" customWidth="1"/>
    <col min="32" max="32" width="15.6640625" style="5" hidden="1" customWidth="1"/>
    <col min="33" max="34" width="20.33203125" style="5" bestFit="1" customWidth="1"/>
    <col min="35" max="35" width="18.88671875" style="5" bestFit="1" customWidth="1"/>
    <col min="36" max="36" width="14.33203125" style="5" hidden="1" customWidth="1"/>
    <col min="37" max="37" width="17.33203125" style="5" hidden="1" customWidth="1"/>
    <col min="38" max="38" width="15.6640625" style="5" hidden="1" customWidth="1"/>
    <col min="39" max="40" width="20.33203125" style="5" bestFit="1" customWidth="1"/>
    <col min="41" max="41" width="16.6640625" style="5" customWidth="1"/>
    <col min="42" max="42" width="14.33203125" style="5" hidden="1" customWidth="1"/>
    <col min="43" max="43" width="17.33203125" style="5" hidden="1" customWidth="1"/>
    <col min="44" max="44" width="15.6640625" style="5" hidden="1" customWidth="1"/>
    <col min="45" max="46" width="20.33203125" style="5" bestFit="1" customWidth="1"/>
    <col min="47" max="47" width="16.6640625" style="5" customWidth="1"/>
    <col min="48" max="48" width="14.33203125" style="5" hidden="1" customWidth="1"/>
    <col min="49" max="49" width="17.33203125" style="5" hidden="1" customWidth="1"/>
    <col min="50" max="50" width="15.6640625" style="5" hidden="1" customWidth="1"/>
    <col min="51" max="52" width="20.33203125" style="5" bestFit="1" customWidth="1"/>
    <col min="53" max="53" width="16.6640625" style="5" customWidth="1"/>
    <col min="54" max="54" width="14.33203125" style="5" hidden="1" customWidth="1"/>
    <col min="55" max="55" width="17.33203125" style="5" hidden="1" customWidth="1"/>
    <col min="56" max="56" width="15.6640625" style="5" hidden="1" customWidth="1"/>
    <col min="57" max="58" width="20.33203125" style="5" bestFit="1" customWidth="1"/>
    <col min="59" max="59" width="16.6640625" style="5" customWidth="1"/>
    <col min="60" max="60" width="14.33203125" style="5" hidden="1" customWidth="1"/>
    <col min="61" max="61" width="17.33203125" style="5" hidden="1" customWidth="1"/>
    <col min="62" max="62" width="15.6640625" style="5" hidden="1" customWidth="1"/>
    <col min="63" max="64" width="20.33203125" style="5" bestFit="1" customWidth="1"/>
    <col min="65" max="65" width="17.6640625" style="5" bestFit="1" customWidth="1"/>
    <col min="66" max="66" width="14.33203125" style="5" hidden="1" customWidth="1"/>
    <col min="67" max="67" width="17.33203125" style="5" hidden="1" customWidth="1"/>
    <col min="68" max="68" width="15.6640625" style="5" hidden="1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44.25" customHeight="1" thickBot="1" x14ac:dyDescent="0.35">
      <c r="A1" s="1" t="s">
        <v>184</v>
      </c>
      <c r="B1" s="2"/>
      <c r="C1" s="3"/>
      <c r="D1" s="3"/>
      <c r="I1" s="3"/>
      <c r="J1" s="3"/>
      <c r="L1" s="31"/>
      <c r="N1" s="33"/>
    </row>
    <row r="2" spans="1:68" ht="18.600000000000001" thickBot="1" x14ac:dyDescent="0.35">
      <c r="A2" s="251" t="s">
        <v>1</v>
      </c>
      <c r="B2" s="280"/>
      <c r="C2" s="280"/>
      <c r="D2" s="280"/>
      <c r="E2" s="280"/>
      <c r="F2" s="280"/>
      <c r="G2" s="280"/>
      <c r="H2" s="280"/>
      <c r="I2" s="280"/>
      <c r="J2" s="280"/>
      <c r="K2" s="281"/>
      <c r="L2" s="96"/>
    </row>
    <row r="3" spans="1:68" ht="21.75" customHeight="1" thickBot="1" x14ac:dyDescent="0.35">
      <c r="A3" s="255" t="s">
        <v>182</v>
      </c>
      <c r="B3" s="256"/>
      <c r="C3" s="143"/>
      <c r="D3" s="143"/>
      <c r="E3" s="144"/>
      <c r="F3" s="144"/>
      <c r="G3" s="144"/>
      <c r="H3" s="144"/>
      <c r="I3" s="143"/>
      <c r="J3" s="143"/>
      <c r="K3" s="145"/>
    </row>
    <row r="4" spans="1:68" ht="18.600000000000001" thickBot="1" x14ac:dyDescent="0.35">
      <c r="A4" s="282" t="s">
        <v>3</v>
      </c>
      <c r="B4" s="283"/>
      <c r="C4" s="248" t="s">
        <v>4</v>
      </c>
      <c r="D4" s="249"/>
      <c r="E4" s="249"/>
      <c r="F4" s="249"/>
      <c r="G4" s="249"/>
      <c r="H4" s="250"/>
      <c r="I4" s="248" t="s">
        <v>5</v>
      </c>
      <c r="J4" s="249"/>
      <c r="K4" s="249"/>
      <c r="L4" s="249"/>
      <c r="M4" s="249"/>
      <c r="N4" s="250"/>
      <c r="O4" s="248" t="s">
        <v>6</v>
      </c>
      <c r="P4" s="249"/>
      <c r="Q4" s="249"/>
      <c r="R4" s="249"/>
      <c r="S4" s="249"/>
      <c r="T4" s="250"/>
      <c r="U4" s="248" t="s">
        <v>7</v>
      </c>
      <c r="V4" s="249"/>
      <c r="W4" s="249"/>
      <c r="X4" s="249"/>
      <c r="Y4" s="249"/>
      <c r="Z4" s="250"/>
      <c r="AA4" s="248" t="s">
        <v>8</v>
      </c>
      <c r="AB4" s="249"/>
      <c r="AC4" s="249"/>
      <c r="AD4" s="249"/>
      <c r="AE4" s="249"/>
      <c r="AF4" s="250"/>
      <c r="AG4" s="248" t="s">
        <v>9</v>
      </c>
      <c r="AH4" s="249"/>
      <c r="AI4" s="249"/>
      <c r="AJ4" s="249"/>
      <c r="AK4" s="249"/>
      <c r="AL4" s="250"/>
      <c r="AM4" s="248" t="s">
        <v>10</v>
      </c>
      <c r="AN4" s="249"/>
      <c r="AO4" s="249"/>
      <c r="AP4" s="249"/>
      <c r="AQ4" s="249"/>
      <c r="AR4" s="250"/>
      <c r="AS4" s="248" t="s">
        <v>11</v>
      </c>
      <c r="AT4" s="249"/>
      <c r="AU4" s="249"/>
      <c r="AV4" s="249"/>
      <c r="AW4" s="249"/>
      <c r="AX4" s="250"/>
      <c r="AY4" s="248" t="s">
        <v>12</v>
      </c>
      <c r="AZ4" s="249"/>
      <c r="BA4" s="249"/>
      <c r="BB4" s="249"/>
      <c r="BC4" s="249"/>
      <c r="BD4" s="250"/>
      <c r="BE4" s="248" t="s">
        <v>13</v>
      </c>
      <c r="BF4" s="249"/>
      <c r="BG4" s="249"/>
      <c r="BH4" s="249"/>
      <c r="BI4" s="249"/>
      <c r="BJ4" s="250"/>
      <c r="BK4" s="248" t="s">
        <v>183</v>
      </c>
      <c r="BL4" s="249"/>
      <c r="BM4" s="249"/>
      <c r="BN4" s="249"/>
      <c r="BO4" s="249"/>
      <c r="BP4" s="250"/>
    </row>
    <row r="5" spans="1:68" ht="16.2" hidden="1" thickBot="1" x14ac:dyDescent="0.35">
      <c r="A5" s="259" t="s">
        <v>15</v>
      </c>
      <c r="B5" s="262" t="s">
        <v>16</v>
      </c>
      <c r="C5" s="265" t="s">
        <v>17</v>
      </c>
      <c r="D5" s="264"/>
      <c r="E5" s="25">
        <f>E6+E7</f>
        <v>1745.4924800000001</v>
      </c>
      <c r="F5" s="20"/>
      <c r="G5" s="20"/>
      <c r="H5" s="21"/>
      <c r="I5" s="265" t="s">
        <v>17</v>
      </c>
      <c r="J5" s="264"/>
      <c r="K5" s="25">
        <f>K6+K7</f>
        <v>1353.2890699999998</v>
      </c>
      <c r="L5" s="20"/>
      <c r="M5" s="20"/>
      <c r="N5" s="21"/>
      <c r="O5" s="265" t="s">
        <v>17</v>
      </c>
      <c r="P5" s="264"/>
      <c r="Q5" s="25">
        <f>Q6+Q7</f>
        <v>4127</v>
      </c>
      <c r="R5" s="20"/>
      <c r="S5" s="20"/>
      <c r="T5" s="21"/>
      <c r="U5" s="265" t="s">
        <v>17</v>
      </c>
      <c r="V5" s="264"/>
      <c r="W5" s="25">
        <f>W6+W7</f>
        <v>397.78000000000003</v>
      </c>
      <c r="X5" s="20"/>
      <c r="Y5" s="20"/>
      <c r="Z5" s="21"/>
      <c r="AA5" s="265" t="s">
        <v>17</v>
      </c>
      <c r="AB5" s="264"/>
      <c r="AC5" s="25">
        <f>AC6+AC7</f>
        <v>250.17000000000002</v>
      </c>
      <c r="AD5" s="20" t="s">
        <v>104</v>
      </c>
      <c r="AE5" s="20" t="s">
        <v>104</v>
      </c>
      <c r="AF5" s="21" t="s">
        <v>104</v>
      </c>
      <c r="AG5" s="265" t="s">
        <v>17</v>
      </c>
      <c r="AH5" s="264"/>
      <c r="AI5" s="25">
        <f>AI6+AI7</f>
        <v>348.05600000000004</v>
      </c>
      <c r="AJ5" s="20" t="s">
        <v>104</v>
      </c>
      <c r="AK5" s="20" t="s">
        <v>104</v>
      </c>
      <c r="AL5" s="21" t="s">
        <v>104</v>
      </c>
      <c r="AM5" s="265" t="s">
        <v>17</v>
      </c>
      <c r="AN5" s="264"/>
      <c r="AO5" s="25">
        <f>AO6+AO7</f>
        <v>147.68</v>
      </c>
      <c r="AP5" s="20" t="s">
        <v>104</v>
      </c>
      <c r="AQ5" s="20" t="s">
        <v>104</v>
      </c>
      <c r="AR5" s="21" t="s">
        <v>104</v>
      </c>
      <c r="AS5" s="265" t="s">
        <v>17</v>
      </c>
      <c r="AT5" s="264"/>
      <c r="AU5" s="25">
        <f>AU6+AU7</f>
        <v>5.27</v>
      </c>
      <c r="AV5" s="20" t="s">
        <v>104</v>
      </c>
      <c r="AW5" s="20" t="s">
        <v>104</v>
      </c>
      <c r="AX5" s="21" t="s">
        <v>104</v>
      </c>
      <c r="AY5" s="265" t="s">
        <v>17</v>
      </c>
      <c r="AZ5" s="264"/>
      <c r="BA5" s="25">
        <f>BA6+BA7</f>
        <v>1.03</v>
      </c>
      <c r="BB5" s="20" t="s">
        <v>104</v>
      </c>
      <c r="BC5" s="20" t="s">
        <v>104</v>
      </c>
      <c r="BD5" s="21" t="s">
        <v>104</v>
      </c>
      <c r="BE5" s="265" t="s">
        <v>17</v>
      </c>
      <c r="BF5" s="264"/>
      <c r="BG5" s="25">
        <v>6.8680000000000003</v>
      </c>
      <c r="BH5" s="20" t="s">
        <v>104</v>
      </c>
      <c r="BI5" s="20" t="s">
        <v>104</v>
      </c>
      <c r="BJ5" s="21" t="s">
        <v>104</v>
      </c>
      <c r="BK5" s="265" t="s">
        <v>17</v>
      </c>
      <c r="BL5" s="264"/>
      <c r="BM5" s="25">
        <f>BM6+BM7</f>
        <v>8382.6355499999991</v>
      </c>
      <c r="BN5" s="20"/>
      <c r="BO5" s="20"/>
      <c r="BP5" s="21"/>
    </row>
    <row r="6" spans="1:68" ht="18.75" hidden="1" customHeight="1" x14ac:dyDescent="0.3">
      <c r="A6" s="260"/>
      <c r="B6" s="263"/>
      <c r="C6" s="265" t="s">
        <v>18</v>
      </c>
      <c r="D6" s="264"/>
      <c r="E6" s="22">
        <v>192.21903</v>
      </c>
      <c r="F6" s="22"/>
      <c r="G6" s="22"/>
      <c r="H6" s="23"/>
      <c r="I6" s="265" t="s">
        <v>18</v>
      </c>
      <c r="J6" s="264"/>
      <c r="K6" s="22">
        <v>125.23957</v>
      </c>
      <c r="L6" s="22"/>
      <c r="M6" s="22"/>
      <c r="N6" s="23"/>
      <c r="O6" s="265" t="s">
        <v>18</v>
      </c>
      <c r="P6" s="264"/>
      <c r="Q6" s="22">
        <v>345</v>
      </c>
      <c r="R6" s="22"/>
      <c r="S6" s="22"/>
      <c r="T6" s="23"/>
      <c r="U6" s="265" t="s">
        <v>18</v>
      </c>
      <c r="V6" s="264"/>
      <c r="W6" s="22">
        <v>131.99</v>
      </c>
      <c r="X6" s="22"/>
      <c r="Y6" s="22"/>
      <c r="Z6" s="23"/>
      <c r="AA6" s="265" t="s">
        <v>18</v>
      </c>
      <c r="AB6" s="264"/>
      <c r="AC6" s="22">
        <v>83.89</v>
      </c>
      <c r="AD6" s="22" t="s">
        <v>104</v>
      </c>
      <c r="AE6" s="22" t="s">
        <v>104</v>
      </c>
      <c r="AF6" s="23" t="s">
        <v>104</v>
      </c>
      <c r="AG6" s="265" t="s">
        <v>18</v>
      </c>
      <c r="AH6" s="264"/>
      <c r="AI6" s="22">
        <v>129.357</v>
      </c>
      <c r="AJ6" s="22" t="s">
        <v>104</v>
      </c>
      <c r="AK6" s="22" t="s">
        <v>104</v>
      </c>
      <c r="AL6" s="23" t="s">
        <v>104</v>
      </c>
      <c r="AM6" s="265" t="s">
        <v>18</v>
      </c>
      <c r="AN6" s="264"/>
      <c r="AO6" s="22">
        <v>54.96</v>
      </c>
      <c r="AP6" s="22" t="s">
        <v>104</v>
      </c>
      <c r="AQ6" s="22" t="s">
        <v>104</v>
      </c>
      <c r="AR6" s="23" t="s">
        <v>104</v>
      </c>
      <c r="AS6" s="265" t="s">
        <v>18</v>
      </c>
      <c r="AT6" s="264"/>
      <c r="AU6" s="22">
        <v>3.71</v>
      </c>
      <c r="AV6" s="22" t="s">
        <v>104</v>
      </c>
      <c r="AW6" s="22" t="s">
        <v>104</v>
      </c>
      <c r="AX6" s="23" t="s">
        <v>104</v>
      </c>
      <c r="AY6" s="265" t="s">
        <v>18</v>
      </c>
      <c r="AZ6" s="264"/>
      <c r="BA6" s="22">
        <v>1.03</v>
      </c>
      <c r="BB6" s="22" t="s">
        <v>104</v>
      </c>
      <c r="BC6" s="22" t="s">
        <v>104</v>
      </c>
      <c r="BD6" s="23" t="s">
        <v>104</v>
      </c>
      <c r="BE6" s="265" t="s">
        <v>18</v>
      </c>
      <c r="BF6" s="264"/>
      <c r="BG6" s="22">
        <v>6.8680000000000003</v>
      </c>
      <c r="BH6" s="22" t="s">
        <v>104</v>
      </c>
      <c r="BI6" s="22" t="s">
        <v>104</v>
      </c>
      <c r="BJ6" s="23" t="s">
        <v>104</v>
      </c>
      <c r="BK6" s="265" t="s">
        <v>18</v>
      </c>
      <c r="BL6" s="264"/>
      <c r="BM6" s="22" cm="1">
        <f t="array" ref="BM6">SUM(_xlfn._xlws.FILTER(C6:BJ6,ISNUMBER(C6:BJ6)))</f>
        <v>1074.2635999999998</v>
      </c>
      <c r="BN6" s="22"/>
      <c r="BO6" s="22"/>
      <c r="BP6" s="23"/>
    </row>
    <row r="7" spans="1:68" ht="16.2" hidden="1" thickBot="1" x14ac:dyDescent="0.35">
      <c r="A7" s="260"/>
      <c r="B7" s="263"/>
      <c r="C7" s="273" t="s">
        <v>19</v>
      </c>
      <c r="D7" s="274"/>
      <c r="E7" s="25">
        <v>1553.2734500000001</v>
      </c>
      <c r="F7" s="25"/>
      <c r="G7" s="25"/>
      <c r="H7" s="47"/>
      <c r="I7" s="273" t="s">
        <v>19</v>
      </c>
      <c r="J7" s="274"/>
      <c r="K7" s="25">
        <v>1228.0494999999999</v>
      </c>
      <c r="L7" s="25"/>
      <c r="M7" s="25"/>
      <c r="N7" s="47"/>
      <c r="O7" s="273" t="s">
        <v>19</v>
      </c>
      <c r="P7" s="274"/>
      <c r="Q7" s="25">
        <v>3782</v>
      </c>
      <c r="R7" s="25"/>
      <c r="S7" s="25"/>
      <c r="T7" s="47"/>
      <c r="U7" s="273" t="s">
        <v>19</v>
      </c>
      <c r="V7" s="274"/>
      <c r="W7" s="25">
        <v>265.79000000000002</v>
      </c>
      <c r="X7" s="25"/>
      <c r="Y7" s="25"/>
      <c r="Z7" s="47"/>
      <c r="AA7" s="273" t="s">
        <v>19</v>
      </c>
      <c r="AB7" s="274"/>
      <c r="AC7" s="25">
        <v>166.28</v>
      </c>
      <c r="AD7" s="25" t="s">
        <v>104</v>
      </c>
      <c r="AE7" s="25" t="s">
        <v>104</v>
      </c>
      <c r="AF7" s="47" t="s">
        <v>104</v>
      </c>
      <c r="AG7" s="273" t="s">
        <v>19</v>
      </c>
      <c r="AH7" s="274"/>
      <c r="AI7" s="25">
        <v>218.69900000000001</v>
      </c>
      <c r="AJ7" s="25" t="s">
        <v>104</v>
      </c>
      <c r="AK7" s="25" t="s">
        <v>104</v>
      </c>
      <c r="AL7" s="47" t="s">
        <v>104</v>
      </c>
      <c r="AM7" s="273" t="s">
        <v>19</v>
      </c>
      <c r="AN7" s="274"/>
      <c r="AO7" s="25">
        <v>92.72</v>
      </c>
      <c r="AP7" s="25" t="s">
        <v>104</v>
      </c>
      <c r="AQ7" s="25" t="s">
        <v>104</v>
      </c>
      <c r="AR7" s="47" t="s">
        <v>104</v>
      </c>
      <c r="AS7" s="273" t="s">
        <v>19</v>
      </c>
      <c r="AT7" s="274"/>
      <c r="AU7" s="25">
        <v>1.56</v>
      </c>
      <c r="AV7" s="25" t="s">
        <v>104</v>
      </c>
      <c r="AW7" s="25" t="s">
        <v>104</v>
      </c>
      <c r="AX7" s="47" t="s">
        <v>104</v>
      </c>
      <c r="AY7" s="273" t="s">
        <v>19</v>
      </c>
      <c r="AZ7" s="274"/>
      <c r="BA7" s="25">
        <v>0</v>
      </c>
      <c r="BB7" s="25" t="s">
        <v>104</v>
      </c>
      <c r="BC7" s="25" t="s">
        <v>104</v>
      </c>
      <c r="BD7" s="47" t="s">
        <v>104</v>
      </c>
      <c r="BE7" s="273" t="s">
        <v>19</v>
      </c>
      <c r="BF7" s="274"/>
      <c r="BG7" s="25">
        <v>0</v>
      </c>
      <c r="BH7" s="25" t="s">
        <v>104</v>
      </c>
      <c r="BI7" s="25" t="s">
        <v>104</v>
      </c>
      <c r="BJ7" s="47" t="s">
        <v>104</v>
      </c>
      <c r="BK7" s="273" t="s">
        <v>19</v>
      </c>
      <c r="BL7" s="274"/>
      <c r="BM7" s="25" cm="1">
        <f t="array" ref="BM7">SUM(_xlfn._xlws.FILTER(C7:BJ7,ISNUMBER(C7:BJ7)))</f>
        <v>7308.3719499999997</v>
      </c>
      <c r="BN7" s="25"/>
      <c r="BO7" s="25"/>
      <c r="BP7" s="47"/>
    </row>
    <row r="8" spans="1:68" s="7" customFormat="1" ht="87" thickBot="1" x14ac:dyDescent="0.35">
      <c r="A8" s="261"/>
      <c r="B8" s="279"/>
      <c r="C8" s="76" t="s">
        <v>20</v>
      </c>
      <c r="D8" s="77" t="s">
        <v>21</v>
      </c>
      <c r="E8" s="78" t="s">
        <v>22</v>
      </c>
      <c r="F8" s="78" t="s">
        <v>23</v>
      </c>
      <c r="G8" s="79" t="s">
        <v>24</v>
      </c>
      <c r="H8" s="80" t="s">
        <v>25</v>
      </c>
      <c r="I8" s="76" t="s">
        <v>20</v>
      </c>
      <c r="J8" s="77" t="s">
        <v>21</v>
      </c>
      <c r="K8" s="78" t="s">
        <v>22</v>
      </c>
      <c r="L8" s="78" t="s">
        <v>23</v>
      </c>
      <c r="M8" s="79" t="s">
        <v>24</v>
      </c>
      <c r="N8" s="80" t="s">
        <v>25</v>
      </c>
      <c r="O8" s="76" t="s">
        <v>20</v>
      </c>
      <c r="P8" s="77" t="s">
        <v>21</v>
      </c>
      <c r="Q8" s="78" t="s">
        <v>22</v>
      </c>
      <c r="R8" s="78" t="s">
        <v>23</v>
      </c>
      <c r="S8" s="79" t="s">
        <v>24</v>
      </c>
      <c r="T8" s="80" t="s">
        <v>25</v>
      </c>
      <c r="U8" s="76" t="s">
        <v>20</v>
      </c>
      <c r="V8" s="77" t="s">
        <v>21</v>
      </c>
      <c r="W8" s="78" t="s">
        <v>22</v>
      </c>
      <c r="X8" s="78" t="s">
        <v>23</v>
      </c>
      <c r="Y8" s="79" t="s">
        <v>24</v>
      </c>
      <c r="Z8" s="80" t="s">
        <v>25</v>
      </c>
      <c r="AA8" s="76" t="s">
        <v>20</v>
      </c>
      <c r="AB8" s="77" t="s">
        <v>21</v>
      </c>
      <c r="AC8" s="78" t="s">
        <v>22</v>
      </c>
      <c r="AD8" s="78" t="s">
        <v>23</v>
      </c>
      <c r="AE8" s="79" t="s">
        <v>24</v>
      </c>
      <c r="AF8" s="80" t="s">
        <v>25</v>
      </c>
      <c r="AG8" s="76" t="s">
        <v>20</v>
      </c>
      <c r="AH8" s="77" t="s">
        <v>21</v>
      </c>
      <c r="AI8" s="78" t="s">
        <v>22</v>
      </c>
      <c r="AJ8" s="78" t="s">
        <v>23</v>
      </c>
      <c r="AK8" s="79" t="s">
        <v>24</v>
      </c>
      <c r="AL8" s="80" t="s">
        <v>25</v>
      </c>
      <c r="AM8" s="76" t="s">
        <v>20</v>
      </c>
      <c r="AN8" s="77" t="s">
        <v>21</v>
      </c>
      <c r="AO8" s="78" t="s">
        <v>22</v>
      </c>
      <c r="AP8" s="78" t="s">
        <v>23</v>
      </c>
      <c r="AQ8" s="79" t="s">
        <v>24</v>
      </c>
      <c r="AR8" s="80" t="s">
        <v>25</v>
      </c>
      <c r="AS8" s="76" t="s">
        <v>20</v>
      </c>
      <c r="AT8" s="77" t="s">
        <v>21</v>
      </c>
      <c r="AU8" s="78" t="s">
        <v>22</v>
      </c>
      <c r="AV8" s="78" t="s">
        <v>23</v>
      </c>
      <c r="AW8" s="79" t="s">
        <v>24</v>
      </c>
      <c r="AX8" s="80" t="s">
        <v>25</v>
      </c>
      <c r="AY8" s="76" t="s">
        <v>20</v>
      </c>
      <c r="AZ8" s="77" t="s">
        <v>21</v>
      </c>
      <c r="BA8" s="78" t="s">
        <v>22</v>
      </c>
      <c r="BB8" s="78" t="s">
        <v>23</v>
      </c>
      <c r="BC8" s="79" t="s">
        <v>24</v>
      </c>
      <c r="BD8" s="80" t="s">
        <v>25</v>
      </c>
      <c r="BE8" s="76" t="s">
        <v>20</v>
      </c>
      <c r="BF8" s="77" t="s">
        <v>21</v>
      </c>
      <c r="BG8" s="78" t="s">
        <v>22</v>
      </c>
      <c r="BH8" s="78" t="s">
        <v>23</v>
      </c>
      <c r="BI8" s="79" t="s">
        <v>24</v>
      </c>
      <c r="BJ8" s="80" t="s">
        <v>25</v>
      </c>
      <c r="BK8" s="76" t="s">
        <v>20</v>
      </c>
      <c r="BL8" s="77" t="s">
        <v>21</v>
      </c>
      <c r="BM8" s="78" t="s">
        <v>22</v>
      </c>
      <c r="BN8" s="78" t="s">
        <v>23</v>
      </c>
      <c r="BO8" s="79" t="s">
        <v>24</v>
      </c>
      <c r="BP8" s="80" t="s">
        <v>25</v>
      </c>
    </row>
    <row r="9" spans="1:68" s="8" customFormat="1" ht="36" customHeight="1" x14ac:dyDescent="0.3">
      <c r="A9" s="237">
        <v>1</v>
      </c>
      <c r="B9" s="141" t="s">
        <v>174</v>
      </c>
      <c r="C9" s="73">
        <f>SUM(C10:C14)</f>
        <v>0</v>
      </c>
      <c r="D9" s="74">
        <f>SUM(D10:D14)</f>
        <v>0</v>
      </c>
      <c r="E9" s="231">
        <f>SUM(E10:E14)</f>
        <v>0</v>
      </c>
      <c r="F9" s="121">
        <f>IFERROR(E9/(C9+D9),0)</f>
        <v>0</v>
      </c>
      <c r="G9" s="82">
        <f>SUM(G10:G14)</f>
        <v>0</v>
      </c>
      <c r="H9" s="37">
        <f>IFERROR(G9/(C9+D9),0)</f>
        <v>0</v>
      </c>
      <c r="I9" s="73">
        <f>SUM(I10:I14)</f>
        <v>0</v>
      </c>
      <c r="J9" s="74">
        <f>SUM(J10:J14)</f>
        <v>0</v>
      </c>
      <c r="K9" s="231">
        <f>SUM(K10:K14)</f>
        <v>0</v>
      </c>
      <c r="L9" s="74">
        <f>IFERROR(K9/(I9+J9),0)</f>
        <v>0</v>
      </c>
      <c r="M9" s="82">
        <f>SUM(M10:M14)</f>
        <v>0</v>
      </c>
      <c r="N9" s="37">
        <f>IFERROR(M9/(I9+J9),0)</f>
        <v>0</v>
      </c>
      <c r="O9" s="73">
        <f>SUM(O10:O14)</f>
        <v>0</v>
      </c>
      <c r="P9" s="74">
        <f>SUM(P10:P14)</f>
        <v>0</v>
      </c>
      <c r="Q9" s="231">
        <f>SUM(Q10:Q14)</f>
        <v>0</v>
      </c>
      <c r="R9" s="74">
        <f>IFERROR(Q9/(O9+P9),0)</f>
        <v>0</v>
      </c>
      <c r="S9" s="82">
        <f>SUM(S10:S14)</f>
        <v>0</v>
      </c>
      <c r="T9" s="37">
        <f>IFERROR(S9/(O9+P9),0)</f>
        <v>0</v>
      </c>
      <c r="U9" s="73">
        <f>SUM(U10:U14)</f>
        <v>1</v>
      </c>
      <c r="V9" s="74">
        <f>SUM(V10:V14)</f>
        <v>0</v>
      </c>
      <c r="W9" s="231">
        <f>SUM(W10:W14)</f>
        <v>5914408</v>
      </c>
      <c r="X9" s="74">
        <f>IFERROR(W9/(U9+V9),0)</f>
        <v>5914408</v>
      </c>
      <c r="Y9" s="81">
        <f>SUM(Y10:Y14)</f>
        <v>11124.66</v>
      </c>
      <c r="Z9" s="37">
        <f>IFERROR(Y9/(U9+V9),0)</f>
        <v>11124.66</v>
      </c>
      <c r="AA9" s="73">
        <f>SUM(AA10:AA14)</f>
        <v>0</v>
      </c>
      <c r="AB9" s="74">
        <f>SUM(AB10:AB14)</f>
        <v>0</v>
      </c>
      <c r="AC9" s="231">
        <f>SUM(AC10:AC14)</f>
        <v>0</v>
      </c>
      <c r="AD9" s="74">
        <f>IFERROR(AC9/(AA9+AB9),0)</f>
        <v>0</v>
      </c>
      <c r="AE9" s="81">
        <f>SUM(AE10:AE14)</f>
        <v>0</v>
      </c>
      <c r="AF9" s="37">
        <f>IFERROR(AE9/(AA9+AB9),0)</f>
        <v>0</v>
      </c>
      <c r="AG9" s="73">
        <f>SUM(AG10:AG14)</f>
        <v>0</v>
      </c>
      <c r="AH9" s="74">
        <f>SUM(AH10:AH14)</f>
        <v>0</v>
      </c>
      <c r="AI9" s="231">
        <f>SUM(AI10:AI14)</f>
        <v>0</v>
      </c>
      <c r="AJ9" s="74">
        <f>IFERROR(AI9/(AG9+AH9),0)</f>
        <v>0</v>
      </c>
      <c r="AK9" s="82">
        <f>SUM(AK10:AK14)</f>
        <v>0</v>
      </c>
      <c r="AL9" s="37">
        <f>IFERROR(AK9/(AG9+AH9),0)</f>
        <v>0</v>
      </c>
      <c r="AM9" s="73">
        <f>SUM(AM10:AM14)</f>
        <v>0</v>
      </c>
      <c r="AN9" s="74">
        <f>SUM(AN10:AN14)</f>
        <v>0</v>
      </c>
      <c r="AO9" s="231">
        <f>SUM(AO10:AO14)</f>
        <v>0</v>
      </c>
      <c r="AP9" s="74">
        <f>IFERROR(AO9/(AM9+AN9),0)</f>
        <v>0</v>
      </c>
      <c r="AQ9" s="82">
        <f>SUM(AQ10:AQ14)</f>
        <v>0</v>
      </c>
      <c r="AR9" s="37">
        <f>IFERROR(AQ9/(AM9+AN9),0)</f>
        <v>0</v>
      </c>
      <c r="AS9" s="73">
        <f>SUM(AS10:AS14)</f>
        <v>0</v>
      </c>
      <c r="AT9" s="74">
        <f>SUM(AT10:AT14)</f>
        <v>0</v>
      </c>
      <c r="AU9" s="231">
        <f>SUM(AU10:AU14)</f>
        <v>0</v>
      </c>
      <c r="AV9" s="74">
        <f>IFERROR(AU9/(AS9+AT9),0)</f>
        <v>0</v>
      </c>
      <c r="AW9" s="82">
        <f>SUM(AW10:AW14)</f>
        <v>0</v>
      </c>
      <c r="AX9" s="37">
        <f>IFERROR(AW9/(AS9+AT9),0)</f>
        <v>0</v>
      </c>
      <c r="AY9" s="73">
        <f>SUM(AY10:AY14)</f>
        <v>0</v>
      </c>
      <c r="AZ9" s="74">
        <f>SUM(AZ10:AZ14)</f>
        <v>0</v>
      </c>
      <c r="BA9" s="231">
        <f>SUM(BA10:BA14)</f>
        <v>0</v>
      </c>
      <c r="BB9" s="74">
        <f>IFERROR(BA9/(AY9+AZ9),0)</f>
        <v>0</v>
      </c>
      <c r="BC9" s="82">
        <f>SUM(BC10:BC14)</f>
        <v>0</v>
      </c>
      <c r="BD9" s="37">
        <f>IFERROR(BC9/(AY9+AZ9),0)</f>
        <v>0</v>
      </c>
      <c r="BE9" s="73">
        <f>SUM(BE10:BE14)</f>
        <v>0</v>
      </c>
      <c r="BF9" s="74">
        <f>SUM(BF10:BF14)</f>
        <v>0</v>
      </c>
      <c r="BG9" s="231">
        <f>SUM(BG10:BG14)</f>
        <v>0</v>
      </c>
      <c r="BH9" s="74">
        <f>IFERROR(BG9/(BE9+BF9),0)</f>
        <v>0</v>
      </c>
      <c r="BI9" s="82">
        <f>SUM(BI10:BI14)</f>
        <v>0</v>
      </c>
      <c r="BJ9" s="37">
        <f>IFERROR(BI9/(BE9+BF9),0)</f>
        <v>0</v>
      </c>
      <c r="BK9" s="73">
        <f>SUM(BK10:BK14)</f>
        <v>1</v>
      </c>
      <c r="BL9" s="74">
        <f>SUM(BL10:BL14)</f>
        <v>0</v>
      </c>
      <c r="BM9" s="231">
        <f>SUM(BM10:BM14)</f>
        <v>5914408</v>
      </c>
      <c r="BN9" s="74">
        <f>IFERROR(BM9/(BK9+BL9),0)</f>
        <v>5914408</v>
      </c>
      <c r="BO9" s="82">
        <f>SUM(BO10:BO14)</f>
        <v>11124.66</v>
      </c>
      <c r="BP9" s="37">
        <f>IFERROR(BO9/(BK9+BL9),0)</f>
        <v>11124.66</v>
      </c>
    </row>
    <row r="10" spans="1:68" s="11" customFormat="1" ht="19.5" customHeight="1" outlineLevel="1" x14ac:dyDescent="0.3">
      <c r="A10" s="238"/>
      <c r="B10" s="139" t="s">
        <v>27</v>
      </c>
      <c r="C10" s="9"/>
      <c r="D10" s="10"/>
      <c r="E10" s="232"/>
      <c r="F10" s="39">
        <f>IFERROR(E10/(C10+D10),0)</f>
        <v>0</v>
      </c>
      <c r="G10" s="30"/>
      <c r="H10" s="83">
        <f>IFERROR(G10/(C10+D10),0)</f>
        <v>0</v>
      </c>
      <c r="I10" s="9"/>
      <c r="J10" s="10"/>
      <c r="K10" s="232"/>
      <c r="L10" s="10">
        <f>IFERROR(K10/(I10+J10),0)</f>
        <v>0</v>
      </c>
      <c r="M10" s="30"/>
      <c r="N10" s="83">
        <f>IFERROR(M10/(I10+J10),0)</f>
        <v>0</v>
      </c>
      <c r="O10" s="9"/>
      <c r="P10" s="10"/>
      <c r="Q10" s="232"/>
      <c r="R10" s="10">
        <f>IFERROR(Q10/(O10+P10),0)</f>
        <v>0</v>
      </c>
      <c r="S10" s="30"/>
      <c r="T10" s="83">
        <f>IFERROR(S10/(O10+P10),0)</f>
        <v>0</v>
      </c>
      <c r="U10" s="9"/>
      <c r="V10" s="10"/>
      <c r="W10" s="232"/>
      <c r="X10" s="10">
        <f>IFERROR(W10/(U10+V10),0)</f>
        <v>0</v>
      </c>
      <c r="Y10" s="30"/>
      <c r="Z10" s="83">
        <f>IFERROR(Y10/(U10+V10),0)</f>
        <v>0</v>
      </c>
      <c r="AA10" s="9"/>
      <c r="AB10" s="10"/>
      <c r="AC10" s="232"/>
      <c r="AD10" s="10">
        <f>IFERROR(AC10/(AA10+AB10),0)</f>
        <v>0</v>
      </c>
      <c r="AE10" s="30"/>
      <c r="AF10" s="83">
        <f>IFERROR(AE10/(AA10+AB10),0)</f>
        <v>0</v>
      </c>
      <c r="AG10" s="9"/>
      <c r="AH10" s="10"/>
      <c r="AI10" s="232"/>
      <c r="AJ10" s="10">
        <f>IFERROR(AI10/(AG10+AH10),0)</f>
        <v>0</v>
      </c>
      <c r="AK10" s="30"/>
      <c r="AL10" s="83">
        <f>IFERROR(AK10/(AG10+AH10),0)</f>
        <v>0</v>
      </c>
      <c r="AM10" s="9"/>
      <c r="AN10" s="10"/>
      <c r="AO10" s="232"/>
      <c r="AP10" s="10">
        <f>IFERROR(AO10/(AM10+AN10),0)</f>
        <v>0</v>
      </c>
      <c r="AQ10" s="30"/>
      <c r="AR10" s="83">
        <f>IFERROR(AQ10/(AM10+AN10),0)</f>
        <v>0</v>
      </c>
      <c r="AS10" s="9"/>
      <c r="AT10" s="10"/>
      <c r="AU10" s="232"/>
      <c r="AV10" s="10">
        <f>IFERROR(AU10/(AS10+AT10),0)</f>
        <v>0</v>
      </c>
      <c r="AW10" s="30"/>
      <c r="AX10" s="83">
        <f>IFERROR(AW10/(AS10+AT10),0)</f>
        <v>0</v>
      </c>
      <c r="AY10" s="9"/>
      <c r="AZ10" s="10"/>
      <c r="BA10" s="232"/>
      <c r="BB10" s="10">
        <f>IFERROR(BA10/(AY10+AZ10),0)</f>
        <v>0</v>
      </c>
      <c r="BC10" s="30"/>
      <c r="BD10" s="83">
        <f>IFERROR(BC10/(AY10+AZ10),0)</f>
        <v>0</v>
      </c>
      <c r="BE10" s="9"/>
      <c r="BF10" s="10"/>
      <c r="BG10" s="232"/>
      <c r="BH10" s="10">
        <f>IFERROR(BG10/(BE10+BF10),0)</f>
        <v>0</v>
      </c>
      <c r="BI10" s="30"/>
      <c r="BJ10" s="83">
        <f>IFERROR(BI10/(BE10+BF10),0)</f>
        <v>0</v>
      </c>
      <c r="BK10" s="9" cm="1">
        <f t="array" ref="BK10">SUM(_xlfn._xlws.FILTER($C10:$BJ10,$C$8:$BJ$8=BK$8))</f>
        <v>0</v>
      </c>
      <c r="BL10" s="10" cm="1">
        <f t="array" ref="BL10">SUM(_xlfn._xlws.FILTER($C10:$BJ10,$C$8:$BJ$8=BL$8))</f>
        <v>0</v>
      </c>
      <c r="BM10" s="232" cm="1">
        <f t="array" ref="BM10">SUM(_xlfn._xlws.FILTER($C10:$BJ10,$C$8:$BJ$8=BM$8))</f>
        <v>0</v>
      </c>
      <c r="BN10" s="10">
        <f>IFERROR(BM10/(BK10+BL10),0)</f>
        <v>0</v>
      </c>
      <c r="BO10" s="225" cm="1">
        <f t="array" ref="BO10">SUM(_xlfn._xlws.FILTER($C10:$BJ10,$C$8:$BJ$8=BO$8))</f>
        <v>0</v>
      </c>
      <c r="BP10" s="83">
        <f>IFERROR(BO10/(BK10+BL10),0)</f>
        <v>0</v>
      </c>
    </row>
    <row r="11" spans="1:68" s="11" customFormat="1" ht="19.5" customHeight="1" outlineLevel="1" x14ac:dyDescent="0.3">
      <c r="A11" s="238"/>
      <c r="B11" s="139" t="s">
        <v>28</v>
      </c>
      <c r="C11" s="9"/>
      <c r="D11" s="10"/>
      <c r="E11" s="232"/>
      <c r="F11" s="39">
        <f t="shared" ref="F11:F14" si="0">IFERROR(E11/(C11+D11),0)</f>
        <v>0</v>
      </c>
      <c r="G11" s="30"/>
      <c r="H11" s="83">
        <f t="shared" ref="H11:H14" si="1">IFERROR(G11/(C11+D11),0)</f>
        <v>0</v>
      </c>
      <c r="I11" s="9"/>
      <c r="J11" s="10"/>
      <c r="K11" s="232"/>
      <c r="L11" s="10">
        <f t="shared" ref="L11:L13" si="2">IFERROR(K11/(I11+J11),0)</f>
        <v>0</v>
      </c>
      <c r="M11" s="30"/>
      <c r="N11" s="83">
        <f t="shared" ref="N11:N14" si="3">IFERROR(M11/(I11+J11),0)</f>
        <v>0</v>
      </c>
      <c r="O11" s="9"/>
      <c r="P11" s="10"/>
      <c r="Q11" s="232"/>
      <c r="R11" s="10">
        <f t="shared" ref="R11:R14" si="4">IFERROR(Q11/(O11+P11),0)</f>
        <v>0</v>
      </c>
      <c r="S11" s="30"/>
      <c r="T11" s="83">
        <f t="shared" ref="T11:T14" si="5">IFERROR(S11/(O11+P11),0)</f>
        <v>0</v>
      </c>
      <c r="U11" s="9"/>
      <c r="V11" s="10"/>
      <c r="W11" s="232"/>
      <c r="X11" s="10">
        <f t="shared" ref="X11:X13" si="6">IFERROR(W11/(U11+V11),0)</f>
        <v>0</v>
      </c>
      <c r="Y11" s="30"/>
      <c r="Z11" s="83">
        <f t="shared" ref="Z11:Z14" si="7">IFERROR(Y11/(U11+V11),0)</f>
        <v>0</v>
      </c>
      <c r="AA11" s="9"/>
      <c r="AB11" s="10"/>
      <c r="AC11" s="232"/>
      <c r="AD11" s="10">
        <f t="shared" ref="AD11:AD13" si="8">IFERROR(AC11/(AA11+AB11),0)</f>
        <v>0</v>
      </c>
      <c r="AE11" s="30"/>
      <c r="AF11" s="83">
        <f t="shared" ref="AF11:AF14" si="9">IFERROR(AE11/(AA11+AB11),0)</f>
        <v>0</v>
      </c>
      <c r="AG11" s="9"/>
      <c r="AH11" s="10"/>
      <c r="AI11" s="232"/>
      <c r="AJ11" s="10">
        <f t="shared" ref="AJ11:AJ13" si="10">IFERROR(AI11/(AG11+AH11),0)</f>
        <v>0</v>
      </c>
      <c r="AK11" s="30"/>
      <c r="AL11" s="83">
        <f t="shared" ref="AL11:AL14" si="11">IFERROR(AK11/(AG11+AH11),0)</f>
        <v>0</v>
      </c>
      <c r="AM11" s="9"/>
      <c r="AN11" s="10"/>
      <c r="AO11" s="232"/>
      <c r="AP11" s="10">
        <f t="shared" ref="AP11:AP13" si="12">IFERROR(AO11/(AM11+AN11),0)</f>
        <v>0</v>
      </c>
      <c r="AQ11" s="30"/>
      <c r="AR11" s="83">
        <f t="shared" ref="AR11:AR14" si="13">IFERROR(AQ11/(AM11+AN11),0)</f>
        <v>0</v>
      </c>
      <c r="AS11" s="9"/>
      <c r="AT11" s="10"/>
      <c r="AU11" s="232"/>
      <c r="AV11" s="10">
        <f t="shared" ref="AV11:AV13" si="14">IFERROR(AU11/(AS11+AT11),0)</f>
        <v>0</v>
      </c>
      <c r="AW11" s="30"/>
      <c r="AX11" s="83">
        <f t="shared" ref="AX11:AX14" si="15">IFERROR(AW11/(AS11+AT11),0)</f>
        <v>0</v>
      </c>
      <c r="AY11" s="9"/>
      <c r="AZ11" s="10"/>
      <c r="BA11" s="232"/>
      <c r="BB11" s="10">
        <f t="shared" ref="BB11:BB13" si="16">IFERROR(BA11/(AY11+AZ11),0)</f>
        <v>0</v>
      </c>
      <c r="BC11" s="30"/>
      <c r="BD11" s="83">
        <f t="shared" ref="BD11:BD14" si="17">IFERROR(BC11/(AY11+AZ11),0)</f>
        <v>0</v>
      </c>
      <c r="BE11" s="9"/>
      <c r="BF11" s="10"/>
      <c r="BG11" s="232"/>
      <c r="BH11" s="10">
        <f t="shared" ref="BH11:BH13" si="18">IFERROR(BG11/(BE11+BF11),0)</f>
        <v>0</v>
      </c>
      <c r="BI11" s="30"/>
      <c r="BJ11" s="83">
        <f t="shared" ref="BJ11:BJ14" si="19">IFERROR(BI11/(BE11+BF11),0)</f>
        <v>0</v>
      </c>
      <c r="BK11" s="9" cm="1">
        <f t="array" ref="BK11">SUM(_xlfn._xlws.FILTER($C11:$BJ11,$C$8:$BJ$8=BK$8))</f>
        <v>0</v>
      </c>
      <c r="BL11" s="10" cm="1">
        <f t="array" ref="BL11">SUM(_xlfn._xlws.FILTER($C11:$BJ11,$C$8:$BJ$8=BL$8))</f>
        <v>0</v>
      </c>
      <c r="BM11" s="232" cm="1">
        <f t="array" ref="BM11">SUM(_xlfn._xlws.FILTER($C11:$BJ11,$C$8:$BJ$8=BM$8))</f>
        <v>0</v>
      </c>
      <c r="BN11" s="10">
        <f t="shared" ref="BN11:BN13" si="20">IFERROR(BM11/(BK11+BL11),0)</f>
        <v>0</v>
      </c>
      <c r="BO11" s="225" cm="1">
        <f t="array" ref="BO11">SUM(_xlfn._xlws.FILTER($C11:$BJ11,$C$8:$BJ$8=BO$8))</f>
        <v>0</v>
      </c>
      <c r="BP11" s="83">
        <f t="shared" ref="BP11:BP14" si="21">IFERROR(BO11/(BK11+BL11),0)</f>
        <v>0</v>
      </c>
    </row>
    <row r="12" spans="1:68" s="11" customFormat="1" ht="19.5" customHeight="1" outlineLevel="1" x14ac:dyDescent="0.3">
      <c r="A12" s="238"/>
      <c r="B12" s="139" t="s">
        <v>29</v>
      </c>
      <c r="C12" s="9"/>
      <c r="D12" s="10"/>
      <c r="E12" s="232"/>
      <c r="F12" s="39">
        <f t="shared" si="0"/>
        <v>0</v>
      </c>
      <c r="G12" s="30"/>
      <c r="H12" s="83">
        <f t="shared" si="1"/>
        <v>0</v>
      </c>
      <c r="I12" s="9"/>
      <c r="J12" s="10"/>
      <c r="K12" s="232"/>
      <c r="L12" s="10">
        <f t="shared" si="2"/>
        <v>0</v>
      </c>
      <c r="M12" s="30"/>
      <c r="N12" s="83">
        <f t="shared" si="3"/>
        <v>0</v>
      </c>
      <c r="O12" s="9"/>
      <c r="P12" s="10"/>
      <c r="Q12" s="232"/>
      <c r="R12" s="10">
        <f t="shared" si="4"/>
        <v>0</v>
      </c>
      <c r="S12" s="30"/>
      <c r="T12" s="83">
        <f t="shared" si="5"/>
        <v>0</v>
      </c>
      <c r="U12" s="9"/>
      <c r="V12" s="10"/>
      <c r="W12" s="232"/>
      <c r="X12" s="10">
        <f t="shared" si="6"/>
        <v>0</v>
      </c>
      <c r="Y12" s="30"/>
      <c r="Z12" s="83">
        <f t="shared" si="7"/>
        <v>0</v>
      </c>
      <c r="AA12" s="9"/>
      <c r="AB12" s="10"/>
      <c r="AC12" s="232"/>
      <c r="AD12" s="10">
        <f t="shared" si="8"/>
        <v>0</v>
      </c>
      <c r="AE12" s="30"/>
      <c r="AF12" s="83">
        <f t="shared" si="9"/>
        <v>0</v>
      </c>
      <c r="AG12" s="9"/>
      <c r="AH12" s="10"/>
      <c r="AI12" s="232"/>
      <c r="AJ12" s="10">
        <f t="shared" si="10"/>
        <v>0</v>
      </c>
      <c r="AK12" s="30"/>
      <c r="AL12" s="83">
        <f t="shared" si="11"/>
        <v>0</v>
      </c>
      <c r="AM12" s="9"/>
      <c r="AN12" s="10"/>
      <c r="AO12" s="232"/>
      <c r="AP12" s="10">
        <f t="shared" si="12"/>
        <v>0</v>
      </c>
      <c r="AQ12" s="30"/>
      <c r="AR12" s="83">
        <f t="shared" si="13"/>
        <v>0</v>
      </c>
      <c r="AS12" s="9"/>
      <c r="AT12" s="10"/>
      <c r="AU12" s="232"/>
      <c r="AV12" s="10">
        <f t="shared" si="14"/>
        <v>0</v>
      </c>
      <c r="AW12" s="30"/>
      <c r="AX12" s="83">
        <f t="shared" si="15"/>
        <v>0</v>
      </c>
      <c r="AY12" s="9"/>
      <c r="AZ12" s="10"/>
      <c r="BA12" s="232"/>
      <c r="BB12" s="10">
        <f t="shared" si="16"/>
        <v>0</v>
      </c>
      <c r="BC12" s="30"/>
      <c r="BD12" s="83">
        <f t="shared" si="17"/>
        <v>0</v>
      </c>
      <c r="BE12" s="9"/>
      <c r="BF12" s="10"/>
      <c r="BG12" s="232"/>
      <c r="BH12" s="10">
        <f t="shared" si="18"/>
        <v>0</v>
      </c>
      <c r="BI12" s="30"/>
      <c r="BJ12" s="83">
        <f t="shared" si="19"/>
        <v>0</v>
      </c>
      <c r="BK12" s="9" cm="1">
        <f t="array" ref="BK12">SUM(_xlfn._xlws.FILTER($C12:$BJ12,$C$8:$BJ$8=BK$8))</f>
        <v>0</v>
      </c>
      <c r="BL12" s="10" cm="1">
        <f t="array" ref="BL12">SUM(_xlfn._xlws.FILTER($C12:$BJ12,$C$8:$BJ$8=BL$8))</f>
        <v>0</v>
      </c>
      <c r="BM12" s="232" cm="1">
        <f t="array" ref="BM12">SUM(_xlfn._xlws.FILTER($C12:$BJ12,$C$8:$BJ$8=BM$8))</f>
        <v>0</v>
      </c>
      <c r="BN12" s="10">
        <f t="shared" si="20"/>
        <v>0</v>
      </c>
      <c r="BO12" s="225" cm="1">
        <f t="array" ref="BO12">SUM(_xlfn._xlws.FILTER($C12:$BJ12,$C$8:$BJ$8=BO$8))</f>
        <v>0</v>
      </c>
      <c r="BP12" s="83">
        <f t="shared" si="21"/>
        <v>0</v>
      </c>
    </row>
    <row r="13" spans="1:68" s="12" customFormat="1" ht="19.5" customHeight="1" outlineLevel="1" x14ac:dyDescent="0.3">
      <c r="A13" s="238"/>
      <c r="B13" s="139" t="s">
        <v>30</v>
      </c>
      <c r="C13" s="9"/>
      <c r="D13" s="10"/>
      <c r="E13" s="232"/>
      <c r="F13" s="39">
        <f t="shared" si="0"/>
        <v>0</v>
      </c>
      <c r="G13" s="30"/>
      <c r="H13" s="83">
        <f t="shared" si="1"/>
        <v>0</v>
      </c>
      <c r="I13" s="9"/>
      <c r="J13" s="10"/>
      <c r="K13" s="232"/>
      <c r="L13" s="10">
        <f t="shared" si="2"/>
        <v>0</v>
      </c>
      <c r="M13" s="30"/>
      <c r="N13" s="83">
        <f t="shared" si="3"/>
        <v>0</v>
      </c>
      <c r="O13" s="9"/>
      <c r="P13" s="10"/>
      <c r="Q13" s="232"/>
      <c r="R13" s="10">
        <f t="shared" si="4"/>
        <v>0</v>
      </c>
      <c r="S13" s="30"/>
      <c r="T13" s="83">
        <f t="shared" si="5"/>
        <v>0</v>
      </c>
      <c r="U13" s="9">
        <v>1</v>
      </c>
      <c r="V13" s="10"/>
      <c r="W13" s="232">
        <v>5914408</v>
      </c>
      <c r="X13" s="10">
        <f t="shared" si="6"/>
        <v>5914408</v>
      </c>
      <c r="Y13" s="30">
        <v>11124.66</v>
      </c>
      <c r="Z13" s="83">
        <f t="shared" si="7"/>
        <v>11124.66</v>
      </c>
      <c r="AA13" s="9"/>
      <c r="AB13" s="10"/>
      <c r="AC13" s="232"/>
      <c r="AD13" s="10">
        <f t="shared" si="8"/>
        <v>0</v>
      </c>
      <c r="AE13" s="30"/>
      <c r="AF13" s="83">
        <f t="shared" si="9"/>
        <v>0</v>
      </c>
      <c r="AG13" s="9"/>
      <c r="AH13" s="10"/>
      <c r="AI13" s="232"/>
      <c r="AJ13" s="10">
        <f t="shared" si="10"/>
        <v>0</v>
      </c>
      <c r="AK13" s="30"/>
      <c r="AL13" s="83">
        <f t="shared" si="11"/>
        <v>0</v>
      </c>
      <c r="AM13" s="9"/>
      <c r="AN13" s="10"/>
      <c r="AO13" s="232"/>
      <c r="AP13" s="10">
        <f t="shared" si="12"/>
        <v>0</v>
      </c>
      <c r="AQ13" s="30"/>
      <c r="AR13" s="83">
        <f t="shared" si="13"/>
        <v>0</v>
      </c>
      <c r="AS13" s="9"/>
      <c r="AT13" s="10"/>
      <c r="AU13" s="232"/>
      <c r="AV13" s="10">
        <f t="shared" si="14"/>
        <v>0</v>
      </c>
      <c r="AW13" s="30"/>
      <c r="AX13" s="83">
        <f t="shared" si="15"/>
        <v>0</v>
      </c>
      <c r="AY13" s="9"/>
      <c r="AZ13" s="10"/>
      <c r="BA13" s="232"/>
      <c r="BB13" s="10">
        <f t="shared" si="16"/>
        <v>0</v>
      </c>
      <c r="BC13" s="30"/>
      <c r="BD13" s="83">
        <f t="shared" si="17"/>
        <v>0</v>
      </c>
      <c r="BE13" s="9"/>
      <c r="BF13" s="10"/>
      <c r="BG13" s="232"/>
      <c r="BH13" s="10">
        <f t="shared" si="18"/>
        <v>0</v>
      </c>
      <c r="BI13" s="30"/>
      <c r="BJ13" s="83">
        <f t="shared" si="19"/>
        <v>0</v>
      </c>
      <c r="BK13" s="9" cm="1">
        <f t="array" ref="BK13">SUM(_xlfn._xlws.FILTER($C13:$BJ13,$C$8:$BJ$8=BK$8))</f>
        <v>1</v>
      </c>
      <c r="BL13" s="10" cm="1">
        <f t="array" ref="BL13">SUM(_xlfn._xlws.FILTER($C13:$BJ13,$C$8:$BJ$8=BL$8))</f>
        <v>0</v>
      </c>
      <c r="BM13" s="232" cm="1">
        <f t="array" ref="BM13">SUM(_xlfn._xlws.FILTER($C13:$BJ13,$C$8:$BJ$8=BM$8))</f>
        <v>5914408</v>
      </c>
      <c r="BN13" s="10">
        <f t="shared" si="20"/>
        <v>5914408</v>
      </c>
      <c r="BO13" s="225" cm="1">
        <f t="array" ref="BO13">SUM(_xlfn._xlws.FILTER($C13:$BJ13,$C$8:$BJ$8=BO$8))</f>
        <v>11124.66</v>
      </c>
      <c r="BP13" s="83">
        <f t="shared" si="21"/>
        <v>11124.66</v>
      </c>
    </row>
    <row r="14" spans="1:68" s="12" customFormat="1" ht="19.5" customHeight="1" outlineLevel="1" thickBot="1" x14ac:dyDescent="0.35">
      <c r="A14" s="239"/>
      <c r="B14" s="139" t="s">
        <v>31</v>
      </c>
      <c r="C14" s="208"/>
      <c r="D14" s="209"/>
      <c r="E14" s="233"/>
      <c r="F14" s="39">
        <f t="shared" si="0"/>
        <v>0</v>
      </c>
      <c r="G14" s="140"/>
      <c r="H14" s="83">
        <f t="shared" si="1"/>
        <v>0</v>
      </c>
      <c r="I14" s="208"/>
      <c r="J14" s="209"/>
      <c r="K14" s="233"/>
      <c r="L14" s="10">
        <f>IFERROR(K14/(I14+J14),0)</f>
        <v>0</v>
      </c>
      <c r="M14" s="30"/>
      <c r="N14" s="83">
        <f t="shared" si="3"/>
        <v>0</v>
      </c>
      <c r="O14" s="208"/>
      <c r="P14" s="209"/>
      <c r="Q14" s="233"/>
      <c r="R14" s="10">
        <f t="shared" si="4"/>
        <v>0</v>
      </c>
      <c r="S14" s="30"/>
      <c r="T14" s="83">
        <f t="shared" si="5"/>
        <v>0</v>
      </c>
      <c r="U14" s="208"/>
      <c r="V14" s="209"/>
      <c r="W14" s="233"/>
      <c r="X14" s="10">
        <f>IFERROR(W14/(U14+V14),0)</f>
        <v>0</v>
      </c>
      <c r="Y14" s="30"/>
      <c r="Z14" s="83">
        <f t="shared" si="7"/>
        <v>0</v>
      </c>
      <c r="AA14" s="208"/>
      <c r="AB14" s="209"/>
      <c r="AC14" s="233"/>
      <c r="AD14" s="10">
        <f>IFERROR(AC14/(AA14+AB14),0)</f>
        <v>0</v>
      </c>
      <c r="AE14" s="30"/>
      <c r="AF14" s="83">
        <f t="shared" si="9"/>
        <v>0</v>
      </c>
      <c r="AG14" s="208"/>
      <c r="AH14" s="209"/>
      <c r="AI14" s="233"/>
      <c r="AJ14" s="10">
        <f>IFERROR(AI14/(AG14+AH14),0)</f>
        <v>0</v>
      </c>
      <c r="AK14" s="30"/>
      <c r="AL14" s="83">
        <f t="shared" si="11"/>
        <v>0</v>
      </c>
      <c r="AM14" s="208"/>
      <c r="AN14" s="209"/>
      <c r="AO14" s="233"/>
      <c r="AP14" s="10">
        <f>IFERROR(AO14/(AM14+AN14),0)</f>
        <v>0</v>
      </c>
      <c r="AQ14" s="30"/>
      <c r="AR14" s="83">
        <f t="shared" si="13"/>
        <v>0</v>
      </c>
      <c r="AS14" s="208"/>
      <c r="AT14" s="209"/>
      <c r="AU14" s="233"/>
      <c r="AV14" s="10">
        <f>IFERROR(AU14/(AS14+AT14),0)</f>
        <v>0</v>
      </c>
      <c r="AW14" s="30"/>
      <c r="AX14" s="83">
        <f t="shared" si="15"/>
        <v>0</v>
      </c>
      <c r="AY14" s="208"/>
      <c r="AZ14" s="209"/>
      <c r="BA14" s="233"/>
      <c r="BB14" s="10">
        <f>IFERROR(BA14/(AY14+AZ14),0)</f>
        <v>0</v>
      </c>
      <c r="BC14" s="30"/>
      <c r="BD14" s="83">
        <f t="shared" si="17"/>
        <v>0</v>
      </c>
      <c r="BE14" s="208"/>
      <c r="BF14" s="209"/>
      <c r="BG14" s="233"/>
      <c r="BH14" s="10">
        <f>IFERROR(BG14/(BE14+BF14),0)</f>
        <v>0</v>
      </c>
      <c r="BI14" s="30"/>
      <c r="BJ14" s="83">
        <f t="shared" si="19"/>
        <v>0</v>
      </c>
      <c r="BK14" s="208" cm="1">
        <f t="array" ref="BK14">SUM(_xlfn._xlws.FILTER($C14:$BJ14,$C$8:$BJ$8=BK$8))</f>
        <v>0</v>
      </c>
      <c r="BL14" s="209" cm="1">
        <f t="array" ref="BL14">SUM(_xlfn._xlws.FILTER($C14:$BJ14,$C$8:$BJ$8=BL$8))</f>
        <v>0</v>
      </c>
      <c r="BM14" s="233" cm="1">
        <f t="array" ref="BM14">SUM(_xlfn._xlws.FILTER($C14:$BJ14,$C$8:$BJ$8=BM$8))</f>
        <v>0</v>
      </c>
      <c r="BN14" s="10">
        <f>IFERROR(BM14/(BK14+BL14),0)</f>
        <v>0</v>
      </c>
      <c r="BO14" s="225" cm="1">
        <f t="array" ref="BO14">SUM(_xlfn._xlws.FILTER($C14:$BJ14,$C$8:$BJ$8=BO$8))</f>
        <v>0</v>
      </c>
      <c r="BP14" s="83">
        <f t="shared" si="21"/>
        <v>0</v>
      </c>
    </row>
    <row r="15" spans="1:68" s="8" customFormat="1" ht="18" x14ac:dyDescent="0.3">
      <c r="A15" s="237">
        <v>2</v>
      </c>
      <c r="B15" s="141" t="s">
        <v>175</v>
      </c>
      <c r="C15" s="73">
        <f>SUM(C16:C20)</f>
        <v>0</v>
      </c>
      <c r="D15" s="74">
        <f>SUM(D16:D20)</f>
        <v>0</v>
      </c>
      <c r="E15" s="231">
        <f>SUM(E16:E20)</f>
        <v>0</v>
      </c>
      <c r="F15" s="121">
        <f>IFERROR(E15/(C15+D15),0)</f>
        <v>0</v>
      </c>
      <c r="G15" s="82">
        <f>SUM(G16:G20)</f>
        <v>0</v>
      </c>
      <c r="H15" s="37">
        <f>IFERROR(G15/(C15+D15),0)</f>
        <v>0</v>
      </c>
      <c r="I15" s="73">
        <f>SUM(I16:I20)</f>
        <v>0</v>
      </c>
      <c r="J15" s="74">
        <f>SUM(J16:J20)</f>
        <v>0</v>
      </c>
      <c r="K15" s="231">
        <f>SUM(K16:K20)</f>
        <v>0</v>
      </c>
      <c r="L15" s="74">
        <f>IFERROR(K15/(I15+J15),0)</f>
        <v>0</v>
      </c>
      <c r="M15" s="82">
        <f>SUM(M16:M20)</f>
        <v>0</v>
      </c>
      <c r="N15" s="37">
        <f>IFERROR(M15/(I15+J15),0)</f>
        <v>0</v>
      </c>
      <c r="O15" s="73">
        <f>SUM(O16:O20)</f>
        <v>3</v>
      </c>
      <c r="P15" s="74">
        <f>SUM(P16:P20)</f>
        <v>0</v>
      </c>
      <c r="Q15" s="231">
        <f>SUM(Q16:Q20)</f>
        <v>3266133</v>
      </c>
      <c r="R15" s="74">
        <f>IFERROR(Q15/(O15+P15),0)</f>
        <v>1088711</v>
      </c>
      <c r="S15" s="82">
        <f>SUM(S16:S20)</f>
        <v>4981.45</v>
      </c>
      <c r="T15" s="37">
        <f>IFERROR(S15/(O15+P15),0)</f>
        <v>1660.4833333333333</v>
      </c>
      <c r="U15" s="73">
        <f>SUM(U16:U20)</f>
        <v>9</v>
      </c>
      <c r="V15" s="74">
        <f>SUM(V16:V20)</f>
        <v>0</v>
      </c>
      <c r="W15" s="231">
        <f>SUM(W16:W20)</f>
        <v>67155684</v>
      </c>
      <c r="X15" s="74">
        <f>IFERROR(W15/(U15+V15),0)</f>
        <v>7461742.666666667</v>
      </c>
      <c r="Y15" s="81">
        <f>SUM(Y16:Y20)</f>
        <v>133689.07999999999</v>
      </c>
      <c r="Z15" s="37">
        <f>IFERROR(Y15/(U15+V15),0)</f>
        <v>14854.342222222222</v>
      </c>
      <c r="AA15" s="73">
        <f>SUM(AA16:AA20)</f>
        <v>0</v>
      </c>
      <c r="AB15" s="74">
        <f>SUM(AB16:AB20)</f>
        <v>0</v>
      </c>
      <c r="AC15" s="231">
        <f>SUM(AC16:AC20)</f>
        <v>0</v>
      </c>
      <c r="AD15" s="74">
        <f>IFERROR(AC15/(AA15+AB15),0)</f>
        <v>0</v>
      </c>
      <c r="AE15" s="81">
        <f>SUM(AE16:AE20)</f>
        <v>0</v>
      </c>
      <c r="AF15" s="37">
        <f>IFERROR(AE15/(AA15+AB15),0)</f>
        <v>0</v>
      </c>
      <c r="AG15" s="73">
        <f>SUM(AG16:AG20)</f>
        <v>0</v>
      </c>
      <c r="AH15" s="74">
        <f>SUM(AH16:AH20)</f>
        <v>0</v>
      </c>
      <c r="AI15" s="231">
        <f>SUM(AI16:AI20)</f>
        <v>0</v>
      </c>
      <c r="AJ15" s="74">
        <f>IFERROR(AI15/(AG15+AH15),0)</f>
        <v>0</v>
      </c>
      <c r="AK15" s="82">
        <f>SUM(AK16:AK20)</f>
        <v>0</v>
      </c>
      <c r="AL15" s="37">
        <f>IFERROR(AK15/(AG15+AH15),0)</f>
        <v>0</v>
      </c>
      <c r="AM15" s="73">
        <f>SUM(AM16:AM20)</f>
        <v>0</v>
      </c>
      <c r="AN15" s="74">
        <f>SUM(AN16:AN20)</f>
        <v>0</v>
      </c>
      <c r="AO15" s="231">
        <f>SUM(AO16:AO20)</f>
        <v>0</v>
      </c>
      <c r="AP15" s="74">
        <f>IFERROR(AO15/(AM15+AN15),0)</f>
        <v>0</v>
      </c>
      <c r="AQ15" s="82">
        <f>SUM(AQ16:AQ20)</f>
        <v>0</v>
      </c>
      <c r="AR15" s="37">
        <f>IFERROR(AQ15/(AM15+AN15),0)</f>
        <v>0</v>
      </c>
      <c r="AS15" s="73">
        <f>SUM(AS16:AS20)</f>
        <v>0</v>
      </c>
      <c r="AT15" s="74">
        <f>SUM(AT16:AT20)</f>
        <v>0</v>
      </c>
      <c r="AU15" s="231">
        <f>SUM(AU16:AU20)</f>
        <v>0</v>
      </c>
      <c r="AV15" s="74">
        <f>IFERROR(AU15/(AS15+AT15),0)</f>
        <v>0</v>
      </c>
      <c r="AW15" s="82">
        <f>SUM(AW16:AW20)</f>
        <v>0</v>
      </c>
      <c r="AX15" s="37">
        <f>IFERROR(AW15/(AS15+AT15),0)</f>
        <v>0</v>
      </c>
      <c r="AY15" s="73">
        <f>SUM(AY16:AY20)</f>
        <v>0</v>
      </c>
      <c r="AZ15" s="74">
        <f>SUM(AZ16:AZ20)</f>
        <v>0</v>
      </c>
      <c r="BA15" s="231">
        <f>SUM(BA16:BA20)</f>
        <v>0</v>
      </c>
      <c r="BB15" s="74">
        <f>IFERROR(BA15/(AY15+AZ15),0)</f>
        <v>0</v>
      </c>
      <c r="BC15" s="82">
        <f>SUM(BC16:BC20)</f>
        <v>0</v>
      </c>
      <c r="BD15" s="37">
        <f>IFERROR(BC15/(AY15+AZ15),0)</f>
        <v>0</v>
      </c>
      <c r="BE15" s="73">
        <f>SUM(BE16:BE20)</f>
        <v>0</v>
      </c>
      <c r="BF15" s="74">
        <f>SUM(BF16:BF20)</f>
        <v>0</v>
      </c>
      <c r="BG15" s="231">
        <f>SUM(BG16:BG20)</f>
        <v>0</v>
      </c>
      <c r="BH15" s="74">
        <f>IFERROR(BG15/(BE15+BF15),0)</f>
        <v>0</v>
      </c>
      <c r="BI15" s="82">
        <f>SUM(BI16:BI20)</f>
        <v>0</v>
      </c>
      <c r="BJ15" s="37">
        <f>IFERROR(BI15/(BE15+BF15),0)</f>
        <v>0</v>
      </c>
      <c r="BK15" s="73">
        <f>SUM(BK16:BK20)</f>
        <v>12</v>
      </c>
      <c r="BL15" s="74">
        <f>SUM(BL16:BL20)</f>
        <v>0</v>
      </c>
      <c r="BM15" s="231">
        <f>SUM(BM16:BM20)</f>
        <v>70421817</v>
      </c>
      <c r="BN15" s="74">
        <f>IFERROR(BM15/(BK15+BL15),0)</f>
        <v>5868484.75</v>
      </c>
      <c r="BO15" s="82">
        <f>SUM(BO16:BO20)</f>
        <v>138670.53</v>
      </c>
      <c r="BP15" s="37">
        <f>IFERROR(BO15/(BK15+BL15),0)</f>
        <v>11555.877500000001</v>
      </c>
    </row>
    <row r="16" spans="1:68" s="8" customFormat="1" ht="19.5" customHeight="1" outlineLevel="1" x14ac:dyDescent="0.3">
      <c r="A16" s="238"/>
      <c r="B16" s="139" t="str" cm="1">
        <f t="array" ref="B16:B20">$B$10:$B$14</f>
        <v>ΟΙΚΙΑΚΟΣ</v>
      </c>
      <c r="C16" s="9"/>
      <c r="D16" s="10"/>
      <c r="E16" s="232"/>
      <c r="F16" s="39">
        <f>IFERROR(E16/(C16+D16),0)</f>
        <v>0</v>
      </c>
      <c r="G16" s="30"/>
      <c r="H16" s="83">
        <f>IFERROR(G16/(C16+D16),0)</f>
        <v>0</v>
      </c>
      <c r="I16" s="9"/>
      <c r="J16" s="10"/>
      <c r="K16" s="232"/>
      <c r="L16" s="10">
        <f>IFERROR(K16/(I16+J16),0)</f>
        <v>0</v>
      </c>
      <c r="M16" s="30"/>
      <c r="N16" s="83">
        <f>IFERROR(M16/(I16+J16),0)</f>
        <v>0</v>
      </c>
      <c r="O16" s="9" t="s">
        <v>104</v>
      </c>
      <c r="P16" s="10"/>
      <c r="Q16" s="232"/>
      <c r="R16" s="216">
        <f t="shared" ref="R16:R20" si="22">IFERROR(Q16/(O16+P16),0)</f>
        <v>0</v>
      </c>
      <c r="S16" s="217"/>
      <c r="T16" s="217">
        <f t="shared" ref="T16:T20" si="23">IFERROR(S16/(O16+P16),0)</f>
        <v>0</v>
      </c>
      <c r="U16" s="9"/>
      <c r="V16" s="10"/>
      <c r="W16" s="232"/>
      <c r="X16" s="10">
        <f>IFERROR(W16/(U16+V16),0)</f>
        <v>0</v>
      </c>
      <c r="Y16" s="30"/>
      <c r="Z16" s="83">
        <f>IFERROR(Y16/(U16+V16),0)</f>
        <v>0</v>
      </c>
      <c r="AA16" s="9"/>
      <c r="AB16" s="10"/>
      <c r="AC16" s="232"/>
      <c r="AD16" s="10">
        <f>IFERROR(AC16/(AA16+AB16),0)</f>
        <v>0</v>
      </c>
      <c r="AE16" s="30"/>
      <c r="AF16" s="83">
        <f>IFERROR(AE16/(AA16+AB16),0)</f>
        <v>0</v>
      </c>
      <c r="AG16" s="9"/>
      <c r="AH16" s="10"/>
      <c r="AI16" s="232"/>
      <c r="AJ16" s="10">
        <f>IFERROR(AI16/(AG16+AH16),0)</f>
        <v>0</v>
      </c>
      <c r="AK16" s="30"/>
      <c r="AL16" s="83">
        <f>IFERROR(AK16/(AG16+AH16),0)</f>
        <v>0</v>
      </c>
      <c r="AM16" s="9"/>
      <c r="AN16" s="10"/>
      <c r="AO16" s="232"/>
      <c r="AP16" s="10">
        <f>IFERROR(AO16/(AM16+AN16),0)</f>
        <v>0</v>
      </c>
      <c r="AQ16" s="30"/>
      <c r="AR16" s="83">
        <f>IFERROR(AQ16/(AM16+AN16),0)</f>
        <v>0</v>
      </c>
      <c r="AS16" s="9"/>
      <c r="AT16" s="10"/>
      <c r="AU16" s="232"/>
      <c r="AV16" s="10">
        <f>IFERROR(AU16/(AS16+AT16),0)</f>
        <v>0</v>
      </c>
      <c r="AW16" s="30"/>
      <c r="AX16" s="83">
        <f>IFERROR(AW16/(AS16+AT16),0)</f>
        <v>0</v>
      </c>
      <c r="AY16" s="9"/>
      <c r="AZ16" s="10"/>
      <c r="BA16" s="232"/>
      <c r="BB16" s="10">
        <f>IFERROR(BA16/(AY16+AZ16),0)</f>
        <v>0</v>
      </c>
      <c r="BC16" s="30"/>
      <c r="BD16" s="83">
        <f>IFERROR(BC16/(AY16+AZ16),0)</f>
        <v>0</v>
      </c>
      <c r="BE16" s="9"/>
      <c r="BF16" s="10"/>
      <c r="BG16" s="232"/>
      <c r="BH16" s="10">
        <f>IFERROR(BG16/(BE16+BF16),0)</f>
        <v>0</v>
      </c>
      <c r="BI16" s="30"/>
      <c r="BJ16" s="83">
        <f>IFERROR(BI16/(BE16+BF16),0)</f>
        <v>0</v>
      </c>
      <c r="BK16" s="9" cm="1">
        <f t="array" ref="BK16">SUM(_xlfn._xlws.FILTER($C16:$BJ16,$C$8:$BJ$8=BK$8))</f>
        <v>0</v>
      </c>
      <c r="BL16" s="10" cm="1">
        <f t="array" ref="BL16">SUM(_xlfn._xlws.FILTER($C16:$BJ16,$C$8:$BJ$8=BL$8))</f>
        <v>0</v>
      </c>
      <c r="BM16" s="232" cm="1">
        <f t="array" ref="BM16">SUM(_xlfn._xlws.FILTER($C16:$BJ16,$C$8:$BJ$8=BM$8))</f>
        <v>0</v>
      </c>
      <c r="BN16" s="10">
        <f>IFERROR(BM16/(BK16+BL16),0)</f>
        <v>0</v>
      </c>
      <c r="BO16" s="225" cm="1">
        <f t="array" ref="BO16">SUM(_xlfn._xlws.FILTER($C16:$BJ16,$C$8:$BJ$8=BO$8))</f>
        <v>0</v>
      </c>
      <c r="BP16" s="83">
        <f>IFERROR(BO16/(BK16+BL16),0)</f>
        <v>0</v>
      </c>
    </row>
    <row r="17" spans="1:68" s="8" customFormat="1" ht="19.5" customHeight="1" outlineLevel="1" x14ac:dyDescent="0.3">
      <c r="A17" s="238"/>
      <c r="B17" s="139" t="str">
        <v>ΕΜΠΟΡΙΚΟΣ</v>
      </c>
      <c r="C17" s="9"/>
      <c r="D17" s="10"/>
      <c r="E17" s="232"/>
      <c r="F17" s="39">
        <f t="shared" ref="F17:F20" si="24">IFERROR(E17/(C17+D17),0)</f>
        <v>0</v>
      </c>
      <c r="G17" s="30"/>
      <c r="H17" s="83">
        <f t="shared" ref="H17:H20" si="25">IFERROR(G17/(C17+D17),0)</f>
        <v>0</v>
      </c>
      <c r="I17" s="9"/>
      <c r="J17" s="10"/>
      <c r="K17" s="232"/>
      <c r="L17" s="10">
        <f t="shared" ref="L17:L19" si="26">IFERROR(K17/(I17+J17),0)</f>
        <v>0</v>
      </c>
      <c r="M17" s="30"/>
      <c r="N17" s="83">
        <f t="shared" ref="N17:N20" si="27">IFERROR(M17/(I17+J17),0)</f>
        <v>0</v>
      </c>
      <c r="O17" s="9">
        <v>2</v>
      </c>
      <c r="P17" s="10"/>
      <c r="Q17" s="232">
        <v>23772</v>
      </c>
      <c r="R17" s="213">
        <f t="shared" si="22"/>
        <v>11886</v>
      </c>
      <c r="S17" s="215">
        <v>460.03</v>
      </c>
      <c r="T17" s="215">
        <f t="shared" si="23"/>
        <v>230.01499999999999</v>
      </c>
      <c r="U17" s="9"/>
      <c r="V17" s="10"/>
      <c r="W17" s="232"/>
      <c r="X17" s="10">
        <f t="shared" ref="X17:X18" si="28">IFERROR(W17/(U17+V17),0)</f>
        <v>0</v>
      </c>
      <c r="Y17" s="30"/>
      <c r="Z17" s="83">
        <f t="shared" ref="Z17:Z18" si="29">IFERROR(Y17/(U17+V17),0)</f>
        <v>0</v>
      </c>
      <c r="AA17" s="9"/>
      <c r="AB17" s="10"/>
      <c r="AC17" s="232"/>
      <c r="AD17" s="10">
        <f t="shared" ref="AD17:AD19" si="30">IFERROR(AC17/(AA17+AB17),0)</f>
        <v>0</v>
      </c>
      <c r="AE17" s="30"/>
      <c r="AF17" s="83">
        <f t="shared" ref="AF17:AF20" si="31">IFERROR(AE17/(AA17+AB17),0)</f>
        <v>0</v>
      </c>
      <c r="AG17" s="9"/>
      <c r="AH17" s="10"/>
      <c r="AI17" s="232"/>
      <c r="AJ17" s="10">
        <f t="shared" ref="AJ17:AJ19" si="32">IFERROR(AI17/(AG17+AH17),0)</f>
        <v>0</v>
      </c>
      <c r="AK17" s="30"/>
      <c r="AL17" s="83">
        <f t="shared" ref="AL17:AL20" si="33">IFERROR(AK17/(AG17+AH17),0)</f>
        <v>0</v>
      </c>
      <c r="AM17" s="9"/>
      <c r="AN17" s="10"/>
      <c r="AO17" s="232"/>
      <c r="AP17" s="10">
        <f t="shared" ref="AP17:AP19" si="34">IFERROR(AO17/(AM17+AN17),0)</f>
        <v>0</v>
      </c>
      <c r="AQ17" s="30"/>
      <c r="AR17" s="83">
        <f t="shared" ref="AR17:AR20" si="35">IFERROR(AQ17/(AM17+AN17),0)</f>
        <v>0</v>
      </c>
      <c r="AS17" s="9"/>
      <c r="AT17" s="10"/>
      <c r="AU17" s="232"/>
      <c r="AV17" s="10">
        <f t="shared" ref="AV17:AV19" si="36">IFERROR(AU17/(AS17+AT17),0)</f>
        <v>0</v>
      </c>
      <c r="AW17" s="30"/>
      <c r="AX17" s="83">
        <f t="shared" ref="AX17:AX20" si="37">IFERROR(AW17/(AS17+AT17),0)</f>
        <v>0</v>
      </c>
      <c r="AY17" s="9"/>
      <c r="AZ17" s="10"/>
      <c r="BA17" s="232"/>
      <c r="BB17" s="10">
        <f t="shared" ref="BB17:BB19" si="38">IFERROR(BA17/(AY17+AZ17),0)</f>
        <v>0</v>
      </c>
      <c r="BC17" s="30"/>
      <c r="BD17" s="83">
        <f t="shared" ref="BD17:BD20" si="39">IFERROR(BC17/(AY17+AZ17),0)</f>
        <v>0</v>
      </c>
      <c r="BE17" s="9"/>
      <c r="BF17" s="10"/>
      <c r="BG17" s="232"/>
      <c r="BH17" s="10">
        <f t="shared" ref="BH17:BH19" si="40">IFERROR(BG17/(BE17+BF17),0)</f>
        <v>0</v>
      </c>
      <c r="BI17" s="30"/>
      <c r="BJ17" s="83">
        <f t="shared" ref="BJ17:BJ20" si="41">IFERROR(BI17/(BE17+BF17),0)</f>
        <v>0</v>
      </c>
      <c r="BK17" s="9" cm="1">
        <f t="array" ref="BK17">SUM(_xlfn._xlws.FILTER($C17:$BJ17,$C$8:$BJ$8=BK$8))</f>
        <v>2</v>
      </c>
      <c r="BL17" s="10" cm="1">
        <f t="array" ref="BL17">SUM(_xlfn._xlws.FILTER($C17:$BJ17,$C$8:$BJ$8=BL$8))</f>
        <v>0</v>
      </c>
      <c r="BM17" s="232" cm="1">
        <f t="array" ref="BM17">SUM(_xlfn._xlws.FILTER($C17:$BJ17,$C$8:$BJ$8=BM$8))</f>
        <v>23772</v>
      </c>
      <c r="BN17" s="10">
        <f t="shared" ref="BN17:BN19" si="42">IFERROR(BM17/(BK17+BL17),0)</f>
        <v>11886</v>
      </c>
      <c r="BO17" s="225" cm="1">
        <f t="array" ref="BO17">SUM(_xlfn._xlws.FILTER($C17:$BJ17,$C$8:$BJ$8=BO$8))</f>
        <v>460.03</v>
      </c>
      <c r="BP17" s="83">
        <f t="shared" ref="BP17:BP20" si="43">IFERROR(BO17/(BK17+BL17),0)</f>
        <v>230.01499999999999</v>
      </c>
    </row>
    <row r="18" spans="1:68" s="8" customFormat="1" ht="19.5" customHeight="1" outlineLevel="1" x14ac:dyDescent="0.3">
      <c r="A18" s="238"/>
      <c r="B18" s="139" t="str">
        <v>CNG</v>
      </c>
      <c r="C18" s="9"/>
      <c r="D18" s="10"/>
      <c r="E18" s="232"/>
      <c r="F18" s="39">
        <f t="shared" si="24"/>
        <v>0</v>
      </c>
      <c r="G18" s="30"/>
      <c r="H18" s="83">
        <f t="shared" si="25"/>
        <v>0</v>
      </c>
      <c r="I18" s="9"/>
      <c r="J18" s="10"/>
      <c r="K18" s="232"/>
      <c r="L18" s="10">
        <f t="shared" si="26"/>
        <v>0</v>
      </c>
      <c r="M18" s="30"/>
      <c r="N18" s="83">
        <f t="shared" si="27"/>
        <v>0</v>
      </c>
      <c r="O18" s="9" t="s">
        <v>104</v>
      </c>
      <c r="P18" s="10"/>
      <c r="Q18" s="232"/>
      <c r="R18" s="213">
        <f t="shared" si="22"/>
        <v>0</v>
      </c>
      <c r="S18" s="215"/>
      <c r="T18" s="215">
        <f t="shared" si="23"/>
        <v>0</v>
      </c>
      <c r="U18" s="9"/>
      <c r="V18" s="10"/>
      <c r="W18" s="232"/>
      <c r="X18" s="10">
        <f t="shared" si="28"/>
        <v>0</v>
      </c>
      <c r="Y18" s="30"/>
      <c r="Z18" s="83">
        <f t="shared" si="29"/>
        <v>0</v>
      </c>
      <c r="AA18" s="9"/>
      <c r="AB18" s="10"/>
      <c r="AC18" s="232"/>
      <c r="AD18" s="10">
        <f t="shared" si="30"/>
        <v>0</v>
      </c>
      <c r="AE18" s="30"/>
      <c r="AF18" s="83">
        <f t="shared" si="31"/>
        <v>0</v>
      </c>
      <c r="AG18" s="9"/>
      <c r="AH18" s="10"/>
      <c r="AI18" s="232"/>
      <c r="AJ18" s="10">
        <f t="shared" si="32"/>
        <v>0</v>
      </c>
      <c r="AK18" s="30"/>
      <c r="AL18" s="83">
        <f t="shared" si="33"/>
        <v>0</v>
      </c>
      <c r="AM18" s="9"/>
      <c r="AN18" s="10"/>
      <c r="AO18" s="232"/>
      <c r="AP18" s="10">
        <f t="shared" si="34"/>
        <v>0</v>
      </c>
      <c r="AQ18" s="30"/>
      <c r="AR18" s="83">
        <f t="shared" si="35"/>
        <v>0</v>
      </c>
      <c r="AS18" s="9"/>
      <c r="AT18" s="10"/>
      <c r="AU18" s="232"/>
      <c r="AV18" s="10">
        <f t="shared" si="36"/>
        <v>0</v>
      </c>
      <c r="AW18" s="30"/>
      <c r="AX18" s="83">
        <f t="shared" si="37"/>
        <v>0</v>
      </c>
      <c r="AY18" s="9"/>
      <c r="AZ18" s="10"/>
      <c r="BA18" s="232"/>
      <c r="BB18" s="10">
        <f t="shared" si="38"/>
        <v>0</v>
      </c>
      <c r="BC18" s="30"/>
      <c r="BD18" s="83">
        <f t="shared" si="39"/>
        <v>0</v>
      </c>
      <c r="BE18" s="9"/>
      <c r="BF18" s="10"/>
      <c r="BG18" s="232"/>
      <c r="BH18" s="10">
        <f t="shared" si="40"/>
        <v>0</v>
      </c>
      <c r="BI18" s="30"/>
      <c r="BJ18" s="83">
        <f t="shared" si="41"/>
        <v>0</v>
      </c>
      <c r="BK18" s="9" cm="1">
        <f t="array" ref="BK18">SUM(_xlfn._xlws.FILTER($C18:$BJ18,$C$8:$BJ$8=BK$8))</f>
        <v>0</v>
      </c>
      <c r="BL18" s="10" cm="1">
        <f t="array" ref="BL18">SUM(_xlfn._xlws.FILTER($C18:$BJ18,$C$8:$BJ$8=BL$8))</f>
        <v>0</v>
      </c>
      <c r="BM18" s="232" cm="1">
        <f t="array" ref="BM18">SUM(_xlfn._xlws.FILTER($C18:$BJ18,$C$8:$BJ$8=BM$8))</f>
        <v>0</v>
      </c>
      <c r="BN18" s="10">
        <f t="shared" si="42"/>
        <v>0</v>
      </c>
      <c r="BO18" s="225" cm="1">
        <f t="array" ref="BO18">SUM(_xlfn._xlws.FILTER($C18:$BJ18,$C$8:$BJ$8=BO$8))</f>
        <v>0</v>
      </c>
      <c r="BP18" s="83">
        <f t="shared" si="43"/>
        <v>0</v>
      </c>
    </row>
    <row r="19" spans="1:68" s="15" customFormat="1" ht="19.5" customHeight="1" outlineLevel="1" x14ac:dyDescent="0.3">
      <c r="A19" s="238"/>
      <c r="B19" s="139" t="str">
        <v>ΒΙΟΜΗΧΑΝΙΚΟΣ</v>
      </c>
      <c r="C19" s="9"/>
      <c r="D19" s="10"/>
      <c r="E19" s="232"/>
      <c r="F19" s="39">
        <f t="shared" si="24"/>
        <v>0</v>
      </c>
      <c r="G19" s="30"/>
      <c r="H19" s="83">
        <f t="shared" si="25"/>
        <v>0</v>
      </c>
      <c r="I19" s="9"/>
      <c r="J19" s="10"/>
      <c r="K19" s="232"/>
      <c r="L19" s="10">
        <f t="shared" si="26"/>
        <v>0</v>
      </c>
      <c r="M19" s="30"/>
      <c r="N19" s="83">
        <f t="shared" si="27"/>
        <v>0</v>
      </c>
      <c r="O19" s="9">
        <v>1</v>
      </c>
      <c r="P19" s="10"/>
      <c r="Q19" s="232">
        <v>3242361</v>
      </c>
      <c r="R19" s="213">
        <f t="shared" si="22"/>
        <v>3242361</v>
      </c>
      <c r="S19" s="215">
        <v>4521.42</v>
      </c>
      <c r="T19" s="215">
        <f t="shared" si="23"/>
        <v>4521.42</v>
      </c>
      <c r="U19" s="9">
        <v>9</v>
      </c>
      <c r="V19" s="10"/>
      <c r="W19" s="232">
        <v>67155684</v>
      </c>
      <c r="X19" s="10">
        <f>IFERROR(Y19/(U19+V19),0)</f>
        <v>14854.342222222222</v>
      </c>
      <c r="Y19" s="70">
        <v>133689.07999999999</v>
      </c>
      <c r="Z19" s="83">
        <f>IFERROR(#REF!/(U19+V19),0)</f>
        <v>0</v>
      </c>
      <c r="AA19" s="9"/>
      <c r="AB19" s="10"/>
      <c r="AC19" s="232"/>
      <c r="AD19" s="10">
        <f t="shared" si="30"/>
        <v>0</v>
      </c>
      <c r="AE19" s="30"/>
      <c r="AF19" s="83">
        <f t="shared" si="31"/>
        <v>0</v>
      </c>
      <c r="AG19" s="9"/>
      <c r="AH19" s="10"/>
      <c r="AI19" s="232"/>
      <c r="AJ19" s="10">
        <f t="shared" si="32"/>
        <v>0</v>
      </c>
      <c r="AK19" s="30"/>
      <c r="AL19" s="83">
        <f t="shared" si="33"/>
        <v>0</v>
      </c>
      <c r="AM19" s="9"/>
      <c r="AN19" s="10"/>
      <c r="AO19" s="232"/>
      <c r="AP19" s="10">
        <f t="shared" si="34"/>
        <v>0</v>
      </c>
      <c r="AQ19" s="30"/>
      <c r="AR19" s="83">
        <f t="shared" si="35"/>
        <v>0</v>
      </c>
      <c r="AS19" s="9"/>
      <c r="AT19" s="10"/>
      <c r="AU19" s="232"/>
      <c r="AV19" s="10">
        <f t="shared" si="36"/>
        <v>0</v>
      </c>
      <c r="AW19" s="30"/>
      <c r="AX19" s="83">
        <f t="shared" si="37"/>
        <v>0</v>
      </c>
      <c r="AY19" s="9"/>
      <c r="AZ19" s="10"/>
      <c r="BA19" s="232"/>
      <c r="BB19" s="10">
        <f t="shared" si="38"/>
        <v>0</v>
      </c>
      <c r="BC19" s="30"/>
      <c r="BD19" s="83">
        <f t="shared" si="39"/>
        <v>0</v>
      </c>
      <c r="BE19" s="9"/>
      <c r="BF19" s="10"/>
      <c r="BG19" s="232"/>
      <c r="BH19" s="10">
        <f t="shared" si="40"/>
        <v>0</v>
      </c>
      <c r="BI19" s="30"/>
      <c r="BJ19" s="83">
        <f t="shared" si="41"/>
        <v>0</v>
      </c>
      <c r="BK19" s="9" cm="1">
        <f t="array" ref="BK19">SUM(_xlfn._xlws.FILTER($C19:$BJ19,$C$8:$BJ$8=BK$8))</f>
        <v>10</v>
      </c>
      <c r="BL19" s="10" cm="1">
        <f t="array" ref="BL19">SUM(_xlfn._xlws.FILTER($C19:$BJ19,$C$8:$BJ$8=BL$8))</f>
        <v>0</v>
      </c>
      <c r="BM19" s="232" cm="1">
        <f t="array" ref="BM19">SUM(_xlfn._xlws.FILTER($C19:$BJ19,$C$8:$BJ$8=BM$8))</f>
        <v>70398045</v>
      </c>
      <c r="BN19" s="10">
        <f t="shared" si="42"/>
        <v>7039804.5</v>
      </c>
      <c r="BO19" s="225" cm="1">
        <f t="array" ref="BO19">SUM(_xlfn._xlws.FILTER($C19:$BJ19,$C$8:$BJ$8=BO$8))</f>
        <v>138210.5</v>
      </c>
      <c r="BP19" s="83">
        <f t="shared" si="43"/>
        <v>13821.05</v>
      </c>
    </row>
    <row r="20" spans="1:68" s="15" customFormat="1" ht="19.5" customHeight="1" outlineLevel="1" thickBot="1" x14ac:dyDescent="0.35">
      <c r="A20" s="239"/>
      <c r="B20" s="139" t="str">
        <v>ΚΛΙΜΑΤΙΣΜΟΣ / ΣΥΜΠΑΡΑΓΩΓΗ</v>
      </c>
      <c r="C20" s="160"/>
      <c r="D20" s="148"/>
      <c r="E20" s="233"/>
      <c r="F20" s="39">
        <f t="shared" si="24"/>
        <v>0</v>
      </c>
      <c r="G20" s="140"/>
      <c r="H20" s="83">
        <f t="shared" si="25"/>
        <v>0</v>
      </c>
      <c r="I20" s="160"/>
      <c r="J20" s="148"/>
      <c r="K20" s="233"/>
      <c r="L20" s="10">
        <f>IFERROR(K20/(I20+J20),0)</f>
        <v>0</v>
      </c>
      <c r="M20" s="30"/>
      <c r="N20" s="83">
        <f t="shared" si="27"/>
        <v>0</v>
      </c>
      <c r="O20" s="160" t="s">
        <v>104</v>
      </c>
      <c r="P20" s="148"/>
      <c r="Q20" s="233"/>
      <c r="R20" s="213">
        <f t="shared" si="22"/>
        <v>0</v>
      </c>
      <c r="S20" s="215"/>
      <c r="T20" s="215">
        <f t="shared" si="23"/>
        <v>0</v>
      </c>
      <c r="U20" s="160"/>
      <c r="V20" s="148"/>
      <c r="W20" s="233"/>
      <c r="X20" s="10">
        <f>IFERROR(W20/(U20+V20),0)</f>
        <v>0</v>
      </c>
      <c r="Y20" s="30"/>
      <c r="Z20" s="83">
        <f t="shared" ref="Z20" si="44">IFERROR(Y20/(U20+V20),0)</f>
        <v>0</v>
      </c>
      <c r="AA20" s="160"/>
      <c r="AB20" s="148"/>
      <c r="AC20" s="233"/>
      <c r="AD20" s="10">
        <f>IFERROR(AC20/(AA20+AB20),0)</f>
        <v>0</v>
      </c>
      <c r="AE20" s="30"/>
      <c r="AF20" s="83">
        <f t="shared" si="31"/>
        <v>0</v>
      </c>
      <c r="AG20" s="160"/>
      <c r="AH20" s="148"/>
      <c r="AI20" s="233"/>
      <c r="AJ20" s="10">
        <f>IFERROR(AI20/(AG20+AH20),0)</f>
        <v>0</v>
      </c>
      <c r="AK20" s="30"/>
      <c r="AL20" s="83">
        <f t="shared" si="33"/>
        <v>0</v>
      </c>
      <c r="AM20" s="160"/>
      <c r="AN20" s="148"/>
      <c r="AO20" s="233"/>
      <c r="AP20" s="10">
        <f>IFERROR(AO20/(AM20+AN20),0)</f>
        <v>0</v>
      </c>
      <c r="AQ20" s="30"/>
      <c r="AR20" s="83">
        <f t="shared" si="35"/>
        <v>0</v>
      </c>
      <c r="AS20" s="160"/>
      <c r="AT20" s="148"/>
      <c r="AU20" s="233"/>
      <c r="AV20" s="10">
        <f>IFERROR(AU20/(AS20+AT20),0)</f>
        <v>0</v>
      </c>
      <c r="AW20" s="30"/>
      <c r="AX20" s="83">
        <f t="shared" si="37"/>
        <v>0</v>
      </c>
      <c r="AY20" s="160"/>
      <c r="AZ20" s="148"/>
      <c r="BA20" s="233"/>
      <c r="BB20" s="10">
        <f>IFERROR(BA20/(AY20+AZ20),0)</f>
        <v>0</v>
      </c>
      <c r="BC20" s="30"/>
      <c r="BD20" s="83">
        <f t="shared" si="39"/>
        <v>0</v>
      </c>
      <c r="BE20" s="160"/>
      <c r="BF20" s="148"/>
      <c r="BG20" s="233"/>
      <c r="BH20" s="10">
        <f>IFERROR(BG20/(BE20+BF20),0)</f>
        <v>0</v>
      </c>
      <c r="BI20" s="30"/>
      <c r="BJ20" s="83">
        <f t="shared" si="41"/>
        <v>0</v>
      </c>
      <c r="BK20" s="160" cm="1">
        <f t="array" ref="BK20">SUM(_xlfn._xlws.FILTER($C20:$BJ20,$C$8:$BJ$8=BK$8))</f>
        <v>0</v>
      </c>
      <c r="BL20" s="148" cm="1">
        <f t="array" ref="BL20">SUM(_xlfn._xlws.FILTER($C20:$BJ20,$C$8:$BJ$8=BL$8))</f>
        <v>0</v>
      </c>
      <c r="BM20" s="233" cm="1">
        <f t="array" ref="BM20">SUM(_xlfn._xlws.FILTER($C20:$BJ20,$C$8:$BJ$8=BM$8))</f>
        <v>0</v>
      </c>
      <c r="BN20" s="10">
        <f>IFERROR(BM20/(BK20+BL20),0)</f>
        <v>0</v>
      </c>
      <c r="BO20" s="225" cm="1">
        <f t="array" ref="BO20">SUM(_xlfn._xlws.FILTER($C20:$BJ20,$C$8:$BJ$8=BO$8))</f>
        <v>0</v>
      </c>
      <c r="BP20" s="83">
        <f t="shared" si="43"/>
        <v>0</v>
      </c>
    </row>
    <row r="21" spans="1:68" s="8" customFormat="1" ht="18" x14ac:dyDescent="0.3">
      <c r="A21" s="237">
        <v>3</v>
      </c>
      <c r="B21" s="141" t="s">
        <v>155</v>
      </c>
      <c r="C21" s="73">
        <f>SUM(C22:C26)</f>
        <v>5</v>
      </c>
      <c r="D21" s="74">
        <f>SUM(D22:D26)</f>
        <v>0</v>
      </c>
      <c r="E21" s="231">
        <f>SUM(E22:E26)</f>
        <v>6339339</v>
      </c>
      <c r="F21" s="121">
        <f>IFERROR(E21/(C21+D21),0)</f>
        <v>1267867.8</v>
      </c>
      <c r="G21" s="82">
        <f>SUM(G22:G26)</f>
        <v>6294.18</v>
      </c>
      <c r="H21" s="37">
        <f>IFERROR(G21/(C21+D21),0)</f>
        <v>1258.836</v>
      </c>
      <c r="I21" s="73">
        <f>SUM(I22:I26)</f>
        <v>4</v>
      </c>
      <c r="J21" s="74">
        <f>SUM(J22:J26)</f>
        <v>0</v>
      </c>
      <c r="K21" s="231">
        <f>SUM(K22:K26)</f>
        <v>2125459</v>
      </c>
      <c r="L21" s="74">
        <f>IFERROR(K21/(I21+J21),0)</f>
        <v>531364.75</v>
      </c>
      <c r="M21" s="82">
        <f>SUM(M22:M26)</f>
        <v>3702.04</v>
      </c>
      <c r="N21" s="37">
        <f>IFERROR(M21/(I21+J21),0)</f>
        <v>925.51</v>
      </c>
      <c r="O21" s="73">
        <f>SUM(O22:O26)</f>
        <v>8</v>
      </c>
      <c r="P21" s="74">
        <f>SUM(P22:P26)</f>
        <v>0</v>
      </c>
      <c r="Q21" s="231">
        <f>SUM(Q22:Q26)</f>
        <v>12306133</v>
      </c>
      <c r="R21" s="74">
        <f>IFERROR(Q21/(O21+P21),0)</f>
        <v>1538266.625</v>
      </c>
      <c r="S21" s="82">
        <f>SUM(S22:S26)</f>
        <v>16935.759999999998</v>
      </c>
      <c r="T21" s="37">
        <f>IFERROR(S21/(O21+P21),0)</f>
        <v>2116.9699999999998</v>
      </c>
      <c r="U21" s="73">
        <f>SUM(U22:U26)</f>
        <v>24</v>
      </c>
      <c r="V21" s="74">
        <f>SUM(V22:V26)</f>
        <v>0</v>
      </c>
      <c r="W21" s="231">
        <f>SUM(W22:W26)</f>
        <v>12796331</v>
      </c>
      <c r="X21" s="74">
        <f>IFERROR(W21/(U21+V21),0)</f>
        <v>533180.45833333337</v>
      </c>
      <c r="Y21" s="81">
        <f>SUM(Y22:Y26)</f>
        <v>49938.929999999993</v>
      </c>
      <c r="Z21" s="37">
        <f>IFERROR(Y21/(U21+V21),0)</f>
        <v>2080.7887499999997</v>
      </c>
      <c r="AA21" s="73">
        <f>SUM(AA22:AA26)</f>
        <v>9</v>
      </c>
      <c r="AB21" s="74">
        <f>SUM(AB22:AB26)</f>
        <v>0</v>
      </c>
      <c r="AC21" s="231">
        <f>SUM(AC22:AC26)</f>
        <v>3958340</v>
      </c>
      <c r="AD21" s="74">
        <f>IFERROR(AC21/(AA21+AB21),0)</f>
        <v>439815.55555555556</v>
      </c>
      <c r="AE21" s="81">
        <f>SUM(AE22:AE26)</f>
        <v>13613.95</v>
      </c>
      <c r="AF21" s="37">
        <f>IFERROR(AE21/(AA21+AB21),0)</f>
        <v>1512.6611111111113</v>
      </c>
      <c r="AG21" s="73">
        <f>SUM(AG22:AG26)</f>
        <v>13</v>
      </c>
      <c r="AH21" s="74">
        <f>SUM(AH22:AH26)</f>
        <v>0</v>
      </c>
      <c r="AI21" s="231">
        <f>SUM(AI22:AI26)</f>
        <v>2192675</v>
      </c>
      <c r="AJ21" s="74">
        <f>IFERROR(AI21/(AG21+AH21),0)</f>
        <v>168667.30769230769</v>
      </c>
      <c r="AK21" s="82">
        <f>SUM(AK22:AK26)</f>
        <v>22235.01</v>
      </c>
      <c r="AL21" s="37">
        <f>IFERROR(AK21/(AG21+AH21),0)</f>
        <v>1710.3853846153845</v>
      </c>
      <c r="AM21" s="73">
        <f>SUM(AM22:AM26)</f>
        <v>0</v>
      </c>
      <c r="AN21" s="74">
        <f>SUM(AN22:AN26)</f>
        <v>0</v>
      </c>
      <c r="AO21" s="231">
        <f>SUM(AO22:AO26)</f>
        <v>0</v>
      </c>
      <c r="AP21" s="74">
        <f>IFERROR(AO21/(AM21+AN21),0)</f>
        <v>0</v>
      </c>
      <c r="AQ21" s="82">
        <f>SUM(AQ22:AQ26)</f>
        <v>0</v>
      </c>
      <c r="AR21" s="37">
        <f>IFERROR(AQ21/(AM21+AN21),0)</f>
        <v>0</v>
      </c>
      <c r="AS21" s="73">
        <f>SUM(AS22:AS26)</f>
        <v>0</v>
      </c>
      <c r="AT21" s="74">
        <f>SUM(AT22:AT26)</f>
        <v>0</v>
      </c>
      <c r="AU21" s="231">
        <f>SUM(AU22:AU26)</f>
        <v>0</v>
      </c>
      <c r="AV21" s="74">
        <f>IFERROR(AU21/(AS21+AT21),0)</f>
        <v>0</v>
      </c>
      <c r="AW21" s="82">
        <f>SUM(AW22:AW26)</f>
        <v>0</v>
      </c>
      <c r="AX21" s="37">
        <f>IFERROR(AW21/(AS21+AT21),0)</f>
        <v>0</v>
      </c>
      <c r="AY21" s="73">
        <f>SUM(AY22:AY26)</f>
        <v>0</v>
      </c>
      <c r="AZ21" s="74">
        <f>SUM(AZ22:AZ26)</f>
        <v>0</v>
      </c>
      <c r="BA21" s="231">
        <f>SUM(BA22:BA26)</f>
        <v>0</v>
      </c>
      <c r="BB21" s="74">
        <f>IFERROR(BA21/(AY21+AZ21),0)</f>
        <v>0</v>
      </c>
      <c r="BC21" s="82">
        <f>SUM(BC22:BC26)</f>
        <v>0</v>
      </c>
      <c r="BD21" s="37">
        <f>IFERROR(BC21/(AY21+AZ21),0)</f>
        <v>0</v>
      </c>
      <c r="BE21" s="73">
        <f>SUM(BE22:BE26)</f>
        <v>0</v>
      </c>
      <c r="BF21" s="74">
        <f>SUM(BF22:BF26)</f>
        <v>0</v>
      </c>
      <c r="BG21" s="231">
        <f>SUM(BG22:BG26)</f>
        <v>0</v>
      </c>
      <c r="BH21" s="74">
        <f>IFERROR(BG21/(BE21+BF21),0)</f>
        <v>0</v>
      </c>
      <c r="BI21" s="82">
        <f>SUM(BI22:BI26)</f>
        <v>0</v>
      </c>
      <c r="BJ21" s="37">
        <f>IFERROR(BI21/(BE21+BF21),0)</f>
        <v>0</v>
      </c>
      <c r="BK21" s="73">
        <f>SUM(BK22:BK26)</f>
        <v>63</v>
      </c>
      <c r="BL21" s="74">
        <f>SUM(BL22:BL26)</f>
        <v>0</v>
      </c>
      <c r="BM21" s="231">
        <f>SUM(BM22:BM26)</f>
        <v>39718277</v>
      </c>
      <c r="BN21" s="74">
        <f>IFERROR(BM21/(BK21+BL21),0)</f>
        <v>630448.8412698413</v>
      </c>
      <c r="BO21" s="82">
        <f>SUM(BO22:BO26)</f>
        <v>112719.87</v>
      </c>
      <c r="BP21" s="37">
        <f>IFERROR(BO21/(BK21+BL21),0)</f>
        <v>1789.2042857142856</v>
      </c>
    </row>
    <row r="22" spans="1:68" s="8" customFormat="1" ht="19.5" customHeight="1" outlineLevel="1" x14ac:dyDescent="0.3">
      <c r="A22" s="238"/>
      <c r="B22" s="139" t="str" cm="1">
        <f t="array" ref="B22:B26">$B$10:$B$14</f>
        <v>ΟΙΚΙΑΚΟΣ</v>
      </c>
      <c r="C22" s="9"/>
      <c r="D22" s="10"/>
      <c r="E22" s="232"/>
      <c r="F22" s="39">
        <f>IFERROR(E22/(C22+D22),0)</f>
        <v>0</v>
      </c>
      <c r="G22" s="30"/>
      <c r="H22" s="83">
        <f>IFERROR(G22/(C22+D22),0)</f>
        <v>0</v>
      </c>
      <c r="I22" s="9"/>
      <c r="J22" s="10"/>
      <c r="K22" s="232"/>
      <c r="L22" s="10">
        <f>IFERROR(K22/(I22+J22),0)</f>
        <v>0</v>
      </c>
      <c r="M22" s="30"/>
      <c r="N22" s="83">
        <f>IFERROR(M22/(I22+J22),0)</f>
        <v>0</v>
      </c>
      <c r="O22" s="9" t="s">
        <v>104</v>
      </c>
      <c r="P22" s="10"/>
      <c r="Q22" s="232"/>
      <c r="R22" s="216">
        <f t="shared" ref="R22:R24" si="45">IFERROR(Q22/(O22+P22),0)</f>
        <v>0</v>
      </c>
      <c r="S22" s="217"/>
      <c r="T22" s="217">
        <f t="shared" ref="T22:T24" si="46">IFERROR(S22/(O22+P22),0)</f>
        <v>0</v>
      </c>
      <c r="U22" s="9"/>
      <c r="V22" s="10"/>
      <c r="W22" s="232"/>
      <c r="X22" s="10">
        <f>IFERROR(W22/(U22+V22),0)</f>
        <v>0</v>
      </c>
      <c r="Y22" s="30"/>
      <c r="Z22" s="83">
        <f>IFERROR(Y22/(U22+V22),0)</f>
        <v>0</v>
      </c>
      <c r="AA22" s="9"/>
      <c r="AB22" s="10"/>
      <c r="AC22" s="232"/>
      <c r="AD22" s="10">
        <f>IFERROR(AC22/(AA22+AB22),0)</f>
        <v>0</v>
      </c>
      <c r="AE22" s="30"/>
      <c r="AF22" s="83">
        <f>IFERROR(AE22/(AA22+AB22),0)</f>
        <v>0</v>
      </c>
      <c r="AG22" s="9"/>
      <c r="AH22" s="10"/>
      <c r="AI22" s="232"/>
      <c r="AJ22" s="10">
        <f>IFERROR(AI22/(AG22+AH22),0)</f>
        <v>0</v>
      </c>
      <c r="AK22" s="30"/>
      <c r="AL22" s="83">
        <f>IFERROR(AK22/(AG22+AH22),0)</f>
        <v>0</v>
      </c>
      <c r="AM22" s="9"/>
      <c r="AN22" s="10"/>
      <c r="AO22" s="232"/>
      <c r="AP22" s="10">
        <f>IFERROR(AO22/(AM22+AN22),0)</f>
        <v>0</v>
      </c>
      <c r="AQ22" s="30"/>
      <c r="AR22" s="83">
        <f>IFERROR(AQ22/(AM22+AN22),0)</f>
        <v>0</v>
      </c>
      <c r="AS22" s="9"/>
      <c r="AT22" s="10"/>
      <c r="AU22" s="232"/>
      <c r="AV22" s="10">
        <f>IFERROR(AU22/(AS22+AT22),0)</f>
        <v>0</v>
      </c>
      <c r="AW22" s="30"/>
      <c r="AX22" s="83">
        <f>IFERROR(AW22/(AS22+AT22),0)</f>
        <v>0</v>
      </c>
      <c r="AY22" s="9"/>
      <c r="AZ22" s="10"/>
      <c r="BA22" s="232"/>
      <c r="BB22" s="10">
        <f>IFERROR(BA22/(AY22+AZ22),0)</f>
        <v>0</v>
      </c>
      <c r="BC22" s="30"/>
      <c r="BD22" s="83">
        <f>IFERROR(BC22/(AY22+AZ22),0)</f>
        <v>0</v>
      </c>
      <c r="BE22" s="9"/>
      <c r="BF22" s="10"/>
      <c r="BG22" s="232"/>
      <c r="BH22" s="10">
        <f>IFERROR(BG22/(BE22+BF22),0)</f>
        <v>0</v>
      </c>
      <c r="BI22" s="30"/>
      <c r="BJ22" s="83">
        <f>IFERROR(BI22/(BE22+BF22),0)</f>
        <v>0</v>
      </c>
      <c r="BK22" s="9" cm="1">
        <f t="array" ref="BK22">SUM(_xlfn._xlws.FILTER($C22:$BJ22,$C$8:$BJ$8=BK$8))</f>
        <v>0</v>
      </c>
      <c r="BL22" s="10" cm="1">
        <f t="array" ref="BL22">SUM(_xlfn._xlws.FILTER($C22:$BJ22,$C$8:$BJ$8=BL$8))</f>
        <v>0</v>
      </c>
      <c r="BM22" s="232" cm="1">
        <f t="array" ref="BM22">SUM(_xlfn._xlws.FILTER($C22:$BJ22,$C$8:$BJ$8=BM$8))</f>
        <v>0</v>
      </c>
      <c r="BN22" s="10">
        <f>IFERROR(BM22/(BK22+BL22),0)</f>
        <v>0</v>
      </c>
      <c r="BO22" s="225" cm="1">
        <f t="array" ref="BO22">SUM(_xlfn._xlws.FILTER($C22:$BJ22,$C$8:$BJ$8=BO$8))</f>
        <v>0</v>
      </c>
      <c r="BP22" s="83">
        <f>IFERROR(BO22/(BK22+BL22),0)</f>
        <v>0</v>
      </c>
    </row>
    <row r="23" spans="1:68" s="8" customFormat="1" ht="19.5" customHeight="1" outlineLevel="1" x14ac:dyDescent="0.3">
      <c r="A23" s="238"/>
      <c r="B23" s="139" t="str">
        <v>ΕΜΠΟΡΙΚΟΣ</v>
      </c>
      <c r="C23" s="9"/>
      <c r="D23" s="10"/>
      <c r="E23" s="232"/>
      <c r="F23" s="39">
        <f t="shared" ref="F23:F26" si="47">IFERROR(E23/(C23+D23),0)</f>
        <v>0</v>
      </c>
      <c r="G23" s="30"/>
      <c r="H23" s="83">
        <f t="shared" ref="H23:H26" si="48">IFERROR(G23/(C23+D23),0)</f>
        <v>0</v>
      </c>
      <c r="I23" s="9"/>
      <c r="J23" s="10"/>
      <c r="K23" s="232"/>
      <c r="L23" s="10">
        <f t="shared" ref="L23:L25" si="49">IFERROR(K23/(I23+J23),0)</f>
        <v>0</v>
      </c>
      <c r="M23" s="30"/>
      <c r="N23" s="83">
        <f t="shared" ref="N23:N26" si="50">IFERROR(M23/(I23+J23),0)</f>
        <v>0</v>
      </c>
      <c r="O23" s="9" t="s">
        <v>104</v>
      </c>
      <c r="P23" s="10"/>
      <c r="Q23" s="232"/>
      <c r="R23" s="213">
        <f t="shared" si="45"/>
        <v>0</v>
      </c>
      <c r="S23" s="215"/>
      <c r="T23" s="215">
        <f t="shared" si="46"/>
        <v>0</v>
      </c>
      <c r="U23" s="9">
        <v>5</v>
      </c>
      <c r="V23" s="10"/>
      <c r="W23" s="232">
        <v>1299035</v>
      </c>
      <c r="X23" s="10">
        <f t="shared" ref="X23:X25" si="51">IFERROR(W23/(U23+V23),0)</f>
        <v>259807</v>
      </c>
      <c r="Y23" s="30">
        <v>21735.759999999998</v>
      </c>
      <c r="Z23" s="83">
        <f t="shared" ref="Z23:Z26" si="52">IFERROR(Y23/(U23+V23),0)</f>
        <v>4347.152</v>
      </c>
      <c r="AA23" s="9">
        <v>3</v>
      </c>
      <c r="AB23" s="10"/>
      <c r="AC23" s="232">
        <v>402030</v>
      </c>
      <c r="AD23" s="10">
        <f t="shared" ref="AD23:AD25" si="53">IFERROR(AC23/(AA23+AB23),0)</f>
        <v>134010</v>
      </c>
      <c r="AE23" s="30">
        <v>6104.09</v>
      </c>
      <c r="AF23" s="83">
        <f t="shared" ref="AF23:AF26" si="54">IFERROR(AE23/(AA23+AB23),0)</f>
        <v>2034.6966666666667</v>
      </c>
      <c r="AG23" s="9">
        <v>10</v>
      </c>
      <c r="AH23" s="10"/>
      <c r="AI23" s="232">
        <v>1383424</v>
      </c>
      <c r="AJ23" s="10">
        <f t="shared" ref="AJ23:AJ25" si="55">IFERROR(AI23/(AG23+AH23),0)</f>
        <v>138342.39999999999</v>
      </c>
      <c r="AK23" s="30">
        <v>18907.189999999999</v>
      </c>
      <c r="AL23" s="83">
        <f t="shared" ref="AL23:AL26" si="56">IFERROR(AK23/(AG23+AH23),0)</f>
        <v>1890.7189999999998</v>
      </c>
      <c r="AM23" s="9"/>
      <c r="AN23" s="10"/>
      <c r="AO23" s="232"/>
      <c r="AP23" s="10">
        <f t="shared" ref="AP23:AP25" si="57">IFERROR(AO23/(AM23+AN23),0)</f>
        <v>0</v>
      </c>
      <c r="AQ23" s="30"/>
      <c r="AR23" s="83">
        <f t="shared" ref="AR23:AR26" si="58">IFERROR(AQ23/(AM23+AN23),0)</f>
        <v>0</v>
      </c>
      <c r="AS23" s="9"/>
      <c r="AT23" s="10"/>
      <c r="AU23" s="232"/>
      <c r="AV23" s="10">
        <f t="shared" ref="AV23:AV25" si="59">IFERROR(AU23/(AS23+AT23),0)</f>
        <v>0</v>
      </c>
      <c r="AW23" s="30"/>
      <c r="AX23" s="83">
        <f t="shared" ref="AX23:AX26" si="60">IFERROR(AW23/(AS23+AT23),0)</f>
        <v>0</v>
      </c>
      <c r="AY23" s="9"/>
      <c r="AZ23" s="10"/>
      <c r="BA23" s="232"/>
      <c r="BB23" s="10">
        <f t="shared" ref="BB23:BB25" si="61">IFERROR(BA23/(AY23+AZ23),0)</f>
        <v>0</v>
      </c>
      <c r="BC23" s="30"/>
      <c r="BD23" s="83">
        <f t="shared" ref="BD23:BD26" si="62">IFERROR(BC23/(AY23+AZ23),0)</f>
        <v>0</v>
      </c>
      <c r="BE23" s="9"/>
      <c r="BF23" s="10"/>
      <c r="BG23" s="232"/>
      <c r="BH23" s="10">
        <f t="shared" ref="BH23:BH25" si="63">IFERROR(BG23/(BE23+BF23),0)</f>
        <v>0</v>
      </c>
      <c r="BI23" s="30"/>
      <c r="BJ23" s="83">
        <f t="shared" ref="BJ23:BJ26" si="64">IFERROR(BI23/(BE23+BF23),0)</f>
        <v>0</v>
      </c>
      <c r="BK23" s="9" cm="1">
        <f t="array" ref="BK23">SUM(_xlfn._xlws.FILTER($C23:$BJ23,$C$8:$BJ$8=BK$8))</f>
        <v>18</v>
      </c>
      <c r="BL23" s="10" cm="1">
        <f t="array" ref="BL23">SUM(_xlfn._xlws.FILTER($C23:$BJ23,$C$8:$BJ$8=BL$8))</f>
        <v>0</v>
      </c>
      <c r="BM23" s="232" cm="1">
        <f t="array" ref="BM23">SUM(_xlfn._xlws.FILTER($C23:$BJ23,$C$8:$BJ$8=BM$8))</f>
        <v>3084489</v>
      </c>
      <c r="BN23" s="10">
        <f t="shared" ref="BN23:BN25" si="65">IFERROR(BM23/(BK23+BL23),0)</f>
        <v>171360.5</v>
      </c>
      <c r="BO23" s="225" cm="1">
        <f t="array" ref="BO23">SUM(_xlfn._xlws.FILTER($C23:$BJ23,$C$8:$BJ$8=BO$8))</f>
        <v>46747.039999999994</v>
      </c>
      <c r="BP23" s="83">
        <f t="shared" ref="BP23:BP26" si="66">IFERROR(BO23/(BK23+BL23),0)</f>
        <v>2597.0577777777776</v>
      </c>
    </row>
    <row r="24" spans="1:68" s="8" customFormat="1" ht="19.5" customHeight="1" outlineLevel="1" x14ac:dyDescent="0.3">
      <c r="A24" s="238"/>
      <c r="B24" s="139" t="str">
        <v>CNG</v>
      </c>
      <c r="C24" s="9">
        <v>4</v>
      </c>
      <c r="D24" s="10"/>
      <c r="E24" s="232">
        <v>5236379</v>
      </c>
      <c r="F24" s="39">
        <f t="shared" si="47"/>
        <v>1309094.75</v>
      </c>
      <c r="G24" s="30">
        <v>5512.87</v>
      </c>
      <c r="H24" s="83">
        <f t="shared" si="48"/>
        <v>1378.2175</v>
      </c>
      <c r="I24" s="9">
        <v>2</v>
      </c>
      <c r="J24" s="10"/>
      <c r="K24" s="232">
        <v>1057169</v>
      </c>
      <c r="L24" s="10">
        <f t="shared" si="49"/>
        <v>528584.5</v>
      </c>
      <c r="M24" s="30">
        <v>2478.1099999999997</v>
      </c>
      <c r="N24" s="83">
        <f t="shared" si="50"/>
        <v>1239.0549999999998</v>
      </c>
      <c r="O24" s="9" t="s">
        <v>104</v>
      </c>
      <c r="P24" s="10"/>
      <c r="Q24" s="232"/>
      <c r="R24" s="213">
        <f t="shared" si="45"/>
        <v>0</v>
      </c>
      <c r="S24" s="215"/>
      <c r="T24" s="215">
        <f t="shared" si="46"/>
        <v>0</v>
      </c>
      <c r="U24" s="9"/>
      <c r="V24" s="10"/>
      <c r="W24" s="232"/>
      <c r="X24" s="10">
        <f t="shared" si="51"/>
        <v>0</v>
      </c>
      <c r="Y24" s="30"/>
      <c r="Z24" s="83">
        <f t="shared" si="52"/>
        <v>0</v>
      </c>
      <c r="AA24" s="9"/>
      <c r="AB24" s="10"/>
      <c r="AC24" s="232"/>
      <c r="AD24" s="10">
        <f t="shared" si="53"/>
        <v>0</v>
      </c>
      <c r="AE24" s="30"/>
      <c r="AF24" s="83">
        <f t="shared" si="54"/>
        <v>0</v>
      </c>
      <c r="AG24" s="9"/>
      <c r="AH24" s="10"/>
      <c r="AI24" s="232"/>
      <c r="AJ24" s="10">
        <f t="shared" si="55"/>
        <v>0</v>
      </c>
      <c r="AK24" s="30"/>
      <c r="AL24" s="83">
        <f t="shared" si="56"/>
        <v>0</v>
      </c>
      <c r="AM24" s="9"/>
      <c r="AN24" s="10"/>
      <c r="AO24" s="232"/>
      <c r="AP24" s="10">
        <f t="shared" si="57"/>
        <v>0</v>
      </c>
      <c r="AQ24" s="30"/>
      <c r="AR24" s="83">
        <f t="shared" si="58"/>
        <v>0</v>
      </c>
      <c r="AS24" s="9"/>
      <c r="AT24" s="10"/>
      <c r="AU24" s="232"/>
      <c r="AV24" s="10">
        <f t="shared" si="59"/>
        <v>0</v>
      </c>
      <c r="AW24" s="30"/>
      <c r="AX24" s="83">
        <f t="shared" si="60"/>
        <v>0</v>
      </c>
      <c r="AY24" s="9"/>
      <c r="AZ24" s="10"/>
      <c r="BA24" s="232"/>
      <c r="BB24" s="10">
        <f t="shared" si="61"/>
        <v>0</v>
      </c>
      <c r="BC24" s="30"/>
      <c r="BD24" s="83">
        <f t="shared" si="62"/>
        <v>0</v>
      </c>
      <c r="BE24" s="9"/>
      <c r="BF24" s="10"/>
      <c r="BG24" s="232"/>
      <c r="BH24" s="10">
        <f t="shared" si="63"/>
        <v>0</v>
      </c>
      <c r="BI24" s="30"/>
      <c r="BJ24" s="83">
        <f t="shared" si="64"/>
        <v>0</v>
      </c>
      <c r="BK24" s="9" cm="1">
        <f t="array" ref="BK24">SUM(_xlfn._xlws.FILTER($C24:$BJ24,$C$8:$BJ$8=BK$8))</f>
        <v>6</v>
      </c>
      <c r="BL24" s="10" cm="1">
        <f t="array" ref="BL24">SUM(_xlfn._xlws.FILTER($C24:$BJ24,$C$8:$BJ$8=BL$8))</f>
        <v>0</v>
      </c>
      <c r="BM24" s="232" cm="1">
        <f t="array" ref="BM24">SUM(_xlfn._xlws.FILTER($C24:$BJ24,$C$8:$BJ$8=BM$8))</f>
        <v>6293548</v>
      </c>
      <c r="BN24" s="10">
        <f t="shared" si="65"/>
        <v>1048924.6666666667</v>
      </c>
      <c r="BO24" s="225" cm="1">
        <f t="array" ref="BO24">SUM(_xlfn._xlws.FILTER($C24:$BJ24,$C$8:$BJ$8=BO$8))</f>
        <v>7990.98</v>
      </c>
      <c r="BP24" s="83">
        <f t="shared" si="66"/>
        <v>1331.83</v>
      </c>
    </row>
    <row r="25" spans="1:68" s="15" customFormat="1" ht="19.5" customHeight="1" outlineLevel="1" x14ac:dyDescent="0.3">
      <c r="A25" s="238"/>
      <c r="B25" s="139" t="str">
        <v>ΒΙΟΜΗΧΑΝΙΚΟΣ</v>
      </c>
      <c r="C25" s="9">
        <v>1</v>
      </c>
      <c r="D25" s="10"/>
      <c r="E25" s="232">
        <v>1102960</v>
      </c>
      <c r="F25" s="39">
        <f t="shared" si="47"/>
        <v>1102960</v>
      </c>
      <c r="G25" s="30">
        <v>781.31</v>
      </c>
      <c r="H25" s="83">
        <f t="shared" si="48"/>
        <v>781.31</v>
      </c>
      <c r="I25" s="9">
        <v>2</v>
      </c>
      <c r="J25" s="10"/>
      <c r="K25" s="232">
        <v>1068290</v>
      </c>
      <c r="L25" s="10">
        <f t="shared" si="49"/>
        <v>534145</v>
      </c>
      <c r="M25" s="30">
        <v>1223.93</v>
      </c>
      <c r="N25" s="83">
        <f t="shared" si="50"/>
        <v>611.96500000000003</v>
      </c>
      <c r="O25" s="9">
        <v>8</v>
      </c>
      <c r="P25" s="10"/>
      <c r="Q25" s="232">
        <v>12306133</v>
      </c>
      <c r="R25" s="213">
        <f>IFERROR(Q25/(O25+P25),0)</f>
        <v>1538266.625</v>
      </c>
      <c r="S25" s="215">
        <v>16935.759999999998</v>
      </c>
      <c r="T25" s="215">
        <f>IFERROR(S25/(O25+P25),0)</f>
        <v>2116.9699999999998</v>
      </c>
      <c r="U25" s="9">
        <v>19</v>
      </c>
      <c r="V25" s="10"/>
      <c r="W25" s="232">
        <v>11497296</v>
      </c>
      <c r="X25" s="10">
        <f t="shared" si="51"/>
        <v>605120.84210526315</v>
      </c>
      <c r="Y25" s="30">
        <v>28203.17</v>
      </c>
      <c r="Z25" s="83">
        <f t="shared" si="52"/>
        <v>1484.3773684210526</v>
      </c>
      <c r="AA25" s="9">
        <v>6</v>
      </c>
      <c r="AB25" s="10"/>
      <c r="AC25" s="232">
        <v>3556310</v>
      </c>
      <c r="AD25" s="10">
        <f t="shared" si="53"/>
        <v>592718.33333333337</v>
      </c>
      <c r="AE25" s="30">
        <v>7509.86</v>
      </c>
      <c r="AF25" s="83">
        <f t="shared" si="54"/>
        <v>1251.6433333333332</v>
      </c>
      <c r="AG25" s="9">
        <v>3</v>
      </c>
      <c r="AH25" s="10"/>
      <c r="AI25" s="232">
        <v>809251</v>
      </c>
      <c r="AJ25" s="10">
        <f t="shared" si="55"/>
        <v>269750.33333333331</v>
      </c>
      <c r="AK25" s="30">
        <v>3327.82</v>
      </c>
      <c r="AL25" s="83">
        <f t="shared" si="56"/>
        <v>1109.2733333333333</v>
      </c>
      <c r="AM25" s="9"/>
      <c r="AN25" s="10"/>
      <c r="AO25" s="232"/>
      <c r="AP25" s="10">
        <f t="shared" si="57"/>
        <v>0</v>
      </c>
      <c r="AQ25" s="30"/>
      <c r="AR25" s="83">
        <f t="shared" si="58"/>
        <v>0</v>
      </c>
      <c r="AS25" s="9"/>
      <c r="AT25" s="10"/>
      <c r="AU25" s="232"/>
      <c r="AV25" s="10">
        <f t="shared" si="59"/>
        <v>0</v>
      </c>
      <c r="AW25" s="30"/>
      <c r="AX25" s="83">
        <f t="shared" si="60"/>
        <v>0</v>
      </c>
      <c r="AY25" s="9"/>
      <c r="AZ25" s="10"/>
      <c r="BA25" s="232"/>
      <c r="BB25" s="10">
        <f t="shared" si="61"/>
        <v>0</v>
      </c>
      <c r="BC25" s="30"/>
      <c r="BD25" s="83">
        <f t="shared" si="62"/>
        <v>0</v>
      </c>
      <c r="BE25" s="9"/>
      <c r="BF25" s="10"/>
      <c r="BG25" s="232"/>
      <c r="BH25" s="10">
        <f t="shared" si="63"/>
        <v>0</v>
      </c>
      <c r="BI25" s="30"/>
      <c r="BJ25" s="83">
        <f t="shared" si="64"/>
        <v>0</v>
      </c>
      <c r="BK25" s="9" cm="1">
        <f t="array" ref="BK25">SUM(_xlfn._xlws.FILTER($C25:$BJ25,$C$8:$BJ$8=BK$8))</f>
        <v>39</v>
      </c>
      <c r="BL25" s="10" cm="1">
        <f t="array" ref="BL25">SUM(_xlfn._xlws.FILTER($C25:$BJ25,$C$8:$BJ$8=BL$8))</f>
        <v>0</v>
      </c>
      <c r="BM25" s="232" cm="1">
        <f t="array" ref="BM25">SUM(_xlfn._xlws.FILTER($C25:$BJ25,$C$8:$BJ$8=BM$8))</f>
        <v>30340240</v>
      </c>
      <c r="BN25" s="10">
        <f t="shared" si="65"/>
        <v>777954.87179487175</v>
      </c>
      <c r="BO25" s="225" cm="1">
        <f t="array" ref="BO25">SUM(_xlfn._xlws.FILTER($C25:$BJ25,$C$8:$BJ$8=BO$8))</f>
        <v>57981.85</v>
      </c>
      <c r="BP25" s="83">
        <f t="shared" si="66"/>
        <v>1486.7141025641026</v>
      </c>
    </row>
    <row r="26" spans="1:68" s="15" customFormat="1" ht="19.5" customHeight="1" outlineLevel="1" thickBot="1" x14ac:dyDescent="0.35">
      <c r="A26" s="239"/>
      <c r="B26" s="139" t="str">
        <v>ΚΛΙΜΑΤΙΣΜΟΣ / ΣΥΜΠΑΡΑΓΩΓΗ</v>
      </c>
      <c r="C26" s="160"/>
      <c r="D26" s="148"/>
      <c r="E26" s="233"/>
      <c r="F26" s="39">
        <f t="shared" si="47"/>
        <v>0</v>
      </c>
      <c r="G26" s="140"/>
      <c r="H26" s="83">
        <f t="shared" si="48"/>
        <v>0</v>
      </c>
      <c r="I26" s="160"/>
      <c r="J26" s="148"/>
      <c r="K26" s="233"/>
      <c r="L26" s="10">
        <f>IFERROR(K26/(I26+J26),0)</f>
        <v>0</v>
      </c>
      <c r="M26" s="30"/>
      <c r="N26" s="83">
        <f t="shared" si="50"/>
        <v>0</v>
      </c>
      <c r="O26" s="160" t="s">
        <v>104</v>
      </c>
      <c r="P26" s="148"/>
      <c r="Q26" s="233"/>
      <c r="R26" s="213">
        <f t="shared" ref="R26" si="67">IFERROR(Q26/(O26+P26),0)</f>
        <v>0</v>
      </c>
      <c r="S26" s="215"/>
      <c r="T26" s="215">
        <f t="shared" ref="T26" si="68">IFERROR(S26/(O26+P26),0)</f>
        <v>0</v>
      </c>
      <c r="U26" s="160"/>
      <c r="V26" s="148"/>
      <c r="W26" s="233"/>
      <c r="X26" s="10">
        <f>IFERROR(W26/(U26+V26),0)</f>
        <v>0</v>
      </c>
      <c r="Y26" s="30"/>
      <c r="Z26" s="83">
        <f t="shared" si="52"/>
        <v>0</v>
      </c>
      <c r="AA26" s="160"/>
      <c r="AB26" s="148"/>
      <c r="AC26" s="233"/>
      <c r="AD26" s="10">
        <f>IFERROR(AC26/(AA26+AB26),0)</f>
        <v>0</v>
      </c>
      <c r="AE26" s="30"/>
      <c r="AF26" s="83">
        <f t="shared" si="54"/>
        <v>0</v>
      </c>
      <c r="AG26" s="160"/>
      <c r="AH26" s="148"/>
      <c r="AI26" s="233"/>
      <c r="AJ26" s="10">
        <f>IFERROR(AI26/(AG26+AH26),0)</f>
        <v>0</v>
      </c>
      <c r="AK26" s="30"/>
      <c r="AL26" s="83">
        <f t="shared" si="56"/>
        <v>0</v>
      </c>
      <c r="AM26" s="160"/>
      <c r="AN26" s="148"/>
      <c r="AO26" s="233"/>
      <c r="AP26" s="10">
        <f>IFERROR(AO26/(AM26+AN26),0)</f>
        <v>0</v>
      </c>
      <c r="AQ26" s="30"/>
      <c r="AR26" s="83">
        <f t="shared" si="58"/>
        <v>0</v>
      </c>
      <c r="AS26" s="160"/>
      <c r="AT26" s="148"/>
      <c r="AU26" s="233"/>
      <c r="AV26" s="10">
        <f>IFERROR(AU26/(AS26+AT26),0)</f>
        <v>0</v>
      </c>
      <c r="AW26" s="30"/>
      <c r="AX26" s="83">
        <f t="shared" si="60"/>
        <v>0</v>
      </c>
      <c r="AY26" s="160"/>
      <c r="AZ26" s="148"/>
      <c r="BA26" s="233"/>
      <c r="BB26" s="10">
        <f>IFERROR(BA26/(AY26+AZ26),0)</f>
        <v>0</v>
      </c>
      <c r="BC26" s="30"/>
      <c r="BD26" s="83">
        <f t="shared" si="62"/>
        <v>0</v>
      </c>
      <c r="BE26" s="160"/>
      <c r="BF26" s="148"/>
      <c r="BG26" s="233"/>
      <c r="BH26" s="10">
        <f>IFERROR(BG26/(BE26+BF26),0)</f>
        <v>0</v>
      </c>
      <c r="BI26" s="30"/>
      <c r="BJ26" s="83">
        <f t="shared" si="64"/>
        <v>0</v>
      </c>
      <c r="BK26" s="160" cm="1">
        <f t="array" ref="BK26">SUM(_xlfn._xlws.FILTER($C26:$BJ26,$C$8:$BJ$8=BK$8))</f>
        <v>0</v>
      </c>
      <c r="BL26" s="148" cm="1">
        <f t="array" ref="BL26">SUM(_xlfn._xlws.FILTER($C26:$BJ26,$C$8:$BJ$8=BL$8))</f>
        <v>0</v>
      </c>
      <c r="BM26" s="233" cm="1">
        <f t="array" ref="BM26">SUM(_xlfn._xlws.FILTER($C26:$BJ26,$C$8:$BJ$8=BM$8))</f>
        <v>0</v>
      </c>
      <c r="BN26" s="10">
        <f>IFERROR(BM26/(BK26+BL26),0)</f>
        <v>0</v>
      </c>
      <c r="BO26" s="225" cm="1">
        <f t="array" ref="BO26">SUM(_xlfn._xlws.FILTER($C26:$BJ26,$C$8:$BJ$8=BO$8))</f>
        <v>0</v>
      </c>
      <c r="BP26" s="83">
        <f t="shared" si="66"/>
        <v>0</v>
      </c>
    </row>
    <row r="27" spans="1:68" s="8" customFormat="1" ht="36" customHeight="1" x14ac:dyDescent="0.3">
      <c r="A27" s="237">
        <v>4</v>
      </c>
      <c r="B27" s="141" t="s">
        <v>166</v>
      </c>
      <c r="C27" s="73">
        <f>SUM(C28:C32)</f>
        <v>14780</v>
      </c>
      <c r="D27" s="74">
        <f>SUM(D28:D32)</f>
        <v>0</v>
      </c>
      <c r="E27" s="231">
        <f>SUM(E28:E32)</f>
        <v>2831109</v>
      </c>
      <c r="F27" s="121">
        <f>IFERROR(E27/(C27+D27),0)</f>
        <v>191.55</v>
      </c>
      <c r="G27" s="82">
        <f>SUM(G28:G32)</f>
        <v>67886.44</v>
      </c>
      <c r="H27" s="37">
        <f>IFERROR(G27/(C27+D27),0)</f>
        <v>4.5931285520974292</v>
      </c>
      <c r="I27" s="73">
        <f>SUM(I28:I32)</f>
        <v>10069</v>
      </c>
      <c r="J27" s="74">
        <f>SUM(J28:J32)</f>
        <v>0</v>
      </c>
      <c r="K27" s="231">
        <f>SUM(K28:K32)</f>
        <v>1940045</v>
      </c>
      <c r="L27" s="74">
        <f>IFERROR(K27/(I27+J27),0)</f>
        <v>192.67504220875955</v>
      </c>
      <c r="M27" s="82">
        <f>SUM(M28:M32)</f>
        <v>60557.86</v>
      </c>
      <c r="N27" s="37">
        <f>IFERROR(M27/(I27+J27),0)</f>
        <v>6.0142874168239153</v>
      </c>
      <c r="O27" s="73">
        <f>SUM(O28:O32)</f>
        <v>8438</v>
      </c>
      <c r="P27" s="74">
        <f>SUM(P28:P32)</f>
        <v>0</v>
      </c>
      <c r="Q27" s="231">
        <f>SUM(Q28:Q32)</f>
        <v>1513293</v>
      </c>
      <c r="R27" s="74">
        <f>IFERROR(Q27/(O27+P27),0)</f>
        <v>179.34261673382318</v>
      </c>
      <c r="S27" s="82">
        <f>SUM(S28:S32)</f>
        <v>49962.010000000009</v>
      </c>
      <c r="T27" s="37">
        <f>IFERROR(S27/(O27+P27),0)</f>
        <v>5.9210725290353174</v>
      </c>
      <c r="U27" s="73">
        <f>SUM(U28:U32)</f>
        <v>400</v>
      </c>
      <c r="V27" s="74">
        <f>SUM(V28:V32)</f>
        <v>0</v>
      </c>
      <c r="W27" s="231">
        <f>SUM(W28:W32)</f>
        <v>43543</v>
      </c>
      <c r="X27" s="74">
        <f>IFERROR(W27/(U27+V27),0)</f>
        <v>108.8575</v>
      </c>
      <c r="Y27" s="81">
        <f>SUM(Y28:Y32)</f>
        <v>3121.94</v>
      </c>
      <c r="Z27" s="37">
        <f>IFERROR(Y27/(U27+V27),0)</f>
        <v>7.8048500000000001</v>
      </c>
      <c r="AA27" s="73">
        <f>SUM(AA28:AA32)</f>
        <v>480</v>
      </c>
      <c r="AB27" s="74">
        <f>SUM(AB28:AB32)</f>
        <v>0</v>
      </c>
      <c r="AC27" s="231">
        <f>SUM(AC28:AC32)</f>
        <v>110693</v>
      </c>
      <c r="AD27" s="74">
        <f>IFERROR(AC27/(AA27+AB27),0)</f>
        <v>230.61041666666668</v>
      </c>
      <c r="AE27" s="81">
        <f>SUM(AE28:AE32)</f>
        <v>4469</v>
      </c>
      <c r="AF27" s="37">
        <f>IFERROR(AE27/(AA27+AB27),0)</f>
        <v>9.3104166666666668</v>
      </c>
      <c r="AG27" s="73">
        <f>SUM(AG28:AG32)</f>
        <v>501</v>
      </c>
      <c r="AH27" s="74">
        <f>SUM(AH28:AH32)</f>
        <v>0</v>
      </c>
      <c r="AI27" s="231">
        <f>SUM(AI28:AI32)</f>
        <v>77681</v>
      </c>
      <c r="AJ27" s="74">
        <f>IFERROR(AI27/(AG27+AH27),0)</f>
        <v>155.05189620758483</v>
      </c>
      <c r="AK27" s="82">
        <f>SUM(AK28:AK32)</f>
        <v>4297.2999999999993</v>
      </c>
      <c r="AL27" s="37">
        <f>IFERROR(AK27/(AG27+AH27),0)</f>
        <v>8.5774451097804381</v>
      </c>
      <c r="AM27" s="73">
        <f>SUM(AM28:AM32)</f>
        <v>0</v>
      </c>
      <c r="AN27" s="74">
        <f>SUM(AN28:AN32)</f>
        <v>0</v>
      </c>
      <c r="AO27" s="231">
        <f>SUM(AO28:AO32)</f>
        <v>0</v>
      </c>
      <c r="AP27" s="74">
        <f>IFERROR(AO27/(AM27+AN27),0)</f>
        <v>0</v>
      </c>
      <c r="AQ27" s="82">
        <f>SUM(AQ28:AQ32)</f>
        <v>0</v>
      </c>
      <c r="AR27" s="37">
        <f>IFERROR(AQ27/(AM27+AN27),0)</f>
        <v>0</v>
      </c>
      <c r="AS27" s="73">
        <f>SUM(AS28:AS32)</f>
        <v>0</v>
      </c>
      <c r="AT27" s="74">
        <f>SUM(AT28:AT32)</f>
        <v>0</v>
      </c>
      <c r="AU27" s="231">
        <f>SUM(AU28:AU32)</f>
        <v>0</v>
      </c>
      <c r="AV27" s="74">
        <f>IFERROR(AU27/(AS27+AT27),0)</f>
        <v>0</v>
      </c>
      <c r="AW27" s="82">
        <f>SUM(AW28:AW32)</f>
        <v>0</v>
      </c>
      <c r="AX27" s="37">
        <f>IFERROR(AW27/(AS27+AT27),0)</f>
        <v>0</v>
      </c>
      <c r="AY27" s="73">
        <f>SUM(AY28:AY32)</f>
        <v>0</v>
      </c>
      <c r="AZ27" s="74">
        <f>SUM(AZ28:AZ32)</f>
        <v>0</v>
      </c>
      <c r="BA27" s="231">
        <f>SUM(BA28:BA32)</f>
        <v>0</v>
      </c>
      <c r="BB27" s="74">
        <f>IFERROR(BA27/(AY27+AZ27),0)</f>
        <v>0</v>
      </c>
      <c r="BC27" s="82">
        <f>SUM(BC28:BC32)</f>
        <v>0</v>
      </c>
      <c r="BD27" s="37">
        <f>IFERROR(BC27/(AY27+AZ27),0)</f>
        <v>0</v>
      </c>
      <c r="BE27" s="73">
        <f>SUM(BE28:BE32)</f>
        <v>0</v>
      </c>
      <c r="BF27" s="74">
        <f>SUM(BF28:BF32)</f>
        <v>0</v>
      </c>
      <c r="BG27" s="231">
        <f>SUM(BG28:BG32)</f>
        <v>0</v>
      </c>
      <c r="BH27" s="74">
        <f>IFERROR(BG27/(BE27+BF27),0)</f>
        <v>0</v>
      </c>
      <c r="BI27" s="82">
        <f>SUM(BI28:BI32)</f>
        <v>0</v>
      </c>
      <c r="BJ27" s="37">
        <f>IFERROR(BI27/(BE27+BF27),0)</f>
        <v>0</v>
      </c>
      <c r="BK27" s="73">
        <f>SUM(BK28:BK32)</f>
        <v>34668</v>
      </c>
      <c r="BL27" s="74">
        <f>SUM(BL28:BL32)</f>
        <v>0</v>
      </c>
      <c r="BM27" s="231">
        <f>SUM(BM28:BM32)</f>
        <v>6516364</v>
      </c>
      <c r="BN27" s="74">
        <f>IFERROR(BM27/(BK27+BL27),0)</f>
        <v>187.96480904580594</v>
      </c>
      <c r="BO27" s="82">
        <f>SUM(BO28:BO32)</f>
        <v>190294.55000000002</v>
      </c>
      <c r="BP27" s="37">
        <f>IFERROR(BO27/(BK27+BL27),0)</f>
        <v>5.4890547478943121</v>
      </c>
    </row>
    <row r="28" spans="1:68" s="8" customFormat="1" ht="19.5" customHeight="1" outlineLevel="1" x14ac:dyDescent="0.3">
      <c r="A28" s="238"/>
      <c r="B28" s="139" t="str" cm="1">
        <f t="array" ref="B28:B32">$B$10:$B$14</f>
        <v>ΟΙΚΙΑΚΟΣ</v>
      </c>
      <c r="C28" s="9">
        <v>14704</v>
      </c>
      <c r="D28" s="10"/>
      <c r="E28" s="232">
        <v>2716566</v>
      </c>
      <c r="F28" s="39">
        <f>IFERROR(E28/(C28+D28),0)</f>
        <v>184.75013601741023</v>
      </c>
      <c r="G28" s="30">
        <v>65865.240000000005</v>
      </c>
      <c r="H28" s="83">
        <f>IFERROR(G28/(C28+D28),0)</f>
        <v>4.4794096844396085</v>
      </c>
      <c r="I28" s="9">
        <v>9980</v>
      </c>
      <c r="J28" s="10"/>
      <c r="K28" s="232">
        <v>1862469</v>
      </c>
      <c r="L28" s="10">
        <f>IFERROR(K28/(I28+J28),0)</f>
        <v>186.62014028056112</v>
      </c>
      <c r="M28" s="30">
        <v>58726.23</v>
      </c>
      <c r="N28" s="83">
        <f>IFERROR(M28/(I28+J28),0)</f>
        <v>5.8843917835671347</v>
      </c>
      <c r="O28" s="9">
        <v>8322</v>
      </c>
      <c r="P28" s="10"/>
      <c r="Q28" s="232">
        <v>1209418</v>
      </c>
      <c r="R28" s="216">
        <f t="shared" ref="R28:R32" si="69">IFERROR(Q28/(O28+P28),0)</f>
        <v>145.32780581590964</v>
      </c>
      <c r="S28" s="217">
        <v>43777.990000000005</v>
      </c>
      <c r="T28" s="217">
        <f t="shared" ref="T28:T32" si="70">IFERROR(S28/(O28+P28),0)</f>
        <v>5.2605130978130266</v>
      </c>
      <c r="U28" s="9">
        <v>398</v>
      </c>
      <c r="V28" s="10"/>
      <c r="W28" s="232">
        <v>43490</v>
      </c>
      <c r="X28" s="10">
        <f>IFERROR(W28/(U28+V28),0)</f>
        <v>109.2713567839196</v>
      </c>
      <c r="Y28" s="30">
        <v>3098.79</v>
      </c>
      <c r="Z28" s="83">
        <f>IFERROR(Y28/(U28+V28),0)</f>
        <v>7.7859045226130652</v>
      </c>
      <c r="AA28" s="9">
        <v>474</v>
      </c>
      <c r="AB28" s="10"/>
      <c r="AC28" s="232">
        <v>68401</v>
      </c>
      <c r="AD28" s="10">
        <f>IFERROR(AC28/(AA28+AB28),0)</f>
        <v>144.30590717299577</v>
      </c>
      <c r="AE28" s="30">
        <v>3755.96</v>
      </c>
      <c r="AF28" s="83">
        <f>IFERROR(AE28/(AA28+AB28),0)</f>
        <v>7.9239662447257384</v>
      </c>
      <c r="AG28" s="9">
        <v>500</v>
      </c>
      <c r="AH28" s="10"/>
      <c r="AI28" s="232">
        <v>71578</v>
      </c>
      <c r="AJ28" s="10">
        <f>IFERROR(AI28/(AG28+AH28),0)</f>
        <v>143.15600000000001</v>
      </c>
      <c r="AK28" s="30">
        <v>4212.4399999999996</v>
      </c>
      <c r="AL28" s="83">
        <f>IFERROR(AK28/(AG28+AH28),0)</f>
        <v>8.4248799999999999</v>
      </c>
      <c r="AM28" s="9"/>
      <c r="AN28" s="10"/>
      <c r="AO28" s="232"/>
      <c r="AP28" s="10">
        <f>IFERROR(AO28/(AM28+AN28),0)</f>
        <v>0</v>
      </c>
      <c r="AQ28" s="30"/>
      <c r="AR28" s="83">
        <f>IFERROR(AQ28/(AM28+AN28),0)</f>
        <v>0</v>
      </c>
      <c r="AS28" s="9"/>
      <c r="AT28" s="10"/>
      <c r="AU28" s="232"/>
      <c r="AV28" s="10">
        <f>IFERROR(AU28/(AS28+AT28),0)</f>
        <v>0</v>
      </c>
      <c r="AW28" s="30"/>
      <c r="AX28" s="83">
        <f>IFERROR(AW28/(AS28+AT28),0)</f>
        <v>0</v>
      </c>
      <c r="AY28" s="9"/>
      <c r="AZ28" s="10"/>
      <c r="BA28" s="232"/>
      <c r="BB28" s="10">
        <f>IFERROR(BA28/(AY28+AZ28),0)</f>
        <v>0</v>
      </c>
      <c r="BC28" s="30"/>
      <c r="BD28" s="83">
        <f>IFERROR(BC28/(AY28+AZ28),0)</f>
        <v>0</v>
      </c>
      <c r="BE28" s="9"/>
      <c r="BF28" s="10"/>
      <c r="BG28" s="232"/>
      <c r="BH28" s="10">
        <f>IFERROR(BG28/(BE28+BF28),0)</f>
        <v>0</v>
      </c>
      <c r="BI28" s="30"/>
      <c r="BJ28" s="83">
        <f>IFERROR(BI28/(BE28+BF28),0)</f>
        <v>0</v>
      </c>
      <c r="BK28" s="9" cm="1">
        <f t="array" ref="BK28">SUM(_xlfn._xlws.FILTER($C28:$BJ28,$C$8:$BJ$8=BK$8))</f>
        <v>34378</v>
      </c>
      <c r="BL28" s="10" cm="1">
        <f t="array" ref="BL28">SUM(_xlfn._xlws.FILTER($C28:$BJ28,$C$8:$BJ$8=BL$8))</f>
        <v>0</v>
      </c>
      <c r="BM28" s="232" cm="1">
        <f t="array" ref="BM28">SUM(_xlfn._xlws.FILTER($C28:$BJ28,$C$8:$BJ$8=BM$8))</f>
        <v>5971922</v>
      </c>
      <c r="BN28" s="10">
        <f>IFERROR(BM28/(BK28+BL28),0)</f>
        <v>173.71347955087555</v>
      </c>
      <c r="BO28" s="225" cm="1">
        <f t="array" ref="BO28">SUM(_xlfn._xlws.FILTER($C28:$BJ28,$C$8:$BJ$8=BO$8))</f>
        <v>179436.65000000002</v>
      </c>
      <c r="BP28" s="83">
        <f>IFERROR(BO28/(BK28+BL28),0)</f>
        <v>5.2195197510035491</v>
      </c>
    </row>
    <row r="29" spans="1:68" s="8" customFormat="1" ht="19.5" customHeight="1" outlineLevel="1" x14ac:dyDescent="0.3">
      <c r="A29" s="238"/>
      <c r="B29" s="139" t="str">
        <v>ΕΜΠΟΡΙΚΟΣ</v>
      </c>
      <c r="C29" s="9">
        <v>76</v>
      </c>
      <c r="D29" s="10"/>
      <c r="E29" s="232">
        <v>114543</v>
      </c>
      <c r="F29" s="39">
        <f t="shared" ref="F29:F32" si="71">IFERROR(E29/(C29+D29),0)</f>
        <v>1507.1447368421052</v>
      </c>
      <c r="G29" s="30">
        <v>2021.2</v>
      </c>
      <c r="H29" s="83">
        <f t="shared" ref="H29:H32" si="72">IFERROR(G29/(C29+D29),0)</f>
        <v>26.594736842105263</v>
      </c>
      <c r="I29" s="9">
        <v>89</v>
      </c>
      <c r="J29" s="10"/>
      <c r="K29" s="232">
        <v>77576</v>
      </c>
      <c r="L29" s="10">
        <f t="shared" ref="L29:L31" si="73">IFERROR(K29/(I29+J29),0)</f>
        <v>871.64044943820227</v>
      </c>
      <c r="M29" s="30">
        <v>1831.63</v>
      </c>
      <c r="N29" s="83">
        <f t="shared" ref="N29:N32" si="74">IFERROR(M29/(I29+J29),0)</f>
        <v>20.580112359550562</v>
      </c>
      <c r="O29" s="9">
        <v>116</v>
      </c>
      <c r="P29" s="10"/>
      <c r="Q29" s="232">
        <v>303875</v>
      </c>
      <c r="R29" s="213">
        <f t="shared" si="69"/>
        <v>2619.6120689655172</v>
      </c>
      <c r="S29" s="215">
        <v>6184.02</v>
      </c>
      <c r="T29" s="215">
        <f t="shared" si="70"/>
        <v>53.310517241379316</v>
      </c>
      <c r="U29" s="9">
        <v>2</v>
      </c>
      <c r="V29" s="10"/>
      <c r="W29" s="232">
        <v>53</v>
      </c>
      <c r="X29" s="10">
        <f t="shared" ref="X29:X31" si="75">IFERROR(W29/(U29+V29),0)</f>
        <v>26.5</v>
      </c>
      <c r="Y29" s="30">
        <v>23.15</v>
      </c>
      <c r="Z29" s="83">
        <f t="shared" ref="Z29:Z32" si="76">IFERROR(Y29/(U29+V29),0)</f>
        <v>11.574999999999999</v>
      </c>
      <c r="AA29" s="9">
        <v>6</v>
      </c>
      <c r="AB29" s="10"/>
      <c r="AC29" s="232">
        <v>42292</v>
      </c>
      <c r="AD29" s="10">
        <f t="shared" ref="AD29:AD31" si="77">IFERROR(AC29/(AA29+AB29),0)</f>
        <v>7048.666666666667</v>
      </c>
      <c r="AE29" s="30">
        <v>713.04</v>
      </c>
      <c r="AF29" s="83">
        <f t="shared" ref="AF29:AF32" si="78">IFERROR(AE29/(AA29+AB29),0)</f>
        <v>118.83999999999999</v>
      </c>
      <c r="AG29" s="9">
        <v>1</v>
      </c>
      <c r="AH29" s="10"/>
      <c r="AI29" s="232">
        <v>6103</v>
      </c>
      <c r="AJ29" s="10">
        <f t="shared" ref="AJ29:AJ31" si="79">IFERROR(AI29/(AG29+AH29),0)</f>
        <v>6103</v>
      </c>
      <c r="AK29" s="30">
        <v>84.86</v>
      </c>
      <c r="AL29" s="83">
        <f t="shared" ref="AL29:AL32" si="80">IFERROR(AK29/(AG29+AH29),0)</f>
        <v>84.86</v>
      </c>
      <c r="AM29" s="9"/>
      <c r="AN29" s="10"/>
      <c r="AO29" s="232"/>
      <c r="AP29" s="10">
        <f t="shared" ref="AP29:AP31" si="81">IFERROR(AO29/(AM29+AN29),0)</f>
        <v>0</v>
      </c>
      <c r="AQ29" s="30"/>
      <c r="AR29" s="83">
        <f t="shared" ref="AR29:AR32" si="82">IFERROR(AQ29/(AM29+AN29),0)</f>
        <v>0</v>
      </c>
      <c r="AS29" s="9"/>
      <c r="AT29" s="10"/>
      <c r="AU29" s="232"/>
      <c r="AV29" s="10">
        <f t="shared" ref="AV29:AV31" si="83">IFERROR(AU29/(AS29+AT29),0)</f>
        <v>0</v>
      </c>
      <c r="AW29" s="30"/>
      <c r="AX29" s="83">
        <f t="shared" ref="AX29:AX32" si="84">IFERROR(AW29/(AS29+AT29),0)</f>
        <v>0</v>
      </c>
      <c r="AY29" s="9"/>
      <c r="AZ29" s="10"/>
      <c r="BA29" s="232"/>
      <c r="BB29" s="10">
        <f t="shared" ref="BB29:BB31" si="85">IFERROR(BA29/(AY29+AZ29),0)</f>
        <v>0</v>
      </c>
      <c r="BC29" s="30"/>
      <c r="BD29" s="83">
        <f t="shared" ref="BD29:BD32" si="86">IFERROR(BC29/(AY29+AZ29),0)</f>
        <v>0</v>
      </c>
      <c r="BE29" s="9"/>
      <c r="BF29" s="10"/>
      <c r="BG29" s="232"/>
      <c r="BH29" s="10">
        <f t="shared" ref="BH29:BH31" si="87">IFERROR(BG29/(BE29+BF29),0)</f>
        <v>0</v>
      </c>
      <c r="BI29" s="30"/>
      <c r="BJ29" s="83">
        <f t="shared" ref="BJ29:BJ32" si="88">IFERROR(BI29/(BE29+BF29),0)</f>
        <v>0</v>
      </c>
      <c r="BK29" s="9" cm="1">
        <f t="array" ref="BK29">SUM(_xlfn._xlws.FILTER($C29:$BJ29,$C$8:$BJ$8=BK$8))</f>
        <v>290</v>
      </c>
      <c r="BL29" s="10" cm="1">
        <f t="array" ref="BL29">SUM(_xlfn._xlws.FILTER($C29:$BJ29,$C$8:$BJ$8=BL$8))</f>
        <v>0</v>
      </c>
      <c r="BM29" s="232" cm="1">
        <f t="array" ref="BM29">SUM(_xlfn._xlws.FILTER($C29:$BJ29,$C$8:$BJ$8=BM$8))</f>
        <v>544442</v>
      </c>
      <c r="BN29" s="10">
        <f t="shared" ref="BN29:BN31" si="89">IFERROR(BM29/(BK29+BL29),0)</f>
        <v>1877.3862068965518</v>
      </c>
      <c r="BO29" s="225" cm="1">
        <f t="array" ref="BO29">SUM(_xlfn._xlws.FILTER($C29:$BJ29,$C$8:$BJ$8=BO$8))</f>
        <v>10857.900000000001</v>
      </c>
      <c r="BP29" s="83">
        <f t="shared" ref="BP29:BP32" si="90">IFERROR(BO29/(BK29+BL29),0)</f>
        <v>37.441034482758624</v>
      </c>
    </row>
    <row r="30" spans="1:68" s="8" customFormat="1" ht="19.5" customHeight="1" outlineLevel="1" x14ac:dyDescent="0.3">
      <c r="A30" s="238"/>
      <c r="B30" s="139" t="str">
        <v>CNG</v>
      </c>
      <c r="C30" s="9"/>
      <c r="D30" s="10"/>
      <c r="E30" s="232"/>
      <c r="F30" s="39">
        <f t="shared" si="71"/>
        <v>0</v>
      </c>
      <c r="G30" s="30"/>
      <c r="H30" s="83">
        <f t="shared" si="72"/>
        <v>0</v>
      </c>
      <c r="I30" s="9"/>
      <c r="J30" s="10"/>
      <c r="K30" s="232"/>
      <c r="L30" s="10">
        <f t="shared" si="73"/>
        <v>0</v>
      </c>
      <c r="M30" s="30"/>
      <c r="N30" s="83">
        <f t="shared" si="74"/>
        <v>0</v>
      </c>
      <c r="O30" s="9" t="s">
        <v>104</v>
      </c>
      <c r="P30" s="10"/>
      <c r="Q30" s="232"/>
      <c r="R30" s="213">
        <f t="shared" si="69"/>
        <v>0</v>
      </c>
      <c r="S30" s="215"/>
      <c r="T30" s="215">
        <f t="shared" si="70"/>
        <v>0</v>
      </c>
      <c r="U30" s="9"/>
      <c r="V30" s="10"/>
      <c r="W30" s="232"/>
      <c r="X30" s="10">
        <f t="shared" si="75"/>
        <v>0</v>
      </c>
      <c r="Y30" s="30"/>
      <c r="Z30" s="83">
        <f t="shared" si="76"/>
        <v>0</v>
      </c>
      <c r="AA30" s="9"/>
      <c r="AB30" s="10"/>
      <c r="AC30" s="232"/>
      <c r="AD30" s="10">
        <f t="shared" si="77"/>
        <v>0</v>
      </c>
      <c r="AE30" s="30"/>
      <c r="AF30" s="83">
        <f t="shared" si="78"/>
        <v>0</v>
      </c>
      <c r="AG30" s="9"/>
      <c r="AH30" s="10"/>
      <c r="AI30" s="232"/>
      <c r="AJ30" s="10">
        <f t="shared" si="79"/>
        <v>0</v>
      </c>
      <c r="AK30" s="30"/>
      <c r="AL30" s="83">
        <f t="shared" si="80"/>
        <v>0</v>
      </c>
      <c r="AM30" s="9"/>
      <c r="AN30" s="10"/>
      <c r="AO30" s="232"/>
      <c r="AP30" s="10">
        <f t="shared" si="81"/>
        <v>0</v>
      </c>
      <c r="AQ30" s="30"/>
      <c r="AR30" s="83">
        <f t="shared" si="82"/>
        <v>0</v>
      </c>
      <c r="AS30" s="9"/>
      <c r="AT30" s="10"/>
      <c r="AU30" s="232"/>
      <c r="AV30" s="10">
        <f t="shared" si="83"/>
        <v>0</v>
      </c>
      <c r="AW30" s="30"/>
      <c r="AX30" s="83">
        <f t="shared" si="84"/>
        <v>0</v>
      </c>
      <c r="AY30" s="9"/>
      <c r="AZ30" s="10"/>
      <c r="BA30" s="232"/>
      <c r="BB30" s="10">
        <f t="shared" si="85"/>
        <v>0</v>
      </c>
      <c r="BC30" s="30"/>
      <c r="BD30" s="83">
        <f t="shared" si="86"/>
        <v>0</v>
      </c>
      <c r="BE30" s="9"/>
      <c r="BF30" s="10"/>
      <c r="BG30" s="232"/>
      <c r="BH30" s="10">
        <f t="shared" si="87"/>
        <v>0</v>
      </c>
      <c r="BI30" s="30"/>
      <c r="BJ30" s="83">
        <f t="shared" si="88"/>
        <v>0</v>
      </c>
      <c r="BK30" s="9" cm="1">
        <f t="array" ref="BK30">SUM(_xlfn._xlws.FILTER($C30:$BJ30,$C$8:$BJ$8=BK$8))</f>
        <v>0</v>
      </c>
      <c r="BL30" s="10" cm="1">
        <f t="array" ref="BL30">SUM(_xlfn._xlws.FILTER($C30:$BJ30,$C$8:$BJ$8=BL$8))</f>
        <v>0</v>
      </c>
      <c r="BM30" s="232" cm="1">
        <f t="array" ref="BM30">SUM(_xlfn._xlws.FILTER($C30:$BJ30,$C$8:$BJ$8=BM$8))</f>
        <v>0</v>
      </c>
      <c r="BN30" s="10">
        <f t="shared" si="89"/>
        <v>0</v>
      </c>
      <c r="BO30" s="225" cm="1">
        <f t="array" ref="BO30">SUM(_xlfn._xlws.FILTER($C30:$BJ30,$C$8:$BJ$8=BO$8))</f>
        <v>0</v>
      </c>
      <c r="BP30" s="83">
        <f t="shared" si="90"/>
        <v>0</v>
      </c>
    </row>
    <row r="31" spans="1:68" s="15" customFormat="1" ht="19.5" customHeight="1" outlineLevel="1" x14ac:dyDescent="0.3">
      <c r="A31" s="238"/>
      <c r="B31" s="139" t="str">
        <v>ΒΙΟΜΗΧΑΝΙΚΟΣ</v>
      </c>
      <c r="C31" s="9"/>
      <c r="D31" s="10"/>
      <c r="E31" s="232"/>
      <c r="F31" s="39">
        <f t="shared" si="71"/>
        <v>0</v>
      </c>
      <c r="G31" s="30"/>
      <c r="H31" s="83">
        <f t="shared" si="72"/>
        <v>0</v>
      </c>
      <c r="I31" s="9"/>
      <c r="J31" s="10"/>
      <c r="K31" s="232"/>
      <c r="L31" s="10">
        <f t="shared" si="73"/>
        <v>0</v>
      </c>
      <c r="M31" s="30"/>
      <c r="N31" s="83">
        <f t="shared" si="74"/>
        <v>0</v>
      </c>
      <c r="O31" s="9" t="s">
        <v>104</v>
      </c>
      <c r="P31" s="10"/>
      <c r="Q31" s="232"/>
      <c r="R31" s="213">
        <f t="shared" si="69"/>
        <v>0</v>
      </c>
      <c r="S31" s="215"/>
      <c r="T31" s="215">
        <f t="shared" si="70"/>
        <v>0</v>
      </c>
      <c r="U31" s="9"/>
      <c r="V31" s="10"/>
      <c r="W31" s="232"/>
      <c r="X31" s="10">
        <f t="shared" si="75"/>
        <v>0</v>
      </c>
      <c r="Y31" s="30"/>
      <c r="Z31" s="83">
        <f t="shared" si="76"/>
        <v>0</v>
      </c>
      <c r="AA31" s="9"/>
      <c r="AB31" s="10"/>
      <c r="AC31" s="232"/>
      <c r="AD31" s="10">
        <f t="shared" si="77"/>
        <v>0</v>
      </c>
      <c r="AE31" s="30"/>
      <c r="AF31" s="83">
        <f t="shared" si="78"/>
        <v>0</v>
      </c>
      <c r="AG31" s="9"/>
      <c r="AH31" s="10"/>
      <c r="AI31" s="232"/>
      <c r="AJ31" s="10">
        <f t="shared" si="79"/>
        <v>0</v>
      </c>
      <c r="AK31" s="30"/>
      <c r="AL31" s="83">
        <f t="shared" si="80"/>
        <v>0</v>
      </c>
      <c r="AM31" s="9"/>
      <c r="AN31" s="10"/>
      <c r="AO31" s="232"/>
      <c r="AP31" s="10">
        <f t="shared" si="81"/>
        <v>0</v>
      </c>
      <c r="AQ31" s="30"/>
      <c r="AR31" s="83">
        <f t="shared" si="82"/>
        <v>0</v>
      </c>
      <c r="AS31" s="9"/>
      <c r="AT31" s="10"/>
      <c r="AU31" s="232"/>
      <c r="AV31" s="10">
        <f t="shared" si="83"/>
        <v>0</v>
      </c>
      <c r="AW31" s="30"/>
      <c r="AX31" s="83">
        <f t="shared" si="84"/>
        <v>0</v>
      </c>
      <c r="AY31" s="9"/>
      <c r="AZ31" s="10"/>
      <c r="BA31" s="232"/>
      <c r="BB31" s="10">
        <f t="shared" si="85"/>
        <v>0</v>
      </c>
      <c r="BC31" s="30"/>
      <c r="BD31" s="83">
        <f t="shared" si="86"/>
        <v>0</v>
      </c>
      <c r="BE31" s="9"/>
      <c r="BF31" s="10"/>
      <c r="BG31" s="232"/>
      <c r="BH31" s="10">
        <f t="shared" si="87"/>
        <v>0</v>
      </c>
      <c r="BI31" s="30"/>
      <c r="BJ31" s="83">
        <f t="shared" si="88"/>
        <v>0</v>
      </c>
      <c r="BK31" s="9" cm="1">
        <f t="array" ref="BK31">SUM(_xlfn._xlws.FILTER($C31:$BJ31,$C$8:$BJ$8=BK$8))</f>
        <v>0</v>
      </c>
      <c r="BL31" s="10" cm="1">
        <f t="array" ref="BL31">SUM(_xlfn._xlws.FILTER($C31:$BJ31,$C$8:$BJ$8=BL$8))</f>
        <v>0</v>
      </c>
      <c r="BM31" s="232" cm="1">
        <f t="array" ref="BM31">SUM(_xlfn._xlws.FILTER($C31:$BJ31,$C$8:$BJ$8=BM$8))</f>
        <v>0</v>
      </c>
      <c r="BN31" s="10">
        <f t="shared" si="89"/>
        <v>0</v>
      </c>
      <c r="BO31" s="225" cm="1">
        <f t="array" ref="BO31">SUM(_xlfn._xlws.FILTER($C31:$BJ31,$C$8:$BJ$8=BO$8))</f>
        <v>0</v>
      </c>
      <c r="BP31" s="83">
        <f t="shared" si="90"/>
        <v>0</v>
      </c>
    </row>
    <row r="32" spans="1:68" s="15" customFormat="1" ht="19.5" customHeight="1" outlineLevel="1" thickBot="1" x14ac:dyDescent="0.35">
      <c r="A32" s="239"/>
      <c r="B32" s="139" t="str">
        <v>ΚΛΙΜΑΤΙΣΜΟΣ / ΣΥΜΠΑΡΑΓΩΓΗ</v>
      </c>
      <c r="C32" s="160"/>
      <c r="D32" s="148"/>
      <c r="E32" s="233"/>
      <c r="F32" s="39">
        <f t="shared" si="71"/>
        <v>0</v>
      </c>
      <c r="G32" s="140"/>
      <c r="H32" s="83">
        <f t="shared" si="72"/>
        <v>0</v>
      </c>
      <c r="I32" s="160"/>
      <c r="J32" s="148"/>
      <c r="K32" s="233"/>
      <c r="L32" s="10">
        <f>IFERROR(K32/(I32+J32),0)</f>
        <v>0</v>
      </c>
      <c r="M32" s="30"/>
      <c r="N32" s="83">
        <f t="shared" si="74"/>
        <v>0</v>
      </c>
      <c r="O32" s="160" t="s">
        <v>104</v>
      </c>
      <c r="P32" s="148"/>
      <c r="Q32" s="233"/>
      <c r="R32" s="213">
        <f t="shared" si="69"/>
        <v>0</v>
      </c>
      <c r="S32" s="215"/>
      <c r="T32" s="215">
        <f t="shared" si="70"/>
        <v>0</v>
      </c>
      <c r="U32" s="160"/>
      <c r="V32" s="148"/>
      <c r="W32" s="233"/>
      <c r="X32" s="10">
        <f>IFERROR(W32/(U32+V32),0)</f>
        <v>0</v>
      </c>
      <c r="Y32" s="30"/>
      <c r="Z32" s="83">
        <f t="shared" si="76"/>
        <v>0</v>
      </c>
      <c r="AA32" s="160"/>
      <c r="AB32" s="148"/>
      <c r="AC32" s="233"/>
      <c r="AD32" s="10">
        <f>IFERROR(AC32/(AA32+AB32),0)</f>
        <v>0</v>
      </c>
      <c r="AE32" s="30"/>
      <c r="AF32" s="83">
        <f t="shared" si="78"/>
        <v>0</v>
      </c>
      <c r="AG32" s="160"/>
      <c r="AH32" s="148"/>
      <c r="AI32" s="233"/>
      <c r="AJ32" s="10">
        <f>IFERROR(AI32/(AG32+AH32),0)</f>
        <v>0</v>
      </c>
      <c r="AK32" s="30"/>
      <c r="AL32" s="83">
        <f t="shared" si="80"/>
        <v>0</v>
      </c>
      <c r="AM32" s="160"/>
      <c r="AN32" s="148"/>
      <c r="AO32" s="233"/>
      <c r="AP32" s="10">
        <f>IFERROR(AO32/(AM32+AN32),0)</f>
        <v>0</v>
      </c>
      <c r="AQ32" s="30"/>
      <c r="AR32" s="83">
        <f t="shared" si="82"/>
        <v>0</v>
      </c>
      <c r="AS32" s="160"/>
      <c r="AT32" s="148"/>
      <c r="AU32" s="233"/>
      <c r="AV32" s="10">
        <f>IFERROR(AU32/(AS32+AT32),0)</f>
        <v>0</v>
      </c>
      <c r="AW32" s="30"/>
      <c r="AX32" s="83">
        <f t="shared" si="84"/>
        <v>0</v>
      </c>
      <c r="AY32" s="160"/>
      <c r="AZ32" s="148"/>
      <c r="BA32" s="233"/>
      <c r="BB32" s="10">
        <f>IFERROR(BA32/(AY32+AZ32),0)</f>
        <v>0</v>
      </c>
      <c r="BC32" s="30"/>
      <c r="BD32" s="83">
        <f t="shared" si="86"/>
        <v>0</v>
      </c>
      <c r="BE32" s="160"/>
      <c r="BF32" s="148"/>
      <c r="BG32" s="233"/>
      <c r="BH32" s="10">
        <f>IFERROR(BG32/(BE32+BF32),0)</f>
        <v>0</v>
      </c>
      <c r="BI32" s="30"/>
      <c r="BJ32" s="83">
        <f t="shared" si="88"/>
        <v>0</v>
      </c>
      <c r="BK32" s="160" cm="1">
        <f t="array" ref="BK32">SUM(_xlfn._xlws.FILTER($C32:$BJ32,$C$8:$BJ$8=BK$8))</f>
        <v>0</v>
      </c>
      <c r="BL32" s="148" cm="1">
        <f t="array" ref="BL32">SUM(_xlfn._xlws.FILTER($C32:$BJ32,$C$8:$BJ$8=BL$8))</f>
        <v>0</v>
      </c>
      <c r="BM32" s="233" cm="1">
        <f t="array" ref="BM32">SUM(_xlfn._xlws.FILTER($C32:$BJ32,$C$8:$BJ$8=BM$8))</f>
        <v>0</v>
      </c>
      <c r="BN32" s="10">
        <f>IFERROR(BM32/(BK32+BL32),0)</f>
        <v>0</v>
      </c>
      <c r="BO32" s="225" cm="1">
        <f t="array" ref="BO32">SUM(_xlfn._xlws.FILTER($C32:$BJ32,$C$8:$BJ$8=BO$8))</f>
        <v>0</v>
      </c>
      <c r="BP32" s="83">
        <f t="shared" si="90"/>
        <v>0</v>
      </c>
    </row>
    <row r="33" spans="1:68" s="8" customFormat="1" ht="36" customHeight="1" x14ac:dyDescent="0.3">
      <c r="A33" s="237">
        <v>5</v>
      </c>
      <c r="B33" s="141" t="s">
        <v>164</v>
      </c>
      <c r="C33" s="73">
        <f>SUM(C34:C38)</f>
        <v>158</v>
      </c>
      <c r="D33" s="74">
        <f>SUM(D34:D38)</f>
        <v>0</v>
      </c>
      <c r="E33" s="231">
        <f>SUM(E34:E38)</f>
        <v>73948</v>
      </c>
      <c r="F33" s="121">
        <f>IFERROR(E33/(C33+D33),0)</f>
        <v>468.02531645569621</v>
      </c>
      <c r="G33" s="82">
        <f>SUM(G34:G38)</f>
        <v>1270.33</v>
      </c>
      <c r="H33" s="37">
        <f>IFERROR(G33/(C33+D33),0)</f>
        <v>8.0400632911392407</v>
      </c>
      <c r="I33" s="73">
        <f>SUM(I34:I38)</f>
        <v>91</v>
      </c>
      <c r="J33" s="74">
        <f>SUM(J34:J38)</f>
        <v>0</v>
      </c>
      <c r="K33" s="231">
        <f>SUM(K34:K38)</f>
        <v>329153</v>
      </c>
      <c r="L33" s="74">
        <f>IFERROR(K33/(I33+J33),0)</f>
        <v>3617.065934065934</v>
      </c>
      <c r="M33" s="82">
        <f>SUM(M34:M38)</f>
        <v>1425.99</v>
      </c>
      <c r="N33" s="37">
        <f>IFERROR(M33/(I33+J33),0)</f>
        <v>15.67021978021978</v>
      </c>
      <c r="O33" s="73">
        <f>SUM(O34:O38)</f>
        <v>196</v>
      </c>
      <c r="P33" s="74">
        <f>SUM(P34:P38)</f>
        <v>0</v>
      </c>
      <c r="Q33" s="231">
        <f>SUM(Q34:Q38)</f>
        <v>162209</v>
      </c>
      <c r="R33" s="74">
        <f>IFERROR(Q33/(O33+P33),0)</f>
        <v>827.59693877551024</v>
      </c>
      <c r="S33" s="82">
        <f>SUM(S34:S38)</f>
        <v>3223.38</v>
      </c>
      <c r="T33" s="37">
        <f>IFERROR(S33/(O33+P33),0)</f>
        <v>16.445816326530611</v>
      </c>
      <c r="U33" s="73">
        <f>SUM(U34:U38)</f>
        <v>5</v>
      </c>
      <c r="V33" s="74">
        <f>SUM(V34:V38)</f>
        <v>0</v>
      </c>
      <c r="W33" s="231">
        <f>SUM(W34:W38)</f>
        <v>455</v>
      </c>
      <c r="X33" s="74">
        <f>IFERROR(W33/(U33+V33),0)</f>
        <v>91</v>
      </c>
      <c r="Y33" s="81">
        <f>SUM(Y34:Y38)</f>
        <v>37.06</v>
      </c>
      <c r="Z33" s="37">
        <f>IFERROR(Y33/(U33+V33),0)</f>
        <v>7.4120000000000008</v>
      </c>
      <c r="AA33" s="73">
        <f>SUM(AA34:AA38)</f>
        <v>13</v>
      </c>
      <c r="AB33" s="74">
        <f>SUM(AB34:AB38)</f>
        <v>0</v>
      </c>
      <c r="AC33" s="231">
        <f>SUM(AC34:AC38)</f>
        <v>1909</v>
      </c>
      <c r="AD33" s="74">
        <f>IFERROR(AC33/(AA33+AB33),0)</f>
        <v>146.84615384615384</v>
      </c>
      <c r="AE33" s="81">
        <f>SUM(AE34:AE38)</f>
        <v>103.9</v>
      </c>
      <c r="AF33" s="37">
        <f>IFERROR(AE33/(AA33+AB33),0)</f>
        <v>7.9923076923076923</v>
      </c>
      <c r="AG33" s="73">
        <f>SUM(AG34:AG38)</f>
        <v>2</v>
      </c>
      <c r="AH33" s="74">
        <f>SUM(AH34:AH38)</f>
        <v>0</v>
      </c>
      <c r="AI33" s="231">
        <f>SUM(AI34:AI38)</f>
        <v>1181</v>
      </c>
      <c r="AJ33" s="74">
        <f>IFERROR(AI33/(AG33+AH33),0)</f>
        <v>590.5</v>
      </c>
      <c r="AK33" s="82">
        <f>SUM(AK34:AK38)</f>
        <v>36.82</v>
      </c>
      <c r="AL33" s="37">
        <f>IFERROR(AK33/(AG33+AH33),0)</f>
        <v>18.41</v>
      </c>
      <c r="AM33" s="73">
        <f>SUM(AM34:AM38)</f>
        <v>0</v>
      </c>
      <c r="AN33" s="74">
        <f>SUM(AN34:AN38)</f>
        <v>0</v>
      </c>
      <c r="AO33" s="231">
        <f>SUM(AO34:AO38)</f>
        <v>0</v>
      </c>
      <c r="AP33" s="74">
        <f>IFERROR(AO33/(AM33+AN33),0)</f>
        <v>0</v>
      </c>
      <c r="AQ33" s="82">
        <f>SUM(AQ34:AQ38)</f>
        <v>0</v>
      </c>
      <c r="AR33" s="37">
        <f>IFERROR(AQ33/(AM33+AN33),0)</f>
        <v>0</v>
      </c>
      <c r="AS33" s="73">
        <f>SUM(AS34:AS38)</f>
        <v>0</v>
      </c>
      <c r="AT33" s="74">
        <f>SUM(AT34:AT38)</f>
        <v>0</v>
      </c>
      <c r="AU33" s="231">
        <f>SUM(AU34:AU38)</f>
        <v>0</v>
      </c>
      <c r="AV33" s="74">
        <f>IFERROR(AU33/(AS33+AT33),0)</f>
        <v>0</v>
      </c>
      <c r="AW33" s="82">
        <f>SUM(AW34:AW38)</f>
        <v>0</v>
      </c>
      <c r="AX33" s="37">
        <f>IFERROR(AW33/(AS33+AT33),0)</f>
        <v>0</v>
      </c>
      <c r="AY33" s="73">
        <f>SUM(AY34:AY38)</f>
        <v>0</v>
      </c>
      <c r="AZ33" s="74">
        <f>SUM(AZ34:AZ38)</f>
        <v>0</v>
      </c>
      <c r="BA33" s="231">
        <f>SUM(BA34:BA38)</f>
        <v>0</v>
      </c>
      <c r="BB33" s="74">
        <f>IFERROR(BA33/(AY33+AZ33),0)</f>
        <v>0</v>
      </c>
      <c r="BC33" s="82">
        <f>SUM(BC34:BC38)</f>
        <v>0</v>
      </c>
      <c r="BD33" s="37">
        <f>IFERROR(BC33/(AY33+AZ33),0)</f>
        <v>0</v>
      </c>
      <c r="BE33" s="73">
        <f>SUM(BE34:BE38)</f>
        <v>0</v>
      </c>
      <c r="BF33" s="74">
        <f>SUM(BF34:BF38)</f>
        <v>0</v>
      </c>
      <c r="BG33" s="231">
        <f>SUM(BG34:BG38)</f>
        <v>0</v>
      </c>
      <c r="BH33" s="74">
        <f>IFERROR(BG33/(BE33+BF33),0)</f>
        <v>0</v>
      </c>
      <c r="BI33" s="82">
        <f>SUM(BI34:BI38)</f>
        <v>0</v>
      </c>
      <c r="BJ33" s="37">
        <f>IFERROR(BI33/(BE33+BF33),0)</f>
        <v>0</v>
      </c>
      <c r="BK33" s="73">
        <f>SUM(BK34:BK38)</f>
        <v>465</v>
      </c>
      <c r="BL33" s="74">
        <f>SUM(BL34:BL38)</f>
        <v>0</v>
      </c>
      <c r="BM33" s="231">
        <f>SUM(BM34:BM38)</f>
        <v>568855</v>
      </c>
      <c r="BN33" s="74">
        <f>IFERROR(BM33/(BK33+BL33),0)</f>
        <v>1223.3440860215053</v>
      </c>
      <c r="BO33" s="82">
        <f>SUM(BO34:BO38)</f>
        <v>6097.4800000000005</v>
      </c>
      <c r="BP33" s="37">
        <f>IFERROR(BO33/(BK33+BL33),0)</f>
        <v>13.112860215053765</v>
      </c>
    </row>
    <row r="34" spans="1:68" s="8" customFormat="1" ht="19.5" customHeight="1" outlineLevel="1" x14ac:dyDescent="0.3">
      <c r="A34" s="238"/>
      <c r="B34" s="139" t="str" cm="1">
        <f t="array" ref="B34:B38">$B$10:$B$14</f>
        <v>ΟΙΚΙΑΚΟΣ</v>
      </c>
      <c r="C34" s="9">
        <v>153</v>
      </c>
      <c r="D34" s="10"/>
      <c r="E34" s="232">
        <v>29505</v>
      </c>
      <c r="F34" s="39">
        <f>IFERROR(E34/(C34+D34),0)</f>
        <v>192.84313725490196</v>
      </c>
      <c r="G34" s="30">
        <v>695.15000000000009</v>
      </c>
      <c r="H34" s="83">
        <f>IFERROR(G34/(C34+D34),0)</f>
        <v>4.5434640522875824</v>
      </c>
      <c r="I34" s="9">
        <v>85</v>
      </c>
      <c r="J34" s="10"/>
      <c r="K34" s="232">
        <v>15615</v>
      </c>
      <c r="L34" s="10">
        <f>IFERROR(K34/(I34+J34),0)</f>
        <v>183.70588235294119</v>
      </c>
      <c r="M34" s="30">
        <v>494.59000000000003</v>
      </c>
      <c r="N34" s="83">
        <f>IFERROR(M34/(I34+J34),0)</f>
        <v>5.8187058823529414</v>
      </c>
      <c r="O34" s="9">
        <v>186</v>
      </c>
      <c r="P34" s="10"/>
      <c r="Q34" s="232">
        <v>30588</v>
      </c>
      <c r="R34" s="216">
        <f t="shared" ref="R34:R38" si="91">IFERROR(Q34/(O34+P34),0)</f>
        <v>164.45161290322579</v>
      </c>
      <c r="S34" s="217">
        <v>1106.3700000000001</v>
      </c>
      <c r="T34" s="217">
        <f t="shared" ref="T34:T38" si="92">IFERROR(S34/(O34+P34),0)</f>
        <v>5.9482258064516138</v>
      </c>
      <c r="U34" s="9">
        <v>5</v>
      </c>
      <c r="V34" s="10"/>
      <c r="W34" s="232">
        <v>455</v>
      </c>
      <c r="X34" s="10">
        <f>IFERROR(W34/(U34+V34),0)</f>
        <v>91</v>
      </c>
      <c r="Y34" s="30">
        <v>37.06</v>
      </c>
      <c r="Z34" s="83">
        <f>IFERROR(Y34/(U34+V34),0)</f>
        <v>7.4120000000000008</v>
      </c>
      <c r="AA34" s="9">
        <v>13</v>
      </c>
      <c r="AB34" s="10"/>
      <c r="AC34" s="232">
        <v>1909</v>
      </c>
      <c r="AD34" s="10">
        <f>IFERROR(AC34/(AA34+AB34),0)</f>
        <v>146.84615384615384</v>
      </c>
      <c r="AE34" s="30">
        <v>103.9</v>
      </c>
      <c r="AF34" s="83">
        <f>IFERROR(AE34/(AA34+AB34),0)</f>
        <v>7.9923076923076923</v>
      </c>
      <c r="AG34" s="9">
        <v>2</v>
      </c>
      <c r="AH34" s="10"/>
      <c r="AI34" s="232">
        <v>1181</v>
      </c>
      <c r="AJ34" s="10">
        <f>IFERROR(AI34/(AG34+AH34),0)</f>
        <v>590.5</v>
      </c>
      <c r="AK34" s="30">
        <v>36.82</v>
      </c>
      <c r="AL34" s="83">
        <f>IFERROR(AK34/(AG34+AH34),0)</f>
        <v>18.41</v>
      </c>
      <c r="AM34" s="9"/>
      <c r="AN34" s="10"/>
      <c r="AO34" s="232"/>
      <c r="AP34" s="10">
        <f>IFERROR(AO34/(AM34+AN34),0)</f>
        <v>0</v>
      </c>
      <c r="AQ34" s="30"/>
      <c r="AR34" s="83">
        <f>IFERROR(AQ34/(AM34+AN34),0)</f>
        <v>0</v>
      </c>
      <c r="AS34" s="9"/>
      <c r="AT34" s="10"/>
      <c r="AU34" s="232"/>
      <c r="AV34" s="10">
        <f>IFERROR(AU34/(AS34+AT34),0)</f>
        <v>0</v>
      </c>
      <c r="AW34" s="30"/>
      <c r="AX34" s="83">
        <f>IFERROR(AW34/(AS34+AT34),0)</f>
        <v>0</v>
      </c>
      <c r="AY34" s="9"/>
      <c r="AZ34" s="10"/>
      <c r="BA34" s="232"/>
      <c r="BB34" s="10">
        <f>IFERROR(BA34/(AY34+AZ34),0)</f>
        <v>0</v>
      </c>
      <c r="BC34" s="30"/>
      <c r="BD34" s="83">
        <f>IFERROR(BC34/(AY34+AZ34),0)</f>
        <v>0</v>
      </c>
      <c r="BE34" s="9"/>
      <c r="BF34" s="10"/>
      <c r="BG34" s="232"/>
      <c r="BH34" s="10">
        <f>IFERROR(BG34/(BE34+BF34),0)</f>
        <v>0</v>
      </c>
      <c r="BI34" s="30"/>
      <c r="BJ34" s="83">
        <f>IFERROR(BI34/(BE34+BF34),0)</f>
        <v>0</v>
      </c>
      <c r="BK34" s="9" cm="1">
        <f t="array" ref="BK34">SUM(_xlfn._xlws.FILTER($C34:$BJ34,$C$8:$BJ$8=BK$8))</f>
        <v>444</v>
      </c>
      <c r="BL34" s="10" cm="1">
        <f t="array" ref="BL34">SUM(_xlfn._xlws.FILTER($C34:$BJ34,$C$8:$BJ$8=BL$8))</f>
        <v>0</v>
      </c>
      <c r="BM34" s="232" cm="1">
        <f t="array" ref="BM34">SUM(_xlfn._xlws.FILTER($C34:$BJ34,$C$8:$BJ$8=BM$8))</f>
        <v>79253</v>
      </c>
      <c r="BN34" s="10">
        <f>IFERROR(BM34/(BK34+BL34),0)</f>
        <v>178.49774774774775</v>
      </c>
      <c r="BO34" s="225" cm="1">
        <f t="array" ref="BO34">SUM(_xlfn._xlws.FILTER($C34:$BJ34,$C$8:$BJ$8=BO$8))</f>
        <v>2473.8900000000008</v>
      </c>
      <c r="BP34" s="83">
        <f>IFERROR(BO34/(BK34+BL34),0)</f>
        <v>5.5718243243243259</v>
      </c>
    </row>
    <row r="35" spans="1:68" s="8" customFormat="1" ht="19.5" customHeight="1" outlineLevel="1" x14ac:dyDescent="0.3">
      <c r="A35" s="238"/>
      <c r="B35" s="139" t="str">
        <v>ΕΜΠΟΡΙΚΟΣ</v>
      </c>
      <c r="C35" s="9">
        <v>5</v>
      </c>
      <c r="D35" s="10"/>
      <c r="E35" s="232">
        <v>44443</v>
      </c>
      <c r="F35" s="39">
        <f t="shared" ref="F35:F38" si="93">IFERROR(E35/(C35+D35),0)</f>
        <v>8888.6</v>
      </c>
      <c r="G35" s="30">
        <v>575.17999999999995</v>
      </c>
      <c r="H35" s="83">
        <f t="shared" ref="H35:H38" si="94">IFERROR(G35/(C35+D35),0)</f>
        <v>115.03599999999999</v>
      </c>
      <c r="I35" s="9">
        <v>5</v>
      </c>
      <c r="J35" s="10"/>
      <c r="K35" s="232">
        <v>6690</v>
      </c>
      <c r="L35" s="10">
        <f t="shared" ref="L35:L37" si="95">IFERROR(K35/(I35+J35),0)</f>
        <v>1338</v>
      </c>
      <c r="M35" s="30">
        <v>212.12</v>
      </c>
      <c r="N35" s="83">
        <f t="shared" ref="N35:N38" si="96">IFERROR(M35/(I35+J35),0)</f>
        <v>42.423999999999999</v>
      </c>
      <c r="O35" s="9">
        <v>10</v>
      </c>
      <c r="P35" s="10"/>
      <c r="Q35" s="232">
        <v>131621</v>
      </c>
      <c r="R35" s="213">
        <f t="shared" si="91"/>
        <v>13162.1</v>
      </c>
      <c r="S35" s="215">
        <v>2117.0099999999998</v>
      </c>
      <c r="T35" s="215">
        <f t="shared" si="92"/>
        <v>211.70099999999996</v>
      </c>
      <c r="U35" s="9"/>
      <c r="V35" s="10"/>
      <c r="W35" s="232"/>
      <c r="X35" s="10">
        <f t="shared" ref="X35:X37" si="97">IFERROR(W35/(U35+V35),0)</f>
        <v>0</v>
      </c>
      <c r="Y35" s="30"/>
      <c r="Z35" s="83">
        <f t="shared" ref="Z35:Z38" si="98">IFERROR(Y35/(U35+V35),0)</f>
        <v>0</v>
      </c>
      <c r="AA35" s="9"/>
      <c r="AB35" s="10"/>
      <c r="AC35" s="232"/>
      <c r="AD35" s="10">
        <f t="shared" ref="AD35:AD37" si="99">IFERROR(AC35/(AA35+AB35),0)</f>
        <v>0</v>
      </c>
      <c r="AE35" s="30"/>
      <c r="AF35" s="83">
        <f t="shared" ref="AF35:AF38" si="100">IFERROR(AE35/(AA35+AB35),0)</f>
        <v>0</v>
      </c>
      <c r="AG35" s="9"/>
      <c r="AH35" s="10"/>
      <c r="AI35" s="232"/>
      <c r="AJ35" s="10">
        <f t="shared" ref="AJ35:AJ37" si="101">IFERROR(AI35/(AG35+AH35),0)</f>
        <v>0</v>
      </c>
      <c r="AK35" s="30"/>
      <c r="AL35" s="83">
        <f t="shared" ref="AL35:AL38" si="102">IFERROR(AK35/(AG35+AH35),0)</f>
        <v>0</v>
      </c>
      <c r="AM35" s="9"/>
      <c r="AN35" s="10"/>
      <c r="AO35" s="232"/>
      <c r="AP35" s="10">
        <f t="shared" ref="AP35:AP37" si="103">IFERROR(AO35/(AM35+AN35),0)</f>
        <v>0</v>
      </c>
      <c r="AQ35" s="30"/>
      <c r="AR35" s="83">
        <f t="shared" ref="AR35:AR38" si="104">IFERROR(AQ35/(AM35+AN35),0)</f>
        <v>0</v>
      </c>
      <c r="AS35" s="9"/>
      <c r="AT35" s="10"/>
      <c r="AU35" s="232"/>
      <c r="AV35" s="10">
        <f t="shared" ref="AV35:AV37" si="105">IFERROR(AU35/(AS35+AT35),0)</f>
        <v>0</v>
      </c>
      <c r="AW35" s="30"/>
      <c r="AX35" s="83">
        <f t="shared" ref="AX35:AX38" si="106">IFERROR(AW35/(AS35+AT35),0)</f>
        <v>0</v>
      </c>
      <c r="AY35" s="9"/>
      <c r="AZ35" s="10"/>
      <c r="BA35" s="232"/>
      <c r="BB35" s="10">
        <f t="shared" ref="BB35:BB37" si="107">IFERROR(BA35/(AY35+AZ35),0)</f>
        <v>0</v>
      </c>
      <c r="BC35" s="30"/>
      <c r="BD35" s="83">
        <f t="shared" ref="BD35:BD38" si="108">IFERROR(BC35/(AY35+AZ35),0)</f>
        <v>0</v>
      </c>
      <c r="BE35" s="9"/>
      <c r="BF35" s="10"/>
      <c r="BG35" s="232"/>
      <c r="BH35" s="10">
        <f t="shared" ref="BH35:BH37" si="109">IFERROR(BG35/(BE35+BF35),0)</f>
        <v>0</v>
      </c>
      <c r="BI35" s="30"/>
      <c r="BJ35" s="83">
        <f t="shared" ref="BJ35:BJ38" si="110">IFERROR(BI35/(BE35+BF35),0)</f>
        <v>0</v>
      </c>
      <c r="BK35" s="9" cm="1">
        <f t="array" ref="BK35">SUM(_xlfn._xlws.FILTER($C35:$BJ35,$C$8:$BJ$8=BK$8))</f>
        <v>20</v>
      </c>
      <c r="BL35" s="10" cm="1">
        <f t="array" ref="BL35">SUM(_xlfn._xlws.FILTER($C35:$BJ35,$C$8:$BJ$8=BL$8))</f>
        <v>0</v>
      </c>
      <c r="BM35" s="232" cm="1">
        <f t="array" ref="BM35">SUM(_xlfn._xlws.FILTER($C35:$BJ35,$C$8:$BJ$8=BM$8))</f>
        <v>182754</v>
      </c>
      <c r="BN35" s="10">
        <f t="shared" ref="BN35:BN37" si="111">IFERROR(BM35/(BK35+BL35),0)</f>
        <v>9137.7000000000007</v>
      </c>
      <c r="BO35" s="225" cm="1">
        <f t="array" ref="BO35">SUM(_xlfn._xlws.FILTER($C35:$BJ35,$C$8:$BJ$8=BO$8))</f>
        <v>2904.3099999999995</v>
      </c>
      <c r="BP35" s="83">
        <f t="shared" ref="BP35:BP38" si="112">IFERROR(BO35/(BK35+BL35),0)</f>
        <v>145.21549999999996</v>
      </c>
    </row>
    <row r="36" spans="1:68" s="8" customFormat="1" ht="19.5" customHeight="1" outlineLevel="1" x14ac:dyDescent="0.3">
      <c r="A36" s="238"/>
      <c r="B36" s="139" t="str">
        <v>CNG</v>
      </c>
      <c r="C36" s="9"/>
      <c r="D36" s="10"/>
      <c r="E36" s="232"/>
      <c r="F36" s="39">
        <f t="shared" si="93"/>
        <v>0</v>
      </c>
      <c r="G36" s="30"/>
      <c r="H36" s="83">
        <f t="shared" si="94"/>
        <v>0</v>
      </c>
      <c r="I36" s="9">
        <v>1</v>
      </c>
      <c r="J36" s="10"/>
      <c r="K36" s="232">
        <v>306848</v>
      </c>
      <c r="L36" s="10">
        <f t="shared" si="95"/>
        <v>306848</v>
      </c>
      <c r="M36" s="30">
        <v>719.28</v>
      </c>
      <c r="N36" s="83">
        <f t="shared" si="96"/>
        <v>719.28</v>
      </c>
      <c r="O36" s="9" t="s">
        <v>104</v>
      </c>
      <c r="P36" s="10"/>
      <c r="Q36" s="232"/>
      <c r="R36" s="213">
        <f t="shared" si="91"/>
        <v>0</v>
      </c>
      <c r="S36" s="215"/>
      <c r="T36" s="215">
        <f t="shared" si="92"/>
        <v>0</v>
      </c>
      <c r="U36" s="9"/>
      <c r="V36" s="10"/>
      <c r="W36" s="232"/>
      <c r="X36" s="10">
        <f t="shared" si="97"/>
        <v>0</v>
      </c>
      <c r="Y36" s="30"/>
      <c r="Z36" s="83">
        <f t="shared" si="98"/>
        <v>0</v>
      </c>
      <c r="AA36" s="9"/>
      <c r="AB36" s="10"/>
      <c r="AC36" s="232"/>
      <c r="AD36" s="10">
        <f t="shared" si="99"/>
        <v>0</v>
      </c>
      <c r="AE36" s="30"/>
      <c r="AF36" s="83">
        <f t="shared" si="100"/>
        <v>0</v>
      </c>
      <c r="AG36" s="9"/>
      <c r="AH36" s="10"/>
      <c r="AI36" s="232"/>
      <c r="AJ36" s="10">
        <f t="shared" si="101"/>
        <v>0</v>
      </c>
      <c r="AK36" s="30"/>
      <c r="AL36" s="83">
        <f t="shared" si="102"/>
        <v>0</v>
      </c>
      <c r="AM36" s="9"/>
      <c r="AN36" s="10"/>
      <c r="AO36" s="232"/>
      <c r="AP36" s="10">
        <f t="shared" si="103"/>
        <v>0</v>
      </c>
      <c r="AQ36" s="30"/>
      <c r="AR36" s="83">
        <f t="shared" si="104"/>
        <v>0</v>
      </c>
      <c r="AS36" s="9"/>
      <c r="AT36" s="10"/>
      <c r="AU36" s="232"/>
      <c r="AV36" s="10">
        <f t="shared" si="105"/>
        <v>0</v>
      </c>
      <c r="AW36" s="30"/>
      <c r="AX36" s="83">
        <f t="shared" si="106"/>
        <v>0</v>
      </c>
      <c r="AY36" s="9"/>
      <c r="AZ36" s="10"/>
      <c r="BA36" s="232"/>
      <c r="BB36" s="10">
        <f t="shared" si="107"/>
        <v>0</v>
      </c>
      <c r="BC36" s="30"/>
      <c r="BD36" s="83">
        <f t="shared" si="108"/>
        <v>0</v>
      </c>
      <c r="BE36" s="9"/>
      <c r="BF36" s="10"/>
      <c r="BG36" s="232"/>
      <c r="BH36" s="10">
        <f t="shared" si="109"/>
        <v>0</v>
      </c>
      <c r="BI36" s="30"/>
      <c r="BJ36" s="83">
        <f t="shared" si="110"/>
        <v>0</v>
      </c>
      <c r="BK36" s="9" cm="1">
        <f t="array" ref="BK36">SUM(_xlfn._xlws.FILTER($C36:$BJ36,$C$8:$BJ$8=BK$8))</f>
        <v>1</v>
      </c>
      <c r="BL36" s="10" cm="1">
        <f t="array" ref="BL36">SUM(_xlfn._xlws.FILTER($C36:$BJ36,$C$8:$BJ$8=BL$8))</f>
        <v>0</v>
      </c>
      <c r="BM36" s="232" cm="1">
        <f t="array" ref="BM36">SUM(_xlfn._xlws.FILTER($C36:$BJ36,$C$8:$BJ$8=BM$8))</f>
        <v>306848</v>
      </c>
      <c r="BN36" s="10">
        <f t="shared" si="111"/>
        <v>306848</v>
      </c>
      <c r="BO36" s="225" cm="1">
        <f t="array" ref="BO36">SUM(_xlfn._xlws.FILTER($C36:$BJ36,$C$8:$BJ$8=BO$8))</f>
        <v>719.28</v>
      </c>
      <c r="BP36" s="83">
        <f t="shared" si="112"/>
        <v>719.28</v>
      </c>
    </row>
    <row r="37" spans="1:68" s="15" customFormat="1" ht="19.5" customHeight="1" outlineLevel="1" x14ac:dyDescent="0.3">
      <c r="A37" s="238"/>
      <c r="B37" s="139" t="str">
        <v>ΒΙΟΜΗΧΑΝΙΚΟΣ</v>
      </c>
      <c r="C37" s="9"/>
      <c r="D37" s="10"/>
      <c r="E37" s="232"/>
      <c r="F37" s="39">
        <f t="shared" si="93"/>
        <v>0</v>
      </c>
      <c r="G37" s="30"/>
      <c r="H37" s="83">
        <f t="shared" si="94"/>
        <v>0</v>
      </c>
      <c r="I37" s="9"/>
      <c r="J37" s="10"/>
      <c r="K37" s="232"/>
      <c r="L37" s="10">
        <f t="shared" si="95"/>
        <v>0</v>
      </c>
      <c r="M37" s="30"/>
      <c r="N37" s="83">
        <f t="shared" si="96"/>
        <v>0</v>
      </c>
      <c r="O37" s="9" t="s">
        <v>104</v>
      </c>
      <c r="P37" s="10"/>
      <c r="Q37" s="232"/>
      <c r="R37" s="213">
        <f t="shared" si="91"/>
        <v>0</v>
      </c>
      <c r="S37" s="215"/>
      <c r="T37" s="215">
        <f t="shared" si="92"/>
        <v>0</v>
      </c>
      <c r="U37" s="9"/>
      <c r="V37" s="10"/>
      <c r="W37" s="232"/>
      <c r="X37" s="10">
        <f t="shared" si="97"/>
        <v>0</v>
      </c>
      <c r="Y37" s="30"/>
      <c r="Z37" s="83">
        <f t="shared" si="98"/>
        <v>0</v>
      </c>
      <c r="AA37" s="9"/>
      <c r="AB37" s="10"/>
      <c r="AC37" s="232"/>
      <c r="AD37" s="10">
        <f t="shared" si="99"/>
        <v>0</v>
      </c>
      <c r="AE37" s="30"/>
      <c r="AF37" s="83">
        <f t="shared" si="100"/>
        <v>0</v>
      </c>
      <c r="AG37" s="9"/>
      <c r="AH37" s="10"/>
      <c r="AI37" s="232"/>
      <c r="AJ37" s="10">
        <f t="shared" si="101"/>
        <v>0</v>
      </c>
      <c r="AK37" s="30"/>
      <c r="AL37" s="83">
        <f t="shared" si="102"/>
        <v>0</v>
      </c>
      <c r="AM37" s="9"/>
      <c r="AN37" s="10"/>
      <c r="AO37" s="232"/>
      <c r="AP37" s="10">
        <f t="shared" si="103"/>
        <v>0</v>
      </c>
      <c r="AQ37" s="30"/>
      <c r="AR37" s="83">
        <f t="shared" si="104"/>
        <v>0</v>
      </c>
      <c r="AS37" s="9"/>
      <c r="AT37" s="10"/>
      <c r="AU37" s="232"/>
      <c r="AV37" s="10">
        <f t="shared" si="105"/>
        <v>0</v>
      </c>
      <c r="AW37" s="30"/>
      <c r="AX37" s="83">
        <f t="shared" si="106"/>
        <v>0</v>
      </c>
      <c r="AY37" s="9"/>
      <c r="AZ37" s="10"/>
      <c r="BA37" s="232"/>
      <c r="BB37" s="10">
        <f t="shared" si="107"/>
        <v>0</v>
      </c>
      <c r="BC37" s="30"/>
      <c r="BD37" s="83">
        <f t="shared" si="108"/>
        <v>0</v>
      </c>
      <c r="BE37" s="9"/>
      <c r="BF37" s="10"/>
      <c r="BG37" s="232"/>
      <c r="BH37" s="10">
        <f t="shared" si="109"/>
        <v>0</v>
      </c>
      <c r="BI37" s="30"/>
      <c r="BJ37" s="83">
        <f t="shared" si="110"/>
        <v>0</v>
      </c>
      <c r="BK37" s="9" cm="1">
        <f t="array" ref="BK37">SUM(_xlfn._xlws.FILTER($C37:$BJ37,$C$8:$BJ$8=BK$8))</f>
        <v>0</v>
      </c>
      <c r="BL37" s="10" cm="1">
        <f t="array" ref="BL37">SUM(_xlfn._xlws.FILTER($C37:$BJ37,$C$8:$BJ$8=BL$8))</f>
        <v>0</v>
      </c>
      <c r="BM37" s="232" cm="1">
        <f t="array" ref="BM37">SUM(_xlfn._xlws.FILTER($C37:$BJ37,$C$8:$BJ$8=BM$8))</f>
        <v>0</v>
      </c>
      <c r="BN37" s="10">
        <f t="shared" si="111"/>
        <v>0</v>
      </c>
      <c r="BO37" s="225" cm="1">
        <f t="array" ref="BO37">SUM(_xlfn._xlws.FILTER($C37:$BJ37,$C$8:$BJ$8=BO$8))</f>
        <v>0</v>
      </c>
      <c r="BP37" s="83">
        <f t="shared" si="112"/>
        <v>0</v>
      </c>
    </row>
    <row r="38" spans="1:68" s="15" customFormat="1" ht="19.5" customHeight="1" outlineLevel="1" thickBot="1" x14ac:dyDescent="0.35">
      <c r="A38" s="239"/>
      <c r="B38" s="139" t="str">
        <v>ΚΛΙΜΑΤΙΣΜΟΣ / ΣΥΜΠΑΡΑΓΩΓΗ</v>
      </c>
      <c r="C38" s="160"/>
      <c r="D38" s="148"/>
      <c r="E38" s="233"/>
      <c r="F38" s="39">
        <f t="shared" si="93"/>
        <v>0</v>
      </c>
      <c r="G38" s="140"/>
      <c r="H38" s="83">
        <f t="shared" si="94"/>
        <v>0</v>
      </c>
      <c r="I38" s="160"/>
      <c r="J38" s="148"/>
      <c r="K38" s="233"/>
      <c r="L38" s="10">
        <f>IFERROR(K38/(I38+J38),0)</f>
        <v>0</v>
      </c>
      <c r="M38" s="30"/>
      <c r="N38" s="83">
        <f t="shared" si="96"/>
        <v>0</v>
      </c>
      <c r="O38" s="160" t="s">
        <v>104</v>
      </c>
      <c r="P38" s="148"/>
      <c r="Q38" s="233"/>
      <c r="R38" s="213">
        <f t="shared" si="91"/>
        <v>0</v>
      </c>
      <c r="S38" s="215"/>
      <c r="T38" s="215">
        <f t="shared" si="92"/>
        <v>0</v>
      </c>
      <c r="U38" s="160"/>
      <c r="V38" s="148"/>
      <c r="W38" s="233"/>
      <c r="X38" s="10">
        <f>IFERROR(W38/(U38+V38),0)</f>
        <v>0</v>
      </c>
      <c r="Y38" s="30"/>
      <c r="Z38" s="83">
        <f t="shared" si="98"/>
        <v>0</v>
      </c>
      <c r="AA38" s="160"/>
      <c r="AB38" s="148"/>
      <c r="AC38" s="233"/>
      <c r="AD38" s="10">
        <f>IFERROR(AC38/(AA38+AB38),0)</f>
        <v>0</v>
      </c>
      <c r="AE38" s="30"/>
      <c r="AF38" s="83">
        <f t="shared" si="100"/>
        <v>0</v>
      </c>
      <c r="AG38" s="160"/>
      <c r="AH38" s="148"/>
      <c r="AI38" s="233"/>
      <c r="AJ38" s="10">
        <f>IFERROR(AI38/(AG38+AH38),0)</f>
        <v>0</v>
      </c>
      <c r="AK38" s="30"/>
      <c r="AL38" s="83">
        <f t="shared" si="102"/>
        <v>0</v>
      </c>
      <c r="AM38" s="160"/>
      <c r="AN38" s="148"/>
      <c r="AO38" s="233"/>
      <c r="AP38" s="10">
        <f>IFERROR(AO38/(AM38+AN38),0)</f>
        <v>0</v>
      </c>
      <c r="AQ38" s="30"/>
      <c r="AR38" s="83">
        <f t="shared" si="104"/>
        <v>0</v>
      </c>
      <c r="AS38" s="160"/>
      <c r="AT38" s="148"/>
      <c r="AU38" s="233"/>
      <c r="AV38" s="10">
        <f>IFERROR(AU38/(AS38+AT38),0)</f>
        <v>0</v>
      </c>
      <c r="AW38" s="30"/>
      <c r="AX38" s="83">
        <f t="shared" si="106"/>
        <v>0</v>
      </c>
      <c r="AY38" s="160"/>
      <c r="AZ38" s="148"/>
      <c r="BA38" s="233"/>
      <c r="BB38" s="10">
        <f>IFERROR(BA38/(AY38+AZ38),0)</f>
        <v>0</v>
      </c>
      <c r="BC38" s="30"/>
      <c r="BD38" s="83">
        <f t="shared" si="108"/>
        <v>0</v>
      </c>
      <c r="BE38" s="160"/>
      <c r="BF38" s="148"/>
      <c r="BG38" s="233"/>
      <c r="BH38" s="10">
        <f>IFERROR(BG38/(BE38+BF38),0)</f>
        <v>0</v>
      </c>
      <c r="BI38" s="30"/>
      <c r="BJ38" s="83">
        <f t="shared" si="110"/>
        <v>0</v>
      </c>
      <c r="BK38" s="160" cm="1">
        <f t="array" ref="BK38">SUM(_xlfn._xlws.FILTER($C38:$BJ38,$C$8:$BJ$8=BK$8))</f>
        <v>0</v>
      </c>
      <c r="BL38" s="148" cm="1">
        <f t="array" ref="BL38">SUM(_xlfn._xlws.FILTER($C38:$BJ38,$C$8:$BJ$8=BL$8))</f>
        <v>0</v>
      </c>
      <c r="BM38" s="233" cm="1">
        <f t="array" ref="BM38">SUM(_xlfn._xlws.FILTER($C38:$BJ38,$C$8:$BJ$8=BM$8))</f>
        <v>0</v>
      </c>
      <c r="BN38" s="10">
        <f>IFERROR(BM38/(BK38+BL38),0)</f>
        <v>0</v>
      </c>
      <c r="BO38" s="225" cm="1">
        <f t="array" ref="BO38">SUM(_xlfn._xlws.FILTER($C38:$BJ38,$C$8:$BJ$8=BO$8))</f>
        <v>0</v>
      </c>
      <c r="BP38" s="83">
        <f t="shared" si="112"/>
        <v>0</v>
      </c>
    </row>
    <row r="39" spans="1:68" s="8" customFormat="1" ht="36" customHeight="1" x14ac:dyDescent="0.3">
      <c r="A39" s="237">
        <v>6</v>
      </c>
      <c r="B39" s="141" t="s">
        <v>157</v>
      </c>
      <c r="C39" s="73">
        <f>SUM(C40:C44)</f>
        <v>15827</v>
      </c>
      <c r="D39" s="74">
        <f>SUM(D40:D44)</f>
        <v>0</v>
      </c>
      <c r="E39" s="231">
        <f>SUM(E40:E44)</f>
        <v>7979527</v>
      </c>
      <c r="F39" s="121">
        <f>IFERROR(E39/(C39+D39),0)</f>
        <v>504.17179503380299</v>
      </c>
      <c r="G39" s="82">
        <f>SUM(G40:G44)</f>
        <v>91212.640000000014</v>
      </c>
      <c r="H39" s="37">
        <f>IFERROR(G39/(C39+D39),0)</f>
        <v>5.7631035572123599</v>
      </c>
      <c r="I39" s="73">
        <f>SUM(I40:I44)</f>
        <v>9806</v>
      </c>
      <c r="J39" s="74">
        <f>SUM(J40:J44)</f>
        <v>1</v>
      </c>
      <c r="K39" s="231">
        <f>SUM(K40:K44)</f>
        <v>3051151</v>
      </c>
      <c r="L39" s="74">
        <f>IFERROR(K39/(I39+J39),0)</f>
        <v>311.11971041093096</v>
      </c>
      <c r="M39" s="82">
        <f>SUM(M40:M44)</f>
        <v>71382.200000000012</v>
      </c>
      <c r="N39" s="37">
        <f>IFERROR(M39/(I39+J39),0)</f>
        <v>7.2786988885489965</v>
      </c>
      <c r="O39" s="73">
        <f>SUM(O40:O44)</f>
        <v>140425</v>
      </c>
      <c r="P39" s="74">
        <f>SUM(P40:P44)</f>
        <v>0</v>
      </c>
      <c r="Q39" s="231">
        <f>SUM(Q40:Q44)</f>
        <v>102185085</v>
      </c>
      <c r="R39" s="74">
        <f>IFERROR(Q39/(O39+P39),0)</f>
        <v>727.68442228947833</v>
      </c>
      <c r="S39" s="82">
        <f>SUM(S40:S44)</f>
        <v>1938304.0199999998</v>
      </c>
      <c r="T39" s="37">
        <f>IFERROR(S39/(O39+P39),0)</f>
        <v>13.803126366387749</v>
      </c>
      <c r="U39" s="73">
        <f>SUM(U40:U44)</f>
        <v>267</v>
      </c>
      <c r="V39" s="74">
        <f>SUM(V40:V44)</f>
        <v>0</v>
      </c>
      <c r="W39" s="231">
        <f>SUM(W40:W44)</f>
        <v>4872689</v>
      </c>
      <c r="X39" s="74">
        <f>IFERROR(W39/(U39+V39),0)</f>
        <v>18249.771535580523</v>
      </c>
      <c r="Y39" s="81">
        <f>SUM(Y40:Y44)</f>
        <v>28302.19</v>
      </c>
      <c r="Z39" s="37">
        <f>IFERROR(Y39/(U39+V39),0)</f>
        <v>106.00071161048689</v>
      </c>
      <c r="AA39" s="73">
        <f>SUM(AA40:AA44)</f>
        <v>471</v>
      </c>
      <c r="AB39" s="74">
        <f>SUM(AB40:AB44)</f>
        <v>0</v>
      </c>
      <c r="AC39" s="231">
        <f>SUM(AC40:AC44)</f>
        <v>9930766</v>
      </c>
      <c r="AD39" s="74">
        <f>IFERROR(AC39/(AA39+AB39),0)</f>
        <v>21084.428874734607</v>
      </c>
      <c r="AE39" s="81">
        <f>SUM(AE40:AE44)</f>
        <v>23607.71</v>
      </c>
      <c r="AF39" s="37">
        <f>IFERROR(AE39/(AA39+AB39),0)</f>
        <v>50.122526539278127</v>
      </c>
      <c r="AG39" s="73">
        <f>SUM(AG40:AG44)</f>
        <v>177</v>
      </c>
      <c r="AH39" s="74">
        <f>SUM(AH40:AH44)</f>
        <v>0</v>
      </c>
      <c r="AI39" s="231">
        <f>SUM(AI40:AI44)</f>
        <v>2207713</v>
      </c>
      <c r="AJ39" s="74">
        <f>IFERROR(AI39/(AG39+AH39),0)</f>
        <v>12472.954802259886</v>
      </c>
      <c r="AK39" s="82">
        <f>SUM(AK40:AK44)</f>
        <v>7247.82</v>
      </c>
      <c r="AL39" s="37">
        <f>IFERROR(AK39/(AG39+AH39),0)</f>
        <v>40.948135593220336</v>
      </c>
      <c r="AM39" s="73">
        <f>SUM(AM40:AM44)</f>
        <v>0</v>
      </c>
      <c r="AN39" s="74">
        <f>SUM(AN40:AN44)</f>
        <v>0</v>
      </c>
      <c r="AO39" s="231">
        <f>SUM(AO40:AO44)</f>
        <v>0</v>
      </c>
      <c r="AP39" s="74">
        <f>IFERROR(AO39/(AM39+AN39),0)</f>
        <v>0</v>
      </c>
      <c r="AQ39" s="82">
        <f>SUM(AQ40:AQ44)</f>
        <v>0</v>
      </c>
      <c r="AR39" s="37">
        <f>IFERROR(AQ39/(AM39+AN39),0)</f>
        <v>0</v>
      </c>
      <c r="AS39" s="73">
        <f>SUM(AS40:AS44)</f>
        <v>0</v>
      </c>
      <c r="AT39" s="74">
        <f>SUM(AT40:AT44)</f>
        <v>0</v>
      </c>
      <c r="AU39" s="231">
        <f>SUM(AU40:AU44)</f>
        <v>0</v>
      </c>
      <c r="AV39" s="74">
        <f>IFERROR(AU39/(AS39+AT39),0)</f>
        <v>0</v>
      </c>
      <c r="AW39" s="82">
        <f>SUM(AW40:AW44)</f>
        <v>0</v>
      </c>
      <c r="AX39" s="37">
        <f>IFERROR(AW39/(AS39+AT39),0)</f>
        <v>0</v>
      </c>
      <c r="AY39" s="73">
        <f>SUM(AY40:AY44)</f>
        <v>0</v>
      </c>
      <c r="AZ39" s="74">
        <f>SUM(AZ40:AZ44)</f>
        <v>0</v>
      </c>
      <c r="BA39" s="231">
        <f>SUM(BA40:BA44)</f>
        <v>0</v>
      </c>
      <c r="BB39" s="74">
        <f>IFERROR(BA39/(AY39+AZ39),0)</f>
        <v>0</v>
      </c>
      <c r="BC39" s="82">
        <f>SUM(BC40:BC44)</f>
        <v>0</v>
      </c>
      <c r="BD39" s="37">
        <f>IFERROR(BC39/(AY39+AZ39),0)</f>
        <v>0</v>
      </c>
      <c r="BE39" s="73">
        <f>SUM(BE40:BE44)</f>
        <v>0</v>
      </c>
      <c r="BF39" s="74">
        <f>SUM(BF40:BF44)</f>
        <v>0</v>
      </c>
      <c r="BG39" s="231">
        <f>SUM(BG40:BG44)</f>
        <v>0</v>
      </c>
      <c r="BH39" s="74">
        <f>IFERROR(BG39/(BE39+BF39),0)</f>
        <v>0</v>
      </c>
      <c r="BI39" s="82">
        <f>SUM(BI40:BI44)</f>
        <v>0</v>
      </c>
      <c r="BJ39" s="37">
        <f>IFERROR(BI39/(BE39+BF39),0)</f>
        <v>0</v>
      </c>
      <c r="BK39" s="73">
        <f>SUM(BK40:BK44)</f>
        <v>166973</v>
      </c>
      <c r="BL39" s="74">
        <f>SUM(BL40:BL44)</f>
        <v>1</v>
      </c>
      <c r="BM39" s="231">
        <f>SUM(BM40:BM44)</f>
        <v>130226931</v>
      </c>
      <c r="BN39" s="74">
        <f>IFERROR(BM39/(BK39+BL39),0)</f>
        <v>779.9234072370549</v>
      </c>
      <c r="BO39" s="82">
        <f>SUM(BO40:BO44)</f>
        <v>2160056.58</v>
      </c>
      <c r="BP39" s="37">
        <f>IFERROR(BO39/(BK39+BL39),0)</f>
        <v>12.936484602393188</v>
      </c>
    </row>
    <row r="40" spans="1:68" s="8" customFormat="1" ht="19.5" customHeight="1" outlineLevel="1" x14ac:dyDescent="0.3">
      <c r="A40" s="238"/>
      <c r="B40" s="139" t="str" cm="1">
        <f t="array" ref="B40:B44">$B$10:$B$14</f>
        <v>ΟΙΚΙΑΚΟΣ</v>
      </c>
      <c r="C40" s="9">
        <v>15558</v>
      </c>
      <c r="D40" s="10"/>
      <c r="E40" s="232">
        <v>3040188</v>
      </c>
      <c r="F40" s="39">
        <f>IFERROR(E40/(C40+D40),0)</f>
        <v>195.40994986502122</v>
      </c>
      <c r="G40" s="30">
        <v>71736.740000000005</v>
      </c>
      <c r="H40" s="83">
        <f>IFERROR(G40/(C40+D40),0)</f>
        <v>4.6109229978146296</v>
      </c>
      <c r="I40" s="9">
        <v>9477</v>
      </c>
      <c r="J40" s="10"/>
      <c r="K40" s="232">
        <v>1823077</v>
      </c>
      <c r="L40" s="10">
        <f>IFERROR(K40/(I40+J40),0)</f>
        <v>192.36857655376173</v>
      </c>
      <c r="M40" s="30">
        <v>56913.37</v>
      </c>
      <c r="N40" s="83">
        <f>IFERROR(M40/(I40+J40),0)</f>
        <v>6.0054204917167882</v>
      </c>
      <c r="O40" s="9">
        <f>134743</f>
        <v>134743</v>
      </c>
      <c r="P40" s="10"/>
      <c r="Q40" s="232">
        <v>28369650</v>
      </c>
      <c r="R40" s="216">
        <f t="shared" ref="R40:R44" si="113">IFERROR(Q40/(O40+P40),0)</f>
        <v>210.54637346652515</v>
      </c>
      <c r="S40" s="217">
        <v>1134561.6499999999</v>
      </c>
      <c r="T40" s="217">
        <f t="shared" ref="T40:T44" si="114">IFERROR(S40/(O40+P40),0)</f>
        <v>8.4201899171014443</v>
      </c>
      <c r="U40" s="9">
        <v>247</v>
      </c>
      <c r="V40" s="10"/>
      <c r="W40" s="232">
        <v>20545</v>
      </c>
      <c r="X40" s="10">
        <f>IFERROR(W40/(U40+V40),0)</f>
        <v>83.178137651821856</v>
      </c>
      <c r="Y40" s="30">
        <v>1833.87</v>
      </c>
      <c r="Z40" s="83">
        <f>IFERROR(Y40/(U40+V40),0)</f>
        <v>7.4245748987854245</v>
      </c>
      <c r="AA40" s="9">
        <v>460</v>
      </c>
      <c r="AB40" s="10"/>
      <c r="AC40" s="232">
        <v>85176</v>
      </c>
      <c r="AD40" s="10">
        <f>IFERROR(AC40/(AA40+AB40),0)</f>
        <v>185.16521739130434</v>
      </c>
      <c r="AE40" s="30">
        <v>4030.8</v>
      </c>
      <c r="AF40" s="83">
        <f>IFERROR(AE40/(AA40+AB40),0)</f>
        <v>8.7626086956521743</v>
      </c>
      <c r="AG40" s="9">
        <v>174</v>
      </c>
      <c r="AH40" s="10"/>
      <c r="AI40" s="232">
        <v>19988</v>
      </c>
      <c r="AJ40" s="10">
        <f>IFERROR(AI40/(AG40+AH40),0)</f>
        <v>114.8735632183908</v>
      </c>
      <c r="AK40" s="30">
        <v>1394.58</v>
      </c>
      <c r="AL40" s="83">
        <f>IFERROR(AK40/(AG40+AH40),0)</f>
        <v>8.0148275862068967</v>
      </c>
      <c r="AM40" s="9"/>
      <c r="AN40" s="10"/>
      <c r="AO40" s="232"/>
      <c r="AP40" s="10">
        <f>IFERROR(AO40/(AM40+AN40),0)</f>
        <v>0</v>
      </c>
      <c r="AQ40" s="30"/>
      <c r="AR40" s="83">
        <f>IFERROR(AQ40/(AM40+AN40),0)</f>
        <v>0</v>
      </c>
      <c r="AS40" s="9"/>
      <c r="AT40" s="10"/>
      <c r="AU40" s="232"/>
      <c r="AV40" s="10">
        <f>IFERROR(AU40/(AS40+AT40),0)</f>
        <v>0</v>
      </c>
      <c r="AW40" s="30"/>
      <c r="AX40" s="83">
        <f>IFERROR(AW40/(AS40+AT40),0)</f>
        <v>0</v>
      </c>
      <c r="AY40" s="9"/>
      <c r="AZ40" s="10"/>
      <c r="BA40" s="232"/>
      <c r="BB40" s="10">
        <f>IFERROR(BA40/(AY40+AZ40),0)</f>
        <v>0</v>
      </c>
      <c r="BC40" s="30"/>
      <c r="BD40" s="83">
        <f>IFERROR(BC40/(AY40+AZ40),0)</f>
        <v>0</v>
      </c>
      <c r="BE40" s="9"/>
      <c r="BF40" s="10"/>
      <c r="BG40" s="232"/>
      <c r="BH40" s="10">
        <f>IFERROR(BG40/(BE40+BF40),0)</f>
        <v>0</v>
      </c>
      <c r="BI40" s="30"/>
      <c r="BJ40" s="83">
        <f>IFERROR(BI40/(BE40+BF40),0)</f>
        <v>0</v>
      </c>
      <c r="BK40" s="9" cm="1">
        <f t="array" ref="BK40">SUM(_xlfn._xlws.FILTER($C40:$BJ40,$C$8:$BJ$8=BK$8))</f>
        <v>160659</v>
      </c>
      <c r="BL40" s="10" cm="1">
        <f t="array" ref="BL40">SUM(_xlfn._xlws.FILTER($C40:$BJ40,$C$8:$BJ$8=BL$8))</f>
        <v>0</v>
      </c>
      <c r="BM40" s="232" cm="1">
        <f t="array" ref="BM40">SUM(_xlfn._xlws.FILTER($C40:$BJ40,$C$8:$BJ$8=BM$8))</f>
        <v>33358624</v>
      </c>
      <c r="BN40" s="10">
        <f>IFERROR(BM40/(BK40+BL40),0)</f>
        <v>207.63619840780785</v>
      </c>
      <c r="BO40" s="225" cm="1">
        <f t="array" ref="BO40">SUM(_xlfn._xlws.FILTER($C40:$BJ40,$C$8:$BJ$8=BO$8))</f>
        <v>1270471.0100000002</v>
      </c>
      <c r="BP40" s="83">
        <f>IFERROR(BO40/(BK40+BL40),0)</f>
        <v>7.9078732595123853</v>
      </c>
    </row>
    <row r="41" spans="1:68" s="8" customFormat="1" ht="19.5" customHeight="1" outlineLevel="1" x14ac:dyDescent="0.3">
      <c r="A41" s="238"/>
      <c r="B41" s="139" t="str">
        <v>ΕΜΠΟΡΙΚΟΣ</v>
      </c>
      <c r="C41" s="9">
        <v>264</v>
      </c>
      <c r="D41" s="10"/>
      <c r="E41" s="232">
        <v>1062277</v>
      </c>
      <c r="F41" s="39">
        <f t="shared" ref="F41:F44" si="115">IFERROR(E41/(C41+D41),0)</f>
        <v>4023.776515151515</v>
      </c>
      <c r="G41" s="30">
        <v>15129.1</v>
      </c>
      <c r="H41" s="83">
        <f t="shared" ref="H41:H44" si="116">IFERROR(G41/(C41+D41),0)</f>
        <v>57.307196969696975</v>
      </c>
      <c r="I41" s="9">
        <v>329</v>
      </c>
      <c r="J41" s="10"/>
      <c r="K41" s="232">
        <v>726681</v>
      </c>
      <c r="L41" s="10">
        <f t="shared" ref="L41:L43" si="117">IFERROR(K41/(I41+J41),0)</f>
        <v>2208.7568389057751</v>
      </c>
      <c r="M41" s="30">
        <v>13917.869999999999</v>
      </c>
      <c r="N41" s="83">
        <f t="shared" ref="N41:N44" si="118">IFERROR(M41/(I41+J41),0)</f>
        <v>42.303556231003036</v>
      </c>
      <c r="O41" s="9">
        <v>5580</v>
      </c>
      <c r="P41" s="10"/>
      <c r="Q41" s="232">
        <v>41002449</v>
      </c>
      <c r="R41" s="213">
        <f t="shared" si="113"/>
        <v>7348.1091397849459</v>
      </c>
      <c r="S41" s="215">
        <v>739801.86</v>
      </c>
      <c r="T41" s="215">
        <f t="shared" si="114"/>
        <v>132.58097849462365</v>
      </c>
      <c r="U41" s="9">
        <v>9</v>
      </c>
      <c r="V41" s="10"/>
      <c r="W41" s="232">
        <v>728733</v>
      </c>
      <c r="X41" s="10">
        <f t="shared" ref="X41:X43" si="119">IFERROR(W41/(U41+V41),0)</f>
        <v>80970.333333333328</v>
      </c>
      <c r="Y41" s="30">
        <v>11684.48</v>
      </c>
      <c r="Z41" s="83">
        <f t="shared" ref="Z41:Z44" si="120">IFERROR(Y41/(U41+V41),0)</f>
        <v>1298.2755555555555</v>
      </c>
      <c r="AA41" s="9">
        <v>6</v>
      </c>
      <c r="AB41" s="10"/>
      <c r="AC41" s="232">
        <v>50278</v>
      </c>
      <c r="AD41" s="10">
        <f t="shared" ref="AD41:AD43" si="121">IFERROR(AC41/(AA41+AB41),0)</f>
        <v>8379.6666666666661</v>
      </c>
      <c r="AE41" s="30">
        <v>926.82</v>
      </c>
      <c r="AF41" s="83">
        <f t="shared" ref="AF41:AF44" si="122">IFERROR(AE41/(AA41+AB41),0)</f>
        <v>154.47</v>
      </c>
      <c r="AG41" s="9">
        <v>1</v>
      </c>
      <c r="AH41" s="10"/>
      <c r="AI41" s="232">
        <v>10885</v>
      </c>
      <c r="AJ41" s="10">
        <f t="shared" ref="AJ41:AJ43" si="123">IFERROR(AI41/(AG41+AH41),0)</f>
        <v>10885</v>
      </c>
      <c r="AK41" s="30">
        <v>167.98</v>
      </c>
      <c r="AL41" s="83">
        <f t="shared" ref="AL41:AL44" si="124">IFERROR(AK41/(AG41+AH41),0)</f>
        <v>167.98</v>
      </c>
      <c r="AM41" s="9"/>
      <c r="AN41" s="10"/>
      <c r="AO41" s="232"/>
      <c r="AP41" s="10">
        <f t="shared" ref="AP41:AP43" si="125">IFERROR(AO41/(AM41+AN41),0)</f>
        <v>0</v>
      </c>
      <c r="AQ41" s="30"/>
      <c r="AR41" s="83">
        <f t="shared" ref="AR41:AR44" si="126">IFERROR(AQ41/(AM41+AN41),0)</f>
        <v>0</v>
      </c>
      <c r="AS41" s="9"/>
      <c r="AT41" s="10"/>
      <c r="AU41" s="232"/>
      <c r="AV41" s="10">
        <f t="shared" ref="AV41:AV43" si="127">IFERROR(AU41/(AS41+AT41),0)</f>
        <v>0</v>
      </c>
      <c r="AW41" s="30"/>
      <c r="AX41" s="83">
        <f t="shared" ref="AX41:AX44" si="128">IFERROR(AW41/(AS41+AT41),0)</f>
        <v>0</v>
      </c>
      <c r="AY41" s="9"/>
      <c r="AZ41" s="10"/>
      <c r="BA41" s="232"/>
      <c r="BB41" s="10">
        <f t="shared" ref="BB41:BB43" si="129">IFERROR(BA41/(AY41+AZ41),0)</f>
        <v>0</v>
      </c>
      <c r="BC41" s="30"/>
      <c r="BD41" s="83">
        <f t="shared" ref="BD41:BD44" si="130">IFERROR(BC41/(AY41+AZ41),0)</f>
        <v>0</v>
      </c>
      <c r="BE41" s="9"/>
      <c r="BF41" s="10"/>
      <c r="BG41" s="232"/>
      <c r="BH41" s="10">
        <f t="shared" ref="BH41:BH43" si="131">IFERROR(BG41/(BE41+BF41),0)</f>
        <v>0</v>
      </c>
      <c r="BI41" s="30"/>
      <c r="BJ41" s="83">
        <f t="shared" ref="BJ41:BJ44" si="132">IFERROR(BI41/(BE41+BF41),0)</f>
        <v>0</v>
      </c>
      <c r="BK41" s="9" cm="1">
        <f t="array" ref="BK41">SUM(_xlfn._xlws.FILTER($C41:$BJ41,$C$8:$BJ$8=BK$8))</f>
        <v>6189</v>
      </c>
      <c r="BL41" s="10" cm="1">
        <f t="array" ref="BL41">SUM(_xlfn._xlws.FILTER($C41:$BJ41,$C$8:$BJ$8=BL$8))</f>
        <v>0</v>
      </c>
      <c r="BM41" s="232" cm="1">
        <f t="array" ref="BM41">SUM(_xlfn._xlws.FILTER($C41:$BJ41,$C$8:$BJ$8=BM$8))</f>
        <v>43581303</v>
      </c>
      <c r="BN41" s="10">
        <f t="shared" ref="BN41:BN43" si="133">IFERROR(BM41/(BK41+BL41),0)</f>
        <v>7041.7358216190014</v>
      </c>
      <c r="BO41" s="225" cm="1">
        <f t="array" ref="BO41">SUM(_xlfn._xlws.FILTER($C41:$BJ41,$C$8:$BJ$8=BO$8))</f>
        <v>781628.10999999987</v>
      </c>
      <c r="BP41" s="83">
        <f t="shared" ref="BP41:BP44" si="134">IFERROR(BO41/(BK41+BL41),0)</f>
        <v>126.2931184359347</v>
      </c>
    </row>
    <row r="42" spans="1:68" s="8" customFormat="1" ht="19.5" customHeight="1" outlineLevel="1" x14ac:dyDescent="0.3">
      <c r="A42" s="238"/>
      <c r="B42" s="139" t="str">
        <v>CNG</v>
      </c>
      <c r="C42" s="9"/>
      <c r="D42" s="10"/>
      <c r="E42" s="232"/>
      <c r="F42" s="39">
        <f t="shared" si="115"/>
        <v>0</v>
      </c>
      <c r="G42" s="30"/>
      <c r="H42" s="83">
        <f t="shared" si="116"/>
        <v>0</v>
      </c>
      <c r="I42" s="9"/>
      <c r="J42" s="10"/>
      <c r="K42" s="232"/>
      <c r="L42" s="10">
        <f t="shared" si="117"/>
        <v>0</v>
      </c>
      <c r="M42" s="30"/>
      <c r="N42" s="83">
        <f t="shared" si="118"/>
        <v>0</v>
      </c>
      <c r="O42" s="9" t="s">
        <v>104</v>
      </c>
      <c r="P42" s="10"/>
      <c r="Q42" s="232"/>
      <c r="R42" s="213">
        <f t="shared" si="113"/>
        <v>0</v>
      </c>
      <c r="S42" s="215"/>
      <c r="T42" s="215">
        <f t="shared" si="114"/>
        <v>0</v>
      </c>
      <c r="U42" s="9"/>
      <c r="V42" s="10"/>
      <c r="W42" s="232"/>
      <c r="X42" s="10">
        <f t="shared" si="119"/>
        <v>0</v>
      </c>
      <c r="Y42" s="30"/>
      <c r="Z42" s="83">
        <f t="shared" si="120"/>
        <v>0</v>
      </c>
      <c r="AA42" s="9"/>
      <c r="AB42" s="10"/>
      <c r="AC42" s="232"/>
      <c r="AD42" s="10">
        <f t="shared" si="121"/>
        <v>0</v>
      </c>
      <c r="AE42" s="30"/>
      <c r="AF42" s="83">
        <f t="shared" si="122"/>
        <v>0</v>
      </c>
      <c r="AG42" s="9"/>
      <c r="AH42" s="10"/>
      <c r="AI42" s="232"/>
      <c r="AJ42" s="10">
        <f t="shared" si="123"/>
        <v>0</v>
      </c>
      <c r="AK42" s="30"/>
      <c r="AL42" s="83">
        <f t="shared" si="124"/>
        <v>0</v>
      </c>
      <c r="AM42" s="9"/>
      <c r="AN42" s="10"/>
      <c r="AO42" s="232"/>
      <c r="AP42" s="10">
        <f t="shared" si="125"/>
        <v>0</v>
      </c>
      <c r="AQ42" s="30"/>
      <c r="AR42" s="83">
        <f t="shared" si="126"/>
        <v>0</v>
      </c>
      <c r="AS42" s="9"/>
      <c r="AT42" s="10"/>
      <c r="AU42" s="232"/>
      <c r="AV42" s="10">
        <f t="shared" si="127"/>
        <v>0</v>
      </c>
      <c r="AW42" s="30"/>
      <c r="AX42" s="83">
        <f t="shared" si="128"/>
        <v>0</v>
      </c>
      <c r="AY42" s="9"/>
      <c r="AZ42" s="10"/>
      <c r="BA42" s="232"/>
      <c r="BB42" s="10">
        <f t="shared" si="129"/>
        <v>0</v>
      </c>
      <c r="BC42" s="30"/>
      <c r="BD42" s="83">
        <f t="shared" si="130"/>
        <v>0</v>
      </c>
      <c r="BE42" s="9"/>
      <c r="BF42" s="10"/>
      <c r="BG42" s="232"/>
      <c r="BH42" s="10">
        <f t="shared" si="131"/>
        <v>0</v>
      </c>
      <c r="BI42" s="30"/>
      <c r="BJ42" s="83">
        <f t="shared" si="132"/>
        <v>0</v>
      </c>
      <c r="BK42" s="9" cm="1">
        <f t="array" ref="BK42">SUM(_xlfn._xlws.FILTER($C42:$BJ42,$C$8:$BJ$8=BK$8))</f>
        <v>0</v>
      </c>
      <c r="BL42" s="10" cm="1">
        <f t="array" ref="BL42">SUM(_xlfn._xlws.FILTER($C42:$BJ42,$C$8:$BJ$8=BL$8))</f>
        <v>0</v>
      </c>
      <c r="BM42" s="232" cm="1">
        <f t="array" ref="BM42">SUM(_xlfn._xlws.FILTER($C42:$BJ42,$C$8:$BJ$8=BM$8))</f>
        <v>0</v>
      </c>
      <c r="BN42" s="10">
        <f t="shared" si="133"/>
        <v>0</v>
      </c>
      <c r="BO42" s="225" cm="1">
        <f t="array" ref="BO42">SUM(_xlfn._xlws.FILTER($C42:$BJ42,$C$8:$BJ$8=BO$8))</f>
        <v>0</v>
      </c>
      <c r="BP42" s="83">
        <f t="shared" si="134"/>
        <v>0</v>
      </c>
    </row>
    <row r="43" spans="1:68" s="15" customFormat="1" ht="19.5" customHeight="1" outlineLevel="1" x14ac:dyDescent="0.3">
      <c r="A43" s="238"/>
      <c r="B43" s="139" t="str">
        <v>ΒΙΟΜΗΧΑΝΙΚΟΣ</v>
      </c>
      <c r="C43" s="9">
        <v>5</v>
      </c>
      <c r="D43" s="10"/>
      <c r="E43" s="232">
        <v>3877062</v>
      </c>
      <c r="F43" s="39">
        <f t="shared" si="115"/>
        <v>775412.4</v>
      </c>
      <c r="G43" s="30">
        <v>4346.7999999999993</v>
      </c>
      <c r="H43" s="83">
        <f t="shared" si="116"/>
        <v>869.3599999999999</v>
      </c>
      <c r="I43" s="9"/>
      <c r="J43" s="10">
        <v>1</v>
      </c>
      <c r="K43" s="232">
        <v>501393</v>
      </c>
      <c r="L43" s="10">
        <f t="shared" si="117"/>
        <v>501393</v>
      </c>
      <c r="M43" s="30">
        <v>550.96</v>
      </c>
      <c r="N43" s="83">
        <f t="shared" si="118"/>
        <v>550.96</v>
      </c>
      <c r="O43" s="9">
        <v>54</v>
      </c>
      <c r="P43" s="10"/>
      <c r="Q43" s="232">
        <v>32290086</v>
      </c>
      <c r="R43" s="213">
        <f t="shared" si="113"/>
        <v>597964.5555555555</v>
      </c>
      <c r="S43" s="215">
        <v>60509.229999999996</v>
      </c>
      <c r="T43" s="215">
        <f t="shared" si="114"/>
        <v>1120.5412962962962</v>
      </c>
      <c r="U43" s="9">
        <v>11</v>
      </c>
      <c r="V43" s="10"/>
      <c r="W43" s="232">
        <f>3553155+570256</f>
        <v>4123411</v>
      </c>
      <c r="X43" s="10">
        <f t="shared" si="119"/>
        <v>374855.54545454547</v>
      </c>
      <c r="Y43" s="30">
        <f>13423.58+1360.26</f>
        <v>14783.84</v>
      </c>
      <c r="Z43" s="83">
        <f t="shared" si="120"/>
        <v>1343.9854545454546</v>
      </c>
      <c r="AA43" s="9">
        <v>5</v>
      </c>
      <c r="AB43" s="10"/>
      <c r="AC43" s="232">
        <v>9795312</v>
      </c>
      <c r="AD43" s="10">
        <f t="shared" si="121"/>
        <v>1959062.4</v>
      </c>
      <c r="AE43" s="30">
        <v>18650.09</v>
      </c>
      <c r="AF43" s="83">
        <f t="shared" si="122"/>
        <v>3730.018</v>
      </c>
      <c r="AG43" s="9">
        <v>2</v>
      </c>
      <c r="AH43" s="10"/>
      <c r="AI43" s="232">
        <v>2176840</v>
      </c>
      <c r="AJ43" s="10">
        <f t="shared" si="123"/>
        <v>1088420</v>
      </c>
      <c r="AK43" s="30">
        <v>5685.26</v>
      </c>
      <c r="AL43" s="83">
        <f t="shared" si="124"/>
        <v>2842.63</v>
      </c>
      <c r="AM43" s="9"/>
      <c r="AN43" s="10"/>
      <c r="AO43" s="232"/>
      <c r="AP43" s="10">
        <f t="shared" si="125"/>
        <v>0</v>
      </c>
      <c r="AQ43" s="30"/>
      <c r="AR43" s="83">
        <f t="shared" si="126"/>
        <v>0</v>
      </c>
      <c r="AS43" s="9"/>
      <c r="AT43" s="10"/>
      <c r="AU43" s="232"/>
      <c r="AV43" s="10">
        <f t="shared" si="127"/>
        <v>0</v>
      </c>
      <c r="AW43" s="30"/>
      <c r="AX43" s="83">
        <f t="shared" si="128"/>
        <v>0</v>
      </c>
      <c r="AY43" s="9"/>
      <c r="AZ43" s="10"/>
      <c r="BA43" s="232"/>
      <c r="BB43" s="10">
        <f t="shared" si="129"/>
        <v>0</v>
      </c>
      <c r="BC43" s="30"/>
      <c r="BD43" s="83">
        <f t="shared" si="130"/>
        <v>0</v>
      </c>
      <c r="BE43" s="9"/>
      <c r="BF43" s="10"/>
      <c r="BG43" s="232"/>
      <c r="BH43" s="10">
        <f t="shared" si="131"/>
        <v>0</v>
      </c>
      <c r="BI43" s="30"/>
      <c r="BJ43" s="83">
        <f t="shared" si="132"/>
        <v>0</v>
      </c>
      <c r="BK43" s="9" cm="1">
        <f t="array" ref="BK43">SUM(_xlfn._xlws.FILTER($C43:$BJ43,$C$8:$BJ$8=BK$8))</f>
        <v>77</v>
      </c>
      <c r="BL43" s="10" cm="1">
        <f t="array" ref="BL43">SUM(_xlfn._xlws.FILTER($C43:$BJ43,$C$8:$BJ$8=BL$8))</f>
        <v>1</v>
      </c>
      <c r="BM43" s="232" cm="1">
        <f t="array" ref="BM43">SUM(_xlfn._xlws.FILTER($C43:$BJ43,$C$8:$BJ$8=BM$8))</f>
        <v>52764104</v>
      </c>
      <c r="BN43" s="10">
        <f t="shared" si="133"/>
        <v>676462.87179487175</v>
      </c>
      <c r="BO43" s="225" cm="1">
        <f t="array" ref="BO43">SUM(_xlfn._xlws.FILTER($C43:$BJ43,$C$8:$BJ$8=BO$8))</f>
        <v>104526.18</v>
      </c>
      <c r="BP43" s="83">
        <f t="shared" si="134"/>
        <v>1340.0792307692307</v>
      </c>
    </row>
    <row r="44" spans="1:68" s="15" customFormat="1" ht="19.5" customHeight="1" outlineLevel="1" thickBot="1" x14ac:dyDescent="0.35">
      <c r="A44" s="239"/>
      <c r="B44" s="139" t="str">
        <v>ΚΛΙΜΑΤΙΣΜΟΣ / ΣΥΜΠΑΡΑΓΩΓΗ</v>
      </c>
      <c r="C44" s="208"/>
      <c r="D44" s="209"/>
      <c r="E44" s="233"/>
      <c r="F44" s="39">
        <f t="shared" si="115"/>
        <v>0</v>
      </c>
      <c r="G44" s="140"/>
      <c r="H44" s="83">
        <f t="shared" si="116"/>
        <v>0</v>
      </c>
      <c r="I44" s="208"/>
      <c r="J44" s="209"/>
      <c r="K44" s="233"/>
      <c r="L44" s="10">
        <f>IFERROR(K44/(I44+J44),0)</f>
        <v>0</v>
      </c>
      <c r="M44" s="30"/>
      <c r="N44" s="83">
        <f t="shared" si="118"/>
        <v>0</v>
      </c>
      <c r="O44" s="208">
        <v>48</v>
      </c>
      <c r="P44" s="209"/>
      <c r="Q44" s="233">
        <v>522900</v>
      </c>
      <c r="R44" s="213">
        <f t="shared" si="113"/>
        <v>10893.75</v>
      </c>
      <c r="S44" s="215">
        <v>3431.28</v>
      </c>
      <c r="T44" s="215">
        <f t="shared" si="114"/>
        <v>71.484999999999999</v>
      </c>
      <c r="U44" s="208"/>
      <c r="V44" s="209"/>
      <c r="W44" s="233"/>
      <c r="X44" s="10">
        <f>IFERROR(W44/(U44+V44),0)</f>
        <v>0</v>
      </c>
      <c r="Y44" s="30"/>
      <c r="Z44" s="83">
        <f t="shared" si="120"/>
        <v>0</v>
      </c>
      <c r="AA44" s="208"/>
      <c r="AB44" s="209"/>
      <c r="AC44" s="233"/>
      <c r="AD44" s="10">
        <f>IFERROR(AC44/(AA44+AB44),0)</f>
        <v>0</v>
      </c>
      <c r="AE44" s="30"/>
      <c r="AF44" s="83">
        <f t="shared" si="122"/>
        <v>0</v>
      </c>
      <c r="AG44" s="208"/>
      <c r="AH44" s="209"/>
      <c r="AI44" s="233"/>
      <c r="AJ44" s="10">
        <f>IFERROR(AI44/(AG44+AH44),0)</f>
        <v>0</v>
      </c>
      <c r="AK44" s="30"/>
      <c r="AL44" s="83">
        <f t="shared" si="124"/>
        <v>0</v>
      </c>
      <c r="AM44" s="208"/>
      <c r="AN44" s="209"/>
      <c r="AO44" s="233"/>
      <c r="AP44" s="10">
        <f>IFERROR(AO44/(AM44+AN44),0)</f>
        <v>0</v>
      </c>
      <c r="AQ44" s="30"/>
      <c r="AR44" s="83">
        <f t="shared" si="126"/>
        <v>0</v>
      </c>
      <c r="AS44" s="208"/>
      <c r="AT44" s="209"/>
      <c r="AU44" s="233"/>
      <c r="AV44" s="10">
        <f>IFERROR(AU44/(AS44+AT44),0)</f>
        <v>0</v>
      </c>
      <c r="AW44" s="30"/>
      <c r="AX44" s="83">
        <f t="shared" si="128"/>
        <v>0</v>
      </c>
      <c r="AY44" s="208"/>
      <c r="AZ44" s="209"/>
      <c r="BA44" s="233"/>
      <c r="BB44" s="10">
        <f>IFERROR(BA44/(AY44+AZ44),0)</f>
        <v>0</v>
      </c>
      <c r="BC44" s="30"/>
      <c r="BD44" s="83">
        <f t="shared" si="130"/>
        <v>0</v>
      </c>
      <c r="BE44" s="208"/>
      <c r="BF44" s="209"/>
      <c r="BG44" s="233"/>
      <c r="BH44" s="10">
        <f>IFERROR(BG44/(BE44+BF44),0)</f>
        <v>0</v>
      </c>
      <c r="BI44" s="30"/>
      <c r="BJ44" s="83">
        <f t="shared" si="132"/>
        <v>0</v>
      </c>
      <c r="BK44" s="208" cm="1">
        <f t="array" ref="BK44">SUM(_xlfn._xlws.FILTER($C44:$BJ44,$C$8:$BJ$8=BK$8))</f>
        <v>48</v>
      </c>
      <c r="BL44" s="209" cm="1">
        <f t="array" ref="BL44">SUM(_xlfn._xlws.FILTER($C44:$BJ44,$C$8:$BJ$8=BL$8))</f>
        <v>0</v>
      </c>
      <c r="BM44" s="233" cm="1">
        <f t="array" ref="BM44">SUM(_xlfn._xlws.FILTER($C44:$BJ44,$C$8:$BJ$8=BM$8))</f>
        <v>522900</v>
      </c>
      <c r="BN44" s="10">
        <f>IFERROR(BM44/(BK44+BL44),0)</f>
        <v>10893.75</v>
      </c>
      <c r="BO44" s="225" cm="1">
        <f t="array" ref="BO44">SUM(_xlfn._xlws.FILTER($C44:$BJ44,$C$8:$BJ$8=BO$8))</f>
        <v>3431.28</v>
      </c>
      <c r="BP44" s="83">
        <f t="shared" si="134"/>
        <v>71.484999999999999</v>
      </c>
    </row>
    <row r="45" spans="1:68" ht="36" x14ac:dyDescent="0.3">
      <c r="A45" s="237">
        <v>7</v>
      </c>
      <c r="B45" s="141" t="s">
        <v>156</v>
      </c>
      <c r="C45" s="73">
        <f>SUM(C46:C50)</f>
        <v>192275</v>
      </c>
      <c r="D45" s="74">
        <f>SUM(D46:D50)</f>
        <v>0</v>
      </c>
      <c r="E45" s="231">
        <f>SUM(E46:E50)</f>
        <v>68794513</v>
      </c>
      <c r="F45" s="121">
        <f>IFERROR(E45/(C45+D45),0)</f>
        <v>357.79229228968927</v>
      </c>
      <c r="G45" s="82">
        <f>SUM(G46:G50)</f>
        <v>1099841.49</v>
      </c>
      <c r="H45" s="37">
        <f>IFERROR(G45/(C45+D45),0)</f>
        <v>5.7201481731894424</v>
      </c>
      <c r="I45" s="73">
        <f>SUM(I46:I50)</f>
        <v>74781</v>
      </c>
      <c r="J45" s="74">
        <f>SUM(J46:J50)</f>
        <v>1</v>
      </c>
      <c r="K45" s="231">
        <f>SUM(K46:K50)</f>
        <v>40009450.013682999</v>
      </c>
      <c r="L45" s="74">
        <f>IFERROR(K45/(I45+J45),0)</f>
        <v>535.01444216098787</v>
      </c>
      <c r="M45" s="82">
        <f>SUM(M46:M50)</f>
        <v>628040.65</v>
      </c>
      <c r="N45" s="37">
        <f>IFERROR(M45/(I45+J45),0)</f>
        <v>8.3982863523307749</v>
      </c>
      <c r="O45" s="73">
        <f>SUM(O46:O50)</f>
        <v>7815</v>
      </c>
      <c r="P45" s="74">
        <f>SUM(P46:P50)</f>
        <v>0</v>
      </c>
      <c r="Q45" s="231">
        <f>SUM(Q46:Q50)</f>
        <v>6852176</v>
      </c>
      <c r="R45" s="74">
        <f>IFERROR(Q45/(O45+P45),0)</f>
        <v>876.79795265515031</v>
      </c>
      <c r="S45" s="82">
        <f>SUM(S46:S50)</f>
        <v>76576.590000000011</v>
      </c>
      <c r="T45" s="37">
        <f>IFERROR(S45/(O45+P45),0)</f>
        <v>9.7986679462571988</v>
      </c>
      <c r="U45" s="73">
        <f>SUM(U46:U50)</f>
        <v>170</v>
      </c>
      <c r="V45" s="74">
        <f>SUM(V46:V50)</f>
        <v>0</v>
      </c>
      <c r="W45" s="231">
        <f>SUM(W46:W50)</f>
        <v>1800912</v>
      </c>
      <c r="X45" s="74">
        <f>IFERROR(W45/(U45+V45),0)</f>
        <v>10593.6</v>
      </c>
      <c r="Y45" s="81">
        <f>SUM(Y46:Y50)</f>
        <v>9764.4600000000009</v>
      </c>
      <c r="Z45" s="37">
        <f>IFERROR(Y45/(U45+V45),0)</f>
        <v>57.438000000000002</v>
      </c>
      <c r="AA45" s="73">
        <f>SUM(AA46:AA50)</f>
        <v>472</v>
      </c>
      <c r="AB45" s="74">
        <f>SUM(AB46:AB50)</f>
        <v>0</v>
      </c>
      <c r="AC45" s="231">
        <f>SUM(AC46:AC50)</f>
        <v>3006435</v>
      </c>
      <c r="AD45" s="74">
        <f>IFERROR(AC45/(AA45+AB45),0)</f>
        <v>6369.5656779661012</v>
      </c>
      <c r="AE45" s="81">
        <f>SUM(AE46:AE50)</f>
        <v>12114.16</v>
      </c>
      <c r="AF45" s="37">
        <f>IFERROR(AE45/(AA45+AB45),0)</f>
        <v>25.665593220338984</v>
      </c>
      <c r="AG45" s="73">
        <f>SUM(AG46:AG50)</f>
        <v>139</v>
      </c>
      <c r="AH45" s="74">
        <f>SUM(AH46:AH50)</f>
        <v>0</v>
      </c>
      <c r="AI45" s="231">
        <f>SUM(AI46:AI50)</f>
        <v>1660875</v>
      </c>
      <c r="AJ45" s="74">
        <f>IFERROR(AI45/(AG45+AH45),0)</f>
        <v>11948.741007194245</v>
      </c>
      <c r="AK45" s="82">
        <f>SUM(AK46:AK50)</f>
        <v>5277.73</v>
      </c>
      <c r="AL45" s="37">
        <f>IFERROR(AK45/(AG45+AH45),0)</f>
        <v>37.969280575539564</v>
      </c>
      <c r="AM45" s="73">
        <f>SUM(AM46:AM50)</f>
        <v>0</v>
      </c>
      <c r="AN45" s="74">
        <f>SUM(AN46:AN50)</f>
        <v>0</v>
      </c>
      <c r="AO45" s="231">
        <f>SUM(AO46:AO50)</f>
        <v>0</v>
      </c>
      <c r="AP45" s="74">
        <f>IFERROR(AO45/(AM45+AN45),0)</f>
        <v>0</v>
      </c>
      <c r="AQ45" s="82">
        <f>SUM(AQ46:AQ50)</f>
        <v>0</v>
      </c>
      <c r="AR45" s="37">
        <f>IFERROR(AQ45/(AM45+AN45),0)</f>
        <v>0</v>
      </c>
      <c r="AS45" s="73">
        <f>SUM(AS46:AS50)</f>
        <v>0</v>
      </c>
      <c r="AT45" s="74">
        <f>SUM(AT46:AT50)</f>
        <v>0</v>
      </c>
      <c r="AU45" s="231">
        <f>SUM(AU46:AU50)</f>
        <v>0</v>
      </c>
      <c r="AV45" s="74">
        <f>IFERROR(AU45/(AS45+AT45),0)</f>
        <v>0</v>
      </c>
      <c r="AW45" s="82">
        <f>SUM(AW46:AW50)</f>
        <v>0</v>
      </c>
      <c r="AX45" s="37">
        <f>IFERROR(AW45/(AS45+AT45),0)</f>
        <v>0</v>
      </c>
      <c r="AY45" s="73">
        <f>SUM(AY46:AY50)</f>
        <v>0</v>
      </c>
      <c r="AZ45" s="74">
        <f>SUM(AZ46:AZ50)</f>
        <v>0</v>
      </c>
      <c r="BA45" s="231">
        <f>SUM(BA46:BA50)</f>
        <v>0</v>
      </c>
      <c r="BB45" s="74">
        <f>IFERROR(BA45/(AY45+AZ45),0)</f>
        <v>0</v>
      </c>
      <c r="BC45" s="82">
        <f>SUM(BC46:BC50)</f>
        <v>0</v>
      </c>
      <c r="BD45" s="37">
        <f>IFERROR(BC45/(AY45+AZ45),0)</f>
        <v>0</v>
      </c>
      <c r="BE45" s="73">
        <f>SUM(BE46:BE50)</f>
        <v>0</v>
      </c>
      <c r="BF45" s="74">
        <f>SUM(BF46:BF50)</f>
        <v>0</v>
      </c>
      <c r="BG45" s="231">
        <f>SUM(BG46:BG50)</f>
        <v>0</v>
      </c>
      <c r="BH45" s="74">
        <f>IFERROR(BG45/(BE45+BF45),0)</f>
        <v>0</v>
      </c>
      <c r="BI45" s="82">
        <f>SUM(BI46:BI50)</f>
        <v>0</v>
      </c>
      <c r="BJ45" s="37">
        <f>IFERROR(BI45/(BE45+BF45),0)</f>
        <v>0</v>
      </c>
      <c r="BK45" s="73">
        <f>SUM(BK46:BK50)</f>
        <v>275652</v>
      </c>
      <c r="BL45" s="74">
        <f>SUM(BL46:BL50)</f>
        <v>1</v>
      </c>
      <c r="BM45" s="231">
        <f>SUM(BM46:BM50)</f>
        <v>122124361.01368299</v>
      </c>
      <c r="BN45" s="74">
        <f>IFERROR(BM45/(BK45+BL45),0)</f>
        <v>443.0365750188933</v>
      </c>
      <c r="BO45" s="82">
        <f>SUM(BO46:BO50)</f>
        <v>1831615.08</v>
      </c>
      <c r="BP45" s="37">
        <f>IFERROR(BO45/(BK45+BL45),0)</f>
        <v>6.64464047189764</v>
      </c>
    </row>
    <row r="46" spans="1:68" ht="19.5" customHeight="1" outlineLevel="1" x14ac:dyDescent="0.3">
      <c r="A46" s="238"/>
      <c r="B46" s="139" t="str" cm="1">
        <f t="array" ref="B46:B50">$B$10:$B$14</f>
        <v>ΟΙΚΙΑΚΟΣ</v>
      </c>
      <c r="C46" s="9">
        <v>188736</v>
      </c>
      <c r="D46" s="10"/>
      <c r="E46" s="232">
        <v>36934761</v>
      </c>
      <c r="F46" s="39">
        <f>IFERROR(E46/(C46+D46),0)</f>
        <v>195.6953681332655</v>
      </c>
      <c r="G46" s="30">
        <v>884785.29</v>
      </c>
      <c r="H46" s="83">
        <f>IFERROR(G46/(C46+D46),0)</f>
        <v>4.6879519010681587</v>
      </c>
      <c r="I46" s="9">
        <v>73057</v>
      </c>
      <c r="J46" s="10"/>
      <c r="K46" s="232">
        <v>14511171.013683001</v>
      </c>
      <c r="L46" s="10">
        <f>IFERROR(K46/(I46+J46),0)</f>
        <v>198.6280714193438</v>
      </c>
      <c r="M46" s="30">
        <v>456139.7</v>
      </c>
      <c r="N46" s="83">
        <f>IFERROR(M46/(I46+J46),0)</f>
        <v>6.2436138905238376</v>
      </c>
      <c r="O46" s="9">
        <v>7564</v>
      </c>
      <c r="P46" s="10"/>
      <c r="Q46" s="232">
        <v>1091290</v>
      </c>
      <c r="R46" s="216">
        <f t="shared" ref="R46:R50" si="135">IFERROR(Q46/(O46+P46),0)</f>
        <v>144.2741935483871</v>
      </c>
      <c r="S46" s="217">
        <v>40558.07</v>
      </c>
      <c r="T46" s="217">
        <f t="shared" ref="T46:T50" si="136">IFERROR(S46/(O46+P46),0)</f>
        <v>5.3619870438921202</v>
      </c>
      <c r="U46" s="9">
        <v>158</v>
      </c>
      <c r="V46" s="10"/>
      <c r="W46" s="232">
        <v>15520</v>
      </c>
      <c r="X46" s="10">
        <f>IFERROR(W46/(U46+V46),0)</f>
        <v>98.22784810126582</v>
      </c>
      <c r="Y46" s="30">
        <v>1235.19</v>
      </c>
      <c r="Z46" s="83">
        <f>IFERROR(Y46/(U46+V46),0)</f>
        <v>7.8176582278481019</v>
      </c>
      <c r="AA46" s="9">
        <v>463</v>
      </c>
      <c r="AB46" s="10"/>
      <c r="AC46" s="232">
        <v>72800</v>
      </c>
      <c r="AD46" s="10">
        <f>IFERROR(AC46/(AA46+AB46),0)</f>
        <v>157.23542116630671</v>
      </c>
      <c r="AE46" s="30">
        <v>3779.29</v>
      </c>
      <c r="AF46" s="83">
        <f>IFERROR(AE46/(AA46+AB46),0)</f>
        <v>8.1626133909287262</v>
      </c>
      <c r="AG46" s="9">
        <v>136</v>
      </c>
      <c r="AH46" s="10"/>
      <c r="AI46" s="232">
        <v>18548</v>
      </c>
      <c r="AJ46" s="10">
        <f>IFERROR(AI46/(AG46+AH46),0)</f>
        <v>136.38235294117646</v>
      </c>
      <c r="AK46" s="30">
        <v>1121.5</v>
      </c>
      <c r="AL46" s="83">
        <f>IFERROR(AK46/(AG46+AH46),0)</f>
        <v>8.2463235294117645</v>
      </c>
      <c r="AM46" s="9"/>
      <c r="AN46" s="10"/>
      <c r="AO46" s="232"/>
      <c r="AP46" s="10">
        <f>IFERROR(AO46/(AM46+AN46),0)</f>
        <v>0</v>
      </c>
      <c r="AQ46" s="30"/>
      <c r="AR46" s="83">
        <f>IFERROR(AQ46/(AM46+AN46),0)</f>
        <v>0</v>
      </c>
      <c r="AS46" s="9"/>
      <c r="AT46" s="10"/>
      <c r="AU46" s="232"/>
      <c r="AV46" s="10">
        <f>IFERROR(AU46/(AS46+AT46),0)</f>
        <v>0</v>
      </c>
      <c r="AW46" s="30"/>
      <c r="AX46" s="83">
        <f>IFERROR(AW46/(AS46+AT46),0)</f>
        <v>0</v>
      </c>
      <c r="AY46" s="9"/>
      <c r="AZ46" s="10"/>
      <c r="BA46" s="232"/>
      <c r="BB46" s="10">
        <f>IFERROR(BA46/(AY46+AZ46),0)</f>
        <v>0</v>
      </c>
      <c r="BC46" s="30"/>
      <c r="BD46" s="83">
        <f>IFERROR(BC46/(AY46+AZ46),0)</f>
        <v>0</v>
      </c>
      <c r="BE46" s="9"/>
      <c r="BF46" s="10"/>
      <c r="BG46" s="232"/>
      <c r="BH46" s="10">
        <f>IFERROR(BG46/(BE46+BF46),0)</f>
        <v>0</v>
      </c>
      <c r="BI46" s="30"/>
      <c r="BJ46" s="83">
        <f>IFERROR(BI46/(BE46+BF46),0)</f>
        <v>0</v>
      </c>
      <c r="BK46" s="9" cm="1">
        <f t="array" ref="BK46">SUM(_xlfn._xlws.FILTER($C46:$BJ46,$C$8:$BJ$8=BK$8))</f>
        <v>270114</v>
      </c>
      <c r="BL46" s="10" cm="1">
        <f t="array" ref="BL46">SUM(_xlfn._xlws.FILTER($C46:$BJ46,$C$8:$BJ$8=BL$8))</f>
        <v>0</v>
      </c>
      <c r="BM46" s="232" cm="1">
        <f t="array" ref="BM46">SUM(_xlfn._xlws.FILTER($C46:$BJ46,$C$8:$BJ$8=BM$8))</f>
        <v>52644090.013682999</v>
      </c>
      <c r="BN46" s="10">
        <f>IFERROR(BM46/(BK46+BL46),0)</f>
        <v>194.8958218148004</v>
      </c>
      <c r="BO46" s="225" cm="1">
        <f t="array" ref="BO46">SUM(_xlfn._xlws.FILTER($C46:$BJ46,$C$8:$BJ$8=BO$8))</f>
        <v>1387619.04</v>
      </c>
      <c r="BP46" s="83">
        <f>IFERROR(BO46/(BK46+BL46),0)</f>
        <v>5.1371607543481641</v>
      </c>
    </row>
    <row r="47" spans="1:68" ht="19.5" customHeight="1" outlineLevel="1" x14ac:dyDescent="0.3">
      <c r="A47" s="238"/>
      <c r="B47" s="139" t="str">
        <v>ΕΜΠΟΡΙΚΟΣ</v>
      </c>
      <c r="C47" s="9">
        <v>3518</v>
      </c>
      <c r="D47" s="10"/>
      <c r="E47" s="232">
        <v>12819837</v>
      </c>
      <c r="F47" s="39">
        <f t="shared" ref="F47:F50" si="137">IFERROR(E47/(C47+D47),0)</f>
        <v>3644.0696418419557</v>
      </c>
      <c r="G47" s="30">
        <v>195046.51000000004</v>
      </c>
      <c r="H47" s="83">
        <f t="shared" ref="H47:H50" si="138">IFERROR(G47/(C47+D47),0)</f>
        <v>55.4424417282547</v>
      </c>
      <c r="I47" s="9">
        <v>1699</v>
      </c>
      <c r="J47" s="10"/>
      <c r="K47" s="232">
        <v>6635964</v>
      </c>
      <c r="L47" s="10">
        <f t="shared" ref="L47:L49" si="139">IFERROR(K47/(I47+J47),0)</f>
        <v>3905.8057680988818</v>
      </c>
      <c r="M47" s="30">
        <v>125672.29999999999</v>
      </c>
      <c r="N47" s="83">
        <f t="shared" ref="N47:N50" si="140">IFERROR(M47/(I47+J47),0)</f>
        <v>73.968393172454384</v>
      </c>
      <c r="O47" s="9">
        <v>245</v>
      </c>
      <c r="P47" s="10"/>
      <c r="Q47" s="232">
        <v>1692416</v>
      </c>
      <c r="R47" s="213">
        <f t="shared" si="135"/>
        <v>6907.8204081632657</v>
      </c>
      <c r="S47" s="215">
        <v>29303.09</v>
      </c>
      <c r="T47" s="215">
        <f t="shared" si="136"/>
        <v>119.60444897959184</v>
      </c>
      <c r="U47" s="9">
        <v>6</v>
      </c>
      <c r="V47" s="10"/>
      <c r="W47" s="232">
        <v>24976</v>
      </c>
      <c r="X47" s="10">
        <f t="shared" ref="X47:X49" si="141">IFERROR(W47/(U47+V47),0)</f>
        <v>4162.666666666667</v>
      </c>
      <c r="Y47" s="30">
        <v>466.59</v>
      </c>
      <c r="Z47" s="83">
        <f t="shared" ref="Z47:Z50" si="142">IFERROR(Y47/(U47+V47),0)</f>
        <v>77.765000000000001</v>
      </c>
      <c r="AA47" s="9">
        <v>6</v>
      </c>
      <c r="AB47" s="10"/>
      <c r="AC47" s="232">
        <v>13134</v>
      </c>
      <c r="AD47" s="10">
        <f t="shared" ref="AD47:AD49" si="143">IFERROR(AC47/(AA47+AB47),0)</f>
        <v>2189</v>
      </c>
      <c r="AE47" s="30">
        <v>268.05</v>
      </c>
      <c r="AF47" s="83">
        <f t="shared" ref="AF47:AF50" si="144">IFERROR(AE47/(AA47+AB47),0)</f>
        <v>44.675000000000004</v>
      </c>
      <c r="AG47" s="9"/>
      <c r="AH47" s="10"/>
      <c r="AI47" s="232"/>
      <c r="AJ47" s="10">
        <f t="shared" ref="AJ47:AJ49" si="145">IFERROR(AI47/(AG47+AH47),0)</f>
        <v>0</v>
      </c>
      <c r="AK47" s="30"/>
      <c r="AL47" s="83">
        <f t="shared" ref="AL47:AL50" si="146">IFERROR(AK47/(AG47+AH47),0)</f>
        <v>0</v>
      </c>
      <c r="AM47" s="9"/>
      <c r="AN47" s="10"/>
      <c r="AO47" s="232"/>
      <c r="AP47" s="10">
        <f t="shared" ref="AP47:AP49" si="147">IFERROR(AO47/(AM47+AN47),0)</f>
        <v>0</v>
      </c>
      <c r="AQ47" s="30"/>
      <c r="AR47" s="83">
        <f t="shared" ref="AR47:AR50" si="148">IFERROR(AQ47/(AM47+AN47),0)</f>
        <v>0</v>
      </c>
      <c r="AS47" s="9"/>
      <c r="AT47" s="10"/>
      <c r="AU47" s="232"/>
      <c r="AV47" s="10">
        <f t="shared" ref="AV47:AV49" si="149">IFERROR(AU47/(AS47+AT47),0)</f>
        <v>0</v>
      </c>
      <c r="AW47" s="30"/>
      <c r="AX47" s="83">
        <f t="shared" ref="AX47:AX50" si="150">IFERROR(AW47/(AS47+AT47),0)</f>
        <v>0</v>
      </c>
      <c r="AY47" s="9"/>
      <c r="AZ47" s="10"/>
      <c r="BA47" s="232"/>
      <c r="BB47" s="10">
        <f t="shared" ref="BB47:BB49" si="151">IFERROR(BA47/(AY47+AZ47),0)</f>
        <v>0</v>
      </c>
      <c r="BC47" s="30"/>
      <c r="BD47" s="83">
        <f t="shared" ref="BD47:BD50" si="152">IFERROR(BC47/(AY47+AZ47),0)</f>
        <v>0</v>
      </c>
      <c r="BE47" s="9"/>
      <c r="BF47" s="10"/>
      <c r="BG47" s="232"/>
      <c r="BH47" s="10">
        <f t="shared" ref="BH47:BH49" si="153">IFERROR(BG47/(BE47+BF47),0)</f>
        <v>0</v>
      </c>
      <c r="BI47" s="30"/>
      <c r="BJ47" s="83">
        <f t="shared" ref="BJ47:BJ50" si="154">IFERROR(BI47/(BE47+BF47),0)</f>
        <v>0</v>
      </c>
      <c r="BK47" s="9" cm="1">
        <f t="array" ref="BK47">SUM(_xlfn._xlws.FILTER($C47:$BJ47,$C$8:$BJ$8=BK$8))</f>
        <v>5474</v>
      </c>
      <c r="BL47" s="10" cm="1">
        <f t="array" ref="BL47">SUM(_xlfn._xlws.FILTER($C47:$BJ47,$C$8:$BJ$8=BL$8))</f>
        <v>0</v>
      </c>
      <c r="BM47" s="232" cm="1">
        <f t="array" ref="BM47">SUM(_xlfn._xlws.FILTER($C47:$BJ47,$C$8:$BJ$8=BM$8))</f>
        <v>21186327</v>
      </c>
      <c r="BN47" s="10">
        <f t="shared" ref="BN47:BN49" si="155">IFERROR(BM47/(BK47+BL47),0)</f>
        <v>3870.3556814029962</v>
      </c>
      <c r="BO47" s="225" cm="1">
        <f t="array" ref="BO47">SUM(_xlfn._xlws.FILTER($C47:$BJ47,$C$8:$BJ$8=BO$8))</f>
        <v>350756.5400000001</v>
      </c>
      <c r="BP47" s="83">
        <f t="shared" ref="BP47:BP50" si="156">IFERROR(BO47/(BK47+BL47),0)</f>
        <v>64.07682499086593</v>
      </c>
    </row>
    <row r="48" spans="1:68" ht="19.5" customHeight="1" outlineLevel="1" x14ac:dyDescent="0.3">
      <c r="A48" s="238"/>
      <c r="B48" s="139" t="str">
        <v>CNG</v>
      </c>
      <c r="C48" s="9"/>
      <c r="D48" s="10"/>
      <c r="E48" s="232"/>
      <c r="F48" s="39">
        <f t="shared" si="137"/>
        <v>0</v>
      </c>
      <c r="G48" s="30"/>
      <c r="H48" s="83">
        <f t="shared" si="138"/>
        <v>0</v>
      </c>
      <c r="I48" s="9"/>
      <c r="J48" s="10"/>
      <c r="K48" s="232"/>
      <c r="L48" s="10">
        <f t="shared" si="139"/>
        <v>0</v>
      </c>
      <c r="M48" s="30"/>
      <c r="N48" s="83">
        <f t="shared" si="140"/>
        <v>0</v>
      </c>
      <c r="O48" s="9" t="s">
        <v>104</v>
      </c>
      <c r="P48" s="10"/>
      <c r="Q48" s="232"/>
      <c r="R48" s="213">
        <f t="shared" si="135"/>
        <v>0</v>
      </c>
      <c r="S48" s="215"/>
      <c r="T48" s="215">
        <f t="shared" si="136"/>
        <v>0</v>
      </c>
      <c r="U48" s="9"/>
      <c r="V48" s="10"/>
      <c r="W48" s="232"/>
      <c r="X48" s="10">
        <f t="shared" si="141"/>
        <v>0</v>
      </c>
      <c r="Y48" s="30"/>
      <c r="Z48" s="83">
        <f t="shared" si="142"/>
        <v>0</v>
      </c>
      <c r="AA48" s="9"/>
      <c r="AB48" s="10"/>
      <c r="AC48" s="232"/>
      <c r="AD48" s="10">
        <f t="shared" si="143"/>
        <v>0</v>
      </c>
      <c r="AE48" s="30"/>
      <c r="AF48" s="83">
        <f t="shared" si="144"/>
        <v>0</v>
      </c>
      <c r="AG48" s="9"/>
      <c r="AH48" s="10"/>
      <c r="AI48" s="232"/>
      <c r="AJ48" s="10">
        <f t="shared" si="145"/>
        <v>0</v>
      </c>
      <c r="AK48" s="30"/>
      <c r="AL48" s="83">
        <f t="shared" si="146"/>
        <v>0</v>
      </c>
      <c r="AM48" s="9"/>
      <c r="AN48" s="10"/>
      <c r="AO48" s="232"/>
      <c r="AP48" s="10">
        <f t="shared" si="147"/>
        <v>0</v>
      </c>
      <c r="AQ48" s="30"/>
      <c r="AR48" s="83">
        <f t="shared" si="148"/>
        <v>0</v>
      </c>
      <c r="AS48" s="9"/>
      <c r="AT48" s="10"/>
      <c r="AU48" s="232"/>
      <c r="AV48" s="10">
        <f t="shared" si="149"/>
        <v>0</v>
      </c>
      <c r="AW48" s="30"/>
      <c r="AX48" s="83">
        <f t="shared" si="150"/>
        <v>0</v>
      </c>
      <c r="AY48" s="9"/>
      <c r="AZ48" s="10"/>
      <c r="BA48" s="232"/>
      <c r="BB48" s="10">
        <f t="shared" si="151"/>
        <v>0</v>
      </c>
      <c r="BC48" s="30"/>
      <c r="BD48" s="83">
        <f t="shared" si="152"/>
        <v>0</v>
      </c>
      <c r="BE48" s="9"/>
      <c r="BF48" s="10"/>
      <c r="BG48" s="232"/>
      <c r="BH48" s="10">
        <f t="shared" si="153"/>
        <v>0</v>
      </c>
      <c r="BI48" s="30"/>
      <c r="BJ48" s="83">
        <f t="shared" si="154"/>
        <v>0</v>
      </c>
      <c r="BK48" s="9" cm="1">
        <f t="array" ref="BK48">SUM(_xlfn._xlws.FILTER($C48:$BJ48,$C$8:$BJ$8=BK$8))</f>
        <v>0</v>
      </c>
      <c r="BL48" s="10" cm="1">
        <f t="array" ref="BL48">SUM(_xlfn._xlws.FILTER($C48:$BJ48,$C$8:$BJ$8=BL$8))</f>
        <v>0</v>
      </c>
      <c r="BM48" s="232" cm="1">
        <f t="array" ref="BM48">SUM(_xlfn._xlws.FILTER($C48:$BJ48,$C$8:$BJ$8=BM$8))</f>
        <v>0</v>
      </c>
      <c r="BN48" s="10">
        <f t="shared" si="155"/>
        <v>0</v>
      </c>
      <c r="BO48" s="225" cm="1">
        <f t="array" ref="BO48">SUM(_xlfn._xlws.FILTER($C48:$BJ48,$C$8:$BJ$8=BO$8))</f>
        <v>0</v>
      </c>
      <c r="BP48" s="83">
        <f t="shared" si="156"/>
        <v>0</v>
      </c>
    </row>
    <row r="49" spans="1:68" ht="19.5" customHeight="1" outlineLevel="1" x14ac:dyDescent="0.3">
      <c r="A49" s="238"/>
      <c r="B49" s="139" t="str">
        <v>ΒΙΟΜΗΧΑΝΙΚΟΣ</v>
      </c>
      <c r="C49" s="9">
        <v>21</v>
      </c>
      <c r="D49" s="10"/>
      <c r="E49" s="232">
        <v>19039915</v>
      </c>
      <c r="F49" s="39">
        <f t="shared" si="137"/>
        <v>906662.61904761905</v>
      </c>
      <c r="G49" s="30">
        <v>20009.689999999999</v>
      </c>
      <c r="H49" s="83">
        <f t="shared" si="138"/>
        <v>952.84238095238084</v>
      </c>
      <c r="I49" s="9">
        <v>25</v>
      </c>
      <c r="J49" s="10">
        <v>1</v>
      </c>
      <c r="K49" s="232">
        <v>18862315</v>
      </c>
      <c r="L49" s="10">
        <f t="shared" si="139"/>
        <v>725473.65384615387</v>
      </c>
      <c r="M49" s="30">
        <v>46228.65</v>
      </c>
      <c r="N49" s="83">
        <f t="shared" si="140"/>
        <v>1778.0250000000001</v>
      </c>
      <c r="O49" s="9">
        <v>5</v>
      </c>
      <c r="P49" s="10"/>
      <c r="Q49" s="232">
        <v>4068470</v>
      </c>
      <c r="R49" s="213">
        <f t="shared" si="135"/>
        <v>813694</v>
      </c>
      <c r="S49" s="215">
        <v>6693.96</v>
      </c>
      <c r="T49" s="215">
        <f t="shared" si="136"/>
        <v>1338.7919999999999</v>
      </c>
      <c r="U49" s="9">
        <v>6</v>
      </c>
      <c r="V49" s="10"/>
      <c r="W49" s="232">
        <v>1760416</v>
      </c>
      <c r="X49" s="10">
        <f t="shared" si="141"/>
        <v>293402.66666666669</v>
      </c>
      <c r="Y49" s="30">
        <v>8062.68</v>
      </c>
      <c r="Z49" s="83">
        <f t="shared" si="142"/>
        <v>1343.78</v>
      </c>
      <c r="AA49" s="9">
        <v>3</v>
      </c>
      <c r="AB49" s="10"/>
      <c r="AC49" s="232">
        <v>2920501</v>
      </c>
      <c r="AD49" s="10">
        <f t="shared" si="143"/>
        <v>973500.33333333337</v>
      </c>
      <c r="AE49" s="30">
        <v>8066.82</v>
      </c>
      <c r="AF49" s="83">
        <f t="shared" si="144"/>
        <v>2688.94</v>
      </c>
      <c r="AG49" s="9">
        <v>3</v>
      </c>
      <c r="AH49" s="10"/>
      <c r="AI49" s="232">
        <v>1642327</v>
      </c>
      <c r="AJ49" s="10">
        <f t="shared" si="145"/>
        <v>547442.33333333337</v>
      </c>
      <c r="AK49" s="30">
        <v>4156.2299999999996</v>
      </c>
      <c r="AL49" s="83">
        <f t="shared" si="146"/>
        <v>1385.4099999999999</v>
      </c>
      <c r="AM49" s="9"/>
      <c r="AN49" s="10"/>
      <c r="AO49" s="232"/>
      <c r="AP49" s="10">
        <f t="shared" si="147"/>
        <v>0</v>
      </c>
      <c r="AQ49" s="30"/>
      <c r="AR49" s="83">
        <f t="shared" si="148"/>
        <v>0</v>
      </c>
      <c r="AS49" s="9"/>
      <c r="AT49" s="10"/>
      <c r="AU49" s="232"/>
      <c r="AV49" s="10">
        <f t="shared" si="149"/>
        <v>0</v>
      </c>
      <c r="AW49" s="30"/>
      <c r="AX49" s="83">
        <f t="shared" si="150"/>
        <v>0</v>
      </c>
      <c r="AY49" s="9"/>
      <c r="AZ49" s="10"/>
      <c r="BA49" s="232"/>
      <c r="BB49" s="10">
        <f t="shared" si="151"/>
        <v>0</v>
      </c>
      <c r="BC49" s="30"/>
      <c r="BD49" s="83">
        <f t="shared" si="152"/>
        <v>0</v>
      </c>
      <c r="BE49" s="9"/>
      <c r="BF49" s="10"/>
      <c r="BG49" s="232"/>
      <c r="BH49" s="10">
        <f t="shared" si="153"/>
        <v>0</v>
      </c>
      <c r="BI49" s="30"/>
      <c r="BJ49" s="83">
        <f t="shared" si="154"/>
        <v>0</v>
      </c>
      <c r="BK49" s="9" cm="1">
        <f t="array" ref="BK49">SUM(_xlfn._xlws.FILTER($C49:$BJ49,$C$8:$BJ$8=BK$8))</f>
        <v>63</v>
      </c>
      <c r="BL49" s="10" cm="1">
        <f t="array" ref="BL49">SUM(_xlfn._xlws.FILTER($C49:$BJ49,$C$8:$BJ$8=BL$8))</f>
        <v>1</v>
      </c>
      <c r="BM49" s="232" cm="1">
        <f t="array" ref="BM49">SUM(_xlfn._xlws.FILTER($C49:$BJ49,$C$8:$BJ$8=BM$8))</f>
        <v>48293944</v>
      </c>
      <c r="BN49" s="10">
        <f t="shared" si="155"/>
        <v>754592.875</v>
      </c>
      <c r="BO49" s="225" cm="1">
        <f t="array" ref="BO49">SUM(_xlfn._xlws.FILTER($C49:$BJ49,$C$8:$BJ$8=BO$8))</f>
        <v>93218.030000000013</v>
      </c>
      <c r="BP49" s="83">
        <f t="shared" si="156"/>
        <v>1456.5317187500002</v>
      </c>
    </row>
    <row r="50" spans="1:68" ht="19.5" customHeight="1" outlineLevel="1" thickBot="1" x14ac:dyDescent="0.35">
      <c r="A50" s="239"/>
      <c r="B50" s="139" t="str">
        <v>ΚΛΙΜΑΤΙΣΜΟΣ / ΣΥΜΠΑΡΑΓΩΓΗ</v>
      </c>
      <c r="C50" s="208"/>
      <c r="D50" s="209"/>
      <c r="E50" s="233"/>
      <c r="F50" s="39">
        <f t="shared" si="137"/>
        <v>0</v>
      </c>
      <c r="G50" s="140"/>
      <c r="H50" s="83">
        <f t="shared" si="138"/>
        <v>0</v>
      </c>
      <c r="I50" s="208"/>
      <c r="J50" s="209"/>
      <c r="K50" s="233"/>
      <c r="L50" s="10">
        <f>IFERROR(K50/(I50+J50),0)</f>
        <v>0</v>
      </c>
      <c r="M50" s="30"/>
      <c r="N50" s="83">
        <f t="shared" si="140"/>
        <v>0</v>
      </c>
      <c r="O50" s="208">
        <v>1</v>
      </c>
      <c r="P50" s="209"/>
      <c r="Q50" s="233"/>
      <c r="R50" s="213">
        <f t="shared" si="135"/>
        <v>0</v>
      </c>
      <c r="S50" s="215">
        <v>21.47</v>
      </c>
      <c r="T50" s="215">
        <f t="shared" si="136"/>
        <v>21.47</v>
      </c>
      <c r="U50" s="208"/>
      <c r="V50" s="209"/>
      <c r="W50" s="233"/>
      <c r="X50" s="10">
        <f>IFERROR(W50/(U50+V50),0)</f>
        <v>0</v>
      </c>
      <c r="Y50" s="30"/>
      <c r="Z50" s="83">
        <f t="shared" si="142"/>
        <v>0</v>
      </c>
      <c r="AA50" s="208"/>
      <c r="AB50" s="209"/>
      <c r="AC50" s="233"/>
      <c r="AD50" s="10">
        <f>IFERROR(AC50/(AA50+AB50),0)</f>
        <v>0</v>
      </c>
      <c r="AE50" s="30"/>
      <c r="AF50" s="83">
        <f t="shared" si="144"/>
        <v>0</v>
      </c>
      <c r="AG50" s="208"/>
      <c r="AH50" s="209"/>
      <c r="AI50" s="233"/>
      <c r="AJ50" s="10">
        <f>IFERROR(AI50/(AG50+AH50),0)</f>
        <v>0</v>
      </c>
      <c r="AK50" s="30"/>
      <c r="AL50" s="83">
        <f t="shared" si="146"/>
        <v>0</v>
      </c>
      <c r="AM50" s="208"/>
      <c r="AN50" s="209"/>
      <c r="AO50" s="233"/>
      <c r="AP50" s="10">
        <f>IFERROR(AO50/(AM50+AN50),0)</f>
        <v>0</v>
      </c>
      <c r="AQ50" s="30"/>
      <c r="AR50" s="83">
        <f t="shared" si="148"/>
        <v>0</v>
      </c>
      <c r="AS50" s="208"/>
      <c r="AT50" s="209"/>
      <c r="AU50" s="233"/>
      <c r="AV50" s="10">
        <f>IFERROR(AU50/(AS50+AT50),0)</f>
        <v>0</v>
      </c>
      <c r="AW50" s="30"/>
      <c r="AX50" s="83">
        <f t="shared" si="150"/>
        <v>0</v>
      </c>
      <c r="AY50" s="208"/>
      <c r="AZ50" s="209"/>
      <c r="BA50" s="233"/>
      <c r="BB50" s="10">
        <f>IFERROR(BA50/(AY50+AZ50),0)</f>
        <v>0</v>
      </c>
      <c r="BC50" s="30"/>
      <c r="BD50" s="83">
        <f t="shared" si="152"/>
        <v>0</v>
      </c>
      <c r="BE50" s="208"/>
      <c r="BF50" s="209"/>
      <c r="BG50" s="233"/>
      <c r="BH50" s="10">
        <f>IFERROR(BG50/(BE50+BF50),0)</f>
        <v>0</v>
      </c>
      <c r="BI50" s="30"/>
      <c r="BJ50" s="83">
        <f t="shared" si="154"/>
        <v>0</v>
      </c>
      <c r="BK50" s="208" cm="1">
        <f t="array" ref="BK50">SUM(_xlfn._xlws.FILTER($C50:$BJ50,$C$8:$BJ$8=BK$8))</f>
        <v>1</v>
      </c>
      <c r="BL50" s="209" cm="1">
        <f t="array" ref="BL50">SUM(_xlfn._xlws.FILTER($C50:$BJ50,$C$8:$BJ$8=BL$8))</f>
        <v>0</v>
      </c>
      <c r="BM50" s="233" cm="1">
        <f t="array" ref="BM50">SUM(_xlfn._xlws.FILTER($C50:$BJ50,$C$8:$BJ$8=BM$8))</f>
        <v>0</v>
      </c>
      <c r="BN50" s="10">
        <f>IFERROR(BM50/(BK50+BL50),0)</f>
        <v>0</v>
      </c>
      <c r="BO50" s="225" cm="1">
        <f t="array" ref="BO50">SUM(_xlfn._xlws.FILTER($C50:$BJ50,$C$8:$BJ$8=BO$8))</f>
        <v>21.47</v>
      </c>
      <c r="BP50" s="83">
        <f t="shared" si="156"/>
        <v>21.47</v>
      </c>
    </row>
    <row r="51" spans="1:68" ht="18" x14ac:dyDescent="0.3">
      <c r="A51" s="237">
        <v>8</v>
      </c>
      <c r="B51" s="141" t="s">
        <v>171</v>
      </c>
      <c r="C51" s="73">
        <f>SUM(C52:C56)</f>
        <v>6963</v>
      </c>
      <c r="D51" s="74">
        <f>SUM(D52:D56)</f>
        <v>0</v>
      </c>
      <c r="E51" s="231">
        <f>SUM(E52:E56)</f>
        <v>2723439</v>
      </c>
      <c r="F51" s="121">
        <f>IFERROR(E51/(C51+D51),0)</f>
        <v>391.13011632916846</v>
      </c>
      <c r="G51" s="82">
        <f>SUM(G52:G56)</f>
        <v>48774.909999999996</v>
      </c>
      <c r="H51" s="37">
        <f>IFERROR(G51/(C51+D51),0)</f>
        <v>7.0048700272870885</v>
      </c>
      <c r="I51" s="73">
        <f>SUM(I52:I56)</f>
        <v>1079</v>
      </c>
      <c r="J51" s="74">
        <f>SUM(J52:J56)</f>
        <v>0</v>
      </c>
      <c r="K51" s="231">
        <f>SUM(K52:K56)</f>
        <v>5798217</v>
      </c>
      <c r="L51" s="74">
        <f>IFERROR(K51/(I51+J51),0)</f>
        <v>5373.6950880444856</v>
      </c>
      <c r="M51" s="82">
        <f>SUM(M52:M56)</f>
        <v>18597.149999999998</v>
      </c>
      <c r="N51" s="37">
        <f>IFERROR(M51/(I51+J51),0)</f>
        <v>17.235542168674698</v>
      </c>
      <c r="O51" s="73">
        <f>SUM(O52:O56)</f>
        <v>879</v>
      </c>
      <c r="P51" s="74">
        <f>SUM(P52:P56)</f>
        <v>0</v>
      </c>
      <c r="Q51" s="231">
        <f>SUM(Q52:Q56)</f>
        <v>1297284</v>
      </c>
      <c r="R51" s="74">
        <f>IFERROR(Q51/(O51+P51),0)</f>
        <v>1475.8634812286689</v>
      </c>
      <c r="S51" s="82">
        <f>SUM(S52:S56)</f>
        <v>17529.37</v>
      </c>
      <c r="T51" s="37">
        <f>IFERROR(S51/(O51+P51),0)</f>
        <v>19.942400455062568</v>
      </c>
      <c r="U51" s="73">
        <f>SUM(U52:U56)</f>
        <v>35</v>
      </c>
      <c r="V51" s="74">
        <f>SUM(V52:V56)</f>
        <v>0</v>
      </c>
      <c r="W51" s="231">
        <f>SUM(W52:W56)</f>
        <v>155742</v>
      </c>
      <c r="X51" s="74">
        <f>IFERROR(W51/(U51+V51),0)</f>
        <v>4449.7714285714283</v>
      </c>
      <c r="Y51" s="81">
        <f>SUM(Y52:Y56)</f>
        <v>7189.9299999999994</v>
      </c>
      <c r="Z51" s="37">
        <f>IFERROR(Y51/(U51+V51),0)</f>
        <v>205.42657142857141</v>
      </c>
      <c r="AA51" s="73">
        <f>SUM(AA52:AA56)</f>
        <v>150</v>
      </c>
      <c r="AB51" s="74">
        <f>SUM(AB52:AB56)</f>
        <v>0</v>
      </c>
      <c r="AC51" s="231">
        <f>SUM(AC52:AC56)</f>
        <v>211006</v>
      </c>
      <c r="AD51" s="74">
        <f>IFERROR(AC51/(AA51+AB51),0)</f>
        <v>1406.7066666666667</v>
      </c>
      <c r="AE51" s="81">
        <f>SUM(AE52:AE56)</f>
        <v>4260.41</v>
      </c>
      <c r="AF51" s="37">
        <f>IFERROR(AE51/(AA51+AB51),0)</f>
        <v>28.402733333333334</v>
      </c>
      <c r="AG51" s="73">
        <f>SUM(AG52:AG56)</f>
        <v>41</v>
      </c>
      <c r="AH51" s="74">
        <f>SUM(AH52:AH56)</f>
        <v>0</v>
      </c>
      <c r="AI51" s="231">
        <f>SUM(AI52:AI56)</f>
        <v>2431197</v>
      </c>
      <c r="AJ51" s="74">
        <f>IFERROR(AI51/(AG51+AH51),0)</f>
        <v>59297.487804878052</v>
      </c>
      <c r="AK51" s="82">
        <f>SUM(AK52:AK56)</f>
        <v>25810.29</v>
      </c>
      <c r="AL51" s="37">
        <f>IFERROR(AK51/(AG51+AH51),0)</f>
        <v>629.51926829268291</v>
      </c>
      <c r="AM51" s="73">
        <f>SUM(AM52:AM56)</f>
        <v>0</v>
      </c>
      <c r="AN51" s="74">
        <f>SUM(AN52:AN56)</f>
        <v>0</v>
      </c>
      <c r="AO51" s="231">
        <f>SUM(AO52:AO56)</f>
        <v>0</v>
      </c>
      <c r="AP51" s="74">
        <f>IFERROR(AO51/(AM51+AN51),0)</f>
        <v>0</v>
      </c>
      <c r="AQ51" s="82">
        <f>SUM(AQ52:AQ56)</f>
        <v>0</v>
      </c>
      <c r="AR51" s="37">
        <f>IFERROR(AQ51/(AM51+AN51),0)</f>
        <v>0</v>
      </c>
      <c r="AS51" s="73">
        <f>SUM(AS52:AS56)</f>
        <v>0</v>
      </c>
      <c r="AT51" s="74">
        <f>SUM(AT52:AT56)</f>
        <v>0</v>
      </c>
      <c r="AU51" s="231">
        <f>SUM(AU52:AU56)</f>
        <v>0</v>
      </c>
      <c r="AV51" s="74">
        <f>IFERROR(AU51/(AS51+AT51),0)</f>
        <v>0</v>
      </c>
      <c r="AW51" s="82">
        <f>SUM(AW52:AW56)</f>
        <v>0</v>
      </c>
      <c r="AX51" s="37">
        <f>IFERROR(AW51/(AS51+AT51),0)</f>
        <v>0</v>
      </c>
      <c r="AY51" s="73">
        <f>SUM(AY52:AY56)</f>
        <v>0</v>
      </c>
      <c r="AZ51" s="74">
        <f>SUM(AZ52:AZ56)</f>
        <v>0</v>
      </c>
      <c r="BA51" s="231">
        <f>SUM(BA52:BA56)</f>
        <v>0</v>
      </c>
      <c r="BB51" s="74">
        <f>IFERROR(BA51/(AY51+AZ51),0)</f>
        <v>0</v>
      </c>
      <c r="BC51" s="82">
        <f>SUM(BC52:BC56)</f>
        <v>0</v>
      </c>
      <c r="BD51" s="37">
        <f>IFERROR(BC51/(AY51+AZ51),0)</f>
        <v>0</v>
      </c>
      <c r="BE51" s="73">
        <f>SUM(BE52:BE56)</f>
        <v>0</v>
      </c>
      <c r="BF51" s="74">
        <f>SUM(BF52:BF56)</f>
        <v>0</v>
      </c>
      <c r="BG51" s="231">
        <f>SUM(BG52:BG56)</f>
        <v>0</v>
      </c>
      <c r="BH51" s="74">
        <f>IFERROR(BG51/(BE51+BF51),0)</f>
        <v>0</v>
      </c>
      <c r="BI51" s="82">
        <f>SUM(BI52:BI56)</f>
        <v>0</v>
      </c>
      <c r="BJ51" s="37">
        <f>IFERROR(BI51/(BE51+BF51),0)</f>
        <v>0</v>
      </c>
      <c r="BK51" s="73">
        <f>SUM(BK52:BK56)</f>
        <v>9147</v>
      </c>
      <c r="BL51" s="74">
        <f>SUM(BL52:BL56)</f>
        <v>0</v>
      </c>
      <c r="BM51" s="231">
        <f>SUM(BM52:BM56)</f>
        <v>12616885</v>
      </c>
      <c r="BN51" s="74">
        <f>IFERROR(BM51/(BK51+BL51),0)</f>
        <v>1379.346780365147</v>
      </c>
      <c r="BO51" s="82">
        <f>SUM(BO52:BO56)</f>
        <v>122162.05999999998</v>
      </c>
      <c r="BP51" s="37">
        <f>IFERROR(BO51/(BK51+BL51),0)</f>
        <v>13.355423636164861</v>
      </c>
    </row>
    <row r="52" spans="1:68" ht="19.5" customHeight="1" outlineLevel="1" x14ac:dyDescent="0.3">
      <c r="A52" s="238"/>
      <c r="B52" s="139" t="str" cm="1">
        <f t="array" ref="B52:B56">$B$10:$B$14</f>
        <v>ΟΙΚΙΑΚΟΣ</v>
      </c>
      <c r="C52" s="9">
        <v>6697</v>
      </c>
      <c r="D52" s="10"/>
      <c r="E52" s="232">
        <v>1317651</v>
      </c>
      <c r="F52" s="39">
        <f>IFERROR(E52/(C52+D52),0)</f>
        <v>196.75242645960878</v>
      </c>
      <c r="G52" s="30">
        <v>31353.83</v>
      </c>
      <c r="H52" s="83">
        <f>IFERROR(G52/(C52+D52),0)</f>
        <v>4.6817724354188446</v>
      </c>
      <c r="I52" s="9">
        <v>991</v>
      </c>
      <c r="J52" s="10"/>
      <c r="K52" s="232">
        <v>134434</v>
      </c>
      <c r="L52" s="10">
        <f>IFERROR(K52/(I52+J52),0)</f>
        <v>135.65489404641775</v>
      </c>
      <c r="M52" s="30">
        <v>5098.3899999999994</v>
      </c>
      <c r="N52" s="83">
        <f>IFERROR(M52/(I52+J52),0)</f>
        <v>5.1446922300706355</v>
      </c>
      <c r="O52" s="9">
        <v>808</v>
      </c>
      <c r="P52" s="10"/>
      <c r="Q52" s="232">
        <v>127639</v>
      </c>
      <c r="R52" s="216">
        <f t="shared" ref="R52:R56" si="157">IFERROR(Q52/(O52+P52),0)</f>
        <v>157.96905940594058</v>
      </c>
      <c r="S52" s="217">
        <v>4810.63</v>
      </c>
      <c r="T52" s="217">
        <f t="shared" ref="T52:T56" si="158">IFERROR(S52/(O52+P52),0)</f>
        <v>5.9537500000000003</v>
      </c>
      <c r="U52" s="9">
        <v>31</v>
      </c>
      <c r="V52" s="10"/>
      <c r="W52" s="232">
        <v>2771</v>
      </c>
      <c r="X52" s="10">
        <f>IFERROR(W52/(U52+V52),0)</f>
        <v>89.387096774193552</v>
      </c>
      <c r="Y52" s="30">
        <v>266.37</v>
      </c>
      <c r="Z52" s="83">
        <f>IFERROR(Y52/(U52+V52),0)</f>
        <v>8.5925806451612896</v>
      </c>
      <c r="AA52" s="9">
        <v>148</v>
      </c>
      <c r="AB52" s="10"/>
      <c r="AC52" s="232">
        <v>29561</v>
      </c>
      <c r="AD52" s="10">
        <f>IFERROR(AC52/(AA52+AB52),0)</f>
        <v>199.73648648648648</v>
      </c>
      <c r="AE52" s="30">
        <v>1329.04</v>
      </c>
      <c r="AF52" s="83">
        <f>IFERROR(AE52/(AA52+AB52),0)</f>
        <v>8.98</v>
      </c>
      <c r="AG52" s="9">
        <v>38</v>
      </c>
      <c r="AH52" s="10"/>
      <c r="AI52" s="232">
        <v>5331</v>
      </c>
      <c r="AJ52" s="10">
        <f>IFERROR(AI52/(AG52+AH52),0)</f>
        <v>140.28947368421052</v>
      </c>
      <c r="AK52" s="30">
        <v>322.67</v>
      </c>
      <c r="AL52" s="83">
        <f>IFERROR(AK52/(AG52+AH52),0)</f>
        <v>8.4913157894736848</v>
      </c>
      <c r="AM52" s="9"/>
      <c r="AN52" s="10"/>
      <c r="AO52" s="232"/>
      <c r="AP52" s="10">
        <f>IFERROR(AO52/(AM52+AN52),0)</f>
        <v>0</v>
      </c>
      <c r="AQ52" s="30"/>
      <c r="AR52" s="83">
        <f>IFERROR(AQ52/(AM52+AN52),0)</f>
        <v>0</v>
      </c>
      <c r="AS52" s="9"/>
      <c r="AT52" s="10"/>
      <c r="AU52" s="232"/>
      <c r="AV52" s="10">
        <f>IFERROR(AU52/(AS52+AT52),0)</f>
        <v>0</v>
      </c>
      <c r="AW52" s="30"/>
      <c r="AX52" s="83">
        <f>IFERROR(AW52/(AS52+AT52),0)</f>
        <v>0</v>
      </c>
      <c r="AY52" s="9"/>
      <c r="AZ52" s="10"/>
      <c r="BA52" s="232"/>
      <c r="BB52" s="10">
        <f>IFERROR(BA52/(AY52+AZ52),0)</f>
        <v>0</v>
      </c>
      <c r="BC52" s="30"/>
      <c r="BD52" s="83">
        <f>IFERROR(BC52/(AY52+AZ52),0)</f>
        <v>0</v>
      </c>
      <c r="BE52" s="9"/>
      <c r="BF52" s="10"/>
      <c r="BG52" s="232"/>
      <c r="BH52" s="10">
        <f>IFERROR(BG52/(BE52+BF52),0)</f>
        <v>0</v>
      </c>
      <c r="BI52" s="30"/>
      <c r="BJ52" s="83">
        <f>IFERROR(BI52/(BE52+BF52),0)</f>
        <v>0</v>
      </c>
      <c r="BK52" s="9" cm="1">
        <f t="array" ref="BK52">SUM(_xlfn._xlws.FILTER($C52:$BJ52,$C$8:$BJ$8=BK$8))</f>
        <v>8713</v>
      </c>
      <c r="BL52" s="10" cm="1">
        <f t="array" ref="BL52">SUM(_xlfn._xlws.FILTER($C52:$BJ52,$C$8:$BJ$8=BL$8))</f>
        <v>0</v>
      </c>
      <c r="BM52" s="232" cm="1">
        <f t="array" ref="BM52">SUM(_xlfn._xlws.FILTER($C52:$BJ52,$C$8:$BJ$8=BM$8))</f>
        <v>1617387</v>
      </c>
      <c r="BN52" s="10">
        <f>IFERROR(BM52/(BK52+BL52),0)</f>
        <v>185.62917479628143</v>
      </c>
      <c r="BO52" s="225" cm="1">
        <f t="array" ref="BO52">SUM(_xlfn._xlws.FILTER($C52:$BJ52,$C$8:$BJ$8=BO$8))</f>
        <v>43180.93</v>
      </c>
      <c r="BP52" s="83">
        <f>IFERROR(BO52/(BK52+BL52),0)</f>
        <v>4.9559198898198096</v>
      </c>
    </row>
    <row r="53" spans="1:68" ht="19.5" customHeight="1" outlineLevel="1" x14ac:dyDescent="0.3">
      <c r="A53" s="238"/>
      <c r="B53" s="139" t="str">
        <v>ΕΜΠΟΡΙΚΟΣ</v>
      </c>
      <c r="C53" s="9">
        <v>264</v>
      </c>
      <c r="D53" s="10"/>
      <c r="E53" s="232">
        <v>1142346</v>
      </c>
      <c r="F53" s="39">
        <f t="shared" ref="F53:F56" si="159">IFERROR(E53/(C53+D53),0)</f>
        <v>4327.068181818182</v>
      </c>
      <c r="G53" s="30">
        <v>16922.489999999998</v>
      </c>
      <c r="H53" s="83">
        <f>IFERROR(G53/(C53+D53),0)</f>
        <v>64.100340909090903</v>
      </c>
      <c r="I53" s="9">
        <v>84</v>
      </c>
      <c r="J53" s="10"/>
      <c r="K53" s="232">
        <v>354048</v>
      </c>
      <c r="L53" s="10">
        <f t="shared" ref="L53:L55" si="160">IFERROR(K53/(I53+J53),0)</f>
        <v>4214.8571428571431</v>
      </c>
      <c r="M53" s="30">
        <v>6849.71</v>
      </c>
      <c r="N53" s="83">
        <f t="shared" ref="N53:N56" si="161">IFERROR(M53/(I53+J53),0)</f>
        <v>81.544166666666669</v>
      </c>
      <c r="O53" s="9">
        <v>70</v>
      </c>
      <c r="P53" s="10"/>
      <c r="Q53" s="232">
        <v>535015</v>
      </c>
      <c r="R53" s="213">
        <f t="shared" si="157"/>
        <v>7643.0714285714284</v>
      </c>
      <c r="S53" s="215">
        <v>9966.3499999999985</v>
      </c>
      <c r="T53" s="215">
        <f t="shared" si="158"/>
        <v>142.37642857142856</v>
      </c>
      <c r="U53" s="9">
        <v>3</v>
      </c>
      <c r="V53" s="10"/>
      <c r="W53" s="232">
        <v>132838</v>
      </c>
      <c r="X53" s="10">
        <f t="shared" ref="X53:X55" si="162">IFERROR(W53/(U53+V53),0)</f>
        <v>44279.333333333336</v>
      </c>
      <c r="Y53" s="30">
        <v>2123.2399999999998</v>
      </c>
      <c r="Z53" s="83">
        <f t="shared" ref="Z53:Z56" si="163">IFERROR(Y53/(U53+V53),0)</f>
        <v>707.74666666666656</v>
      </c>
      <c r="AA53" s="9">
        <v>2</v>
      </c>
      <c r="AB53" s="10"/>
      <c r="AC53" s="232">
        <v>181445</v>
      </c>
      <c r="AD53" s="10">
        <f t="shared" ref="AD53:AD55" si="164">IFERROR(AC53/(AA53+AB53),0)</f>
        <v>90722.5</v>
      </c>
      <c r="AE53" s="30">
        <v>2931.37</v>
      </c>
      <c r="AF53" s="83">
        <f t="shared" ref="AF53:AF56" si="165">IFERROR(AE53/(AA53+AB53),0)</f>
        <v>1465.6849999999999</v>
      </c>
      <c r="AG53" s="9">
        <v>2</v>
      </c>
      <c r="AH53" s="10"/>
      <c r="AI53" s="232">
        <v>1751393</v>
      </c>
      <c r="AJ53" s="10">
        <f t="shared" ref="AJ53:AJ55" si="166">IFERROR(AI53/(AG53+AH53),0)</f>
        <v>875696.5</v>
      </c>
      <c r="AK53" s="30">
        <v>22959.31</v>
      </c>
      <c r="AL53" s="83">
        <f t="shared" ref="AL53:AL56" si="167">IFERROR(AK53/(AG53+AH53),0)</f>
        <v>11479.655000000001</v>
      </c>
      <c r="AM53" s="9"/>
      <c r="AN53" s="10"/>
      <c r="AO53" s="232"/>
      <c r="AP53" s="10">
        <f t="shared" ref="AP53:AP55" si="168">IFERROR(AO53/(AM53+AN53),0)</f>
        <v>0</v>
      </c>
      <c r="AQ53" s="30"/>
      <c r="AR53" s="83">
        <f t="shared" ref="AR53:AR56" si="169">IFERROR(AQ53/(AM53+AN53),0)</f>
        <v>0</v>
      </c>
      <c r="AS53" s="9"/>
      <c r="AT53" s="10"/>
      <c r="AU53" s="232"/>
      <c r="AV53" s="10">
        <f t="shared" ref="AV53:AV55" si="170">IFERROR(AU53/(AS53+AT53),0)</f>
        <v>0</v>
      </c>
      <c r="AW53" s="30"/>
      <c r="AX53" s="83">
        <f t="shared" ref="AX53:AX56" si="171">IFERROR(AW53/(AS53+AT53),0)</f>
        <v>0</v>
      </c>
      <c r="AY53" s="9"/>
      <c r="AZ53" s="10"/>
      <c r="BA53" s="232"/>
      <c r="BB53" s="10">
        <f t="shared" ref="BB53:BB55" si="172">IFERROR(BA53/(AY53+AZ53),0)</f>
        <v>0</v>
      </c>
      <c r="BC53" s="30"/>
      <c r="BD53" s="83">
        <f t="shared" ref="BD53:BD56" si="173">IFERROR(BC53/(AY53+AZ53),0)</f>
        <v>0</v>
      </c>
      <c r="BE53" s="9"/>
      <c r="BF53" s="10"/>
      <c r="BG53" s="232"/>
      <c r="BH53" s="10">
        <f t="shared" ref="BH53:BH55" si="174">IFERROR(BG53/(BE53+BF53),0)</f>
        <v>0</v>
      </c>
      <c r="BI53" s="30"/>
      <c r="BJ53" s="83">
        <f t="shared" ref="BJ53:BJ56" si="175">IFERROR(BI53/(BE53+BF53),0)</f>
        <v>0</v>
      </c>
      <c r="BK53" s="9" cm="1">
        <f t="array" ref="BK53">SUM(_xlfn._xlws.FILTER($C53:$BJ53,$C$8:$BJ$8=BK$8))</f>
        <v>425</v>
      </c>
      <c r="BL53" s="10" cm="1">
        <f t="array" ref="BL53">SUM(_xlfn._xlws.FILTER($C53:$BJ53,$C$8:$BJ$8=BL$8))</f>
        <v>0</v>
      </c>
      <c r="BM53" s="232" cm="1">
        <f t="array" ref="BM53">SUM(_xlfn._xlws.FILTER($C53:$BJ53,$C$8:$BJ$8=BM$8))</f>
        <v>4097085</v>
      </c>
      <c r="BN53" s="10">
        <f t="shared" ref="BN53:BN55" si="176">IFERROR(BM53/(BK53+BL53),0)</f>
        <v>9640.2000000000007</v>
      </c>
      <c r="BO53" s="225" cm="1">
        <f t="array" ref="BO53">SUM(_xlfn._xlws.FILTER($C53:$BJ53,$C$8:$BJ$8=BO$8))</f>
        <v>61752.47</v>
      </c>
      <c r="BP53" s="83">
        <f t="shared" ref="BP53:BP56" si="177">IFERROR(BO53/(BK53+BL53),0)</f>
        <v>145.29992941176471</v>
      </c>
    </row>
    <row r="54" spans="1:68" ht="19.5" customHeight="1" outlineLevel="1" x14ac:dyDescent="0.3">
      <c r="A54" s="238"/>
      <c r="B54" s="139" t="str">
        <v>CNG</v>
      </c>
      <c r="C54" s="9">
        <v>1</v>
      </c>
      <c r="D54" s="10"/>
      <c r="E54" s="232">
        <v>9964</v>
      </c>
      <c r="F54" s="39">
        <f t="shared" si="159"/>
        <v>9964</v>
      </c>
      <c r="G54" s="30">
        <v>10.49</v>
      </c>
      <c r="H54" s="83">
        <f>IFERROR(G54/(C54+D54),0)</f>
        <v>10.49</v>
      </c>
      <c r="I54" s="9">
        <v>1</v>
      </c>
      <c r="J54" s="10"/>
      <c r="K54" s="232">
        <v>79971</v>
      </c>
      <c r="L54" s="10">
        <f t="shared" si="160"/>
        <v>79971</v>
      </c>
      <c r="M54" s="30">
        <v>187.46</v>
      </c>
      <c r="N54" s="83">
        <f t="shared" si="161"/>
        <v>187.46</v>
      </c>
      <c r="O54" s="9" t="s">
        <v>104</v>
      </c>
      <c r="P54" s="10"/>
      <c r="Q54" s="232"/>
      <c r="R54" s="213">
        <f t="shared" si="157"/>
        <v>0</v>
      </c>
      <c r="S54" s="215"/>
      <c r="T54" s="215">
        <f t="shared" si="158"/>
        <v>0</v>
      </c>
      <c r="U54" s="9"/>
      <c r="V54" s="10"/>
      <c r="W54" s="232"/>
      <c r="X54" s="10">
        <f t="shared" si="162"/>
        <v>0</v>
      </c>
      <c r="Y54" s="30"/>
      <c r="Z54" s="83">
        <f t="shared" si="163"/>
        <v>0</v>
      </c>
      <c r="AA54" s="9"/>
      <c r="AB54" s="10"/>
      <c r="AC54" s="232"/>
      <c r="AD54" s="10">
        <f t="shared" si="164"/>
        <v>0</v>
      </c>
      <c r="AE54" s="30"/>
      <c r="AF54" s="83">
        <f t="shared" si="165"/>
        <v>0</v>
      </c>
      <c r="AG54" s="9"/>
      <c r="AH54" s="10"/>
      <c r="AI54" s="232"/>
      <c r="AJ54" s="10">
        <f t="shared" si="166"/>
        <v>0</v>
      </c>
      <c r="AK54" s="30"/>
      <c r="AL54" s="83">
        <f t="shared" si="167"/>
        <v>0</v>
      </c>
      <c r="AM54" s="9"/>
      <c r="AN54" s="10"/>
      <c r="AO54" s="232"/>
      <c r="AP54" s="10">
        <f t="shared" si="168"/>
        <v>0</v>
      </c>
      <c r="AQ54" s="30"/>
      <c r="AR54" s="83">
        <f t="shared" si="169"/>
        <v>0</v>
      </c>
      <c r="AS54" s="9"/>
      <c r="AT54" s="10"/>
      <c r="AU54" s="232"/>
      <c r="AV54" s="10">
        <f t="shared" si="170"/>
        <v>0</v>
      </c>
      <c r="AW54" s="30"/>
      <c r="AX54" s="83">
        <f t="shared" si="171"/>
        <v>0</v>
      </c>
      <c r="AY54" s="9"/>
      <c r="AZ54" s="10"/>
      <c r="BA54" s="232"/>
      <c r="BB54" s="10">
        <f t="shared" si="172"/>
        <v>0</v>
      </c>
      <c r="BC54" s="30"/>
      <c r="BD54" s="83">
        <f t="shared" si="173"/>
        <v>0</v>
      </c>
      <c r="BE54" s="9"/>
      <c r="BF54" s="10"/>
      <c r="BG54" s="232"/>
      <c r="BH54" s="10">
        <f t="shared" si="174"/>
        <v>0</v>
      </c>
      <c r="BI54" s="30"/>
      <c r="BJ54" s="83">
        <f t="shared" si="175"/>
        <v>0</v>
      </c>
      <c r="BK54" s="9" cm="1">
        <f t="array" ref="BK54">SUM(_xlfn._xlws.FILTER($C54:$BJ54,$C$8:$BJ$8=BK$8))</f>
        <v>2</v>
      </c>
      <c r="BL54" s="10" cm="1">
        <f t="array" ref="BL54">SUM(_xlfn._xlws.FILTER($C54:$BJ54,$C$8:$BJ$8=BL$8))</f>
        <v>0</v>
      </c>
      <c r="BM54" s="232" cm="1">
        <f t="array" ref="BM54">SUM(_xlfn._xlws.FILTER($C54:$BJ54,$C$8:$BJ$8=BM$8))</f>
        <v>89935</v>
      </c>
      <c r="BN54" s="10">
        <f t="shared" si="176"/>
        <v>44967.5</v>
      </c>
      <c r="BO54" s="225" cm="1">
        <f t="array" ref="BO54">SUM(_xlfn._xlws.FILTER($C54:$BJ54,$C$8:$BJ$8=BO$8))</f>
        <v>197.95000000000002</v>
      </c>
      <c r="BP54" s="83">
        <f t="shared" si="177"/>
        <v>98.975000000000009</v>
      </c>
    </row>
    <row r="55" spans="1:68" ht="19.5" customHeight="1" outlineLevel="1" x14ac:dyDescent="0.3">
      <c r="A55" s="238"/>
      <c r="B55" s="139" t="str">
        <v>ΒΙΟΜΗΧΑΝΙΚΟΣ</v>
      </c>
      <c r="C55" s="9">
        <v>1</v>
      </c>
      <c r="D55" s="10"/>
      <c r="E55" s="232">
        <v>253478</v>
      </c>
      <c r="F55" s="39">
        <f t="shared" si="159"/>
        <v>253478</v>
      </c>
      <c r="G55" s="30">
        <v>488.09999999999997</v>
      </c>
      <c r="H55" s="83">
        <f t="shared" ref="H55:H56" si="178">IFERROR(G55/(C55+D55),0)</f>
        <v>488.09999999999997</v>
      </c>
      <c r="I55" s="9">
        <v>3</v>
      </c>
      <c r="J55" s="10"/>
      <c r="K55" s="232">
        <v>5229764</v>
      </c>
      <c r="L55" s="10">
        <f t="shared" si="160"/>
        <v>1743254.6666666667</v>
      </c>
      <c r="M55" s="30">
        <v>6461.59</v>
      </c>
      <c r="N55" s="83">
        <f t="shared" si="161"/>
        <v>2153.8633333333332</v>
      </c>
      <c r="O55" s="9" t="s">
        <v>104</v>
      </c>
      <c r="P55" s="10"/>
      <c r="Q55" s="232"/>
      <c r="R55" s="213">
        <f t="shared" si="157"/>
        <v>0</v>
      </c>
      <c r="S55" s="215"/>
      <c r="T55" s="215">
        <f t="shared" si="158"/>
        <v>0</v>
      </c>
      <c r="U55" s="9">
        <v>1</v>
      </c>
      <c r="V55" s="10"/>
      <c r="W55" s="232">
        <v>20133</v>
      </c>
      <c r="X55" s="10">
        <f t="shared" si="162"/>
        <v>20133</v>
      </c>
      <c r="Y55" s="30">
        <v>4800.32</v>
      </c>
      <c r="Z55" s="83">
        <f t="shared" si="163"/>
        <v>4800.32</v>
      </c>
      <c r="AA55" s="9"/>
      <c r="AB55" s="10"/>
      <c r="AC55" s="232"/>
      <c r="AD55" s="10">
        <f t="shared" si="164"/>
        <v>0</v>
      </c>
      <c r="AE55" s="30"/>
      <c r="AF55" s="83">
        <f t="shared" si="165"/>
        <v>0</v>
      </c>
      <c r="AG55" s="9">
        <v>1</v>
      </c>
      <c r="AH55" s="10"/>
      <c r="AI55" s="232">
        <v>674473</v>
      </c>
      <c r="AJ55" s="10">
        <f t="shared" si="166"/>
        <v>674473</v>
      </c>
      <c r="AK55" s="30">
        <v>2528.31</v>
      </c>
      <c r="AL55" s="83">
        <f t="shared" si="167"/>
        <v>2528.31</v>
      </c>
      <c r="AM55" s="9"/>
      <c r="AN55" s="10"/>
      <c r="AO55" s="232"/>
      <c r="AP55" s="10">
        <f t="shared" si="168"/>
        <v>0</v>
      </c>
      <c r="AQ55" s="30"/>
      <c r="AR55" s="83">
        <f t="shared" si="169"/>
        <v>0</v>
      </c>
      <c r="AS55" s="9"/>
      <c r="AT55" s="10"/>
      <c r="AU55" s="232"/>
      <c r="AV55" s="10">
        <f t="shared" si="170"/>
        <v>0</v>
      </c>
      <c r="AW55" s="30"/>
      <c r="AX55" s="83">
        <f t="shared" si="171"/>
        <v>0</v>
      </c>
      <c r="AY55" s="9"/>
      <c r="AZ55" s="10"/>
      <c r="BA55" s="232"/>
      <c r="BB55" s="10">
        <f t="shared" si="172"/>
        <v>0</v>
      </c>
      <c r="BC55" s="30"/>
      <c r="BD55" s="83">
        <f t="shared" si="173"/>
        <v>0</v>
      </c>
      <c r="BE55" s="9"/>
      <c r="BF55" s="10"/>
      <c r="BG55" s="232"/>
      <c r="BH55" s="10">
        <f t="shared" si="174"/>
        <v>0</v>
      </c>
      <c r="BI55" s="30"/>
      <c r="BJ55" s="83">
        <f t="shared" si="175"/>
        <v>0</v>
      </c>
      <c r="BK55" s="9" cm="1">
        <f t="array" ref="BK55">SUM(_xlfn._xlws.FILTER($C55:$BJ55,$C$8:$BJ$8=BK$8))</f>
        <v>6</v>
      </c>
      <c r="BL55" s="10" cm="1">
        <f t="array" ref="BL55">SUM(_xlfn._xlws.FILTER($C55:$BJ55,$C$8:$BJ$8=BL$8))</f>
        <v>0</v>
      </c>
      <c r="BM55" s="232" cm="1">
        <f t="array" ref="BM55">SUM(_xlfn._xlws.FILTER($C55:$BJ55,$C$8:$BJ$8=BM$8))</f>
        <v>6177848</v>
      </c>
      <c r="BN55" s="10">
        <f t="shared" si="176"/>
        <v>1029641.3333333334</v>
      </c>
      <c r="BO55" s="225" cm="1">
        <f t="array" ref="BO55">SUM(_xlfn._xlws.FILTER($C55:$BJ55,$C$8:$BJ$8=BO$8))</f>
        <v>14278.32</v>
      </c>
      <c r="BP55" s="83">
        <f t="shared" si="177"/>
        <v>2379.7199999999998</v>
      </c>
    </row>
    <row r="56" spans="1:68" ht="19.5" customHeight="1" outlineLevel="1" thickBot="1" x14ac:dyDescent="0.35">
      <c r="A56" s="239"/>
      <c r="B56" s="139" t="str">
        <v>ΚΛΙΜΑΤΙΣΜΟΣ / ΣΥΜΠΑΡΑΓΩΓΗ</v>
      </c>
      <c r="C56" s="208"/>
      <c r="D56" s="209"/>
      <c r="E56" s="233"/>
      <c r="F56" s="39">
        <f t="shared" si="159"/>
        <v>0</v>
      </c>
      <c r="G56" s="140"/>
      <c r="H56" s="83">
        <f t="shared" si="178"/>
        <v>0</v>
      </c>
      <c r="I56" s="208"/>
      <c r="J56" s="209"/>
      <c r="K56" s="233"/>
      <c r="L56" s="10">
        <f>IFERROR(K56/(I56+J56),0)</f>
        <v>0</v>
      </c>
      <c r="M56" s="30"/>
      <c r="N56" s="83">
        <f t="shared" si="161"/>
        <v>0</v>
      </c>
      <c r="O56" s="208">
        <v>1</v>
      </c>
      <c r="P56" s="209"/>
      <c r="Q56" s="233">
        <v>634630</v>
      </c>
      <c r="R56" s="213">
        <f t="shared" si="157"/>
        <v>634630</v>
      </c>
      <c r="S56" s="215">
        <v>2752.39</v>
      </c>
      <c r="T56" s="215">
        <f t="shared" si="158"/>
        <v>2752.39</v>
      </c>
      <c r="U56" s="208"/>
      <c r="V56" s="209"/>
      <c r="W56" s="233"/>
      <c r="X56" s="10">
        <f>IFERROR(W56/(U56+V56),0)</f>
        <v>0</v>
      </c>
      <c r="Y56" s="30"/>
      <c r="Z56" s="83">
        <f t="shared" si="163"/>
        <v>0</v>
      </c>
      <c r="AA56" s="208"/>
      <c r="AB56" s="209"/>
      <c r="AC56" s="233"/>
      <c r="AD56" s="10">
        <f>IFERROR(AC56/(AA56+AB56),0)</f>
        <v>0</v>
      </c>
      <c r="AE56" s="30"/>
      <c r="AF56" s="83">
        <f t="shared" si="165"/>
        <v>0</v>
      </c>
      <c r="AG56" s="208"/>
      <c r="AH56" s="209"/>
      <c r="AI56" s="233"/>
      <c r="AJ56" s="10">
        <f>IFERROR(AI56/(AG56+AH56),0)</f>
        <v>0</v>
      </c>
      <c r="AK56" s="30"/>
      <c r="AL56" s="83">
        <f t="shared" si="167"/>
        <v>0</v>
      </c>
      <c r="AM56" s="208"/>
      <c r="AN56" s="209"/>
      <c r="AO56" s="233"/>
      <c r="AP56" s="10">
        <f>IFERROR(AO56/(AM56+AN56),0)</f>
        <v>0</v>
      </c>
      <c r="AQ56" s="30"/>
      <c r="AR56" s="83">
        <f t="shared" si="169"/>
        <v>0</v>
      </c>
      <c r="AS56" s="208"/>
      <c r="AT56" s="209"/>
      <c r="AU56" s="233"/>
      <c r="AV56" s="10">
        <f>IFERROR(AU56/(AS56+AT56),0)</f>
        <v>0</v>
      </c>
      <c r="AW56" s="30"/>
      <c r="AX56" s="83">
        <f t="shared" si="171"/>
        <v>0</v>
      </c>
      <c r="AY56" s="208"/>
      <c r="AZ56" s="209"/>
      <c r="BA56" s="233"/>
      <c r="BB56" s="10">
        <f>IFERROR(BA56/(AY56+AZ56),0)</f>
        <v>0</v>
      </c>
      <c r="BC56" s="30"/>
      <c r="BD56" s="83">
        <f t="shared" si="173"/>
        <v>0</v>
      </c>
      <c r="BE56" s="208"/>
      <c r="BF56" s="209"/>
      <c r="BG56" s="233"/>
      <c r="BH56" s="10">
        <f>IFERROR(BG56/(BE56+BF56),0)</f>
        <v>0</v>
      </c>
      <c r="BI56" s="30"/>
      <c r="BJ56" s="83">
        <f t="shared" si="175"/>
        <v>0</v>
      </c>
      <c r="BK56" s="208" cm="1">
        <f t="array" ref="BK56">SUM(_xlfn._xlws.FILTER($C56:$BJ56,$C$8:$BJ$8=BK$8))</f>
        <v>1</v>
      </c>
      <c r="BL56" s="209" cm="1">
        <f t="array" ref="BL56">SUM(_xlfn._xlws.FILTER($C56:$BJ56,$C$8:$BJ$8=BL$8))</f>
        <v>0</v>
      </c>
      <c r="BM56" s="233" cm="1">
        <f t="array" ref="BM56">SUM(_xlfn._xlws.FILTER($C56:$BJ56,$C$8:$BJ$8=BM$8))</f>
        <v>634630</v>
      </c>
      <c r="BN56" s="10">
        <f>IFERROR(BM56/(BK56+BL56),0)</f>
        <v>634630</v>
      </c>
      <c r="BO56" s="225" cm="1">
        <f t="array" ref="BO56">SUM(_xlfn._xlws.FILTER($C56:$BJ56,$C$8:$BJ$8=BO$8))</f>
        <v>2752.39</v>
      </c>
      <c r="BP56" s="83">
        <f t="shared" si="177"/>
        <v>2752.39</v>
      </c>
    </row>
    <row r="57" spans="1:68" ht="36" customHeight="1" x14ac:dyDescent="0.3">
      <c r="A57" s="237">
        <v>9</v>
      </c>
      <c r="B57" s="141" t="s">
        <v>170</v>
      </c>
      <c r="C57" s="73">
        <f>SUM(C58:C62)</f>
        <v>14669</v>
      </c>
      <c r="D57" s="74">
        <f>SUM(D58:D62)</f>
        <v>0</v>
      </c>
      <c r="E57" s="231">
        <f>SUM(E58:E62)</f>
        <v>4973772</v>
      </c>
      <c r="F57" s="121">
        <f>IFERROR(E57/(C57+D57),0)</f>
        <v>339.06687572431656</v>
      </c>
      <c r="G57" s="82">
        <f>SUM(G58:G62)</f>
        <v>81895.920000000013</v>
      </c>
      <c r="H57" s="37">
        <f>IFERROR(G57/(C57+D57),0)</f>
        <v>5.5829245347331113</v>
      </c>
      <c r="I57" s="73">
        <f>SUM(I58:I62)</f>
        <v>8081</v>
      </c>
      <c r="J57" s="74">
        <f>SUM(J58:J62)</f>
        <v>0</v>
      </c>
      <c r="K57" s="231">
        <f>SUM(K58:K62)</f>
        <v>10479678</v>
      </c>
      <c r="L57" s="74">
        <f>IFERROR(K57/(I57+J57),0)</f>
        <v>1296.829352802871</v>
      </c>
      <c r="M57" s="82">
        <f>SUM(M58:M62)</f>
        <v>70242.099999999991</v>
      </c>
      <c r="N57" s="37">
        <f>IFERROR(M57/(I57+J57),0)</f>
        <v>8.6922534339809427</v>
      </c>
      <c r="O57" s="73">
        <f>SUM(O58:O62)</f>
        <v>9446</v>
      </c>
      <c r="P57" s="74">
        <f>SUM(P58:P62)</f>
        <v>0</v>
      </c>
      <c r="Q57" s="231">
        <f>SUM(Q58:Q62)</f>
        <v>14494753</v>
      </c>
      <c r="R57" s="74">
        <f>IFERROR(Q57/(O57+P57),0)</f>
        <v>1534.4858141012069</v>
      </c>
      <c r="S57" s="82">
        <f>SUM(S58:S62)</f>
        <v>100075.37999999999</v>
      </c>
      <c r="T57" s="37">
        <f>IFERROR(S57/(O57+P57),0)</f>
        <v>10.594471734067328</v>
      </c>
      <c r="U57" s="73">
        <f>SUM(U58:U62)</f>
        <v>161</v>
      </c>
      <c r="V57" s="74">
        <f>SUM(V58:V62)</f>
        <v>0</v>
      </c>
      <c r="W57" s="231">
        <f>SUM(W58:W62)</f>
        <v>25315683</v>
      </c>
      <c r="X57" s="74">
        <f>IFERROR(W57/(U57+V57),0)</f>
        <v>157240.26708074534</v>
      </c>
      <c r="Y57" s="81">
        <f>SUM(Y58:Y62)</f>
        <v>72743.959999999992</v>
      </c>
      <c r="Z57" s="37">
        <f>IFERROR(Y57/(U57+V57),0)</f>
        <v>451.82583850931672</v>
      </c>
      <c r="AA57" s="73">
        <f>SUM(AA58:AA62)</f>
        <v>397</v>
      </c>
      <c r="AB57" s="74">
        <f>SUM(AB58:AB62)</f>
        <v>0</v>
      </c>
      <c r="AC57" s="231">
        <f>SUM(AC58:AC62)</f>
        <v>19937948</v>
      </c>
      <c r="AD57" s="74">
        <f>IFERROR(AC57/(AA57+AB57),0)</f>
        <v>50221.531486146094</v>
      </c>
      <c r="AE57" s="81">
        <f>SUM(AE58:AE62)</f>
        <v>60538.6</v>
      </c>
      <c r="AF57" s="37">
        <f>IFERROR(AE57/(AA57+AB57),0)</f>
        <v>152.49017632241814</v>
      </c>
      <c r="AG57" s="73">
        <f>SUM(AG58:AG62)</f>
        <v>160</v>
      </c>
      <c r="AH57" s="74">
        <f>SUM(AH58:AH62)</f>
        <v>0</v>
      </c>
      <c r="AI57" s="231">
        <f>SUM(AI58:AI62)</f>
        <v>4170080</v>
      </c>
      <c r="AJ57" s="74">
        <f>IFERROR(AI57/(AG57+AH57),0)</f>
        <v>26063</v>
      </c>
      <c r="AK57" s="82">
        <f>SUM(AK58:AK62)</f>
        <v>22575.899999999998</v>
      </c>
      <c r="AL57" s="37">
        <f>IFERROR(AK57/(AG57+AH57),0)</f>
        <v>141.09937499999998</v>
      </c>
      <c r="AM57" s="73">
        <f>SUM(AM58:AM62)</f>
        <v>0</v>
      </c>
      <c r="AN57" s="74">
        <f>SUM(AN58:AN62)</f>
        <v>0</v>
      </c>
      <c r="AO57" s="231">
        <f>SUM(AO58:AO62)</f>
        <v>0</v>
      </c>
      <c r="AP57" s="74">
        <f>IFERROR(AO57/(AM57+AN57),0)</f>
        <v>0</v>
      </c>
      <c r="AQ57" s="82">
        <f>SUM(AQ58:AQ62)</f>
        <v>0</v>
      </c>
      <c r="AR57" s="37">
        <f>IFERROR(AQ57/(AM57+AN57),0)</f>
        <v>0</v>
      </c>
      <c r="AS57" s="73">
        <f>SUM(AS58:AS62)</f>
        <v>0</v>
      </c>
      <c r="AT57" s="74">
        <f>SUM(AT58:AT62)</f>
        <v>0</v>
      </c>
      <c r="AU57" s="231">
        <f>SUM(AU58:AU62)</f>
        <v>0</v>
      </c>
      <c r="AV57" s="74">
        <f>IFERROR(AU57/(AS57+AT57),0)</f>
        <v>0</v>
      </c>
      <c r="AW57" s="82">
        <f>SUM(AW58:AW62)</f>
        <v>0</v>
      </c>
      <c r="AX57" s="37">
        <f>IFERROR(AW57/(AS57+AT57),0)</f>
        <v>0</v>
      </c>
      <c r="AY57" s="73">
        <f>SUM(AY58:AY62)</f>
        <v>0</v>
      </c>
      <c r="AZ57" s="74">
        <f>SUM(AZ58:AZ62)</f>
        <v>0</v>
      </c>
      <c r="BA57" s="231">
        <f>SUM(BA58:BA62)</f>
        <v>0</v>
      </c>
      <c r="BB57" s="74">
        <f>IFERROR(BA57/(AY57+AZ57),0)</f>
        <v>0</v>
      </c>
      <c r="BC57" s="82">
        <f>SUM(BC58:BC62)</f>
        <v>0</v>
      </c>
      <c r="BD57" s="37">
        <f>IFERROR(BC57/(AY57+AZ57),0)</f>
        <v>0</v>
      </c>
      <c r="BE57" s="73">
        <f>SUM(BE58:BE62)</f>
        <v>0</v>
      </c>
      <c r="BF57" s="74">
        <f>SUM(BF58:BF62)</f>
        <v>0</v>
      </c>
      <c r="BG57" s="231">
        <f>SUM(BG58:BG62)</f>
        <v>0</v>
      </c>
      <c r="BH57" s="74">
        <f>IFERROR(BG57/(BE57+BF57),0)</f>
        <v>0</v>
      </c>
      <c r="BI57" s="82">
        <f>SUM(BI58:BI62)</f>
        <v>0</v>
      </c>
      <c r="BJ57" s="37">
        <f>IFERROR(BI57/(BE57+BF57),0)</f>
        <v>0</v>
      </c>
      <c r="BK57" s="73">
        <f>SUM(BK58:BK62)</f>
        <v>32914</v>
      </c>
      <c r="BL57" s="74">
        <f>SUM(BL58:BL62)</f>
        <v>0</v>
      </c>
      <c r="BM57" s="231">
        <f>SUM(BM58:BM62)</f>
        <v>79371914</v>
      </c>
      <c r="BN57" s="74">
        <f>IFERROR(BM57/(BK57+BL57),0)</f>
        <v>2411.4940147049888</v>
      </c>
      <c r="BO57" s="82">
        <f>SUM(BO58:BO62)</f>
        <v>408071.86</v>
      </c>
      <c r="BP57" s="37">
        <f>IFERROR(BO57/(BK57+BL57),0)</f>
        <v>12.398124202467034</v>
      </c>
    </row>
    <row r="58" spans="1:68" ht="19.5" customHeight="1" outlineLevel="1" x14ac:dyDescent="0.3">
      <c r="A58" s="238"/>
      <c r="B58" s="139" t="str" cm="1">
        <f t="array" ref="B58:B62">$B$10:$B$14</f>
        <v>ΟΙΚΙΑΚΟΣ</v>
      </c>
      <c r="C58" s="9">
        <v>14231</v>
      </c>
      <c r="D58" s="10"/>
      <c r="E58" s="232">
        <v>2714446</v>
      </c>
      <c r="F58" s="39">
        <f>IFERROR(E58/(C58+D58),0)</f>
        <v>190.74176094441711</v>
      </c>
      <c r="G58" s="30">
        <v>64684.86</v>
      </c>
      <c r="H58" s="83">
        <f>IFERROR(G58/(C58+D58),0)</f>
        <v>4.5453488862342777</v>
      </c>
      <c r="I58" s="9">
        <v>7888</v>
      </c>
      <c r="J58" s="10"/>
      <c r="K58" s="232">
        <v>1399162</v>
      </c>
      <c r="L58" s="10">
        <f>IFERROR(K58/(I58+J58),0)</f>
        <v>177.37854969574036</v>
      </c>
      <c r="M58" s="30">
        <v>45674.229999999996</v>
      </c>
      <c r="N58" s="83">
        <f>IFERROR(M58/(I58+J58),0)</f>
        <v>5.7903435598377273</v>
      </c>
      <c r="O58" s="9">
        <v>9077</v>
      </c>
      <c r="P58" s="10"/>
      <c r="Q58" s="232">
        <v>1369875</v>
      </c>
      <c r="R58" s="216">
        <f t="shared" ref="R58:R62" si="179">IFERROR(Q58/(O58+P58),0)</f>
        <v>150.91715324446403</v>
      </c>
      <c r="S58" s="217">
        <v>50488.78</v>
      </c>
      <c r="T58" s="217">
        <f t="shared" ref="T58:T62" si="180">IFERROR(S58/(O58+P58),0)</f>
        <v>5.5622760824060808</v>
      </c>
      <c r="U58" s="9">
        <v>132</v>
      </c>
      <c r="V58" s="10"/>
      <c r="W58" s="232">
        <v>13088</v>
      </c>
      <c r="X58" s="10">
        <f>IFERROR(W58/(U58+V58),0)</f>
        <v>99.151515151515156</v>
      </c>
      <c r="Y58" s="30">
        <v>1051.3900000000001</v>
      </c>
      <c r="Z58" s="83">
        <f>IFERROR(Y58/(U58+V58),0)</f>
        <v>7.9650757575757583</v>
      </c>
      <c r="AA58" s="9">
        <v>378</v>
      </c>
      <c r="AB58" s="10"/>
      <c r="AC58" s="232">
        <v>67087</v>
      </c>
      <c r="AD58" s="10">
        <f>IFERROR(AC58/(AA58+AB58),0)</f>
        <v>177.47883597883597</v>
      </c>
      <c r="AE58" s="30">
        <v>3261.28</v>
      </c>
      <c r="AF58" s="83">
        <f>IFERROR(AE58/(AA58+AB58),0)</f>
        <v>8.6277248677248686</v>
      </c>
      <c r="AG58" s="9">
        <v>150</v>
      </c>
      <c r="AH58" s="10"/>
      <c r="AI58" s="232">
        <v>19816</v>
      </c>
      <c r="AJ58" s="10">
        <f>IFERROR(AI58/(AG58+AH58),0)</f>
        <v>132.10666666666665</v>
      </c>
      <c r="AK58" s="30">
        <v>1233.1300000000001</v>
      </c>
      <c r="AL58" s="83">
        <f>IFERROR(AK58/(AG58+AH58),0)</f>
        <v>8.2208666666666677</v>
      </c>
      <c r="AM58" s="9"/>
      <c r="AN58" s="10"/>
      <c r="AO58" s="232"/>
      <c r="AP58" s="10">
        <f>IFERROR(AO58/(AM58+AN58),0)</f>
        <v>0</v>
      </c>
      <c r="AQ58" s="30"/>
      <c r="AR58" s="83">
        <f>IFERROR(AQ58/(AM58+AN58),0)</f>
        <v>0</v>
      </c>
      <c r="AS58" s="9"/>
      <c r="AT58" s="10"/>
      <c r="AU58" s="232"/>
      <c r="AV58" s="10">
        <f>IFERROR(AU58/(AS58+AT58),0)</f>
        <v>0</v>
      </c>
      <c r="AW58" s="30"/>
      <c r="AX58" s="83">
        <f>IFERROR(AW58/(AS58+AT58),0)</f>
        <v>0</v>
      </c>
      <c r="AY58" s="9"/>
      <c r="AZ58" s="10"/>
      <c r="BA58" s="232"/>
      <c r="BB58" s="10">
        <f>IFERROR(BA58/(AY58+AZ58),0)</f>
        <v>0</v>
      </c>
      <c r="BC58" s="30"/>
      <c r="BD58" s="83">
        <f>IFERROR(BC58/(AY58+AZ58),0)</f>
        <v>0</v>
      </c>
      <c r="BE58" s="9"/>
      <c r="BF58" s="10"/>
      <c r="BG58" s="232"/>
      <c r="BH58" s="10">
        <f>IFERROR(BG58/(BE58+BF58),0)</f>
        <v>0</v>
      </c>
      <c r="BI58" s="30"/>
      <c r="BJ58" s="83">
        <f>IFERROR(BI58/(BE58+BF58),0)</f>
        <v>0</v>
      </c>
      <c r="BK58" s="9" cm="1">
        <f t="array" ref="BK58">SUM(_xlfn._xlws.FILTER($C58:$BJ58,$C$8:$BJ$8=BK$8))</f>
        <v>31856</v>
      </c>
      <c r="BL58" s="10" cm="1">
        <f t="array" ref="BL58">SUM(_xlfn._xlws.FILTER($C58:$BJ58,$C$8:$BJ$8=BL$8))</f>
        <v>0</v>
      </c>
      <c r="BM58" s="232" cm="1">
        <f t="array" ref="BM58">SUM(_xlfn._xlws.FILTER($C58:$BJ58,$C$8:$BJ$8=BM$8))</f>
        <v>5583474</v>
      </c>
      <c r="BN58" s="10">
        <f>IFERROR(BM58/(BK58+BL58),0)</f>
        <v>175.27228779507786</v>
      </c>
      <c r="BO58" s="225" cm="1">
        <f t="array" ref="BO58">SUM(_xlfn._xlws.FILTER($C58:$BJ58,$C$8:$BJ$8=BO$8))</f>
        <v>166393.67000000001</v>
      </c>
      <c r="BP58" s="83">
        <f>IFERROR(BO58/(BK58+BL58),0)</f>
        <v>5.2233070693119039</v>
      </c>
    </row>
    <row r="59" spans="1:68" ht="20.25" customHeight="1" outlineLevel="1" x14ac:dyDescent="0.3">
      <c r="A59" s="238"/>
      <c r="B59" s="139" t="str">
        <v>ΕΜΠΟΡΙΚΟΣ</v>
      </c>
      <c r="C59" s="9">
        <v>433</v>
      </c>
      <c r="D59" s="10"/>
      <c r="E59" s="232">
        <v>924799</v>
      </c>
      <c r="F59" s="39">
        <f t="shared" ref="F59:F62" si="181">IFERROR(E59/(C59+D59),0)</f>
        <v>2135.794457274827</v>
      </c>
      <c r="G59" s="30">
        <v>15011.820000000002</v>
      </c>
      <c r="H59" s="83">
        <f t="shared" ref="H59:H62" si="182">IFERROR(G59/(C59+D59),0)</f>
        <v>34.669330254041576</v>
      </c>
      <c r="I59" s="9">
        <v>187</v>
      </c>
      <c r="J59" s="10"/>
      <c r="K59" s="232">
        <v>649621</v>
      </c>
      <c r="L59" s="10">
        <f t="shared" ref="L59:L61" si="183">IFERROR(K59/(I59+J59),0)</f>
        <v>3473.909090909091</v>
      </c>
      <c r="M59" s="30">
        <v>11386.37</v>
      </c>
      <c r="N59" s="83">
        <f t="shared" ref="N59:N62" si="184">IFERROR(M59/(I59+J59),0)</f>
        <v>60.889679144385028</v>
      </c>
      <c r="O59" s="9">
        <v>354</v>
      </c>
      <c r="P59" s="10"/>
      <c r="Q59" s="232">
        <v>1662140</v>
      </c>
      <c r="R59" s="213">
        <f t="shared" si="179"/>
        <v>4695.3107344632772</v>
      </c>
      <c r="S59" s="215">
        <v>31440.21</v>
      </c>
      <c r="T59" s="215">
        <f t="shared" si="180"/>
        <v>88.814152542372881</v>
      </c>
      <c r="U59" s="9">
        <v>3</v>
      </c>
      <c r="V59" s="10"/>
      <c r="W59" s="232">
        <v>4752</v>
      </c>
      <c r="X59" s="10">
        <f t="shared" ref="X59:X61" si="185">IFERROR(W59/(U59+V59),0)</f>
        <v>1584</v>
      </c>
      <c r="Y59" s="30">
        <v>116.67</v>
      </c>
      <c r="Z59" s="83">
        <f t="shared" ref="Z59:Z62" si="186">IFERROR(Y59/(U59+V59),0)</f>
        <v>38.89</v>
      </c>
      <c r="AA59" s="9">
        <v>7</v>
      </c>
      <c r="AB59" s="10"/>
      <c r="AC59" s="232">
        <v>35297</v>
      </c>
      <c r="AD59" s="10">
        <f t="shared" ref="AD59:AD61" si="187">IFERROR(AC59/(AA59+AB59),0)</f>
        <v>5042.4285714285716</v>
      </c>
      <c r="AE59" s="30">
        <v>682.48</v>
      </c>
      <c r="AF59" s="83">
        <f t="shared" ref="AF59:AF62" si="188">IFERROR(AE59/(AA59+AB59),0)</f>
        <v>97.497142857142862</v>
      </c>
      <c r="AG59" s="9">
        <v>3</v>
      </c>
      <c r="AH59" s="10"/>
      <c r="AI59" s="232">
        <v>154571</v>
      </c>
      <c r="AJ59" s="10">
        <f t="shared" ref="AJ59:AJ61" si="189">IFERROR(AI59/(AG59+AH59),0)</f>
        <v>51523.666666666664</v>
      </c>
      <c r="AK59" s="30">
        <v>2092.6</v>
      </c>
      <c r="AL59" s="83">
        <f t="shared" ref="AL59:AL62" si="190">IFERROR(AK59/(AG59+AH59),0)</f>
        <v>697.5333333333333</v>
      </c>
      <c r="AM59" s="9"/>
      <c r="AN59" s="10"/>
      <c r="AO59" s="232"/>
      <c r="AP59" s="10">
        <f t="shared" ref="AP59:AP61" si="191">IFERROR(AO59/(AM59+AN59),0)</f>
        <v>0</v>
      </c>
      <c r="AQ59" s="30"/>
      <c r="AR59" s="83">
        <f t="shared" ref="AR59:AR62" si="192">IFERROR(AQ59/(AM59+AN59),0)</f>
        <v>0</v>
      </c>
      <c r="AS59" s="9"/>
      <c r="AT59" s="10"/>
      <c r="AU59" s="232"/>
      <c r="AV59" s="10">
        <f t="shared" ref="AV59:AV61" si="193">IFERROR(AU59/(AS59+AT59),0)</f>
        <v>0</v>
      </c>
      <c r="AW59" s="30"/>
      <c r="AX59" s="83">
        <f t="shared" ref="AX59:AX62" si="194">IFERROR(AW59/(AS59+AT59),0)</f>
        <v>0</v>
      </c>
      <c r="AY59" s="9"/>
      <c r="AZ59" s="10"/>
      <c r="BA59" s="232"/>
      <c r="BB59" s="10">
        <f t="shared" ref="BB59:BB61" si="195">IFERROR(BA59/(AY59+AZ59),0)</f>
        <v>0</v>
      </c>
      <c r="BC59" s="30"/>
      <c r="BD59" s="83">
        <f t="shared" ref="BD59:BD62" si="196">IFERROR(BC59/(AY59+AZ59),0)</f>
        <v>0</v>
      </c>
      <c r="BE59" s="9"/>
      <c r="BF59" s="10"/>
      <c r="BG59" s="232"/>
      <c r="BH59" s="10">
        <f t="shared" ref="BH59:BH61" si="197">IFERROR(BG59/(BE59+BF59),0)</f>
        <v>0</v>
      </c>
      <c r="BI59" s="30"/>
      <c r="BJ59" s="83">
        <f t="shared" ref="BJ59:BJ62" si="198">IFERROR(BI59/(BE59+BF59),0)</f>
        <v>0</v>
      </c>
      <c r="BK59" s="9" cm="1">
        <f t="array" ref="BK59">SUM(_xlfn._xlws.FILTER($C59:$BJ59,$C$8:$BJ$8=BK$8))</f>
        <v>987</v>
      </c>
      <c r="BL59" s="10" cm="1">
        <f t="array" ref="BL59">SUM(_xlfn._xlws.FILTER($C59:$BJ59,$C$8:$BJ$8=BL$8))</f>
        <v>0</v>
      </c>
      <c r="BM59" s="232" cm="1">
        <f t="array" ref="BM59">SUM(_xlfn._xlws.FILTER($C59:$BJ59,$C$8:$BJ$8=BM$8))</f>
        <v>3431180</v>
      </c>
      <c r="BN59" s="10">
        <f t="shared" ref="BN59:BN61" si="199">IFERROR(BM59/(BK59+BL59),0)</f>
        <v>3476.372847011145</v>
      </c>
      <c r="BO59" s="225" cm="1">
        <f t="array" ref="BO59">SUM(_xlfn._xlws.FILTER($C59:$BJ59,$C$8:$BJ$8=BO$8))</f>
        <v>60730.15</v>
      </c>
      <c r="BP59" s="83">
        <f t="shared" ref="BP59:BP62" si="200">IFERROR(BO59/(BK59+BL59),0)</f>
        <v>61.530040526849042</v>
      </c>
    </row>
    <row r="60" spans="1:68" ht="20.25" customHeight="1" outlineLevel="1" x14ac:dyDescent="0.3">
      <c r="A60" s="238"/>
      <c r="B60" s="139" t="str">
        <v>CNG</v>
      </c>
      <c r="C60" s="9"/>
      <c r="D60" s="10"/>
      <c r="E60" s="232"/>
      <c r="F60" s="39">
        <f t="shared" si="181"/>
        <v>0</v>
      </c>
      <c r="G60" s="30"/>
      <c r="H60" s="83">
        <f t="shared" si="182"/>
        <v>0</v>
      </c>
      <c r="I60" s="9"/>
      <c r="J60" s="10"/>
      <c r="K60" s="232">
        <v>41</v>
      </c>
      <c r="L60" s="10">
        <f t="shared" si="183"/>
        <v>0</v>
      </c>
      <c r="M60" s="30">
        <v>0.09</v>
      </c>
      <c r="N60" s="83">
        <f t="shared" si="184"/>
        <v>0</v>
      </c>
      <c r="O60" s="9" t="s">
        <v>104</v>
      </c>
      <c r="P60" s="10"/>
      <c r="Q60" s="232"/>
      <c r="R60" s="213">
        <f t="shared" si="179"/>
        <v>0</v>
      </c>
      <c r="S60" s="215"/>
      <c r="T60" s="215">
        <f t="shared" si="180"/>
        <v>0</v>
      </c>
      <c r="U60" s="9"/>
      <c r="V60" s="10"/>
      <c r="W60" s="232"/>
      <c r="X60" s="10">
        <f t="shared" si="185"/>
        <v>0</v>
      </c>
      <c r="Y60" s="30"/>
      <c r="Z60" s="83">
        <f t="shared" si="186"/>
        <v>0</v>
      </c>
      <c r="AA60" s="9"/>
      <c r="AB60" s="10"/>
      <c r="AC60" s="232"/>
      <c r="AD60" s="10">
        <f t="shared" si="187"/>
        <v>0</v>
      </c>
      <c r="AE60" s="30"/>
      <c r="AF60" s="83">
        <f t="shared" si="188"/>
        <v>0</v>
      </c>
      <c r="AG60" s="9"/>
      <c r="AH60" s="10"/>
      <c r="AI60" s="232"/>
      <c r="AJ60" s="10">
        <f t="shared" si="189"/>
        <v>0</v>
      </c>
      <c r="AK60" s="30"/>
      <c r="AL60" s="83">
        <f t="shared" si="190"/>
        <v>0</v>
      </c>
      <c r="AM60" s="9"/>
      <c r="AN60" s="10"/>
      <c r="AO60" s="232"/>
      <c r="AP60" s="10">
        <f t="shared" si="191"/>
        <v>0</v>
      </c>
      <c r="AQ60" s="30"/>
      <c r="AR60" s="83">
        <f t="shared" si="192"/>
        <v>0</v>
      </c>
      <c r="AS60" s="9"/>
      <c r="AT60" s="10"/>
      <c r="AU60" s="232"/>
      <c r="AV60" s="10">
        <f t="shared" si="193"/>
        <v>0</v>
      </c>
      <c r="AW60" s="30"/>
      <c r="AX60" s="83">
        <f t="shared" si="194"/>
        <v>0</v>
      </c>
      <c r="AY60" s="9"/>
      <c r="AZ60" s="10"/>
      <c r="BA60" s="232"/>
      <c r="BB60" s="10">
        <f t="shared" si="195"/>
        <v>0</v>
      </c>
      <c r="BC60" s="30"/>
      <c r="BD60" s="83">
        <f t="shared" si="196"/>
        <v>0</v>
      </c>
      <c r="BE60" s="9"/>
      <c r="BF60" s="10"/>
      <c r="BG60" s="232"/>
      <c r="BH60" s="10">
        <f t="shared" si="197"/>
        <v>0</v>
      </c>
      <c r="BI60" s="30"/>
      <c r="BJ60" s="83">
        <f t="shared" si="198"/>
        <v>0</v>
      </c>
      <c r="BK60" s="9" cm="1">
        <f t="array" ref="BK60">SUM(_xlfn._xlws.FILTER($C60:$BJ60,$C$8:$BJ$8=BK$8))</f>
        <v>0</v>
      </c>
      <c r="BL60" s="10" cm="1">
        <f t="array" ref="BL60">SUM(_xlfn._xlws.FILTER($C60:$BJ60,$C$8:$BJ$8=BL$8))</f>
        <v>0</v>
      </c>
      <c r="BM60" s="232" cm="1">
        <f t="array" ref="BM60">SUM(_xlfn._xlws.FILTER($C60:$BJ60,$C$8:$BJ$8=BM$8))</f>
        <v>41</v>
      </c>
      <c r="BN60" s="10">
        <f t="shared" si="199"/>
        <v>0</v>
      </c>
      <c r="BO60" s="225" cm="1">
        <f t="array" ref="BO60">SUM(_xlfn._xlws.FILTER($C60:$BJ60,$C$8:$BJ$8=BO$8))</f>
        <v>0.09</v>
      </c>
      <c r="BP60" s="83">
        <f t="shared" si="200"/>
        <v>0</v>
      </c>
    </row>
    <row r="61" spans="1:68" ht="19.5" customHeight="1" outlineLevel="1" x14ac:dyDescent="0.3">
      <c r="A61" s="238"/>
      <c r="B61" s="139" t="str">
        <v>ΒΙΟΜΗΧΑΝΙΚΟΣ</v>
      </c>
      <c r="C61" s="9">
        <v>5</v>
      </c>
      <c r="D61" s="10"/>
      <c r="E61" s="232">
        <v>1334527</v>
      </c>
      <c r="F61" s="39">
        <f t="shared" si="181"/>
        <v>266905.40000000002</v>
      </c>
      <c r="G61" s="30">
        <v>2199.2399999999998</v>
      </c>
      <c r="H61" s="83">
        <f t="shared" si="182"/>
        <v>439.84799999999996</v>
      </c>
      <c r="I61" s="9">
        <v>6</v>
      </c>
      <c r="J61" s="10"/>
      <c r="K61" s="232">
        <v>8430854</v>
      </c>
      <c r="L61" s="10">
        <f t="shared" si="183"/>
        <v>1405142.3333333333</v>
      </c>
      <c r="M61" s="30">
        <v>13181.41</v>
      </c>
      <c r="N61" s="83">
        <f t="shared" si="184"/>
        <v>2196.9016666666666</v>
      </c>
      <c r="O61" s="9">
        <v>13</v>
      </c>
      <c r="P61" s="10"/>
      <c r="Q61" s="232">
        <v>11461987</v>
      </c>
      <c r="R61" s="213">
        <f t="shared" si="179"/>
        <v>881691.30769230775</v>
      </c>
      <c r="S61" s="215">
        <v>18105.02</v>
      </c>
      <c r="T61" s="215">
        <f t="shared" si="180"/>
        <v>1392.6938461538462</v>
      </c>
      <c r="U61" s="9">
        <v>26</v>
      </c>
      <c r="V61" s="10"/>
      <c r="W61" s="232">
        <v>25297843</v>
      </c>
      <c r="X61" s="10">
        <f t="shared" si="185"/>
        <v>972993.9615384615</v>
      </c>
      <c r="Y61" s="30">
        <v>71575.899999999994</v>
      </c>
      <c r="Z61" s="83">
        <f t="shared" si="186"/>
        <v>2752.9192307692306</v>
      </c>
      <c r="AA61" s="9">
        <v>12</v>
      </c>
      <c r="AB61" s="10"/>
      <c r="AC61" s="232">
        <v>19835564</v>
      </c>
      <c r="AD61" s="10">
        <f t="shared" si="187"/>
        <v>1652963.6666666667</v>
      </c>
      <c r="AE61" s="30">
        <v>56594.84</v>
      </c>
      <c r="AF61" s="83">
        <f t="shared" si="188"/>
        <v>4716.2366666666667</v>
      </c>
      <c r="AG61" s="9">
        <v>7</v>
      </c>
      <c r="AH61" s="10"/>
      <c r="AI61" s="232">
        <v>3995693</v>
      </c>
      <c r="AJ61" s="10">
        <f t="shared" si="189"/>
        <v>570813.28571428568</v>
      </c>
      <c r="AK61" s="30">
        <v>19250.169999999998</v>
      </c>
      <c r="AL61" s="83">
        <f t="shared" si="190"/>
        <v>2750.0242857142853</v>
      </c>
      <c r="AM61" s="9"/>
      <c r="AN61" s="10"/>
      <c r="AO61" s="232"/>
      <c r="AP61" s="10">
        <f t="shared" si="191"/>
        <v>0</v>
      </c>
      <c r="AQ61" s="30"/>
      <c r="AR61" s="83">
        <f t="shared" si="192"/>
        <v>0</v>
      </c>
      <c r="AS61" s="9"/>
      <c r="AT61" s="10"/>
      <c r="AU61" s="232"/>
      <c r="AV61" s="10">
        <f t="shared" si="193"/>
        <v>0</v>
      </c>
      <c r="AW61" s="30"/>
      <c r="AX61" s="83">
        <f t="shared" si="194"/>
        <v>0</v>
      </c>
      <c r="AY61" s="9"/>
      <c r="AZ61" s="10"/>
      <c r="BA61" s="232"/>
      <c r="BB61" s="10">
        <f t="shared" si="195"/>
        <v>0</v>
      </c>
      <c r="BC61" s="30"/>
      <c r="BD61" s="83">
        <f t="shared" si="196"/>
        <v>0</v>
      </c>
      <c r="BE61" s="9"/>
      <c r="BF61" s="10"/>
      <c r="BG61" s="232"/>
      <c r="BH61" s="10">
        <f t="shared" si="197"/>
        <v>0</v>
      </c>
      <c r="BI61" s="30"/>
      <c r="BJ61" s="83">
        <f t="shared" si="198"/>
        <v>0</v>
      </c>
      <c r="BK61" s="9" cm="1">
        <f t="array" ref="BK61">SUM(_xlfn._xlws.FILTER($C61:$BJ61,$C$8:$BJ$8=BK$8))</f>
        <v>69</v>
      </c>
      <c r="BL61" s="10" cm="1">
        <f t="array" ref="BL61">SUM(_xlfn._xlws.FILTER($C61:$BJ61,$C$8:$BJ$8=BL$8))</f>
        <v>0</v>
      </c>
      <c r="BM61" s="232" cm="1">
        <f t="array" ref="BM61">SUM(_xlfn._xlws.FILTER($C61:$BJ61,$C$8:$BJ$8=BM$8))</f>
        <v>70356468</v>
      </c>
      <c r="BN61" s="10">
        <f t="shared" si="199"/>
        <v>1019658.9565217391</v>
      </c>
      <c r="BO61" s="225" cm="1">
        <f t="array" ref="BO61">SUM(_xlfn._xlws.FILTER($C61:$BJ61,$C$8:$BJ$8=BO$8))</f>
        <v>180906.57999999996</v>
      </c>
      <c r="BP61" s="83">
        <f t="shared" si="200"/>
        <v>2621.8344927536227</v>
      </c>
    </row>
    <row r="62" spans="1:68" ht="19.5" customHeight="1" outlineLevel="1" thickBot="1" x14ac:dyDescent="0.35">
      <c r="A62" s="239"/>
      <c r="B62" s="139" t="str">
        <v>ΚΛΙΜΑΤΙΣΜΟΣ / ΣΥΜΠΑΡΑΓΩΓΗ</v>
      </c>
      <c r="C62" s="208"/>
      <c r="D62" s="209"/>
      <c r="E62" s="233"/>
      <c r="F62" s="39">
        <f t="shared" si="181"/>
        <v>0</v>
      </c>
      <c r="G62" s="140"/>
      <c r="H62" s="83">
        <f t="shared" si="182"/>
        <v>0</v>
      </c>
      <c r="I62" s="208"/>
      <c r="J62" s="209"/>
      <c r="K62" s="233"/>
      <c r="L62" s="10">
        <f>IFERROR(K62/(I62+J62),0)</f>
        <v>0</v>
      </c>
      <c r="M62" s="30"/>
      <c r="N62" s="83">
        <f t="shared" si="184"/>
        <v>0</v>
      </c>
      <c r="O62" s="208">
        <v>2</v>
      </c>
      <c r="P62" s="209"/>
      <c r="Q62" s="233">
        <v>751</v>
      </c>
      <c r="R62" s="213">
        <f t="shared" si="179"/>
        <v>375.5</v>
      </c>
      <c r="S62" s="215">
        <v>41.37</v>
      </c>
      <c r="T62" s="215">
        <f t="shared" si="180"/>
        <v>20.684999999999999</v>
      </c>
      <c r="U62" s="208"/>
      <c r="V62" s="209"/>
      <c r="W62" s="233"/>
      <c r="X62" s="10">
        <f>IFERROR(W62/(U62+V62),0)</f>
        <v>0</v>
      </c>
      <c r="Y62" s="30"/>
      <c r="Z62" s="83">
        <f t="shared" si="186"/>
        <v>0</v>
      </c>
      <c r="AA62" s="208"/>
      <c r="AB62" s="209"/>
      <c r="AC62" s="233"/>
      <c r="AD62" s="10">
        <f>IFERROR(AC62/(AA62+AB62),0)</f>
        <v>0</v>
      </c>
      <c r="AE62" s="30"/>
      <c r="AF62" s="83">
        <f t="shared" si="188"/>
        <v>0</v>
      </c>
      <c r="AG62" s="208"/>
      <c r="AH62" s="209"/>
      <c r="AI62" s="233"/>
      <c r="AJ62" s="10">
        <f>IFERROR(AI62/(AG62+AH62),0)</f>
        <v>0</v>
      </c>
      <c r="AK62" s="30"/>
      <c r="AL62" s="83">
        <f t="shared" si="190"/>
        <v>0</v>
      </c>
      <c r="AM62" s="208"/>
      <c r="AN62" s="209"/>
      <c r="AO62" s="233"/>
      <c r="AP62" s="10">
        <f>IFERROR(AO62/(AM62+AN62),0)</f>
        <v>0</v>
      </c>
      <c r="AQ62" s="30"/>
      <c r="AR62" s="83">
        <f t="shared" si="192"/>
        <v>0</v>
      </c>
      <c r="AS62" s="208"/>
      <c r="AT62" s="209"/>
      <c r="AU62" s="233"/>
      <c r="AV62" s="10">
        <f>IFERROR(AU62/(AS62+AT62),0)</f>
        <v>0</v>
      </c>
      <c r="AW62" s="30"/>
      <c r="AX62" s="83">
        <f t="shared" si="194"/>
        <v>0</v>
      </c>
      <c r="AY62" s="208"/>
      <c r="AZ62" s="209"/>
      <c r="BA62" s="233"/>
      <c r="BB62" s="10">
        <f>IFERROR(BA62/(AY62+AZ62),0)</f>
        <v>0</v>
      </c>
      <c r="BC62" s="30"/>
      <c r="BD62" s="83">
        <f t="shared" si="196"/>
        <v>0</v>
      </c>
      <c r="BE62" s="208"/>
      <c r="BF62" s="209"/>
      <c r="BG62" s="233"/>
      <c r="BH62" s="10">
        <f>IFERROR(BG62/(BE62+BF62),0)</f>
        <v>0</v>
      </c>
      <c r="BI62" s="30"/>
      <c r="BJ62" s="83">
        <f t="shared" si="198"/>
        <v>0</v>
      </c>
      <c r="BK62" s="208" cm="1">
        <f t="array" ref="BK62">SUM(_xlfn._xlws.FILTER($C62:$BJ62,$C$8:$BJ$8=BK$8))</f>
        <v>2</v>
      </c>
      <c r="BL62" s="209" cm="1">
        <f t="array" ref="BL62">SUM(_xlfn._xlws.FILTER($C62:$BJ62,$C$8:$BJ$8=BL$8))</f>
        <v>0</v>
      </c>
      <c r="BM62" s="233" cm="1">
        <f t="array" ref="BM62">SUM(_xlfn._xlws.FILTER($C62:$BJ62,$C$8:$BJ$8=BM$8))</f>
        <v>751</v>
      </c>
      <c r="BN62" s="10">
        <f>IFERROR(BM62/(BK62+BL62),0)</f>
        <v>375.5</v>
      </c>
      <c r="BO62" s="225" cm="1">
        <f t="array" ref="BO62">SUM(_xlfn._xlws.FILTER($C62:$BJ62,$C$8:$BJ$8=BO$8))</f>
        <v>41.37</v>
      </c>
      <c r="BP62" s="83">
        <f t="shared" si="200"/>
        <v>20.684999999999999</v>
      </c>
    </row>
    <row r="63" spans="1:68" ht="18" x14ac:dyDescent="0.3">
      <c r="A63" s="237">
        <v>10</v>
      </c>
      <c r="B63" s="141" t="s">
        <v>172</v>
      </c>
      <c r="C63" s="73">
        <f>SUM(C64:C68)</f>
        <v>1</v>
      </c>
      <c r="D63" s="74">
        <f>SUM(D64:D68)</f>
        <v>0</v>
      </c>
      <c r="E63" s="231">
        <f>SUM(E64:E68)</f>
        <v>21750</v>
      </c>
      <c r="F63" s="121">
        <f>IFERROR(E63/(C63+D63),0)</f>
        <v>21750</v>
      </c>
      <c r="G63" s="82">
        <f>SUM(G64:G68)</f>
        <v>22.89</v>
      </c>
      <c r="H63" s="37">
        <f>IFERROR(G63/(C63+D63),0)</f>
        <v>22.89</v>
      </c>
      <c r="I63" s="73">
        <f>SUM(I64:I68)</f>
        <v>0</v>
      </c>
      <c r="J63" s="74">
        <f>SUM(J64:J68)</f>
        <v>0</v>
      </c>
      <c r="K63" s="231">
        <f>SUM(K64:K68)</f>
        <v>0</v>
      </c>
      <c r="L63" s="74">
        <f>IFERROR(K63/(I63+J63),0)</f>
        <v>0</v>
      </c>
      <c r="M63" s="82">
        <f>SUM(M64:M68)</f>
        <v>0</v>
      </c>
      <c r="N63" s="37">
        <f>IFERROR(M63/(I63+J63),0)</f>
        <v>0</v>
      </c>
      <c r="O63" s="73">
        <f>SUM(O64:O68)</f>
        <v>4</v>
      </c>
      <c r="P63" s="74">
        <f>SUM(P64:P68)</f>
        <v>0</v>
      </c>
      <c r="Q63" s="231">
        <f>SUM(Q64:Q68)</f>
        <v>6310174</v>
      </c>
      <c r="R63" s="74">
        <f>IFERROR(Q63/(O63+P63),0)</f>
        <v>1577543.5</v>
      </c>
      <c r="S63" s="82">
        <f>SUM(S64:S68)</f>
        <v>9494.41</v>
      </c>
      <c r="T63" s="37">
        <f>IFERROR(S63/(O63+P63),0)</f>
        <v>2373.6025</v>
      </c>
      <c r="U63" s="73">
        <f>SUM(U64:U68)</f>
        <v>0</v>
      </c>
      <c r="V63" s="74">
        <f>SUM(V64:V68)</f>
        <v>0</v>
      </c>
      <c r="W63" s="231">
        <f>SUM(W64:W68)</f>
        <v>0</v>
      </c>
      <c r="X63" s="74">
        <f>IFERROR(W63/(U63+V63),0)</f>
        <v>0</v>
      </c>
      <c r="Y63" s="81">
        <f>SUM(Y64:Y68)</f>
        <v>0</v>
      </c>
      <c r="Z63" s="37">
        <f>IFERROR(Y63/(U63+V63),0)</f>
        <v>0</v>
      </c>
      <c r="AA63" s="73">
        <f>SUM(AA64:AA68)</f>
        <v>0</v>
      </c>
      <c r="AB63" s="74">
        <f>SUM(AB64:AB68)</f>
        <v>0</v>
      </c>
      <c r="AC63" s="231">
        <f>SUM(AC64:AC68)</f>
        <v>0</v>
      </c>
      <c r="AD63" s="74">
        <f>IFERROR(AC63/(AA63+AB63),0)</f>
        <v>0</v>
      </c>
      <c r="AE63" s="81">
        <f>SUM(AE64:AE68)</f>
        <v>0</v>
      </c>
      <c r="AF63" s="37">
        <f>IFERROR(AE63/(AA63+AB63),0)</f>
        <v>0</v>
      </c>
      <c r="AG63" s="73">
        <f>SUM(AG64:AG68)</f>
        <v>0</v>
      </c>
      <c r="AH63" s="74">
        <f>SUM(AH64:AH68)</f>
        <v>0</v>
      </c>
      <c r="AI63" s="231">
        <f>SUM(AI64:AI68)</f>
        <v>0</v>
      </c>
      <c r="AJ63" s="74">
        <f>IFERROR(AI63/(AG63+AH63),0)</f>
        <v>0</v>
      </c>
      <c r="AK63" s="82">
        <f>SUM(AK64:AK68)</f>
        <v>0</v>
      </c>
      <c r="AL63" s="37">
        <f>IFERROR(AK63/(AG63+AH63),0)</f>
        <v>0</v>
      </c>
      <c r="AM63" s="73">
        <f>SUM(AM64:AM68)</f>
        <v>0</v>
      </c>
      <c r="AN63" s="74">
        <f>SUM(AN64:AN68)</f>
        <v>0</v>
      </c>
      <c r="AO63" s="231">
        <f>SUM(AO64:AO68)</f>
        <v>0</v>
      </c>
      <c r="AP63" s="74">
        <f>IFERROR(AO63/(AM63+AN63),0)</f>
        <v>0</v>
      </c>
      <c r="AQ63" s="82">
        <f>SUM(AQ64:AQ68)</f>
        <v>0</v>
      </c>
      <c r="AR63" s="37">
        <f>IFERROR(AQ63/(AM63+AN63),0)</f>
        <v>0</v>
      </c>
      <c r="AS63" s="73">
        <f>SUM(AS64:AS68)</f>
        <v>0</v>
      </c>
      <c r="AT63" s="74">
        <f>SUM(AT64:AT68)</f>
        <v>0</v>
      </c>
      <c r="AU63" s="231">
        <f>SUM(AU64:AU68)</f>
        <v>0</v>
      </c>
      <c r="AV63" s="74">
        <f>IFERROR(AU63/(AS63+AT63),0)</f>
        <v>0</v>
      </c>
      <c r="AW63" s="82">
        <f>SUM(AW64:AW68)</f>
        <v>0</v>
      </c>
      <c r="AX63" s="37">
        <f>IFERROR(AW63/(AS63+AT63),0)</f>
        <v>0</v>
      </c>
      <c r="AY63" s="73">
        <f>SUM(AY64:AY68)</f>
        <v>0</v>
      </c>
      <c r="AZ63" s="74">
        <f>SUM(AZ64:AZ68)</f>
        <v>0</v>
      </c>
      <c r="BA63" s="231">
        <f>SUM(BA64:BA68)</f>
        <v>0</v>
      </c>
      <c r="BB63" s="74">
        <f>IFERROR(BA63/(AY63+AZ63),0)</f>
        <v>0</v>
      </c>
      <c r="BC63" s="82">
        <f>SUM(BC64:BC68)</f>
        <v>0</v>
      </c>
      <c r="BD63" s="37">
        <f>IFERROR(BC63/(AY63+AZ63),0)</f>
        <v>0</v>
      </c>
      <c r="BE63" s="73">
        <f>SUM(BE64:BE68)</f>
        <v>0</v>
      </c>
      <c r="BF63" s="74">
        <f>SUM(BF64:BF68)</f>
        <v>0</v>
      </c>
      <c r="BG63" s="231">
        <f>SUM(BG64:BG68)</f>
        <v>0</v>
      </c>
      <c r="BH63" s="74">
        <f>IFERROR(BG63/(BE63+BF63),0)</f>
        <v>0</v>
      </c>
      <c r="BI63" s="82">
        <f>SUM(BI64:BI68)</f>
        <v>0</v>
      </c>
      <c r="BJ63" s="37">
        <f>IFERROR(BI63/(BE63+BF63),0)</f>
        <v>0</v>
      </c>
      <c r="BK63" s="73">
        <f>SUM(BK64:BK68)</f>
        <v>5</v>
      </c>
      <c r="BL63" s="74">
        <f>SUM(BL64:BL68)</f>
        <v>0</v>
      </c>
      <c r="BM63" s="231">
        <f>SUM(BM64:BM68)</f>
        <v>6331924</v>
      </c>
      <c r="BN63" s="74">
        <f>IFERROR(BM63/(BK63+BL63),0)</f>
        <v>1266384.8</v>
      </c>
      <c r="BO63" s="82">
        <f>SUM(BO64:BO68)</f>
        <v>9517.2999999999993</v>
      </c>
      <c r="BP63" s="37">
        <f>IFERROR(BO63/(BK63+BL63),0)</f>
        <v>1903.4599999999998</v>
      </c>
    </row>
    <row r="64" spans="1:68" ht="19.5" customHeight="1" outlineLevel="1" x14ac:dyDescent="0.3">
      <c r="A64" s="238"/>
      <c r="B64" s="139" t="str" cm="1">
        <f t="array" ref="B64:B68">$B$10:$B$14</f>
        <v>ΟΙΚΙΑΚΟΣ</v>
      </c>
      <c r="C64" s="9"/>
      <c r="D64" s="10"/>
      <c r="E64" s="232"/>
      <c r="F64" s="39">
        <f>IFERROR(E64/(C64+D64),0)</f>
        <v>0</v>
      </c>
      <c r="G64" s="30"/>
      <c r="H64" s="83">
        <f>IFERROR(G64/(C64+D64),0)</f>
        <v>0</v>
      </c>
      <c r="I64" s="9"/>
      <c r="J64" s="10"/>
      <c r="K64" s="232"/>
      <c r="L64" s="10">
        <f>IFERROR(K64/(I64+J64),0)</f>
        <v>0</v>
      </c>
      <c r="M64" s="30"/>
      <c r="N64" s="83">
        <f>IFERROR(M64/(I64+J64),0)</f>
        <v>0</v>
      </c>
      <c r="O64" s="9" t="s">
        <v>104</v>
      </c>
      <c r="P64" s="10"/>
      <c r="Q64" s="232"/>
      <c r="R64" s="216">
        <f t="shared" ref="R64:R68" si="201">IFERROR(Q64/(O64+P64),0)</f>
        <v>0</v>
      </c>
      <c r="S64" s="217"/>
      <c r="T64" s="217">
        <f t="shared" ref="T64:T68" si="202">IFERROR(S64/(O64+P64),0)</f>
        <v>0</v>
      </c>
      <c r="U64" s="9"/>
      <c r="V64" s="10"/>
      <c r="W64" s="232"/>
      <c r="X64" s="10">
        <f>IFERROR(W64/(U64+V64),0)</f>
        <v>0</v>
      </c>
      <c r="Y64" s="30"/>
      <c r="Z64" s="83">
        <f>IFERROR(Y64/(U64+V64),0)</f>
        <v>0</v>
      </c>
      <c r="AA64" s="9"/>
      <c r="AB64" s="10"/>
      <c r="AC64" s="232"/>
      <c r="AD64" s="10">
        <f>IFERROR(AC64/(AA64+AB64),0)</f>
        <v>0</v>
      </c>
      <c r="AE64" s="30"/>
      <c r="AF64" s="83">
        <f>IFERROR(AE64/(AA64+AB64),0)</f>
        <v>0</v>
      </c>
      <c r="AG64" s="9"/>
      <c r="AH64" s="10"/>
      <c r="AI64" s="232"/>
      <c r="AJ64" s="10">
        <f>IFERROR(AI64/(AG64+AH64),0)</f>
        <v>0</v>
      </c>
      <c r="AK64" s="30"/>
      <c r="AL64" s="83">
        <f>IFERROR(AK64/(AG64+AH64),0)</f>
        <v>0</v>
      </c>
      <c r="AM64" s="9"/>
      <c r="AN64" s="10"/>
      <c r="AO64" s="232"/>
      <c r="AP64" s="10">
        <f>IFERROR(AO64/(AM64+AN64),0)</f>
        <v>0</v>
      </c>
      <c r="AQ64" s="30"/>
      <c r="AR64" s="83">
        <f>IFERROR(AQ64/(AM64+AN64),0)</f>
        <v>0</v>
      </c>
      <c r="AS64" s="9"/>
      <c r="AT64" s="10"/>
      <c r="AU64" s="232"/>
      <c r="AV64" s="10">
        <f>IFERROR(AU64/(AS64+AT64),0)</f>
        <v>0</v>
      </c>
      <c r="AW64" s="30"/>
      <c r="AX64" s="83">
        <f>IFERROR(AW64/(AS64+AT64),0)</f>
        <v>0</v>
      </c>
      <c r="AY64" s="9"/>
      <c r="AZ64" s="10"/>
      <c r="BA64" s="232"/>
      <c r="BB64" s="10">
        <f>IFERROR(BA64/(AY64+AZ64),0)</f>
        <v>0</v>
      </c>
      <c r="BC64" s="30"/>
      <c r="BD64" s="83">
        <f>IFERROR(BC64/(AY64+AZ64),0)</f>
        <v>0</v>
      </c>
      <c r="BE64" s="9"/>
      <c r="BF64" s="10"/>
      <c r="BG64" s="232"/>
      <c r="BH64" s="10">
        <f>IFERROR(BG64/(BE64+BF64),0)</f>
        <v>0</v>
      </c>
      <c r="BI64" s="30"/>
      <c r="BJ64" s="83">
        <f>IFERROR(BI64/(BE64+BF64),0)</f>
        <v>0</v>
      </c>
      <c r="BK64" s="9" cm="1">
        <f t="array" ref="BK64">SUM(_xlfn._xlws.FILTER($C64:$BJ64,$C$8:$BJ$8=BK$8))</f>
        <v>0</v>
      </c>
      <c r="BL64" s="10" cm="1">
        <f t="array" ref="BL64">SUM(_xlfn._xlws.FILTER($C64:$BJ64,$C$8:$BJ$8=BL$8))</f>
        <v>0</v>
      </c>
      <c r="BM64" s="232" cm="1">
        <f t="array" ref="BM64">SUM(_xlfn._xlws.FILTER($C64:$BJ64,$C$8:$BJ$8=BM$8))</f>
        <v>0</v>
      </c>
      <c r="BN64" s="10">
        <f>IFERROR(BM64/(BK64+BL64),0)</f>
        <v>0</v>
      </c>
      <c r="BO64" s="225" cm="1">
        <f t="array" ref="BO64">SUM(_xlfn._xlws.FILTER($C64:$BJ64,$C$8:$BJ$8=BO$8))</f>
        <v>0</v>
      </c>
      <c r="BP64" s="83">
        <f>IFERROR(BO64/(BK64+BL64),0)</f>
        <v>0</v>
      </c>
    </row>
    <row r="65" spans="1:68" ht="19.5" customHeight="1" outlineLevel="1" x14ac:dyDescent="0.3">
      <c r="A65" s="238"/>
      <c r="B65" s="139" t="str">
        <v>ΕΜΠΟΡΙΚΟΣ</v>
      </c>
      <c r="C65" s="9"/>
      <c r="D65" s="10"/>
      <c r="E65" s="232"/>
      <c r="F65" s="39">
        <f t="shared" ref="F65:F68" si="203">IFERROR(E65/(C65+D65),0)</f>
        <v>0</v>
      </c>
      <c r="G65" s="30"/>
      <c r="H65" s="83">
        <f>IFERROR(#REF!/(C65+D65),0)</f>
        <v>0</v>
      </c>
      <c r="I65" s="9"/>
      <c r="J65" s="10"/>
      <c r="K65" s="232"/>
      <c r="L65" s="10">
        <f t="shared" ref="L65:L67" si="204">IFERROR(K65/(I65+J65),0)</f>
        <v>0</v>
      </c>
      <c r="M65" s="30"/>
      <c r="N65" s="83">
        <f t="shared" ref="N65:N68" si="205">IFERROR(M65/(I65+J65),0)</f>
        <v>0</v>
      </c>
      <c r="O65" s="9" t="s">
        <v>104</v>
      </c>
      <c r="P65" s="10"/>
      <c r="Q65" s="232"/>
      <c r="R65" s="213">
        <f t="shared" si="201"/>
        <v>0</v>
      </c>
      <c r="S65" s="215"/>
      <c r="T65" s="215">
        <f t="shared" si="202"/>
        <v>0</v>
      </c>
      <c r="U65" s="9"/>
      <c r="V65" s="10"/>
      <c r="W65" s="232"/>
      <c r="X65" s="10">
        <f t="shared" ref="X65:X67" si="206">IFERROR(W65/(U65+V65),0)</f>
        <v>0</v>
      </c>
      <c r="Y65" s="30"/>
      <c r="Z65" s="83">
        <f t="shared" ref="Z65:Z68" si="207">IFERROR(Y65/(U65+V65),0)</f>
        <v>0</v>
      </c>
      <c r="AA65" s="9"/>
      <c r="AB65" s="10"/>
      <c r="AC65" s="232"/>
      <c r="AD65" s="10">
        <f t="shared" ref="AD65:AD67" si="208">IFERROR(AC65/(AA65+AB65),0)</f>
        <v>0</v>
      </c>
      <c r="AE65" s="30"/>
      <c r="AF65" s="83">
        <f t="shared" ref="AF65:AF68" si="209">IFERROR(AE65/(AA65+AB65),0)</f>
        <v>0</v>
      </c>
      <c r="AG65" s="9"/>
      <c r="AH65" s="10"/>
      <c r="AI65" s="232"/>
      <c r="AJ65" s="10">
        <f t="shared" ref="AJ65:AJ67" si="210">IFERROR(AI65/(AG65+AH65),0)</f>
        <v>0</v>
      </c>
      <c r="AK65" s="30"/>
      <c r="AL65" s="83">
        <f t="shared" ref="AL65:AL68" si="211">IFERROR(AK65/(AG65+AH65),0)</f>
        <v>0</v>
      </c>
      <c r="AM65" s="9"/>
      <c r="AN65" s="10"/>
      <c r="AO65" s="232"/>
      <c r="AP65" s="10">
        <f t="shared" ref="AP65:AP67" si="212">IFERROR(AO65/(AM65+AN65),0)</f>
        <v>0</v>
      </c>
      <c r="AQ65" s="30"/>
      <c r="AR65" s="83">
        <f t="shared" ref="AR65:AR68" si="213">IFERROR(AQ65/(AM65+AN65),0)</f>
        <v>0</v>
      </c>
      <c r="AS65" s="9"/>
      <c r="AT65" s="10"/>
      <c r="AU65" s="232"/>
      <c r="AV65" s="10">
        <f t="shared" ref="AV65:AV67" si="214">IFERROR(AU65/(AS65+AT65),0)</f>
        <v>0</v>
      </c>
      <c r="AW65" s="30"/>
      <c r="AX65" s="83">
        <f t="shared" ref="AX65:AX68" si="215">IFERROR(AW65/(AS65+AT65),0)</f>
        <v>0</v>
      </c>
      <c r="AY65" s="9"/>
      <c r="AZ65" s="10"/>
      <c r="BA65" s="232"/>
      <c r="BB65" s="10">
        <f t="shared" ref="BB65:BB67" si="216">IFERROR(BA65/(AY65+AZ65),0)</f>
        <v>0</v>
      </c>
      <c r="BC65" s="30"/>
      <c r="BD65" s="83">
        <f t="shared" ref="BD65:BD68" si="217">IFERROR(BC65/(AY65+AZ65),0)</f>
        <v>0</v>
      </c>
      <c r="BE65" s="9"/>
      <c r="BF65" s="10"/>
      <c r="BG65" s="232"/>
      <c r="BH65" s="10">
        <f t="shared" ref="BH65:BH67" si="218">IFERROR(BG65/(BE65+BF65),0)</f>
        <v>0</v>
      </c>
      <c r="BI65" s="30"/>
      <c r="BJ65" s="83">
        <f t="shared" ref="BJ65:BJ68" si="219">IFERROR(BI65/(BE65+BF65),0)</f>
        <v>0</v>
      </c>
      <c r="BK65" s="9" cm="1">
        <f t="array" ref="BK65">SUM(_xlfn._xlws.FILTER($C65:$BJ65,$C$8:$BJ$8=BK$8))</f>
        <v>0</v>
      </c>
      <c r="BL65" s="10" cm="1">
        <f t="array" ref="BL65">SUM(_xlfn._xlws.FILTER($C65:$BJ65,$C$8:$BJ$8=BL$8))</f>
        <v>0</v>
      </c>
      <c r="BM65" s="232" cm="1">
        <f t="array" ref="BM65">SUM(_xlfn._xlws.FILTER($C65:$BJ65,$C$8:$BJ$8=BM$8))</f>
        <v>0</v>
      </c>
      <c r="BN65" s="10">
        <f t="shared" ref="BN65:BN67" si="220">IFERROR(BM65/(BK65+BL65),0)</f>
        <v>0</v>
      </c>
      <c r="BO65" s="225" cm="1">
        <f t="array" ref="BO65">SUM(_xlfn._xlws.FILTER($C65:$BJ65,$C$8:$BJ$8=BO$8))</f>
        <v>0</v>
      </c>
      <c r="BP65" s="83">
        <f t="shared" ref="BP65:BP68" si="221">IFERROR(BO65/(BK65+BL65),0)</f>
        <v>0</v>
      </c>
    </row>
    <row r="66" spans="1:68" ht="19.5" customHeight="1" outlineLevel="1" x14ac:dyDescent="0.3">
      <c r="A66" s="238"/>
      <c r="B66" s="139" t="str">
        <v>CNG</v>
      </c>
      <c r="C66" s="9">
        <v>1</v>
      </c>
      <c r="D66" s="10"/>
      <c r="E66" s="232">
        <v>21750</v>
      </c>
      <c r="F66" s="39">
        <f t="shared" si="203"/>
        <v>21750</v>
      </c>
      <c r="G66" s="227">
        <v>22.89</v>
      </c>
      <c r="H66" s="83">
        <f>IFERROR(G65/(C66+D66),0)</f>
        <v>0</v>
      </c>
      <c r="I66" s="9"/>
      <c r="J66" s="10"/>
      <c r="K66" s="232"/>
      <c r="L66" s="10">
        <f t="shared" si="204"/>
        <v>0</v>
      </c>
      <c r="M66" s="30"/>
      <c r="N66" s="83">
        <f t="shared" si="205"/>
        <v>0</v>
      </c>
      <c r="O66" s="9" t="s">
        <v>104</v>
      </c>
      <c r="P66" s="10"/>
      <c r="Q66" s="232"/>
      <c r="R66" s="213">
        <f t="shared" si="201"/>
        <v>0</v>
      </c>
      <c r="S66" s="215"/>
      <c r="T66" s="215">
        <f t="shared" si="202"/>
        <v>0</v>
      </c>
      <c r="U66" s="9"/>
      <c r="V66" s="10"/>
      <c r="W66" s="232"/>
      <c r="X66" s="10">
        <f t="shared" si="206"/>
        <v>0</v>
      </c>
      <c r="Y66" s="30"/>
      <c r="Z66" s="83">
        <f t="shared" si="207"/>
        <v>0</v>
      </c>
      <c r="AA66" s="9"/>
      <c r="AB66" s="10"/>
      <c r="AC66" s="232"/>
      <c r="AD66" s="10">
        <f t="shared" si="208"/>
        <v>0</v>
      </c>
      <c r="AE66" s="30"/>
      <c r="AF66" s="83">
        <f t="shared" si="209"/>
        <v>0</v>
      </c>
      <c r="AG66" s="9"/>
      <c r="AH66" s="10"/>
      <c r="AI66" s="232"/>
      <c r="AJ66" s="10">
        <f t="shared" si="210"/>
        <v>0</v>
      </c>
      <c r="AK66" s="30"/>
      <c r="AL66" s="83">
        <f t="shared" si="211"/>
        <v>0</v>
      </c>
      <c r="AM66" s="9"/>
      <c r="AN66" s="10"/>
      <c r="AO66" s="232"/>
      <c r="AP66" s="10">
        <f t="shared" si="212"/>
        <v>0</v>
      </c>
      <c r="AQ66" s="30"/>
      <c r="AR66" s="83">
        <f t="shared" si="213"/>
        <v>0</v>
      </c>
      <c r="AS66" s="9"/>
      <c r="AT66" s="10"/>
      <c r="AU66" s="232"/>
      <c r="AV66" s="10">
        <f t="shared" si="214"/>
        <v>0</v>
      </c>
      <c r="AW66" s="30"/>
      <c r="AX66" s="83">
        <f t="shared" si="215"/>
        <v>0</v>
      </c>
      <c r="AY66" s="9"/>
      <c r="AZ66" s="10"/>
      <c r="BA66" s="232"/>
      <c r="BB66" s="10">
        <f t="shared" si="216"/>
        <v>0</v>
      </c>
      <c r="BC66" s="30"/>
      <c r="BD66" s="83">
        <f t="shared" si="217"/>
        <v>0</v>
      </c>
      <c r="BE66" s="9"/>
      <c r="BF66" s="10"/>
      <c r="BG66" s="232"/>
      <c r="BH66" s="10">
        <f t="shared" si="218"/>
        <v>0</v>
      </c>
      <c r="BI66" s="30"/>
      <c r="BJ66" s="83">
        <f t="shared" si="219"/>
        <v>0</v>
      </c>
      <c r="BK66" s="9" cm="1">
        <f t="array" ref="BK66">SUM(_xlfn._xlws.FILTER($C66:$BJ66,$C$8:$BJ$8=BK$8))</f>
        <v>1</v>
      </c>
      <c r="BL66" s="10" cm="1">
        <f t="array" ref="BL66">SUM(_xlfn._xlws.FILTER($C66:$BJ66,$C$8:$BJ$8=BL$8))</f>
        <v>0</v>
      </c>
      <c r="BM66" s="232" cm="1">
        <f t="array" ref="BM66">SUM(_xlfn._xlws.FILTER($C66:$BJ66,$C$8:$BJ$8=BM$8))</f>
        <v>21750</v>
      </c>
      <c r="BN66" s="10">
        <f t="shared" si="220"/>
        <v>21750</v>
      </c>
      <c r="BO66" s="225" cm="1">
        <f t="array" ref="BO66">SUM(_xlfn._xlws.FILTER($C66:$BJ66,$C$8:$BJ$8=BO$8))</f>
        <v>22.89</v>
      </c>
      <c r="BP66" s="83">
        <f t="shared" si="221"/>
        <v>22.89</v>
      </c>
    </row>
    <row r="67" spans="1:68" ht="19.5" customHeight="1" outlineLevel="1" x14ac:dyDescent="0.3">
      <c r="A67" s="238"/>
      <c r="B67" s="139" t="str">
        <v>ΒΙΟΜΗΧΑΝΙΚΟΣ</v>
      </c>
      <c r="C67" s="9"/>
      <c r="D67" s="10"/>
      <c r="E67" s="232"/>
      <c r="F67" s="39">
        <f t="shared" si="203"/>
        <v>0</v>
      </c>
      <c r="G67" s="228"/>
      <c r="H67" s="83">
        <f>IFERROR(#REF!/(C67+D67),0)</f>
        <v>0</v>
      </c>
      <c r="I67" s="9"/>
      <c r="J67" s="10"/>
      <c r="K67" s="232"/>
      <c r="L67" s="10">
        <f t="shared" si="204"/>
        <v>0</v>
      </c>
      <c r="M67" s="30"/>
      <c r="N67" s="83">
        <f t="shared" si="205"/>
        <v>0</v>
      </c>
      <c r="O67" s="9">
        <v>4</v>
      </c>
      <c r="P67" s="10"/>
      <c r="Q67" s="232">
        <v>6310174</v>
      </c>
      <c r="R67" s="213">
        <f t="shared" si="201"/>
        <v>1577543.5</v>
      </c>
      <c r="S67" s="215">
        <v>9494.41</v>
      </c>
      <c r="T67" s="215">
        <f t="shared" si="202"/>
        <v>2373.6025</v>
      </c>
      <c r="U67" s="9"/>
      <c r="V67" s="10"/>
      <c r="W67" s="232"/>
      <c r="X67" s="10">
        <f t="shared" si="206"/>
        <v>0</v>
      </c>
      <c r="Y67" s="30"/>
      <c r="Z67" s="83">
        <f t="shared" si="207"/>
        <v>0</v>
      </c>
      <c r="AA67" s="9"/>
      <c r="AB67" s="10"/>
      <c r="AC67" s="232"/>
      <c r="AD67" s="10">
        <f t="shared" si="208"/>
        <v>0</v>
      </c>
      <c r="AE67" s="30"/>
      <c r="AF67" s="83">
        <f t="shared" si="209"/>
        <v>0</v>
      </c>
      <c r="AG67" s="9"/>
      <c r="AH67" s="10"/>
      <c r="AI67" s="232"/>
      <c r="AJ67" s="10">
        <f t="shared" si="210"/>
        <v>0</v>
      </c>
      <c r="AK67" s="30"/>
      <c r="AL67" s="83">
        <f t="shared" si="211"/>
        <v>0</v>
      </c>
      <c r="AM67" s="9"/>
      <c r="AN67" s="10"/>
      <c r="AO67" s="232"/>
      <c r="AP67" s="10">
        <f t="shared" si="212"/>
        <v>0</v>
      </c>
      <c r="AQ67" s="30"/>
      <c r="AR67" s="83">
        <f t="shared" si="213"/>
        <v>0</v>
      </c>
      <c r="AS67" s="9"/>
      <c r="AT67" s="10"/>
      <c r="AU67" s="232"/>
      <c r="AV67" s="10">
        <f t="shared" si="214"/>
        <v>0</v>
      </c>
      <c r="AW67" s="30"/>
      <c r="AX67" s="83">
        <f t="shared" si="215"/>
        <v>0</v>
      </c>
      <c r="AY67" s="9"/>
      <c r="AZ67" s="10"/>
      <c r="BA67" s="232"/>
      <c r="BB67" s="10">
        <f t="shared" si="216"/>
        <v>0</v>
      </c>
      <c r="BC67" s="30"/>
      <c r="BD67" s="83">
        <f t="shared" si="217"/>
        <v>0</v>
      </c>
      <c r="BE67" s="9"/>
      <c r="BF67" s="10"/>
      <c r="BG67" s="232"/>
      <c r="BH67" s="10">
        <f t="shared" si="218"/>
        <v>0</v>
      </c>
      <c r="BI67" s="30"/>
      <c r="BJ67" s="83">
        <f t="shared" si="219"/>
        <v>0</v>
      </c>
      <c r="BK67" s="9" cm="1">
        <f t="array" ref="BK67">SUM(_xlfn._xlws.FILTER($C67:$BJ67,$C$8:$BJ$8=BK$8))</f>
        <v>4</v>
      </c>
      <c r="BL67" s="10" cm="1">
        <f t="array" ref="BL67">SUM(_xlfn._xlws.FILTER($C67:$BJ67,$C$8:$BJ$8=BL$8))</f>
        <v>0</v>
      </c>
      <c r="BM67" s="232" cm="1">
        <f t="array" ref="BM67">SUM(_xlfn._xlws.FILTER($C67:$BJ67,$C$8:$BJ$8=BM$8))</f>
        <v>6310174</v>
      </c>
      <c r="BN67" s="10">
        <f t="shared" si="220"/>
        <v>1577543.5</v>
      </c>
      <c r="BO67" s="225" cm="1">
        <f t="array" ref="BO67">SUM(_xlfn._xlws.FILTER($C67:$BJ67,$C$8:$BJ$8=BO$8))</f>
        <v>9494.41</v>
      </c>
      <c r="BP67" s="83">
        <f t="shared" si="221"/>
        <v>2373.6025</v>
      </c>
    </row>
    <row r="68" spans="1:68" ht="19.5" customHeight="1" outlineLevel="1" thickBot="1" x14ac:dyDescent="0.35">
      <c r="A68" s="239"/>
      <c r="B68" s="139" t="str">
        <v>ΚΛΙΜΑΤΙΣΜΟΣ / ΣΥΜΠΑΡΑΓΩΓΗ</v>
      </c>
      <c r="C68" s="208"/>
      <c r="D68" s="209"/>
      <c r="E68" s="233"/>
      <c r="F68" s="39">
        <f t="shared" si="203"/>
        <v>0</v>
      </c>
      <c r="G68" s="140"/>
      <c r="H68" s="83">
        <f t="shared" ref="H68" si="222">IFERROR(G68/(C68+D68),0)</f>
        <v>0</v>
      </c>
      <c r="I68" s="208"/>
      <c r="J68" s="209"/>
      <c r="K68" s="233"/>
      <c r="L68" s="10">
        <f>IFERROR(K68/(I68+J68),0)</f>
        <v>0</v>
      </c>
      <c r="M68" s="30"/>
      <c r="N68" s="83">
        <f t="shared" si="205"/>
        <v>0</v>
      </c>
      <c r="O68" s="208" t="s">
        <v>104</v>
      </c>
      <c r="P68" s="209"/>
      <c r="Q68" s="233"/>
      <c r="R68" s="213">
        <f t="shared" si="201"/>
        <v>0</v>
      </c>
      <c r="S68" s="215"/>
      <c r="T68" s="215">
        <f t="shared" si="202"/>
        <v>0</v>
      </c>
      <c r="U68" s="208"/>
      <c r="V68" s="209"/>
      <c r="W68" s="233"/>
      <c r="X68" s="10">
        <f>IFERROR(W68/(U68+V68),0)</f>
        <v>0</v>
      </c>
      <c r="Y68" s="30"/>
      <c r="Z68" s="83">
        <f t="shared" si="207"/>
        <v>0</v>
      </c>
      <c r="AA68" s="208"/>
      <c r="AB68" s="209"/>
      <c r="AC68" s="233"/>
      <c r="AD68" s="10">
        <f>IFERROR(AC68/(AA68+AB68),0)</f>
        <v>0</v>
      </c>
      <c r="AE68" s="30"/>
      <c r="AF68" s="83">
        <f t="shared" si="209"/>
        <v>0</v>
      </c>
      <c r="AG68" s="208"/>
      <c r="AH68" s="209"/>
      <c r="AI68" s="233"/>
      <c r="AJ68" s="10">
        <f>IFERROR(AI68/(AG68+AH68),0)</f>
        <v>0</v>
      </c>
      <c r="AK68" s="30"/>
      <c r="AL68" s="83">
        <f t="shared" si="211"/>
        <v>0</v>
      </c>
      <c r="AM68" s="208"/>
      <c r="AN68" s="209"/>
      <c r="AO68" s="233"/>
      <c r="AP68" s="10">
        <f>IFERROR(AO68/(AM68+AN68),0)</f>
        <v>0</v>
      </c>
      <c r="AQ68" s="30"/>
      <c r="AR68" s="83">
        <f t="shared" si="213"/>
        <v>0</v>
      </c>
      <c r="AS68" s="208"/>
      <c r="AT68" s="209"/>
      <c r="AU68" s="233"/>
      <c r="AV68" s="10">
        <f>IFERROR(AU68/(AS68+AT68),0)</f>
        <v>0</v>
      </c>
      <c r="AW68" s="30"/>
      <c r="AX68" s="83">
        <f t="shared" si="215"/>
        <v>0</v>
      </c>
      <c r="AY68" s="208"/>
      <c r="AZ68" s="209"/>
      <c r="BA68" s="233"/>
      <c r="BB68" s="10">
        <f>IFERROR(BA68/(AY68+AZ68),0)</f>
        <v>0</v>
      </c>
      <c r="BC68" s="30"/>
      <c r="BD68" s="83">
        <f t="shared" si="217"/>
        <v>0</v>
      </c>
      <c r="BE68" s="208"/>
      <c r="BF68" s="209"/>
      <c r="BG68" s="233"/>
      <c r="BH68" s="10">
        <f>IFERROR(BG68/(BE68+BF68),0)</f>
        <v>0</v>
      </c>
      <c r="BI68" s="30"/>
      <c r="BJ68" s="83">
        <f t="shared" si="219"/>
        <v>0</v>
      </c>
      <c r="BK68" s="208" cm="1">
        <f t="array" ref="BK68">SUM(_xlfn._xlws.FILTER($C68:$BJ68,$C$8:$BJ$8=BK$8))</f>
        <v>0</v>
      </c>
      <c r="BL68" s="209" cm="1">
        <f t="array" ref="BL68">SUM(_xlfn._xlws.FILTER($C68:$BJ68,$C$8:$BJ$8=BL$8))</f>
        <v>0</v>
      </c>
      <c r="BM68" s="233" cm="1">
        <f t="array" ref="BM68">SUM(_xlfn._xlws.FILTER($C68:$BJ68,$C$8:$BJ$8=BM$8))</f>
        <v>0</v>
      </c>
      <c r="BN68" s="10">
        <f>IFERROR(BM68/(BK68+BL68),0)</f>
        <v>0</v>
      </c>
      <c r="BO68" s="225" cm="1">
        <f t="array" ref="BO68">SUM(_xlfn._xlws.FILTER($C68:$BJ68,$C$8:$BJ$8=BO$8))</f>
        <v>0</v>
      </c>
      <c r="BP68" s="83">
        <f t="shared" si="221"/>
        <v>0</v>
      </c>
    </row>
    <row r="69" spans="1:68" ht="36" outlineLevel="1" x14ac:dyDescent="0.3">
      <c r="A69" s="237">
        <v>11</v>
      </c>
      <c r="B69" s="141" t="s">
        <v>161</v>
      </c>
      <c r="C69" s="73">
        <f>SUM(C70:C74)</f>
        <v>14037</v>
      </c>
      <c r="D69" s="74">
        <f>SUM(D70:D74)</f>
        <v>0</v>
      </c>
      <c r="E69" s="231">
        <f>SUM(E70:E74)</f>
        <v>14713080</v>
      </c>
      <c r="F69" s="121">
        <f>IFERROR(E69/(C69+D69),0)</f>
        <v>1048.164137636247</v>
      </c>
      <c r="G69" s="82">
        <f>SUM(G70:G74)</f>
        <v>95811.71</v>
      </c>
      <c r="H69" s="37">
        <f>IFERROR(G69/(C69+D69),0)</f>
        <v>6.8256543420958895</v>
      </c>
      <c r="I69" s="73">
        <f>SUM(I70:I74)</f>
        <v>8235</v>
      </c>
      <c r="J69" s="74">
        <f>SUM(J70:J74)</f>
        <v>0</v>
      </c>
      <c r="K69" s="231">
        <f>SUM(K70:K74)</f>
        <v>11022136</v>
      </c>
      <c r="L69" s="74">
        <f>IFERROR(K69/(I69+J69),0)</f>
        <v>1338.450030358227</v>
      </c>
      <c r="M69" s="82">
        <f>SUM(M70:M74)</f>
        <v>70316.3</v>
      </c>
      <c r="N69" s="37">
        <f>IFERROR(M69/(I69+J69),0)</f>
        <v>8.5387128111718287</v>
      </c>
      <c r="O69" s="73">
        <f>SUM(O70:O74)</f>
        <v>13103</v>
      </c>
      <c r="P69" s="74">
        <f>SUM(P70:P74)</f>
        <v>0</v>
      </c>
      <c r="Q69" s="231">
        <f>SUM(Q70:Q74)</f>
        <v>8845386</v>
      </c>
      <c r="R69" s="74">
        <f>IFERROR(Q69/(O69+P69),0)</f>
        <v>675.06571014271537</v>
      </c>
      <c r="S69" s="82">
        <f>SUM(S70:S74)</f>
        <v>142274.63</v>
      </c>
      <c r="T69" s="37">
        <f>IFERROR(S69/(O69+P69),0)</f>
        <v>10.858172174311226</v>
      </c>
      <c r="U69" s="73">
        <f>SUM(U70:U74)</f>
        <v>143</v>
      </c>
      <c r="V69" s="74">
        <f>SUM(V70:V74)</f>
        <v>0</v>
      </c>
      <c r="W69" s="231">
        <f>SUM(W70:W74)</f>
        <v>9368287</v>
      </c>
      <c r="X69" s="74">
        <f>IFERROR(W69/(U69+V69),0)</f>
        <v>65512.496503496506</v>
      </c>
      <c r="Y69" s="81">
        <f>SUM(Y70:Y74)</f>
        <v>25793.86</v>
      </c>
      <c r="Z69" s="37">
        <f>IFERROR(Y69/(U69+V69),0)</f>
        <v>180.37664335664337</v>
      </c>
      <c r="AA69" s="73">
        <f>SUM(AA70:AA74)</f>
        <v>400</v>
      </c>
      <c r="AB69" s="74">
        <f>SUM(AB70:AB74)</f>
        <v>0</v>
      </c>
      <c r="AC69" s="231">
        <f>SUM(AC70:AC74)</f>
        <v>27777227</v>
      </c>
      <c r="AD69" s="74">
        <f>IFERROR(AC69/(AA69+AB69),0)</f>
        <v>69443.067500000005</v>
      </c>
      <c r="AE69" s="81">
        <f>SUM(AE70:AE74)</f>
        <v>87937.12</v>
      </c>
      <c r="AF69" s="37">
        <f>IFERROR(AE69/(AA69+AB69),0)</f>
        <v>219.84279999999998</v>
      </c>
      <c r="AG69" s="73">
        <f>SUM(AG70:AG74)</f>
        <v>120</v>
      </c>
      <c r="AH69" s="74">
        <f>SUM(AH70:AH74)</f>
        <v>0</v>
      </c>
      <c r="AI69" s="231">
        <f>SUM(AI70:AI74)</f>
        <v>40830994</v>
      </c>
      <c r="AJ69" s="74">
        <f>IFERROR(AI69/(AG69+AH69),0)</f>
        <v>340258.28333333333</v>
      </c>
      <c r="AK69" s="82">
        <f>SUM(AK70:AK74)</f>
        <v>84012.439999999988</v>
      </c>
      <c r="AL69" s="37">
        <f>IFERROR(AK69/(AG69+AH69),0)</f>
        <v>700.10366666666653</v>
      </c>
      <c r="AM69" s="73">
        <f>SUM(AM70:AM74)</f>
        <v>0</v>
      </c>
      <c r="AN69" s="74">
        <f>SUM(AN70:AN74)</f>
        <v>0</v>
      </c>
      <c r="AO69" s="231">
        <f>SUM(AO70:AO74)</f>
        <v>0</v>
      </c>
      <c r="AP69" s="74">
        <f>IFERROR(AO69/(AM69+AN69),0)</f>
        <v>0</v>
      </c>
      <c r="AQ69" s="82">
        <f>SUM(AQ70:AQ74)</f>
        <v>0</v>
      </c>
      <c r="AR69" s="37">
        <f>IFERROR(AQ69/(AM69+AN69),0)</f>
        <v>0</v>
      </c>
      <c r="AS69" s="73">
        <f>SUM(AS70:AS74)</f>
        <v>0</v>
      </c>
      <c r="AT69" s="74">
        <f>SUM(AT70:AT74)</f>
        <v>0</v>
      </c>
      <c r="AU69" s="231">
        <f>SUM(AU70:AU74)</f>
        <v>0</v>
      </c>
      <c r="AV69" s="74">
        <f>IFERROR(AU69/(AS69+AT69),0)</f>
        <v>0</v>
      </c>
      <c r="AW69" s="82">
        <f>SUM(AW70:AW74)</f>
        <v>0</v>
      </c>
      <c r="AX69" s="37">
        <f>IFERROR(AW69/(AS69+AT69),0)</f>
        <v>0</v>
      </c>
      <c r="AY69" s="73">
        <f>SUM(AY70:AY74)</f>
        <v>0</v>
      </c>
      <c r="AZ69" s="74">
        <f>SUM(AZ70:AZ74)</f>
        <v>0</v>
      </c>
      <c r="BA69" s="231">
        <f>SUM(BA70:BA74)</f>
        <v>0</v>
      </c>
      <c r="BB69" s="74">
        <f>IFERROR(BA69/(AY69+AZ69),0)</f>
        <v>0</v>
      </c>
      <c r="BC69" s="82">
        <f>SUM(BC70:BC74)</f>
        <v>0</v>
      </c>
      <c r="BD69" s="37">
        <f>IFERROR(BC69/(AY69+AZ69),0)</f>
        <v>0</v>
      </c>
      <c r="BE69" s="73">
        <f>SUM(BE70:BE74)</f>
        <v>0</v>
      </c>
      <c r="BF69" s="74">
        <f>SUM(BF70:BF74)</f>
        <v>0</v>
      </c>
      <c r="BG69" s="231">
        <f>SUM(BG70:BG74)</f>
        <v>0</v>
      </c>
      <c r="BH69" s="74">
        <f>IFERROR(BG69/(BE69+BF69),0)</f>
        <v>0</v>
      </c>
      <c r="BI69" s="82">
        <f>SUM(BI70:BI74)</f>
        <v>0</v>
      </c>
      <c r="BJ69" s="37">
        <f>IFERROR(BI69/(BE69+BF69),0)</f>
        <v>0</v>
      </c>
      <c r="BK69" s="73">
        <f>SUM(BK70:BK74)</f>
        <v>36038</v>
      </c>
      <c r="BL69" s="74">
        <f>SUM(BL70:BL74)</f>
        <v>0</v>
      </c>
      <c r="BM69" s="231">
        <f>SUM(BM70:BM74)</f>
        <v>112557110</v>
      </c>
      <c r="BN69" s="74">
        <f>IFERROR(BM69/(BK69+BL69),0)</f>
        <v>3123.2895832177146</v>
      </c>
      <c r="BO69" s="82">
        <f>SUM(BO70:BO74)</f>
        <v>506146.06000000006</v>
      </c>
      <c r="BP69" s="37">
        <f>IFERROR(BO69/(BK69+BL69),0)</f>
        <v>14.044787724069041</v>
      </c>
    </row>
    <row r="70" spans="1:68" ht="19.5" customHeight="1" outlineLevel="1" x14ac:dyDescent="0.3">
      <c r="A70" s="238"/>
      <c r="B70" s="139" t="str" cm="1">
        <f t="array" ref="B70:B74">$B$10:$B$14</f>
        <v>ΟΙΚΙΑΚΟΣ</v>
      </c>
      <c r="C70" s="9">
        <v>13664</v>
      </c>
      <c r="D70" s="10"/>
      <c r="E70" s="232">
        <v>2653380</v>
      </c>
      <c r="F70" s="39">
        <f>IFERROR(E70/(C70+D70),0)</f>
        <v>194.18764637002343</v>
      </c>
      <c r="G70" s="30">
        <v>63033.760000000002</v>
      </c>
      <c r="H70" s="83">
        <f>IFERROR(G70/(C70+D70),0)</f>
        <v>4.613126463700234</v>
      </c>
      <c r="I70" s="9">
        <v>7972</v>
      </c>
      <c r="J70" s="10"/>
      <c r="K70" s="232">
        <v>1399869</v>
      </c>
      <c r="L70" s="10">
        <f>IFERROR(K70/(I70+J70),0)</f>
        <v>175.59821876567989</v>
      </c>
      <c r="M70" s="30">
        <v>46075.03</v>
      </c>
      <c r="N70" s="83">
        <f>IFERROR(M70/(I70+J70),0)</f>
        <v>5.7796073758153534</v>
      </c>
      <c r="O70" s="9">
        <v>12602</v>
      </c>
      <c r="P70" s="10"/>
      <c r="Q70" s="232">
        <v>2036185</v>
      </c>
      <c r="R70" s="216">
        <f t="shared" ref="R70:R74" si="223">IFERROR(Q70/(O70+P70),0)</f>
        <v>161.57633708935089</v>
      </c>
      <c r="S70" s="217">
        <v>74786.950000000012</v>
      </c>
      <c r="T70" s="217">
        <f t="shared" ref="T70:T74" si="224">IFERROR(S70/(O70+P70),0)</f>
        <v>5.9345302332963028</v>
      </c>
      <c r="U70" s="9">
        <v>130</v>
      </c>
      <c r="V70" s="10"/>
      <c r="W70" s="232">
        <v>18766</v>
      </c>
      <c r="X70" s="10">
        <f>IFERROR(W70/(U70+V70),0)</f>
        <v>144.35384615384615</v>
      </c>
      <c r="Y70" s="30">
        <v>1087.73</v>
      </c>
      <c r="Z70" s="83">
        <f>IFERROR(Y70/(U70+V70),0)</f>
        <v>8.3671538461538457</v>
      </c>
      <c r="AA70" s="9">
        <v>375</v>
      </c>
      <c r="AB70" s="10"/>
      <c r="AC70" s="232">
        <v>56885</v>
      </c>
      <c r="AD70" s="10">
        <f>IFERROR(AC70/(AA70+AB70),0)</f>
        <v>151.69333333333333</v>
      </c>
      <c r="AE70" s="30">
        <v>3135.42</v>
      </c>
      <c r="AF70" s="83">
        <f>IFERROR(AE70/(AA70+AB70),0)</f>
        <v>8.3611199999999997</v>
      </c>
      <c r="AG70" s="9">
        <v>111</v>
      </c>
      <c r="AH70" s="10"/>
      <c r="AI70" s="232">
        <v>15334</v>
      </c>
      <c r="AJ70" s="10">
        <f>IFERROR(AI70/(AG70+AH70),0)</f>
        <v>138.14414414414415</v>
      </c>
      <c r="AK70" s="30">
        <v>922.48</v>
      </c>
      <c r="AL70" s="83">
        <f>IFERROR(AK70/(AG70+AH70),0)</f>
        <v>8.3106306306306301</v>
      </c>
      <c r="AM70" s="9"/>
      <c r="AN70" s="10"/>
      <c r="AO70" s="232"/>
      <c r="AP70" s="10">
        <f>IFERROR(AO70/(AM70+AN70),0)</f>
        <v>0</v>
      </c>
      <c r="AQ70" s="30"/>
      <c r="AR70" s="83">
        <f>IFERROR(AQ70/(AM70+AN70),0)</f>
        <v>0</v>
      </c>
      <c r="AS70" s="9"/>
      <c r="AT70" s="10"/>
      <c r="AU70" s="232"/>
      <c r="AV70" s="10">
        <f>IFERROR(AU70/(AS70+AT70),0)</f>
        <v>0</v>
      </c>
      <c r="AW70" s="30"/>
      <c r="AX70" s="83">
        <f>IFERROR(AW70/(AS70+AT70),0)</f>
        <v>0</v>
      </c>
      <c r="AY70" s="9"/>
      <c r="AZ70" s="10"/>
      <c r="BA70" s="232"/>
      <c r="BB70" s="10">
        <f>IFERROR(BA70/(AY70+AZ70),0)</f>
        <v>0</v>
      </c>
      <c r="BC70" s="30"/>
      <c r="BD70" s="83">
        <f>IFERROR(BC70/(AY70+AZ70),0)</f>
        <v>0</v>
      </c>
      <c r="BE70" s="9"/>
      <c r="BF70" s="10"/>
      <c r="BG70" s="232"/>
      <c r="BH70" s="10">
        <f>IFERROR(BG70/(BE70+BF70),0)</f>
        <v>0</v>
      </c>
      <c r="BI70" s="30"/>
      <c r="BJ70" s="83">
        <f>IFERROR(BI70/(BE70+BF70),0)</f>
        <v>0</v>
      </c>
      <c r="BK70" s="9" cm="1">
        <f t="array" ref="BK70">SUM(_xlfn._xlws.FILTER($C70:$BJ70,$C$8:$BJ$8=BK$8))</f>
        <v>34854</v>
      </c>
      <c r="BL70" s="10" cm="1">
        <f t="array" ref="BL70">SUM(_xlfn._xlws.FILTER($C70:$BJ70,$C$8:$BJ$8=BL$8))</f>
        <v>0</v>
      </c>
      <c r="BM70" s="232" cm="1">
        <f t="array" ref="BM70">SUM(_xlfn._xlws.FILTER($C70:$BJ70,$C$8:$BJ$8=BM$8))</f>
        <v>6180419</v>
      </c>
      <c r="BN70" s="10">
        <f>IFERROR(BM70/(BK70+BL70),0)</f>
        <v>177.32309060653009</v>
      </c>
      <c r="BO70" s="225" cm="1">
        <f t="array" ref="BO70">SUM(_xlfn._xlws.FILTER($C70:$BJ70,$C$8:$BJ$8=BO$8))</f>
        <v>189041.37000000005</v>
      </c>
      <c r="BP70" s="83">
        <f>IFERROR(BO70/(BK70+BL70),0)</f>
        <v>5.4238070235840956</v>
      </c>
    </row>
    <row r="71" spans="1:68" ht="19.5" customHeight="1" outlineLevel="1" x14ac:dyDescent="0.3">
      <c r="A71" s="238"/>
      <c r="B71" s="139" t="str">
        <v>ΕΜΠΟΡΙΚΟΣ</v>
      </c>
      <c r="C71" s="9">
        <v>367</v>
      </c>
      <c r="D71" s="10"/>
      <c r="E71" s="232">
        <v>1589632</v>
      </c>
      <c r="F71" s="39">
        <f t="shared" ref="F71:F74" si="225">IFERROR(E71/(C71+D71),0)</f>
        <v>4331.4223433242505</v>
      </c>
      <c r="G71" s="30">
        <v>23279.309999999998</v>
      </c>
      <c r="H71" s="83">
        <f t="shared" ref="H71:H74" si="226">IFERROR(G71/(C71+D71),0)</f>
        <v>63.431362397820159</v>
      </c>
      <c r="I71" s="9">
        <v>257</v>
      </c>
      <c r="J71" s="10"/>
      <c r="K71" s="232">
        <v>795798</v>
      </c>
      <c r="L71" s="10">
        <f t="shared" ref="L71:L73" si="227">IFERROR(K71/(I71+J71),0)</f>
        <v>3096.4902723735408</v>
      </c>
      <c r="M71" s="30">
        <v>14467.480000000001</v>
      </c>
      <c r="N71" s="83">
        <f t="shared" ref="N71:N74" si="228">IFERROR(M71/(I71+J71),0)</f>
        <v>56.29369649805448</v>
      </c>
      <c r="O71" s="9">
        <v>492</v>
      </c>
      <c r="P71" s="10"/>
      <c r="Q71" s="232">
        <v>3012083</v>
      </c>
      <c r="R71" s="213">
        <f t="shared" si="223"/>
        <v>6122.1199186991871</v>
      </c>
      <c r="S71" s="215">
        <v>53947.630000000005</v>
      </c>
      <c r="T71" s="215">
        <f t="shared" si="224"/>
        <v>109.64965447154472</v>
      </c>
      <c r="U71" s="9">
        <v>4</v>
      </c>
      <c r="V71" s="10"/>
      <c r="W71" s="232">
        <v>10269</v>
      </c>
      <c r="X71" s="10">
        <f t="shared" ref="X71:X72" si="229">IFERROR(W71/(U71+V71),0)</f>
        <v>2567.25</v>
      </c>
      <c r="Y71" s="30">
        <v>196.42</v>
      </c>
      <c r="Z71" s="83">
        <f t="shared" ref="Z71:Z74" si="230">IFERROR(Y71/(U71+V71),0)</f>
        <v>49.104999999999997</v>
      </c>
      <c r="AA71" s="9">
        <v>10</v>
      </c>
      <c r="AB71" s="10"/>
      <c r="AC71" s="232">
        <v>25192</v>
      </c>
      <c r="AD71" s="10">
        <f t="shared" ref="AD71:AD73" si="231">IFERROR(AC71/(AA71+AB71),0)</f>
        <v>2519.1999999999998</v>
      </c>
      <c r="AE71" s="30">
        <v>492.7</v>
      </c>
      <c r="AF71" s="83">
        <f t="shared" ref="AF71:AF74" si="232">IFERROR(AE71/(AA71+AB71),0)</f>
        <v>49.269999999999996</v>
      </c>
      <c r="AG71" s="9">
        <v>2</v>
      </c>
      <c r="AH71" s="10"/>
      <c r="AI71" s="232">
        <v>114</v>
      </c>
      <c r="AJ71" s="10">
        <f>IFERROR(#REF!/(AG71+AI71),0)</f>
        <v>0</v>
      </c>
      <c r="AK71" s="30">
        <v>15.42</v>
      </c>
      <c r="AL71" s="83">
        <f>IFERROR(AK71/(AG71+AI71),0)</f>
        <v>0.13293103448275861</v>
      </c>
      <c r="AM71" s="9"/>
      <c r="AN71" s="10"/>
      <c r="AO71" s="232"/>
      <c r="AP71" s="10">
        <f t="shared" ref="AP71:AP73" si="233">IFERROR(AO71/(AM71+AN71),0)</f>
        <v>0</v>
      </c>
      <c r="AQ71" s="30"/>
      <c r="AR71" s="83">
        <f t="shared" ref="AR71:AR74" si="234">IFERROR(AQ71/(AM71+AN71),0)</f>
        <v>0</v>
      </c>
      <c r="AS71" s="9"/>
      <c r="AT71" s="10"/>
      <c r="AU71" s="232"/>
      <c r="AV71" s="10">
        <f t="shared" ref="AV71:AV73" si="235">IFERROR(AU71/(AS71+AT71),0)</f>
        <v>0</v>
      </c>
      <c r="AW71" s="30"/>
      <c r="AX71" s="83">
        <f t="shared" ref="AX71:AX74" si="236">IFERROR(AW71/(AS71+AT71),0)</f>
        <v>0</v>
      </c>
      <c r="AY71" s="9"/>
      <c r="AZ71" s="10"/>
      <c r="BA71" s="232"/>
      <c r="BB71" s="10">
        <f t="shared" ref="BB71:BB73" si="237">IFERROR(BA71/(AY71+AZ71),0)</f>
        <v>0</v>
      </c>
      <c r="BC71" s="30"/>
      <c r="BD71" s="83">
        <f t="shared" ref="BD71:BD74" si="238">IFERROR(BC71/(AY71+AZ71),0)</f>
        <v>0</v>
      </c>
      <c r="BE71" s="9"/>
      <c r="BF71" s="10"/>
      <c r="BG71" s="232"/>
      <c r="BH71" s="10">
        <f t="shared" ref="BH71:BH73" si="239">IFERROR(BG71/(BE71+BF71),0)</f>
        <v>0</v>
      </c>
      <c r="BI71" s="30"/>
      <c r="BJ71" s="83">
        <f t="shared" ref="BJ71:BJ74" si="240">IFERROR(BI71/(BE71+BF71),0)</f>
        <v>0</v>
      </c>
      <c r="BK71" s="9" cm="1">
        <f t="array" ref="BK71">SUM(_xlfn._xlws.FILTER($C71:$BJ71,$C$8:$BJ$8=BK$8))</f>
        <v>1132</v>
      </c>
      <c r="BL71" s="10" cm="1">
        <f t="array" ref="BL71">SUM(_xlfn._xlws.FILTER($C71:$BJ71,$C$8:$BJ$8=BL$8))</f>
        <v>0</v>
      </c>
      <c r="BM71" s="232" cm="1">
        <f t="array" ref="BM71">SUM(_xlfn._xlws.FILTER($C71:$BJ71,$C$8:$BJ$8=BM$8))</f>
        <v>5433088</v>
      </c>
      <c r="BN71" s="10">
        <f t="shared" ref="BN71:BN73" si="241">IFERROR(BM71/(BK71+BL71),0)</f>
        <v>4799.547703180212</v>
      </c>
      <c r="BO71" s="225" cm="1">
        <f t="array" ref="BO71">SUM(_xlfn._xlws.FILTER($C71:$BJ71,$C$8:$BJ$8=BO$8))</f>
        <v>92398.96</v>
      </c>
      <c r="BP71" s="83">
        <f t="shared" ref="BP71:BP74" si="242">IFERROR(BO71/(BK71+BL71),0)</f>
        <v>81.62452296819788</v>
      </c>
    </row>
    <row r="72" spans="1:68" ht="19.5" customHeight="1" outlineLevel="1" x14ac:dyDescent="0.3">
      <c r="A72" s="238"/>
      <c r="B72" s="139" t="str">
        <v>CNG</v>
      </c>
      <c r="C72" s="9"/>
      <c r="D72" s="10"/>
      <c r="E72" s="232"/>
      <c r="F72" s="39">
        <f t="shared" si="225"/>
        <v>0</v>
      </c>
      <c r="G72" s="30"/>
      <c r="H72" s="83">
        <f t="shared" si="226"/>
        <v>0</v>
      </c>
      <c r="I72" s="9"/>
      <c r="J72" s="10"/>
      <c r="K72" s="232"/>
      <c r="L72" s="10">
        <f t="shared" si="227"/>
        <v>0</v>
      </c>
      <c r="M72" s="30"/>
      <c r="N72" s="83">
        <f t="shared" si="228"/>
        <v>0</v>
      </c>
      <c r="O72" s="9" t="s">
        <v>104</v>
      </c>
      <c r="P72" s="10"/>
      <c r="Q72" s="232"/>
      <c r="R72" s="213">
        <f t="shared" si="223"/>
        <v>0</v>
      </c>
      <c r="S72" s="215"/>
      <c r="T72" s="215">
        <f t="shared" si="224"/>
        <v>0</v>
      </c>
      <c r="U72" s="9"/>
      <c r="V72" s="10"/>
      <c r="W72" s="232"/>
      <c r="X72" s="10">
        <f t="shared" si="229"/>
        <v>0</v>
      </c>
      <c r="Y72" s="30"/>
      <c r="Z72" s="83">
        <f t="shared" si="230"/>
        <v>0</v>
      </c>
      <c r="AA72" s="9"/>
      <c r="AB72" s="10"/>
      <c r="AC72" s="232"/>
      <c r="AD72" s="10">
        <f t="shared" si="231"/>
        <v>0</v>
      </c>
      <c r="AE72" s="30"/>
      <c r="AF72" s="83">
        <f t="shared" si="232"/>
        <v>0</v>
      </c>
      <c r="AG72" s="9"/>
      <c r="AH72" s="10"/>
      <c r="AI72" s="232"/>
      <c r="AJ72" s="10">
        <f t="shared" ref="AJ72:AJ73" si="243">IFERROR(AI72/(AG72+AH72),0)</f>
        <v>0</v>
      </c>
      <c r="AK72" s="30"/>
      <c r="AL72" s="83">
        <f t="shared" ref="AL72:AL74" si="244">IFERROR(AK72/(AG72+AH72),0)</f>
        <v>0</v>
      </c>
      <c r="AM72" s="9"/>
      <c r="AN72" s="10"/>
      <c r="AO72" s="232"/>
      <c r="AP72" s="10">
        <f t="shared" si="233"/>
        <v>0</v>
      </c>
      <c r="AQ72" s="30"/>
      <c r="AR72" s="83">
        <f t="shared" si="234"/>
        <v>0</v>
      </c>
      <c r="AS72" s="9"/>
      <c r="AT72" s="10"/>
      <c r="AU72" s="232"/>
      <c r="AV72" s="10">
        <f t="shared" si="235"/>
        <v>0</v>
      </c>
      <c r="AW72" s="30"/>
      <c r="AX72" s="83">
        <f t="shared" si="236"/>
        <v>0</v>
      </c>
      <c r="AY72" s="9"/>
      <c r="AZ72" s="10"/>
      <c r="BA72" s="232"/>
      <c r="BB72" s="10">
        <f t="shared" si="237"/>
        <v>0</v>
      </c>
      <c r="BC72" s="30"/>
      <c r="BD72" s="83">
        <f t="shared" si="238"/>
        <v>0</v>
      </c>
      <c r="BE72" s="9"/>
      <c r="BF72" s="10"/>
      <c r="BG72" s="232"/>
      <c r="BH72" s="10">
        <f t="shared" si="239"/>
        <v>0</v>
      </c>
      <c r="BI72" s="30"/>
      <c r="BJ72" s="83">
        <f t="shared" si="240"/>
        <v>0</v>
      </c>
      <c r="BK72" s="9" cm="1">
        <f t="array" ref="BK72">SUM(_xlfn._xlws.FILTER($C72:$BJ72,$C$8:$BJ$8=BK$8))</f>
        <v>0</v>
      </c>
      <c r="BL72" s="10" cm="1">
        <f t="array" ref="BL72">SUM(_xlfn._xlws.FILTER($C72:$BJ72,$C$8:$BJ$8=BL$8))</f>
        <v>0</v>
      </c>
      <c r="BM72" s="232" cm="1">
        <f t="array" ref="BM72">SUM(_xlfn._xlws.FILTER($C72:$BJ72,$C$8:$BJ$8=BM$8))</f>
        <v>0</v>
      </c>
      <c r="BN72" s="10">
        <f t="shared" si="241"/>
        <v>0</v>
      </c>
      <c r="BO72" s="225" cm="1">
        <f t="array" ref="BO72">SUM(_xlfn._xlws.FILTER($C72:$BJ72,$C$8:$BJ$8=BO$8))</f>
        <v>0</v>
      </c>
      <c r="BP72" s="83">
        <f t="shared" si="242"/>
        <v>0</v>
      </c>
    </row>
    <row r="73" spans="1:68" ht="19.5" customHeight="1" outlineLevel="1" x14ac:dyDescent="0.3">
      <c r="A73" s="238"/>
      <c r="B73" s="139" t="str">
        <v>ΒΙΟΜΗΧΑΝΙΚΟΣ</v>
      </c>
      <c r="C73" s="9">
        <v>6</v>
      </c>
      <c r="D73" s="10"/>
      <c r="E73" s="232">
        <v>10470068</v>
      </c>
      <c r="F73" s="39">
        <f t="shared" si="225"/>
        <v>1745011.3333333333</v>
      </c>
      <c r="G73" s="30">
        <v>9498.64</v>
      </c>
      <c r="H73" s="83">
        <f t="shared" si="226"/>
        <v>1583.1066666666666</v>
      </c>
      <c r="I73" s="9">
        <v>6</v>
      </c>
      <c r="J73" s="10"/>
      <c r="K73" s="232">
        <v>8826469</v>
      </c>
      <c r="L73" s="10">
        <f t="shared" si="227"/>
        <v>1471078.1666666667</v>
      </c>
      <c r="M73" s="30">
        <v>9773.7900000000009</v>
      </c>
      <c r="N73" s="83">
        <f t="shared" si="228"/>
        <v>1628.9650000000001</v>
      </c>
      <c r="O73" s="9">
        <v>5</v>
      </c>
      <c r="P73" s="10"/>
      <c r="Q73" s="232">
        <v>3784733</v>
      </c>
      <c r="R73" s="213">
        <f t="shared" si="223"/>
        <v>756946.6</v>
      </c>
      <c r="S73" s="215">
        <v>13383.22</v>
      </c>
      <c r="T73" s="215">
        <f t="shared" si="224"/>
        <v>2676.6439999999998</v>
      </c>
      <c r="U73" s="9">
        <v>9</v>
      </c>
      <c r="V73" s="10"/>
      <c r="W73" s="232">
        <v>9339252</v>
      </c>
      <c r="X73" s="10">
        <f>IFERROR(#REF!/(W73+V73),0)</f>
        <v>0</v>
      </c>
      <c r="Y73" s="30">
        <v>24509.71</v>
      </c>
      <c r="Z73" s="83">
        <f t="shared" si="230"/>
        <v>2723.3011111111109</v>
      </c>
      <c r="AA73" s="9">
        <v>15</v>
      </c>
      <c r="AB73" s="10"/>
      <c r="AC73" s="232">
        <v>27695150</v>
      </c>
      <c r="AD73" s="10">
        <f t="shared" si="231"/>
        <v>1846343.3333333333</v>
      </c>
      <c r="AE73" s="30">
        <v>84309</v>
      </c>
      <c r="AF73" s="83">
        <f t="shared" si="232"/>
        <v>5620.6</v>
      </c>
      <c r="AG73" s="9">
        <v>7</v>
      </c>
      <c r="AH73" s="10"/>
      <c r="AI73" s="232">
        <v>40815546</v>
      </c>
      <c r="AJ73" s="10">
        <f t="shared" si="243"/>
        <v>5830792.2857142854</v>
      </c>
      <c r="AK73" s="30">
        <v>83074.539999999994</v>
      </c>
      <c r="AL73" s="83">
        <f t="shared" si="244"/>
        <v>11867.791428571427</v>
      </c>
      <c r="AM73" s="9"/>
      <c r="AN73" s="10"/>
      <c r="AO73" s="232"/>
      <c r="AP73" s="10">
        <f t="shared" si="233"/>
        <v>0</v>
      </c>
      <c r="AQ73" s="30"/>
      <c r="AR73" s="83">
        <f t="shared" si="234"/>
        <v>0</v>
      </c>
      <c r="AS73" s="9"/>
      <c r="AT73" s="10"/>
      <c r="AU73" s="232"/>
      <c r="AV73" s="10">
        <f t="shared" si="235"/>
        <v>0</v>
      </c>
      <c r="AW73" s="30"/>
      <c r="AX73" s="83">
        <f t="shared" si="236"/>
        <v>0</v>
      </c>
      <c r="AY73" s="9"/>
      <c r="AZ73" s="10"/>
      <c r="BA73" s="232"/>
      <c r="BB73" s="10">
        <f t="shared" si="237"/>
        <v>0</v>
      </c>
      <c r="BC73" s="30"/>
      <c r="BD73" s="83">
        <f t="shared" si="238"/>
        <v>0</v>
      </c>
      <c r="BE73" s="9"/>
      <c r="BF73" s="10"/>
      <c r="BG73" s="232"/>
      <c r="BH73" s="10">
        <f t="shared" si="239"/>
        <v>0</v>
      </c>
      <c r="BI73" s="30"/>
      <c r="BJ73" s="83">
        <f t="shared" si="240"/>
        <v>0</v>
      </c>
      <c r="BK73" s="9" cm="1">
        <f t="array" ref="BK73">SUM(_xlfn._xlws.FILTER($C73:$BJ73,$C$8:$BJ$8=BK$8))</f>
        <v>48</v>
      </c>
      <c r="BL73" s="10" cm="1">
        <f t="array" ref="BL73">SUM(_xlfn._xlws.FILTER($C73:$BJ73,$C$8:$BJ$8=BL$8))</f>
        <v>0</v>
      </c>
      <c r="BM73" s="232" cm="1">
        <f t="array" ref="BM73">SUM(_xlfn._xlws.FILTER($C73:$BJ73,$C$8:$BJ$8=BM$8))</f>
        <v>100931218</v>
      </c>
      <c r="BN73" s="10">
        <f t="shared" si="241"/>
        <v>2102733.7083333335</v>
      </c>
      <c r="BO73" s="225" cm="1">
        <f t="array" ref="BO73">SUM(_xlfn._xlws.FILTER($C73:$BJ73,$C$8:$BJ$8=BO$8))</f>
        <v>224548.89999999997</v>
      </c>
      <c r="BP73" s="83">
        <f t="shared" si="242"/>
        <v>4678.1020833333323</v>
      </c>
    </row>
    <row r="74" spans="1:68" ht="19.5" customHeight="1" outlineLevel="1" thickBot="1" x14ac:dyDescent="0.35">
      <c r="A74" s="239"/>
      <c r="B74" s="139" t="str">
        <v>ΚΛΙΜΑΤΙΣΜΟΣ / ΣΥΜΠΑΡΑΓΩΓΗ</v>
      </c>
      <c r="C74" s="208"/>
      <c r="D74" s="209"/>
      <c r="E74" s="233"/>
      <c r="F74" s="39">
        <f t="shared" si="225"/>
        <v>0</v>
      </c>
      <c r="G74" s="140"/>
      <c r="H74" s="83">
        <f t="shared" si="226"/>
        <v>0</v>
      </c>
      <c r="I74" s="208"/>
      <c r="J74" s="209"/>
      <c r="K74" s="233"/>
      <c r="L74" s="10">
        <f>IFERROR(K74/(I74+J74),0)</f>
        <v>0</v>
      </c>
      <c r="M74" s="30"/>
      <c r="N74" s="83">
        <f t="shared" si="228"/>
        <v>0</v>
      </c>
      <c r="O74" s="208">
        <v>4</v>
      </c>
      <c r="P74" s="209"/>
      <c r="Q74" s="233">
        <v>12385</v>
      </c>
      <c r="R74" s="213">
        <f t="shared" si="223"/>
        <v>3096.25</v>
      </c>
      <c r="S74" s="215">
        <v>156.83000000000001</v>
      </c>
      <c r="T74" s="215">
        <f t="shared" si="224"/>
        <v>39.207500000000003</v>
      </c>
      <c r="U74" s="208"/>
      <c r="V74" s="209"/>
      <c r="W74" s="233"/>
      <c r="X74" s="10">
        <f>IFERROR(W74/(U74+V74),0)</f>
        <v>0</v>
      </c>
      <c r="Y74" s="30"/>
      <c r="Z74" s="83">
        <f t="shared" si="230"/>
        <v>0</v>
      </c>
      <c r="AA74" s="208"/>
      <c r="AB74" s="209"/>
      <c r="AC74" s="233"/>
      <c r="AD74" s="10">
        <f>IFERROR(AC74/(AA74+AB74),0)</f>
        <v>0</v>
      </c>
      <c r="AE74" s="30"/>
      <c r="AF74" s="83">
        <f t="shared" si="232"/>
        <v>0</v>
      </c>
      <c r="AG74" s="208"/>
      <c r="AH74" s="209"/>
      <c r="AI74" s="233"/>
      <c r="AJ74" s="10">
        <f>IFERROR(AI74/(AG74+AH74),0)</f>
        <v>0</v>
      </c>
      <c r="AK74" s="30"/>
      <c r="AL74" s="83">
        <f t="shared" si="244"/>
        <v>0</v>
      </c>
      <c r="AM74" s="208"/>
      <c r="AN74" s="209"/>
      <c r="AO74" s="233"/>
      <c r="AP74" s="10">
        <f>IFERROR(AO74/(AM74+AN74),0)</f>
        <v>0</v>
      </c>
      <c r="AQ74" s="30"/>
      <c r="AR74" s="83">
        <f t="shared" si="234"/>
        <v>0</v>
      </c>
      <c r="AS74" s="208"/>
      <c r="AT74" s="209"/>
      <c r="AU74" s="233"/>
      <c r="AV74" s="10">
        <f>IFERROR(AU74/(AS74+AT74),0)</f>
        <v>0</v>
      </c>
      <c r="AW74" s="30"/>
      <c r="AX74" s="83">
        <f t="shared" si="236"/>
        <v>0</v>
      </c>
      <c r="AY74" s="208"/>
      <c r="AZ74" s="209"/>
      <c r="BA74" s="233"/>
      <c r="BB74" s="10">
        <f>IFERROR(BA74/(AY74+AZ74),0)</f>
        <v>0</v>
      </c>
      <c r="BC74" s="30"/>
      <c r="BD74" s="83">
        <f t="shared" si="238"/>
        <v>0</v>
      </c>
      <c r="BE74" s="208"/>
      <c r="BF74" s="209"/>
      <c r="BG74" s="233"/>
      <c r="BH74" s="10">
        <f>IFERROR(BG74/(BE74+BF74),0)</f>
        <v>0</v>
      </c>
      <c r="BI74" s="30"/>
      <c r="BJ74" s="83">
        <f t="shared" si="240"/>
        <v>0</v>
      </c>
      <c r="BK74" s="208" cm="1">
        <f t="array" ref="BK74">SUM(_xlfn._xlws.FILTER($C74:$BJ74,$C$8:$BJ$8=BK$8))</f>
        <v>4</v>
      </c>
      <c r="BL74" s="209" cm="1">
        <f t="array" ref="BL74">SUM(_xlfn._xlws.FILTER($C74:$BJ74,$C$8:$BJ$8=BL$8))</f>
        <v>0</v>
      </c>
      <c r="BM74" s="233" cm="1">
        <f t="array" ref="BM74">SUM(_xlfn._xlws.FILTER($C74:$BJ74,$C$8:$BJ$8=BM$8))</f>
        <v>12385</v>
      </c>
      <c r="BN74" s="10">
        <f>IFERROR(BM74/(BK74+BL74),0)</f>
        <v>3096.25</v>
      </c>
      <c r="BO74" s="225" cm="1">
        <f t="array" ref="BO74">SUM(_xlfn._xlws.FILTER($C74:$BJ74,$C$8:$BJ$8=BO$8))</f>
        <v>156.83000000000001</v>
      </c>
      <c r="BP74" s="83">
        <f t="shared" si="242"/>
        <v>39.207500000000003</v>
      </c>
    </row>
    <row r="75" spans="1:68" ht="18" outlineLevel="1" x14ac:dyDescent="0.3">
      <c r="A75" s="237">
        <v>12</v>
      </c>
      <c r="B75" s="141" t="s">
        <v>173</v>
      </c>
      <c r="C75" s="73">
        <f>SUM(C76:C80)</f>
        <v>1</v>
      </c>
      <c r="D75" s="74">
        <f>SUM(D76:D80)</f>
        <v>0</v>
      </c>
      <c r="E75" s="231">
        <f>SUM(E76:E80)</f>
        <v>9437853</v>
      </c>
      <c r="F75" s="121">
        <f>IFERROR(E75/(C75+D75),0)</f>
        <v>9437853</v>
      </c>
      <c r="G75" s="82">
        <f>SUM(G76:G80)</f>
        <v>8952.39</v>
      </c>
      <c r="H75" s="37">
        <f>IFERROR(G75/(C75+D75),0)</f>
        <v>8952.39</v>
      </c>
      <c r="I75" s="73">
        <f>SUM(I76:I80)</f>
        <v>0</v>
      </c>
      <c r="J75" s="74">
        <f>SUM(J76:J80)</f>
        <v>0</v>
      </c>
      <c r="K75" s="231">
        <f>SUM(K76:K80)</f>
        <v>0</v>
      </c>
      <c r="L75" s="74">
        <f>IFERROR(K75/(I75+J75),0)</f>
        <v>0</v>
      </c>
      <c r="M75" s="82">
        <f>SUM(M76:M80)</f>
        <v>0</v>
      </c>
      <c r="N75" s="37">
        <f>IFERROR(M75/(I75+J75),0)</f>
        <v>0</v>
      </c>
      <c r="O75" s="73">
        <f>SUM(O76:O80)</f>
        <v>0</v>
      </c>
      <c r="P75" s="74">
        <f>SUM(P76:P80)</f>
        <v>0</v>
      </c>
      <c r="Q75" s="231">
        <f>SUM(Q76:Q80)</f>
        <v>0</v>
      </c>
      <c r="R75" s="74">
        <f>IFERROR(Q75/(O75+P75),0)</f>
        <v>0</v>
      </c>
      <c r="S75" s="82">
        <f>SUM(S76:S80)</f>
        <v>0</v>
      </c>
      <c r="T75" s="37">
        <f>IFERROR(S75/(O75+P75),0)</f>
        <v>0</v>
      </c>
      <c r="U75" s="73">
        <f>SUM(U76:U80)</f>
        <v>0</v>
      </c>
      <c r="V75" s="74">
        <f>SUM(V76:V80)</f>
        <v>0</v>
      </c>
      <c r="W75" s="231">
        <f>SUM(W76:W80)</f>
        <v>0</v>
      </c>
      <c r="X75" s="74">
        <f>IFERROR(W75/(U75+V75),0)</f>
        <v>0</v>
      </c>
      <c r="Y75" s="81">
        <f>SUM(Y76:Y80)</f>
        <v>0</v>
      </c>
      <c r="Z75" s="37">
        <f>IFERROR(Y75/(U75+V75),0)</f>
        <v>0</v>
      </c>
      <c r="AA75" s="73">
        <f>SUM(AA76:AA80)</f>
        <v>0</v>
      </c>
      <c r="AB75" s="74">
        <f>SUM(AB76:AB80)</f>
        <v>0</v>
      </c>
      <c r="AC75" s="231">
        <f>SUM(AC76:AC80)</f>
        <v>0</v>
      </c>
      <c r="AD75" s="74">
        <f>IFERROR(AC75/(AA75+AB75),0)</f>
        <v>0</v>
      </c>
      <c r="AE75" s="81">
        <f>SUM(AE76:AE80)</f>
        <v>0</v>
      </c>
      <c r="AF75" s="37">
        <f>IFERROR(AE75/(AA75+AB75),0)</f>
        <v>0</v>
      </c>
      <c r="AG75" s="73">
        <f>SUM(AG76:AG80)</f>
        <v>0</v>
      </c>
      <c r="AH75" s="74">
        <f>SUM(AH76:AH80)</f>
        <v>0</v>
      </c>
      <c r="AI75" s="231">
        <f>SUM(AI76:AI80)</f>
        <v>0</v>
      </c>
      <c r="AJ75" s="74">
        <f>IFERROR(AI75/(AG75+AH75),0)</f>
        <v>0</v>
      </c>
      <c r="AK75" s="82">
        <f>SUM(AK76:AK80)</f>
        <v>0</v>
      </c>
      <c r="AL75" s="37">
        <f>IFERROR(AK75/(AG75+AH75),0)</f>
        <v>0</v>
      </c>
      <c r="AM75" s="73">
        <f>SUM(AM76:AM80)</f>
        <v>0</v>
      </c>
      <c r="AN75" s="74">
        <f>SUM(AN76:AN80)</f>
        <v>0</v>
      </c>
      <c r="AO75" s="231">
        <f>SUM(AO76:AO80)</f>
        <v>0</v>
      </c>
      <c r="AP75" s="74">
        <f>IFERROR(AO75/(AM75+AN75),0)</f>
        <v>0</v>
      </c>
      <c r="AQ75" s="82">
        <f>SUM(AQ76:AQ80)</f>
        <v>0</v>
      </c>
      <c r="AR75" s="37">
        <f>IFERROR(AQ75/(AM75+AN75),0)</f>
        <v>0</v>
      </c>
      <c r="AS75" s="73">
        <f>SUM(AS76:AS80)</f>
        <v>0</v>
      </c>
      <c r="AT75" s="74">
        <f>SUM(AT76:AT80)</f>
        <v>0</v>
      </c>
      <c r="AU75" s="231">
        <f>SUM(AU76:AU80)</f>
        <v>0</v>
      </c>
      <c r="AV75" s="74">
        <f>IFERROR(AU75/(AS75+AT75),0)</f>
        <v>0</v>
      </c>
      <c r="AW75" s="82">
        <f>SUM(AW76:AW80)</f>
        <v>0</v>
      </c>
      <c r="AX75" s="37">
        <f>IFERROR(AW75/(AS75+AT75),0)</f>
        <v>0</v>
      </c>
      <c r="AY75" s="73">
        <f>SUM(AY76:AY80)</f>
        <v>0</v>
      </c>
      <c r="AZ75" s="74">
        <f>SUM(AZ76:AZ80)</f>
        <v>0</v>
      </c>
      <c r="BA75" s="231">
        <f>SUM(BA76:BA80)</f>
        <v>0</v>
      </c>
      <c r="BB75" s="74">
        <f>IFERROR(BA75/(AY75+AZ75),0)</f>
        <v>0</v>
      </c>
      <c r="BC75" s="82">
        <f>SUM(BC76:BC80)</f>
        <v>0</v>
      </c>
      <c r="BD75" s="37">
        <f>IFERROR(BC75/(AY75+AZ75),0)</f>
        <v>0</v>
      </c>
      <c r="BE75" s="73">
        <f>SUM(BE76:BE80)</f>
        <v>0</v>
      </c>
      <c r="BF75" s="74">
        <f>SUM(BF76:BF80)</f>
        <v>0</v>
      </c>
      <c r="BG75" s="231">
        <f>SUM(BG76:BG80)</f>
        <v>0</v>
      </c>
      <c r="BH75" s="74">
        <f>IFERROR(BG75/(BE75+BF75),0)</f>
        <v>0</v>
      </c>
      <c r="BI75" s="82">
        <f>SUM(BI76:BI80)</f>
        <v>0</v>
      </c>
      <c r="BJ75" s="37">
        <f>IFERROR(BI75/(BE75+BF75),0)</f>
        <v>0</v>
      </c>
      <c r="BK75" s="73">
        <f>SUM(BK76:BK80)</f>
        <v>1</v>
      </c>
      <c r="BL75" s="74">
        <f>SUM(BL76:BL80)</f>
        <v>0</v>
      </c>
      <c r="BM75" s="231">
        <f>SUM(BM76:BM80)</f>
        <v>9437853</v>
      </c>
      <c r="BN75" s="74">
        <f>IFERROR(BM75/(BK75+BL75),0)</f>
        <v>9437853</v>
      </c>
      <c r="BO75" s="82">
        <f>SUM(BO76:BO80)</f>
        <v>8952.39</v>
      </c>
      <c r="BP75" s="37">
        <f>IFERROR(BO75/(BK75+BL75),0)</f>
        <v>8952.39</v>
      </c>
    </row>
    <row r="76" spans="1:68" ht="19.5" customHeight="1" outlineLevel="1" x14ac:dyDescent="0.3">
      <c r="A76" s="238"/>
      <c r="B76" s="139" t="str" cm="1">
        <f t="array" ref="B76:B80">$B$10:$B$14</f>
        <v>ΟΙΚΙΑΚΟΣ</v>
      </c>
      <c r="C76" s="9"/>
      <c r="D76" s="10"/>
      <c r="E76" s="232"/>
      <c r="F76" s="39">
        <f>IFERROR(E76/(C76+D76),0)</f>
        <v>0</v>
      </c>
      <c r="G76" s="30"/>
      <c r="H76" s="83">
        <f>IFERROR(G76/(C76+D76),0)</f>
        <v>0</v>
      </c>
      <c r="I76" s="9"/>
      <c r="J76" s="10"/>
      <c r="K76" s="232"/>
      <c r="L76" s="10">
        <f>IFERROR(K76/(I76+J76),0)</f>
        <v>0</v>
      </c>
      <c r="M76" s="30"/>
      <c r="N76" s="83">
        <f>IFERROR(M76/(I76+J76),0)</f>
        <v>0</v>
      </c>
      <c r="O76" s="9"/>
      <c r="P76" s="10"/>
      <c r="Q76" s="232"/>
      <c r="R76" s="10">
        <f t="shared" ref="R76:R80" si="245">IFERROR(Q76/(O76+P76),0)</f>
        <v>0</v>
      </c>
      <c r="S76" s="30"/>
      <c r="T76" s="83">
        <f t="shared" ref="T76:T80" si="246">IFERROR(S76/(O76+P76),0)</f>
        <v>0</v>
      </c>
      <c r="U76" s="9"/>
      <c r="V76" s="10"/>
      <c r="W76" s="232"/>
      <c r="X76" s="10">
        <f>IFERROR(W76/(U76+V76),0)</f>
        <v>0</v>
      </c>
      <c r="Y76" s="30"/>
      <c r="Z76" s="83">
        <f>IFERROR(Y76/(U76+V76),0)</f>
        <v>0</v>
      </c>
      <c r="AA76" s="9"/>
      <c r="AB76" s="10"/>
      <c r="AC76" s="232"/>
      <c r="AD76" s="10">
        <f>IFERROR(AC76/(AA76+AB76),0)</f>
        <v>0</v>
      </c>
      <c r="AE76" s="30"/>
      <c r="AF76" s="83">
        <f>IFERROR(AE76/(AA76+AB76),0)</f>
        <v>0</v>
      </c>
      <c r="AG76" s="9"/>
      <c r="AH76" s="10"/>
      <c r="AI76" s="232"/>
      <c r="AJ76" s="10">
        <f>IFERROR(AI76/(AG76+AH76),0)</f>
        <v>0</v>
      </c>
      <c r="AK76" s="30"/>
      <c r="AL76" s="83">
        <f>IFERROR(AK76/(AG76+AH76),0)</f>
        <v>0</v>
      </c>
      <c r="AM76" s="9"/>
      <c r="AN76" s="10"/>
      <c r="AO76" s="232"/>
      <c r="AP76" s="10">
        <f>IFERROR(AO76/(AM76+AN76),0)</f>
        <v>0</v>
      </c>
      <c r="AQ76" s="30"/>
      <c r="AR76" s="83">
        <f>IFERROR(AQ76/(AM76+AN76),0)</f>
        <v>0</v>
      </c>
      <c r="AS76" s="9"/>
      <c r="AT76" s="10"/>
      <c r="AU76" s="232"/>
      <c r="AV76" s="10">
        <f>IFERROR(AU76/(AS76+AT76),0)</f>
        <v>0</v>
      </c>
      <c r="AW76" s="30"/>
      <c r="AX76" s="83">
        <f>IFERROR(AW76/(AS76+AT76),0)</f>
        <v>0</v>
      </c>
      <c r="AY76" s="9"/>
      <c r="AZ76" s="10"/>
      <c r="BA76" s="232"/>
      <c r="BB76" s="10">
        <f>IFERROR(BA76/(AY76+AZ76),0)</f>
        <v>0</v>
      </c>
      <c r="BC76" s="30"/>
      <c r="BD76" s="83">
        <f>IFERROR(BC76/(AY76+AZ76),0)</f>
        <v>0</v>
      </c>
      <c r="BE76" s="9"/>
      <c r="BF76" s="10"/>
      <c r="BG76" s="232"/>
      <c r="BH76" s="10">
        <f>IFERROR(BG76/(BE76+BF76),0)</f>
        <v>0</v>
      </c>
      <c r="BI76" s="30"/>
      <c r="BJ76" s="83">
        <f>IFERROR(BI76/(BE76+BF76),0)</f>
        <v>0</v>
      </c>
      <c r="BK76" s="9" cm="1">
        <f t="array" ref="BK76">SUM(_xlfn._xlws.FILTER($C76:$BJ76,$C$8:$BJ$8=BK$8))</f>
        <v>0</v>
      </c>
      <c r="BL76" s="10" cm="1">
        <f t="array" ref="BL76">SUM(_xlfn._xlws.FILTER($C76:$BJ76,$C$8:$BJ$8=BL$8))</f>
        <v>0</v>
      </c>
      <c r="BM76" s="232" cm="1">
        <f t="array" ref="BM76">SUM(_xlfn._xlws.FILTER($C76:$BJ76,$C$8:$BJ$8=BM$8))</f>
        <v>0</v>
      </c>
      <c r="BN76" s="10">
        <f>IFERROR(BM76/(BK76+BL76),0)</f>
        <v>0</v>
      </c>
      <c r="BO76" s="225" cm="1">
        <f t="array" ref="BO76">SUM(_xlfn._xlws.FILTER($C76:$BJ76,$C$8:$BJ$8=BO$8))</f>
        <v>0</v>
      </c>
      <c r="BP76" s="83">
        <f>IFERROR(BO76/(BK76+BL76),0)</f>
        <v>0</v>
      </c>
    </row>
    <row r="77" spans="1:68" ht="19.5" customHeight="1" outlineLevel="1" x14ac:dyDescent="0.3">
      <c r="A77" s="238"/>
      <c r="B77" s="139" t="str">
        <v>ΕΜΠΟΡΙΚΟΣ</v>
      </c>
      <c r="C77" s="9"/>
      <c r="D77" s="10"/>
      <c r="E77" s="232"/>
      <c r="F77" s="39">
        <f t="shared" ref="F77:F80" si="247">IFERROR(E77/(C77+D77),0)</f>
        <v>0</v>
      </c>
      <c r="G77" s="30"/>
      <c r="H77" s="83">
        <f t="shared" ref="H77:H80" si="248">IFERROR(G77/(C77+D77),0)</f>
        <v>0</v>
      </c>
      <c r="I77" s="9"/>
      <c r="J77" s="10"/>
      <c r="K77" s="232"/>
      <c r="L77" s="10">
        <f t="shared" ref="L77:L79" si="249">IFERROR(K77/(I77+J77),0)</f>
        <v>0</v>
      </c>
      <c r="M77" s="30"/>
      <c r="N77" s="83">
        <f t="shared" ref="N77:N80" si="250">IFERROR(M77/(I77+J77),0)</f>
        <v>0</v>
      </c>
      <c r="O77" s="9"/>
      <c r="P77" s="10"/>
      <c r="Q77" s="232"/>
      <c r="R77" s="10">
        <f t="shared" si="245"/>
        <v>0</v>
      </c>
      <c r="S77" s="30"/>
      <c r="T77" s="83">
        <f t="shared" si="246"/>
        <v>0</v>
      </c>
      <c r="U77" s="9"/>
      <c r="V77" s="10"/>
      <c r="W77" s="232"/>
      <c r="X77" s="10">
        <f t="shared" ref="X77:X79" si="251">IFERROR(W77/(U77+V77),0)</f>
        <v>0</v>
      </c>
      <c r="Y77" s="30"/>
      <c r="Z77" s="83">
        <f t="shared" ref="Z77:Z80" si="252">IFERROR(Y77/(U77+V77),0)</f>
        <v>0</v>
      </c>
      <c r="AA77" s="9"/>
      <c r="AB77" s="10"/>
      <c r="AC77" s="232"/>
      <c r="AD77" s="10">
        <f t="shared" ref="AD77:AD79" si="253">IFERROR(AC77/(AA77+AB77),0)</f>
        <v>0</v>
      </c>
      <c r="AE77" s="30"/>
      <c r="AF77" s="83">
        <f t="shared" ref="AF77:AF80" si="254">IFERROR(AE77/(AA77+AB77),0)</f>
        <v>0</v>
      </c>
      <c r="AG77" s="9"/>
      <c r="AH77" s="10"/>
      <c r="AI77" s="232"/>
      <c r="AJ77" s="10">
        <f t="shared" ref="AJ77:AJ79" si="255">IFERROR(AI77/(AG77+AH77),0)</f>
        <v>0</v>
      </c>
      <c r="AK77" s="30"/>
      <c r="AL77" s="83">
        <f t="shared" ref="AL77:AL80" si="256">IFERROR(AK77/(AG77+AH77),0)</f>
        <v>0</v>
      </c>
      <c r="AM77" s="9"/>
      <c r="AN77" s="10"/>
      <c r="AO77" s="232"/>
      <c r="AP77" s="10">
        <f t="shared" ref="AP77:AP79" si="257">IFERROR(AO77/(AM77+AN77),0)</f>
        <v>0</v>
      </c>
      <c r="AQ77" s="30"/>
      <c r="AR77" s="83">
        <f t="shared" ref="AR77:AR80" si="258">IFERROR(AQ77/(AM77+AN77),0)</f>
        <v>0</v>
      </c>
      <c r="AS77" s="9"/>
      <c r="AT77" s="10"/>
      <c r="AU77" s="232"/>
      <c r="AV77" s="10">
        <f t="shared" ref="AV77:AV79" si="259">IFERROR(AU77/(AS77+AT77),0)</f>
        <v>0</v>
      </c>
      <c r="AW77" s="30"/>
      <c r="AX77" s="83">
        <f t="shared" ref="AX77:AX80" si="260">IFERROR(AW77/(AS77+AT77),0)</f>
        <v>0</v>
      </c>
      <c r="AY77" s="9"/>
      <c r="AZ77" s="10"/>
      <c r="BA77" s="232"/>
      <c r="BB77" s="10">
        <f t="shared" ref="BB77:BB79" si="261">IFERROR(BA77/(AY77+AZ77),0)</f>
        <v>0</v>
      </c>
      <c r="BC77" s="30"/>
      <c r="BD77" s="83">
        <f t="shared" ref="BD77:BD80" si="262">IFERROR(BC77/(AY77+AZ77),0)</f>
        <v>0</v>
      </c>
      <c r="BE77" s="9"/>
      <c r="BF77" s="10"/>
      <c r="BG77" s="232"/>
      <c r="BH77" s="10">
        <f t="shared" ref="BH77:BH79" si="263">IFERROR(BG77/(BE77+BF77),0)</f>
        <v>0</v>
      </c>
      <c r="BI77" s="30"/>
      <c r="BJ77" s="83">
        <f t="shared" ref="BJ77:BJ80" si="264">IFERROR(BI77/(BE77+BF77),0)</f>
        <v>0</v>
      </c>
      <c r="BK77" s="9" cm="1">
        <f t="array" ref="BK77">SUM(_xlfn._xlws.FILTER($C77:$BJ77,$C$8:$BJ$8=BK$8))</f>
        <v>0</v>
      </c>
      <c r="BL77" s="10" cm="1">
        <f t="array" ref="BL77">SUM(_xlfn._xlws.FILTER($C77:$BJ77,$C$8:$BJ$8=BL$8))</f>
        <v>0</v>
      </c>
      <c r="BM77" s="232" cm="1">
        <f t="array" ref="BM77">SUM(_xlfn._xlws.FILTER($C77:$BJ77,$C$8:$BJ$8=BM$8))</f>
        <v>0</v>
      </c>
      <c r="BN77" s="10">
        <f t="shared" ref="BN77:BN79" si="265">IFERROR(BM77/(BK77+BL77),0)</f>
        <v>0</v>
      </c>
      <c r="BO77" s="225" cm="1">
        <f t="array" ref="BO77">SUM(_xlfn._xlws.FILTER($C77:$BJ77,$C$8:$BJ$8=BO$8))</f>
        <v>0</v>
      </c>
      <c r="BP77" s="83">
        <f t="shared" ref="BP77:BP80" si="266">IFERROR(BO77/(BK77+BL77),0)</f>
        <v>0</v>
      </c>
    </row>
    <row r="78" spans="1:68" ht="19.5" customHeight="1" outlineLevel="1" x14ac:dyDescent="0.3">
      <c r="A78" s="238"/>
      <c r="B78" s="139" t="str">
        <v>CNG</v>
      </c>
      <c r="C78" s="9"/>
      <c r="D78" s="10"/>
      <c r="E78" s="232"/>
      <c r="F78" s="39">
        <f t="shared" si="247"/>
        <v>0</v>
      </c>
      <c r="G78" s="30"/>
      <c r="H78" s="83">
        <f t="shared" si="248"/>
        <v>0</v>
      </c>
      <c r="I78" s="9"/>
      <c r="J78" s="10"/>
      <c r="K78" s="232"/>
      <c r="L78" s="10">
        <f t="shared" si="249"/>
        <v>0</v>
      </c>
      <c r="M78" s="30"/>
      <c r="N78" s="83">
        <f t="shared" si="250"/>
        <v>0</v>
      </c>
      <c r="O78" s="9"/>
      <c r="P78" s="10"/>
      <c r="Q78" s="232"/>
      <c r="R78" s="10">
        <f t="shared" si="245"/>
        <v>0</v>
      </c>
      <c r="S78" s="30"/>
      <c r="T78" s="83">
        <f t="shared" si="246"/>
        <v>0</v>
      </c>
      <c r="U78" s="9"/>
      <c r="V78" s="10"/>
      <c r="W78" s="232"/>
      <c r="X78" s="10">
        <f t="shared" si="251"/>
        <v>0</v>
      </c>
      <c r="Y78" s="30"/>
      <c r="Z78" s="83">
        <f t="shared" si="252"/>
        <v>0</v>
      </c>
      <c r="AA78" s="9"/>
      <c r="AB78" s="10"/>
      <c r="AC78" s="232"/>
      <c r="AD78" s="10">
        <f t="shared" si="253"/>
        <v>0</v>
      </c>
      <c r="AE78" s="30"/>
      <c r="AF78" s="83">
        <f t="shared" si="254"/>
        <v>0</v>
      </c>
      <c r="AG78" s="9"/>
      <c r="AH78" s="10"/>
      <c r="AI78" s="232"/>
      <c r="AJ78" s="10">
        <f t="shared" si="255"/>
        <v>0</v>
      </c>
      <c r="AK78" s="30"/>
      <c r="AL78" s="83">
        <f t="shared" si="256"/>
        <v>0</v>
      </c>
      <c r="AM78" s="9"/>
      <c r="AN78" s="10"/>
      <c r="AO78" s="232"/>
      <c r="AP78" s="10">
        <f t="shared" si="257"/>
        <v>0</v>
      </c>
      <c r="AQ78" s="30"/>
      <c r="AR78" s="83">
        <f t="shared" si="258"/>
        <v>0</v>
      </c>
      <c r="AS78" s="9"/>
      <c r="AT78" s="10"/>
      <c r="AU78" s="232"/>
      <c r="AV78" s="10">
        <f t="shared" si="259"/>
        <v>0</v>
      </c>
      <c r="AW78" s="30"/>
      <c r="AX78" s="83">
        <f t="shared" si="260"/>
        <v>0</v>
      </c>
      <c r="AY78" s="9"/>
      <c r="AZ78" s="10"/>
      <c r="BA78" s="232"/>
      <c r="BB78" s="10">
        <f t="shared" si="261"/>
        <v>0</v>
      </c>
      <c r="BC78" s="30"/>
      <c r="BD78" s="83">
        <f t="shared" si="262"/>
        <v>0</v>
      </c>
      <c r="BE78" s="9"/>
      <c r="BF78" s="10"/>
      <c r="BG78" s="232"/>
      <c r="BH78" s="10">
        <f t="shared" si="263"/>
        <v>0</v>
      </c>
      <c r="BI78" s="30"/>
      <c r="BJ78" s="83">
        <f t="shared" si="264"/>
        <v>0</v>
      </c>
      <c r="BK78" s="9" cm="1">
        <f t="array" ref="BK78">SUM(_xlfn._xlws.FILTER($C78:$BJ78,$C$8:$BJ$8=BK$8))</f>
        <v>0</v>
      </c>
      <c r="BL78" s="10" cm="1">
        <f t="array" ref="BL78">SUM(_xlfn._xlws.FILTER($C78:$BJ78,$C$8:$BJ$8=BL$8))</f>
        <v>0</v>
      </c>
      <c r="BM78" s="232" cm="1">
        <f t="array" ref="BM78">SUM(_xlfn._xlws.FILTER($C78:$BJ78,$C$8:$BJ$8=BM$8))</f>
        <v>0</v>
      </c>
      <c r="BN78" s="10">
        <f t="shared" si="265"/>
        <v>0</v>
      </c>
      <c r="BO78" s="225" cm="1">
        <f t="array" ref="BO78">SUM(_xlfn._xlws.FILTER($C78:$BJ78,$C$8:$BJ$8=BO$8))</f>
        <v>0</v>
      </c>
      <c r="BP78" s="83">
        <f t="shared" si="266"/>
        <v>0</v>
      </c>
    </row>
    <row r="79" spans="1:68" ht="19.5" customHeight="1" outlineLevel="1" x14ac:dyDescent="0.3">
      <c r="A79" s="238"/>
      <c r="B79" s="139" t="str">
        <v>ΒΙΟΜΗΧΑΝΙΚΟΣ</v>
      </c>
      <c r="C79" s="9">
        <v>1</v>
      </c>
      <c r="D79" s="10"/>
      <c r="E79" s="232">
        <v>9437853</v>
      </c>
      <c r="F79" s="39">
        <f t="shared" si="247"/>
        <v>9437853</v>
      </c>
      <c r="G79" s="30">
        <v>8952.39</v>
      </c>
      <c r="H79" s="83">
        <f t="shared" si="248"/>
        <v>8952.39</v>
      </c>
      <c r="I79" s="9"/>
      <c r="J79" s="10"/>
      <c r="K79" s="232"/>
      <c r="L79" s="10">
        <f t="shared" si="249"/>
        <v>0</v>
      </c>
      <c r="M79" s="30"/>
      <c r="N79" s="83">
        <f t="shared" si="250"/>
        <v>0</v>
      </c>
      <c r="O79" s="9"/>
      <c r="P79" s="10"/>
      <c r="Q79" s="232"/>
      <c r="R79" s="10">
        <f t="shared" si="245"/>
        <v>0</v>
      </c>
      <c r="S79" s="30"/>
      <c r="T79" s="83">
        <f t="shared" si="246"/>
        <v>0</v>
      </c>
      <c r="U79" s="9"/>
      <c r="V79" s="10"/>
      <c r="W79" s="232"/>
      <c r="X79" s="10">
        <f t="shared" si="251"/>
        <v>0</v>
      </c>
      <c r="Y79" s="30"/>
      <c r="Z79" s="83">
        <f t="shared" si="252"/>
        <v>0</v>
      </c>
      <c r="AA79" s="9"/>
      <c r="AB79" s="10"/>
      <c r="AC79" s="232"/>
      <c r="AD79" s="10">
        <f t="shared" si="253"/>
        <v>0</v>
      </c>
      <c r="AE79" s="30"/>
      <c r="AF79" s="83">
        <f t="shared" si="254"/>
        <v>0</v>
      </c>
      <c r="AG79" s="9"/>
      <c r="AH79" s="10"/>
      <c r="AI79" s="232"/>
      <c r="AJ79" s="10">
        <f t="shared" si="255"/>
        <v>0</v>
      </c>
      <c r="AK79" s="30"/>
      <c r="AL79" s="83">
        <f t="shared" si="256"/>
        <v>0</v>
      </c>
      <c r="AM79" s="9"/>
      <c r="AN79" s="10"/>
      <c r="AO79" s="232"/>
      <c r="AP79" s="10">
        <f t="shared" si="257"/>
        <v>0</v>
      </c>
      <c r="AQ79" s="30"/>
      <c r="AR79" s="83">
        <f t="shared" si="258"/>
        <v>0</v>
      </c>
      <c r="AS79" s="9"/>
      <c r="AT79" s="10"/>
      <c r="AU79" s="232"/>
      <c r="AV79" s="10">
        <f t="shared" si="259"/>
        <v>0</v>
      </c>
      <c r="AW79" s="30"/>
      <c r="AX79" s="83">
        <f t="shared" si="260"/>
        <v>0</v>
      </c>
      <c r="AY79" s="9"/>
      <c r="AZ79" s="10"/>
      <c r="BA79" s="232"/>
      <c r="BB79" s="10">
        <f t="shared" si="261"/>
        <v>0</v>
      </c>
      <c r="BC79" s="30"/>
      <c r="BD79" s="83">
        <f t="shared" si="262"/>
        <v>0</v>
      </c>
      <c r="BE79" s="9"/>
      <c r="BF79" s="10"/>
      <c r="BG79" s="232"/>
      <c r="BH79" s="10">
        <f t="shared" si="263"/>
        <v>0</v>
      </c>
      <c r="BI79" s="30"/>
      <c r="BJ79" s="83">
        <f t="shared" si="264"/>
        <v>0</v>
      </c>
      <c r="BK79" s="9" cm="1">
        <f t="array" ref="BK79">SUM(_xlfn._xlws.FILTER($C79:$BJ79,$C$8:$BJ$8=BK$8))</f>
        <v>1</v>
      </c>
      <c r="BL79" s="10" cm="1">
        <f t="array" ref="BL79">SUM(_xlfn._xlws.FILTER($C79:$BJ79,$C$8:$BJ$8=BL$8))</f>
        <v>0</v>
      </c>
      <c r="BM79" s="232" cm="1">
        <f t="array" ref="BM79">SUM(_xlfn._xlws.FILTER($C79:$BJ79,$C$8:$BJ$8=BM$8))</f>
        <v>9437853</v>
      </c>
      <c r="BN79" s="10">
        <f t="shared" si="265"/>
        <v>9437853</v>
      </c>
      <c r="BO79" s="225" cm="1">
        <f t="array" ref="BO79">SUM(_xlfn._xlws.FILTER($C79:$BJ79,$C$8:$BJ$8=BO$8))</f>
        <v>8952.39</v>
      </c>
      <c r="BP79" s="83">
        <f t="shared" si="266"/>
        <v>8952.39</v>
      </c>
    </row>
    <row r="80" spans="1:68" ht="19.5" customHeight="1" outlineLevel="1" thickBot="1" x14ac:dyDescent="0.35">
      <c r="A80" s="239"/>
      <c r="B80" s="139" t="str">
        <v>ΚΛΙΜΑΤΙΣΜΟΣ / ΣΥΜΠΑΡΑΓΩΓΗ</v>
      </c>
      <c r="C80" s="160"/>
      <c r="D80" s="148"/>
      <c r="E80" s="233"/>
      <c r="F80" s="39">
        <f t="shared" si="247"/>
        <v>0</v>
      </c>
      <c r="G80" s="140"/>
      <c r="H80" s="83">
        <f t="shared" si="248"/>
        <v>0</v>
      </c>
      <c r="I80" s="160"/>
      <c r="J80" s="148"/>
      <c r="K80" s="233"/>
      <c r="L80" s="10">
        <f>IFERROR(K80/(I80+J80),0)</f>
        <v>0</v>
      </c>
      <c r="M80" s="30"/>
      <c r="N80" s="83">
        <f t="shared" si="250"/>
        <v>0</v>
      </c>
      <c r="O80" s="160"/>
      <c r="P80" s="148"/>
      <c r="Q80" s="233"/>
      <c r="R80" s="10">
        <f t="shared" si="245"/>
        <v>0</v>
      </c>
      <c r="S80" s="30"/>
      <c r="T80" s="83">
        <f t="shared" si="246"/>
        <v>0</v>
      </c>
      <c r="U80" s="160"/>
      <c r="V80" s="148"/>
      <c r="W80" s="233"/>
      <c r="X80" s="10">
        <f>IFERROR(W80/(U80+V80),0)</f>
        <v>0</v>
      </c>
      <c r="Y80" s="30"/>
      <c r="Z80" s="83">
        <f t="shared" si="252"/>
        <v>0</v>
      </c>
      <c r="AA80" s="160"/>
      <c r="AB80" s="148"/>
      <c r="AC80" s="233"/>
      <c r="AD80" s="10">
        <f>IFERROR(AC80/(AA80+AB80),0)</f>
        <v>0</v>
      </c>
      <c r="AE80" s="30"/>
      <c r="AF80" s="83">
        <f t="shared" si="254"/>
        <v>0</v>
      </c>
      <c r="AG80" s="160"/>
      <c r="AH80" s="148"/>
      <c r="AI80" s="233"/>
      <c r="AJ80" s="10">
        <f>IFERROR(AI80/(AG80+AH80),0)</f>
        <v>0</v>
      </c>
      <c r="AK80" s="30"/>
      <c r="AL80" s="83">
        <f t="shared" si="256"/>
        <v>0</v>
      </c>
      <c r="AM80" s="160"/>
      <c r="AN80" s="148"/>
      <c r="AO80" s="233"/>
      <c r="AP80" s="10">
        <f>IFERROR(AO80/(AM80+AN80),0)</f>
        <v>0</v>
      </c>
      <c r="AQ80" s="30"/>
      <c r="AR80" s="83">
        <f t="shared" si="258"/>
        <v>0</v>
      </c>
      <c r="AS80" s="160"/>
      <c r="AT80" s="148"/>
      <c r="AU80" s="233"/>
      <c r="AV80" s="10">
        <f>IFERROR(AU80/(AS80+AT80),0)</f>
        <v>0</v>
      </c>
      <c r="AW80" s="30"/>
      <c r="AX80" s="83">
        <f t="shared" si="260"/>
        <v>0</v>
      </c>
      <c r="AY80" s="160"/>
      <c r="AZ80" s="148"/>
      <c r="BA80" s="233"/>
      <c r="BB80" s="10">
        <f>IFERROR(BA80/(AY80+AZ80),0)</f>
        <v>0</v>
      </c>
      <c r="BC80" s="30"/>
      <c r="BD80" s="83">
        <f t="shared" si="262"/>
        <v>0</v>
      </c>
      <c r="BE80" s="160"/>
      <c r="BF80" s="148"/>
      <c r="BG80" s="233"/>
      <c r="BH80" s="10">
        <f>IFERROR(BG80/(BE80+BF80),0)</f>
        <v>0</v>
      </c>
      <c r="BI80" s="30"/>
      <c r="BJ80" s="83">
        <f t="shared" si="264"/>
        <v>0</v>
      </c>
      <c r="BK80" s="160" cm="1">
        <f t="array" ref="BK80">SUM(_xlfn._xlws.FILTER($C80:$BJ80,$C$8:$BJ$8=BK$8))</f>
        <v>0</v>
      </c>
      <c r="BL80" s="148" cm="1">
        <f t="array" ref="BL80">SUM(_xlfn._xlws.FILTER($C80:$BJ80,$C$8:$BJ$8=BL$8))</f>
        <v>0</v>
      </c>
      <c r="BM80" s="233" cm="1">
        <f t="array" ref="BM80">SUM(_xlfn._xlws.FILTER($C80:$BJ80,$C$8:$BJ$8=BM$8))</f>
        <v>0</v>
      </c>
      <c r="BN80" s="10">
        <f>IFERROR(BM80/(BK80+BL80),0)</f>
        <v>0</v>
      </c>
      <c r="BO80" s="225" cm="1">
        <f t="array" ref="BO80">SUM(_xlfn._xlws.FILTER($C80:$BJ80,$C$8:$BJ$8=BO$8))</f>
        <v>0</v>
      </c>
      <c r="BP80" s="83">
        <f t="shared" si="266"/>
        <v>0</v>
      </c>
    </row>
    <row r="81" spans="1:68" ht="18" outlineLevel="1" x14ac:dyDescent="0.3">
      <c r="A81" s="237">
        <v>13</v>
      </c>
      <c r="B81" s="141" t="s">
        <v>160</v>
      </c>
      <c r="C81" s="73">
        <f>SUM(C82:C86)</f>
        <v>12514</v>
      </c>
      <c r="D81" s="74">
        <f>SUM(D82:D86)</f>
        <v>0</v>
      </c>
      <c r="E81" s="231">
        <f>SUM(E82:E86)</f>
        <v>4682087</v>
      </c>
      <c r="F81" s="121">
        <f>IFERROR(E81/(C81+D81),0)</f>
        <v>374.14791433594377</v>
      </c>
      <c r="G81" s="82">
        <f>SUM(G82:G86)</f>
        <v>64308.66</v>
      </c>
      <c r="H81" s="37">
        <f>IFERROR(G81/(C81+D81),0)</f>
        <v>5.1389371903468115</v>
      </c>
      <c r="I81" s="73">
        <f>SUM(I82:I86)</f>
        <v>5874</v>
      </c>
      <c r="J81" s="74">
        <f>SUM(J82:J86)</f>
        <v>0</v>
      </c>
      <c r="K81" s="231">
        <f>SUM(K82:K86)</f>
        <v>1368926</v>
      </c>
      <c r="L81" s="74">
        <f>IFERROR(K81/(I81+J81),0)</f>
        <v>233.04834865509022</v>
      </c>
      <c r="M81" s="82">
        <f>SUM(M82:M86)</f>
        <v>36937.550000000003</v>
      </c>
      <c r="N81" s="37">
        <f>IFERROR(M81/(I81+J81),0)</f>
        <v>6.2883129043241404</v>
      </c>
      <c r="O81" s="73">
        <f>SUM(O82:O86)</f>
        <v>9623</v>
      </c>
      <c r="P81" s="74">
        <f>SUM(P82:P86)</f>
        <v>0</v>
      </c>
      <c r="Q81" s="231">
        <f>SUM(Q82:Q86)</f>
        <v>2298129</v>
      </c>
      <c r="R81" s="74">
        <f>IFERROR(Q81/(O81+P81),0)</f>
        <v>238.81627351137899</v>
      </c>
      <c r="S81" s="82">
        <f>SUM(S82:S86)</f>
        <v>71135.709999999992</v>
      </c>
      <c r="T81" s="37">
        <f>IFERROR(S81/(O81+P81),0)</f>
        <v>7.392259170736776</v>
      </c>
      <c r="U81" s="73">
        <f>SUM(U82:U86)</f>
        <v>31</v>
      </c>
      <c r="V81" s="74">
        <f>SUM(V82:V86)</f>
        <v>0</v>
      </c>
      <c r="W81" s="231">
        <f>SUM(W82:W86)</f>
        <v>175799</v>
      </c>
      <c r="X81" s="74">
        <f>IFERROR(W81/(U81+V81),0)</f>
        <v>5670.9354838709678</v>
      </c>
      <c r="Y81" s="81">
        <f>SUM(Y82:Y86)</f>
        <v>884.83999999999992</v>
      </c>
      <c r="Z81" s="37">
        <f>IFERROR(Y81/(U81+V81),0)</f>
        <v>28.543225806451609</v>
      </c>
      <c r="AA81" s="73">
        <f>SUM(AA82:AA86)</f>
        <v>139</v>
      </c>
      <c r="AB81" s="74">
        <f>SUM(AB82:AB86)</f>
        <v>0</v>
      </c>
      <c r="AC81" s="231">
        <f>SUM(AC82:AC86)</f>
        <v>417733</v>
      </c>
      <c r="AD81" s="74">
        <f>IFERROR(AC81/(AA81+AB81),0)</f>
        <v>3005.2733812949641</v>
      </c>
      <c r="AE81" s="81">
        <f>SUM(AE82:AE86)</f>
        <v>2893.08</v>
      </c>
      <c r="AF81" s="37">
        <f>IFERROR(AE81/(AA81+AB81),0)</f>
        <v>20.813525179856114</v>
      </c>
      <c r="AG81" s="73">
        <f>SUM(AG82:AG86)</f>
        <v>93</v>
      </c>
      <c r="AH81" s="74">
        <f>SUM(AH82:AH86)</f>
        <v>0</v>
      </c>
      <c r="AI81" s="231">
        <f>SUM(AI82:AI86)</f>
        <v>3250559</v>
      </c>
      <c r="AJ81" s="74">
        <f>IFERROR(AI81/(AG81+AH81),0)</f>
        <v>34952.247311827959</v>
      </c>
      <c r="AK81" s="82">
        <f>SUM(AK82:AK86)</f>
        <v>8631.5</v>
      </c>
      <c r="AL81" s="37">
        <f>IFERROR(AK81/(AG81+AH81),0)</f>
        <v>92.811827956989248</v>
      </c>
      <c r="AM81" s="73">
        <f>SUM(AM82:AM86)</f>
        <v>0</v>
      </c>
      <c r="AN81" s="74">
        <f>SUM(AN82:AN86)</f>
        <v>0</v>
      </c>
      <c r="AO81" s="231">
        <f>SUM(AO82:AO86)</f>
        <v>0</v>
      </c>
      <c r="AP81" s="74">
        <f>IFERROR(AO81/(AM81+AN81),0)</f>
        <v>0</v>
      </c>
      <c r="AQ81" s="82">
        <f>SUM(AQ82:AQ86)</f>
        <v>0</v>
      </c>
      <c r="AR81" s="37">
        <f>IFERROR(AQ81/(AM81+AN81),0)</f>
        <v>0</v>
      </c>
      <c r="AS81" s="73">
        <f>SUM(AS82:AS86)</f>
        <v>0</v>
      </c>
      <c r="AT81" s="74">
        <f>SUM(AT82:AT86)</f>
        <v>0</v>
      </c>
      <c r="AU81" s="231">
        <f>SUM(AU82:AU86)</f>
        <v>0</v>
      </c>
      <c r="AV81" s="74">
        <f>IFERROR(AU81/(AS81+AT81),0)</f>
        <v>0</v>
      </c>
      <c r="AW81" s="82">
        <f>SUM(AW82:AW86)</f>
        <v>0</v>
      </c>
      <c r="AX81" s="37">
        <f>IFERROR(AW81/(AS81+AT81),0)</f>
        <v>0</v>
      </c>
      <c r="AY81" s="73">
        <f>SUM(AY82:AY86)</f>
        <v>0</v>
      </c>
      <c r="AZ81" s="74">
        <f>SUM(AZ82:AZ86)</f>
        <v>0</v>
      </c>
      <c r="BA81" s="231">
        <f>SUM(BA82:BA86)</f>
        <v>0</v>
      </c>
      <c r="BB81" s="74">
        <f>IFERROR(BA81/(AY81+AZ81),0)</f>
        <v>0</v>
      </c>
      <c r="BC81" s="82">
        <f>SUM(BC82:BC86)</f>
        <v>0</v>
      </c>
      <c r="BD81" s="37">
        <f>IFERROR(BC81/(AY81+AZ81),0)</f>
        <v>0</v>
      </c>
      <c r="BE81" s="73">
        <f>SUM(BE82:BE86)</f>
        <v>0</v>
      </c>
      <c r="BF81" s="74">
        <f>SUM(BF82:BF86)</f>
        <v>0</v>
      </c>
      <c r="BG81" s="231">
        <f>SUM(BG82:BG86)</f>
        <v>0</v>
      </c>
      <c r="BH81" s="74">
        <f>IFERROR(BG81/(BE81+BF81),0)</f>
        <v>0</v>
      </c>
      <c r="BI81" s="82">
        <f>SUM(BI82:BI86)</f>
        <v>0</v>
      </c>
      <c r="BJ81" s="37">
        <f>IFERROR(BI81/(BE81+BF81),0)</f>
        <v>0</v>
      </c>
      <c r="BK81" s="73">
        <f>SUM(BK82:BK86)</f>
        <v>28274</v>
      </c>
      <c r="BL81" s="74">
        <f>SUM(BL82:BL86)</f>
        <v>0</v>
      </c>
      <c r="BM81" s="231">
        <f>SUM(BM82:BM86)</f>
        <v>12193233</v>
      </c>
      <c r="BN81" s="74">
        <f>IFERROR(BM81/(BK81+BL81),0)</f>
        <v>431.25249345688621</v>
      </c>
      <c r="BO81" s="82">
        <f>SUM(BO82:BO86)</f>
        <v>184791.34</v>
      </c>
      <c r="BP81" s="37">
        <f>IFERROR(BO81/(BK81+BL81),0)</f>
        <v>6.5357338897927422</v>
      </c>
    </row>
    <row r="82" spans="1:68" ht="19.5" customHeight="1" outlineLevel="1" x14ac:dyDescent="0.3">
      <c r="A82" s="238"/>
      <c r="B82" s="139" t="str" cm="1">
        <f t="array" ref="B82:B86">$B$10:$B$14</f>
        <v>ΟΙΚΙΑΚΟΣ</v>
      </c>
      <c r="C82" s="9">
        <v>12287</v>
      </c>
      <c r="D82" s="10"/>
      <c r="E82" s="232">
        <v>2398056</v>
      </c>
      <c r="F82" s="39">
        <f>IFERROR(E82/(C82+D82),0)</f>
        <v>195.17017986489785</v>
      </c>
      <c r="G82" s="30">
        <v>56808.240000000005</v>
      </c>
      <c r="H82" s="83">
        <f>IFERROR(G82/(C82+D82),0)</f>
        <v>4.6234426629771308</v>
      </c>
      <c r="I82" s="9">
        <v>5745</v>
      </c>
      <c r="J82" s="10"/>
      <c r="K82" s="232">
        <v>1004054</v>
      </c>
      <c r="L82" s="10">
        <f>IFERROR(K82/(I82+J82),0)</f>
        <v>174.77006092254135</v>
      </c>
      <c r="M82" s="30">
        <v>32965.520000000004</v>
      </c>
      <c r="N82" s="83">
        <f>IFERROR(M82/(I82+J82),0)</f>
        <v>5.7381235857267194</v>
      </c>
      <c r="O82" s="9">
        <v>9354</v>
      </c>
      <c r="P82" s="10"/>
      <c r="Q82" s="232">
        <v>1511772</v>
      </c>
      <c r="R82" s="216">
        <f t="shared" ref="R82:R86" si="267">IFERROR(Q82/(O82+P82),0)</f>
        <v>161.61770365618986</v>
      </c>
      <c r="S82" s="217">
        <v>55200.59</v>
      </c>
      <c r="T82" s="217">
        <f t="shared" ref="T82:T86" si="268">IFERROR(S82/(O82+P82),0)</f>
        <v>5.9012818045755822</v>
      </c>
      <c r="U82" s="9">
        <v>30</v>
      </c>
      <c r="V82" s="10"/>
      <c r="W82" s="232">
        <v>3067</v>
      </c>
      <c r="X82" s="10">
        <f>IFERROR(W82/(U82+V82),0)</f>
        <v>102.23333333333333</v>
      </c>
      <c r="Y82" s="30">
        <v>255.16</v>
      </c>
      <c r="Z82" s="83">
        <f>IFERROR(Y82/(U82+V82),0)</f>
        <v>8.5053333333333327</v>
      </c>
      <c r="AA82" s="9">
        <v>135</v>
      </c>
      <c r="AB82" s="10"/>
      <c r="AC82" s="232">
        <v>22036</v>
      </c>
      <c r="AD82" s="10">
        <f>IFERROR(AC82/(AA82+AB82),0)</f>
        <v>163.22962962962964</v>
      </c>
      <c r="AE82" s="30">
        <v>1157.9000000000001</v>
      </c>
      <c r="AF82" s="83">
        <f>IFERROR(AE82/(AA82+AB82),0)</f>
        <v>8.5770370370370372</v>
      </c>
      <c r="AG82" s="9">
        <v>90</v>
      </c>
      <c r="AH82" s="10"/>
      <c r="AI82" s="232">
        <v>10963</v>
      </c>
      <c r="AJ82" s="10">
        <f>IFERROR(AI82/(AG82+AH82),0)</f>
        <v>121.81111111111112</v>
      </c>
      <c r="AK82" s="30">
        <v>723.32</v>
      </c>
      <c r="AL82" s="83">
        <f>IFERROR(AK82/(AG82+AH82),0)</f>
        <v>8.036888888888889</v>
      </c>
      <c r="AM82" s="9"/>
      <c r="AN82" s="10"/>
      <c r="AO82" s="232"/>
      <c r="AP82" s="10">
        <f>IFERROR(AO82/(AM82+AN82),0)</f>
        <v>0</v>
      </c>
      <c r="AQ82" s="30"/>
      <c r="AR82" s="83">
        <f>IFERROR(AQ82/(AM82+AN82),0)</f>
        <v>0</v>
      </c>
      <c r="AS82" s="9"/>
      <c r="AT82" s="10"/>
      <c r="AU82" s="232"/>
      <c r="AV82" s="10">
        <f>IFERROR(AU82/(AS82+AT82),0)</f>
        <v>0</v>
      </c>
      <c r="AW82" s="30"/>
      <c r="AX82" s="83">
        <f>IFERROR(AW82/(AS82+AT82),0)</f>
        <v>0</v>
      </c>
      <c r="AY82" s="9"/>
      <c r="AZ82" s="10"/>
      <c r="BA82" s="232"/>
      <c r="BB82" s="10">
        <f>IFERROR(BA82/(AY82+AZ82),0)</f>
        <v>0</v>
      </c>
      <c r="BC82" s="30"/>
      <c r="BD82" s="83">
        <f>IFERROR(BC82/(AY82+AZ82),0)</f>
        <v>0</v>
      </c>
      <c r="BE82" s="9"/>
      <c r="BF82" s="10"/>
      <c r="BG82" s="232"/>
      <c r="BH82" s="10">
        <f>IFERROR(BG82/(BE82+BF82),0)</f>
        <v>0</v>
      </c>
      <c r="BI82" s="30"/>
      <c r="BJ82" s="83">
        <f>IFERROR(BI82/(BE82+BF82),0)</f>
        <v>0</v>
      </c>
      <c r="BK82" s="9" cm="1">
        <f t="array" ref="BK82">SUM(_xlfn._xlws.FILTER($C82:$BJ82,$C$8:$BJ$8=BK$8))</f>
        <v>27641</v>
      </c>
      <c r="BL82" s="10" cm="1">
        <f t="array" ref="BL82">SUM(_xlfn._xlws.FILTER($C82:$BJ82,$C$8:$BJ$8=BL$8))</f>
        <v>0</v>
      </c>
      <c r="BM82" s="232" cm="1">
        <f t="array" ref="BM82">SUM(_xlfn._xlws.FILTER($C82:$BJ82,$C$8:$BJ$8=BM$8))</f>
        <v>4949948</v>
      </c>
      <c r="BN82" s="10">
        <f>IFERROR(BM82/(BK82+BL82),0)</f>
        <v>179.07991751383813</v>
      </c>
      <c r="BO82" s="225" cm="1">
        <f t="array" ref="BO82">SUM(_xlfn._xlws.FILTER($C82:$BJ82,$C$8:$BJ$8=BO$8))</f>
        <v>147110.73000000001</v>
      </c>
      <c r="BP82" s="83">
        <f>IFERROR(BO82/(BK82+BL82),0)</f>
        <v>5.3221927571361389</v>
      </c>
    </row>
    <row r="83" spans="1:68" ht="19.5" customHeight="1" outlineLevel="1" x14ac:dyDescent="0.3">
      <c r="A83" s="238"/>
      <c r="B83" s="139" t="str">
        <v>ΕΜΠΟΡΙΚΟΣ</v>
      </c>
      <c r="C83" s="9">
        <v>226</v>
      </c>
      <c r="D83" s="10"/>
      <c r="E83" s="232">
        <v>345460</v>
      </c>
      <c r="F83" s="39">
        <f t="shared" ref="F83:F86" si="269">IFERROR(E83/(C83+D83),0)</f>
        <v>1528.5840707964601</v>
      </c>
      <c r="G83" s="30">
        <v>5497.59</v>
      </c>
      <c r="H83" s="83">
        <f t="shared" ref="H83:H86" si="270">IFERROR(G83/(C83+D83),0)</f>
        <v>24.325619469026549</v>
      </c>
      <c r="I83" s="9">
        <v>128</v>
      </c>
      <c r="J83" s="10"/>
      <c r="K83" s="232">
        <v>143393</v>
      </c>
      <c r="L83" s="10">
        <f t="shared" ref="L83:L85" si="271">IFERROR(K83/(I83+J83),0)</f>
        <v>1120.2578125</v>
      </c>
      <c r="M83" s="30">
        <v>3374.8900000000003</v>
      </c>
      <c r="N83" s="83">
        <f t="shared" ref="N83:N86" si="272">IFERROR(M83/(I83+J83),0)</f>
        <v>26.366328125000003</v>
      </c>
      <c r="O83" s="9">
        <v>269</v>
      </c>
      <c r="P83" s="10"/>
      <c r="Q83" s="232">
        <v>786357</v>
      </c>
      <c r="R83" s="213">
        <f t="shared" si="267"/>
        <v>2923.2602230483271</v>
      </c>
      <c r="S83" s="215">
        <v>15935.119999999999</v>
      </c>
      <c r="T83" s="215">
        <f t="shared" si="268"/>
        <v>59.238364312267656</v>
      </c>
      <c r="U83" s="9"/>
      <c r="V83" s="10"/>
      <c r="W83" s="232"/>
      <c r="X83" s="10">
        <f t="shared" ref="X83:X85" si="273">IFERROR(W83/(U83+V83),0)</f>
        <v>0</v>
      </c>
      <c r="Y83" s="30"/>
      <c r="Z83" s="83">
        <f t="shared" ref="Z83:Z86" si="274">IFERROR(Y83/(U83+V83),0)</f>
        <v>0</v>
      </c>
      <c r="AA83" s="9">
        <v>3</v>
      </c>
      <c r="AB83" s="10"/>
      <c r="AC83" s="232">
        <v>22243</v>
      </c>
      <c r="AD83" s="10">
        <f t="shared" ref="AD83:AD85" si="275">IFERROR(AC83/(AA83+AB83),0)</f>
        <v>7414.333333333333</v>
      </c>
      <c r="AE83" s="30">
        <v>366.05</v>
      </c>
      <c r="AF83" s="83">
        <f t="shared" ref="AF83:AF86" si="276">IFERROR(AE83/(AA83+AB83),0)</f>
        <v>122.01666666666667</v>
      </c>
      <c r="AG83" s="9"/>
      <c r="AH83" s="10"/>
      <c r="AI83" s="232"/>
      <c r="AJ83" s="10">
        <f t="shared" ref="AJ83:AJ85" si="277">IFERROR(AI83/(AG83+AH83),0)</f>
        <v>0</v>
      </c>
      <c r="AK83" s="30"/>
      <c r="AL83" s="83">
        <f t="shared" ref="AL83:AL86" si="278">IFERROR(AK83/(AG83+AH83),0)</f>
        <v>0</v>
      </c>
      <c r="AM83" s="9"/>
      <c r="AN83" s="10"/>
      <c r="AO83" s="232"/>
      <c r="AP83" s="10">
        <f t="shared" ref="AP83:AP85" si="279">IFERROR(AO83/(AM83+AN83),0)</f>
        <v>0</v>
      </c>
      <c r="AQ83" s="30"/>
      <c r="AR83" s="83">
        <f t="shared" ref="AR83:AR86" si="280">IFERROR(AQ83/(AM83+AN83),0)</f>
        <v>0</v>
      </c>
      <c r="AS83" s="9"/>
      <c r="AT83" s="10"/>
      <c r="AU83" s="232"/>
      <c r="AV83" s="10">
        <f t="shared" ref="AV83:AV85" si="281">IFERROR(AU83/(AS83+AT83),0)</f>
        <v>0</v>
      </c>
      <c r="AW83" s="30"/>
      <c r="AX83" s="83">
        <f t="shared" ref="AX83:AX86" si="282">IFERROR(AW83/(AS83+AT83),0)</f>
        <v>0</v>
      </c>
      <c r="AY83" s="9"/>
      <c r="AZ83" s="10"/>
      <c r="BA83" s="232"/>
      <c r="BB83" s="10">
        <f t="shared" ref="BB83:BB85" si="283">IFERROR(BA83/(AY83+AZ83),0)</f>
        <v>0</v>
      </c>
      <c r="BC83" s="30"/>
      <c r="BD83" s="83">
        <f t="shared" ref="BD83:BD86" si="284">IFERROR(BC83/(AY83+AZ83),0)</f>
        <v>0</v>
      </c>
      <c r="BE83" s="9"/>
      <c r="BF83" s="10"/>
      <c r="BG83" s="232"/>
      <c r="BH83" s="10">
        <f t="shared" ref="BH83:BH85" si="285">IFERROR(BG83/(BE83+BF83),0)</f>
        <v>0</v>
      </c>
      <c r="BI83" s="30"/>
      <c r="BJ83" s="83">
        <f t="shared" ref="BJ83:BJ86" si="286">IFERROR(BI83/(BE83+BF83),0)</f>
        <v>0</v>
      </c>
      <c r="BK83" s="9" cm="1">
        <f t="array" ref="BK83">SUM(_xlfn._xlws.FILTER($C83:$BJ83,$C$8:$BJ$8=BK$8))</f>
        <v>626</v>
      </c>
      <c r="BL83" s="10" cm="1">
        <f t="array" ref="BL83">SUM(_xlfn._xlws.FILTER($C83:$BJ83,$C$8:$BJ$8=BL$8))</f>
        <v>0</v>
      </c>
      <c r="BM83" s="232" cm="1">
        <f t="array" ref="BM83">SUM(_xlfn._xlws.FILTER($C83:$BJ83,$C$8:$BJ$8=BM$8))</f>
        <v>1297453</v>
      </c>
      <c r="BN83" s="10">
        <f t="shared" ref="BN83:BN85" si="287">IFERROR(BM83/(BK83+BL83),0)</f>
        <v>2072.6086261980831</v>
      </c>
      <c r="BO83" s="225" cm="1">
        <f t="array" ref="BO83">SUM(_xlfn._xlws.FILTER($C83:$BJ83,$C$8:$BJ$8=BO$8))</f>
        <v>25173.649999999998</v>
      </c>
      <c r="BP83" s="83">
        <f t="shared" ref="BP83:BP86" si="288">IFERROR(BO83/(BK83+BL83),0)</f>
        <v>40.213498402555906</v>
      </c>
    </row>
    <row r="84" spans="1:68" ht="19.5" customHeight="1" outlineLevel="1" x14ac:dyDescent="0.3">
      <c r="A84" s="238"/>
      <c r="B84" s="139" t="str">
        <v>CNG</v>
      </c>
      <c r="C84" s="9"/>
      <c r="D84" s="10"/>
      <c r="E84" s="232"/>
      <c r="F84" s="39">
        <f t="shared" si="269"/>
        <v>0</v>
      </c>
      <c r="G84" s="30"/>
      <c r="H84" s="83">
        <f t="shared" si="270"/>
        <v>0</v>
      </c>
      <c r="I84" s="9"/>
      <c r="J84" s="10"/>
      <c r="K84" s="232"/>
      <c r="L84" s="10">
        <f t="shared" si="271"/>
        <v>0</v>
      </c>
      <c r="M84" s="30"/>
      <c r="N84" s="83">
        <f t="shared" si="272"/>
        <v>0</v>
      </c>
      <c r="O84" s="9" t="s">
        <v>104</v>
      </c>
      <c r="P84" s="10"/>
      <c r="Q84" s="232"/>
      <c r="R84" s="213">
        <f t="shared" si="267"/>
        <v>0</v>
      </c>
      <c r="S84" s="215"/>
      <c r="T84" s="215">
        <f t="shared" si="268"/>
        <v>0</v>
      </c>
      <c r="U84" s="9"/>
      <c r="V84" s="10"/>
      <c r="W84" s="232"/>
      <c r="X84" s="10">
        <f t="shared" si="273"/>
        <v>0</v>
      </c>
      <c r="Y84" s="30"/>
      <c r="Z84" s="83">
        <f t="shared" si="274"/>
        <v>0</v>
      </c>
      <c r="AA84" s="9"/>
      <c r="AB84" s="10"/>
      <c r="AC84" s="232"/>
      <c r="AD84" s="10">
        <f t="shared" si="275"/>
        <v>0</v>
      </c>
      <c r="AE84" s="30"/>
      <c r="AF84" s="83">
        <f t="shared" si="276"/>
        <v>0</v>
      </c>
      <c r="AG84" s="9"/>
      <c r="AH84" s="10"/>
      <c r="AI84" s="232"/>
      <c r="AJ84" s="10">
        <f t="shared" si="277"/>
        <v>0</v>
      </c>
      <c r="AK84" s="30"/>
      <c r="AL84" s="83">
        <f t="shared" si="278"/>
        <v>0</v>
      </c>
      <c r="AM84" s="9"/>
      <c r="AN84" s="10"/>
      <c r="AO84" s="232"/>
      <c r="AP84" s="10">
        <f t="shared" si="279"/>
        <v>0</v>
      </c>
      <c r="AQ84" s="30"/>
      <c r="AR84" s="83">
        <f t="shared" si="280"/>
        <v>0</v>
      </c>
      <c r="AS84" s="9"/>
      <c r="AT84" s="10"/>
      <c r="AU84" s="232"/>
      <c r="AV84" s="10">
        <f t="shared" si="281"/>
        <v>0</v>
      </c>
      <c r="AW84" s="30"/>
      <c r="AX84" s="83">
        <f t="shared" si="282"/>
        <v>0</v>
      </c>
      <c r="AY84" s="9"/>
      <c r="AZ84" s="10"/>
      <c r="BA84" s="232"/>
      <c r="BB84" s="10">
        <f t="shared" si="283"/>
        <v>0</v>
      </c>
      <c r="BC84" s="30"/>
      <c r="BD84" s="83">
        <f t="shared" si="284"/>
        <v>0</v>
      </c>
      <c r="BE84" s="9"/>
      <c r="BF84" s="10"/>
      <c r="BG84" s="232"/>
      <c r="BH84" s="10">
        <f t="shared" si="285"/>
        <v>0</v>
      </c>
      <c r="BI84" s="30"/>
      <c r="BJ84" s="83">
        <f t="shared" si="286"/>
        <v>0</v>
      </c>
      <c r="BK84" s="9" cm="1">
        <f t="array" ref="BK84">SUM(_xlfn._xlws.FILTER($C84:$BJ84,$C$8:$BJ$8=BK$8))</f>
        <v>0</v>
      </c>
      <c r="BL84" s="10" cm="1">
        <f t="array" ref="BL84">SUM(_xlfn._xlws.FILTER($C84:$BJ84,$C$8:$BJ$8=BL$8))</f>
        <v>0</v>
      </c>
      <c r="BM84" s="232" cm="1">
        <f t="array" ref="BM84">SUM(_xlfn._xlws.FILTER($C84:$BJ84,$C$8:$BJ$8=BM$8))</f>
        <v>0</v>
      </c>
      <c r="BN84" s="10">
        <f t="shared" si="287"/>
        <v>0</v>
      </c>
      <c r="BO84" s="225" cm="1">
        <f t="array" ref="BO84">SUM(_xlfn._xlws.FILTER($C84:$BJ84,$C$8:$BJ$8=BO$8))</f>
        <v>0</v>
      </c>
      <c r="BP84" s="83">
        <f t="shared" si="288"/>
        <v>0</v>
      </c>
    </row>
    <row r="85" spans="1:68" ht="19.5" customHeight="1" outlineLevel="1" x14ac:dyDescent="0.3">
      <c r="A85" s="238"/>
      <c r="B85" s="139" t="str">
        <v>ΒΙΟΜΗΧΑΝΙΚΟΣ</v>
      </c>
      <c r="C85" s="9">
        <v>1</v>
      </c>
      <c r="D85" s="10"/>
      <c r="E85" s="232">
        <v>1938571</v>
      </c>
      <c r="F85" s="39">
        <f t="shared" si="269"/>
        <v>1938571</v>
      </c>
      <c r="G85" s="30">
        <v>2002.83</v>
      </c>
      <c r="H85" s="83">
        <f t="shared" si="270"/>
        <v>2002.83</v>
      </c>
      <c r="I85" s="9">
        <v>1</v>
      </c>
      <c r="J85" s="10"/>
      <c r="K85" s="232">
        <v>221479</v>
      </c>
      <c r="L85" s="10">
        <f t="shared" si="271"/>
        <v>221479</v>
      </c>
      <c r="M85" s="30">
        <v>597.13999999999987</v>
      </c>
      <c r="N85" s="83">
        <f t="shared" si="272"/>
        <v>597.13999999999987</v>
      </c>
      <c r="O85" s="9" t="s">
        <v>104</v>
      </c>
      <c r="P85" s="10"/>
      <c r="Q85" s="232"/>
      <c r="R85" s="213">
        <f t="shared" si="267"/>
        <v>0</v>
      </c>
      <c r="S85" s="215"/>
      <c r="T85" s="215">
        <f t="shared" si="268"/>
        <v>0</v>
      </c>
      <c r="U85" s="9">
        <v>1</v>
      </c>
      <c r="V85" s="10"/>
      <c r="W85" s="232">
        <v>172732</v>
      </c>
      <c r="X85" s="10">
        <f t="shared" si="273"/>
        <v>172732</v>
      </c>
      <c r="Y85" s="30">
        <v>629.67999999999995</v>
      </c>
      <c r="Z85" s="83">
        <f t="shared" si="274"/>
        <v>629.67999999999995</v>
      </c>
      <c r="AA85" s="9">
        <v>1</v>
      </c>
      <c r="AB85" s="10"/>
      <c r="AC85" s="232">
        <v>373454</v>
      </c>
      <c r="AD85" s="10">
        <f t="shared" si="275"/>
        <v>373454</v>
      </c>
      <c r="AE85" s="30">
        <v>1369.13</v>
      </c>
      <c r="AF85" s="83">
        <f t="shared" si="276"/>
        <v>1369.13</v>
      </c>
      <c r="AG85" s="9">
        <v>3</v>
      </c>
      <c r="AH85" s="10"/>
      <c r="AI85" s="232">
        <v>3239596</v>
      </c>
      <c r="AJ85" s="10">
        <f t="shared" si="277"/>
        <v>1079865.3333333333</v>
      </c>
      <c r="AK85" s="30">
        <v>7908.18</v>
      </c>
      <c r="AL85" s="83">
        <f t="shared" si="278"/>
        <v>2636.06</v>
      </c>
      <c r="AM85" s="9"/>
      <c r="AN85" s="10"/>
      <c r="AO85" s="232"/>
      <c r="AP85" s="10">
        <f t="shared" si="279"/>
        <v>0</v>
      </c>
      <c r="AQ85" s="30"/>
      <c r="AR85" s="83">
        <f t="shared" si="280"/>
        <v>0</v>
      </c>
      <c r="AS85" s="9"/>
      <c r="AT85" s="10"/>
      <c r="AU85" s="232"/>
      <c r="AV85" s="10">
        <f t="shared" si="281"/>
        <v>0</v>
      </c>
      <c r="AW85" s="30"/>
      <c r="AX85" s="83">
        <f t="shared" si="282"/>
        <v>0</v>
      </c>
      <c r="AY85" s="9"/>
      <c r="AZ85" s="10"/>
      <c r="BA85" s="232"/>
      <c r="BB85" s="10">
        <f t="shared" si="283"/>
        <v>0</v>
      </c>
      <c r="BC85" s="30"/>
      <c r="BD85" s="83">
        <f t="shared" si="284"/>
        <v>0</v>
      </c>
      <c r="BE85" s="9"/>
      <c r="BF85" s="10"/>
      <c r="BG85" s="232"/>
      <c r="BH85" s="10">
        <f t="shared" si="285"/>
        <v>0</v>
      </c>
      <c r="BI85" s="30"/>
      <c r="BJ85" s="83">
        <f t="shared" si="286"/>
        <v>0</v>
      </c>
      <c r="BK85" s="9" cm="1">
        <f t="array" ref="BK85">SUM(_xlfn._xlws.FILTER($C85:$BJ85,$C$8:$BJ$8=BK$8))</f>
        <v>7</v>
      </c>
      <c r="BL85" s="10" cm="1">
        <f t="array" ref="BL85">SUM(_xlfn._xlws.FILTER($C85:$BJ85,$C$8:$BJ$8=BL$8))</f>
        <v>0</v>
      </c>
      <c r="BM85" s="232" cm="1">
        <f t="array" ref="BM85">SUM(_xlfn._xlws.FILTER($C85:$BJ85,$C$8:$BJ$8=BM$8))</f>
        <v>5945832</v>
      </c>
      <c r="BN85" s="10">
        <f t="shared" si="287"/>
        <v>849404.57142857148</v>
      </c>
      <c r="BO85" s="225" cm="1">
        <f t="array" ref="BO85">SUM(_xlfn._xlws.FILTER($C85:$BJ85,$C$8:$BJ$8=BO$8))</f>
        <v>12506.96</v>
      </c>
      <c r="BP85" s="83">
        <f t="shared" si="288"/>
        <v>1786.7085714285713</v>
      </c>
    </row>
    <row r="86" spans="1:68" ht="19.5" customHeight="1" outlineLevel="1" thickBot="1" x14ac:dyDescent="0.35">
      <c r="A86" s="239"/>
      <c r="B86" s="139" t="str">
        <v>ΚΛΙΜΑΤΙΣΜΟΣ / ΣΥΜΠΑΡΑΓΩΓΗ</v>
      </c>
      <c r="C86" s="160"/>
      <c r="D86" s="148"/>
      <c r="E86" s="233"/>
      <c r="F86" s="39">
        <f t="shared" si="269"/>
        <v>0</v>
      </c>
      <c r="G86" s="140"/>
      <c r="H86" s="83">
        <f t="shared" si="270"/>
        <v>0</v>
      </c>
      <c r="I86" s="160"/>
      <c r="J86" s="148"/>
      <c r="K86" s="233"/>
      <c r="L86" s="10">
        <f>IFERROR(K86/(I86+J86),0)</f>
        <v>0</v>
      </c>
      <c r="M86" s="30"/>
      <c r="N86" s="83">
        <f t="shared" si="272"/>
        <v>0</v>
      </c>
      <c r="O86" s="160" t="s">
        <v>104</v>
      </c>
      <c r="P86" s="148"/>
      <c r="Q86" s="233"/>
      <c r="R86" s="213">
        <f t="shared" si="267"/>
        <v>0</v>
      </c>
      <c r="S86" s="215"/>
      <c r="T86" s="215">
        <f t="shared" si="268"/>
        <v>0</v>
      </c>
      <c r="U86" s="160"/>
      <c r="V86" s="148"/>
      <c r="W86" s="233"/>
      <c r="X86" s="10">
        <f>IFERROR(W86/(U86+V86),0)</f>
        <v>0</v>
      </c>
      <c r="Y86" s="30"/>
      <c r="Z86" s="83">
        <f t="shared" si="274"/>
        <v>0</v>
      </c>
      <c r="AA86" s="160"/>
      <c r="AB86" s="148"/>
      <c r="AC86" s="233"/>
      <c r="AD86" s="10">
        <f>IFERROR(AC86/(AA86+AB86),0)</f>
        <v>0</v>
      </c>
      <c r="AE86" s="30"/>
      <c r="AF86" s="83">
        <f t="shared" si="276"/>
        <v>0</v>
      </c>
      <c r="AG86" s="160"/>
      <c r="AH86" s="148"/>
      <c r="AI86" s="233"/>
      <c r="AJ86" s="10">
        <f>IFERROR(AI86/(AG86+AH86),0)</f>
        <v>0</v>
      </c>
      <c r="AK86" s="30"/>
      <c r="AL86" s="83">
        <f t="shared" si="278"/>
        <v>0</v>
      </c>
      <c r="AM86" s="160"/>
      <c r="AN86" s="148"/>
      <c r="AO86" s="233"/>
      <c r="AP86" s="10">
        <f>IFERROR(AO86/(AM86+AN86),0)</f>
        <v>0</v>
      </c>
      <c r="AQ86" s="30"/>
      <c r="AR86" s="83">
        <f t="shared" si="280"/>
        <v>0</v>
      </c>
      <c r="AS86" s="160"/>
      <c r="AT86" s="148"/>
      <c r="AU86" s="233"/>
      <c r="AV86" s="10">
        <f>IFERROR(AU86/(AS86+AT86),0)</f>
        <v>0</v>
      </c>
      <c r="AW86" s="30"/>
      <c r="AX86" s="83">
        <f t="shared" si="282"/>
        <v>0</v>
      </c>
      <c r="AY86" s="160"/>
      <c r="AZ86" s="148"/>
      <c r="BA86" s="233"/>
      <c r="BB86" s="10">
        <f>IFERROR(BA86/(AY86+AZ86),0)</f>
        <v>0</v>
      </c>
      <c r="BC86" s="30"/>
      <c r="BD86" s="83">
        <f t="shared" si="284"/>
        <v>0</v>
      </c>
      <c r="BE86" s="160"/>
      <c r="BF86" s="148"/>
      <c r="BG86" s="233"/>
      <c r="BH86" s="10">
        <f>IFERROR(BG86/(BE86+BF86),0)</f>
        <v>0</v>
      </c>
      <c r="BI86" s="30"/>
      <c r="BJ86" s="83">
        <f t="shared" si="286"/>
        <v>0</v>
      </c>
      <c r="BK86" s="160" cm="1">
        <f t="array" ref="BK86">SUM(_xlfn._xlws.FILTER($C86:$BJ86,$C$8:$BJ$8=BK$8))</f>
        <v>0</v>
      </c>
      <c r="BL86" s="148" cm="1">
        <f t="array" ref="BL86">SUM(_xlfn._xlws.FILTER($C86:$BJ86,$C$8:$BJ$8=BL$8))</f>
        <v>0</v>
      </c>
      <c r="BM86" s="233" cm="1">
        <f t="array" ref="BM86">SUM(_xlfn._xlws.FILTER($C86:$BJ86,$C$8:$BJ$8=BM$8))</f>
        <v>0</v>
      </c>
      <c r="BN86" s="10">
        <f>IFERROR(BM86/(BK86+BL86),0)</f>
        <v>0</v>
      </c>
      <c r="BO86" s="225" cm="1">
        <f t="array" ref="BO86">SUM(_xlfn._xlws.FILTER($C86:$BJ86,$C$8:$BJ$8=BO$8))</f>
        <v>0</v>
      </c>
      <c r="BP86" s="83">
        <f t="shared" si="288"/>
        <v>0</v>
      </c>
    </row>
    <row r="87" spans="1:68" ht="36" customHeight="1" outlineLevel="1" x14ac:dyDescent="0.3">
      <c r="A87" s="237">
        <v>14</v>
      </c>
      <c r="B87" s="141" t="s">
        <v>176</v>
      </c>
      <c r="C87" s="73">
        <f>SUM(C88:C92)</f>
        <v>0</v>
      </c>
      <c r="D87" s="74">
        <f>SUM(D88:D92)</f>
        <v>0</v>
      </c>
      <c r="E87" s="231">
        <f>SUM(E88:E92)</f>
        <v>0</v>
      </c>
      <c r="F87" s="121">
        <f>IFERROR(E87/(C87+D87),0)</f>
        <v>0</v>
      </c>
      <c r="G87" s="82">
        <f>SUM(G88:G92)</f>
        <v>0</v>
      </c>
      <c r="H87" s="37">
        <f>IFERROR(G87/(C87+D87),0)</f>
        <v>0</v>
      </c>
      <c r="I87" s="73">
        <f>SUM(I88:I92)</f>
        <v>0</v>
      </c>
      <c r="J87" s="74">
        <f>SUM(J88:J92)</f>
        <v>0</v>
      </c>
      <c r="K87" s="231">
        <f>SUM(K88:K92)</f>
        <v>0</v>
      </c>
      <c r="L87" s="74">
        <f>IFERROR(K87/(I87+J87),0)</f>
        <v>0</v>
      </c>
      <c r="M87" s="82">
        <f>SUM(M88:M92)</f>
        <v>0</v>
      </c>
      <c r="N87" s="37">
        <f>IFERROR(M87/(I87+J87),0)</f>
        <v>0</v>
      </c>
      <c r="O87" s="73">
        <f>SUM(O88:O92)</f>
        <v>0</v>
      </c>
      <c r="P87" s="74">
        <f>SUM(P88:P92)</f>
        <v>0</v>
      </c>
      <c r="Q87" s="231">
        <f>SUM(Q88:Q92)</f>
        <v>0</v>
      </c>
      <c r="R87" s="74">
        <f>IFERROR(Q87/(O87+P87),0)</f>
        <v>0</v>
      </c>
      <c r="S87" s="82">
        <f>SUM(S88:S92)</f>
        <v>0</v>
      </c>
      <c r="T87" s="37">
        <f>IFERROR(S87/(O87+P87),0)</f>
        <v>0</v>
      </c>
      <c r="U87" s="73">
        <f>SUM(U88:U92)</f>
        <v>0</v>
      </c>
      <c r="V87" s="74">
        <f>SUM(V88:V92)</f>
        <v>0</v>
      </c>
      <c r="W87" s="231">
        <f>SUM(W88:W92)</f>
        <v>0</v>
      </c>
      <c r="X87" s="74">
        <f>IFERROR(W87/(U87+V87),0)</f>
        <v>0</v>
      </c>
      <c r="Y87" s="81">
        <f>SUM(Y88:Y92)</f>
        <v>0</v>
      </c>
      <c r="Z87" s="37">
        <f>IFERROR(Y87/(U87+V87),0)</f>
        <v>0</v>
      </c>
      <c r="AA87" s="73">
        <f>SUM(AA88:AA92)</f>
        <v>0</v>
      </c>
      <c r="AB87" s="74">
        <f>SUM(AB88:AB92)</f>
        <v>0</v>
      </c>
      <c r="AC87" s="231">
        <f>SUM(AC88:AC92)</f>
        <v>0</v>
      </c>
      <c r="AD87" s="74">
        <f>IFERROR(AC87/(AA87+AB87),0)</f>
        <v>0</v>
      </c>
      <c r="AE87" s="81">
        <f>SUM(AE88:AE92)</f>
        <v>0</v>
      </c>
      <c r="AF87" s="37">
        <f>IFERROR(AE87/(AA87+AB87),0)</f>
        <v>0</v>
      </c>
      <c r="AG87" s="73">
        <f>SUM(AG88:AG92)</f>
        <v>0</v>
      </c>
      <c r="AH87" s="74">
        <f>SUM(AH88:AH92)</f>
        <v>0</v>
      </c>
      <c r="AI87" s="231">
        <f>SUM(AI88:AI92)</f>
        <v>0</v>
      </c>
      <c r="AJ87" s="74">
        <f>IFERROR(AI87/(AG87+AH87),0)</f>
        <v>0</v>
      </c>
      <c r="AK87" s="82">
        <f>SUM(AK88:AK92)</f>
        <v>0</v>
      </c>
      <c r="AL87" s="37">
        <f>IFERROR(AK87/(AG87+AH87),0)</f>
        <v>0</v>
      </c>
      <c r="AM87" s="73">
        <f>SUM(AM88:AM92)</f>
        <v>0</v>
      </c>
      <c r="AN87" s="74">
        <f>SUM(AN88:AN92)</f>
        <v>0</v>
      </c>
      <c r="AO87" s="231">
        <f>SUM(AO88:AO92)</f>
        <v>0</v>
      </c>
      <c r="AP87" s="74">
        <f>IFERROR(AO87/(AM87+AN87),0)</f>
        <v>0</v>
      </c>
      <c r="AQ87" s="82">
        <f>SUM(AQ88:AQ92)</f>
        <v>0</v>
      </c>
      <c r="AR87" s="37">
        <f>IFERROR(AQ87/(AM87+AN87),0)</f>
        <v>0</v>
      </c>
      <c r="AS87" s="73">
        <f>SUM(AS88:AS92)</f>
        <v>0</v>
      </c>
      <c r="AT87" s="74">
        <f>SUM(AT88:AT92)</f>
        <v>0</v>
      </c>
      <c r="AU87" s="231">
        <f>SUM(AU88:AU92)</f>
        <v>0</v>
      </c>
      <c r="AV87" s="74">
        <f>IFERROR(AU87/(AS87+AT87),0)</f>
        <v>0</v>
      </c>
      <c r="AW87" s="82">
        <f>SUM(AW88:AW92)</f>
        <v>0</v>
      </c>
      <c r="AX87" s="37">
        <f>IFERROR(AW87/(AS87+AT87),0)</f>
        <v>0</v>
      </c>
      <c r="AY87" s="73">
        <f>SUM(AY88:AY92)</f>
        <v>0</v>
      </c>
      <c r="AZ87" s="74">
        <f>SUM(AZ88:AZ92)</f>
        <v>0</v>
      </c>
      <c r="BA87" s="231">
        <f>SUM(BA88:BA92)</f>
        <v>0</v>
      </c>
      <c r="BB87" s="74">
        <f>IFERROR(BA87/(AY87+AZ87),0)</f>
        <v>0</v>
      </c>
      <c r="BC87" s="82">
        <f>SUM(BC88:BC92)</f>
        <v>0</v>
      </c>
      <c r="BD87" s="37">
        <f>IFERROR(BC87/(AY87+AZ87),0)</f>
        <v>0</v>
      </c>
      <c r="BE87" s="73">
        <f>SUM(BE88:BE92)</f>
        <v>1</v>
      </c>
      <c r="BF87" s="74">
        <f>SUM(BF88:BF92)</f>
        <v>0</v>
      </c>
      <c r="BG87" s="231">
        <f>SUM(BG88:BG92)</f>
        <v>4290076</v>
      </c>
      <c r="BH87" s="74">
        <f>IFERROR(BG87/(BE87+BF87),0)</f>
        <v>4290076</v>
      </c>
      <c r="BI87" s="82">
        <f>SUM(BI88:BI92)</f>
        <v>10104.700000000001</v>
      </c>
      <c r="BJ87" s="37">
        <f>IFERROR(BI87/(BE87+BF87),0)</f>
        <v>10104.700000000001</v>
      </c>
      <c r="BK87" s="73">
        <f>SUM(BK88:BK92)</f>
        <v>1</v>
      </c>
      <c r="BL87" s="74">
        <f>SUM(BL88:BL92)</f>
        <v>0</v>
      </c>
      <c r="BM87" s="231">
        <f>SUM(BM88:BM92)</f>
        <v>4290076</v>
      </c>
      <c r="BN87" s="74">
        <f>IFERROR(BM87/(BK87+BL87),0)</f>
        <v>4290076</v>
      </c>
      <c r="BO87" s="82">
        <f>SUM(BO88:BO92)</f>
        <v>10104.700000000001</v>
      </c>
      <c r="BP87" s="37">
        <f>IFERROR(BO87/(BK87+BL87),0)</f>
        <v>10104.700000000001</v>
      </c>
    </row>
    <row r="88" spans="1:68" ht="19.5" customHeight="1" outlineLevel="1" x14ac:dyDescent="0.3">
      <c r="A88" s="238"/>
      <c r="B88" s="139" t="str" cm="1">
        <f t="array" ref="B88:B92">$B$10:$B$14</f>
        <v>ΟΙΚΙΑΚΟΣ</v>
      </c>
      <c r="C88" s="9"/>
      <c r="D88" s="10"/>
      <c r="E88" s="232"/>
      <c r="F88" s="39">
        <f>IFERROR(E88/(C88+D88),0)</f>
        <v>0</v>
      </c>
      <c r="G88" s="30"/>
      <c r="H88" s="83">
        <f>IFERROR(G88/(C88+D88),0)</f>
        <v>0</v>
      </c>
      <c r="I88" s="9"/>
      <c r="J88" s="10"/>
      <c r="K88" s="232"/>
      <c r="L88" s="10">
        <f>IFERROR(K88/(I88+J88),0)</f>
        <v>0</v>
      </c>
      <c r="M88" s="30"/>
      <c r="N88" s="83">
        <f>IFERROR(M88/(I88+J88),0)</f>
        <v>0</v>
      </c>
      <c r="O88" s="9"/>
      <c r="P88" s="10"/>
      <c r="Q88" s="232"/>
      <c r="R88" s="10">
        <f t="shared" ref="R88:R92" si="289">IFERROR(Q88/(O88+P88),0)</f>
        <v>0</v>
      </c>
      <c r="S88" s="30"/>
      <c r="T88" s="83">
        <f t="shared" ref="T88:T92" si="290">IFERROR(S88/(O88+P88),0)</f>
        <v>0</v>
      </c>
      <c r="U88" s="9"/>
      <c r="V88" s="10"/>
      <c r="W88" s="232"/>
      <c r="X88" s="10">
        <f>IFERROR(W88/(U88+V88),0)</f>
        <v>0</v>
      </c>
      <c r="Y88" s="30"/>
      <c r="Z88" s="83">
        <f>IFERROR(Y88/(U88+V88),0)</f>
        <v>0</v>
      </c>
      <c r="AA88" s="9"/>
      <c r="AB88" s="10"/>
      <c r="AC88" s="232"/>
      <c r="AD88" s="10">
        <f>IFERROR(AC88/(AA88+AB88),0)</f>
        <v>0</v>
      </c>
      <c r="AE88" s="30"/>
      <c r="AF88" s="83">
        <f>IFERROR(AE88/(AA88+AB88),0)</f>
        <v>0</v>
      </c>
      <c r="AG88" s="9"/>
      <c r="AH88" s="10"/>
      <c r="AI88" s="232"/>
      <c r="AJ88" s="10">
        <f>IFERROR(AI88/(AG88+AH88),0)</f>
        <v>0</v>
      </c>
      <c r="AK88" s="30"/>
      <c r="AL88" s="83">
        <f>IFERROR(AK88/(AG88+AH88),0)</f>
        <v>0</v>
      </c>
      <c r="AM88" s="9"/>
      <c r="AN88" s="10"/>
      <c r="AO88" s="232"/>
      <c r="AP88" s="10">
        <f>IFERROR(AO88/(AM88+AN88),0)</f>
        <v>0</v>
      </c>
      <c r="AQ88" s="30"/>
      <c r="AR88" s="83">
        <f>IFERROR(AQ88/(AM88+AN88),0)</f>
        <v>0</v>
      </c>
      <c r="AS88" s="9"/>
      <c r="AT88" s="10"/>
      <c r="AU88" s="232"/>
      <c r="AV88" s="10">
        <f>IFERROR(AU88/(AS88+AT88),0)</f>
        <v>0</v>
      </c>
      <c r="AW88" s="30"/>
      <c r="AX88" s="83">
        <f>IFERROR(AW88/(AS88+AT88),0)</f>
        <v>0</v>
      </c>
      <c r="AY88" s="9"/>
      <c r="AZ88" s="10"/>
      <c r="BA88" s="232"/>
      <c r="BB88" s="10">
        <f>IFERROR(BA88/(AY88+AZ88),0)</f>
        <v>0</v>
      </c>
      <c r="BC88" s="30"/>
      <c r="BD88" s="83">
        <f>IFERROR(BC88/(AY88+AZ88),0)</f>
        <v>0</v>
      </c>
      <c r="BE88" s="9"/>
      <c r="BF88" s="10"/>
      <c r="BG88" s="232"/>
      <c r="BH88" s="10">
        <f>IFERROR(BG88/(BE88+BF88),0)</f>
        <v>0</v>
      </c>
      <c r="BI88" s="30"/>
      <c r="BJ88" s="83">
        <f>IFERROR(BI88/(BE88+BF88),0)</f>
        <v>0</v>
      </c>
      <c r="BK88" s="9" cm="1">
        <f t="array" ref="BK88">SUM(_xlfn._xlws.FILTER($C88:$BJ88,$C$8:$BJ$8=BK$8))</f>
        <v>0</v>
      </c>
      <c r="BL88" s="10" cm="1">
        <f t="array" ref="BL88">SUM(_xlfn._xlws.FILTER($C88:$BJ88,$C$8:$BJ$8=BL$8))</f>
        <v>0</v>
      </c>
      <c r="BM88" s="232" cm="1">
        <f t="array" ref="BM88">SUM(_xlfn._xlws.FILTER($C88:$BJ88,$C$8:$BJ$8=BM$8))</f>
        <v>0</v>
      </c>
      <c r="BN88" s="10">
        <f>IFERROR(BM88/(BK88+BL88),0)</f>
        <v>0</v>
      </c>
      <c r="BO88" s="225" cm="1">
        <f t="array" ref="BO88">SUM(_xlfn._xlws.FILTER($C88:$BJ88,$C$8:$BJ$8=BO$8))</f>
        <v>0</v>
      </c>
      <c r="BP88" s="83">
        <f>IFERROR(BO88/(BK88+BL88),0)</f>
        <v>0</v>
      </c>
    </row>
    <row r="89" spans="1:68" ht="19.5" customHeight="1" outlineLevel="1" x14ac:dyDescent="0.3">
      <c r="A89" s="238"/>
      <c r="B89" s="139" t="str">
        <v>ΕΜΠΟΡΙΚΟΣ</v>
      </c>
      <c r="C89" s="9"/>
      <c r="D89" s="10"/>
      <c r="E89" s="232"/>
      <c r="F89" s="39">
        <f t="shared" ref="F89:F92" si="291">IFERROR(E89/(C89+D89),0)</f>
        <v>0</v>
      </c>
      <c r="G89" s="30"/>
      <c r="H89" s="83">
        <f t="shared" ref="H89:H92" si="292">IFERROR(G89/(C89+D89),0)</f>
        <v>0</v>
      </c>
      <c r="I89" s="9"/>
      <c r="J89" s="10"/>
      <c r="K89" s="232"/>
      <c r="L89" s="10">
        <f t="shared" ref="L89:L91" si="293">IFERROR(K89/(I89+J89),0)</f>
        <v>0</v>
      </c>
      <c r="M89" s="30"/>
      <c r="N89" s="83">
        <f t="shared" ref="N89:N92" si="294">IFERROR(M89/(I89+J89),0)</f>
        <v>0</v>
      </c>
      <c r="O89" s="9"/>
      <c r="P89" s="10"/>
      <c r="Q89" s="232"/>
      <c r="R89" s="10">
        <f t="shared" si="289"/>
        <v>0</v>
      </c>
      <c r="S89" s="30"/>
      <c r="T89" s="83">
        <f t="shared" si="290"/>
        <v>0</v>
      </c>
      <c r="U89" s="9"/>
      <c r="V89" s="10"/>
      <c r="W89" s="232"/>
      <c r="X89" s="10">
        <f t="shared" ref="X89:X91" si="295">IFERROR(W89/(U89+V89),0)</f>
        <v>0</v>
      </c>
      <c r="Y89" s="30"/>
      <c r="Z89" s="83">
        <f t="shared" ref="Z89:Z92" si="296">IFERROR(Y89/(U89+V89),0)</f>
        <v>0</v>
      </c>
      <c r="AA89" s="9"/>
      <c r="AB89" s="10"/>
      <c r="AC89" s="232"/>
      <c r="AD89" s="10">
        <f t="shared" ref="AD89:AD91" si="297">IFERROR(AC89/(AA89+AB89),0)</f>
        <v>0</v>
      </c>
      <c r="AE89" s="30"/>
      <c r="AF89" s="83">
        <f t="shared" ref="AF89:AF92" si="298">IFERROR(AE89/(AA89+AB89),0)</f>
        <v>0</v>
      </c>
      <c r="AG89" s="9"/>
      <c r="AH89" s="10"/>
      <c r="AI89" s="232"/>
      <c r="AJ89" s="10">
        <f t="shared" ref="AJ89:AJ91" si="299">IFERROR(AI89/(AG89+AH89),0)</f>
        <v>0</v>
      </c>
      <c r="AK89" s="30"/>
      <c r="AL89" s="83">
        <f t="shared" ref="AL89:AL92" si="300">IFERROR(AK89/(AG89+AH89),0)</f>
        <v>0</v>
      </c>
      <c r="AM89" s="9"/>
      <c r="AN89" s="10"/>
      <c r="AO89" s="232"/>
      <c r="AP89" s="10">
        <f t="shared" ref="AP89:AP91" si="301">IFERROR(AO89/(AM89+AN89),0)</f>
        <v>0</v>
      </c>
      <c r="AQ89" s="30"/>
      <c r="AR89" s="83">
        <f t="shared" ref="AR89:AR92" si="302">IFERROR(AQ89/(AM89+AN89),0)</f>
        <v>0</v>
      </c>
      <c r="AS89" s="9"/>
      <c r="AT89" s="10"/>
      <c r="AU89" s="232"/>
      <c r="AV89" s="10">
        <f t="shared" ref="AV89:AV91" si="303">IFERROR(AU89/(AS89+AT89),0)</f>
        <v>0</v>
      </c>
      <c r="AW89" s="30"/>
      <c r="AX89" s="83">
        <f t="shared" ref="AX89:AX92" si="304">IFERROR(AW89/(AS89+AT89),0)</f>
        <v>0</v>
      </c>
      <c r="AY89" s="9"/>
      <c r="AZ89" s="10"/>
      <c r="BA89" s="232"/>
      <c r="BB89" s="10">
        <f t="shared" ref="BB89:BB91" si="305">IFERROR(BA89/(AY89+AZ89),0)</f>
        <v>0</v>
      </c>
      <c r="BC89" s="30"/>
      <c r="BD89" s="83">
        <f t="shared" ref="BD89:BD92" si="306">IFERROR(BC89/(AY89+AZ89),0)</f>
        <v>0</v>
      </c>
      <c r="BE89" s="9"/>
      <c r="BF89" s="10"/>
      <c r="BG89" s="232"/>
      <c r="BH89" s="10">
        <f t="shared" ref="BH89:BH91" si="307">IFERROR(BG89/(BE89+BF89),0)</f>
        <v>0</v>
      </c>
      <c r="BI89" s="30"/>
      <c r="BJ89" s="83">
        <f t="shared" ref="BJ89:BJ92" si="308">IFERROR(BI89/(BE89+BF89),0)</f>
        <v>0</v>
      </c>
      <c r="BK89" s="9" cm="1">
        <f t="array" ref="BK89">SUM(_xlfn._xlws.FILTER($C89:$BJ89,$C$8:$BJ$8=BK$8))</f>
        <v>0</v>
      </c>
      <c r="BL89" s="10" cm="1">
        <f t="array" ref="BL89">SUM(_xlfn._xlws.FILTER($C89:$BJ89,$C$8:$BJ$8=BL$8))</f>
        <v>0</v>
      </c>
      <c r="BM89" s="232" cm="1">
        <f t="array" ref="BM89">SUM(_xlfn._xlws.FILTER($C89:$BJ89,$C$8:$BJ$8=BM$8))</f>
        <v>0</v>
      </c>
      <c r="BN89" s="10">
        <f t="shared" ref="BN89:BN91" si="309">IFERROR(BM89/(BK89+BL89),0)</f>
        <v>0</v>
      </c>
      <c r="BO89" s="225" cm="1">
        <f t="array" ref="BO89">SUM(_xlfn._xlws.FILTER($C89:$BJ89,$C$8:$BJ$8=BO$8))</f>
        <v>0</v>
      </c>
      <c r="BP89" s="83">
        <f t="shared" ref="BP89:BP92" si="310">IFERROR(BO89/(BK89+BL89),0)</f>
        <v>0</v>
      </c>
    </row>
    <row r="90" spans="1:68" ht="19.5" customHeight="1" outlineLevel="1" x14ac:dyDescent="0.3">
      <c r="A90" s="238"/>
      <c r="B90" s="139" t="str">
        <v>CNG</v>
      </c>
      <c r="C90" s="9"/>
      <c r="D90" s="10"/>
      <c r="E90" s="232"/>
      <c r="F90" s="39">
        <f t="shared" si="291"/>
        <v>0</v>
      </c>
      <c r="G90" s="30"/>
      <c r="H90" s="83">
        <f t="shared" si="292"/>
        <v>0</v>
      </c>
      <c r="I90" s="9"/>
      <c r="J90" s="10"/>
      <c r="K90" s="232"/>
      <c r="L90" s="10">
        <f t="shared" si="293"/>
        <v>0</v>
      </c>
      <c r="M90" s="30"/>
      <c r="N90" s="83">
        <f t="shared" si="294"/>
        <v>0</v>
      </c>
      <c r="O90" s="9"/>
      <c r="P90" s="10"/>
      <c r="Q90" s="232"/>
      <c r="R90" s="10">
        <f t="shared" si="289"/>
        <v>0</v>
      </c>
      <c r="S90" s="30"/>
      <c r="T90" s="83">
        <f t="shared" si="290"/>
        <v>0</v>
      </c>
      <c r="U90" s="9"/>
      <c r="V90" s="10"/>
      <c r="W90" s="232"/>
      <c r="X90" s="10">
        <f t="shared" si="295"/>
        <v>0</v>
      </c>
      <c r="Y90" s="30"/>
      <c r="Z90" s="83">
        <f t="shared" si="296"/>
        <v>0</v>
      </c>
      <c r="AA90" s="9"/>
      <c r="AB90" s="10"/>
      <c r="AC90" s="232"/>
      <c r="AD90" s="10">
        <f t="shared" si="297"/>
        <v>0</v>
      </c>
      <c r="AE90" s="30"/>
      <c r="AF90" s="83">
        <f t="shared" si="298"/>
        <v>0</v>
      </c>
      <c r="AG90" s="9"/>
      <c r="AH90" s="10"/>
      <c r="AI90" s="232"/>
      <c r="AJ90" s="10">
        <f t="shared" si="299"/>
        <v>0</v>
      </c>
      <c r="AK90" s="30"/>
      <c r="AL90" s="83">
        <f t="shared" si="300"/>
        <v>0</v>
      </c>
      <c r="AM90" s="9"/>
      <c r="AN90" s="10"/>
      <c r="AO90" s="232"/>
      <c r="AP90" s="10">
        <f t="shared" si="301"/>
        <v>0</v>
      </c>
      <c r="AQ90" s="30"/>
      <c r="AR90" s="83">
        <f t="shared" si="302"/>
        <v>0</v>
      </c>
      <c r="AS90" s="9"/>
      <c r="AT90" s="10"/>
      <c r="AU90" s="232"/>
      <c r="AV90" s="10">
        <f t="shared" si="303"/>
        <v>0</v>
      </c>
      <c r="AW90" s="30"/>
      <c r="AX90" s="83">
        <f t="shared" si="304"/>
        <v>0</v>
      </c>
      <c r="AY90" s="9"/>
      <c r="AZ90" s="10"/>
      <c r="BA90" s="232"/>
      <c r="BB90" s="10">
        <f t="shared" si="305"/>
        <v>0</v>
      </c>
      <c r="BC90" s="30"/>
      <c r="BD90" s="83">
        <f t="shared" si="306"/>
        <v>0</v>
      </c>
      <c r="BE90" s="9"/>
      <c r="BF90" s="10"/>
      <c r="BG90" s="232"/>
      <c r="BH90" s="10">
        <f t="shared" si="307"/>
        <v>0</v>
      </c>
      <c r="BI90" s="30"/>
      <c r="BJ90" s="83">
        <f t="shared" si="308"/>
        <v>0</v>
      </c>
      <c r="BK90" s="9" cm="1">
        <f t="array" ref="BK90">SUM(_xlfn._xlws.FILTER($C90:$BJ90,$C$8:$BJ$8=BK$8))</f>
        <v>0</v>
      </c>
      <c r="BL90" s="10" cm="1">
        <f t="array" ref="BL90">SUM(_xlfn._xlws.FILTER($C90:$BJ90,$C$8:$BJ$8=BL$8))</f>
        <v>0</v>
      </c>
      <c r="BM90" s="232" cm="1">
        <f t="array" ref="BM90">SUM(_xlfn._xlws.FILTER($C90:$BJ90,$C$8:$BJ$8=BM$8))</f>
        <v>0</v>
      </c>
      <c r="BN90" s="10">
        <f t="shared" si="309"/>
        <v>0</v>
      </c>
      <c r="BO90" s="225" cm="1">
        <f t="array" ref="BO90">SUM(_xlfn._xlws.FILTER($C90:$BJ90,$C$8:$BJ$8=BO$8))</f>
        <v>0</v>
      </c>
      <c r="BP90" s="83">
        <f t="shared" si="310"/>
        <v>0</v>
      </c>
    </row>
    <row r="91" spans="1:68" ht="19.5" customHeight="1" outlineLevel="1" x14ac:dyDescent="0.3">
      <c r="A91" s="238"/>
      <c r="B91" s="139" t="str">
        <v>ΒΙΟΜΗΧΑΝΙΚΟΣ</v>
      </c>
      <c r="C91" s="9"/>
      <c r="D91" s="10"/>
      <c r="E91" s="232"/>
      <c r="F91" s="39">
        <f t="shared" si="291"/>
        <v>0</v>
      </c>
      <c r="G91" s="30"/>
      <c r="H91" s="83">
        <f t="shared" si="292"/>
        <v>0</v>
      </c>
      <c r="I91" s="9"/>
      <c r="J91" s="10"/>
      <c r="K91" s="232"/>
      <c r="L91" s="10">
        <f t="shared" si="293"/>
        <v>0</v>
      </c>
      <c r="M91" s="30"/>
      <c r="N91" s="83">
        <f t="shared" si="294"/>
        <v>0</v>
      </c>
      <c r="O91" s="9"/>
      <c r="P91" s="10"/>
      <c r="Q91" s="232"/>
      <c r="R91" s="10">
        <f t="shared" si="289"/>
        <v>0</v>
      </c>
      <c r="S91" s="30"/>
      <c r="T91" s="83">
        <f t="shared" si="290"/>
        <v>0</v>
      </c>
      <c r="U91" s="9"/>
      <c r="V91" s="10"/>
      <c r="W91" s="232"/>
      <c r="X91" s="10">
        <f t="shared" si="295"/>
        <v>0</v>
      </c>
      <c r="Y91" s="30"/>
      <c r="Z91" s="83">
        <f t="shared" si="296"/>
        <v>0</v>
      </c>
      <c r="AA91" s="9"/>
      <c r="AB91" s="10"/>
      <c r="AC91" s="232"/>
      <c r="AD91" s="10">
        <f t="shared" si="297"/>
        <v>0</v>
      </c>
      <c r="AE91" s="30"/>
      <c r="AF91" s="83">
        <f t="shared" si="298"/>
        <v>0</v>
      </c>
      <c r="AG91" s="9"/>
      <c r="AH91" s="10"/>
      <c r="AI91" s="232"/>
      <c r="AJ91" s="10">
        <f t="shared" si="299"/>
        <v>0</v>
      </c>
      <c r="AK91" s="30"/>
      <c r="AL91" s="83">
        <f t="shared" si="300"/>
        <v>0</v>
      </c>
      <c r="AM91" s="9"/>
      <c r="AN91" s="10"/>
      <c r="AO91" s="232"/>
      <c r="AP91" s="10">
        <f t="shared" si="301"/>
        <v>0</v>
      </c>
      <c r="AQ91" s="30"/>
      <c r="AR91" s="83">
        <f t="shared" si="302"/>
        <v>0</v>
      </c>
      <c r="AS91" s="9"/>
      <c r="AT91" s="10"/>
      <c r="AU91" s="232"/>
      <c r="AV91" s="10">
        <f t="shared" si="303"/>
        <v>0</v>
      </c>
      <c r="AW91" s="30"/>
      <c r="AX91" s="83">
        <f t="shared" si="304"/>
        <v>0</v>
      </c>
      <c r="AY91" s="9"/>
      <c r="AZ91" s="10"/>
      <c r="BA91" s="232"/>
      <c r="BB91" s="10">
        <f t="shared" si="305"/>
        <v>0</v>
      </c>
      <c r="BC91" s="30"/>
      <c r="BD91" s="83">
        <f t="shared" si="306"/>
        <v>0</v>
      </c>
      <c r="BE91" s="9">
        <v>1</v>
      </c>
      <c r="BF91" s="10"/>
      <c r="BG91" s="232">
        <v>4290076</v>
      </c>
      <c r="BH91" s="10">
        <f t="shared" si="307"/>
        <v>4290076</v>
      </c>
      <c r="BI91" s="30">
        <v>10104.700000000001</v>
      </c>
      <c r="BJ91" s="83">
        <f t="shared" si="308"/>
        <v>10104.700000000001</v>
      </c>
      <c r="BK91" s="9" cm="1">
        <f t="array" ref="BK91">SUM(_xlfn._xlws.FILTER($C91:$BJ91,$C$8:$BJ$8=BK$8))</f>
        <v>1</v>
      </c>
      <c r="BL91" s="10" cm="1">
        <f t="array" ref="BL91">SUM(_xlfn._xlws.FILTER($C91:$BJ91,$C$8:$BJ$8=BL$8))</f>
        <v>0</v>
      </c>
      <c r="BM91" s="232" cm="1">
        <f t="array" ref="BM91">SUM(_xlfn._xlws.FILTER($C91:$BJ91,$C$8:$BJ$8=BM$8))</f>
        <v>4290076</v>
      </c>
      <c r="BN91" s="10">
        <f t="shared" si="309"/>
        <v>4290076</v>
      </c>
      <c r="BO91" s="225" cm="1">
        <f t="array" ref="BO91">SUM(_xlfn._xlws.FILTER($C91:$BJ91,$C$8:$BJ$8=BO$8))</f>
        <v>10104.700000000001</v>
      </c>
      <c r="BP91" s="83">
        <f t="shared" si="310"/>
        <v>10104.700000000001</v>
      </c>
    </row>
    <row r="92" spans="1:68" ht="19.5" customHeight="1" outlineLevel="1" thickBot="1" x14ac:dyDescent="0.35">
      <c r="A92" s="239"/>
      <c r="B92" s="139" t="str">
        <v>ΚΛΙΜΑΤΙΣΜΟΣ / ΣΥΜΠΑΡΑΓΩΓΗ</v>
      </c>
      <c r="C92" s="160"/>
      <c r="D92" s="148"/>
      <c r="E92" s="233"/>
      <c r="F92" s="39">
        <f t="shared" si="291"/>
        <v>0</v>
      </c>
      <c r="G92" s="140"/>
      <c r="H92" s="83">
        <f t="shared" si="292"/>
        <v>0</v>
      </c>
      <c r="I92" s="160"/>
      <c r="J92" s="148"/>
      <c r="K92" s="233"/>
      <c r="L92" s="10">
        <f>IFERROR(K92/(I92+J92),0)</f>
        <v>0</v>
      </c>
      <c r="M92" s="30"/>
      <c r="N92" s="83">
        <f t="shared" si="294"/>
        <v>0</v>
      </c>
      <c r="O92" s="160"/>
      <c r="P92" s="148"/>
      <c r="Q92" s="233"/>
      <c r="R92" s="10">
        <f t="shared" si="289"/>
        <v>0</v>
      </c>
      <c r="S92" s="30"/>
      <c r="T92" s="83">
        <f t="shared" si="290"/>
        <v>0</v>
      </c>
      <c r="U92" s="160"/>
      <c r="V92" s="148"/>
      <c r="W92" s="233"/>
      <c r="X92" s="10">
        <f>IFERROR(W92/(U92+V92),0)</f>
        <v>0</v>
      </c>
      <c r="Y92" s="30"/>
      <c r="Z92" s="83">
        <f t="shared" si="296"/>
        <v>0</v>
      </c>
      <c r="AA92" s="160"/>
      <c r="AB92" s="148"/>
      <c r="AC92" s="233"/>
      <c r="AD92" s="10">
        <f>IFERROR(AC92/(AA92+AB92),0)</f>
        <v>0</v>
      </c>
      <c r="AE92" s="30"/>
      <c r="AF92" s="83">
        <f t="shared" si="298"/>
        <v>0</v>
      </c>
      <c r="AG92" s="160"/>
      <c r="AH92" s="148"/>
      <c r="AI92" s="233"/>
      <c r="AJ92" s="10">
        <f>IFERROR(AI92/(AG92+AH92),0)</f>
        <v>0</v>
      </c>
      <c r="AK92" s="30"/>
      <c r="AL92" s="83">
        <f t="shared" si="300"/>
        <v>0</v>
      </c>
      <c r="AM92" s="160"/>
      <c r="AN92" s="148"/>
      <c r="AO92" s="233"/>
      <c r="AP92" s="10">
        <f>IFERROR(AO92/(AM92+AN92),0)</f>
        <v>0</v>
      </c>
      <c r="AQ92" s="30"/>
      <c r="AR92" s="83">
        <f t="shared" si="302"/>
        <v>0</v>
      </c>
      <c r="AS92" s="160"/>
      <c r="AT92" s="148"/>
      <c r="AU92" s="233"/>
      <c r="AV92" s="10">
        <f>IFERROR(AU92/(AS92+AT92),0)</f>
        <v>0</v>
      </c>
      <c r="AW92" s="30"/>
      <c r="AX92" s="83">
        <f t="shared" si="304"/>
        <v>0</v>
      </c>
      <c r="AY92" s="160"/>
      <c r="AZ92" s="148"/>
      <c r="BA92" s="233"/>
      <c r="BB92" s="10">
        <f>IFERROR(BA92/(AY92+AZ92),0)</f>
        <v>0</v>
      </c>
      <c r="BC92" s="30"/>
      <c r="BD92" s="83">
        <f t="shared" si="306"/>
        <v>0</v>
      </c>
      <c r="BE92" s="160"/>
      <c r="BF92" s="148"/>
      <c r="BG92" s="233"/>
      <c r="BH92" s="10">
        <f>IFERROR(BG92/(BE92+BF92),0)</f>
        <v>0</v>
      </c>
      <c r="BI92" s="30"/>
      <c r="BJ92" s="83">
        <f t="shared" si="308"/>
        <v>0</v>
      </c>
      <c r="BK92" s="160" cm="1">
        <f t="array" ref="BK92">SUM(_xlfn._xlws.FILTER($C92:$BJ92,$C$8:$BJ$8=BK$8))</f>
        <v>0</v>
      </c>
      <c r="BL92" s="148" cm="1">
        <f t="array" ref="BL92">SUM(_xlfn._xlws.FILTER($C92:$BJ92,$C$8:$BJ$8=BL$8))</f>
        <v>0</v>
      </c>
      <c r="BM92" s="233" cm="1">
        <f t="array" ref="BM92">SUM(_xlfn._xlws.FILTER($C92:$BJ92,$C$8:$BJ$8=BM$8))</f>
        <v>0</v>
      </c>
      <c r="BN92" s="10">
        <f>IFERROR(BM92/(BK92+BL92),0)</f>
        <v>0</v>
      </c>
      <c r="BO92" s="225" cm="1">
        <f t="array" ref="BO92">SUM(_xlfn._xlws.FILTER($C92:$BJ92,$C$8:$BJ$8=BO$8))</f>
        <v>0</v>
      </c>
      <c r="BP92" s="83">
        <f t="shared" si="310"/>
        <v>0</v>
      </c>
    </row>
    <row r="93" spans="1:68" ht="36" customHeight="1" outlineLevel="1" x14ac:dyDescent="0.3">
      <c r="A93" s="237">
        <v>15</v>
      </c>
      <c r="B93" s="141" t="s">
        <v>45</v>
      </c>
      <c r="C93" s="73">
        <f>SUM(C94:C98)</f>
        <v>0</v>
      </c>
      <c r="D93" s="74">
        <f>SUM(D94:D98)</f>
        <v>0</v>
      </c>
      <c r="E93" s="231">
        <f>SUM(E94:E98)</f>
        <v>0</v>
      </c>
      <c r="F93" s="121">
        <f>IFERROR(E93/(C93+D93),0)</f>
        <v>0</v>
      </c>
      <c r="G93" s="82">
        <f>SUM(G94:G98)</f>
        <v>0</v>
      </c>
      <c r="H93" s="37">
        <f>IFERROR(G93/(C93+D93),0)</f>
        <v>0</v>
      </c>
      <c r="I93" s="73">
        <f>SUM(I94:I98)</f>
        <v>2</v>
      </c>
      <c r="J93" s="74">
        <f>SUM(J94:J98)</f>
        <v>0</v>
      </c>
      <c r="K93" s="231">
        <f>SUM(K94:K98)</f>
        <v>18612047</v>
      </c>
      <c r="L93" s="74">
        <f>IFERROR(K93/(I93+J93),0)</f>
        <v>9306023.5</v>
      </c>
      <c r="M93" s="82">
        <f>SUM(M94:M98)</f>
        <v>21096.77</v>
      </c>
      <c r="N93" s="37">
        <f>IFERROR(M93/(I93+J93),0)</f>
        <v>10548.385</v>
      </c>
      <c r="O93" s="73">
        <f>SUM(O94:O98)</f>
        <v>0</v>
      </c>
      <c r="P93" s="74">
        <f>SUM(P94:P98)</f>
        <v>0</v>
      </c>
      <c r="Q93" s="231">
        <f>SUM(Q94:Q98)</f>
        <v>0</v>
      </c>
      <c r="R93" s="74">
        <f>IFERROR(Q93/(O93+P93),0)</f>
        <v>0</v>
      </c>
      <c r="S93" s="82">
        <f>SUM(S94:S98)</f>
        <v>0</v>
      </c>
      <c r="T93" s="37">
        <f>IFERROR(S93/(O93+P93),0)</f>
        <v>0</v>
      </c>
      <c r="U93" s="73">
        <f>SUM(U94:U98)</f>
        <v>0</v>
      </c>
      <c r="V93" s="74">
        <f>SUM(V94:V98)</f>
        <v>0</v>
      </c>
      <c r="W93" s="231">
        <f>SUM(W94:W98)</f>
        <v>0</v>
      </c>
      <c r="X93" s="74">
        <f>IFERROR(W93/(U93+V93),0)</f>
        <v>0</v>
      </c>
      <c r="Y93" s="81">
        <f>SUM(Y94:Y98)</f>
        <v>0</v>
      </c>
      <c r="Z93" s="37">
        <f>IFERROR(Y93/(U93+V93),0)</f>
        <v>0</v>
      </c>
      <c r="AA93" s="73">
        <f>SUM(AA94:AA98)</f>
        <v>0</v>
      </c>
      <c r="AB93" s="74">
        <f>SUM(AB94:AB98)</f>
        <v>0</v>
      </c>
      <c r="AC93" s="231">
        <f>SUM(AC94:AC98)</f>
        <v>0</v>
      </c>
      <c r="AD93" s="74">
        <f>IFERROR(AC93/(AA93+AB93),0)</f>
        <v>0</v>
      </c>
      <c r="AE93" s="81">
        <f>SUM(AE94:AE98)</f>
        <v>0</v>
      </c>
      <c r="AF93" s="37">
        <f>IFERROR(AE93/(AA93+AB93),0)</f>
        <v>0</v>
      </c>
      <c r="AG93" s="73">
        <f>SUM(AG94:AG98)</f>
        <v>0</v>
      </c>
      <c r="AH93" s="74">
        <f>SUM(AH94:AH98)</f>
        <v>0</v>
      </c>
      <c r="AI93" s="231">
        <f>SUM(AI94:AI98)</f>
        <v>0</v>
      </c>
      <c r="AJ93" s="74">
        <f>IFERROR(AI93/(AG93+AH93),0)</f>
        <v>0</v>
      </c>
      <c r="AK93" s="82">
        <f>SUM(AK94:AK98)</f>
        <v>0</v>
      </c>
      <c r="AL93" s="37">
        <f>IFERROR(AK93/(AG93+AH93),0)</f>
        <v>0</v>
      </c>
      <c r="AM93" s="73">
        <f>SUM(AM94:AM98)</f>
        <v>0</v>
      </c>
      <c r="AN93" s="74">
        <f>SUM(AN94:AN98)</f>
        <v>0</v>
      </c>
      <c r="AO93" s="231">
        <f>SUM(AO94:AO98)</f>
        <v>0</v>
      </c>
      <c r="AP93" s="74">
        <f>IFERROR(AO93/(AM93+AN93),0)</f>
        <v>0</v>
      </c>
      <c r="AQ93" s="82">
        <f>SUM(AQ94:AQ98)</f>
        <v>0</v>
      </c>
      <c r="AR93" s="37">
        <f>IFERROR(AQ93/(AM93+AN93),0)</f>
        <v>0</v>
      </c>
      <c r="AS93" s="73">
        <f>SUM(AS94:AS98)</f>
        <v>0</v>
      </c>
      <c r="AT93" s="74">
        <f>SUM(AT94:AT98)</f>
        <v>0</v>
      </c>
      <c r="AU93" s="231">
        <f>SUM(AU94:AU98)</f>
        <v>0</v>
      </c>
      <c r="AV93" s="74">
        <f>IFERROR(AU93/(AS93+AT93),0)</f>
        <v>0</v>
      </c>
      <c r="AW93" s="82">
        <f>SUM(AW94:AW98)</f>
        <v>0</v>
      </c>
      <c r="AX93" s="37">
        <f>IFERROR(AW93/(AS93+AT93),0)</f>
        <v>0</v>
      </c>
      <c r="AY93" s="73">
        <f>SUM(AY94:AY98)</f>
        <v>0</v>
      </c>
      <c r="AZ93" s="74">
        <f>SUM(AZ94:AZ98)</f>
        <v>0</v>
      </c>
      <c r="BA93" s="231">
        <f>SUM(BA94:BA98)</f>
        <v>0</v>
      </c>
      <c r="BB93" s="74">
        <f>IFERROR(BA93/(AY93+AZ93),0)</f>
        <v>0</v>
      </c>
      <c r="BC93" s="82">
        <f>SUM(BC94:BC98)</f>
        <v>0</v>
      </c>
      <c r="BD93" s="37">
        <f>IFERROR(BC93/(AY93+AZ93),0)</f>
        <v>0</v>
      </c>
      <c r="BE93" s="73">
        <f>SUM(BE94:BE98)</f>
        <v>0</v>
      </c>
      <c r="BF93" s="74">
        <f>SUM(BF94:BF98)</f>
        <v>0</v>
      </c>
      <c r="BG93" s="231">
        <f>SUM(BG94:BG98)</f>
        <v>0</v>
      </c>
      <c r="BH93" s="74">
        <f>IFERROR(BG93/(BE93+BF93),0)</f>
        <v>0</v>
      </c>
      <c r="BI93" s="82">
        <f>SUM(BI94:BI98)</f>
        <v>0</v>
      </c>
      <c r="BJ93" s="37">
        <f>IFERROR(BI93/(BE93+BF93),0)</f>
        <v>0</v>
      </c>
      <c r="BK93" s="73">
        <f>SUM(BK94:BK98)</f>
        <v>2</v>
      </c>
      <c r="BL93" s="74">
        <f>SUM(BL94:BL98)</f>
        <v>0</v>
      </c>
      <c r="BM93" s="231">
        <f>SUM(BM94:BM98)</f>
        <v>18612047</v>
      </c>
      <c r="BN93" s="74">
        <f>IFERROR(BM93/(BK93+BL93),0)</f>
        <v>9306023.5</v>
      </c>
      <c r="BO93" s="82">
        <f>SUM(BO94:BO98)</f>
        <v>21096.77</v>
      </c>
      <c r="BP93" s="37">
        <f>IFERROR(BO93/(BK93+BL93),0)</f>
        <v>10548.385</v>
      </c>
    </row>
    <row r="94" spans="1:68" ht="19.5" customHeight="1" outlineLevel="1" x14ac:dyDescent="0.3">
      <c r="A94" s="238"/>
      <c r="B94" s="139" t="str" cm="1">
        <f t="array" ref="B94:B98">$B$10:$B$14</f>
        <v>ΟΙΚΙΑΚΟΣ</v>
      </c>
      <c r="C94" s="9"/>
      <c r="D94" s="10"/>
      <c r="E94" s="232"/>
      <c r="F94" s="39">
        <f>IFERROR(E94/(C94+D94),0)</f>
        <v>0</v>
      </c>
      <c r="G94" s="30"/>
      <c r="H94" s="83">
        <f>IFERROR(G94/(C94+D94),0)</f>
        <v>0</v>
      </c>
      <c r="I94" s="9"/>
      <c r="J94" s="10"/>
      <c r="K94" s="232"/>
      <c r="L94" s="10">
        <f>IFERROR(K94/(I94+J94),0)</f>
        <v>0</v>
      </c>
      <c r="M94" s="30"/>
      <c r="N94" s="83">
        <f>IFERROR(M94/(I94+J94),0)</f>
        <v>0</v>
      </c>
      <c r="O94" s="9"/>
      <c r="P94" s="10"/>
      <c r="Q94" s="232"/>
      <c r="R94" s="10">
        <f t="shared" ref="R94:R98" si="311">IFERROR(Q94/(O94+P94),0)</f>
        <v>0</v>
      </c>
      <c r="S94" s="30"/>
      <c r="T94" s="83">
        <f>IFERROR(S94/(O94+P94),0)</f>
        <v>0</v>
      </c>
      <c r="U94" s="9"/>
      <c r="V94" s="10"/>
      <c r="W94" s="232"/>
      <c r="X94" s="10">
        <f>IFERROR(W94/(U94+V94),0)</f>
        <v>0</v>
      </c>
      <c r="Y94" s="30"/>
      <c r="Z94" s="83">
        <f>IFERROR(Y94/(U94+V94),0)</f>
        <v>0</v>
      </c>
      <c r="AA94" s="9"/>
      <c r="AB94" s="10"/>
      <c r="AC94" s="232"/>
      <c r="AD94" s="10">
        <f>IFERROR(AC94/(AA94+AB94),0)</f>
        <v>0</v>
      </c>
      <c r="AE94" s="30"/>
      <c r="AF94" s="83">
        <f>IFERROR(AE94/(AA94+AB94),0)</f>
        <v>0</v>
      </c>
      <c r="AG94" s="9"/>
      <c r="AH94" s="10"/>
      <c r="AI94" s="232"/>
      <c r="AJ94" s="10">
        <f>IFERROR(AI94/(AG94+AH94),0)</f>
        <v>0</v>
      </c>
      <c r="AK94" s="30"/>
      <c r="AL94" s="83">
        <f>IFERROR(AK94/(AG94+AH94),0)</f>
        <v>0</v>
      </c>
      <c r="AM94" s="9"/>
      <c r="AN94" s="10"/>
      <c r="AO94" s="232"/>
      <c r="AP94" s="10">
        <f>IFERROR(AO94/(AM94+AN94),0)</f>
        <v>0</v>
      </c>
      <c r="AQ94" s="30"/>
      <c r="AR94" s="83">
        <f>IFERROR(AQ94/(AM94+AN94),0)</f>
        <v>0</v>
      </c>
      <c r="AS94" s="9"/>
      <c r="AT94" s="10"/>
      <c r="AU94" s="232"/>
      <c r="AV94" s="10">
        <f>IFERROR(AU94/(AS94+AT94),0)</f>
        <v>0</v>
      </c>
      <c r="AW94" s="30"/>
      <c r="AX94" s="83">
        <f>IFERROR(AW94/(AS94+AT94),0)</f>
        <v>0</v>
      </c>
      <c r="AY94" s="9"/>
      <c r="AZ94" s="10"/>
      <c r="BA94" s="232"/>
      <c r="BB94" s="10">
        <f>IFERROR(BA94/(AY94+AZ94),0)</f>
        <v>0</v>
      </c>
      <c r="BC94" s="30"/>
      <c r="BD94" s="83">
        <f>IFERROR(BC94/(AY94+AZ94),0)</f>
        <v>0</v>
      </c>
      <c r="BE94" s="9"/>
      <c r="BF94" s="10"/>
      <c r="BG94" s="232"/>
      <c r="BH94" s="10">
        <f>IFERROR(BG94/(BE94+BF94),0)</f>
        <v>0</v>
      </c>
      <c r="BI94" s="30"/>
      <c r="BJ94" s="83">
        <f>IFERROR(BI94/(BE94+BF94),0)</f>
        <v>0</v>
      </c>
      <c r="BK94" s="9" cm="1">
        <f t="array" ref="BK94">SUM(_xlfn._xlws.FILTER($C94:$BJ94,$C$8:$BJ$8=BK$8))</f>
        <v>0</v>
      </c>
      <c r="BL94" s="10" cm="1">
        <f t="array" ref="BL94">SUM(_xlfn._xlws.FILTER($C94:$BJ94,$C$8:$BJ$8=BL$8))</f>
        <v>0</v>
      </c>
      <c r="BM94" s="232" cm="1">
        <f t="array" ref="BM94">SUM(_xlfn._xlws.FILTER($C94:$BJ94,$C$8:$BJ$8=BM$8))</f>
        <v>0</v>
      </c>
      <c r="BN94" s="10">
        <f>IFERROR(BM94/(BK94+BL94),0)</f>
        <v>0</v>
      </c>
      <c r="BO94" s="225" cm="1">
        <f t="array" ref="BO94">SUM(_xlfn._xlws.FILTER($C94:$BJ94,$C$8:$BJ$8=BO$8))</f>
        <v>0</v>
      </c>
      <c r="BP94" s="83">
        <f>IFERROR(BO94/(BK94+BL94),0)</f>
        <v>0</v>
      </c>
    </row>
    <row r="95" spans="1:68" ht="19.5" customHeight="1" outlineLevel="1" x14ac:dyDescent="0.3">
      <c r="A95" s="238"/>
      <c r="B95" s="139" t="str">
        <v>ΕΜΠΟΡΙΚΟΣ</v>
      </c>
      <c r="C95" s="9"/>
      <c r="D95" s="10"/>
      <c r="E95" s="232"/>
      <c r="F95" s="39">
        <f t="shared" ref="F95:F98" si="312">IFERROR(E95/(C95+D95),0)</f>
        <v>0</v>
      </c>
      <c r="G95" s="30"/>
      <c r="H95" s="83">
        <f t="shared" ref="H95:H98" si="313">IFERROR(G95/(C95+D95),0)</f>
        <v>0</v>
      </c>
      <c r="I95" s="9"/>
      <c r="J95" s="10"/>
      <c r="K95" s="232"/>
      <c r="L95" s="10">
        <f t="shared" ref="L95:L97" si="314">IFERROR(K95/(I95+J95),0)</f>
        <v>0</v>
      </c>
      <c r="M95" s="30"/>
      <c r="N95" s="83">
        <f t="shared" ref="N95:N98" si="315">IFERROR(M95/(I95+J95),0)</f>
        <v>0</v>
      </c>
      <c r="O95" s="9"/>
      <c r="P95" s="10"/>
      <c r="Q95" s="232"/>
      <c r="R95" s="10">
        <f t="shared" si="311"/>
        <v>0</v>
      </c>
      <c r="S95" s="30"/>
      <c r="T95" s="83">
        <f t="shared" ref="T95:T98" si="316">IFERROR(S95/(O95+P95),0)</f>
        <v>0</v>
      </c>
      <c r="U95" s="9"/>
      <c r="V95" s="10"/>
      <c r="W95" s="232"/>
      <c r="X95" s="10">
        <f t="shared" ref="X95:X97" si="317">IFERROR(W95/(U95+V95),0)</f>
        <v>0</v>
      </c>
      <c r="Y95" s="30"/>
      <c r="Z95" s="83">
        <f t="shared" ref="Z95:Z98" si="318">IFERROR(Y95/(U95+V95),0)</f>
        <v>0</v>
      </c>
      <c r="AA95" s="9"/>
      <c r="AB95" s="10"/>
      <c r="AC95" s="232"/>
      <c r="AD95" s="10">
        <f t="shared" ref="AD95:AD97" si="319">IFERROR(AC95/(AA95+AB95),0)</f>
        <v>0</v>
      </c>
      <c r="AE95" s="30"/>
      <c r="AF95" s="83">
        <f t="shared" ref="AF95:AF98" si="320">IFERROR(AE95/(AA95+AB95),0)</f>
        <v>0</v>
      </c>
      <c r="AG95" s="9"/>
      <c r="AH95" s="10"/>
      <c r="AI95" s="232"/>
      <c r="AJ95" s="10">
        <f t="shared" ref="AJ95:AJ97" si="321">IFERROR(AI95/(AG95+AH95),0)</f>
        <v>0</v>
      </c>
      <c r="AK95" s="30"/>
      <c r="AL95" s="83">
        <f t="shared" ref="AL95:AL98" si="322">IFERROR(AK95/(AG95+AH95),0)</f>
        <v>0</v>
      </c>
      <c r="AM95" s="9"/>
      <c r="AN95" s="10"/>
      <c r="AO95" s="232"/>
      <c r="AP95" s="10">
        <f t="shared" ref="AP95:AP97" si="323">IFERROR(AO95/(AM95+AN95),0)</f>
        <v>0</v>
      </c>
      <c r="AQ95" s="30"/>
      <c r="AR95" s="83">
        <f t="shared" ref="AR95:AR98" si="324">IFERROR(AQ95/(AM95+AN95),0)</f>
        <v>0</v>
      </c>
      <c r="AS95" s="9"/>
      <c r="AT95" s="10"/>
      <c r="AU95" s="232"/>
      <c r="AV95" s="10">
        <f t="shared" ref="AV95:AV97" si="325">IFERROR(AU95/(AS95+AT95),0)</f>
        <v>0</v>
      </c>
      <c r="AW95" s="30"/>
      <c r="AX95" s="83">
        <f t="shared" ref="AX95:AX98" si="326">IFERROR(AW95/(AS95+AT95),0)</f>
        <v>0</v>
      </c>
      <c r="AY95" s="9"/>
      <c r="AZ95" s="10"/>
      <c r="BA95" s="232"/>
      <c r="BB95" s="10">
        <f t="shared" ref="BB95:BB97" si="327">IFERROR(BA95/(AY95+AZ95),0)</f>
        <v>0</v>
      </c>
      <c r="BC95" s="30"/>
      <c r="BD95" s="83">
        <f t="shared" ref="BD95:BD98" si="328">IFERROR(BC95/(AY95+AZ95),0)</f>
        <v>0</v>
      </c>
      <c r="BE95" s="9"/>
      <c r="BF95" s="10"/>
      <c r="BG95" s="232"/>
      <c r="BH95" s="10">
        <f t="shared" ref="BH95:BH97" si="329">IFERROR(BG95/(BE95+BF95),0)</f>
        <v>0</v>
      </c>
      <c r="BI95" s="30"/>
      <c r="BJ95" s="83">
        <f t="shared" ref="BJ95:BJ98" si="330">IFERROR(BI95/(BE95+BF95),0)</f>
        <v>0</v>
      </c>
      <c r="BK95" s="9" cm="1">
        <f t="array" ref="BK95">SUM(_xlfn._xlws.FILTER($C95:$BJ95,$C$8:$BJ$8=BK$8))</f>
        <v>0</v>
      </c>
      <c r="BL95" s="10" cm="1">
        <f t="array" ref="BL95">SUM(_xlfn._xlws.FILTER($C95:$BJ95,$C$8:$BJ$8=BL$8))</f>
        <v>0</v>
      </c>
      <c r="BM95" s="232" cm="1">
        <f t="array" ref="BM95">SUM(_xlfn._xlws.FILTER($C95:$BJ95,$C$8:$BJ$8=BM$8))</f>
        <v>0</v>
      </c>
      <c r="BN95" s="10">
        <f t="shared" ref="BN95:BN97" si="331">IFERROR(BM95/(BK95+BL95),0)</f>
        <v>0</v>
      </c>
      <c r="BO95" s="225" cm="1">
        <f t="array" ref="BO95">SUM(_xlfn._xlws.FILTER($C95:$BJ95,$C$8:$BJ$8=BO$8))</f>
        <v>0</v>
      </c>
      <c r="BP95" s="83">
        <f t="shared" ref="BP95:BP98" si="332">IFERROR(BO95/(BK95+BL95),0)</f>
        <v>0</v>
      </c>
    </row>
    <row r="96" spans="1:68" ht="19.5" customHeight="1" outlineLevel="1" x14ac:dyDescent="0.3">
      <c r="A96" s="238"/>
      <c r="B96" s="139" t="str">
        <v>CNG</v>
      </c>
      <c r="C96" s="9"/>
      <c r="D96" s="10"/>
      <c r="E96" s="232"/>
      <c r="F96" s="39">
        <f t="shared" si="312"/>
        <v>0</v>
      </c>
      <c r="G96" s="30"/>
      <c r="H96" s="83">
        <f t="shared" si="313"/>
        <v>0</v>
      </c>
      <c r="I96" s="9"/>
      <c r="J96" s="10"/>
      <c r="K96" s="232"/>
      <c r="L96" s="10">
        <f t="shared" si="314"/>
        <v>0</v>
      </c>
      <c r="M96" s="30"/>
      <c r="N96" s="83">
        <f t="shared" si="315"/>
        <v>0</v>
      </c>
      <c r="O96" s="9"/>
      <c r="P96" s="10"/>
      <c r="Q96" s="232"/>
      <c r="R96" s="10">
        <f t="shared" si="311"/>
        <v>0</v>
      </c>
      <c r="S96" s="30"/>
      <c r="T96" s="83">
        <f t="shared" si="316"/>
        <v>0</v>
      </c>
      <c r="U96" s="9"/>
      <c r="V96" s="10"/>
      <c r="W96" s="232"/>
      <c r="X96" s="10">
        <f t="shared" si="317"/>
        <v>0</v>
      </c>
      <c r="Y96" s="30"/>
      <c r="Z96" s="83">
        <f t="shared" si="318"/>
        <v>0</v>
      </c>
      <c r="AA96" s="9"/>
      <c r="AB96" s="10"/>
      <c r="AC96" s="232"/>
      <c r="AD96" s="10">
        <f t="shared" si="319"/>
        <v>0</v>
      </c>
      <c r="AE96" s="30"/>
      <c r="AF96" s="83">
        <f t="shared" si="320"/>
        <v>0</v>
      </c>
      <c r="AG96" s="9"/>
      <c r="AH96" s="10"/>
      <c r="AI96" s="232"/>
      <c r="AJ96" s="10">
        <f t="shared" si="321"/>
        <v>0</v>
      </c>
      <c r="AK96" s="30"/>
      <c r="AL96" s="83">
        <f t="shared" si="322"/>
        <v>0</v>
      </c>
      <c r="AM96" s="9"/>
      <c r="AN96" s="10"/>
      <c r="AO96" s="232"/>
      <c r="AP96" s="10">
        <f t="shared" si="323"/>
        <v>0</v>
      </c>
      <c r="AQ96" s="30"/>
      <c r="AR96" s="83">
        <f t="shared" si="324"/>
        <v>0</v>
      </c>
      <c r="AS96" s="9"/>
      <c r="AT96" s="10"/>
      <c r="AU96" s="232"/>
      <c r="AV96" s="10">
        <f t="shared" si="325"/>
        <v>0</v>
      </c>
      <c r="AW96" s="30"/>
      <c r="AX96" s="83">
        <f t="shared" si="326"/>
        <v>0</v>
      </c>
      <c r="AY96" s="9"/>
      <c r="AZ96" s="10"/>
      <c r="BA96" s="232"/>
      <c r="BB96" s="10">
        <f t="shared" si="327"/>
        <v>0</v>
      </c>
      <c r="BC96" s="30"/>
      <c r="BD96" s="83">
        <f t="shared" si="328"/>
        <v>0</v>
      </c>
      <c r="BE96" s="9"/>
      <c r="BF96" s="10"/>
      <c r="BG96" s="232"/>
      <c r="BH96" s="10">
        <f t="shared" si="329"/>
        <v>0</v>
      </c>
      <c r="BI96" s="30"/>
      <c r="BJ96" s="83">
        <f t="shared" si="330"/>
        <v>0</v>
      </c>
      <c r="BK96" s="9" cm="1">
        <f t="array" ref="BK96">SUM(_xlfn._xlws.FILTER($C96:$BJ96,$C$8:$BJ$8=BK$8))</f>
        <v>0</v>
      </c>
      <c r="BL96" s="10" cm="1">
        <f t="array" ref="BL96">SUM(_xlfn._xlws.FILTER($C96:$BJ96,$C$8:$BJ$8=BL$8))</f>
        <v>0</v>
      </c>
      <c r="BM96" s="232" cm="1">
        <f t="array" ref="BM96">SUM(_xlfn._xlws.FILTER($C96:$BJ96,$C$8:$BJ$8=BM$8))</f>
        <v>0</v>
      </c>
      <c r="BN96" s="10">
        <f t="shared" si="331"/>
        <v>0</v>
      </c>
      <c r="BO96" s="225" cm="1">
        <f t="array" ref="BO96">SUM(_xlfn._xlws.FILTER($C96:$BJ96,$C$8:$BJ$8=BO$8))</f>
        <v>0</v>
      </c>
      <c r="BP96" s="83">
        <f t="shared" si="332"/>
        <v>0</v>
      </c>
    </row>
    <row r="97" spans="1:68" ht="19.5" customHeight="1" outlineLevel="1" x14ac:dyDescent="0.3">
      <c r="A97" s="238"/>
      <c r="B97" s="139" t="str">
        <v>ΒΙΟΜΗΧΑΝΙΚΟΣ</v>
      </c>
      <c r="C97" s="9"/>
      <c r="D97" s="10"/>
      <c r="E97" s="232"/>
      <c r="F97" s="39">
        <f t="shared" si="312"/>
        <v>0</v>
      </c>
      <c r="G97" s="30"/>
      <c r="H97" s="83">
        <f t="shared" si="313"/>
        <v>0</v>
      </c>
      <c r="I97" s="9">
        <v>2</v>
      </c>
      <c r="J97" s="10"/>
      <c r="K97" s="232">
        <v>18612047</v>
      </c>
      <c r="L97" s="10">
        <f t="shared" si="314"/>
        <v>9306023.5</v>
      </c>
      <c r="M97" s="30">
        <v>21096.77</v>
      </c>
      <c r="N97" s="83">
        <f t="shared" si="315"/>
        <v>10548.385</v>
      </c>
      <c r="O97" s="9"/>
      <c r="P97" s="10"/>
      <c r="Q97" s="232"/>
      <c r="R97" s="10">
        <f t="shared" si="311"/>
        <v>0</v>
      </c>
      <c r="S97" s="30"/>
      <c r="T97" s="83">
        <f t="shared" si="316"/>
        <v>0</v>
      </c>
      <c r="U97" s="9"/>
      <c r="V97" s="10"/>
      <c r="W97" s="232"/>
      <c r="X97" s="10">
        <f t="shared" si="317"/>
        <v>0</v>
      </c>
      <c r="Y97" s="30"/>
      <c r="Z97" s="83">
        <f t="shared" si="318"/>
        <v>0</v>
      </c>
      <c r="AA97" s="9"/>
      <c r="AB97" s="10"/>
      <c r="AC97" s="232"/>
      <c r="AD97" s="10">
        <f t="shared" si="319"/>
        <v>0</v>
      </c>
      <c r="AE97" s="30"/>
      <c r="AF97" s="83">
        <f t="shared" si="320"/>
        <v>0</v>
      </c>
      <c r="AG97" s="9"/>
      <c r="AH97" s="10"/>
      <c r="AI97" s="232"/>
      <c r="AJ97" s="10">
        <f t="shared" si="321"/>
        <v>0</v>
      </c>
      <c r="AK97" s="30"/>
      <c r="AL97" s="83">
        <f t="shared" si="322"/>
        <v>0</v>
      </c>
      <c r="AM97" s="9"/>
      <c r="AN97" s="10"/>
      <c r="AO97" s="232"/>
      <c r="AP97" s="10">
        <f t="shared" si="323"/>
        <v>0</v>
      </c>
      <c r="AQ97" s="30"/>
      <c r="AR97" s="83">
        <f t="shared" si="324"/>
        <v>0</v>
      </c>
      <c r="AS97" s="9"/>
      <c r="AT97" s="10"/>
      <c r="AU97" s="232"/>
      <c r="AV97" s="10">
        <f t="shared" si="325"/>
        <v>0</v>
      </c>
      <c r="AW97" s="30"/>
      <c r="AX97" s="83">
        <f t="shared" si="326"/>
        <v>0</v>
      </c>
      <c r="AY97" s="9"/>
      <c r="AZ97" s="10"/>
      <c r="BA97" s="232"/>
      <c r="BB97" s="10">
        <f t="shared" si="327"/>
        <v>0</v>
      </c>
      <c r="BC97" s="30"/>
      <c r="BD97" s="83">
        <f t="shared" si="328"/>
        <v>0</v>
      </c>
      <c r="BE97" s="9"/>
      <c r="BF97" s="10"/>
      <c r="BG97" s="232"/>
      <c r="BH97" s="10">
        <f t="shared" si="329"/>
        <v>0</v>
      </c>
      <c r="BI97" s="30"/>
      <c r="BJ97" s="83">
        <f t="shared" si="330"/>
        <v>0</v>
      </c>
      <c r="BK97" s="9" cm="1">
        <f t="array" ref="BK97">SUM(_xlfn._xlws.FILTER($C97:$BJ97,$C$8:$BJ$8=BK$8))</f>
        <v>2</v>
      </c>
      <c r="BL97" s="10" cm="1">
        <f t="array" ref="BL97">SUM(_xlfn._xlws.FILTER($C97:$BJ97,$C$8:$BJ$8=BL$8))</f>
        <v>0</v>
      </c>
      <c r="BM97" s="232" cm="1">
        <f t="array" ref="BM97">SUM(_xlfn._xlws.FILTER($C97:$BJ97,$C$8:$BJ$8=BM$8))</f>
        <v>18612047</v>
      </c>
      <c r="BN97" s="10">
        <f t="shared" si="331"/>
        <v>9306023.5</v>
      </c>
      <c r="BO97" s="225" cm="1">
        <f t="array" ref="BO97">SUM(_xlfn._xlws.FILTER($C97:$BJ97,$C$8:$BJ$8=BO$8))</f>
        <v>21096.77</v>
      </c>
      <c r="BP97" s="83">
        <f t="shared" si="332"/>
        <v>10548.385</v>
      </c>
    </row>
    <row r="98" spans="1:68" ht="19.5" customHeight="1" outlineLevel="1" thickBot="1" x14ac:dyDescent="0.35">
      <c r="A98" s="239"/>
      <c r="B98" s="139" t="str">
        <v>ΚΛΙΜΑΤΙΣΜΟΣ / ΣΥΜΠΑΡΑΓΩΓΗ</v>
      </c>
      <c r="C98" s="160"/>
      <c r="D98" s="148"/>
      <c r="E98" s="233"/>
      <c r="F98" s="39">
        <f t="shared" si="312"/>
        <v>0</v>
      </c>
      <c r="G98" s="140"/>
      <c r="H98" s="83">
        <f t="shared" si="313"/>
        <v>0</v>
      </c>
      <c r="I98" s="160"/>
      <c r="J98" s="148"/>
      <c r="K98" s="233"/>
      <c r="L98" s="10">
        <f>IFERROR(K98/(I98+J98),0)</f>
        <v>0</v>
      </c>
      <c r="M98" s="30"/>
      <c r="N98" s="83">
        <f t="shared" si="315"/>
        <v>0</v>
      </c>
      <c r="O98" s="160"/>
      <c r="P98" s="148"/>
      <c r="Q98" s="233"/>
      <c r="R98" s="10">
        <f t="shared" si="311"/>
        <v>0</v>
      </c>
      <c r="S98" s="30"/>
      <c r="T98" s="83">
        <f t="shared" si="316"/>
        <v>0</v>
      </c>
      <c r="U98" s="160"/>
      <c r="V98" s="148"/>
      <c r="W98" s="233"/>
      <c r="X98" s="10">
        <f>IFERROR(W98/(U98+V98),0)</f>
        <v>0</v>
      </c>
      <c r="Y98" s="30"/>
      <c r="Z98" s="83">
        <f t="shared" si="318"/>
        <v>0</v>
      </c>
      <c r="AA98" s="160"/>
      <c r="AB98" s="148"/>
      <c r="AC98" s="233"/>
      <c r="AD98" s="10">
        <f>IFERROR(AC98/(AA98+AB98),0)</f>
        <v>0</v>
      </c>
      <c r="AE98" s="30"/>
      <c r="AF98" s="83">
        <f t="shared" si="320"/>
        <v>0</v>
      </c>
      <c r="AG98" s="160"/>
      <c r="AH98" s="148"/>
      <c r="AI98" s="233"/>
      <c r="AJ98" s="10">
        <f>IFERROR(AI98/(AG98+AH98),0)</f>
        <v>0</v>
      </c>
      <c r="AK98" s="30"/>
      <c r="AL98" s="83">
        <f t="shared" si="322"/>
        <v>0</v>
      </c>
      <c r="AM98" s="160"/>
      <c r="AN98" s="148"/>
      <c r="AO98" s="233"/>
      <c r="AP98" s="10">
        <f>IFERROR(AO98/(AM98+AN98),0)</f>
        <v>0</v>
      </c>
      <c r="AQ98" s="30"/>
      <c r="AR98" s="83">
        <f t="shared" si="324"/>
        <v>0</v>
      </c>
      <c r="AS98" s="160"/>
      <c r="AT98" s="148"/>
      <c r="AU98" s="233"/>
      <c r="AV98" s="10">
        <f>IFERROR(AU98/(AS98+AT98),0)</f>
        <v>0</v>
      </c>
      <c r="AW98" s="30"/>
      <c r="AX98" s="83">
        <f t="shared" si="326"/>
        <v>0</v>
      </c>
      <c r="AY98" s="160"/>
      <c r="AZ98" s="148"/>
      <c r="BA98" s="233"/>
      <c r="BB98" s="10">
        <f>IFERROR(BA98/(AY98+AZ98),0)</f>
        <v>0</v>
      </c>
      <c r="BC98" s="30"/>
      <c r="BD98" s="83">
        <f t="shared" si="328"/>
        <v>0</v>
      </c>
      <c r="BE98" s="160"/>
      <c r="BF98" s="148"/>
      <c r="BG98" s="233"/>
      <c r="BH98" s="10">
        <f>IFERROR(BG98/(BE98+BF98),0)</f>
        <v>0</v>
      </c>
      <c r="BI98" s="30"/>
      <c r="BJ98" s="83">
        <f t="shared" si="330"/>
        <v>0</v>
      </c>
      <c r="BK98" s="160" cm="1">
        <f t="array" ref="BK98">SUM(_xlfn._xlws.FILTER($C98:$BJ98,$C$8:$BJ$8=BK$8))</f>
        <v>0</v>
      </c>
      <c r="BL98" s="148" cm="1">
        <f t="array" ref="BL98">SUM(_xlfn._xlws.FILTER($C98:$BJ98,$C$8:$BJ$8=BL$8))</f>
        <v>0</v>
      </c>
      <c r="BM98" s="233" cm="1">
        <f t="array" ref="BM98">SUM(_xlfn._xlws.FILTER($C98:$BJ98,$C$8:$BJ$8=BM$8))</f>
        <v>0</v>
      </c>
      <c r="BN98" s="10">
        <f>IFERROR(BM98/(BK98+BL98),0)</f>
        <v>0</v>
      </c>
      <c r="BO98" s="225" cm="1">
        <f t="array" ref="BO98">SUM(_xlfn._xlws.FILTER($C98:$BJ98,$C$8:$BJ$8=BO$8))</f>
        <v>0</v>
      </c>
      <c r="BP98" s="83">
        <f t="shared" si="332"/>
        <v>0</v>
      </c>
    </row>
    <row r="99" spans="1:68" ht="36" customHeight="1" outlineLevel="1" x14ac:dyDescent="0.3">
      <c r="A99" s="237">
        <v>16</v>
      </c>
      <c r="B99" s="141" t="s">
        <v>162</v>
      </c>
      <c r="C99" s="73">
        <f>SUM(C100:C104)</f>
        <v>10164</v>
      </c>
      <c r="D99" s="74">
        <f>SUM(D100:D104)</f>
        <v>0</v>
      </c>
      <c r="E99" s="231">
        <f>SUM(E100:E104)</f>
        <v>2178476</v>
      </c>
      <c r="F99" s="121">
        <f>IFERROR(E99/(C99+D99),0)</f>
        <v>214.33254624163715</v>
      </c>
      <c r="G99" s="82">
        <f>SUM(G100:G104)</f>
        <v>50451.450000000004</v>
      </c>
      <c r="H99" s="37">
        <f>IFERROR(G99/(C99+D99),0)</f>
        <v>4.9637396694214884</v>
      </c>
      <c r="I99" s="73">
        <f>SUM(I100:I104)</f>
        <v>2854</v>
      </c>
      <c r="J99" s="74">
        <f>SUM(J100:J104)</f>
        <v>0</v>
      </c>
      <c r="K99" s="231">
        <f>SUM(K100:K104)</f>
        <v>1472919</v>
      </c>
      <c r="L99" s="74">
        <f>IFERROR(K99/(I99+J99),0)</f>
        <v>516.08934828311146</v>
      </c>
      <c r="M99" s="82">
        <f>SUM(M100:M104)</f>
        <v>24909.899999999998</v>
      </c>
      <c r="N99" s="37">
        <f>IFERROR(M99/(I99+J99),0)</f>
        <v>8.7280658724597053</v>
      </c>
      <c r="O99" s="73">
        <f>SUM(O100:O104)</f>
        <v>7133</v>
      </c>
      <c r="P99" s="74">
        <f>SUM(P100:P104)</f>
        <v>0</v>
      </c>
      <c r="Q99" s="231">
        <f>SUM(Q100:Q104)</f>
        <v>4040132</v>
      </c>
      <c r="R99" s="74">
        <f>IFERROR(Q99/(O99+P99),0)</f>
        <v>566.40011215477364</v>
      </c>
      <c r="S99" s="82">
        <f>SUM(S100:S104)</f>
        <v>87466.409999999989</v>
      </c>
      <c r="T99" s="37">
        <f>IFERROR(S99/(O99+P99),0)</f>
        <v>12.262219262582363</v>
      </c>
      <c r="U99" s="73">
        <f>SUM(U100:U104)</f>
        <v>72</v>
      </c>
      <c r="V99" s="74">
        <f>SUM(V100:V104)</f>
        <v>0</v>
      </c>
      <c r="W99" s="231">
        <f>SUM(W100:W104)</f>
        <v>23163</v>
      </c>
      <c r="X99" s="74">
        <f>IFERROR(W99/(U99+V99),0)</f>
        <v>321.70833333333331</v>
      </c>
      <c r="Y99" s="81">
        <f>SUM(Y100:Y104)</f>
        <v>799.68000000000006</v>
      </c>
      <c r="Z99" s="37">
        <f>IFERROR(Y99/(U99+V99),0)</f>
        <v>11.106666666666667</v>
      </c>
      <c r="AA99" s="73">
        <f>SUM(AA100:AA104)</f>
        <v>112</v>
      </c>
      <c r="AB99" s="74">
        <f>SUM(AB100:AB104)</f>
        <v>0</v>
      </c>
      <c r="AC99" s="231">
        <f>SUM(AC100:AC104)</f>
        <v>23885</v>
      </c>
      <c r="AD99" s="74">
        <f>IFERROR(AC99/(AA99+AB99),0)</f>
        <v>213.25892857142858</v>
      </c>
      <c r="AE99" s="81">
        <f>SUM(AE100:AE104)</f>
        <v>1055.99</v>
      </c>
      <c r="AF99" s="37">
        <f>IFERROR(AE99/(AA99+AB99),0)</f>
        <v>9.4284821428571437</v>
      </c>
      <c r="AG99" s="73">
        <f>SUM(AG100:AG104)</f>
        <v>38</v>
      </c>
      <c r="AH99" s="74">
        <f>SUM(AH100:AH104)</f>
        <v>0</v>
      </c>
      <c r="AI99" s="231">
        <f>SUM(AI100:AI104)</f>
        <v>5392</v>
      </c>
      <c r="AJ99" s="74">
        <f>IFERROR(AI99/(AG99+AH99),0)</f>
        <v>141.89473684210526</v>
      </c>
      <c r="AK99" s="82">
        <f>SUM(AK100:AK104)</f>
        <v>327.83</v>
      </c>
      <c r="AL99" s="37">
        <f>IFERROR(AK99/(AG99+AH99),0)</f>
        <v>8.6271052631578939</v>
      </c>
      <c r="AM99" s="73">
        <f>SUM(AM100:AM104)</f>
        <v>0</v>
      </c>
      <c r="AN99" s="74">
        <f>SUM(AN100:AN104)</f>
        <v>0</v>
      </c>
      <c r="AO99" s="231">
        <f>SUM(AO100:AO104)</f>
        <v>0</v>
      </c>
      <c r="AP99" s="74">
        <f>IFERROR(AO99/(AM99+AN99),0)</f>
        <v>0</v>
      </c>
      <c r="AQ99" s="82">
        <f>SUM(AQ100:AQ104)</f>
        <v>0</v>
      </c>
      <c r="AR99" s="37">
        <f>IFERROR(AQ99/(AM99+AN99),0)</f>
        <v>0</v>
      </c>
      <c r="AS99" s="73">
        <f>SUM(AS100:AS104)</f>
        <v>0</v>
      </c>
      <c r="AT99" s="74">
        <f>SUM(AT100:AT104)</f>
        <v>0</v>
      </c>
      <c r="AU99" s="231">
        <f>SUM(AU100:AU104)</f>
        <v>0</v>
      </c>
      <c r="AV99" s="74">
        <f>IFERROR(AU99/(AS99+AT99),0)</f>
        <v>0</v>
      </c>
      <c r="AW99" s="82">
        <f>SUM(AW100:AW104)</f>
        <v>0</v>
      </c>
      <c r="AX99" s="37">
        <f>IFERROR(AW99/(AS99+AT99),0)</f>
        <v>0</v>
      </c>
      <c r="AY99" s="73">
        <f>SUM(AY100:AY104)</f>
        <v>0</v>
      </c>
      <c r="AZ99" s="74">
        <f>SUM(AZ100:AZ104)</f>
        <v>0</v>
      </c>
      <c r="BA99" s="231">
        <f>SUM(BA100:BA104)</f>
        <v>0</v>
      </c>
      <c r="BB99" s="74">
        <f>IFERROR(BA99/(AY99+AZ99),0)</f>
        <v>0</v>
      </c>
      <c r="BC99" s="82">
        <f>SUM(BC100:BC104)</f>
        <v>0</v>
      </c>
      <c r="BD99" s="37">
        <f>IFERROR(BC99/(AY99+AZ99),0)</f>
        <v>0</v>
      </c>
      <c r="BE99" s="73">
        <f>SUM(BE100:BE104)</f>
        <v>0</v>
      </c>
      <c r="BF99" s="74">
        <f>SUM(BF100:BF104)</f>
        <v>0</v>
      </c>
      <c r="BG99" s="231">
        <f>SUM(BG100:BG104)</f>
        <v>0</v>
      </c>
      <c r="BH99" s="74">
        <f>IFERROR(BG99/(BE99+BF99),0)</f>
        <v>0</v>
      </c>
      <c r="BI99" s="82">
        <f>SUM(BI100:BI104)</f>
        <v>0</v>
      </c>
      <c r="BJ99" s="37">
        <f>IFERROR(BI99/(BE99+BF99),0)</f>
        <v>0</v>
      </c>
      <c r="BK99" s="73">
        <f>SUM(BK100:BK104)</f>
        <v>20373</v>
      </c>
      <c r="BL99" s="74">
        <f>SUM(BL100:BL104)</f>
        <v>0</v>
      </c>
      <c r="BM99" s="231">
        <f>SUM(BM100:BM104)</f>
        <v>7743967</v>
      </c>
      <c r="BN99" s="74">
        <f>IFERROR(BM99/(BK99+BL99),0)</f>
        <v>380.10931134344474</v>
      </c>
      <c r="BO99" s="82">
        <f>SUM(BO100:BO104)</f>
        <v>165011.26</v>
      </c>
      <c r="BP99" s="37">
        <f>IFERROR(BO99/(BK99+BL99),0)</f>
        <v>8.0995071908899039</v>
      </c>
    </row>
    <row r="100" spans="1:68" ht="19.5" customHeight="1" outlineLevel="1" x14ac:dyDescent="0.3">
      <c r="A100" s="238"/>
      <c r="B100" s="139" t="str" cm="1">
        <f t="array" ref="B100:B104">$B$10:$B$14</f>
        <v>ΟΙΚΙΑΚΟΣ</v>
      </c>
      <c r="C100" s="9">
        <v>9858</v>
      </c>
      <c r="D100" s="10"/>
      <c r="E100" s="232">
        <v>1838543</v>
      </c>
      <c r="F100" s="39">
        <f>IFERROR(E100/(C100+D100),0)</f>
        <v>186.50263745181579</v>
      </c>
      <c r="G100" s="30">
        <v>44308.69</v>
      </c>
      <c r="H100" s="83">
        <f>IFERROR(G100/(C100+D100),0)</f>
        <v>4.4946936498275516</v>
      </c>
      <c r="I100" s="9">
        <v>2754</v>
      </c>
      <c r="J100" s="10"/>
      <c r="K100" s="232">
        <v>503194</v>
      </c>
      <c r="L100" s="10">
        <f>IFERROR(K100/(I100+J100),0)</f>
        <v>182.71387073347859</v>
      </c>
      <c r="M100" s="30">
        <v>16033.689999999999</v>
      </c>
      <c r="N100" s="83">
        <f>IFERROR(M100/(I100+J100),0)</f>
        <v>5.8219644153957875</v>
      </c>
      <c r="O100" s="9">
        <v>6813</v>
      </c>
      <c r="P100" s="10"/>
      <c r="Q100" s="232">
        <v>1059727</v>
      </c>
      <c r="R100" s="219">
        <f t="shared" ref="R100:R104" si="333">IFERROR(Q100/(O100+P100),0)</f>
        <v>155.54484074563334</v>
      </c>
      <c r="S100" s="220">
        <v>38965.51</v>
      </c>
      <c r="T100" s="220">
        <f t="shared" ref="T100:T104" si="334">IFERROR(S100/(O100+P100),0)</f>
        <v>5.7192881256421551</v>
      </c>
      <c r="U100" s="9">
        <v>68</v>
      </c>
      <c r="V100" s="10"/>
      <c r="W100" s="232">
        <v>7028</v>
      </c>
      <c r="X100" s="10">
        <f>IFERROR(W100/(U100+V100),0)</f>
        <v>103.35294117647059</v>
      </c>
      <c r="Y100" s="30">
        <v>506.55</v>
      </c>
      <c r="Z100" s="83">
        <f>IFERROR(Y100/(U100+V100),0)</f>
        <v>7.4492647058823529</v>
      </c>
      <c r="AA100" s="9">
        <v>110</v>
      </c>
      <c r="AB100" s="10"/>
      <c r="AC100" s="232">
        <v>23677</v>
      </c>
      <c r="AD100" s="10">
        <f>IFERROR(AC100/(AA100+AB100),0)</f>
        <v>215.24545454545455</v>
      </c>
      <c r="AE100" s="30">
        <v>1039.4000000000001</v>
      </c>
      <c r="AF100" s="83">
        <f>IFERROR(AE100/(AA100+AB100),0)</f>
        <v>9.4490909090909092</v>
      </c>
      <c r="AG100" s="9">
        <v>37</v>
      </c>
      <c r="AH100" s="10"/>
      <c r="AI100" s="232">
        <v>5392</v>
      </c>
      <c r="AJ100" s="10">
        <f>IFERROR(AI100/(AG100+AH100),0)</f>
        <v>145.72972972972974</v>
      </c>
      <c r="AK100" s="30">
        <v>316.2</v>
      </c>
      <c r="AL100" s="83">
        <f>IFERROR(AK100/(AG100+AH100),0)</f>
        <v>8.5459459459459453</v>
      </c>
      <c r="AM100" s="9"/>
      <c r="AN100" s="10"/>
      <c r="AO100" s="232"/>
      <c r="AP100" s="10">
        <f>IFERROR(AO100/(AM100+AN100),0)</f>
        <v>0</v>
      </c>
      <c r="AQ100" s="30"/>
      <c r="AR100" s="83">
        <f>IFERROR(AQ100/(AM100+AN100),0)</f>
        <v>0</v>
      </c>
      <c r="AS100" s="9"/>
      <c r="AT100" s="10"/>
      <c r="AU100" s="232"/>
      <c r="AV100" s="10">
        <f>IFERROR(AU100/(AS100+AT100),0)</f>
        <v>0</v>
      </c>
      <c r="AW100" s="30"/>
      <c r="AX100" s="83">
        <f>IFERROR(AW100/(AS100+AT100),0)</f>
        <v>0</v>
      </c>
      <c r="AY100" s="9"/>
      <c r="AZ100" s="10"/>
      <c r="BA100" s="232"/>
      <c r="BB100" s="10">
        <f>IFERROR(BA100/(AY100+AZ100),0)</f>
        <v>0</v>
      </c>
      <c r="BC100" s="30"/>
      <c r="BD100" s="83">
        <f>IFERROR(BC100/(AY100+AZ100),0)</f>
        <v>0</v>
      </c>
      <c r="BE100" s="9"/>
      <c r="BF100" s="10"/>
      <c r="BG100" s="232"/>
      <c r="BH100" s="10">
        <f>IFERROR(BG100/(BE100+BF100),0)</f>
        <v>0</v>
      </c>
      <c r="BI100" s="30"/>
      <c r="BJ100" s="83">
        <f>IFERROR(BI100/(BE100+BF100),0)</f>
        <v>0</v>
      </c>
      <c r="BK100" s="9" cm="1">
        <f t="array" ref="BK100">SUM(_xlfn._xlws.FILTER($C100:$BJ100,$C$8:$BJ$8=BK$8))</f>
        <v>19640</v>
      </c>
      <c r="BL100" s="10" cm="1">
        <f t="array" ref="BL100">SUM(_xlfn._xlws.FILTER($C100:$BJ100,$C$8:$BJ$8=BL$8))</f>
        <v>0</v>
      </c>
      <c r="BM100" s="232" cm="1">
        <f t="array" ref="BM100">SUM(_xlfn._xlws.FILTER($C100:$BJ100,$C$8:$BJ$8=BM$8))</f>
        <v>3437561</v>
      </c>
      <c r="BN100" s="10">
        <f>IFERROR(BM100/(BK100+BL100),0)</f>
        <v>175.02856415478615</v>
      </c>
      <c r="BO100" s="225" cm="1">
        <f t="array" ref="BO100">SUM(_xlfn._xlws.FILTER($C100:$BJ100,$C$8:$BJ$8=BO$8))</f>
        <v>101170.04000000001</v>
      </c>
      <c r="BP100" s="83">
        <f>IFERROR(BO100/(BK100+BL100),0)</f>
        <v>5.1512240325865584</v>
      </c>
    </row>
    <row r="101" spans="1:68" ht="19.5" customHeight="1" outlineLevel="1" x14ac:dyDescent="0.3">
      <c r="A101" s="238"/>
      <c r="B101" s="139" t="str">
        <v>ΕΜΠΟΡΙΚΟΣ</v>
      </c>
      <c r="C101" s="9">
        <v>306</v>
      </c>
      <c r="D101" s="10"/>
      <c r="E101" s="232">
        <v>339933</v>
      </c>
      <c r="F101" s="39">
        <f t="shared" ref="F101:F104" si="335">IFERROR(E101/(C101+D101),0)</f>
        <v>1110.8921568627452</v>
      </c>
      <c r="G101" s="30">
        <v>6142.76</v>
      </c>
      <c r="H101" s="83">
        <f t="shared" ref="H101:H104" si="336">IFERROR(G101/(C101+D101),0)</f>
        <v>20.074379084967322</v>
      </c>
      <c r="I101" s="9">
        <v>99</v>
      </c>
      <c r="J101" s="10"/>
      <c r="K101" s="232">
        <v>488760</v>
      </c>
      <c r="L101" s="10">
        <f t="shared" ref="L101:L103" si="337">IFERROR(K101/(I101+J101),0)</f>
        <v>4936.969696969697</v>
      </c>
      <c r="M101" s="30">
        <v>8067.6100000000006</v>
      </c>
      <c r="N101" s="83">
        <f t="shared" ref="N101" si="338">IFERROR(M101/(I101+J101),0)</f>
        <v>81.491010101010104</v>
      </c>
      <c r="O101" s="9">
        <v>317</v>
      </c>
      <c r="P101" s="10"/>
      <c r="Q101" s="232">
        <v>2838924</v>
      </c>
      <c r="R101" s="222">
        <f t="shared" si="333"/>
        <v>8955.5962145110407</v>
      </c>
      <c r="S101" s="223">
        <v>47805.39</v>
      </c>
      <c r="T101" s="223">
        <f t="shared" si="334"/>
        <v>150.80564668769716</v>
      </c>
      <c r="U101" s="9">
        <v>4</v>
      </c>
      <c r="V101" s="10"/>
      <c r="W101" s="232">
        <v>16135</v>
      </c>
      <c r="X101" s="10">
        <f t="shared" ref="X101:X103" si="339">IFERROR(W101/(U101+V101),0)</f>
        <v>4033.75</v>
      </c>
      <c r="Y101" s="30">
        <v>293.13</v>
      </c>
      <c r="Z101" s="83">
        <f t="shared" ref="Z101" si="340">IFERROR(Y101/(U101+V101),0)</f>
        <v>73.282499999999999</v>
      </c>
      <c r="AA101" s="9">
        <v>2</v>
      </c>
      <c r="AB101" s="10"/>
      <c r="AC101" s="232">
        <v>208</v>
      </c>
      <c r="AD101" s="10">
        <f t="shared" ref="AD101:AD103" si="341">IFERROR(AC101/(AA101+AB101),0)</f>
        <v>104</v>
      </c>
      <c r="AE101" s="30">
        <v>16.59</v>
      </c>
      <c r="AF101" s="83">
        <f t="shared" ref="AF101" si="342">IFERROR(AE101/(AA101+AB101),0)</f>
        <v>8.2949999999999999</v>
      </c>
      <c r="AG101" s="9">
        <v>1</v>
      </c>
      <c r="AH101" s="10"/>
      <c r="AI101" s="232">
        <v>0</v>
      </c>
      <c r="AJ101" s="10">
        <f t="shared" ref="AJ101:AJ103" si="343">IFERROR(AI101/(AG101+AH101),0)</f>
        <v>0</v>
      </c>
      <c r="AK101" s="30">
        <v>11.63</v>
      </c>
      <c r="AL101" s="83">
        <f t="shared" ref="AL101" si="344">IFERROR(AK101/(AG101+AH101),0)</f>
        <v>11.63</v>
      </c>
      <c r="AM101" s="9"/>
      <c r="AN101" s="10"/>
      <c r="AO101" s="232"/>
      <c r="AP101" s="10">
        <f t="shared" ref="AP101:AP103" si="345">IFERROR(AO101/(AM101+AN101),0)</f>
        <v>0</v>
      </c>
      <c r="AQ101" s="30"/>
      <c r="AR101" s="83">
        <f t="shared" ref="AR101:AR104" si="346">IFERROR(AQ101/(AM101+AN101),0)</f>
        <v>0</v>
      </c>
      <c r="AS101" s="9"/>
      <c r="AT101" s="10"/>
      <c r="AU101" s="232"/>
      <c r="AV101" s="10">
        <f t="shared" ref="AV101:AV103" si="347">IFERROR(AU101/(AS101+AT101),0)</f>
        <v>0</v>
      </c>
      <c r="AW101" s="30"/>
      <c r="AX101" s="83">
        <f t="shared" ref="AX101:AX104" si="348">IFERROR(AW101/(AS101+AT101),0)</f>
        <v>0</v>
      </c>
      <c r="AY101" s="9"/>
      <c r="AZ101" s="10"/>
      <c r="BA101" s="232"/>
      <c r="BB101" s="10">
        <f t="shared" ref="BB101:BB103" si="349">IFERROR(BA101/(AY101+AZ101),0)</f>
        <v>0</v>
      </c>
      <c r="BC101" s="30"/>
      <c r="BD101" s="83">
        <f t="shared" ref="BD101:BD104" si="350">IFERROR(BC101/(AY101+AZ101),0)</f>
        <v>0</v>
      </c>
      <c r="BE101" s="9"/>
      <c r="BF101" s="10"/>
      <c r="BG101" s="232"/>
      <c r="BH101" s="10">
        <f t="shared" ref="BH101:BH103" si="351">IFERROR(BG101/(BE101+BF101),0)</f>
        <v>0</v>
      </c>
      <c r="BI101" s="30"/>
      <c r="BJ101" s="83">
        <f t="shared" ref="BJ101" si="352">IFERROR(BI101/(BE101+BF101),0)</f>
        <v>0</v>
      </c>
      <c r="BK101" s="9" cm="1">
        <f t="array" ref="BK101">SUM(_xlfn._xlws.FILTER($C101:$BJ101,$C$8:$BJ$8=BK$8))</f>
        <v>729</v>
      </c>
      <c r="BL101" s="10" cm="1">
        <f t="array" ref="BL101">SUM(_xlfn._xlws.FILTER($C101:$BJ101,$C$8:$BJ$8=BL$8))</f>
        <v>0</v>
      </c>
      <c r="BM101" s="232" cm="1">
        <f t="array" ref="BM101">SUM(_xlfn._xlws.FILTER($C101:$BJ101,$C$8:$BJ$8=BM$8))</f>
        <v>3683960</v>
      </c>
      <c r="BN101" s="10">
        <f t="shared" ref="BN101:BN103" si="353">IFERROR(BM101/(BK101+BL101),0)</f>
        <v>5053.4430727023318</v>
      </c>
      <c r="BO101" s="225" cm="1">
        <f t="array" ref="BO101">SUM(_xlfn._xlws.FILTER($C101:$BJ101,$C$8:$BJ$8=BO$8))</f>
        <v>62337.109999999993</v>
      </c>
      <c r="BP101" s="83">
        <f t="shared" ref="BP101:BP104" si="354">IFERROR(BO101/(BK101+BL101),0)</f>
        <v>85.510438957475984</v>
      </c>
    </row>
    <row r="102" spans="1:68" ht="19.5" customHeight="1" outlineLevel="1" x14ac:dyDescent="0.3">
      <c r="A102" s="238"/>
      <c r="B102" s="139" t="str">
        <v>CNG</v>
      </c>
      <c r="C102" s="9"/>
      <c r="D102" s="10"/>
      <c r="E102" s="232"/>
      <c r="F102" s="39">
        <f t="shared" si="335"/>
        <v>0</v>
      </c>
      <c r="G102" s="30"/>
      <c r="H102" s="83">
        <f t="shared" si="336"/>
        <v>0</v>
      </c>
      <c r="I102" s="9"/>
      <c r="J102" s="10"/>
      <c r="K102" s="232"/>
      <c r="L102" s="10">
        <f t="shared" si="337"/>
        <v>0</v>
      </c>
      <c r="M102" s="30"/>
      <c r="N102" s="83">
        <f>IFERROR(M102/(I102+J102),0)</f>
        <v>0</v>
      </c>
      <c r="O102" s="9" t="s">
        <v>104</v>
      </c>
      <c r="P102" s="10"/>
      <c r="Q102" s="232"/>
      <c r="R102" s="222">
        <f t="shared" si="333"/>
        <v>0</v>
      </c>
      <c r="S102" s="223"/>
      <c r="T102" s="223">
        <f t="shared" si="334"/>
        <v>0</v>
      </c>
      <c r="U102" s="9"/>
      <c r="V102" s="10"/>
      <c r="W102" s="232"/>
      <c r="X102" s="10">
        <f t="shared" si="339"/>
        <v>0</v>
      </c>
      <c r="Y102" s="30"/>
      <c r="Z102" s="83">
        <f>IFERROR(Y102/(U102+V102),0)</f>
        <v>0</v>
      </c>
      <c r="AA102" s="9"/>
      <c r="AB102" s="10"/>
      <c r="AC102" s="232"/>
      <c r="AD102" s="10">
        <f t="shared" si="341"/>
        <v>0</v>
      </c>
      <c r="AE102" s="30"/>
      <c r="AF102" s="83">
        <f>IFERROR(AE102/(AA102+AB102),0)</f>
        <v>0</v>
      </c>
      <c r="AG102" s="9"/>
      <c r="AH102" s="10"/>
      <c r="AI102" s="232"/>
      <c r="AJ102" s="10">
        <f t="shared" si="343"/>
        <v>0</v>
      </c>
      <c r="AK102" s="30"/>
      <c r="AL102" s="83">
        <f>IFERROR(AK102/(AG102+AH102),0)</f>
        <v>0</v>
      </c>
      <c r="AM102" s="9"/>
      <c r="AN102" s="10"/>
      <c r="AO102" s="232"/>
      <c r="AP102" s="10">
        <f t="shared" si="345"/>
        <v>0</v>
      </c>
      <c r="AQ102" s="30"/>
      <c r="AR102" s="83">
        <f t="shared" si="346"/>
        <v>0</v>
      </c>
      <c r="AS102" s="9"/>
      <c r="AT102" s="10"/>
      <c r="AU102" s="232"/>
      <c r="AV102" s="10">
        <f t="shared" si="347"/>
        <v>0</v>
      </c>
      <c r="AW102" s="30"/>
      <c r="AX102" s="83">
        <f t="shared" si="348"/>
        <v>0</v>
      </c>
      <c r="AY102" s="9"/>
      <c r="AZ102" s="10"/>
      <c r="BA102" s="232"/>
      <c r="BB102" s="10">
        <f t="shared" si="349"/>
        <v>0</v>
      </c>
      <c r="BC102" s="30"/>
      <c r="BD102" s="83">
        <f t="shared" si="350"/>
        <v>0</v>
      </c>
      <c r="BE102" s="9"/>
      <c r="BF102" s="10"/>
      <c r="BG102" s="232"/>
      <c r="BH102" s="10">
        <f t="shared" si="351"/>
        <v>0</v>
      </c>
      <c r="BI102" s="30"/>
      <c r="BJ102" s="83">
        <f>IFERROR(BI102/(BE102+BF102),0)</f>
        <v>0</v>
      </c>
      <c r="BK102" s="9" cm="1">
        <f t="array" ref="BK102">SUM(_xlfn._xlws.FILTER($C102:$BJ102,$C$8:$BJ$8=BK$8))</f>
        <v>0</v>
      </c>
      <c r="BL102" s="10" cm="1">
        <f t="array" ref="BL102">SUM(_xlfn._xlws.FILTER($C102:$BJ102,$C$8:$BJ$8=BL$8))</f>
        <v>0</v>
      </c>
      <c r="BM102" s="232" cm="1">
        <f t="array" ref="BM102">SUM(_xlfn._xlws.FILTER($C102:$BJ102,$C$8:$BJ$8=BM$8))</f>
        <v>0</v>
      </c>
      <c r="BN102" s="10">
        <f t="shared" si="353"/>
        <v>0</v>
      </c>
      <c r="BO102" s="225" cm="1">
        <f t="array" ref="BO102">SUM(_xlfn._xlws.FILTER($C102:$BJ102,$C$8:$BJ$8=BO$8))</f>
        <v>0</v>
      </c>
      <c r="BP102" s="83">
        <f t="shared" si="354"/>
        <v>0</v>
      </c>
    </row>
    <row r="103" spans="1:68" ht="19.5" customHeight="1" outlineLevel="1" x14ac:dyDescent="0.3">
      <c r="A103" s="238"/>
      <c r="B103" s="139" t="str">
        <v>ΒΙΟΜΗΧΑΝΙΚΟΣ</v>
      </c>
      <c r="C103" s="9"/>
      <c r="D103" s="10"/>
      <c r="E103" s="232"/>
      <c r="F103" s="39">
        <f t="shared" si="335"/>
        <v>0</v>
      </c>
      <c r="G103" s="30"/>
      <c r="H103" s="83">
        <f t="shared" si="336"/>
        <v>0</v>
      </c>
      <c r="I103" s="9">
        <v>1</v>
      </c>
      <c r="J103" s="10"/>
      <c r="K103" s="232">
        <v>480965</v>
      </c>
      <c r="L103" s="10">
        <f t="shared" si="337"/>
        <v>480965</v>
      </c>
      <c r="M103" s="30">
        <v>808.6</v>
      </c>
      <c r="N103" s="83">
        <f>IFERROR(M103/(I103+J103),0)</f>
        <v>808.6</v>
      </c>
      <c r="O103" s="9" t="s">
        <v>104</v>
      </c>
      <c r="P103" s="10"/>
      <c r="Q103" s="232"/>
      <c r="R103" s="222">
        <f t="shared" si="333"/>
        <v>0</v>
      </c>
      <c r="S103" s="223"/>
      <c r="T103" s="223">
        <f t="shared" si="334"/>
        <v>0</v>
      </c>
      <c r="U103" s="9"/>
      <c r="V103" s="10"/>
      <c r="W103" s="232"/>
      <c r="X103" s="10">
        <f t="shared" si="339"/>
        <v>0</v>
      </c>
      <c r="Y103" s="30"/>
      <c r="Z103" s="83">
        <f>IFERROR(Y103/(U103+V103),0)</f>
        <v>0</v>
      </c>
      <c r="AA103" s="9"/>
      <c r="AB103" s="10"/>
      <c r="AC103" s="232"/>
      <c r="AD103" s="10">
        <f t="shared" si="341"/>
        <v>0</v>
      </c>
      <c r="AE103" s="30"/>
      <c r="AF103" s="83">
        <f>IFERROR(AE103/(AA103+AB103),0)</f>
        <v>0</v>
      </c>
      <c r="AG103" s="9"/>
      <c r="AH103" s="10"/>
      <c r="AI103" s="232"/>
      <c r="AJ103" s="10">
        <f t="shared" si="343"/>
        <v>0</v>
      </c>
      <c r="AK103" s="30"/>
      <c r="AL103" s="83">
        <f>IFERROR(AK103/(AG103+AH103),0)</f>
        <v>0</v>
      </c>
      <c r="AM103" s="9"/>
      <c r="AN103" s="10"/>
      <c r="AO103" s="232"/>
      <c r="AP103" s="10">
        <f t="shared" si="345"/>
        <v>0</v>
      </c>
      <c r="AQ103" s="30"/>
      <c r="AR103" s="83">
        <f t="shared" si="346"/>
        <v>0</v>
      </c>
      <c r="AS103" s="9"/>
      <c r="AT103" s="10"/>
      <c r="AU103" s="232"/>
      <c r="AV103" s="10">
        <f t="shared" si="347"/>
        <v>0</v>
      </c>
      <c r="AW103" s="30"/>
      <c r="AX103" s="83">
        <f t="shared" si="348"/>
        <v>0</v>
      </c>
      <c r="AY103" s="9"/>
      <c r="AZ103" s="10"/>
      <c r="BA103" s="232"/>
      <c r="BB103" s="10">
        <f t="shared" si="349"/>
        <v>0</v>
      </c>
      <c r="BC103" s="30"/>
      <c r="BD103" s="83">
        <f t="shared" si="350"/>
        <v>0</v>
      </c>
      <c r="BE103" s="9"/>
      <c r="BF103" s="10"/>
      <c r="BG103" s="232"/>
      <c r="BH103" s="10">
        <f t="shared" si="351"/>
        <v>0</v>
      </c>
      <c r="BI103" s="30"/>
      <c r="BJ103" s="83">
        <f>IFERROR(BI103/(BE103+BF103),0)</f>
        <v>0</v>
      </c>
      <c r="BK103" s="9" cm="1">
        <f t="array" ref="BK103">SUM(_xlfn._xlws.FILTER($C103:$BJ103,$C$8:$BJ$8=BK$8))</f>
        <v>1</v>
      </c>
      <c r="BL103" s="10" cm="1">
        <f t="array" ref="BL103">SUM(_xlfn._xlws.FILTER($C103:$BJ103,$C$8:$BJ$8=BL$8))</f>
        <v>0</v>
      </c>
      <c r="BM103" s="232" cm="1">
        <f t="array" ref="BM103">SUM(_xlfn._xlws.FILTER($C103:$BJ103,$C$8:$BJ$8=BM$8))</f>
        <v>480965</v>
      </c>
      <c r="BN103" s="10">
        <f t="shared" si="353"/>
        <v>480965</v>
      </c>
      <c r="BO103" s="225" cm="1">
        <f t="array" ref="BO103">SUM(_xlfn._xlws.FILTER($C103:$BJ103,$C$8:$BJ$8=BO$8))</f>
        <v>808.6</v>
      </c>
      <c r="BP103" s="83">
        <f t="shared" si="354"/>
        <v>808.6</v>
      </c>
    </row>
    <row r="104" spans="1:68" ht="19.5" customHeight="1" outlineLevel="1" thickBot="1" x14ac:dyDescent="0.35">
      <c r="A104" s="239"/>
      <c r="B104" s="139" t="str">
        <v>ΚΛΙΜΑΤΙΣΜΟΣ / ΣΥΜΠΑΡΑΓΩΓΗ</v>
      </c>
      <c r="C104" s="160"/>
      <c r="D104" s="148"/>
      <c r="E104" s="233"/>
      <c r="F104" s="39">
        <f t="shared" si="335"/>
        <v>0</v>
      </c>
      <c r="G104" s="140"/>
      <c r="H104" s="83">
        <f t="shared" si="336"/>
        <v>0</v>
      </c>
      <c r="I104" s="160"/>
      <c r="J104" s="148"/>
      <c r="K104" s="233"/>
      <c r="L104" s="10">
        <f>IFERROR(K104/(I104+J104),0)</f>
        <v>0</v>
      </c>
      <c r="M104" s="30"/>
      <c r="N104" s="83">
        <f t="shared" ref="N104" si="355">IFERROR(M104/(I104+J104),0)</f>
        <v>0</v>
      </c>
      <c r="O104" s="160">
        <v>3</v>
      </c>
      <c r="P104" s="148"/>
      <c r="Q104" s="233">
        <v>141481</v>
      </c>
      <c r="R104" s="222">
        <f t="shared" si="333"/>
        <v>47160.333333333336</v>
      </c>
      <c r="S104" s="223">
        <v>695.51</v>
      </c>
      <c r="T104" s="223">
        <f t="shared" si="334"/>
        <v>231.83666666666667</v>
      </c>
      <c r="U104" s="160"/>
      <c r="V104" s="148"/>
      <c r="W104" s="233"/>
      <c r="X104" s="10">
        <f>IFERROR(W104/(U104+V104),0)</f>
        <v>0</v>
      </c>
      <c r="Y104" s="30"/>
      <c r="Z104" s="83">
        <f t="shared" ref="Z104" si="356">IFERROR(Y104/(U104+V104),0)</f>
        <v>0</v>
      </c>
      <c r="AA104" s="160"/>
      <c r="AB104" s="148"/>
      <c r="AC104" s="233"/>
      <c r="AD104" s="10">
        <f>IFERROR(AC104/(AA104+AB104),0)</f>
        <v>0</v>
      </c>
      <c r="AE104" s="30"/>
      <c r="AF104" s="83">
        <f t="shared" ref="AF104" si="357">IFERROR(AE104/(AA104+AB104),0)</f>
        <v>0</v>
      </c>
      <c r="AG104" s="160"/>
      <c r="AH104" s="148"/>
      <c r="AI104" s="233"/>
      <c r="AJ104" s="10">
        <f>IFERROR(AI104/(AG104+AH104),0)</f>
        <v>0</v>
      </c>
      <c r="AK104" s="30"/>
      <c r="AL104" s="83">
        <f t="shared" ref="AL104" si="358">IFERROR(AK104/(AG104+AH104),0)</f>
        <v>0</v>
      </c>
      <c r="AM104" s="160"/>
      <c r="AN104" s="148"/>
      <c r="AO104" s="233"/>
      <c r="AP104" s="10">
        <f>IFERROR(AO104/(AM104+AN104),0)</f>
        <v>0</v>
      </c>
      <c r="AQ104" s="30"/>
      <c r="AR104" s="83">
        <f t="shared" si="346"/>
        <v>0</v>
      </c>
      <c r="AS104" s="160"/>
      <c r="AT104" s="148"/>
      <c r="AU104" s="233"/>
      <c r="AV104" s="10">
        <f>IFERROR(AU104/(AS104+AT104),0)</f>
        <v>0</v>
      </c>
      <c r="AW104" s="30"/>
      <c r="AX104" s="83">
        <f t="shared" si="348"/>
        <v>0</v>
      </c>
      <c r="AY104" s="160"/>
      <c r="AZ104" s="148"/>
      <c r="BA104" s="233"/>
      <c r="BB104" s="10">
        <f>IFERROR(BA104/(AY104+AZ104),0)</f>
        <v>0</v>
      </c>
      <c r="BC104" s="30"/>
      <c r="BD104" s="83">
        <f t="shared" si="350"/>
        <v>0</v>
      </c>
      <c r="BE104" s="160"/>
      <c r="BF104" s="148"/>
      <c r="BG104" s="233"/>
      <c r="BH104" s="10">
        <f>IFERROR(BG104/(BE104+BF104),0)</f>
        <v>0</v>
      </c>
      <c r="BI104" s="30"/>
      <c r="BJ104" s="83">
        <f t="shared" ref="BJ104" si="359">IFERROR(BI104/(BE104+BF104),0)</f>
        <v>0</v>
      </c>
      <c r="BK104" s="160" cm="1">
        <f t="array" ref="BK104">SUM(_xlfn._xlws.FILTER($C104:$BJ104,$C$8:$BJ$8=BK$8))</f>
        <v>3</v>
      </c>
      <c r="BL104" s="148" cm="1">
        <f t="array" ref="BL104">SUM(_xlfn._xlws.FILTER($C104:$BJ104,$C$8:$BJ$8=BL$8))</f>
        <v>0</v>
      </c>
      <c r="BM104" s="233" cm="1">
        <f t="array" ref="BM104">SUM(_xlfn._xlws.FILTER($C104:$BJ104,$C$8:$BJ$8=BM$8))</f>
        <v>141481</v>
      </c>
      <c r="BN104" s="10">
        <f>IFERROR(BM104/(BK104+BL104),0)</f>
        <v>47160.333333333336</v>
      </c>
      <c r="BO104" s="225" cm="1">
        <f t="array" ref="BO104">SUM(_xlfn._xlws.FILTER($C104:$BJ104,$C$8:$BJ$8=BO$8))</f>
        <v>695.51</v>
      </c>
      <c r="BP104" s="83">
        <f t="shared" si="354"/>
        <v>231.83666666666667</v>
      </c>
    </row>
    <row r="105" spans="1:68" ht="36" customHeight="1" outlineLevel="1" x14ac:dyDescent="0.3">
      <c r="A105" s="237">
        <v>17</v>
      </c>
      <c r="B105" s="141" t="s">
        <v>49</v>
      </c>
      <c r="C105" s="73">
        <f>SUM(C106:C110)</f>
        <v>0</v>
      </c>
      <c r="D105" s="74">
        <f>SUM(D106:D110)</f>
        <v>0</v>
      </c>
      <c r="E105" s="231">
        <f>SUM(E106:E110)</f>
        <v>0</v>
      </c>
      <c r="F105" s="121">
        <f>IFERROR(E105/(C105+D105),0)</f>
        <v>0</v>
      </c>
      <c r="G105" s="82">
        <f>SUM(G106:G110)</f>
        <v>0</v>
      </c>
      <c r="H105" s="37">
        <f>IFERROR(G105/(C105+D105),0)</f>
        <v>0</v>
      </c>
      <c r="I105" s="73">
        <f>SUM(I106:I110)</f>
        <v>1</v>
      </c>
      <c r="J105" s="74">
        <f>SUM(J106:J110)</f>
        <v>0</v>
      </c>
      <c r="K105" s="231">
        <f>SUM(K106:K110)</f>
        <v>5046757</v>
      </c>
      <c r="L105" s="74">
        <f>IFERROR(K105/(I105+J105),0)</f>
        <v>5046757</v>
      </c>
      <c r="M105" s="82">
        <f>SUM(M106:M110)</f>
        <v>6299.33</v>
      </c>
      <c r="N105" s="37">
        <f>IFERROR(M105/(I105+J105),0)</f>
        <v>6299.33</v>
      </c>
      <c r="O105" s="73">
        <f>SUM(O106:O110)</f>
        <v>0</v>
      </c>
      <c r="P105" s="74">
        <f>SUM(P106:P110)</f>
        <v>0</v>
      </c>
      <c r="Q105" s="231">
        <f>SUM(Q106:Q110)</f>
        <v>0</v>
      </c>
      <c r="R105" s="74">
        <f>IFERROR(Q105/(O105+P105),0)</f>
        <v>0</v>
      </c>
      <c r="S105" s="82">
        <f>SUM(S106:S110)</f>
        <v>0</v>
      </c>
      <c r="T105" s="37">
        <f>IFERROR(S105/(O105+P105),0)</f>
        <v>0</v>
      </c>
      <c r="U105" s="73">
        <f>SUM(U106:U110)</f>
        <v>0</v>
      </c>
      <c r="V105" s="74">
        <f>SUM(V106:V110)</f>
        <v>0</v>
      </c>
      <c r="W105" s="231">
        <f>SUM(W106:W110)</f>
        <v>0</v>
      </c>
      <c r="X105" s="74">
        <f>IFERROR(W105/(U105+V105),0)</f>
        <v>0</v>
      </c>
      <c r="Y105" s="81">
        <f>SUM(Y106:Y110)</f>
        <v>0</v>
      </c>
      <c r="Z105" s="37">
        <f>IFERROR(Y105/(U105+V105),0)</f>
        <v>0</v>
      </c>
      <c r="AA105" s="73">
        <f>SUM(AA106:AA110)</f>
        <v>0</v>
      </c>
      <c r="AB105" s="74">
        <f>SUM(AB106:AB110)</f>
        <v>0</v>
      </c>
      <c r="AC105" s="231">
        <f>SUM(AC106:AC110)</f>
        <v>0</v>
      </c>
      <c r="AD105" s="74">
        <f>IFERROR(AC105/(AA105+AB105),0)</f>
        <v>0</v>
      </c>
      <c r="AE105" s="81">
        <f>SUM(AE106:AE110)</f>
        <v>0</v>
      </c>
      <c r="AF105" s="37">
        <f>IFERROR(AE105/(AA105+AB105),0)</f>
        <v>0</v>
      </c>
      <c r="AG105" s="73">
        <f>SUM(AG106:AG110)</f>
        <v>0</v>
      </c>
      <c r="AH105" s="74">
        <f>SUM(AH106:AH110)</f>
        <v>0</v>
      </c>
      <c r="AI105" s="231">
        <f>SUM(AI106:AI110)</f>
        <v>0</v>
      </c>
      <c r="AJ105" s="74">
        <f>IFERROR(AI105/(AG105+AH105),0)</f>
        <v>0</v>
      </c>
      <c r="AK105" s="82">
        <f>SUM(AK106:AK110)</f>
        <v>0</v>
      </c>
      <c r="AL105" s="37">
        <f>IFERROR(AK105/(AG105+AH105),0)</f>
        <v>0</v>
      </c>
      <c r="AM105" s="73">
        <f>SUM(AM106:AM110)</f>
        <v>0</v>
      </c>
      <c r="AN105" s="74">
        <f>SUM(AN106:AN110)</f>
        <v>0</v>
      </c>
      <c r="AO105" s="231">
        <f>SUM(AO106:AO110)</f>
        <v>0</v>
      </c>
      <c r="AP105" s="74">
        <f>IFERROR(AO105/(AM105+AN105),0)</f>
        <v>0</v>
      </c>
      <c r="AQ105" s="82">
        <f>SUM(AQ106:AQ110)</f>
        <v>0</v>
      </c>
      <c r="AR105" s="37">
        <f>IFERROR(AQ105/(AM105+AN105),0)</f>
        <v>0</v>
      </c>
      <c r="AS105" s="73">
        <f>SUM(AS106:AS110)</f>
        <v>0</v>
      </c>
      <c r="AT105" s="74">
        <f>SUM(AT106:AT110)</f>
        <v>0</v>
      </c>
      <c r="AU105" s="231">
        <f>SUM(AU106:AU110)</f>
        <v>0</v>
      </c>
      <c r="AV105" s="74">
        <f>IFERROR(AU105/(AS105+AT105),0)</f>
        <v>0</v>
      </c>
      <c r="AW105" s="82">
        <f>SUM(AW106:AW110)</f>
        <v>0</v>
      </c>
      <c r="AX105" s="37">
        <f>IFERROR(AW105/(AS105+AT105),0)</f>
        <v>0</v>
      </c>
      <c r="AY105" s="73">
        <f>SUM(AY106:AY110)</f>
        <v>0</v>
      </c>
      <c r="AZ105" s="74">
        <f>SUM(AZ106:AZ110)</f>
        <v>0</v>
      </c>
      <c r="BA105" s="231">
        <f>SUM(BA106:BA110)</f>
        <v>0</v>
      </c>
      <c r="BB105" s="74">
        <f>IFERROR(BA105/(AY105+AZ105),0)</f>
        <v>0</v>
      </c>
      <c r="BC105" s="82">
        <f>SUM(BC106:BC110)</f>
        <v>0</v>
      </c>
      <c r="BD105" s="37">
        <f>IFERROR(BC105/(AY105+AZ105),0)</f>
        <v>0</v>
      </c>
      <c r="BE105" s="73">
        <f>SUM(BE106:BE110)</f>
        <v>0</v>
      </c>
      <c r="BF105" s="74">
        <f>SUM(BF106:BF110)</f>
        <v>0</v>
      </c>
      <c r="BG105" s="231">
        <f>SUM(BG106:BG110)</f>
        <v>0</v>
      </c>
      <c r="BH105" s="74">
        <f>IFERROR(BG105/(BE105+BF105),0)</f>
        <v>0</v>
      </c>
      <c r="BI105" s="82">
        <f>SUM(BI106:BI110)</f>
        <v>0</v>
      </c>
      <c r="BJ105" s="37">
        <f>IFERROR(BI105/(BE105+BF105),0)</f>
        <v>0</v>
      </c>
      <c r="BK105" s="73">
        <f>SUM(BK106:BK110)</f>
        <v>1</v>
      </c>
      <c r="BL105" s="74">
        <f>SUM(BL106:BL110)</f>
        <v>0</v>
      </c>
      <c r="BM105" s="231">
        <f>SUM(BM106:BM110)</f>
        <v>5046757</v>
      </c>
      <c r="BN105" s="74">
        <f>IFERROR(BM105/(BK105+BL105),0)</f>
        <v>5046757</v>
      </c>
      <c r="BO105" s="82">
        <f>SUM(BO106:BO110)</f>
        <v>6299.33</v>
      </c>
      <c r="BP105" s="37">
        <f>IFERROR(BO105/(BK105+BL105),0)</f>
        <v>6299.33</v>
      </c>
    </row>
    <row r="106" spans="1:68" ht="19.5" customHeight="1" outlineLevel="1" x14ac:dyDescent="0.3">
      <c r="A106" s="238"/>
      <c r="B106" s="139" t="str" cm="1">
        <f t="array" ref="B106:B110">$B$10:$B$14</f>
        <v>ΟΙΚΙΑΚΟΣ</v>
      </c>
      <c r="C106" s="9"/>
      <c r="D106" s="10"/>
      <c r="E106" s="232"/>
      <c r="F106" s="39">
        <f>IFERROR(E106/(C106+D106),0)</f>
        <v>0</v>
      </c>
      <c r="G106" s="30"/>
      <c r="H106" s="83">
        <f>IFERROR(G106/(C106+D106),0)</f>
        <v>0</v>
      </c>
      <c r="I106" s="9"/>
      <c r="J106" s="10"/>
      <c r="K106" s="232"/>
      <c r="L106" s="10">
        <f>IFERROR(K106/(I106+J106),0)</f>
        <v>0</v>
      </c>
      <c r="M106" s="30"/>
      <c r="N106" s="83">
        <f>IFERROR(M106/(I106+J106),0)</f>
        <v>0</v>
      </c>
      <c r="O106" s="9"/>
      <c r="P106" s="10"/>
      <c r="Q106" s="232"/>
      <c r="R106" s="10">
        <f t="shared" ref="R106:R110" si="360">IFERROR(Q106/(O106+P106),0)</f>
        <v>0</v>
      </c>
      <c r="S106" s="30"/>
      <c r="T106" s="83">
        <f t="shared" ref="T106:T110" si="361">IFERROR(S106/(O106+P106),0)</f>
        <v>0</v>
      </c>
      <c r="U106" s="9"/>
      <c r="V106" s="10"/>
      <c r="W106" s="232"/>
      <c r="X106" s="10">
        <f>IFERROR(W106/(U106+V106),0)</f>
        <v>0</v>
      </c>
      <c r="Y106" s="30"/>
      <c r="Z106" s="83">
        <f>IFERROR(Y106/(U106+V106),0)</f>
        <v>0</v>
      </c>
      <c r="AA106" s="9"/>
      <c r="AB106" s="10"/>
      <c r="AC106" s="232"/>
      <c r="AD106" s="10">
        <f>IFERROR(AC106/(AA106+AB106),0)</f>
        <v>0</v>
      </c>
      <c r="AE106" s="30"/>
      <c r="AF106" s="83">
        <f>IFERROR(AE106/(AA106+AB106),0)</f>
        <v>0</v>
      </c>
      <c r="AG106" s="9"/>
      <c r="AH106" s="10"/>
      <c r="AI106" s="232"/>
      <c r="AJ106" s="10">
        <f>IFERROR(AI106/(AG106+AH106),0)</f>
        <v>0</v>
      </c>
      <c r="AK106" s="30"/>
      <c r="AL106" s="83">
        <f>IFERROR(AK106/(AG106+AH106),0)</f>
        <v>0</v>
      </c>
      <c r="AM106" s="9"/>
      <c r="AN106" s="10"/>
      <c r="AO106" s="232"/>
      <c r="AP106" s="10">
        <f>IFERROR(AO106/(AM106+AN106),0)</f>
        <v>0</v>
      </c>
      <c r="AQ106" s="30"/>
      <c r="AR106" s="83">
        <f>IFERROR(AQ106/(AM106+AN106),0)</f>
        <v>0</v>
      </c>
      <c r="AS106" s="9"/>
      <c r="AT106" s="10"/>
      <c r="AU106" s="232"/>
      <c r="AV106" s="10">
        <f>IFERROR(AU106/(AS106+AT106),0)</f>
        <v>0</v>
      </c>
      <c r="AW106" s="30"/>
      <c r="AX106" s="83">
        <f>IFERROR(AW106/(AS106+AT106),0)</f>
        <v>0</v>
      </c>
      <c r="AY106" s="9"/>
      <c r="AZ106" s="10"/>
      <c r="BA106" s="232"/>
      <c r="BB106" s="10">
        <f>IFERROR(BA106/(AY106+AZ106),0)</f>
        <v>0</v>
      </c>
      <c r="BC106" s="30"/>
      <c r="BD106" s="83">
        <f>IFERROR(BC106/(AY106+AZ106),0)</f>
        <v>0</v>
      </c>
      <c r="BE106" s="9"/>
      <c r="BF106" s="10"/>
      <c r="BG106" s="232"/>
      <c r="BH106" s="10">
        <f>IFERROR(BG106/(BE106+BF106),0)</f>
        <v>0</v>
      </c>
      <c r="BI106" s="30"/>
      <c r="BJ106" s="83">
        <f>IFERROR(BI106/(BE106+BF106),0)</f>
        <v>0</v>
      </c>
      <c r="BK106" s="9" cm="1">
        <f t="array" ref="BK106">SUM(_xlfn._xlws.FILTER($C106:$BJ106,$C$8:$BJ$8=BK$8))</f>
        <v>0</v>
      </c>
      <c r="BL106" s="10" cm="1">
        <f t="array" ref="BL106">SUM(_xlfn._xlws.FILTER($C106:$BJ106,$C$8:$BJ$8=BL$8))</f>
        <v>0</v>
      </c>
      <c r="BM106" s="232" cm="1">
        <f t="array" ref="BM106">SUM(_xlfn._xlws.FILTER($C106:$BJ106,$C$8:$BJ$8=BM$8))</f>
        <v>0</v>
      </c>
      <c r="BN106" s="10">
        <f>IFERROR(BM106/(BK106+BL106),0)</f>
        <v>0</v>
      </c>
      <c r="BO106" s="225" cm="1">
        <f t="array" ref="BO106">SUM(_xlfn._xlws.FILTER($C106:$BJ106,$C$8:$BJ$8=BO$8))</f>
        <v>0</v>
      </c>
      <c r="BP106" s="83">
        <f>IFERROR(BO106/(BK106+BL106),0)</f>
        <v>0</v>
      </c>
    </row>
    <row r="107" spans="1:68" ht="19.5" customHeight="1" outlineLevel="1" x14ac:dyDescent="0.3">
      <c r="A107" s="238"/>
      <c r="B107" s="139" t="str">
        <v>ΕΜΠΟΡΙΚΟΣ</v>
      </c>
      <c r="C107" s="9"/>
      <c r="D107" s="10"/>
      <c r="E107" s="232"/>
      <c r="F107" s="39">
        <f t="shared" ref="F107:F110" si="362">IFERROR(E107/(C107+D107),0)</f>
        <v>0</v>
      </c>
      <c r="G107" s="30"/>
      <c r="H107" s="83">
        <f t="shared" ref="H107:H110" si="363">IFERROR(G107/(C107+D107),0)</f>
        <v>0</v>
      </c>
      <c r="I107" s="9"/>
      <c r="J107" s="10"/>
      <c r="K107" s="232"/>
      <c r="L107" s="10">
        <f t="shared" ref="L107:L109" si="364">IFERROR(K107/(I107+J107),0)</f>
        <v>0</v>
      </c>
      <c r="M107" s="30"/>
      <c r="N107" s="83">
        <f t="shared" ref="N107:N110" si="365">IFERROR(M107/(I107+J107),0)</f>
        <v>0</v>
      </c>
      <c r="O107" s="9"/>
      <c r="P107" s="10"/>
      <c r="Q107" s="232"/>
      <c r="R107" s="10">
        <f t="shared" si="360"/>
        <v>0</v>
      </c>
      <c r="S107" s="30"/>
      <c r="T107" s="83">
        <f t="shared" si="361"/>
        <v>0</v>
      </c>
      <c r="U107" s="9"/>
      <c r="V107" s="10"/>
      <c r="W107" s="232"/>
      <c r="X107" s="10">
        <f t="shared" ref="X107:X109" si="366">IFERROR(W107/(U107+V107),0)</f>
        <v>0</v>
      </c>
      <c r="Y107" s="30"/>
      <c r="Z107" s="83">
        <f t="shared" ref="Z107:Z110" si="367">IFERROR(Y107/(U107+V107),0)</f>
        <v>0</v>
      </c>
      <c r="AA107" s="9"/>
      <c r="AB107" s="10"/>
      <c r="AC107" s="232"/>
      <c r="AD107" s="10">
        <f t="shared" ref="AD107:AD109" si="368">IFERROR(AC107/(AA107+AB107),0)</f>
        <v>0</v>
      </c>
      <c r="AE107" s="30"/>
      <c r="AF107" s="83">
        <f t="shared" ref="AF107:AF110" si="369">IFERROR(AE107/(AA107+AB107),0)</f>
        <v>0</v>
      </c>
      <c r="AG107" s="9"/>
      <c r="AH107" s="10"/>
      <c r="AI107" s="232"/>
      <c r="AJ107" s="10">
        <f t="shared" ref="AJ107:AJ109" si="370">IFERROR(AI107/(AG107+AH107),0)</f>
        <v>0</v>
      </c>
      <c r="AK107" s="30"/>
      <c r="AL107" s="83">
        <f t="shared" ref="AL107:AL110" si="371">IFERROR(AK107/(AG107+AH107),0)</f>
        <v>0</v>
      </c>
      <c r="AM107" s="9"/>
      <c r="AN107" s="10"/>
      <c r="AO107" s="232"/>
      <c r="AP107" s="10">
        <f t="shared" ref="AP107:AP109" si="372">IFERROR(AO107/(AM107+AN107),0)</f>
        <v>0</v>
      </c>
      <c r="AQ107" s="30"/>
      <c r="AR107" s="83">
        <f t="shared" ref="AR107:AR110" si="373">IFERROR(AQ107/(AM107+AN107),0)</f>
        <v>0</v>
      </c>
      <c r="AS107" s="9"/>
      <c r="AT107" s="10"/>
      <c r="AU107" s="232"/>
      <c r="AV107" s="10">
        <f t="shared" ref="AV107:AV109" si="374">IFERROR(AU107/(AS107+AT107),0)</f>
        <v>0</v>
      </c>
      <c r="AW107" s="30"/>
      <c r="AX107" s="83">
        <f t="shared" ref="AX107:AX110" si="375">IFERROR(AW107/(AS107+AT107),0)</f>
        <v>0</v>
      </c>
      <c r="AY107" s="9"/>
      <c r="AZ107" s="10"/>
      <c r="BA107" s="232"/>
      <c r="BB107" s="10">
        <f t="shared" ref="BB107:BB109" si="376">IFERROR(BA107/(AY107+AZ107),0)</f>
        <v>0</v>
      </c>
      <c r="BC107" s="30"/>
      <c r="BD107" s="83">
        <f t="shared" ref="BD107:BD110" si="377">IFERROR(BC107/(AY107+AZ107),0)</f>
        <v>0</v>
      </c>
      <c r="BE107" s="9"/>
      <c r="BF107" s="10"/>
      <c r="BG107" s="232"/>
      <c r="BH107" s="10">
        <f t="shared" ref="BH107:BH109" si="378">IFERROR(BG107/(BE107+BF107),0)</f>
        <v>0</v>
      </c>
      <c r="BI107" s="30"/>
      <c r="BJ107" s="83">
        <f t="shared" ref="BJ107:BJ110" si="379">IFERROR(BI107/(BE107+BF107),0)</f>
        <v>0</v>
      </c>
      <c r="BK107" s="9" cm="1">
        <f t="array" ref="BK107">SUM(_xlfn._xlws.FILTER($C107:$BJ107,$C$8:$BJ$8=BK$8))</f>
        <v>0</v>
      </c>
      <c r="BL107" s="10" cm="1">
        <f t="array" ref="BL107">SUM(_xlfn._xlws.FILTER($C107:$BJ107,$C$8:$BJ$8=BL$8))</f>
        <v>0</v>
      </c>
      <c r="BM107" s="232" cm="1">
        <f t="array" ref="BM107">SUM(_xlfn._xlws.FILTER($C107:$BJ107,$C$8:$BJ$8=BM$8))</f>
        <v>0</v>
      </c>
      <c r="BN107" s="10">
        <f t="shared" ref="BN107:BN109" si="380">IFERROR(BM107/(BK107+BL107),0)</f>
        <v>0</v>
      </c>
      <c r="BO107" s="225" cm="1">
        <f t="array" ref="BO107">SUM(_xlfn._xlws.FILTER($C107:$BJ107,$C$8:$BJ$8=BO$8))</f>
        <v>0</v>
      </c>
      <c r="BP107" s="83">
        <f t="shared" ref="BP107:BP110" si="381">IFERROR(BO107/(BK107+BL107),0)</f>
        <v>0</v>
      </c>
    </row>
    <row r="108" spans="1:68" ht="19.5" customHeight="1" outlineLevel="1" x14ac:dyDescent="0.3">
      <c r="A108" s="238"/>
      <c r="B108" s="139" t="str">
        <v>CNG</v>
      </c>
      <c r="C108" s="9"/>
      <c r="D108" s="10"/>
      <c r="E108" s="232"/>
      <c r="F108" s="39">
        <f t="shared" si="362"/>
        <v>0</v>
      </c>
      <c r="G108" s="30"/>
      <c r="H108" s="83">
        <f t="shared" si="363"/>
        <v>0</v>
      </c>
      <c r="I108" s="9"/>
      <c r="J108" s="10"/>
      <c r="K108" s="232"/>
      <c r="L108" s="10">
        <f t="shared" si="364"/>
        <v>0</v>
      </c>
      <c r="M108" s="30"/>
      <c r="N108" s="83">
        <f t="shared" si="365"/>
        <v>0</v>
      </c>
      <c r="O108" s="9"/>
      <c r="P108" s="10"/>
      <c r="Q108" s="232"/>
      <c r="R108" s="10">
        <f t="shared" si="360"/>
        <v>0</v>
      </c>
      <c r="S108" s="30"/>
      <c r="T108" s="83">
        <f t="shared" si="361"/>
        <v>0</v>
      </c>
      <c r="U108" s="9"/>
      <c r="V108" s="10"/>
      <c r="W108" s="232"/>
      <c r="X108" s="10">
        <f t="shared" si="366"/>
        <v>0</v>
      </c>
      <c r="Y108" s="30"/>
      <c r="Z108" s="83">
        <f t="shared" si="367"/>
        <v>0</v>
      </c>
      <c r="AA108" s="9"/>
      <c r="AB108" s="10"/>
      <c r="AC108" s="232"/>
      <c r="AD108" s="10">
        <f t="shared" si="368"/>
        <v>0</v>
      </c>
      <c r="AE108" s="30"/>
      <c r="AF108" s="83">
        <f t="shared" si="369"/>
        <v>0</v>
      </c>
      <c r="AG108" s="9"/>
      <c r="AH108" s="10"/>
      <c r="AI108" s="232"/>
      <c r="AJ108" s="10">
        <f t="shared" si="370"/>
        <v>0</v>
      </c>
      <c r="AK108" s="30"/>
      <c r="AL108" s="83">
        <f t="shared" si="371"/>
        <v>0</v>
      </c>
      <c r="AM108" s="9"/>
      <c r="AN108" s="10"/>
      <c r="AO108" s="232"/>
      <c r="AP108" s="10">
        <f t="shared" si="372"/>
        <v>0</v>
      </c>
      <c r="AQ108" s="30"/>
      <c r="AR108" s="83">
        <f t="shared" si="373"/>
        <v>0</v>
      </c>
      <c r="AS108" s="9"/>
      <c r="AT108" s="10"/>
      <c r="AU108" s="232"/>
      <c r="AV108" s="10">
        <f t="shared" si="374"/>
        <v>0</v>
      </c>
      <c r="AW108" s="30"/>
      <c r="AX108" s="83">
        <f t="shared" si="375"/>
        <v>0</v>
      </c>
      <c r="AY108" s="9"/>
      <c r="AZ108" s="10"/>
      <c r="BA108" s="232"/>
      <c r="BB108" s="10">
        <f t="shared" si="376"/>
        <v>0</v>
      </c>
      <c r="BC108" s="30"/>
      <c r="BD108" s="83">
        <f t="shared" si="377"/>
        <v>0</v>
      </c>
      <c r="BE108" s="9"/>
      <c r="BF108" s="10"/>
      <c r="BG108" s="232"/>
      <c r="BH108" s="10">
        <f t="shared" si="378"/>
        <v>0</v>
      </c>
      <c r="BI108" s="30"/>
      <c r="BJ108" s="83">
        <f t="shared" si="379"/>
        <v>0</v>
      </c>
      <c r="BK108" s="9" cm="1">
        <f t="array" ref="BK108">SUM(_xlfn._xlws.FILTER($C108:$BJ108,$C$8:$BJ$8=BK$8))</f>
        <v>0</v>
      </c>
      <c r="BL108" s="10" cm="1">
        <f t="array" ref="BL108">SUM(_xlfn._xlws.FILTER($C108:$BJ108,$C$8:$BJ$8=BL$8))</f>
        <v>0</v>
      </c>
      <c r="BM108" s="232" cm="1">
        <f t="array" ref="BM108">SUM(_xlfn._xlws.FILTER($C108:$BJ108,$C$8:$BJ$8=BM$8))</f>
        <v>0</v>
      </c>
      <c r="BN108" s="10">
        <f t="shared" si="380"/>
        <v>0</v>
      </c>
      <c r="BO108" s="225" cm="1">
        <f t="array" ref="BO108">SUM(_xlfn._xlws.FILTER($C108:$BJ108,$C$8:$BJ$8=BO$8))</f>
        <v>0</v>
      </c>
      <c r="BP108" s="83">
        <f t="shared" si="381"/>
        <v>0</v>
      </c>
    </row>
    <row r="109" spans="1:68" ht="19.5" customHeight="1" outlineLevel="1" x14ac:dyDescent="0.3">
      <c r="A109" s="238"/>
      <c r="B109" s="139" t="str">
        <v>ΒΙΟΜΗΧΑΝΙΚΟΣ</v>
      </c>
      <c r="C109" s="9"/>
      <c r="D109" s="10"/>
      <c r="E109" s="232"/>
      <c r="F109" s="39">
        <f t="shared" si="362"/>
        <v>0</v>
      </c>
      <c r="G109" s="30"/>
      <c r="H109" s="83">
        <f t="shared" si="363"/>
        <v>0</v>
      </c>
      <c r="I109" s="9">
        <v>1</v>
      </c>
      <c r="J109" s="10"/>
      <c r="K109" s="232">
        <v>5046757</v>
      </c>
      <c r="L109" s="10">
        <f t="shared" si="364"/>
        <v>5046757</v>
      </c>
      <c r="M109" s="30">
        <v>6299.33</v>
      </c>
      <c r="N109" s="83">
        <f t="shared" si="365"/>
        <v>6299.33</v>
      </c>
      <c r="O109" s="9"/>
      <c r="P109" s="10"/>
      <c r="Q109" s="232"/>
      <c r="R109" s="10">
        <f t="shared" si="360"/>
        <v>0</v>
      </c>
      <c r="S109" s="30"/>
      <c r="T109" s="83">
        <f t="shared" si="361"/>
        <v>0</v>
      </c>
      <c r="U109" s="9"/>
      <c r="V109" s="10"/>
      <c r="W109" s="232"/>
      <c r="X109" s="10">
        <f t="shared" si="366"/>
        <v>0</v>
      </c>
      <c r="Y109" s="30"/>
      <c r="Z109" s="83">
        <f t="shared" si="367"/>
        <v>0</v>
      </c>
      <c r="AA109" s="9"/>
      <c r="AB109" s="10"/>
      <c r="AC109" s="232"/>
      <c r="AD109" s="10">
        <f t="shared" si="368"/>
        <v>0</v>
      </c>
      <c r="AE109" s="30"/>
      <c r="AF109" s="83">
        <f t="shared" si="369"/>
        <v>0</v>
      </c>
      <c r="AG109" s="9"/>
      <c r="AH109" s="10"/>
      <c r="AI109" s="232"/>
      <c r="AJ109" s="10">
        <f t="shared" si="370"/>
        <v>0</v>
      </c>
      <c r="AK109" s="30"/>
      <c r="AL109" s="83">
        <f t="shared" si="371"/>
        <v>0</v>
      </c>
      <c r="AM109" s="9"/>
      <c r="AN109" s="10"/>
      <c r="AO109" s="232"/>
      <c r="AP109" s="10">
        <f t="shared" si="372"/>
        <v>0</v>
      </c>
      <c r="AQ109" s="30"/>
      <c r="AR109" s="83">
        <f t="shared" si="373"/>
        <v>0</v>
      </c>
      <c r="AS109" s="9"/>
      <c r="AT109" s="10"/>
      <c r="AU109" s="232"/>
      <c r="AV109" s="10">
        <f t="shared" si="374"/>
        <v>0</v>
      </c>
      <c r="AW109" s="30"/>
      <c r="AX109" s="83">
        <f t="shared" si="375"/>
        <v>0</v>
      </c>
      <c r="AY109" s="9"/>
      <c r="AZ109" s="10"/>
      <c r="BA109" s="232"/>
      <c r="BB109" s="10">
        <f t="shared" si="376"/>
        <v>0</v>
      </c>
      <c r="BC109" s="30"/>
      <c r="BD109" s="83">
        <f t="shared" si="377"/>
        <v>0</v>
      </c>
      <c r="BE109" s="9"/>
      <c r="BF109" s="10"/>
      <c r="BG109" s="232"/>
      <c r="BH109" s="10">
        <f t="shared" si="378"/>
        <v>0</v>
      </c>
      <c r="BI109" s="30"/>
      <c r="BJ109" s="83">
        <f t="shared" si="379"/>
        <v>0</v>
      </c>
      <c r="BK109" s="9" cm="1">
        <f t="array" ref="BK109">SUM(_xlfn._xlws.FILTER($C109:$BJ109,$C$8:$BJ$8=BK$8))</f>
        <v>1</v>
      </c>
      <c r="BL109" s="10" cm="1">
        <f t="array" ref="BL109">SUM(_xlfn._xlws.FILTER($C109:$BJ109,$C$8:$BJ$8=BL$8))</f>
        <v>0</v>
      </c>
      <c r="BM109" s="232" cm="1">
        <f t="array" ref="BM109">SUM(_xlfn._xlws.FILTER($C109:$BJ109,$C$8:$BJ$8=BM$8))</f>
        <v>5046757</v>
      </c>
      <c r="BN109" s="10">
        <f t="shared" si="380"/>
        <v>5046757</v>
      </c>
      <c r="BO109" s="225" cm="1">
        <f t="array" ref="BO109">SUM(_xlfn._xlws.FILTER($C109:$BJ109,$C$8:$BJ$8=BO$8))</f>
        <v>6299.33</v>
      </c>
      <c r="BP109" s="83">
        <f t="shared" si="381"/>
        <v>6299.33</v>
      </c>
    </row>
    <row r="110" spans="1:68" ht="19.5" customHeight="1" outlineLevel="1" thickBot="1" x14ac:dyDescent="0.35">
      <c r="A110" s="239"/>
      <c r="B110" s="139" t="str">
        <v>ΚΛΙΜΑΤΙΣΜΟΣ / ΣΥΜΠΑΡΑΓΩΓΗ</v>
      </c>
      <c r="C110" s="160"/>
      <c r="D110" s="148"/>
      <c r="E110" s="233"/>
      <c r="F110" s="39">
        <f t="shared" si="362"/>
        <v>0</v>
      </c>
      <c r="G110" s="140"/>
      <c r="H110" s="83">
        <f t="shared" si="363"/>
        <v>0</v>
      </c>
      <c r="I110" s="160"/>
      <c r="J110" s="148"/>
      <c r="K110" s="233"/>
      <c r="L110" s="10">
        <f>IFERROR(K110/(I110+J110),0)</f>
        <v>0</v>
      </c>
      <c r="M110" s="30"/>
      <c r="N110" s="83">
        <f t="shared" si="365"/>
        <v>0</v>
      </c>
      <c r="O110" s="160"/>
      <c r="P110" s="148"/>
      <c r="Q110" s="233"/>
      <c r="R110" s="10">
        <f t="shared" si="360"/>
        <v>0</v>
      </c>
      <c r="S110" s="30"/>
      <c r="T110" s="83">
        <f t="shared" si="361"/>
        <v>0</v>
      </c>
      <c r="U110" s="160"/>
      <c r="V110" s="148"/>
      <c r="W110" s="233"/>
      <c r="X110" s="10">
        <f>IFERROR(W110/(U110+V110),0)</f>
        <v>0</v>
      </c>
      <c r="Y110" s="30"/>
      <c r="Z110" s="83">
        <f t="shared" si="367"/>
        <v>0</v>
      </c>
      <c r="AA110" s="160"/>
      <c r="AB110" s="148"/>
      <c r="AC110" s="233"/>
      <c r="AD110" s="10">
        <f>IFERROR(AC110/(AA110+AB110),0)</f>
        <v>0</v>
      </c>
      <c r="AE110" s="30"/>
      <c r="AF110" s="83">
        <f t="shared" si="369"/>
        <v>0</v>
      </c>
      <c r="AG110" s="160"/>
      <c r="AH110" s="148"/>
      <c r="AI110" s="233"/>
      <c r="AJ110" s="10">
        <f>IFERROR(AI110/(AG110+AH110),0)</f>
        <v>0</v>
      </c>
      <c r="AK110" s="30"/>
      <c r="AL110" s="83">
        <f t="shared" si="371"/>
        <v>0</v>
      </c>
      <c r="AM110" s="160"/>
      <c r="AN110" s="148"/>
      <c r="AO110" s="233"/>
      <c r="AP110" s="10">
        <f>IFERROR(AO110/(AM110+AN110),0)</f>
        <v>0</v>
      </c>
      <c r="AQ110" s="30"/>
      <c r="AR110" s="83">
        <f t="shared" si="373"/>
        <v>0</v>
      </c>
      <c r="AS110" s="160"/>
      <c r="AT110" s="148"/>
      <c r="AU110" s="233"/>
      <c r="AV110" s="10">
        <f>IFERROR(AU110/(AS110+AT110),0)</f>
        <v>0</v>
      </c>
      <c r="AW110" s="30"/>
      <c r="AX110" s="83">
        <f t="shared" si="375"/>
        <v>0</v>
      </c>
      <c r="AY110" s="160"/>
      <c r="AZ110" s="148"/>
      <c r="BA110" s="233"/>
      <c r="BB110" s="10">
        <f>IFERROR(BA110/(AY110+AZ110),0)</f>
        <v>0</v>
      </c>
      <c r="BC110" s="30"/>
      <c r="BD110" s="83">
        <f t="shared" si="377"/>
        <v>0</v>
      </c>
      <c r="BE110" s="160"/>
      <c r="BF110" s="148"/>
      <c r="BG110" s="233"/>
      <c r="BH110" s="10">
        <f>IFERROR(BG110/(BE110+BF110),0)</f>
        <v>0</v>
      </c>
      <c r="BI110" s="30"/>
      <c r="BJ110" s="83">
        <f t="shared" si="379"/>
        <v>0</v>
      </c>
      <c r="BK110" s="160" cm="1">
        <f t="array" ref="BK110">SUM(_xlfn._xlws.FILTER($C110:$BJ110,$C$8:$BJ$8=BK$8))</f>
        <v>0</v>
      </c>
      <c r="BL110" s="148" cm="1">
        <f t="array" ref="BL110">SUM(_xlfn._xlws.FILTER($C110:$BJ110,$C$8:$BJ$8=BL$8))</f>
        <v>0</v>
      </c>
      <c r="BM110" s="233" cm="1">
        <f t="array" ref="BM110">SUM(_xlfn._xlws.FILTER($C110:$BJ110,$C$8:$BJ$8=BM$8))</f>
        <v>0</v>
      </c>
      <c r="BN110" s="10">
        <f>IFERROR(BM110/(BK110+BL110),0)</f>
        <v>0</v>
      </c>
      <c r="BO110" s="225" cm="1">
        <f t="array" ref="BO110">SUM(_xlfn._xlws.FILTER($C110:$BJ110,$C$8:$BJ$8=BO$8))</f>
        <v>0</v>
      </c>
      <c r="BP110" s="83">
        <f t="shared" si="381"/>
        <v>0</v>
      </c>
    </row>
    <row r="111" spans="1:68" ht="42" customHeight="1" outlineLevel="1" x14ac:dyDescent="0.3">
      <c r="A111" s="237">
        <v>18</v>
      </c>
      <c r="B111" s="141" t="s">
        <v>50</v>
      </c>
      <c r="C111" s="73">
        <f>SUM(C112:C116)</f>
        <v>478</v>
      </c>
      <c r="D111" s="74">
        <f>SUM(D112:D116)</f>
        <v>0</v>
      </c>
      <c r="E111" s="231">
        <f>SUM(E112:E116)</f>
        <v>2370902</v>
      </c>
      <c r="F111" s="121">
        <f>IFERROR(E111/(C111+D111),0)</f>
        <v>4960.0460251046024</v>
      </c>
      <c r="G111" s="82">
        <f>SUM(G112:G116)</f>
        <v>5491.15</v>
      </c>
      <c r="H111" s="37">
        <f>IFERROR(G111/(C111+D111),0)</f>
        <v>11.487761506276151</v>
      </c>
      <c r="I111" s="73">
        <f>SUM(I112:I116)</f>
        <v>340</v>
      </c>
      <c r="J111" s="74">
        <f>SUM(J112:J116)</f>
        <v>0</v>
      </c>
      <c r="K111" s="231">
        <f>SUM(K112:K116)</f>
        <v>147558</v>
      </c>
      <c r="L111" s="74">
        <f>IFERROR(K111/(I111+J111),0)</f>
        <v>433.99411764705883</v>
      </c>
      <c r="M111" s="82">
        <f>SUM(M112:M116)</f>
        <v>3414.95</v>
      </c>
      <c r="N111" s="37">
        <f>IFERROR(M111/(I111+J111),0)</f>
        <v>10.043970588235293</v>
      </c>
      <c r="O111" s="73">
        <f>SUM(O112:O116)</f>
        <v>567</v>
      </c>
      <c r="P111" s="74">
        <f>SUM(P112:P116)</f>
        <v>0</v>
      </c>
      <c r="Q111" s="231">
        <f>SUM(Q112:Q116)</f>
        <v>1184584</v>
      </c>
      <c r="R111" s="74">
        <f>IFERROR(Q111/(O111+P111),0)</f>
        <v>2089.2134038800705</v>
      </c>
      <c r="S111" s="82">
        <f>SUM(S112:S116)</f>
        <v>20503.060000000001</v>
      </c>
      <c r="T111" s="37">
        <f>IFERROR(S111/(O111+P111),0)</f>
        <v>36.160599647266316</v>
      </c>
      <c r="U111" s="73">
        <f>SUM(U112:U116)</f>
        <v>1</v>
      </c>
      <c r="V111" s="74">
        <f>SUM(V112:V116)</f>
        <v>0</v>
      </c>
      <c r="W111" s="231">
        <f>SUM(W112:W116)</f>
        <v>26</v>
      </c>
      <c r="X111" s="74">
        <f>IFERROR(W111/(U111+V111),0)</f>
        <v>26</v>
      </c>
      <c r="Y111" s="81">
        <f>SUM(Y112:Y116)</f>
        <v>6.26</v>
      </c>
      <c r="Z111" s="37">
        <f>IFERROR(Y111/(U111+V111),0)</f>
        <v>6.26</v>
      </c>
      <c r="AA111" s="73">
        <f>SUM(AA112:AA116)</f>
        <v>31</v>
      </c>
      <c r="AB111" s="74">
        <f>SUM(AB112:AB116)</f>
        <v>0</v>
      </c>
      <c r="AC111" s="231">
        <f>SUM(AC112:AC116)</f>
        <v>6515</v>
      </c>
      <c r="AD111" s="74">
        <f>IFERROR(AC111/(AA111+AB111),0)</f>
        <v>210.16129032258064</v>
      </c>
      <c r="AE111" s="81">
        <f>SUM(AE112:AE116)</f>
        <v>293.04000000000002</v>
      </c>
      <c r="AF111" s="37">
        <f>IFERROR(AE111/(AA111+AB111),0)</f>
        <v>9.4529032258064518</v>
      </c>
      <c r="AG111" s="73">
        <f>SUM(AG112:AG116)</f>
        <v>6</v>
      </c>
      <c r="AH111" s="74">
        <f>SUM(AH112:AH116)</f>
        <v>0</v>
      </c>
      <c r="AI111" s="231">
        <f>SUM(AI112:AI116)</f>
        <v>247114</v>
      </c>
      <c r="AJ111" s="74">
        <f>IFERROR(AI111/(AG111+AH111),0)</f>
        <v>41185.666666666664</v>
      </c>
      <c r="AK111" s="82">
        <f>SUM(AK112:AK116)</f>
        <v>3049.6</v>
      </c>
      <c r="AL111" s="37">
        <f>IFERROR(AK111/(AG111+AH111),0)</f>
        <v>508.26666666666665</v>
      </c>
      <c r="AM111" s="73">
        <f>SUM(AM112:AM116)</f>
        <v>0</v>
      </c>
      <c r="AN111" s="74">
        <f>SUM(AN112:AN116)</f>
        <v>0</v>
      </c>
      <c r="AO111" s="231">
        <f>SUM(AO112:AO116)</f>
        <v>0</v>
      </c>
      <c r="AP111" s="74">
        <f>IFERROR(AO111/(AM111+AN111),0)</f>
        <v>0</v>
      </c>
      <c r="AQ111" s="82">
        <f>SUM(AQ112:AQ116)</f>
        <v>0</v>
      </c>
      <c r="AR111" s="37">
        <f>IFERROR(AQ111/(AM111+AN111),0)</f>
        <v>0</v>
      </c>
      <c r="AS111" s="73">
        <f>SUM(AS112:AS116)</f>
        <v>0</v>
      </c>
      <c r="AT111" s="74">
        <f>SUM(AT112:AT116)</f>
        <v>0</v>
      </c>
      <c r="AU111" s="231">
        <f>SUM(AU112:AU116)</f>
        <v>0</v>
      </c>
      <c r="AV111" s="74">
        <f>IFERROR(AU111/(AS111+AT111),0)</f>
        <v>0</v>
      </c>
      <c r="AW111" s="82">
        <f>SUM(AW112:AW116)</f>
        <v>0</v>
      </c>
      <c r="AX111" s="37">
        <f>IFERROR(AW111/(AS111+AT111),0)</f>
        <v>0</v>
      </c>
      <c r="AY111" s="73">
        <f>SUM(AY112:AY116)</f>
        <v>0</v>
      </c>
      <c r="AZ111" s="74">
        <f>SUM(AZ112:AZ116)</f>
        <v>0</v>
      </c>
      <c r="BA111" s="231">
        <f>SUM(BA112:BA116)</f>
        <v>0</v>
      </c>
      <c r="BB111" s="74">
        <f>IFERROR(BA111/(AY111+AZ111),0)</f>
        <v>0</v>
      </c>
      <c r="BC111" s="82">
        <f>SUM(BC112:BC116)</f>
        <v>0</v>
      </c>
      <c r="BD111" s="37">
        <f>IFERROR(BC111/(AY111+AZ111),0)</f>
        <v>0</v>
      </c>
      <c r="BE111" s="73">
        <f>SUM(BE112:BE116)</f>
        <v>0</v>
      </c>
      <c r="BF111" s="74">
        <f>SUM(BF112:BF116)</f>
        <v>0</v>
      </c>
      <c r="BG111" s="231">
        <f>SUM(BG112:BG116)</f>
        <v>0</v>
      </c>
      <c r="BH111" s="74">
        <f>IFERROR(BG111/(BE111+BF111),0)</f>
        <v>0</v>
      </c>
      <c r="BI111" s="82">
        <f>SUM(BI112:BI116)</f>
        <v>0</v>
      </c>
      <c r="BJ111" s="37">
        <f>IFERROR(BI111/(BE111+BF111),0)</f>
        <v>0</v>
      </c>
      <c r="BK111" s="73">
        <f>SUM(BK112:BK116)</f>
        <v>1423</v>
      </c>
      <c r="BL111" s="74">
        <f>SUM(BL112:BL116)</f>
        <v>0</v>
      </c>
      <c r="BM111" s="231">
        <f>SUM(BM112:BM116)</f>
        <v>3956699</v>
      </c>
      <c r="BN111" s="74">
        <f>IFERROR(BM111/(BK111+BL111),0)</f>
        <v>2780.5333801827128</v>
      </c>
      <c r="BO111" s="82">
        <f>SUM(BO112:BO116)</f>
        <v>32758.059999999998</v>
      </c>
      <c r="BP111" s="37">
        <f>IFERROR(BO111/(BK111+BL111),0)</f>
        <v>23.020421644413211</v>
      </c>
    </row>
    <row r="112" spans="1:68" ht="19.5" customHeight="1" outlineLevel="1" x14ac:dyDescent="0.3">
      <c r="A112" s="238"/>
      <c r="B112" s="139" t="str" cm="1">
        <f t="array" ref="B112:B116">$B$10:$B$14</f>
        <v>ΟΙΚΙΑΚΟΣ</v>
      </c>
      <c r="C112" s="9">
        <v>456</v>
      </c>
      <c r="D112" s="10"/>
      <c r="E112" s="232">
        <v>80293</v>
      </c>
      <c r="F112" s="39">
        <f>IFERROR(E112/(C112+D112),0)</f>
        <v>176.08114035087721</v>
      </c>
      <c r="G112" s="30">
        <v>2008.8700000000001</v>
      </c>
      <c r="H112" s="83">
        <f>IFERROR(G112/(C112+D112),0)</f>
        <v>4.4054166666666665</v>
      </c>
      <c r="I112" s="9">
        <v>316</v>
      </c>
      <c r="J112" s="10"/>
      <c r="K112" s="232">
        <v>57164</v>
      </c>
      <c r="L112" s="10">
        <f>IFERROR(K112/(I112+J112),0)</f>
        <v>180.8987341772152</v>
      </c>
      <c r="M112" s="30">
        <v>1850.6799999999998</v>
      </c>
      <c r="N112" s="83">
        <f>IFERROR(M112/(I112+J112),0)</f>
        <v>5.856582278481012</v>
      </c>
      <c r="O112" s="9">
        <v>491</v>
      </c>
      <c r="P112" s="10"/>
      <c r="Q112" s="232">
        <v>100044</v>
      </c>
      <c r="R112" s="216">
        <f t="shared" ref="R112:R116" si="382">IFERROR(Q112/(O112+P112),0)</f>
        <v>203.75560081466395</v>
      </c>
      <c r="S112" s="217">
        <v>3515.71</v>
      </c>
      <c r="T112" s="217">
        <f t="shared" ref="T112:T116" si="383">IFERROR(S112/(O112+P112),0)</f>
        <v>7.1603054989816703</v>
      </c>
      <c r="U112" s="9">
        <v>1</v>
      </c>
      <c r="V112" s="10"/>
      <c r="W112" s="232">
        <v>26</v>
      </c>
      <c r="X112" s="10">
        <f>IFERROR(W112/(U112+V112),0)</f>
        <v>26</v>
      </c>
      <c r="Y112" s="30">
        <v>6.26</v>
      </c>
      <c r="Z112" s="83">
        <f>IFERROR(Y112/(U112+V112),0)</f>
        <v>6.26</v>
      </c>
      <c r="AA112" s="9">
        <v>31</v>
      </c>
      <c r="AB112" s="10"/>
      <c r="AC112" s="232">
        <v>6515</v>
      </c>
      <c r="AD112" s="10">
        <f>IFERROR(AC112/(AA112+AB112),0)</f>
        <v>210.16129032258064</v>
      </c>
      <c r="AE112" s="30">
        <v>293.04000000000002</v>
      </c>
      <c r="AF112" s="83">
        <f>IFERROR(AE112/(AA112+AB112),0)</f>
        <v>9.4529032258064518</v>
      </c>
      <c r="AG112" s="9">
        <v>5</v>
      </c>
      <c r="AH112" s="10"/>
      <c r="AI112" s="232">
        <v>436</v>
      </c>
      <c r="AJ112" s="10">
        <f>IFERROR(AI112/(AG112+AH112),0)</f>
        <v>87.2</v>
      </c>
      <c r="AK112" s="30">
        <v>36.61</v>
      </c>
      <c r="AL112" s="83">
        <f>IFERROR(AK112/(AG112+AH112),0)</f>
        <v>7.3220000000000001</v>
      </c>
      <c r="AM112" s="9"/>
      <c r="AN112" s="10"/>
      <c r="AO112" s="232"/>
      <c r="AP112" s="10">
        <f>IFERROR(AO112/(AM112+AN112),0)</f>
        <v>0</v>
      </c>
      <c r="AQ112" s="30"/>
      <c r="AR112" s="83">
        <f>IFERROR(AQ112/(AM112+AN112),0)</f>
        <v>0</v>
      </c>
      <c r="AS112" s="9"/>
      <c r="AT112" s="10"/>
      <c r="AU112" s="232"/>
      <c r="AV112" s="10">
        <f>IFERROR(AU112/(AS112+AT112),0)</f>
        <v>0</v>
      </c>
      <c r="AW112" s="30"/>
      <c r="AX112" s="83">
        <f>IFERROR(AW112/(AS112+AT112),0)</f>
        <v>0</v>
      </c>
      <c r="AY112" s="9"/>
      <c r="AZ112" s="10"/>
      <c r="BA112" s="232"/>
      <c r="BB112" s="10">
        <f>IFERROR(BA112/(AY112+AZ112),0)</f>
        <v>0</v>
      </c>
      <c r="BC112" s="30"/>
      <c r="BD112" s="83">
        <f>IFERROR(BC112/(AY112+AZ112),0)</f>
        <v>0</v>
      </c>
      <c r="BE112" s="9"/>
      <c r="BF112" s="10"/>
      <c r="BG112" s="232"/>
      <c r="BH112" s="10">
        <f>IFERROR(BG112/(BE112+BF112),0)</f>
        <v>0</v>
      </c>
      <c r="BI112" s="30"/>
      <c r="BJ112" s="83">
        <f>IFERROR(BI112/(BE112+BF112),0)</f>
        <v>0</v>
      </c>
      <c r="BK112" s="9" cm="1">
        <f t="array" ref="BK112">SUM(_xlfn._xlws.FILTER($C112:$BJ112,$C$8:$BJ$8=BK$8))</f>
        <v>1300</v>
      </c>
      <c r="BL112" s="10" cm="1">
        <f t="array" ref="BL112">SUM(_xlfn._xlws.FILTER($C112:$BJ112,$C$8:$BJ$8=BL$8))</f>
        <v>0</v>
      </c>
      <c r="BM112" s="232" cm="1">
        <f t="array" ref="BM112">SUM(_xlfn._xlws.FILTER($C112:$BJ112,$C$8:$BJ$8=BM$8))</f>
        <v>244478</v>
      </c>
      <c r="BN112" s="10">
        <f>IFERROR(BM112/(BK112+BL112),0)</f>
        <v>188.06</v>
      </c>
      <c r="BO112" s="30" cm="1">
        <f t="array" ref="BO112">SUM(_xlfn._xlws.FILTER($C112:$BJ112,$C$8:$BJ$8=BO$8))</f>
        <v>7711.17</v>
      </c>
      <c r="BP112" s="83">
        <f>IFERROR(BO112/(BK112+BL112),0)</f>
        <v>5.9316692307692307</v>
      </c>
    </row>
    <row r="113" spans="1:68" ht="19.5" customHeight="1" outlineLevel="1" x14ac:dyDescent="0.3">
      <c r="A113" s="238"/>
      <c r="B113" s="139" t="str">
        <v>ΕΜΠΟΡΙΚΟΣ</v>
      </c>
      <c r="C113" s="9">
        <v>21</v>
      </c>
      <c r="D113" s="10"/>
      <c r="E113" s="232">
        <v>37300</v>
      </c>
      <c r="F113" s="39">
        <f t="shared" ref="F113:F116" si="384">IFERROR(E113/(C113+D113),0)</f>
        <v>1776.1904761904761</v>
      </c>
      <c r="G113" s="30">
        <v>651.22</v>
      </c>
      <c r="H113" s="83">
        <f t="shared" ref="H113:H116" si="385">IFERROR(G113/(C113+D113),0)</f>
        <v>31.01047619047619</v>
      </c>
      <c r="I113" s="9">
        <v>24</v>
      </c>
      <c r="J113" s="10"/>
      <c r="K113" s="232">
        <v>90394</v>
      </c>
      <c r="L113" s="10">
        <f t="shared" ref="L113:L115" si="386">IFERROR(K113/(I113+J113),0)</f>
        <v>3766.4166666666665</v>
      </c>
      <c r="M113" s="30">
        <v>1564.2699999999998</v>
      </c>
      <c r="N113" s="83">
        <f t="shared" ref="N113:N116" si="387">IFERROR(M113/(I113+J113),0)</f>
        <v>65.177916666666661</v>
      </c>
      <c r="O113" s="9">
        <v>75</v>
      </c>
      <c r="P113" s="10"/>
      <c r="Q113" s="232">
        <v>962105</v>
      </c>
      <c r="R113" s="213">
        <f t="shared" si="382"/>
        <v>12828.066666666668</v>
      </c>
      <c r="S113" s="215">
        <v>16420.52</v>
      </c>
      <c r="T113" s="215">
        <f t="shared" si="383"/>
        <v>218.94026666666667</v>
      </c>
      <c r="U113" s="9"/>
      <c r="V113" s="10"/>
      <c r="W113" s="232"/>
      <c r="X113" s="10">
        <f t="shared" ref="X113:X115" si="388">IFERROR(W113/(U113+V113),0)</f>
        <v>0</v>
      </c>
      <c r="Y113" s="30"/>
      <c r="Z113" s="83">
        <f t="shared" ref="Z113:Z116" si="389">IFERROR(Y113/(U113+V113),0)</f>
        <v>0</v>
      </c>
      <c r="AA113" s="9"/>
      <c r="AB113" s="10"/>
      <c r="AC113" s="232"/>
      <c r="AD113" s="10">
        <f t="shared" ref="AD113:AD115" si="390">IFERROR(AC113/(AA113+AB113),0)</f>
        <v>0</v>
      </c>
      <c r="AE113" s="30"/>
      <c r="AF113" s="83">
        <f t="shared" ref="AF113:AF116" si="391">IFERROR(AE113/(AA113+AB113),0)</f>
        <v>0</v>
      </c>
      <c r="AG113" s="9"/>
      <c r="AH113" s="10"/>
      <c r="AI113" s="232"/>
      <c r="AJ113" s="10">
        <f t="shared" ref="AJ113:AJ115" si="392">IFERROR(AI113/(AG113+AH113),0)</f>
        <v>0</v>
      </c>
      <c r="AK113" s="30"/>
      <c r="AL113" s="83">
        <f t="shared" ref="AL113:AL116" si="393">IFERROR(AK113/(AG113+AH113),0)</f>
        <v>0</v>
      </c>
      <c r="AM113" s="9"/>
      <c r="AN113" s="10"/>
      <c r="AO113" s="232"/>
      <c r="AP113" s="10">
        <f t="shared" ref="AP113:AP115" si="394">IFERROR(AO113/(AM113+AN113),0)</f>
        <v>0</v>
      </c>
      <c r="AQ113" s="30"/>
      <c r="AR113" s="83">
        <f t="shared" ref="AR113:AR116" si="395">IFERROR(AQ113/(AM113+AN113),0)</f>
        <v>0</v>
      </c>
      <c r="AS113" s="9"/>
      <c r="AT113" s="10"/>
      <c r="AU113" s="232"/>
      <c r="AV113" s="10">
        <f t="shared" ref="AV113:AV115" si="396">IFERROR(AU113/(AS113+AT113),0)</f>
        <v>0</v>
      </c>
      <c r="AW113" s="30"/>
      <c r="AX113" s="83">
        <f t="shared" ref="AX113:AX116" si="397">IFERROR(AW113/(AS113+AT113),0)</f>
        <v>0</v>
      </c>
      <c r="AY113" s="9"/>
      <c r="AZ113" s="10"/>
      <c r="BA113" s="232"/>
      <c r="BB113" s="10">
        <f t="shared" ref="BB113:BB115" si="398">IFERROR(BA113/(AY113+AZ113),0)</f>
        <v>0</v>
      </c>
      <c r="BC113" s="30"/>
      <c r="BD113" s="83">
        <f t="shared" ref="BD113:BD116" si="399">IFERROR(BC113/(AY113+AZ113),0)</f>
        <v>0</v>
      </c>
      <c r="BE113" s="9"/>
      <c r="BF113" s="10"/>
      <c r="BG113" s="232"/>
      <c r="BH113" s="10">
        <f t="shared" ref="BH113:BH115" si="400">IFERROR(BG113/(BE113+BF113),0)</f>
        <v>0</v>
      </c>
      <c r="BI113" s="30"/>
      <c r="BJ113" s="83">
        <f t="shared" ref="BJ113:BJ116" si="401">IFERROR(BI113/(BE113+BF113),0)</f>
        <v>0</v>
      </c>
      <c r="BK113" s="9" cm="1">
        <f t="array" ref="BK113">SUM(_xlfn._xlws.FILTER($C113:$BJ113,$C$8:$BJ$8=BK$8))</f>
        <v>120</v>
      </c>
      <c r="BL113" s="10" cm="1">
        <f t="array" ref="BL113">SUM(_xlfn._xlws.FILTER($C113:$BJ113,$C$8:$BJ$8=BL$8))</f>
        <v>0</v>
      </c>
      <c r="BM113" s="232" cm="1">
        <f t="array" ref="BM113">SUM(_xlfn._xlws.FILTER($C113:$BJ113,$C$8:$BJ$8=BM$8))</f>
        <v>1089799</v>
      </c>
      <c r="BN113" s="10">
        <f t="shared" ref="BN113:BN115" si="402">IFERROR(BM113/(BK113+BL113),0)</f>
        <v>9081.6583333333328</v>
      </c>
      <c r="BO113" s="30" cm="1">
        <f t="array" ref="BO113">SUM(_xlfn._xlws.FILTER($C113:$BJ113,$C$8:$BJ$8=BO$8))</f>
        <v>18636.010000000002</v>
      </c>
      <c r="BP113" s="83">
        <f t="shared" ref="BP113:BP116" si="403">IFERROR(BO113/(BK113+BL113),0)</f>
        <v>155.30008333333336</v>
      </c>
    </row>
    <row r="114" spans="1:68" ht="19.5" customHeight="1" outlineLevel="1" x14ac:dyDescent="0.3">
      <c r="A114" s="238"/>
      <c r="B114" s="139" t="str">
        <v>CNG</v>
      </c>
      <c r="C114" s="9"/>
      <c r="D114" s="10"/>
      <c r="E114" s="232"/>
      <c r="F114" s="39">
        <f t="shared" si="384"/>
        <v>0</v>
      </c>
      <c r="G114" s="30"/>
      <c r="H114" s="83">
        <f t="shared" si="385"/>
        <v>0</v>
      </c>
      <c r="I114" s="9"/>
      <c r="J114" s="10"/>
      <c r="K114" s="232"/>
      <c r="L114" s="10">
        <f t="shared" si="386"/>
        <v>0</v>
      </c>
      <c r="M114" s="30"/>
      <c r="N114" s="83">
        <f t="shared" si="387"/>
        <v>0</v>
      </c>
      <c r="O114" s="9" t="s">
        <v>104</v>
      </c>
      <c r="P114" s="10"/>
      <c r="Q114" s="232"/>
      <c r="R114" s="213">
        <f t="shared" si="382"/>
        <v>0</v>
      </c>
      <c r="S114" s="215"/>
      <c r="T114" s="215">
        <f t="shared" si="383"/>
        <v>0</v>
      </c>
      <c r="U114" s="9"/>
      <c r="V114" s="10"/>
      <c r="W114" s="232"/>
      <c r="X114" s="10">
        <f t="shared" si="388"/>
        <v>0</v>
      </c>
      <c r="Y114" s="30"/>
      <c r="Z114" s="83">
        <f t="shared" si="389"/>
        <v>0</v>
      </c>
      <c r="AA114" s="9"/>
      <c r="AB114" s="10"/>
      <c r="AC114" s="232"/>
      <c r="AD114" s="10">
        <f t="shared" si="390"/>
        <v>0</v>
      </c>
      <c r="AE114" s="30"/>
      <c r="AF114" s="83">
        <f t="shared" si="391"/>
        <v>0</v>
      </c>
      <c r="AG114" s="9"/>
      <c r="AH114" s="10"/>
      <c r="AI114" s="232"/>
      <c r="AJ114" s="10">
        <f t="shared" si="392"/>
        <v>0</v>
      </c>
      <c r="AK114" s="30"/>
      <c r="AL114" s="83">
        <f t="shared" si="393"/>
        <v>0</v>
      </c>
      <c r="AM114" s="9"/>
      <c r="AN114" s="10"/>
      <c r="AO114" s="232"/>
      <c r="AP114" s="10">
        <f t="shared" si="394"/>
        <v>0</v>
      </c>
      <c r="AQ114" s="30"/>
      <c r="AR114" s="83">
        <f t="shared" si="395"/>
        <v>0</v>
      </c>
      <c r="AS114" s="9"/>
      <c r="AT114" s="10"/>
      <c r="AU114" s="232"/>
      <c r="AV114" s="10">
        <f t="shared" si="396"/>
        <v>0</v>
      </c>
      <c r="AW114" s="30"/>
      <c r="AX114" s="83">
        <f t="shared" si="397"/>
        <v>0</v>
      </c>
      <c r="AY114" s="9"/>
      <c r="AZ114" s="10"/>
      <c r="BA114" s="232"/>
      <c r="BB114" s="10">
        <f t="shared" si="398"/>
        <v>0</v>
      </c>
      <c r="BC114" s="30"/>
      <c r="BD114" s="83">
        <f t="shared" si="399"/>
        <v>0</v>
      </c>
      <c r="BE114" s="9"/>
      <c r="BF114" s="10"/>
      <c r="BG114" s="232"/>
      <c r="BH114" s="10">
        <f t="shared" si="400"/>
        <v>0</v>
      </c>
      <c r="BI114" s="30"/>
      <c r="BJ114" s="83">
        <f t="shared" si="401"/>
        <v>0</v>
      </c>
      <c r="BK114" s="9" cm="1">
        <f t="array" ref="BK114">SUM(_xlfn._xlws.FILTER($C114:$BJ114,$C$8:$BJ$8=BK$8))</f>
        <v>0</v>
      </c>
      <c r="BL114" s="10" cm="1">
        <f t="array" ref="BL114">SUM(_xlfn._xlws.FILTER($C114:$BJ114,$C$8:$BJ$8=BL$8))</f>
        <v>0</v>
      </c>
      <c r="BM114" s="232" cm="1">
        <f t="array" ref="BM114">SUM(_xlfn._xlws.FILTER($C114:$BJ114,$C$8:$BJ$8=BM$8))</f>
        <v>0</v>
      </c>
      <c r="BN114" s="10">
        <f t="shared" si="402"/>
        <v>0</v>
      </c>
      <c r="BO114" s="30" cm="1">
        <f t="array" ref="BO114">SUM(_xlfn._xlws.FILTER($C114:$BJ114,$C$8:$BJ$8=BO$8))</f>
        <v>0</v>
      </c>
      <c r="BP114" s="83">
        <f t="shared" si="403"/>
        <v>0</v>
      </c>
    </row>
    <row r="115" spans="1:68" ht="19.2" customHeight="1" outlineLevel="1" x14ac:dyDescent="0.3">
      <c r="A115" s="238"/>
      <c r="B115" s="139" t="str">
        <v>ΒΙΟΜΗΧΑΝΙΚΟΣ</v>
      </c>
      <c r="C115" s="9">
        <v>1</v>
      </c>
      <c r="D115" s="10"/>
      <c r="E115" s="232">
        <v>2253309</v>
      </c>
      <c r="F115" s="39">
        <f t="shared" si="384"/>
        <v>2253309</v>
      </c>
      <c r="G115" s="30">
        <v>2831.06</v>
      </c>
      <c r="H115" s="83">
        <f t="shared" si="385"/>
        <v>2831.06</v>
      </c>
      <c r="I115" s="9"/>
      <c r="J115" s="10"/>
      <c r="K115" s="232"/>
      <c r="L115" s="10">
        <f t="shared" si="386"/>
        <v>0</v>
      </c>
      <c r="M115" s="30"/>
      <c r="N115" s="83">
        <f t="shared" si="387"/>
        <v>0</v>
      </c>
      <c r="O115" s="9">
        <v>1</v>
      </c>
      <c r="P115" s="10"/>
      <c r="Q115" s="232">
        <v>122435</v>
      </c>
      <c r="R115" s="213">
        <f t="shared" si="382"/>
        <v>122435</v>
      </c>
      <c r="S115" s="215">
        <v>566.83000000000004</v>
      </c>
      <c r="T115" s="215">
        <f t="shared" si="383"/>
        <v>566.83000000000004</v>
      </c>
      <c r="U115" s="9"/>
      <c r="V115" s="10"/>
      <c r="W115" s="232"/>
      <c r="X115" s="10">
        <f t="shared" si="388"/>
        <v>0</v>
      </c>
      <c r="Y115" s="30"/>
      <c r="Z115" s="83">
        <f t="shared" si="389"/>
        <v>0</v>
      </c>
      <c r="AA115" s="9"/>
      <c r="AB115" s="10"/>
      <c r="AC115" s="232"/>
      <c r="AD115" s="10">
        <f t="shared" si="390"/>
        <v>0</v>
      </c>
      <c r="AE115" s="30"/>
      <c r="AF115" s="83">
        <f t="shared" si="391"/>
        <v>0</v>
      </c>
      <c r="AG115" s="9">
        <v>1</v>
      </c>
      <c r="AH115" s="10"/>
      <c r="AI115" s="232">
        <v>246678</v>
      </c>
      <c r="AJ115" s="10">
        <f t="shared" si="392"/>
        <v>246678</v>
      </c>
      <c r="AK115" s="30">
        <v>3012.99</v>
      </c>
      <c r="AL115" s="83">
        <f t="shared" si="393"/>
        <v>3012.99</v>
      </c>
      <c r="AM115" s="9"/>
      <c r="AN115" s="10"/>
      <c r="AO115" s="232"/>
      <c r="AP115" s="10">
        <f t="shared" si="394"/>
        <v>0</v>
      </c>
      <c r="AQ115" s="30"/>
      <c r="AR115" s="83">
        <f t="shared" si="395"/>
        <v>0</v>
      </c>
      <c r="AS115" s="9"/>
      <c r="AT115" s="10"/>
      <c r="AU115" s="232"/>
      <c r="AV115" s="10">
        <f t="shared" si="396"/>
        <v>0</v>
      </c>
      <c r="AW115" s="30"/>
      <c r="AX115" s="83">
        <f t="shared" si="397"/>
        <v>0</v>
      </c>
      <c r="AY115" s="9"/>
      <c r="AZ115" s="10"/>
      <c r="BA115" s="232"/>
      <c r="BB115" s="10">
        <f t="shared" si="398"/>
        <v>0</v>
      </c>
      <c r="BC115" s="30"/>
      <c r="BD115" s="83">
        <f t="shared" si="399"/>
        <v>0</v>
      </c>
      <c r="BE115" s="9"/>
      <c r="BF115" s="10"/>
      <c r="BG115" s="232"/>
      <c r="BH115" s="10">
        <f t="shared" si="400"/>
        <v>0</v>
      </c>
      <c r="BI115" s="30"/>
      <c r="BJ115" s="83">
        <f t="shared" si="401"/>
        <v>0</v>
      </c>
      <c r="BK115" s="9" cm="1">
        <f t="array" ref="BK115">SUM(_xlfn._xlws.FILTER($C115:$BJ115,$C$8:$BJ$8=BK$8))</f>
        <v>3</v>
      </c>
      <c r="BL115" s="10" cm="1">
        <f t="array" ref="BL115">SUM(_xlfn._xlws.FILTER($C115:$BJ115,$C$8:$BJ$8=BL$8))</f>
        <v>0</v>
      </c>
      <c r="BM115" s="232" cm="1">
        <f t="array" ref="BM115">SUM(_xlfn._xlws.FILTER($C115:$BJ115,$C$8:$BJ$8=BM$8))</f>
        <v>2622422</v>
      </c>
      <c r="BN115" s="10">
        <f t="shared" si="402"/>
        <v>874140.66666666663</v>
      </c>
      <c r="BO115" s="30" cm="1">
        <f t="array" ref="BO115">SUM(_xlfn._xlws.FILTER($C115:$BJ115,$C$8:$BJ$8=BO$8))</f>
        <v>6410.8799999999992</v>
      </c>
      <c r="BP115" s="83">
        <f t="shared" si="403"/>
        <v>2136.9599999999996</v>
      </c>
    </row>
    <row r="116" spans="1:68" ht="19.2" customHeight="1" outlineLevel="1" thickBot="1" x14ac:dyDescent="0.35">
      <c r="A116" s="239"/>
      <c r="B116" s="139" t="str">
        <v>ΚΛΙΜΑΤΙΣΜΟΣ / ΣΥΜΠΑΡΑΓΩΓΗ</v>
      </c>
      <c r="C116" s="160"/>
      <c r="D116" s="148"/>
      <c r="E116" s="233"/>
      <c r="F116" s="39">
        <f t="shared" si="384"/>
        <v>0</v>
      </c>
      <c r="G116" s="140"/>
      <c r="H116" s="83">
        <f t="shared" si="385"/>
        <v>0</v>
      </c>
      <c r="I116" s="160"/>
      <c r="J116" s="148"/>
      <c r="K116" s="233"/>
      <c r="L116" s="10">
        <f>IFERROR(K116/(I116+J116),0)</f>
        <v>0</v>
      </c>
      <c r="M116" s="30"/>
      <c r="N116" s="83">
        <f t="shared" si="387"/>
        <v>0</v>
      </c>
      <c r="O116" s="160" t="s">
        <v>104</v>
      </c>
      <c r="P116" s="148"/>
      <c r="Q116" s="233"/>
      <c r="R116" s="213">
        <f t="shared" si="382"/>
        <v>0</v>
      </c>
      <c r="S116" s="215"/>
      <c r="T116" s="215">
        <f t="shared" si="383"/>
        <v>0</v>
      </c>
      <c r="U116" s="160"/>
      <c r="V116" s="148"/>
      <c r="W116" s="233"/>
      <c r="X116" s="10">
        <f>IFERROR(W116/(U116+V116),0)</f>
        <v>0</v>
      </c>
      <c r="Y116" s="30"/>
      <c r="Z116" s="83">
        <f t="shared" si="389"/>
        <v>0</v>
      </c>
      <c r="AA116" s="160"/>
      <c r="AB116" s="148"/>
      <c r="AC116" s="233"/>
      <c r="AD116" s="10">
        <f>IFERROR(AC116/(AA116+AB116),0)</f>
        <v>0</v>
      </c>
      <c r="AE116" s="30"/>
      <c r="AF116" s="83">
        <f t="shared" si="391"/>
        <v>0</v>
      </c>
      <c r="AG116" s="160"/>
      <c r="AH116" s="148"/>
      <c r="AI116" s="233"/>
      <c r="AJ116" s="10">
        <f>IFERROR(AI116/(AG116+AH116),0)</f>
        <v>0</v>
      </c>
      <c r="AK116" s="30"/>
      <c r="AL116" s="83">
        <f t="shared" si="393"/>
        <v>0</v>
      </c>
      <c r="AM116" s="160"/>
      <c r="AN116" s="148"/>
      <c r="AO116" s="233"/>
      <c r="AP116" s="10">
        <f>IFERROR(AO116/(AM116+AN116),0)</f>
        <v>0</v>
      </c>
      <c r="AQ116" s="30"/>
      <c r="AR116" s="83">
        <f t="shared" si="395"/>
        <v>0</v>
      </c>
      <c r="AS116" s="160"/>
      <c r="AT116" s="148"/>
      <c r="AU116" s="233"/>
      <c r="AV116" s="10">
        <f>IFERROR(AU116/(AS116+AT116),0)</f>
        <v>0</v>
      </c>
      <c r="AW116" s="30"/>
      <c r="AX116" s="83">
        <f t="shared" si="397"/>
        <v>0</v>
      </c>
      <c r="AY116" s="160"/>
      <c r="AZ116" s="148"/>
      <c r="BA116" s="233"/>
      <c r="BB116" s="10">
        <f>IFERROR(BA116/(AY116+AZ116),0)</f>
        <v>0</v>
      </c>
      <c r="BC116" s="30"/>
      <c r="BD116" s="83">
        <f t="shared" si="399"/>
        <v>0</v>
      </c>
      <c r="BE116" s="160"/>
      <c r="BF116" s="148"/>
      <c r="BG116" s="233"/>
      <c r="BH116" s="10">
        <f>IFERROR(BG116/(BE116+BF116),0)</f>
        <v>0</v>
      </c>
      <c r="BI116" s="30"/>
      <c r="BJ116" s="83">
        <f t="shared" si="401"/>
        <v>0</v>
      </c>
      <c r="BK116" s="160" cm="1">
        <f t="array" ref="BK116">SUM(_xlfn._xlws.FILTER($C116:$BJ116,$C$8:$BJ$8=BK$8))</f>
        <v>0</v>
      </c>
      <c r="BL116" s="148" cm="1">
        <f t="array" ref="BL116">SUM(_xlfn._xlws.FILTER($C116:$BJ116,$C$8:$BJ$8=BL$8))</f>
        <v>0</v>
      </c>
      <c r="BM116" s="233" cm="1">
        <f t="array" ref="BM116">SUM(_xlfn._xlws.FILTER($C116:$BJ116,$C$8:$BJ$8=BM$8))</f>
        <v>0</v>
      </c>
      <c r="BN116" s="10">
        <f>IFERROR(BM116/(BK116+BL116),0)</f>
        <v>0</v>
      </c>
      <c r="BO116" s="30" cm="1">
        <f t="array" ref="BO116">SUM(_xlfn._xlws.FILTER($C116:$BJ116,$C$8:$BJ$8=BO$8))</f>
        <v>0</v>
      </c>
      <c r="BP116" s="83">
        <f t="shared" si="403"/>
        <v>0</v>
      </c>
    </row>
    <row r="117" spans="1:68" ht="19.95" customHeight="1" outlineLevel="1" x14ac:dyDescent="0.3">
      <c r="A117" s="237">
        <v>19</v>
      </c>
      <c r="B117" s="141" t="s">
        <v>168</v>
      </c>
      <c r="C117" s="73">
        <f>SUM(C118:C122)</f>
        <v>678</v>
      </c>
      <c r="D117" s="74">
        <f>SUM(D118:D122)</f>
        <v>0</v>
      </c>
      <c r="E117" s="231">
        <f>SUM(E118:E122)</f>
        <v>125628</v>
      </c>
      <c r="F117" s="121">
        <f>IFERROR(E117/(C117+D117),0)</f>
        <v>185.2920353982301</v>
      </c>
      <c r="G117" s="82">
        <f>SUM(G118:G122)</f>
        <v>3086.1400000000003</v>
      </c>
      <c r="H117" s="37">
        <f>IFERROR(G117/(C117+D117),0)</f>
        <v>4.5518289085545725</v>
      </c>
      <c r="I117" s="73">
        <f>SUM(I118:I122)</f>
        <v>376</v>
      </c>
      <c r="J117" s="74">
        <f>SUM(J118:J122)</f>
        <v>0</v>
      </c>
      <c r="K117" s="231">
        <f>SUM(K118:K122)</f>
        <v>66777</v>
      </c>
      <c r="L117" s="74">
        <f>IFERROR(K117/(I117+J117),0)</f>
        <v>177.59840425531914</v>
      </c>
      <c r="M117" s="82">
        <f>SUM(M118:M122)</f>
        <v>2183.4899999999998</v>
      </c>
      <c r="N117" s="37">
        <f>IFERROR(M117/(I117+J117),0)</f>
        <v>5.8071542553191486</v>
      </c>
      <c r="O117" s="73">
        <f>SUM(O118:O122)</f>
        <v>371</v>
      </c>
      <c r="P117" s="74">
        <f>SUM(P118:P122)</f>
        <v>0</v>
      </c>
      <c r="Q117" s="231">
        <f>SUM(Q118:Q122)</f>
        <v>125879</v>
      </c>
      <c r="R117" s="74">
        <f>IFERROR(Q117/(O117+P117),0)</f>
        <v>339.29649595687334</v>
      </c>
      <c r="S117" s="82">
        <f>SUM(S118:S122)</f>
        <v>3368.34</v>
      </c>
      <c r="T117" s="37">
        <f>IFERROR(S117/(O117+P117),0)</f>
        <v>9.079083557951483</v>
      </c>
      <c r="U117" s="73">
        <f>SUM(U118:U122)</f>
        <v>4</v>
      </c>
      <c r="V117" s="74">
        <f>SUM(V118:V122)</f>
        <v>0</v>
      </c>
      <c r="W117" s="231">
        <f>SUM(W118:W122)</f>
        <v>341</v>
      </c>
      <c r="X117" s="74">
        <f>IFERROR(W117/(U117+V117),0)</f>
        <v>85.25</v>
      </c>
      <c r="Y117" s="81">
        <f>SUM(Y118:Y122)</f>
        <v>29.22</v>
      </c>
      <c r="Z117" s="37">
        <f>IFERROR(Y117/(U117+V117),0)</f>
        <v>7.3049999999999997</v>
      </c>
      <c r="AA117" s="73">
        <f>SUM(AA118:AA122)</f>
        <v>13</v>
      </c>
      <c r="AB117" s="74">
        <f>SUM(AB118:AB122)</f>
        <v>0</v>
      </c>
      <c r="AC117" s="231">
        <f>SUM(AC118:AC122)</f>
        <v>1918</v>
      </c>
      <c r="AD117" s="74">
        <f>IFERROR(AC117/(AA117+AB117),0)</f>
        <v>147.53846153846155</v>
      </c>
      <c r="AE117" s="81">
        <f>SUM(AE118:AE122)</f>
        <v>107.09</v>
      </c>
      <c r="AF117" s="37">
        <f>IFERROR(AE117/(AA117+AB117),0)</f>
        <v>8.2376923076923081</v>
      </c>
      <c r="AG117" s="73">
        <f>SUM(AG118:AG122)</f>
        <v>5</v>
      </c>
      <c r="AH117" s="74">
        <f>SUM(AH118:AH122)</f>
        <v>0</v>
      </c>
      <c r="AI117" s="231">
        <f>SUM(AI118:AI122)</f>
        <v>893</v>
      </c>
      <c r="AJ117" s="74">
        <f>IFERROR(AI117/(AG117+AH117),0)</f>
        <v>178.6</v>
      </c>
      <c r="AK117" s="82">
        <f>SUM(AK118:AK122)</f>
        <v>42.19</v>
      </c>
      <c r="AL117" s="37">
        <f>IFERROR(AK117/(AG117+AH117),0)</f>
        <v>8.4379999999999988</v>
      </c>
      <c r="AM117" s="73">
        <f>SUM(AM118:AM122)</f>
        <v>0</v>
      </c>
      <c r="AN117" s="74">
        <f>SUM(AN118:AN122)</f>
        <v>0</v>
      </c>
      <c r="AO117" s="231">
        <f>SUM(AO118:AO122)</f>
        <v>0</v>
      </c>
      <c r="AP117" s="74">
        <f>IFERROR(AO117/(AM117+AN117),0)</f>
        <v>0</v>
      </c>
      <c r="AQ117" s="82">
        <f>SUM(AQ118:AQ122)</f>
        <v>0</v>
      </c>
      <c r="AR117" s="37">
        <f>IFERROR(AQ117/(AM117+AN117),0)</f>
        <v>0</v>
      </c>
      <c r="AS117" s="73">
        <f>SUM(AS118:AS122)</f>
        <v>0</v>
      </c>
      <c r="AT117" s="74">
        <f>SUM(AT118:AT122)</f>
        <v>0</v>
      </c>
      <c r="AU117" s="231">
        <f>SUM(AU118:AU122)</f>
        <v>0</v>
      </c>
      <c r="AV117" s="74">
        <f>IFERROR(AU117/(AS117+AT117),0)</f>
        <v>0</v>
      </c>
      <c r="AW117" s="82">
        <f>SUM(AW118:AW122)</f>
        <v>0</v>
      </c>
      <c r="AX117" s="37">
        <f>IFERROR(AW117/(AS117+AT117),0)</f>
        <v>0</v>
      </c>
      <c r="AY117" s="73">
        <f>SUM(AY118:AY122)</f>
        <v>0</v>
      </c>
      <c r="AZ117" s="74">
        <f>SUM(AZ118:AZ122)</f>
        <v>0</v>
      </c>
      <c r="BA117" s="231">
        <f>SUM(BA118:BA122)</f>
        <v>0</v>
      </c>
      <c r="BB117" s="74">
        <f>IFERROR(BA117/(AY117+AZ117),0)</f>
        <v>0</v>
      </c>
      <c r="BC117" s="82">
        <f>SUM(BC118:BC122)</f>
        <v>0</v>
      </c>
      <c r="BD117" s="37">
        <f>IFERROR(BC117/(AY117+AZ117),0)</f>
        <v>0</v>
      </c>
      <c r="BE117" s="73">
        <f>SUM(BE118:BE122)</f>
        <v>0</v>
      </c>
      <c r="BF117" s="74">
        <f>SUM(BF118:BF122)</f>
        <v>0</v>
      </c>
      <c r="BG117" s="231">
        <f>SUM(BG118:BG122)</f>
        <v>0</v>
      </c>
      <c r="BH117" s="74">
        <f>IFERROR(BG117/(BE117+BF117),0)</f>
        <v>0</v>
      </c>
      <c r="BI117" s="82">
        <f>SUM(BI118:BI122)</f>
        <v>0</v>
      </c>
      <c r="BJ117" s="37">
        <f>IFERROR(BI117/(BE117+BF117),0)</f>
        <v>0</v>
      </c>
      <c r="BK117" s="73">
        <f>SUM(BK118:BK122)</f>
        <v>1447</v>
      </c>
      <c r="BL117" s="74">
        <f>SUM(BL118:BL122)</f>
        <v>0</v>
      </c>
      <c r="BM117" s="231">
        <f>SUM(BM118:BM122)</f>
        <v>321436</v>
      </c>
      <c r="BN117" s="74">
        <f>IFERROR(BM117/(BK117+BL117),0)</f>
        <v>222.13959917069801</v>
      </c>
      <c r="BO117" s="82">
        <f>SUM(BO118:BO122)</f>
        <v>8816.4699999999993</v>
      </c>
      <c r="BP117" s="37">
        <f>IFERROR(BO117/(BK117+BL117),0)</f>
        <v>6.0929302004146502</v>
      </c>
    </row>
    <row r="118" spans="1:68" ht="19.5" customHeight="1" outlineLevel="1" x14ac:dyDescent="0.3">
      <c r="A118" s="238"/>
      <c r="B118" s="139" t="str" cm="1">
        <f t="array" ref="B118:B122">$B$10:$B$14</f>
        <v>ΟΙΚΙΑΚΟΣ</v>
      </c>
      <c r="C118" s="9">
        <v>667</v>
      </c>
      <c r="D118" s="10"/>
      <c r="E118" s="232">
        <v>120607</v>
      </c>
      <c r="F118" s="39">
        <f>IFERROR(E118/(C118+D118),0)</f>
        <v>180.8200899550225</v>
      </c>
      <c r="G118" s="30">
        <v>2952.36</v>
      </c>
      <c r="H118" s="83">
        <f>IFERROR(G118/(C118+D118),0)</f>
        <v>4.4263268365817092</v>
      </c>
      <c r="I118" s="9">
        <v>366</v>
      </c>
      <c r="J118" s="10"/>
      <c r="K118" s="232">
        <v>60759</v>
      </c>
      <c r="L118" s="10">
        <f>IFERROR(K118/(I118+J118),0)</f>
        <v>166.00819672131146</v>
      </c>
      <c r="M118" s="30">
        <v>2043.12</v>
      </c>
      <c r="N118" s="83">
        <f>IFERROR(M118/(I118+J118),0)</f>
        <v>5.5822950819672128</v>
      </c>
      <c r="O118" s="9">
        <v>349</v>
      </c>
      <c r="P118" s="10"/>
      <c r="Q118" s="232">
        <v>52243</v>
      </c>
      <c r="R118" s="216">
        <f t="shared" ref="R118:R122" si="404">IFERROR(Q118/(O118+P118),0)</f>
        <v>149.69340974212034</v>
      </c>
      <c r="S118" s="217">
        <v>1865.43</v>
      </c>
      <c r="T118" s="217">
        <f t="shared" ref="T118:T122" si="405">IFERROR(S118/(O118+P118),0)</f>
        <v>5.345071633237823</v>
      </c>
      <c r="U118" s="9">
        <v>4</v>
      </c>
      <c r="V118" s="10"/>
      <c r="W118" s="232">
        <v>341</v>
      </c>
      <c r="X118" s="10">
        <f>IFERROR(W118/(U118+V118),0)</f>
        <v>85.25</v>
      </c>
      <c r="Y118" s="30">
        <v>29.22</v>
      </c>
      <c r="Z118" s="83">
        <f>IFERROR(Y118/(U118+V118),0)</f>
        <v>7.3049999999999997</v>
      </c>
      <c r="AA118" s="9">
        <v>13</v>
      </c>
      <c r="AB118" s="10"/>
      <c r="AC118" s="232">
        <v>1918</v>
      </c>
      <c r="AD118" s="10">
        <f>IFERROR(AC118/(AA118+AB118),0)</f>
        <v>147.53846153846155</v>
      </c>
      <c r="AE118" s="30">
        <v>107.09</v>
      </c>
      <c r="AF118" s="83">
        <f>IFERROR(AE118/(AA118+AB118),0)</f>
        <v>8.2376923076923081</v>
      </c>
      <c r="AG118" s="9">
        <v>5</v>
      </c>
      <c r="AH118" s="10"/>
      <c r="AI118" s="232">
        <v>893</v>
      </c>
      <c r="AJ118" s="10">
        <f>IFERROR(AI118/(AG118+AH118),0)</f>
        <v>178.6</v>
      </c>
      <c r="AK118" s="30">
        <v>42.19</v>
      </c>
      <c r="AL118" s="83">
        <f>IFERROR(AK118/(AG118+AH118),0)</f>
        <v>8.4379999999999988</v>
      </c>
      <c r="AM118" s="9"/>
      <c r="AN118" s="10"/>
      <c r="AO118" s="232"/>
      <c r="AP118" s="10">
        <f>IFERROR(AO118/(AM118+AN118),0)</f>
        <v>0</v>
      </c>
      <c r="AQ118" s="30"/>
      <c r="AR118" s="83">
        <f>IFERROR(AQ118/(AM118+AN118),0)</f>
        <v>0</v>
      </c>
      <c r="AS118" s="9"/>
      <c r="AT118" s="10"/>
      <c r="AU118" s="232"/>
      <c r="AV118" s="10">
        <f>IFERROR(AU118/(AS118+AT118),0)</f>
        <v>0</v>
      </c>
      <c r="AW118" s="30"/>
      <c r="AX118" s="83">
        <f>IFERROR(AW118/(AS118+AT118),0)</f>
        <v>0</v>
      </c>
      <c r="AY118" s="9"/>
      <c r="AZ118" s="10"/>
      <c r="BA118" s="232"/>
      <c r="BB118" s="10">
        <f>IFERROR(BA118/(AY118+AZ118),0)</f>
        <v>0</v>
      </c>
      <c r="BC118" s="30"/>
      <c r="BD118" s="83">
        <f>IFERROR(BC118/(AY118+AZ118),0)</f>
        <v>0</v>
      </c>
      <c r="BE118" s="9"/>
      <c r="BF118" s="10"/>
      <c r="BG118" s="232"/>
      <c r="BH118" s="10">
        <f>IFERROR(BG118/(BE118+BF118),0)</f>
        <v>0</v>
      </c>
      <c r="BI118" s="30"/>
      <c r="BJ118" s="83">
        <f>IFERROR(BI118/(BE118+BF118),0)</f>
        <v>0</v>
      </c>
      <c r="BK118" s="9" cm="1">
        <f t="array" ref="BK118">SUM(_xlfn._xlws.FILTER($C118:$BJ118,$C$8:$BJ$8=BK$8))</f>
        <v>1404</v>
      </c>
      <c r="BL118" s="10" cm="1">
        <f t="array" ref="BL118">SUM(_xlfn._xlws.FILTER($C118:$BJ118,$C$8:$BJ$8=BL$8))</f>
        <v>0</v>
      </c>
      <c r="BM118" s="232" cm="1">
        <f t="array" ref="BM118">SUM(_xlfn._xlws.FILTER($C118:$BJ118,$C$8:$BJ$8=BM$8))</f>
        <v>236761</v>
      </c>
      <c r="BN118" s="10">
        <f>IFERROR(BM118/(BK118+BL118),0)</f>
        <v>168.63319088319088</v>
      </c>
      <c r="BO118" s="30" cm="1">
        <f t="array" ref="BO118">SUM(_xlfn._xlws.FILTER($C118:$BJ118,$C$8:$BJ$8=BO$8))</f>
        <v>7039.41</v>
      </c>
      <c r="BP118" s="83">
        <f>IFERROR(BO118/(BK118+BL118),0)</f>
        <v>5.0138247863247862</v>
      </c>
    </row>
    <row r="119" spans="1:68" ht="19.5" customHeight="1" outlineLevel="1" x14ac:dyDescent="0.3">
      <c r="A119" s="238"/>
      <c r="B119" s="139" t="str">
        <v>ΕΜΠΟΡΙΚΟΣ</v>
      </c>
      <c r="C119" s="9">
        <v>11</v>
      </c>
      <c r="D119" s="10"/>
      <c r="E119" s="232">
        <v>5021</v>
      </c>
      <c r="F119" s="39">
        <f t="shared" ref="F119:F122" si="406">IFERROR(E119/(C119+D119),0)</f>
        <v>456.45454545454544</v>
      </c>
      <c r="G119" s="30">
        <v>133.78</v>
      </c>
      <c r="H119" s="83">
        <f t="shared" ref="H119:H122" si="407">IFERROR(G119/(C119+D119),0)</f>
        <v>12.161818181818182</v>
      </c>
      <c r="I119" s="9">
        <v>10</v>
      </c>
      <c r="J119" s="10"/>
      <c r="K119" s="232">
        <v>6018</v>
      </c>
      <c r="L119" s="10">
        <f t="shared" ref="L119:L121" si="408">IFERROR(K119/(I119+J119),0)</f>
        <v>601.79999999999995</v>
      </c>
      <c r="M119" s="30">
        <v>140.37</v>
      </c>
      <c r="N119" s="83">
        <f t="shared" ref="N119:N122" si="409">IFERROR(M119/(I119+J119),0)</f>
        <v>14.037000000000001</v>
      </c>
      <c r="O119" s="9">
        <v>22</v>
      </c>
      <c r="P119" s="10"/>
      <c r="Q119" s="232">
        <v>73636</v>
      </c>
      <c r="R119" s="213">
        <f t="shared" si="404"/>
        <v>3347.090909090909</v>
      </c>
      <c r="S119" s="215">
        <v>1502.9099999999999</v>
      </c>
      <c r="T119" s="215">
        <f t="shared" si="405"/>
        <v>68.314090909090908</v>
      </c>
      <c r="U119" s="9"/>
      <c r="V119" s="10"/>
      <c r="W119" s="232"/>
      <c r="X119" s="10">
        <f t="shared" ref="X119:X121" si="410">IFERROR(W119/(U119+V119),0)</f>
        <v>0</v>
      </c>
      <c r="Y119" s="30"/>
      <c r="Z119" s="83">
        <f t="shared" ref="Z119:Z122" si="411">IFERROR(Y119/(U119+V119),0)</f>
        <v>0</v>
      </c>
      <c r="AA119" s="9"/>
      <c r="AB119" s="10"/>
      <c r="AC119" s="232"/>
      <c r="AD119" s="10">
        <f t="shared" ref="AD119:AD121" si="412">IFERROR(AC119/(AA119+AB119),0)</f>
        <v>0</v>
      </c>
      <c r="AE119" s="30"/>
      <c r="AF119" s="83">
        <f t="shared" ref="AF119:AF122" si="413">IFERROR(AE119/(AA119+AB119),0)</f>
        <v>0</v>
      </c>
      <c r="AG119" s="9"/>
      <c r="AH119" s="10"/>
      <c r="AI119" s="232"/>
      <c r="AJ119" s="10">
        <f t="shared" ref="AJ119:AJ121" si="414">IFERROR(AI119/(AG119+AH119),0)</f>
        <v>0</v>
      </c>
      <c r="AK119" s="30"/>
      <c r="AL119" s="83">
        <f t="shared" ref="AL119:AL122" si="415">IFERROR(AK119/(AG119+AH119),0)</f>
        <v>0</v>
      </c>
      <c r="AM119" s="9"/>
      <c r="AN119" s="10"/>
      <c r="AO119" s="232"/>
      <c r="AP119" s="10">
        <f t="shared" ref="AP119:AP121" si="416">IFERROR(AO119/(AM119+AN119),0)</f>
        <v>0</v>
      </c>
      <c r="AQ119" s="30"/>
      <c r="AR119" s="83">
        <f t="shared" ref="AR119:AR122" si="417">IFERROR(AQ119/(AM119+AN119),0)</f>
        <v>0</v>
      </c>
      <c r="AS119" s="9"/>
      <c r="AT119" s="10"/>
      <c r="AU119" s="232"/>
      <c r="AV119" s="10">
        <f t="shared" ref="AV119:AV121" si="418">IFERROR(AU119/(AS119+AT119),0)</f>
        <v>0</v>
      </c>
      <c r="AW119" s="30"/>
      <c r="AX119" s="83">
        <f t="shared" ref="AX119:AX122" si="419">IFERROR(AW119/(AS119+AT119),0)</f>
        <v>0</v>
      </c>
      <c r="AY119" s="9"/>
      <c r="AZ119" s="10"/>
      <c r="BA119" s="232"/>
      <c r="BB119" s="10">
        <f t="shared" ref="BB119:BB121" si="420">IFERROR(BA119/(AY119+AZ119),0)</f>
        <v>0</v>
      </c>
      <c r="BC119" s="30"/>
      <c r="BD119" s="83">
        <f t="shared" ref="BD119:BD122" si="421">IFERROR(BC119/(AY119+AZ119),0)</f>
        <v>0</v>
      </c>
      <c r="BE119" s="9"/>
      <c r="BF119" s="10"/>
      <c r="BG119" s="232"/>
      <c r="BH119" s="10">
        <f t="shared" ref="BH119:BH121" si="422">IFERROR(BG119/(BE119+BF119),0)</f>
        <v>0</v>
      </c>
      <c r="BI119" s="30"/>
      <c r="BJ119" s="83">
        <f t="shared" ref="BJ119:BJ122" si="423">IFERROR(BI119/(BE119+BF119),0)</f>
        <v>0</v>
      </c>
      <c r="BK119" s="9" cm="1">
        <f t="array" ref="BK119">SUM(_xlfn._xlws.FILTER($C119:$BJ119,$C$8:$BJ$8=BK$8))</f>
        <v>43</v>
      </c>
      <c r="BL119" s="10" cm="1">
        <f t="array" ref="BL119">SUM(_xlfn._xlws.FILTER($C119:$BJ119,$C$8:$BJ$8=BL$8))</f>
        <v>0</v>
      </c>
      <c r="BM119" s="232" cm="1">
        <f t="array" ref="BM119">SUM(_xlfn._xlws.FILTER($C119:$BJ119,$C$8:$BJ$8=BM$8))</f>
        <v>84675</v>
      </c>
      <c r="BN119" s="10">
        <f t="shared" ref="BN119:BN121" si="424">IFERROR(BM119/(BK119+BL119),0)</f>
        <v>1969.1860465116279</v>
      </c>
      <c r="BO119" s="30" cm="1">
        <f t="array" ref="BO119">SUM(_xlfn._xlws.FILTER($C119:$BJ119,$C$8:$BJ$8=BO$8))</f>
        <v>1777.06</v>
      </c>
      <c r="BP119" s="83">
        <f t="shared" ref="BP119:BP122" si="425">IFERROR(BO119/(BK119+BL119),0)</f>
        <v>41.326976744186048</v>
      </c>
    </row>
    <row r="120" spans="1:68" ht="19.5" customHeight="1" outlineLevel="1" x14ac:dyDescent="0.3">
      <c r="A120" s="238"/>
      <c r="B120" s="139" t="str">
        <v>CNG</v>
      </c>
      <c r="C120" s="9"/>
      <c r="D120" s="10"/>
      <c r="E120" s="232"/>
      <c r="F120" s="39">
        <f t="shared" si="406"/>
        <v>0</v>
      </c>
      <c r="G120" s="30"/>
      <c r="H120" s="83">
        <f t="shared" si="407"/>
        <v>0</v>
      </c>
      <c r="I120" s="9"/>
      <c r="J120" s="10"/>
      <c r="K120" s="232"/>
      <c r="L120" s="10">
        <f t="shared" si="408"/>
        <v>0</v>
      </c>
      <c r="M120" s="30"/>
      <c r="N120" s="83">
        <f t="shared" si="409"/>
        <v>0</v>
      </c>
      <c r="O120" s="9" t="s">
        <v>104</v>
      </c>
      <c r="P120" s="10"/>
      <c r="Q120" s="232"/>
      <c r="R120" s="213">
        <f t="shared" si="404"/>
        <v>0</v>
      </c>
      <c r="S120" s="215"/>
      <c r="T120" s="215">
        <f t="shared" si="405"/>
        <v>0</v>
      </c>
      <c r="U120" s="9"/>
      <c r="V120" s="10"/>
      <c r="W120" s="232"/>
      <c r="X120" s="10">
        <f t="shared" si="410"/>
        <v>0</v>
      </c>
      <c r="Y120" s="30"/>
      <c r="Z120" s="83">
        <f t="shared" si="411"/>
        <v>0</v>
      </c>
      <c r="AA120" s="9"/>
      <c r="AB120" s="10"/>
      <c r="AC120" s="232"/>
      <c r="AD120" s="10">
        <f t="shared" si="412"/>
        <v>0</v>
      </c>
      <c r="AE120" s="30"/>
      <c r="AF120" s="83">
        <f t="shared" si="413"/>
        <v>0</v>
      </c>
      <c r="AG120" s="9"/>
      <c r="AH120" s="10"/>
      <c r="AI120" s="232"/>
      <c r="AJ120" s="10">
        <f t="shared" si="414"/>
        <v>0</v>
      </c>
      <c r="AK120" s="30"/>
      <c r="AL120" s="83">
        <f t="shared" si="415"/>
        <v>0</v>
      </c>
      <c r="AM120" s="9"/>
      <c r="AN120" s="10"/>
      <c r="AO120" s="232"/>
      <c r="AP120" s="10">
        <f t="shared" si="416"/>
        <v>0</v>
      </c>
      <c r="AQ120" s="30"/>
      <c r="AR120" s="83">
        <f t="shared" si="417"/>
        <v>0</v>
      </c>
      <c r="AS120" s="9"/>
      <c r="AT120" s="10"/>
      <c r="AU120" s="232"/>
      <c r="AV120" s="10">
        <f t="shared" si="418"/>
        <v>0</v>
      </c>
      <c r="AW120" s="30"/>
      <c r="AX120" s="83">
        <f t="shared" si="419"/>
        <v>0</v>
      </c>
      <c r="AY120" s="9"/>
      <c r="AZ120" s="10"/>
      <c r="BA120" s="232"/>
      <c r="BB120" s="10">
        <f t="shared" si="420"/>
        <v>0</v>
      </c>
      <c r="BC120" s="30"/>
      <c r="BD120" s="83">
        <f t="shared" si="421"/>
        <v>0</v>
      </c>
      <c r="BE120" s="9"/>
      <c r="BF120" s="10"/>
      <c r="BG120" s="232"/>
      <c r="BH120" s="10">
        <f t="shared" si="422"/>
        <v>0</v>
      </c>
      <c r="BI120" s="30"/>
      <c r="BJ120" s="83">
        <f t="shared" si="423"/>
        <v>0</v>
      </c>
      <c r="BK120" s="9" cm="1">
        <f t="array" ref="BK120">SUM(_xlfn._xlws.FILTER($C120:$BJ120,$C$8:$BJ$8=BK$8))</f>
        <v>0</v>
      </c>
      <c r="BL120" s="10" cm="1">
        <f t="array" ref="BL120">SUM(_xlfn._xlws.FILTER($C120:$BJ120,$C$8:$BJ$8=BL$8))</f>
        <v>0</v>
      </c>
      <c r="BM120" s="232" cm="1">
        <f t="array" ref="BM120">SUM(_xlfn._xlws.FILTER($C120:$BJ120,$C$8:$BJ$8=BM$8))</f>
        <v>0</v>
      </c>
      <c r="BN120" s="10">
        <f t="shared" si="424"/>
        <v>0</v>
      </c>
      <c r="BO120" s="30" cm="1">
        <f t="array" ref="BO120">SUM(_xlfn._xlws.FILTER($C120:$BJ120,$C$8:$BJ$8=BO$8))</f>
        <v>0</v>
      </c>
      <c r="BP120" s="83">
        <f t="shared" si="425"/>
        <v>0</v>
      </c>
    </row>
    <row r="121" spans="1:68" ht="19.5" customHeight="1" outlineLevel="1" x14ac:dyDescent="0.3">
      <c r="A121" s="238"/>
      <c r="B121" s="139" t="str">
        <v>ΒΙΟΜΗΧΑΝΙΚΟΣ</v>
      </c>
      <c r="C121" s="9"/>
      <c r="D121" s="10"/>
      <c r="E121" s="232"/>
      <c r="F121" s="39">
        <f t="shared" si="406"/>
        <v>0</v>
      </c>
      <c r="G121" s="30"/>
      <c r="H121" s="83">
        <f t="shared" si="407"/>
        <v>0</v>
      </c>
      <c r="I121" s="9"/>
      <c r="J121" s="10"/>
      <c r="K121" s="232"/>
      <c r="L121" s="10">
        <f t="shared" si="408"/>
        <v>0</v>
      </c>
      <c r="M121" s="30"/>
      <c r="N121" s="83">
        <f t="shared" si="409"/>
        <v>0</v>
      </c>
      <c r="O121" s="9" t="s">
        <v>104</v>
      </c>
      <c r="P121" s="10"/>
      <c r="Q121" s="232"/>
      <c r="R121" s="213">
        <f t="shared" si="404"/>
        <v>0</v>
      </c>
      <c r="S121" s="215"/>
      <c r="T121" s="215">
        <f t="shared" si="405"/>
        <v>0</v>
      </c>
      <c r="U121" s="9"/>
      <c r="V121" s="10"/>
      <c r="W121" s="232"/>
      <c r="X121" s="10">
        <f t="shared" si="410"/>
        <v>0</v>
      </c>
      <c r="Y121" s="30"/>
      <c r="Z121" s="83">
        <f t="shared" si="411"/>
        <v>0</v>
      </c>
      <c r="AA121" s="9"/>
      <c r="AB121" s="10"/>
      <c r="AC121" s="232"/>
      <c r="AD121" s="10">
        <f t="shared" si="412"/>
        <v>0</v>
      </c>
      <c r="AE121" s="30"/>
      <c r="AF121" s="83">
        <f t="shared" si="413"/>
        <v>0</v>
      </c>
      <c r="AG121" s="9"/>
      <c r="AH121" s="10"/>
      <c r="AI121" s="232"/>
      <c r="AJ121" s="10">
        <f t="shared" si="414"/>
        <v>0</v>
      </c>
      <c r="AK121" s="30"/>
      <c r="AL121" s="83">
        <f t="shared" si="415"/>
        <v>0</v>
      </c>
      <c r="AM121" s="9"/>
      <c r="AN121" s="10"/>
      <c r="AO121" s="232"/>
      <c r="AP121" s="10">
        <f t="shared" si="416"/>
        <v>0</v>
      </c>
      <c r="AQ121" s="30"/>
      <c r="AR121" s="83">
        <f t="shared" si="417"/>
        <v>0</v>
      </c>
      <c r="AS121" s="9"/>
      <c r="AT121" s="10"/>
      <c r="AU121" s="232"/>
      <c r="AV121" s="10">
        <f t="shared" si="418"/>
        <v>0</v>
      </c>
      <c r="AW121" s="30"/>
      <c r="AX121" s="83">
        <f t="shared" si="419"/>
        <v>0</v>
      </c>
      <c r="AY121" s="9"/>
      <c r="AZ121" s="10"/>
      <c r="BA121" s="232"/>
      <c r="BB121" s="10">
        <f t="shared" si="420"/>
        <v>0</v>
      </c>
      <c r="BC121" s="30"/>
      <c r="BD121" s="83">
        <f t="shared" si="421"/>
        <v>0</v>
      </c>
      <c r="BE121" s="9"/>
      <c r="BF121" s="10"/>
      <c r="BG121" s="232"/>
      <c r="BH121" s="10">
        <f t="shared" si="422"/>
        <v>0</v>
      </c>
      <c r="BI121" s="30"/>
      <c r="BJ121" s="83">
        <f t="shared" si="423"/>
        <v>0</v>
      </c>
      <c r="BK121" s="9" cm="1">
        <f t="array" ref="BK121">SUM(_xlfn._xlws.FILTER($C121:$BJ121,$C$8:$BJ$8=BK$8))</f>
        <v>0</v>
      </c>
      <c r="BL121" s="10" cm="1">
        <f t="array" ref="BL121">SUM(_xlfn._xlws.FILTER($C121:$BJ121,$C$8:$BJ$8=BL$8))</f>
        <v>0</v>
      </c>
      <c r="BM121" s="232" cm="1">
        <f t="array" ref="BM121">SUM(_xlfn._xlws.FILTER($C121:$BJ121,$C$8:$BJ$8=BM$8))</f>
        <v>0</v>
      </c>
      <c r="BN121" s="10">
        <f t="shared" si="424"/>
        <v>0</v>
      </c>
      <c r="BO121" s="30" cm="1">
        <f t="array" ref="BO121">SUM(_xlfn._xlws.FILTER($C121:$BJ121,$C$8:$BJ$8=BO$8))</f>
        <v>0</v>
      </c>
      <c r="BP121" s="83">
        <f t="shared" si="425"/>
        <v>0</v>
      </c>
    </row>
    <row r="122" spans="1:68" ht="19.5" customHeight="1" outlineLevel="1" thickBot="1" x14ac:dyDescent="0.35">
      <c r="A122" s="239"/>
      <c r="B122" s="139" t="str">
        <v>ΚΛΙΜΑΤΙΣΜΟΣ / ΣΥΜΠΑΡΑΓΩΓΗ</v>
      </c>
      <c r="C122" s="160"/>
      <c r="D122" s="148"/>
      <c r="E122" s="233"/>
      <c r="F122" s="39">
        <f t="shared" si="406"/>
        <v>0</v>
      </c>
      <c r="G122" s="140"/>
      <c r="H122" s="83">
        <f t="shared" si="407"/>
        <v>0</v>
      </c>
      <c r="I122" s="160"/>
      <c r="J122" s="148"/>
      <c r="K122" s="233"/>
      <c r="L122" s="10">
        <f>IFERROR(K122/(I122+J122),0)</f>
        <v>0</v>
      </c>
      <c r="M122" s="30"/>
      <c r="N122" s="83">
        <f t="shared" si="409"/>
        <v>0</v>
      </c>
      <c r="O122" s="160" t="s">
        <v>104</v>
      </c>
      <c r="P122" s="148"/>
      <c r="Q122" s="233"/>
      <c r="R122" s="213">
        <f t="shared" si="404"/>
        <v>0</v>
      </c>
      <c r="S122" s="215"/>
      <c r="T122" s="215">
        <f t="shared" si="405"/>
        <v>0</v>
      </c>
      <c r="U122" s="160"/>
      <c r="V122" s="148"/>
      <c r="W122" s="233"/>
      <c r="X122" s="10">
        <f>IFERROR(W122/(U122+V122),0)</f>
        <v>0</v>
      </c>
      <c r="Y122" s="30"/>
      <c r="Z122" s="83">
        <f t="shared" si="411"/>
        <v>0</v>
      </c>
      <c r="AA122" s="160"/>
      <c r="AB122" s="148"/>
      <c r="AC122" s="233"/>
      <c r="AD122" s="10">
        <f>IFERROR(AC122/(AA122+AB122),0)</f>
        <v>0</v>
      </c>
      <c r="AE122" s="30"/>
      <c r="AF122" s="83">
        <f t="shared" si="413"/>
        <v>0</v>
      </c>
      <c r="AG122" s="160"/>
      <c r="AH122" s="148"/>
      <c r="AI122" s="233"/>
      <c r="AJ122" s="10">
        <f>IFERROR(AI122/(AG122+AH122),0)</f>
        <v>0</v>
      </c>
      <c r="AK122" s="30"/>
      <c r="AL122" s="83">
        <f t="shared" si="415"/>
        <v>0</v>
      </c>
      <c r="AM122" s="160"/>
      <c r="AN122" s="148"/>
      <c r="AO122" s="233"/>
      <c r="AP122" s="10">
        <f>IFERROR(AO122/(AM122+AN122),0)</f>
        <v>0</v>
      </c>
      <c r="AQ122" s="30"/>
      <c r="AR122" s="83">
        <f t="shared" si="417"/>
        <v>0</v>
      </c>
      <c r="AS122" s="160"/>
      <c r="AT122" s="148"/>
      <c r="AU122" s="233"/>
      <c r="AV122" s="10">
        <f>IFERROR(AU122/(AS122+AT122),0)</f>
        <v>0</v>
      </c>
      <c r="AW122" s="30"/>
      <c r="AX122" s="83">
        <f t="shared" si="419"/>
        <v>0</v>
      </c>
      <c r="AY122" s="160"/>
      <c r="AZ122" s="148"/>
      <c r="BA122" s="233"/>
      <c r="BB122" s="10">
        <f>IFERROR(BA122/(AY122+AZ122),0)</f>
        <v>0</v>
      </c>
      <c r="BC122" s="30"/>
      <c r="BD122" s="83">
        <f t="shared" si="421"/>
        <v>0</v>
      </c>
      <c r="BE122" s="160"/>
      <c r="BF122" s="148"/>
      <c r="BG122" s="233"/>
      <c r="BH122" s="10">
        <f>IFERROR(BG122/(BE122+BF122),0)</f>
        <v>0</v>
      </c>
      <c r="BI122" s="30"/>
      <c r="BJ122" s="83">
        <f t="shared" si="423"/>
        <v>0</v>
      </c>
      <c r="BK122" s="160" cm="1">
        <f t="array" ref="BK122">SUM(_xlfn._xlws.FILTER($C122:$BJ122,$C$8:$BJ$8=BK$8))</f>
        <v>0</v>
      </c>
      <c r="BL122" s="148" cm="1">
        <f t="array" ref="BL122">SUM(_xlfn._xlws.FILTER($C122:$BJ122,$C$8:$BJ$8=BL$8))</f>
        <v>0</v>
      </c>
      <c r="BM122" s="233" cm="1">
        <f t="array" ref="BM122">SUM(_xlfn._xlws.FILTER($C122:$BJ122,$C$8:$BJ$8=BM$8))</f>
        <v>0</v>
      </c>
      <c r="BN122" s="10">
        <f>IFERROR(BM122/(BK122+BL122),0)</f>
        <v>0</v>
      </c>
      <c r="BO122" s="30" cm="1">
        <f t="array" ref="BO122">SUM(_xlfn._xlws.FILTER($C122:$BJ122,$C$8:$BJ$8=BO$8))</f>
        <v>0</v>
      </c>
      <c r="BP122" s="83">
        <f t="shared" si="425"/>
        <v>0</v>
      </c>
    </row>
    <row r="123" spans="1:68" ht="36" customHeight="1" outlineLevel="1" x14ac:dyDescent="0.3">
      <c r="A123" s="149"/>
      <c r="B123" s="142" t="s">
        <v>52</v>
      </c>
      <c r="C123" s="111"/>
      <c r="D123" s="107"/>
      <c r="E123" s="158"/>
      <c r="F123" s="107"/>
      <c r="G123" s="110"/>
      <c r="H123" s="113"/>
      <c r="I123" s="111"/>
      <c r="J123" s="107"/>
      <c r="K123" s="158"/>
      <c r="L123" s="107"/>
      <c r="M123" s="110"/>
      <c r="N123" s="113"/>
      <c r="O123" s="111"/>
      <c r="P123" s="107"/>
      <c r="Q123" s="158"/>
      <c r="R123" s="107"/>
      <c r="S123" s="110"/>
      <c r="T123" s="113"/>
      <c r="U123" s="111"/>
      <c r="V123" s="107"/>
      <c r="W123" s="158"/>
      <c r="X123" s="107"/>
      <c r="Y123" s="110"/>
      <c r="Z123" s="113"/>
      <c r="AA123" s="111"/>
      <c r="AB123" s="107"/>
      <c r="AC123" s="158"/>
      <c r="AD123" s="107"/>
      <c r="AE123" s="110"/>
      <c r="AF123" s="113"/>
      <c r="AG123" s="111"/>
      <c r="AH123" s="107"/>
      <c r="AI123" s="158"/>
      <c r="AJ123" s="107"/>
      <c r="AK123" s="110"/>
      <c r="AL123" s="113"/>
      <c r="AM123" s="111"/>
      <c r="AN123" s="107"/>
      <c r="AO123" s="158"/>
      <c r="AP123" s="107"/>
      <c r="AQ123" s="110"/>
      <c r="AR123" s="113"/>
      <c r="AS123" s="111"/>
      <c r="AT123" s="107"/>
      <c r="AU123" s="158"/>
      <c r="AV123" s="107"/>
      <c r="AW123" s="110"/>
      <c r="AX123" s="113"/>
      <c r="AY123" s="111"/>
      <c r="AZ123" s="107"/>
      <c r="BA123" s="158"/>
      <c r="BB123" s="107"/>
      <c r="BC123" s="110"/>
      <c r="BD123" s="113"/>
      <c r="BE123" s="111"/>
      <c r="BF123" s="107"/>
      <c r="BG123" s="158"/>
      <c r="BH123" s="107"/>
      <c r="BI123" s="110"/>
      <c r="BJ123" s="113"/>
      <c r="BK123" s="111"/>
      <c r="BL123" s="107"/>
      <c r="BM123" s="158"/>
      <c r="BN123" s="107"/>
      <c r="BO123" s="110"/>
      <c r="BP123" s="113"/>
    </row>
    <row r="124" spans="1:68" ht="19.5" customHeight="1" outlineLevel="1" x14ac:dyDescent="0.3">
      <c r="A124" s="150"/>
      <c r="B124" s="55" t="str" cm="1">
        <f t="array" ref="B124:B128">$B$10:$B$14</f>
        <v>ΟΙΚΙΑΚΟΣ</v>
      </c>
      <c r="C124" s="91" cm="1">
        <f t="array" ref="C124">SUM(_xlfn._xlws.FILTER(C$9:C$123,$B$9:$B$123=$B124))</f>
        <v>277011</v>
      </c>
      <c r="D124" s="56" cm="1">
        <f t="array" ref="D124">SUM(_xlfn._xlws.FILTER(D$9:D$123,$B$9:$B$123=$B124))</f>
        <v>0</v>
      </c>
      <c r="E124" s="56" cm="1">
        <f t="array" ref="E124">SUM(_xlfn._xlws.FILTER(E$9:E$123,$B$9:$B$123=$B124))</f>
        <v>53843996</v>
      </c>
      <c r="F124" s="56">
        <f t="shared" ref="F124:F128" si="426">IFERROR(E124/(C124+D124),0)</f>
        <v>194.37493817935027</v>
      </c>
      <c r="G124" s="56" cm="1">
        <f t="array" ref="G124">SUM(_xlfn._xlws.FILTER(G$9:G$123,$B$9:$B$123=$B124))</f>
        <v>1288233.0300000003</v>
      </c>
      <c r="H124" s="161">
        <f t="shared" ref="H124:H128" si="427">IFERROR(G124/(C124+D124),0)</f>
        <v>4.6504760821772431</v>
      </c>
      <c r="I124" s="91" cm="1">
        <f t="array" ref="I124">SUM(_xlfn._xlws.FILTER(I$9:I$123,$B$9:$B$123=$B124))</f>
        <v>118631</v>
      </c>
      <c r="J124" s="56" cm="1">
        <f t="array" ref="J124">SUM(_xlfn._xlws.FILTER(J$9:J$123,$B$9:$B$123=$B124))</f>
        <v>0</v>
      </c>
      <c r="K124" s="56" cm="1">
        <f t="array" ref="K124">SUM(_xlfn._xlws.FILTER(K$9:K$123,$B$9:$B$123=$B124))</f>
        <v>22770968.013682999</v>
      </c>
      <c r="L124" s="56" cm="1">
        <f t="array" ref="L124">SUM(_xlfn._xlws.FILTER(L$9:L$123,$B$9:$B$123=$B124))</f>
        <v>1954.3451956689923</v>
      </c>
      <c r="M124" s="56" cm="1">
        <f t="array" ref="M124">SUM(_xlfn._xlws.FILTER(M$9:M$123,$B$9:$B$123=$B124))</f>
        <v>722014.55</v>
      </c>
      <c r="N124" s="161" cm="1">
        <f t="array" ref="N124">SUM(_xlfn._xlws.FILTER(N$9:N$123,$B$9:$B$123=$B124))</f>
        <v>63.665740575455146</v>
      </c>
      <c r="O124" s="91" cm="1">
        <f t="array" ref="O124">SUM(_xlfn._xlws.FILTER(O$9:O$123,$B$9:$B$123=$B124))</f>
        <v>190309</v>
      </c>
      <c r="P124" s="56" cm="1">
        <f t="array" ref="P124">SUM(_xlfn._xlws.FILTER(P$9:P$123,$B$9:$B$123=$B124))</f>
        <v>0</v>
      </c>
      <c r="Q124" s="56" cm="1">
        <f t="array" ref="Q124">SUM(_xlfn._xlws.FILTER(Q$9:Q$123,$B$9:$B$123=$B124))</f>
        <v>36958431</v>
      </c>
      <c r="R124" s="56">
        <f t="shared" ref="R124:R128" si="428">IFERROR(Q124/(O124+P124),0)</f>
        <v>194.20222375189823</v>
      </c>
      <c r="S124" s="56" cm="1">
        <f t="array" ref="S124">SUM(_xlfn._xlws.FILTER(S$9:S$123,$B$9:$B$123=$B124))</f>
        <v>1449637.68</v>
      </c>
      <c r="T124" s="161">
        <f t="shared" ref="T124:T128" si="429">IFERROR(S124/(O124+P124),0)</f>
        <v>7.6172838909352683</v>
      </c>
      <c r="U124" s="91" cm="1">
        <f t="array" ref="U124">SUM(_xlfn._xlws.FILTER(U$9:U$123,$B$9:$B$123=$B124))</f>
        <v>1204</v>
      </c>
      <c r="V124" s="56" cm="1">
        <f t="array" ref="V124">SUM(_xlfn._xlws.FILTER(V$9:V$123,$B$9:$B$123=$B124))</f>
        <v>0</v>
      </c>
      <c r="W124" s="56" cm="1">
        <f t="array" ref="W124">SUM(_xlfn._xlws.FILTER(W$9:W$123,$B$9:$B$123=$B124))</f>
        <v>125097</v>
      </c>
      <c r="X124" s="56">
        <f t="shared" ref="X124:X128" si="430">IFERROR(W124/(U124+V124),0)</f>
        <v>103.90116279069767</v>
      </c>
      <c r="Y124" s="56" cm="1">
        <f t="array" ref="Y124">SUM(_xlfn._xlws.FILTER(Y$9:Y$123,$B$9:$B$123=$B124))</f>
        <v>9407.5899999999983</v>
      </c>
      <c r="Z124" s="161" cm="1">
        <f t="array" ref="Z124">SUM(_xlfn._xlws.FILTER(Z$9:Z$123,$B$9:$B$123=$B124))</f>
        <v>84.884545937353181</v>
      </c>
      <c r="AA124" s="91" cm="1">
        <f t="array" ref="AA124">SUM(_xlfn._xlws.FILTER(AA$9:AA$123,$B$9:$B$123=$B124))</f>
        <v>2600</v>
      </c>
      <c r="AB124" s="56" cm="1">
        <f t="array" ref="AB124">SUM(_xlfn._xlws.FILTER(AB$9:AB$123,$B$9:$B$123=$B124))</f>
        <v>0</v>
      </c>
      <c r="AC124" s="56" cm="1">
        <f t="array" ref="AC124">SUM(_xlfn._xlws.FILTER(AC$9:AC$123,$B$9:$B$123=$B124))</f>
        <v>435965</v>
      </c>
      <c r="AD124" s="56">
        <f t="shared" ref="AD124:AD128" si="431">IFERROR(AC124/(AA124+AB124),0)</f>
        <v>167.67884615384617</v>
      </c>
      <c r="AE124" s="56" cm="1">
        <f t="array" ref="AE124">SUM(_xlfn._xlws.FILTER(AE$9:AE$123,$B$9:$B$123=$B124))</f>
        <v>21993.120000000006</v>
      </c>
      <c r="AF124" s="161" cm="1">
        <f t="array" ref="AF124">SUM(_xlfn._xlws.FILTER(AF$9:AF$123,$B$9:$B$123=$B124))</f>
        <v>94.527064370965903</v>
      </c>
      <c r="AG124" s="91" cm="1">
        <f t="array" ref="AG124">SUM(_xlfn._xlws.FILTER(AG$9:AG$123,$B$9:$B$123=$B124))</f>
        <v>1248</v>
      </c>
      <c r="AH124" s="56" cm="1">
        <f t="array" ref="AH124">SUM(_xlfn._xlws.FILTER(AH$9:AH$123,$B$9:$B$123=$B124))</f>
        <v>0</v>
      </c>
      <c r="AI124" s="56" cm="1">
        <f t="array" ref="AI124">SUM(_xlfn._xlws.FILTER(AI$9:AI$123,$B$9:$B$123=$B124))</f>
        <v>169460</v>
      </c>
      <c r="AJ124" s="56">
        <f t="shared" ref="AJ124:AJ128" si="432">IFERROR(AI124/(AG124+AH124),0)</f>
        <v>135.78525641025641</v>
      </c>
      <c r="AK124" s="56" cm="1">
        <f t="array" ref="AK124">SUM(_xlfn._xlws.FILTER(AK$9:AK$123,$B$9:$B$123=$B124))</f>
        <v>10361.94</v>
      </c>
      <c r="AL124" s="161" cm="1">
        <f t="array" ref="AL124">SUM(_xlfn._xlws.FILTER(AL$9:AL$123,$B$9:$B$123=$B124))</f>
        <v>100.46167903722449</v>
      </c>
      <c r="AM124" s="91" cm="1">
        <f t="array" ref="AM124">SUM(_xlfn._xlws.FILTER(AM$9:AM$123,$B$9:$B$123=$B124))</f>
        <v>0</v>
      </c>
      <c r="AN124" s="56" cm="1">
        <f t="array" ref="AN124">SUM(_xlfn._xlws.FILTER(AN$9:AN$123,$B$9:$B$123=$B124))</f>
        <v>0</v>
      </c>
      <c r="AO124" s="56" cm="1">
        <f t="array" ref="AO124">SUM(_xlfn._xlws.FILTER(AO$9:AO$123,$B$9:$B$123=$B124))</f>
        <v>0</v>
      </c>
      <c r="AP124" s="56">
        <f t="shared" ref="AP124:AP128" si="433">IFERROR(AO124/(AM124+AN124),0)</f>
        <v>0</v>
      </c>
      <c r="AQ124" s="56" cm="1">
        <f t="array" ref="AQ124">SUM(_xlfn._xlws.FILTER(AQ$9:AQ$123,$B$9:$B$123=$B124))</f>
        <v>0</v>
      </c>
      <c r="AR124" s="161">
        <f t="shared" ref="AR124:AR128" si="434">IFERROR(AQ124/(AM124+AN124),0)</f>
        <v>0</v>
      </c>
      <c r="AS124" s="91" cm="1">
        <f t="array" ref="AS124">SUM(_xlfn._xlws.FILTER(AS$9:AS$123,$B$9:$B$123=$B124))</f>
        <v>0</v>
      </c>
      <c r="AT124" s="56" cm="1">
        <f t="array" ref="AT124">SUM(_xlfn._xlws.FILTER(AT$9:AT$123,$B$9:$B$123=$B124))</f>
        <v>0</v>
      </c>
      <c r="AU124" s="56" cm="1">
        <f t="array" ref="AU124">SUM(_xlfn._xlws.FILTER(AU$9:AU$123,$B$9:$B$123=$B124))</f>
        <v>0</v>
      </c>
      <c r="AV124" s="56">
        <f t="shared" ref="AV124:AV128" si="435">IFERROR(AU124/(AS124+AT124),0)</f>
        <v>0</v>
      </c>
      <c r="AW124" s="56" cm="1">
        <f t="array" ref="AW124">SUM(_xlfn._xlws.FILTER(AW$9:AW$123,$B$9:$B$123=$B124))</f>
        <v>0</v>
      </c>
      <c r="AX124" s="161">
        <f t="shared" ref="AX124:AX128" si="436">IFERROR(AW124/(AS124+AT124),0)</f>
        <v>0</v>
      </c>
      <c r="AY124" s="91" cm="1">
        <f t="array" ref="AY124">SUM(_xlfn._xlws.FILTER(AY$9:AY$123,$B$9:$B$123=$B124))</f>
        <v>0</v>
      </c>
      <c r="AZ124" s="56" cm="1">
        <f t="array" ref="AZ124">SUM(_xlfn._xlws.FILTER(AZ$9:AZ$123,$B$9:$B$123=$B124))</f>
        <v>0</v>
      </c>
      <c r="BA124" s="56" cm="1">
        <f t="array" ref="BA124">SUM(_xlfn._xlws.FILTER(BA$9:BA$123,$B$9:$B$123=$B124))</f>
        <v>0</v>
      </c>
      <c r="BB124" s="56">
        <f t="shared" ref="BB124:BB128" si="437">IFERROR(BA124/(AY124+AZ124),0)</f>
        <v>0</v>
      </c>
      <c r="BC124" s="56" cm="1">
        <f t="array" ref="BC124">SUM(_xlfn._xlws.FILTER(BC$9:BC$123,$B$9:$B$123=$B124))</f>
        <v>0</v>
      </c>
      <c r="BD124" s="161">
        <f t="shared" ref="BD124:BD128" si="438">IFERROR(BC124/(AY124+AZ124),0)</f>
        <v>0</v>
      </c>
      <c r="BE124" s="91" cm="1">
        <f t="array" ref="BE124">SUM(_xlfn._xlws.FILTER(BE$9:BE$123,$B$9:$B$123=$B124))</f>
        <v>0</v>
      </c>
      <c r="BF124" s="56" cm="1">
        <f t="array" ref="BF124">SUM(_xlfn._xlws.FILTER(BF$9:BF$123,$B$9:$B$123=$B124))</f>
        <v>0</v>
      </c>
      <c r="BG124" s="56" cm="1">
        <f t="array" ref="BG124">SUM(_xlfn._xlws.FILTER(BG$9:BG$123,$B$9:$B$123=$B124))</f>
        <v>0</v>
      </c>
      <c r="BH124" s="56">
        <f t="shared" ref="BH124:BH128" si="439">IFERROR(BG124/(BE124+BF124),0)</f>
        <v>0</v>
      </c>
      <c r="BI124" s="56" cm="1">
        <f t="array" ref="BI124">SUM(_xlfn._xlws.FILTER(BI$9:BI$123,$B$9:$B$123=$B124))</f>
        <v>0</v>
      </c>
      <c r="BJ124" s="161" cm="1">
        <f t="array" ref="BJ124">SUM(_xlfn._xlws.FILTER(BJ$9:BJ$123,$B$9:$B$123=$B124))</f>
        <v>0</v>
      </c>
      <c r="BK124" s="91" cm="1">
        <f t="array" ref="BK124">SUM(_xlfn._xlws.FILTER(BK$9:BK$123,$B$9:$B$123=$B124))</f>
        <v>591003</v>
      </c>
      <c r="BL124" s="56" cm="1">
        <f t="array" ref="BL124">SUM(_xlfn._xlws.FILTER(BL$9:BL$123,$B$9:$B$123=$B124))</f>
        <v>0</v>
      </c>
      <c r="BM124" s="56" cm="1">
        <f t="array" ref="BM124">SUM(_xlfn._xlws.FILTER(BM$9:BM$123,$B$9:$B$123=$B124))</f>
        <v>114303917.01368299</v>
      </c>
      <c r="BN124" s="56">
        <f t="shared" ref="BN124:BN128" si="440">IFERROR(BM124/(BK124+BL124),0)</f>
        <v>193.40666124145392</v>
      </c>
      <c r="BO124" s="56" cm="1">
        <f t="array" ref="BO124">SUM(_xlfn._xlws.FILTER(BO$9:BO$123,$B$9:$B$123=$B124))</f>
        <v>3501647.9100000006</v>
      </c>
      <c r="BP124" s="161">
        <f t="shared" ref="BP124:BP128" si="441">IFERROR(BO124/(BK124+BL124),0)</f>
        <v>5.9249240866797637</v>
      </c>
    </row>
    <row r="125" spans="1:68" ht="19.5" customHeight="1" outlineLevel="1" x14ac:dyDescent="0.3">
      <c r="A125" s="150"/>
      <c r="B125" s="55" t="str">
        <v>ΕΜΠΟΡΙΚΟΣ</v>
      </c>
      <c r="C125" s="91" cm="1">
        <f t="array" ref="C125">SUM(_xlfn._xlws.FILTER(C$9:C$123,$B$9:$B$123=$B125))</f>
        <v>5491</v>
      </c>
      <c r="D125" s="56" cm="1">
        <f t="array" ref="D125">SUM(_xlfn._xlws.FILTER(D$9:D$123,$B$9:$B$123=$B125))</f>
        <v>0</v>
      </c>
      <c r="E125" s="56" cm="1">
        <f t="array" ref="E125">SUM(_xlfn._xlws.FILTER(E$9:E$123,$B$9:$B$123=$B125))</f>
        <v>18425591</v>
      </c>
      <c r="F125" s="56">
        <f t="shared" si="426"/>
        <v>3355.5984338007647</v>
      </c>
      <c r="G125" s="56" cm="1">
        <f t="array" ref="G125">SUM(_xlfn._xlws.FILTER(G$9:G$123,$B$9:$B$123=$B125))</f>
        <v>280410.96000000008</v>
      </c>
      <c r="H125" s="161">
        <f t="shared" si="427"/>
        <v>51.06737570570025</v>
      </c>
      <c r="I125" s="91" cm="1">
        <f t="array" ref="I125">SUM(_xlfn._xlws.FILTER(I$9:I$123,$B$9:$B$123=$B125))</f>
        <v>2911</v>
      </c>
      <c r="J125" s="56" cm="1">
        <f t="array" ref="J125">SUM(_xlfn._xlws.FILTER(J$9:J$123,$B$9:$B$123=$B125))</f>
        <v>0</v>
      </c>
      <c r="K125" s="56" cm="1">
        <f t="array" ref="K125">SUM(_xlfn._xlws.FILTER(K$9:K$123,$B$9:$B$123=$B125))</f>
        <v>9974943</v>
      </c>
      <c r="L125" s="56" cm="1">
        <f t="array" ref="L125">SUM(_xlfn._xlws.FILTER(L$9:L$123,$B$9:$B$123=$B125))</f>
        <v>29534.903738718996</v>
      </c>
      <c r="M125" s="56" cm="1">
        <f t="array" ref="M125">SUM(_xlfn._xlws.FILTER(M$9:M$123,$B$9:$B$123=$B125))</f>
        <v>187484.61999999997</v>
      </c>
      <c r="N125" s="161" cm="1">
        <f t="array" ref="N125">SUM(_xlfn._xlws.FILTER(N$9:N$123,$B$9:$B$123=$B125))</f>
        <v>565.075858964791</v>
      </c>
      <c r="O125" s="91" cm="1">
        <f t="array" ref="O125">SUM(_xlfn._xlws.FILTER(O$9:O$123,$B$9:$B$123=$B125))</f>
        <v>7552</v>
      </c>
      <c r="P125" s="56" cm="1">
        <f t="array" ref="P125">SUM(_xlfn._xlws.FILTER(P$9:P$123,$B$9:$B$123=$B125))</f>
        <v>0</v>
      </c>
      <c r="Q125" s="56" cm="1">
        <f t="array" ref="Q125">SUM(_xlfn._xlws.FILTER(Q$9:Q$123,$B$9:$B$123=$B125))</f>
        <v>53024393</v>
      </c>
      <c r="R125" s="56">
        <f t="shared" si="428"/>
        <v>7021.2384798728817</v>
      </c>
      <c r="S125" s="56" cm="1">
        <f t="array" ref="S125">SUM(_xlfn._xlws.FILTER(S$9:S$123,$B$9:$B$123=$B125))</f>
        <v>954884.14</v>
      </c>
      <c r="T125" s="161">
        <f t="shared" si="429"/>
        <v>126.44122616525424</v>
      </c>
      <c r="U125" s="91" cm="1">
        <f t="array" ref="U125">SUM(_xlfn._xlws.FILTER(U$9:U$123,$B$9:$B$123=$B125))</f>
        <v>36</v>
      </c>
      <c r="V125" s="56" cm="1">
        <f t="array" ref="V125">SUM(_xlfn._xlws.FILTER(V$9:V$123,$B$9:$B$123=$B125))</f>
        <v>0</v>
      </c>
      <c r="W125" s="56" cm="1">
        <f t="array" ref="W125">SUM(_xlfn._xlws.FILTER(W$9:W$123,$B$9:$B$123=$B125))</f>
        <v>2216791</v>
      </c>
      <c r="X125" s="56">
        <f t="shared" si="430"/>
        <v>61577.527777777781</v>
      </c>
      <c r="Y125" s="56" cm="1">
        <f t="array" ref="Y125">SUM(_xlfn._xlws.FILTER(Y$9:Y$123,$B$9:$B$123=$B125))</f>
        <v>36639.439999999988</v>
      </c>
      <c r="Z125" s="161" cm="1">
        <f t="array" ref="Z125">SUM(_xlfn._xlws.FILTER(Z$9:Z$123,$B$9:$B$123=$B125))</f>
        <v>6603.7917222222222</v>
      </c>
      <c r="AA125" s="91" cm="1">
        <f t="array" ref="AA125">SUM(_xlfn._xlws.FILTER(AA$9:AA$123,$B$9:$B$123=$B125))</f>
        <v>45</v>
      </c>
      <c r="AB125" s="56" cm="1">
        <f t="array" ref="AB125">SUM(_xlfn._xlws.FILTER(AB$9:AB$123,$B$9:$B$123=$B125))</f>
        <v>0</v>
      </c>
      <c r="AC125" s="56" cm="1">
        <f t="array" ref="AC125">SUM(_xlfn._xlws.FILTER(AC$9:AC$123,$B$9:$B$123=$B125))</f>
        <v>772119</v>
      </c>
      <c r="AD125" s="56">
        <f t="shared" si="431"/>
        <v>17158.2</v>
      </c>
      <c r="AE125" s="56" cm="1">
        <f t="array" ref="AE125">SUM(_xlfn._xlws.FILTER(AE$9:AE$123,$B$9:$B$123=$B125))</f>
        <v>12501.189999999999</v>
      </c>
      <c r="AF125" s="161" cm="1">
        <f t="array" ref="AF125">SUM(_xlfn._xlws.FILTER(AF$9:AF$123,$B$9:$B$123=$B125))</f>
        <v>4095.4454761904767</v>
      </c>
      <c r="AG125" s="91" cm="1">
        <f t="array" ref="AG125">SUM(_xlfn._xlws.FILTER(AG$9:AG$123,$B$9:$B$123=$B125))</f>
        <v>20</v>
      </c>
      <c r="AH125" s="56" cm="1">
        <f t="array" ref="AH125">SUM(_xlfn._xlws.FILTER(AH$9:AH$123,$B$9:$B$123=$B125))</f>
        <v>0</v>
      </c>
      <c r="AI125" s="56" cm="1">
        <f t="array" ref="AI125">SUM(_xlfn._xlws.FILTER(AI$9:AI$123,$B$9:$B$123=$B125))</f>
        <v>3306490</v>
      </c>
      <c r="AJ125" s="56">
        <f t="shared" si="432"/>
        <v>165324.5</v>
      </c>
      <c r="AK125" s="56" cm="1">
        <f t="array" ref="AK125">SUM(_xlfn._xlws.FILTER(AK$9:AK$123,$B$9:$B$123=$B125))</f>
        <v>44238.989999999991</v>
      </c>
      <c r="AL125" s="161" cm="1">
        <f t="array" ref="AL125">SUM(_xlfn._xlws.FILTER(AL$9:AL$123,$B$9:$B$123=$B125))</f>
        <v>14332.510264367815</v>
      </c>
      <c r="AM125" s="91" cm="1">
        <f t="array" ref="AM125">SUM(_xlfn._xlws.FILTER(AM$9:AM$123,$B$9:$B$123=$B125))</f>
        <v>0</v>
      </c>
      <c r="AN125" s="56" cm="1">
        <f t="array" ref="AN125">SUM(_xlfn._xlws.FILTER(AN$9:AN$123,$B$9:$B$123=$B125))</f>
        <v>0</v>
      </c>
      <c r="AO125" s="56" cm="1">
        <f t="array" ref="AO125">SUM(_xlfn._xlws.FILTER(AO$9:AO$123,$B$9:$B$123=$B125))</f>
        <v>0</v>
      </c>
      <c r="AP125" s="56">
        <f t="shared" si="433"/>
        <v>0</v>
      </c>
      <c r="AQ125" s="56" cm="1">
        <f t="array" ref="AQ125">SUM(_xlfn._xlws.FILTER(AQ$9:AQ$123,$B$9:$B$123=$B125))</f>
        <v>0</v>
      </c>
      <c r="AR125" s="161">
        <f t="shared" si="434"/>
        <v>0</v>
      </c>
      <c r="AS125" s="91" cm="1">
        <f t="array" ref="AS125">SUM(_xlfn._xlws.FILTER(AS$9:AS$123,$B$9:$B$123=$B125))</f>
        <v>0</v>
      </c>
      <c r="AT125" s="56" cm="1">
        <f t="array" ref="AT125">SUM(_xlfn._xlws.FILTER(AT$9:AT$123,$B$9:$B$123=$B125))</f>
        <v>0</v>
      </c>
      <c r="AU125" s="56" cm="1">
        <f t="array" ref="AU125">SUM(_xlfn._xlws.FILTER(AU$9:AU$123,$B$9:$B$123=$B125))</f>
        <v>0</v>
      </c>
      <c r="AV125" s="56">
        <f t="shared" si="435"/>
        <v>0</v>
      </c>
      <c r="AW125" s="56" cm="1">
        <f t="array" ref="AW125">SUM(_xlfn._xlws.FILTER(AW$9:AW$123,$B$9:$B$123=$B125))</f>
        <v>0</v>
      </c>
      <c r="AX125" s="161">
        <f t="shared" si="436"/>
        <v>0</v>
      </c>
      <c r="AY125" s="91" cm="1">
        <f t="array" ref="AY125">SUM(_xlfn._xlws.FILTER(AY$9:AY$123,$B$9:$B$123=$B125))</f>
        <v>0</v>
      </c>
      <c r="AZ125" s="56" cm="1">
        <f t="array" ref="AZ125">SUM(_xlfn._xlws.FILTER(AZ$9:AZ$123,$B$9:$B$123=$B125))</f>
        <v>0</v>
      </c>
      <c r="BA125" s="56" cm="1">
        <f t="array" ref="BA125">SUM(_xlfn._xlws.FILTER(BA$9:BA$123,$B$9:$B$123=$B125))</f>
        <v>0</v>
      </c>
      <c r="BB125" s="56">
        <f t="shared" si="437"/>
        <v>0</v>
      </c>
      <c r="BC125" s="56" cm="1">
        <f t="array" ref="BC125">SUM(_xlfn._xlws.FILTER(BC$9:BC$123,$B$9:$B$123=$B125))</f>
        <v>0</v>
      </c>
      <c r="BD125" s="161">
        <f t="shared" si="438"/>
        <v>0</v>
      </c>
      <c r="BE125" s="91" cm="1">
        <f t="array" ref="BE125">SUM(_xlfn._xlws.FILTER(BE$9:BE$123,$B$9:$B$123=$B125))</f>
        <v>0</v>
      </c>
      <c r="BF125" s="56" cm="1">
        <f t="array" ref="BF125">SUM(_xlfn._xlws.FILTER(BF$9:BF$123,$B$9:$B$123=$B125))</f>
        <v>0</v>
      </c>
      <c r="BG125" s="56" cm="1">
        <f t="array" ref="BG125">SUM(_xlfn._xlws.FILTER(BG$9:BG$123,$B$9:$B$123=$B125))</f>
        <v>0</v>
      </c>
      <c r="BH125" s="56">
        <f t="shared" si="439"/>
        <v>0</v>
      </c>
      <c r="BI125" s="56" cm="1">
        <f t="array" ref="BI125">SUM(_xlfn._xlws.FILTER(BI$9:BI$123,$B$9:$B$123=$B125))</f>
        <v>0</v>
      </c>
      <c r="BJ125" s="161" cm="1">
        <f t="array" ref="BJ125">SUM(_xlfn._xlws.FILTER(BJ$9:BJ$123,$B$9:$B$123=$B125))</f>
        <v>0</v>
      </c>
      <c r="BK125" s="91" cm="1">
        <f t="array" ref="BK125">SUM(_xlfn._xlws.FILTER(BK$9:BK$123,$B$9:$B$123=$B125))</f>
        <v>16055</v>
      </c>
      <c r="BL125" s="56" cm="1">
        <f t="array" ref="BL125">SUM(_xlfn._xlws.FILTER(BL$9:BL$123,$B$9:$B$123=$B125))</f>
        <v>0</v>
      </c>
      <c r="BM125" s="56" cm="1">
        <f t="array" ref="BM125">SUM(_xlfn._xlws.FILTER(BM$9:BM$123,$B$9:$B$123=$B125))</f>
        <v>87720327</v>
      </c>
      <c r="BN125" s="56">
        <f t="shared" si="440"/>
        <v>5463.7388352538146</v>
      </c>
      <c r="BO125" s="56" cm="1">
        <f t="array" ref="BO125">SUM(_xlfn._xlws.FILTER(BO$9:BO$123,$B$9:$B$123=$B125))</f>
        <v>1516159.3399999999</v>
      </c>
      <c r="BP125" s="161">
        <f t="shared" si="441"/>
        <v>94.435337278106502</v>
      </c>
    </row>
    <row r="126" spans="1:68" ht="19.5" customHeight="1" outlineLevel="1" x14ac:dyDescent="0.3">
      <c r="A126" s="150"/>
      <c r="B126" s="55" t="str">
        <v>CNG</v>
      </c>
      <c r="C126" s="91" cm="1">
        <f t="array" ref="C126">SUM(_xlfn._xlws.FILTER(C$9:C$123,$B$9:$B$123=$B126))</f>
        <v>6</v>
      </c>
      <c r="D126" s="56" cm="1">
        <f t="array" ref="D126">SUM(_xlfn._xlws.FILTER(D$9:D$123,$B$9:$B$123=$B126))</f>
        <v>0</v>
      </c>
      <c r="E126" s="56" cm="1">
        <f t="array" ref="E126">SUM(_xlfn._xlws.FILTER(E$9:E$123,$B$9:$B$123=$B126))</f>
        <v>5268093</v>
      </c>
      <c r="F126" s="56">
        <f t="shared" si="426"/>
        <v>878015.5</v>
      </c>
      <c r="G126" s="56" cm="1">
        <f t="array" ref="G126">SUM(_xlfn._xlws.FILTER(G$9:G$123,$B$9:$B$123=$B126))</f>
        <v>5546.25</v>
      </c>
      <c r="H126" s="161">
        <f t="shared" si="427"/>
        <v>924.375</v>
      </c>
      <c r="I126" s="91" cm="1">
        <f t="array" ref="I126">SUM(_xlfn._xlws.FILTER(I$9:I$123,$B$9:$B$123=$B126))</f>
        <v>4</v>
      </c>
      <c r="J126" s="56" cm="1">
        <f t="array" ref="J126">SUM(_xlfn._xlws.FILTER(J$9:J$123,$B$9:$B$123=$B126))</f>
        <v>0</v>
      </c>
      <c r="K126" s="56" cm="1">
        <f t="array" ref="K126">SUM(_xlfn._xlws.FILTER(K$9:K$123,$B$9:$B$123=$B126))</f>
        <v>1444029</v>
      </c>
      <c r="L126" s="56" cm="1">
        <f t="array" ref="L126">SUM(_xlfn._xlws.FILTER(L$9:L$123,$B$9:$B$123=$B126))</f>
        <v>915403.5</v>
      </c>
      <c r="M126" s="56" cm="1">
        <f t="array" ref="M126">SUM(_xlfn._xlws.FILTER(M$9:M$123,$B$9:$B$123=$B126))</f>
        <v>3384.9399999999996</v>
      </c>
      <c r="N126" s="161" cm="1">
        <f t="array" ref="N126">SUM(_xlfn._xlws.FILTER(N$9:N$123,$B$9:$B$123=$B126))</f>
        <v>2145.7949999999996</v>
      </c>
      <c r="O126" s="91" cm="1">
        <f t="array" ref="O126">SUM(_xlfn._xlws.FILTER(O$9:O$123,$B$9:$B$123=$B126))</f>
        <v>0</v>
      </c>
      <c r="P126" s="56" cm="1">
        <f t="array" ref="P126">SUM(_xlfn._xlws.FILTER(P$9:P$123,$B$9:$B$123=$B126))</f>
        <v>0</v>
      </c>
      <c r="Q126" s="56" cm="1">
        <f t="array" ref="Q126">SUM(_xlfn._xlws.FILTER(Q$9:Q$123,$B$9:$B$123=$B126))</f>
        <v>0</v>
      </c>
      <c r="R126" s="56">
        <f t="shared" si="428"/>
        <v>0</v>
      </c>
      <c r="S126" s="56" cm="1">
        <f t="array" ref="S126">SUM(_xlfn._xlws.FILTER(S$9:S$123,$B$9:$B$123=$B126))</f>
        <v>0</v>
      </c>
      <c r="T126" s="161">
        <f t="shared" si="429"/>
        <v>0</v>
      </c>
      <c r="U126" s="91" cm="1">
        <f t="array" ref="U126">SUM(_xlfn._xlws.FILTER(U$9:U$123,$B$9:$B$123=$B126))</f>
        <v>0</v>
      </c>
      <c r="V126" s="56" cm="1">
        <f t="array" ref="V126">SUM(_xlfn._xlws.FILTER(V$9:V$123,$B$9:$B$123=$B126))</f>
        <v>0</v>
      </c>
      <c r="W126" s="56" cm="1">
        <f t="array" ref="W126">SUM(_xlfn._xlws.FILTER(W$9:W$123,$B$9:$B$123=$B126))</f>
        <v>0</v>
      </c>
      <c r="X126" s="56">
        <f t="shared" si="430"/>
        <v>0</v>
      </c>
      <c r="Y126" s="56" cm="1">
        <f t="array" ref="Y126">SUM(_xlfn._xlws.FILTER(Y$9:Y$123,$B$9:$B$123=$B126))</f>
        <v>0</v>
      </c>
      <c r="Z126" s="161" cm="1">
        <f t="array" ref="Z126">SUM(_xlfn._xlws.FILTER(Z$9:Z$123,$B$9:$B$123=$B126))</f>
        <v>0</v>
      </c>
      <c r="AA126" s="91" cm="1">
        <f t="array" ref="AA126">SUM(_xlfn._xlws.FILTER(AA$9:AA$123,$B$9:$B$123=$B126))</f>
        <v>0</v>
      </c>
      <c r="AB126" s="56" cm="1">
        <f t="array" ref="AB126">SUM(_xlfn._xlws.FILTER(AB$9:AB$123,$B$9:$B$123=$B126))</f>
        <v>0</v>
      </c>
      <c r="AC126" s="56" cm="1">
        <f t="array" ref="AC126">SUM(_xlfn._xlws.FILTER(AC$9:AC$123,$B$9:$B$123=$B126))</f>
        <v>0</v>
      </c>
      <c r="AD126" s="56">
        <f t="shared" si="431"/>
        <v>0</v>
      </c>
      <c r="AE126" s="56" cm="1">
        <f t="array" ref="AE126">SUM(_xlfn._xlws.FILTER(AE$9:AE$123,$B$9:$B$123=$B126))</f>
        <v>0</v>
      </c>
      <c r="AF126" s="161" cm="1">
        <f t="array" ref="AF126">SUM(_xlfn._xlws.FILTER(AF$9:AF$123,$B$9:$B$123=$B126))</f>
        <v>0</v>
      </c>
      <c r="AG126" s="91" cm="1">
        <f t="array" ref="AG126">SUM(_xlfn._xlws.FILTER(AG$9:AG$123,$B$9:$B$123=$B126))</f>
        <v>0</v>
      </c>
      <c r="AH126" s="56" cm="1">
        <f t="array" ref="AH126">SUM(_xlfn._xlws.FILTER(AH$9:AH$123,$B$9:$B$123=$B126))</f>
        <v>0</v>
      </c>
      <c r="AI126" s="56" cm="1">
        <f t="array" ref="AI126">SUM(_xlfn._xlws.FILTER(AI$9:AI$123,$B$9:$B$123=$B126))</f>
        <v>0</v>
      </c>
      <c r="AJ126" s="56">
        <f t="shared" si="432"/>
        <v>0</v>
      </c>
      <c r="AK126" s="56" cm="1">
        <f t="array" ref="AK126">SUM(_xlfn._xlws.FILTER(AK$9:AK$123,$B$9:$B$123=$B126))</f>
        <v>0</v>
      </c>
      <c r="AL126" s="161" cm="1">
        <f t="array" ref="AL126">SUM(_xlfn._xlws.FILTER(AL$9:AL$123,$B$9:$B$123=$B126))</f>
        <v>0</v>
      </c>
      <c r="AM126" s="91" cm="1">
        <f t="array" ref="AM126">SUM(_xlfn._xlws.FILTER(AM$9:AM$123,$B$9:$B$123=$B126))</f>
        <v>0</v>
      </c>
      <c r="AN126" s="56" cm="1">
        <f t="array" ref="AN126">SUM(_xlfn._xlws.FILTER(AN$9:AN$123,$B$9:$B$123=$B126))</f>
        <v>0</v>
      </c>
      <c r="AO126" s="56" cm="1">
        <f t="array" ref="AO126">SUM(_xlfn._xlws.FILTER(AO$9:AO$123,$B$9:$B$123=$B126))</f>
        <v>0</v>
      </c>
      <c r="AP126" s="56">
        <f t="shared" si="433"/>
        <v>0</v>
      </c>
      <c r="AQ126" s="56" cm="1">
        <f t="array" ref="AQ126">SUM(_xlfn._xlws.FILTER(AQ$9:AQ$123,$B$9:$B$123=$B126))</f>
        <v>0</v>
      </c>
      <c r="AR126" s="161">
        <f t="shared" si="434"/>
        <v>0</v>
      </c>
      <c r="AS126" s="91" cm="1">
        <f t="array" ref="AS126">SUM(_xlfn._xlws.FILTER(AS$9:AS$123,$B$9:$B$123=$B126))</f>
        <v>0</v>
      </c>
      <c r="AT126" s="56" cm="1">
        <f t="array" ref="AT126">SUM(_xlfn._xlws.FILTER(AT$9:AT$123,$B$9:$B$123=$B126))</f>
        <v>0</v>
      </c>
      <c r="AU126" s="56" cm="1">
        <f t="array" ref="AU126">SUM(_xlfn._xlws.FILTER(AU$9:AU$123,$B$9:$B$123=$B126))</f>
        <v>0</v>
      </c>
      <c r="AV126" s="56">
        <f t="shared" si="435"/>
        <v>0</v>
      </c>
      <c r="AW126" s="56" cm="1">
        <f t="array" ref="AW126">SUM(_xlfn._xlws.FILTER(AW$9:AW$123,$B$9:$B$123=$B126))</f>
        <v>0</v>
      </c>
      <c r="AX126" s="161">
        <f t="shared" si="436"/>
        <v>0</v>
      </c>
      <c r="AY126" s="91" cm="1">
        <f t="array" ref="AY126">SUM(_xlfn._xlws.FILTER(AY$9:AY$123,$B$9:$B$123=$B126))</f>
        <v>0</v>
      </c>
      <c r="AZ126" s="56" cm="1">
        <f t="array" ref="AZ126">SUM(_xlfn._xlws.FILTER(AZ$9:AZ$123,$B$9:$B$123=$B126))</f>
        <v>0</v>
      </c>
      <c r="BA126" s="56" cm="1">
        <f t="array" ref="BA126">SUM(_xlfn._xlws.FILTER(BA$9:BA$123,$B$9:$B$123=$B126))</f>
        <v>0</v>
      </c>
      <c r="BB126" s="56">
        <f t="shared" si="437"/>
        <v>0</v>
      </c>
      <c r="BC126" s="56" cm="1">
        <f t="array" ref="BC126">SUM(_xlfn._xlws.FILTER(BC$9:BC$123,$B$9:$B$123=$B126))</f>
        <v>0</v>
      </c>
      <c r="BD126" s="161">
        <f t="shared" si="438"/>
        <v>0</v>
      </c>
      <c r="BE126" s="91" cm="1">
        <f t="array" ref="BE126">SUM(_xlfn._xlws.FILTER(BE$9:BE$123,$B$9:$B$123=$B126))</f>
        <v>0</v>
      </c>
      <c r="BF126" s="56" cm="1">
        <f t="array" ref="BF126">SUM(_xlfn._xlws.FILTER(BF$9:BF$123,$B$9:$B$123=$B126))</f>
        <v>0</v>
      </c>
      <c r="BG126" s="56" cm="1">
        <f t="array" ref="BG126">SUM(_xlfn._xlws.FILTER(BG$9:BG$123,$B$9:$B$123=$B126))</f>
        <v>0</v>
      </c>
      <c r="BH126" s="56">
        <f t="shared" si="439"/>
        <v>0</v>
      </c>
      <c r="BI126" s="56" cm="1">
        <f t="array" ref="BI126">SUM(_xlfn._xlws.FILTER(BI$9:BI$123,$B$9:$B$123=$B126))</f>
        <v>0</v>
      </c>
      <c r="BJ126" s="161" cm="1">
        <f t="array" ref="BJ126">SUM(_xlfn._xlws.FILTER(BJ$9:BJ$123,$B$9:$B$123=$B126))</f>
        <v>0</v>
      </c>
      <c r="BK126" s="91" cm="1">
        <f t="array" ref="BK126">SUM(_xlfn._xlws.FILTER(BK$9:BK$123,$B$9:$B$123=$B126))</f>
        <v>10</v>
      </c>
      <c r="BL126" s="56" cm="1">
        <f t="array" ref="BL126">SUM(_xlfn._xlws.FILTER(BL$9:BL$123,$B$9:$B$123=$B126))</f>
        <v>0</v>
      </c>
      <c r="BM126" s="56" cm="1">
        <f t="array" ref="BM126">SUM(_xlfn._xlws.FILTER(BM$9:BM$123,$B$9:$B$123=$B126))</f>
        <v>6712122</v>
      </c>
      <c r="BN126" s="56">
        <f t="shared" si="440"/>
        <v>671212.2</v>
      </c>
      <c r="BO126" s="56" cm="1">
        <f t="array" ref="BO126">SUM(_xlfn._xlws.FILTER(BO$9:BO$123,$B$9:$B$123=$B126))</f>
        <v>8931.19</v>
      </c>
      <c r="BP126" s="161">
        <f t="shared" si="441"/>
        <v>893.11900000000003</v>
      </c>
    </row>
    <row r="127" spans="1:68" ht="19.5" customHeight="1" outlineLevel="1" x14ac:dyDescent="0.3">
      <c r="A127" s="150"/>
      <c r="B127" s="59" t="str">
        <v>ΒΙΟΜΗΧΑΝΙΚΟΣ</v>
      </c>
      <c r="C127" s="91" cm="1">
        <f t="array" ref="C127">SUM(_xlfn._xlws.FILTER(C$9:C$123,$B$9:$B$123=$B127))</f>
        <v>42</v>
      </c>
      <c r="D127" s="56" cm="1">
        <f t="array" ref="D127">SUM(_xlfn._xlws.FILTER(D$9:D$123,$B$9:$B$123=$B127))</f>
        <v>0</v>
      </c>
      <c r="E127" s="56" cm="1">
        <f t="array" ref="E127">SUM(_xlfn._xlws.FILTER(E$9:E$123,$B$9:$B$123=$B127))</f>
        <v>49707743</v>
      </c>
      <c r="F127" s="56">
        <f t="shared" si="426"/>
        <v>1183517.6904761905</v>
      </c>
      <c r="G127" s="56" cm="1">
        <f t="array" ref="G127">SUM(_xlfn._xlws.FILTER(G$9:G$123,$B$9:$B$123=$B127))</f>
        <v>51110.05999999999</v>
      </c>
      <c r="H127" s="161">
        <f t="shared" si="427"/>
        <v>1216.9061904761902</v>
      </c>
      <c r="I127" s="91" cm="1">
        <f t="array" ref="I127">SUM(_xlfn._xlws.FILTER(I$9:I$123,$B$9:$B$123=$B127))</f>
        <v>47</v>
      </c>
      <c r="J127" s="56" cm="1">
        <f t="array" ref="J127">SUM(_xlfn._xlws.FILTER(J$9:J$123,$B$9:$B$123=$B127))</f>
        <v>2</v>
      </c>
      <c r="K127" s="56" cm="1">
        <f t="array" ref="K127">SUM(_xlfn._xlws.FILTER(K$9:K$123,$B$9:$B$123=$B127))</f>
        <v>67280333</v>
      </c>
      <c r="L127" s="56" cm="1">
        <f t="array" ref="L127">SUM(_xlfn._xlws.FILTER(L$9:L$123,$B$9:$B$123=$B127))</f>
        <v>21435711.32051282</v>
      </c>
      <c r="M127" s="56" cm="1">
        <f t="array" ref="M127">SUM(_xlfn._xlws.FILTER(M$9:M$123,$B$9:$B$123=$B127))</f>
        <v>106222.17000000003</v>
      </c>
      <c r="N127" s="161" cm="1">
        <f t="array" ref="N127">SUM(_xlfn._xlws.FILTER(N$9:N$123,$B$9:$B$123=$B127))</f>
        <v>27174.135000000002</v>
      </c>
      <c r="O127" s="91" cm="1">
        <f t="array" ref="O127">SUM(_xlfn._xlws.FILTER(O$9:O$123,$B$9:$B$123=$B127))</f>
        <v>91</v>
      </c>
      <c r="P127" s="56" cm="1">
        <f t="array" ref="P127">SUM(_xlfn._xlws.FILTER(P$9:P$123,$B$9:$B$123=$B127))</f>
        <v>0</v>
      </c>
      <c r="Q127" s="56" cm="1">
        <f t="array" ref="Q127">SUM(_xlfn._xlws.FILTER(Q$9:Q$123,$B$9:$B$123=$B127))</f>
        <v>73586379</v>
      </c>
      <c r="R127" s="56">
        <f t="shared" si="428"/>
        <v>808641.52747252746</v>
      </c>
      <c r="S127" s="56" cm="1">
        <f t="array" ref="S127">SUM(_xlfn._xlws.FILTER(S$9:S$123,$B$9:$B$123=$B127))</f>
        <v>130209.85000000002</v>
      </c>
      <c r="T127" s="161">
        <f t="shared" si="429"/>
        <v>1430.8774725274727</v>
      </c>
      <c r="U127" s="91" cm="1">
        <f t="array" ref="U127">SUM(_xlfn._xlws.FILTER(U$9:U$123,$B$9:$B$123=$B127))</f>
        <v>83</v>
      </c>
      <c r="V127" s="56" cm="1">
        <f t="array" ref="V127">SUM(_xlfn._xlws.FILTER(V$9:V$123,$B$9:$B$123=$B127))</f>
        <v>0</v>
      </c>
      <c r="W127" s="56" cm="1">
        <f t="array" ref="W127">SUM(_xlfn._xlws.FILTER(W$9:W$123,$B$9:$B$123=$B127))</f>
        <v>125281175</v>
      </c>
      <c r="X127" s="56">
        <f t="shared" si="430"/>
        <v>1509411.7469879519</v>
      </c>
      <c r="Y127" s="56" cm="1">
        <f t="array" ref="Y127">SUM(_xlfn._xlws.FILTER(Y$9:Y$123,$B$9:$B$123=$B127))</f>
        <v>297379.03999999998</v>
      </c>
      <c r="Z127" s="161" cm="1">
        <f t="array" ref="Z127">SUM(_xlfn._xlws.FILTER(Z$9:Z$123,$B$9:$B$123=$B127))</f>
        <v>26203.023164846851</v>
      </c>
      <c r="AA127" s="91" cm="1">
        <f t="array" ref="AA127">SUM(_xlfn._xlws.FILTER(AA$9:AA$123,$B$9:$B$123=$B127))</f>
        <v>42</v>
      </c>
      <c r="AB127" s="56" cm="1">
        <f t="array" ref="AB127">SUM(_xlfn._xlws.FILTER(AB$9:AB$123,$B$9:$B$123=$B127))</f>
        <v>0</v>
      </c>
      <c r="AC127" s="56" cm="1">
        <f t="array" ref="AC127">SUM(_xlfn._xlws.FILTER(AC$9:AC$123,$B$9:$B$123=$B127))</f>
        <v>64176291</v>
      </c>
      <c r="AD127" s="56">
        <f t="shared" si="431"/>
        <v>1528006.9285714286</v>
      </c>
      <c r="AE127" s="56" cm="1">
        <f t="array" ref="AE127">SUM(_xlfn._xlws.FILTER(AE$9:AE$123,$B$9:$B$123=$B127))</f>
        <v>176499.74</v>
      </c>
      <c r="AF127" s="161" cm="1">
        <f t="array" ref="AF127">SUM(_xlfn._xlws.FILTER(AF$9:AF$123,$B$9:$B$123=$B127))</f>
        <v>19376.568000000003</v>
      </c>
      <c r="AG127" s="91" cm="1">
        <f t="array" ref="AG127">SUM(_xlfn._xlws.FILTER(AG$9:AG$123,$B$9:$B$123=$B127))</f>
        <v>27</v>
      </c>
      <c r="AH127" s="56" cm="1">
        <f t="array" ref="AH127">SUM(_xlfn._xlws.FILTER(AH$9:AH$123,$B$9:$B$123=$B127))</f>
        <v>0</v>
      </c>
      <c r="AI127" s="56" cm="1">
        <f t="array" ref="AI127">SUM(_xlfn._xlws.FILTER(AI$9:AI$123,$B$9:$B$123=$B127))</f>
        <v>53600404</v>
      </c>
      <c r="AJ127" s="56">
        <f t="shared" si="432"/>
        <v>1985200.1481481481</v>
      </c>
      <c r="AK127" s="56" cm="1">
        <f t="array" ref="AK127">SUM(_xlfn._xlws.FILTER(AK$9:AK$123,$B$9:$B$123=$B127))</f>
        <v>128943.49999999999</v>
      </c>
      <c r="AL127" s="161" cm="1">
        <f t="array" ref="AL127">SUM(_xlfn._xlws.FILTER(AL$9:AL$123,$B$9:$B$123=$B127))</f>
        <v>28132.489047619049</v>
      </c>
      <c r="AM127" s="91" cm="1">
        <f t="array" ref="AM127">SUM(_xlfn._xlws.FILTER(AM$9:AM$123,$B$9:$B$123=$B127))</f>
        <v>0</v>
      </c>
      <c r="AN127" s="56" cm="1">
        <f t="array" ref="AN127">SUM(_xlfn._xlws.FILTER(AN$9:AN$123,$B$9:$B$123=$B127))</f>
        <v>0</v>
      </c>
      <c r="AO127" s="56" cm="1">
        <f t="array" ref="AO127">SUM(_xlfn._xlws.FILTER(AO$9:AO$123,$B$9:$B$123=$B127))</f>
        <v>0</v>
      </c>
      <c r="AP127" s="56">
        <f t="shared" si="433"/>
        <v>0</v>
      </c>
      <c r="AQ127" s="56" cm="1">
        <f t="array" ref="AQ127">SUM(_xlfn._xlws.FILTER(AQ$9:AQ$123,$B$9:$B$123=$B127))</f>
        <v>0</v>
      </c>
      <c r="AR127" s="161">
        <f t="shared" si="434"/>
        <v>0</v>
      </c>
      <c r="AS127" s="91" cm="1">
        <f t="array" ref="AS127">SUM(_xlfn._xlws.FILTER(AS$9:AS$123,$B$9:$B$123=$B127))</f>
        <v>0</v>
      </c>
      <c r="AT127" s="56" cm="1">
        <f t="array" ref="AT127">SUM(_xlfn._xlws.FILTER(AT$9:AT$123,$B$9:$B$123=$B127))</f>
        <v>0</v>
      </c>
      <c r="AU127" s="56" cm="1">
        <f t="array" ref="AU127">SUM(_xlfn._xlws.FILTER(AU$9:AU$123,$B$9:$B$123=$B127))</f>
        <v>0</v>
      </c>
      <c r="AV127" s="56">
        <f t="shared" si="435"/>
        <v>0</v>
      </c>
      <c r="AW127" s="56" cm="1">
        <f t="array" ref="AW127">SUM(_xlfn._xlws.FILTER(AW$9:AW$123,$B$9:$B$123=$B127))</f>
        <v>0</v>
      </c>
      <c r="AX127" s="161">
        <f t="shared" si="436"/>
        <v>0</v>
      </c>
      <c r="AY127" s="91" cm="1">
        <f t="array" ref="AY127">SUM(_xlfn._xlws.FILTER(AY$9:AY$123,$B$9:$B$123=$B127))</f>
        <v>0</v>
      </c>
      <c r="AZ127" s="56" cm="1">
        <f t="array" ref="AZ127">SUM(_xlfn._xlws.FILTER(AZ$9:AZ$123,$B$9:$B$123=$B127))</f>
        <v>0</v>
      </c>
      <c r="BA127" s="56" cm="1">
        <f t="array" ref="BA127">SUM(_xlfn._xlws.FILTER(BA$9:BA$123,$B$9:$B$123=$B127))</f>
        <v>0</v>
      </c>
      <c r="BB127" s="56">
        <f t="shared" si="437"/>
        <v>0</v>
      </c>
      <c r="BC127" s="56" cm="1">
        <f t="array" ref="BC127">SUM(_xlfn._xlws.FILTER(BC$9:BC$123,$B$9:$B$123=$B127))</f>
        <v>0</v>
      </c>
      <c r="BD127" s="161">
        <f t="shared" si="438"/>
        <v>0</v>
      </c>
      <c r="BE127" s="91" cm="1">
        <f t="array" ref="BE127">SUM(_xlfn._xlws.FILTER(BE$9:BE$123,$B$9:$B$123=$B127))</f>
        <v>1</v>
      </c>
      <c r="BF127" s="56" cm="1">
        <f t="array" ref="BF127">SUM(_xlfn._xlws.FILTER(BF$9:BF$123,$B$9:$B$123=$B127))</f>
        <v>0</v>
      </c>
      <c r="BG127" s="56" cm="1">
        <f t="array" ref="BG127">SUM(_xlfn._xlws.FILTER(BG$9:BG$123,$B$9:$B$123=$B127))</f>
        <v>4290076</v>
      </c>
      <c r="BH127" s="56">
        <f t="shared" si="439"/>
        <v>4290076</v>
      </c>
      <c r="BI127" s="56" cm="1">
        <f t="array" ref="BI127">SUM(_xlfn._xlws.FILTER(BI$9:BI$123,$B$9:$B$123=$B127))</f>
        <v>10104.700000000001</v>
      </c>
      <c r="BJ127" s="161" cm="1">
        <f t="array" ref="BJ127">SUM(_xlfn._xlws.FILTER(BJ$9:BJ$123,$B$9:$B$123=$B127))</f>
        <v>10104.700000000001</v>
      </c>
      <c r="BK127" s="91" cm="1">
        <f t="array" ref="BK127">SUM(_xlfn._xlws.FILTER(BK$9:BK$123,$B$9:$B$123=$B127))</f>
        <v>333</v>
      </c>
      <c r="BL127" s="56" cm="1">
        <f t="array" ref="BL127">SUM(_xlfn._xlws.FILTER(BL$9:BL$123,$B$9:$B$123=$B127))</f>
        <v>2</v>
      </c>
      <c r="BM127" s="56" cm="1">
        <f t="array" ref="BM127">SUM(_xlfn._xlws.FILTER(BM$9:BM$123,$B$9:$B$123=$B127))</f>
        <v>437922401</v>
      </c>
      <c r="BN127" s="56">
        <f t="shared" si="440"/>
        <v>1307231.0477611939</v>
      </c>
      <c r="BO127" s="56" cm="1">
        <f t="array" ref="BO127">SUM(_xlfn._xlws.FILTER(BO$9:BO$123,$B$9:$B$123=$B127))</f>
        <v>900469.05999999982</v>
      </c>
      <c r="BP127" s="161">
        <f t="shared" si="441"/>
        <v>2687.9673432835816</v>
      </c>
    </row>
    <row r="128" spans="1:68" ht="19.5" customHeight="1" outlineLevel="1" x14ac:dyDescent="0.3">
      <c r="A128" s="151"/>
      <c r="B128" s="146" t="str">
        <v>ΚΛΙΜΑΤΙΣΜΟΣ / ΣΥΜΠΑΡΑΓΩΓΗ</v>
      </c>
      <c r="C128" s="91" cm="1">
        <f t="array" ref="C128">SUM(_xlfn._xlws.FILTER(C$9:C$123,$B$9:$B$123=$B128))</f>
        <v>0</v>
      </c>
      <c r="D128" s="56" cm="1">
        <f t="array" ref="D128">SUM(_xlfn._xlws.FILTER(D$9:D$123,$B$9:$B$123=$B128))</f>
        <v>0</v>
      </c>
      <c r="E128" s="56" cm="1">
        <f t="array" ref="E128">SUM(_xlfn._xlws.FILTER(E$9:E$123,$B$9:$B$123=$B128))</f>
        <v>0</v>
      </c>
      <c r="F128" s="56">
        <f t="shared" si="426"/>
        <v>0</v>
      </c>
      <c r="G128" s="56" cm="1">
        <f t="array" ref="G128">SUM(_xlfn._xlws.FILTER(G$9:G$123,$B$9:$B$123=$B128))</f>
        <v>0</v>
      </c>
      <c r="H128" s="161">
        <f t="shared" si="427"/>
        <v>0</v>
      </c>
      <c r="I128" s="91" cm="1">
        <f t="array" ref="I128">SUM(_xlfn._xlws.FILTER(I$9:I$123,$B$9:$B$123=$B128))</f>
        <v>0</v>
      </c>
      <c r="J128" s="56" cm="1">
        <f t="array" ref="J128">SUM(_xlfn._xlws.FILTER(J$9:J$123,$B$9:$B$123=$B128))</f>
        <v>0</v>
      </c>
      <c r="K128" s="56" cm="1">
        <f t="array" ref="K128">SUM(_xlfn._xlws.FILTER(K$9:K$123,$B$9:$B$123=$B128))</f>
        <v>0</v>
      </c>
      <c r="L128" s="56" cm="1">
        <f t="array" ref="L128">SUM(_xlfn._xlws.FILTER(L$9:L$123,$B$9:$B$123=$B128))</f>
        <v>0</v>
      </c>
      <c r="M128" s="56" cm="1">
        <f t="array" ref="M128">SUM(_xlfn._xlws.FILTER(M$9:M$123,$B$9:$B$123=$B128))</f>
        <v>0</v>
      </c>
      <c r="N128" s="161" cm="1">
        <f t="array" ref="N128">SUM(_xlfn._xlws.FILTER(N$9:N$123,$B$9:$B$123=$B128))</f>
        <v>0</v>
      </c>
      <c r="O128" s="91" cm="1">
        <f t="array" ref="O128">SUM(_xlfn._xlws.FILTER(O$9:O$123,$B$9:$B$123=$B128))</f>
        <v>59</v>
      </c>
      <c r="P128" s="56" cm="1">
        <f t="array" ref="P128">SUM(_xlfn._xlws.FILTER(P$9:P$123,$B$9:$B$123=$B128))</f>
        <v>0</v>
      </c>
      <c r="Q128" s="56" cm="1">
        <f t="array" ref="Q128">SUM(_xlfn._xlws.FILTER(Q$9:Q$123,$B$9:$B$123=$B128))</f>
        <v>1312147</v>
      </c>
      <c r="R128" s="56">
        <f t="shared" si="428"/>
        <v>22239.77966101695</v>
      </c>
      <c r="S128" s="56" cm="1">
        <f t="array" ref="S128">SUM(_xlfn._xlws.FILTER(S$9:S$123,$B$9:$B$123=$B128))</f>
        <v>7098.8499999999995</v>
      </c>
      <c r="T128" s="161">
        <f t="shared" si="429"/>
        <v>120.31949152542371</v>
      </c>
      <c r="U128" s="91" cm="1">
        <f t="array" ref="U128">SUM(_xlfn._xlws.FILTER(U$9:U$123,$B$9:$B$123=$B128))</f>
        <v>0</v>
      </c>
      <c r="V128" s="56" cm="1">
        <f t="array" ref="V128">SUM(_xlfn._xlws.FILTER(V$9:V$123,$B$9:$B$123=$B128))</f>
        <v>0</v>
      </c>
      <c r="W128" s="56" cm="1">
        <f t="array" ref="W128">SUM(_xlfn._xlws.FILTER(W$9:W$123,$B$9:$B$123=$B128))</f>
        <v>0</v>
      </c>
      <c r="X128" s="56">
        <f t="shared" si="430"/>
        <v>0</v>
      </c>
      <c r="Y128" s="56" cm="1">
        <f t="array" ref="Y128">SUM(_xlfn._xlws.FILTER(Y$9:Y$123,$B$9:$B$123=$B128))</f>
        <v>0</v>
      </c>
      <c r="Z128" s="161" cm="1">
        <f t="array" ref="Z128">SUM(_xlfn._xlws.FILTER(Z$9:Z$123,$B$9:$B$123=$B128))</f>
        <v>0</v>
      </c>
      <c r="AA128" s="91" cm="1">
        <f t="array" ref="AA128">SUM(_xlfn._xlws.FILTER(AA$9:AA$123,$B$9:$B$123=$B128))</f>
        <v>0</v>
      </c>
      <c r="AB128" s="56" cm="1">
        <f t="array" ref="AB128">SUM(_xlfn._xlws.FILTER(AB$9:AB$123,$B$9:$B$123=$B128))</f>
        <v>0</v>
      </c>
      <c r="AC128" s="56" cm="1">
        <f t="array" ref="AC128">SUM(_xlfn._xlws.FILTER(AC$9:AC$123,$B$9:$B$123=$B128))</f>
        <v>0</v>
      </c>
      <c r="AD128" s="56">
        <f t="shared" si="431"/>
        <v>0</v>
      </c>
      <c r="AE128" s="56" cm="1">
        <f t="array" ref="AE128">SUM(_xlfn._xlws.FILTER(AE$9:AE$123,$B$9:$B$123=$B128))</f>
        <v>0</v>
      </c>
      <c r="AF128" s="161" cm="1">
        <f t="array" ref="AF128">SUM(_xlfn._xlws.FILTER(AF$9:AF$123,$B$9:$B$123=$B128))</f>
        <v>0</v>
      </c>
      <c r="AG128" s="91" cm="1">
        <f t="array" ref="AG128">SUM(_xlfn._xlws.FILTER(AG$9:AG$123,$B$9:$B$123=$B128))</f>
        <v>0</v>
      </c>
      <c r="AH128" s="56" cm="1">
        <f t="array" ref="AH128">SUM(_xlfn._xlws.FILTER(AH$9:AH$123,$B$9:$B$123=$B128))</f>
        <v>0</v>
      </c>
      <c r="AI128" s="56" cm="1">
        <f t="array" ref="AI128">SUM(_xlfn._xlws.FILTER(AI$9:AI$123,$B$9:$B$123=$B128))</f>
        <v>0</v>
      </c>
      <c r="AJ128" s="56">
        <f t="shared" si="432"/>
        <v>0</v>
      </c>
      <c r="AK128" s="56" cm="1">
        <f t="array" ref="AK128">SUM(_xlfn._xlws.FILTER(AK$9:AK$123,$B$9:$B$123=$B128))</f>
        <v>0</v>
      </c>
      <c r="AL128" s="161" cm="1">
        <f t="array" ref="AL128">SUM(_xlfn._xlws.FILTER(AL$9:AL$123,$B$9:$B$123=$B128))</f>
        <v>0</v>
      </c>
      <c r="AM128" s="91" cm="1">
        <f t="array" ref="AM128">SUM(_xlfn._xlws.FILTER(AM$9:AM$123,$B$9:$B$123=$B128))</f>
        <v>0</v>
      </c>
      <c r="AN128" s="56" cm="1">
        <f t="array" ref="AN128">SUM(_xlfn._xlws.FILTER(AN$9:AN$123,$B$9:$B$123=$B128))</f>
        <v>0</v>
      </c>
      <c r="AO128" s="56" cm="1">
        <f t="array" ref="AO128">SUM(_xlfn._xlws.FILTER(AO$9:AO$123,$B$9:$B$123=$B128))</f>
        <v>0</v>
      </c>
      <c r="AP128" s="56">
        <f t="shared" si="433"/>
        <v>0</v>
      </c>
      <c r="AQ128" s="56" cm="1">
        <f t="array" ref="AQ128">SUM(_xlfn._xlws.FILTER(AQ$9:AQ$123,$B$9:$B$123=$B128))</f>
        <v>0</v>
      </c>
      <c r="AR128" s="161">
        <f t="shared" si="434"/>
        <v>0</v>
      </c>
      <c r="AS128" s="91" cm="1">
        <f t="array" ref="AS128">SUM(_xlfn._xlws.FILTER(AS$9:AS$123,$B$9:$B$123=$B128))</f>
        <v>0</v>
      </c>
      <c r="AT128" s="56" cm="1">
        <f t="array" ref="AT128">SUM(_xlfn._xlws.FILTER(AT$9:AT$123,$B$9:$B$123=$B128))</f>
        <v>0</v>
      </c>
      <c r="AU128" s="56" cm="1">
        <f t="array" ref="AU128">SUM(_xlfn._xlws.FILTER(AU$9:AU$123,$B$9:$B$123=$B128))</f>
        <v>0</v>
      </c>
      <c r="AV128" s="56">
        <f t="shared" si="435"/>
        <v>0</v>
      </c>
      <c r="AW128" s="56" cm="1">
        <f t="array" ref="AW128">SUM(_xlfn._xlws.FILTER(AW$9:AW$123,$B$9:$B$123=$B128))</f>
        <v>0</v>
      </c>
      <c r="AX128" s="161">
        <f t="shared" si="436"/>
        <v>0</v>
      </c>
      <c r="AY128" s="91" cm="1">
        <f t="array" ref="AY128">SUM(_xlfn._xlws.FILTER(AY$9:AY$123,$B$9:$B$123=$B128))</f>
        <v>0</v>
      </c>
      <c r="AZ128" s="56" cm="1">
        <f t="array" ref="AZ128">SUM(_xlfn._xlws.FILTER(AZ$9:AZ$123,$B$9:$B$123=$B128))</f>
        <v>0</v>
      </c>
      <c r="BA128" s="56" cm="1">
        <f t="array" ref="BA128">SUM(_xlfn._xlws.FILTER(BA$9:BA$123,$B$9:$B$123=$B128))</f>
        <v>0</v>
      </c>
      <c r="BB128" s="56">
        <f t="shared" si="437"/>
        <v>0</v>
      </c>
      <c r="BC128" s="56" cm="1">
        <f t="array" ref="BC128">SUM(_xlfn._xlws.FILTER(BC$9:BC$123,$B$9:$B$123=$B128))</f>
        <v>0</v>
      </c>
      <c r="BD128" s="161">
        <f t="shared" si="438"/>
        <v>0</v>
      </c>
      <c r="BE128" s="91" cm="1">
        <f t="array" ref="BE128">SUM(_xlfn._xlws.FILTER(BE$9:BE$123,$B$9:$B$123=$B128))</f>
        <v>0</v>
      </c>
      <c r="BF128" s="56" cm="1">
        <f t="array" ref="BF128">SUM(_xlfn._xlws.FILTER(BF$9:BF$123,$B$9:$B$123=$B128))</f>
        <v>0</v>
      </c>
      <c r="BG128" s="56" cm="1">
        <f t="array" ref="BG128">SUM(_xlfn._xlws.FILTER(BG$9:BG$123,$B$9:$B$123=$B128))</f>
        <v>0</v>
      </c>
      <c r="BH128" s="56">
        <f t="shared" si="439"/>
        <v>0</v>
      </c>
      <c r="BI128" s="56" cm="1">
        <f t="array" ref="BI128">SUM(_xlfn._xlws.FILTER(BI$9:BI$123,$B$9:$B$123=$B128))</f>
        <v>0</v>
      </c>
      <c r="BJ128" s="161" cm="1">
        <f t="array" ref="BJ128">SUM(_xlfn._xlws.FILTER(BJ$9:BJ$123,$B$9:$B$123=$B128))</f>
        <v>0</v>
      </c>
      <c r="BK128" s="91" cm="1">
        <f t="array" ref="BK128">SUM(_xlfn._xlws.FILTER(BK$9:BK$123,$B$9:$B$123=$B128))</f>
        <v>59</v>
      </c>
      <c r="BL128" s="56" cm="1">
        <f t="array" ref="BL128">SUM(_xlfn._xlws.FILTER(BL$9:BL$123,$B$9:$B$123=$B128))</f>
        <v>0</v>
      </c>
      <c r="BM128" s="56" cm="1">
        <f t="array" ref="BM128">SUM(_xlfn._xlws.FILTER(BM$9:BM$123,$B$9:$B$123=$B128))</f>
        <v>1312147</v>
      </c>
      <c r="BN128" s="56">
        <f t="shared" si="440"/>
        <v>22239.77966101695</v>
      </c>
      <c r="BO128" s="56" cm="1">
        <f t="array" ref="BO128">SUM(_xlfn._xlws.FILTER(BO$9:BO$123,$B$9:$B$123=$B128))</f>
        <v>7098.8499999999995</v>
      </c>
      <c r="BP128" s="161">
        <f t="shared" si="441"/>
        <v>120.31949152542371</v>
      </c>
    </row>
    <row r="129" spans="1:68" ht="18.600000000000001" outlineLevel="1" thickBot="1" x14ac:dyDescent="0.35">
      <c r="A129" s="152"/>
      <c r="B129" s="60" t="s">
        <v>53</v>
      </c>
      <c r="C129" s="66">
        <f>SUM(C124:C128)</f>
        <v>282550</v>
      </c>
      <c r="D129" s="61">
        <f>SUM(D124:D128)</f>
        <v>0</v>
      </c>
      <c r="E129" s="61">
        <f>SUM(E124:E128)</f>
        <v>127245423</v>
      </c>
      <c r="F129" s="159">
        <f>IFERROR(E129/(C129+D129),0)</f>
        <v>450.34656874889401</v>
      </c>
      <c r="G129" s="64">
        <f>SUM(G124:G128)</f>
        <v>1625300.3000000003</v>
      </c>
      <c r="H129" s="65">
        <f>IFERROR(G129/(C129+D129),0)</f>
        <v>5.7522572995929933</v>
      </c>
      <c r="I129" s="66">
        <f>SUM(I124:I128)</f>
        <v>121593</v>
      </c>
      <c r="J129" s="61">
        <f>SUM(J124:J128)</f>
        <v>2</v>
      </c>
      <c r="K129" s="61">
        <f>SUM(K124:K128)</f>
        <v>101470273.01368299</v>
      </c>
      <c r="L129" s="159">
        <f>IFERROR(K129/(I129+J129),0)</f>
        <v>834.49379508765151</v>
      </c>
      <c r="M129" s="64">
        <f>SUM(M124:M128)</f>
        <v>1019106.28</v>
      </c>
      <c r="N129" s="65">
        <f>IFERROR(M129/(I129+J129),0)</f>
        <v>8.3811528434557339</v>
      </c>
      <c r="O129" s="66">
        <f>SUM(O124:O128)</f>
        <v>198011</v>
      </c>
      <c r="P129" s="61">
        <f>SUM(P124:P128)</f>
        <v>0</v>
      </c>
      <c r="Q129" s="61">
        <f>SUM(Q124:Q128)</f>
        <v>164881350</v>
      </c>
      <c r="R129" s="159">
        <f>IFERROR(Q129/(O129+P129),0)</f>
        <v>832.68783047406453</v>
      </c>
      <c r="S129" s="64">
        <f>SUM(S124:S128)</f>
        <v>2541830.52</v>
      </c>
      <c r="T129" s="65">
        <f>IFERROR(S129/(O129+P129),0)</f>
        <v>12.836814722414411</v>
      </c>
      <c r="U129" s="66">
        <f>SUM(U124:U128)</f>
        <v>1323</v>
      </c>
      <c r="V129" s="61">
        <f>SUM(V124:V128)</f>
        <v>0</v>
      </c>
      <c r="W129" s="61">
        <f>SUM(W124:W128)</f>
        <v>127623063</v>
      </c>
      <c r="X129" s="159">
        <f>IFERROR(W129/(U129+V129),0)</f>
        <v>96464.900226757367</v>
      </c>
      <c r="Y129" s="64">
        <f>SUM(Y124:Y128)</f>
        <v>343426.06999999995</v>
      </c>
      <c r="Z129" s="65">
        <f>IFERROR(Y129/(U129+V129),0)</f>
        <v>259.58130763416472</v>
      </c>
      <c r="AA129" s="66">
        <f>SUM(AA124:AA128)</f>
        <v>2687</v>
      </c>
      <c r="AB129" s="61">
        <f>SUM(AB124:AB128)</f>
        <v>0</v>
      </c>
      <c r="AC129" s="61">
        <f>SUM(AC124:AC128)</f>
        <v>65384375</v>
      </c>
      <c r="AD129" s="159">
        <f>IFERROR(AC129/(AA129+AB129),0)</f>
        <v>24333.596948269445</v>
      </c>
      <c r="AE129" s="64">
        <f>SUM(AE124:AE128)</f>
        <v>210994.05</v>
      </c>
      <c r="AF129" s="65">
        <f>IFERROR(AE129/(AA129+AB129),0)</f>
        <v>78.524023074060281</v>
      </c>
      <c r="AG129" s="66">
        <f>SUM(AG124:AG128)</f>
        <v>1295</v>
      </c>
      <c r="AH129" s="61">
        <f>SUM(AH124:AH128)</f>
        <v>0</v>
      </c>
      <c r="AI129" s="61">
        <f>SUM(AI124:AI128)</f>
        <v>57076354</v>
      </c>
      <c r="AJ129" s="159">
        <f>IFERROR(AI129/(AG129+AH129),0)</f>
        <v>44074.404633204635</v>
      </c>
      <c r="AK129" s="64">
        <f>SUM(AK124:AK128)</f>
        <v>183544.43</v>
      </c>
      <c r="AL129" s="65">
        <f>IFERROR(AK129/(AG129+AH129),0)</f>
        <v>141.73315057915056</v>
      </c>
      <c r="AM129" s="66">
        <f>SUM(AM124:AM128)</f>
        <v>0</v>
      </c>
      <c r="AN129" s="61">
        <f>SUM(AN124:AN128)</f>
        <v>0</v>
      </c>
      <c r="AO129" s="61">
        <f>SUM(AO124:AO128)</f>
        <v>0</v>
      </c>
      <c r="AP129" s="159">
        <f>IFERROR(AO129/(AM129+AN129),0)</f>
        <v>0</v>
      </c>
      <c r="AQ129" s="64">
        <f>SUM(AQ124:AQ128)</f>
        <v>0</v>
      </c>
      <c r="AR129" s="65">
        <f>IFERROR(AQ129/(AM129+AN129),0)</f>
        <v>0</v>
      </c>
      <c r="AS129" s="66">
        <f>SUM(AS124:AS128)</f>
        <v>0</v>
      </c>
      <c r="AT129" s="61">
        <f>SUM(AT124:AT128)</f>
        <v>0</v>
      </c>
      <c r="AU129" s="61">
        <f>SUM(AU124:AU128)</f>
        <v>0</v>
      </c>
      <c r="AV129" s="159">
        <f>IFERROR(AU129/(AS129+AT129),0)</f>
        <v>0</v>
      </c>
      <c r="AW129" s="64">
        <f>SUM(AW124:AW128)</f>
        <v>0</v>
      </c>
      <c r="AX129" s="65">
        <f>IFERROR(AW129/(AS129+AT129),0)</f>
        <v>0</v>
      </c>
      <c r="AY129" s="66">
        <f>SUM(AY124:AY128)</f>
        <v>0</v>
      </c>
      <c r="AZ129" s="61">
        <f>SUM(AZ124:AZ128)</f>
        <v>0</v>
      </c>
      <c r="BA129" s="61">
        <f>SUM(BA124:BA128)</f>
        <v>0</v>
      </c>
      <c r="BB129" s="159">
        <f>IFERROR(BA129/(AY129+AZ129),0)</f>
        <v>0</v>
      </c>
      <c r="BC129" s="64">
        <f>SUM(BC124:BC128)</f>
        <v>0</v>
      </c>
      <c r="BD129" s="65">
        <f>IFERROR(BC129/(AY129+AZ129),0)</f>
        <v>0</v>
      </c>
      <c r="BE129" s="66">
        <f>SUM(BE124:BE128)</f>
        <v>1</v>
      </c>
      <c r="BF129" s="61">
        <f>SUM(BF124:BF128)</f>
        <v>0</v>
      </c>
      <c r="BG129" s="61">
        <f>SUM(BG124:BG128)</f>
        <v>4290076</v>
      </c>
      <c r="BH129" s="159">
        <f>IFERROR(BG129/(BE129+BF129),0)</f>
        <v>4290076</v>
      </c>
      <c r="BI129" s="64">
        <f>SUM(BI124:BI128)</f>
        <v>10104.700000000001</v>
      </c>
      <c r="BJ129" s="65">
        <f>IFERROR(BI129/(BE129+BF129),0)</f>
        <v>10104.700000000001</v>
      </c>
      <c r="BK129" s="66">
        <f>SUM(BK124:BK128)</f>
        <v>607460</v>
      </c>
      <c r="BL129" s="61">
        <f>SUM(BL124:BL128)</f>
        <v>2</v>
      </c>
      <c r="BM129" s="61">
        <f>SUM(BM124:BM128)</f>
        <v>647970914.01368296</v>
      </c>
      <c r="BN129" s="159">
        <f>IFERROR(BM129/(BK129+BL129),0)</f>
        <v>1066.6855112149944</v>
      </c>
      <c r="BO129" s="64">
        <f>SUM(BO124:BO128)</f>
        <v>5934306.3499999996</v>
      </c>
      <c r="BP129" s="65">
        <f>IFERROR(BO129/(BK129+BL129),0)</f>
        <v>9.769016580460999</v>
      </c>
    </row>
    <row r="130" spans="1:68" x14ac:dyDescent="0.3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</row>
    <row r="132" spans="1:68" x14ac:dyDescent="0.3">
      <c r="B132" s="72" t="s">
        <v>54</v>
      </c>
      <c r="M132" s="34"/>
    </row>
    <row r="133" spans="1:68" s="6" customFormat="1" x14ac:dyDescent="0.3">
      <c r="C133" s="17"/>
      <c r="E133" s="5"/>
      <c r="F133" s="5"/>
      <c r="G133" s="5"/>
      <c r="H133" s="5"/>
      <c r="K133" s="5"/>
      <c r="L133" s="32"/>
      <c r="M133" s="5"/>
      <c r="N133" s="34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x14ac:dyDescent="0.3">
      <c r="C134" s="56"/>
    </row>
    <row r="136" spans="1:68" x14ac:dyDescent="0.3">
      <c r="D136" s="17"/>
    </row>
  </sheetData>
  <mergeCells count="49">
    <mergeCell ref="BE7:BF7"/>
    <mergeCell ref="BK7:BL7"/>
    <mergeCell ref="C7:D7"/>
    <mergeCell ref="I7:J7"/>
    <mergeCell ref="O7:P7"/>
    <mergeCell ref="U7:V7"/>
    <mergeCell ref="AA7:AB7"/>
    <mergeCell ref="AG7:AH7"/>
    <mergeCell ref="AG6:AH6"/>
    <mergeCell ref="AM6:AN6"/>
    <mergeCell ref="AS6:AT6"/>
    <mergeCell ref="AY6:AZ6"/>
    <mergeCell ref="AM7:AN7"/>
    <mergeCell ref="AS7:AT7"/>
    <mergeCell ref="AY7:AZ7"/>
    <mergeCell ref="BE6:BF6"/>
    <mergeCell ref="BK6:BL6"/>
    <mergeCell ref="AM5:AN5"/>
    <mergeCell ref="AS5:AT5"/>
    <mergeCell ref="AY5:AZ5"/>
    <mergeCell ref="BE5:BF5"/>
    <mergeCell ref="BK5:BL5"/>
    <mergeCell ref="C6:D6"/>
    <mergeCell ref="I6:J6"/>
    <mergeCell ref="O6:P6"/>
    <mergeCell ref="U6:V6"/>
    <mergeCell ref="AA6:AB6"/>
    <mergeCell ref="BE4:BJ4"/>
    <mergeCell ref="BK4:BP4"/>
    <mergeCell ref="A5:A8"/>
    <mergeCell ref="B5:B8"/>
    <mergeCell ref="C5:D5"/>
    <mergeCell ref="I5:J5"/>
    <mergeCell ref="O5:P5"/>
    <mergeCell ref="U5:V5"/>
    <mergeCell ref="AA5:AB5"/>
    <mergeCell ref="AG5:AH5"/>
    <mergeCell ref="U4:Z4"/>
    <mergeCell ref="AA4:AF4"/>
    <mergeCell ref="AG4:AL4"/>
    <mergeCell ref="AM4:AR4"/>
    <mergeCell ref="AS4:AX4"/>
    <mergeCell ref="AY4:BD4"/>
    <mergeCell ref="O4:T4"/>
    <mergeCell ref="A2:K2"/>
    <mergeCell ref="A3:B3"/>
    <mergeCell ref="A4:B4"/>
    <mergeCell ref="C4:H4"/>
    <mergeCell ref="I4:N4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56044-ABB8-488F-858D-A12CA8AF77CF}">
  <sheetPr>
    <pageSetUpPr fitToPage="1"/>
  </sheetPr>
  <dimension ref="A1:AW136"/>
  <sheetViews>
    <sheetView zoomScale="61" zoomScaleNormal="80" workbookViewId="0">
      <pane xSplit="2" ySplit="8" topLeftCell="AG120" activePane="bottomRight" state="frozen"/>
      <selection activeCell="A126" sqref="A126"/>
      <selection pane="topRight" activeCell="A126" sqref="A126"/>
      <selection pane="bottomLeft" activeCell="A126" sqref="A126"/>
      <selection pane="bottomRight" activeCell="AM8" sqref="AM8"/>
    </sheetView>
  </sheetViews>
  <sheetFormatPr defaultRowHeight="15.6" outlineLevelRow="1" x14ac:dyDescent="0.3"/>
  <cols>
    <col min="1" max="1" width="8.6640625" style="6" bestFit="1" customWidth="1"/>
    <col min="2" max="2" width="111.77734375" style="6" bestFit="1" customWidth="1"/>
    <col min="3" max="3" width="19.33203125" style="6" customWidth="1"/>
    <col min="4" max="4" width="19.6640625" style="6" customWidth="1"/>
    <col min="5" max="5" width="17.21875" style="5" customWidth="1"/>
    <col min="6" max="7" width="22.5546875" style="6" customWidth="1"/>
    <col min="8" max="8" width="20" style="5" customWidth="1"/>
    <col min="9" max="10" width="20.33203125" style="5" bestFit="1" customWidth="1"/>
    <col min="11" max="11" width="16.6640625" style="5" customWidth="1"/>
    <col min="12" max="19" width="20.33203125" style="5" bestFit="1" customWidth="1"/>
    <col min="20" max="20" width="18.88671875" style="5" bestFit="1" customWidth="1"/>
    <col min="21" max="22" width="20.33203125" style="5" bestFit="1" customWidth="1"/>
    <col min="23" max="23" width="16.6640625" style="5" customWidth="1"/>
    <col min="24" max="25" width="20.33203125" style="5" bestFit="1" customWidth="1"/>
    <col min="26" max="26" width="16.6640625" style="5" customWidth="1"/>
    <col min="27" max="28" width="20.33203125" style="5" bestFit="1" customWidth="1"/>
    <col min="29" max="29" width="16.6640625" style="5" customWidth="1"/>
    <col min="30" max="31" width="20.33203125" style="5" bestFit="1" customWidth="1"/>
    <col min="32" max="32" width="16.6640625" style="5" customWidth="1"/>
    <col min="33" max="34" width="20.33203125" style="5" bestFit="1" customWidth="1"/>
    <col min="35" max="35" width="17.6640625" style="5" bestFit="1" customWidth="1"/>
    <col min="36" max="48" width="8.88671875" style="5"/>
    <col min="49" max="49" width="0" style="5" hidden="1" customWidth="1"/>
    <col min="50" max="179" width="8.88671875" style="5"/>
    <col min="180" max="180" width="5.109375" style="5" customWidth="1"/>
    <col min="181" max="181" width="59" style="5" customWidth="1"/>
    <col min="182" max="182" width="36.6640625" style="5" customWidth="1"/>
    <col min="183" max="183" width="16.109375" style="5" customWidth="1"/>
    <col min="184" max="184" width="25.109375" style="5" customWidth="1"/>
    <col min="185" max="185" width="33.6640625" style="5" customWidth="1"/>
    <col min="186" max="186" width="48.6640625" style="5" customWidth="1"/>
    <col min="187" max="435" width="8.88671875" style="5"/>
    <col min="436" max="436" width="5.109375" style="5" customWidth="1"/>
    <col min="437" max="437" width="59" style="5" customWidth="1"/>
    <col min="438" max="438" width="36.6640625" style="5" customWidth="1"/>
    <col min="439" max="439" width="16.109375" style="5" customWidth="1"/>
    <col min="440" max="440" width="25.109375" style="5" customWidth="1"/>
    <col min="441" max="441" width="33.6640625" style="5" customWidth="1"/>
    <col min="442" max="442" width="48.6640625" style="5" customWidth="1"/>
    <col min="443" max="691" width="8.88671875" style="5"/>
    <col min="692" max="692" width="5.109375" style="5" customWidth="1"/>
    <col min="693" max="693" width="59" style="5" customWidth="1"/>
    <col min="694" max="694" width="36.6640625" style="5" customWidth="1"/>
    <col min="695" max="695" width="16.109375" style="5" customWidth="1"/>
    <col min="696" max="696" width="25.109375" style="5" customWidth="1"/>
    <col min="697" max="697" width="33.6640625" style="5" customWidth="1"/>
    <col min="698" max="698" width="48.6640625" style="5" customWidth="1"/>
    <col min="699" max="947" width="8.88671875" style="5"/>
    <col min="948" max="948" width="5.109375" style="5" customWidth="1"/>
    <col min="949" max="949" width="59" style="5" customWidth="1"/>
    <col min="950" max="950" width="36.6640625" style="5" customWidth="1"/>
    <col min="951" max="951" width="16.109375" style="5" customWidth="1"/>
    <col min="952" max="952" width="25.109375" style="5" customWidth="1"/>
    <col min="953" max="953" width="33.6640625" style="5" customWidth="1"/>
    <col min="954" max="954" width="48.6640625" style="5" customWidth="1"/>
    <col min="955" max="1203" width="8.88671875" style="5"/>
    <col min="1204" max="1204" width="5.109375" style="5" customWidth="1"/>
    <col min="1205" max="1205" width="59" style="5" customWidth="1"/>
    <col min="1206" max="1206" width="36.6640625" style="5" customWidth="1"/>
    <col min="1207" max="1207" width="16.109375" style="5" customWidth="1"/>
    <col min="1208" max="1208" width="25.109375" style="5" customWidth="1"/>
    <col min="1209" max="1209" width="33.6640625" style="5" customWidth="1"/>
    <col min="1210" max="1210" width="48.6640625" style="5" customWidth="1"/>
    <col min="1211" max="1459" width="8.88671875" style="5"/>
    <col min="1460" max="1460" width="5.109375" style="5" customWidth="1"/>
    <col min="1461" max="1461" width="59" style="5" customWidth="1"/>
    <col min="1462" max="1462" width="36.6640625" style="5" customWidth="1"/>
    <col min="1463" max="1463" width="16.109375" style="5" customWidth="1"/>
    <col min="1464" max="1464" width="25.109375" style="5" customWidth="1"/>
    <col min="1465" max="1465" width="33.6640625" style="5" customWidth="1"/>
    <col min="1466" max="1466" width="48.6640625" style="5" customWidth="1"/>
    <col min="1467" max="1715" width="8.88671875" style="5"/>
    <col min="1716" max="1716" width="5.109375" style="5" customWidth="1"/>
    <col min="1717" max="1717" width="59" style="5" customWidth="1"/>
    <col min="1718" max="1718" width="36.6640625" style="5" customWidth="1"/>
    <col min="1719" max="1719" width="16.109375" style="5" customWidth="1"/>
    <col min="1720" max="1720" width="25.109375" style="5" customWidth="1"/>
    <col min="1721" max="1721" width="33.6640625" style="5" customWidth="1"/>
    <col min="1722" max="1722" width="48.6640625" style="5" customWidth="1"/>
    <col min="1723" max="1971" width="8.88671875" style="5"/>
    <col min="1972" max="1972" width="5.109375" style="5" customWidth="1"/>
    <col min="1973" max="1973" width="59" style="5" customWidth="1"/>
    <col min="1974" max="1974" width="36.6640625" style="5" customWidth="1"/>
    <col min="1975" max="1975" width="16.109375" style="5" customWidth="1"/>
    <col min="1976" max="1976" width="25.109375" style="5" customWidth="1"/>
    <col min="1977" max="1977" width="33.6640625" style="5" customWidth="1"/>
    <col min="1978" max="1978" width="48.6640625" style="5" customWidth="1"/>
    <col min="1979" max="2227" width="8.88671875" style="5"/>
    <col min="2228" max="2228" width="5.109375" style="5" customWidth="1"/>
    <col min="2229" max="2229" width="59" style="5" customWidth="1"/>
    <col min="2230" max="2230" width="36.6640625" style="5" customWidth="1"/>
    <col min="2231" max="2231" width="16.109375" style="5" customWidth="1"/>
    <col min="2232" max="2232" width="25.109375" style="5" customWidth="1"/>
    <col min="2233" max="2233" width="33.6640625" style="5" customWidth="1"/>
    <col min="2234" max="2234" width="48.6640625" style="5" customWidth="1"/>
    <col min="2235" max="2483" width="8.88671875" style="5"/>
    <col min="2484" max="2484" width="5.109375" style="5" customWidth="1"/>
    <col min="2485" max="2485" width="59" style="5" customWidth="1"/>
    <col min="2486" max="2486" width="36.6640625" style="5" customWidth="1"/>
    <col min="2487" max="2487" width="16.109375" style="5" customWidth="1"/>
    <col min="2488" max="2488" width="25.109375" style="5" customWidth="1"/>
    <col min="2489" max="2489" width="33.6640625" style="5" customWidth="1"/>
    <col min="2490" max="2490" width="48.6640625" style="5" customWidth="1"/>
    <col min="2491" max="2739" width="8.88671875" style="5"/>
    <col min="2740" max="2740" width="5.109375" style="5" customWidth="1"/>
    <col min="2741" max="2741" width="59" style="5" customWidth="1"/>
    <col min="2742" max="2742" width="36.6640625" style="5" customWidth="1"/>
    <col min="2743" max="2743" width="16.109375" style="5" customWidth="1"/>
    <col min="2744" max="2744" width="25.109375" style="5" customWidth="1"/>
    <col min="2745" max="2745" width="33.6640625" style="5" customWidth="1"/>
    <col min="2746" max="2746" width="48.6640625" style="5" customWidth="1"/>
    <col min="2747" max="2995" width="8.88671875" style="5"/>
    <col min="2996" max="2996" width="5.109375" style="5" customWidth="1"/>
    <col min="2997" max="2997" width="59" style="5" customWidth="1"/>
    <col min="2998" max="2998" width="36.6640625" style="5" customWidth="1"/>
    <col min="2999" max="2999" width="16.109375" style="5" customWidth="1"/>
    <col min="3000" max="3000" width="25.109375" style="5" customWidth="1"/>
    <col min="3001" max="3001" width="33.6640625" style="5" customWidth="1"/>
    <col min="3002" max="3002" width="48.6640625" style="5" customWidth="1"/>
    <col min="3003" max="3251" width="8.88671875" style="5"/>
    <col min="3252" max="3252" width="5.109375" style="5" customWidth="1"/>
    <col min="3253" max="3253" width="59" style="5" customWidth="1"/>
    <col min="3254" max="3254" width="36.6640625" style="5" customWidth="1"/>
    <col min="3255" max="3255" width="16.109375" style="5" customWidth="1"/>
    <col min="3256" max="3256" width="25.109375" style="5" customWidth="1"/>
    <col min="3257" max="3257" width="33.6640625" style="5" customWidth="1"/>
    <col min="3258" max="3258" width="48.6640625" style="5" customWidth="1"/>
    <col min="3259" max="3507" width="8.88671875" style="5"/>
    <col min="3508" max="3508" width="5.109375" style="5" customWidth="1"/>
    <col min="3509" max="3509" width="59" style="5" customWidth="1"/>
    <col min="3510" max="3510" width="36.6640625" style="5" customWidth="1"/>
    <col min="3511" max="3511" width="16.109375" style="5" customWidth="1"/>
    <col min="3512" max="3512" width="25.109375" style="5" customWidth="1"/>
    <col min="3513" max="3513" width="33.6640625" style="5" customWidth="1"/>
    <col min="3514" max="3514" width="48.6640625" style="5" customWidth="1"/>
    <col min="3515" max="3763" width="8.88671875" style="5"/>
    <col min="3764" max="3764" width="5.109375" style="5" customWidth="1"/>
    <col min="3765" max="3765" width="59" style="5" customWidth="1"/>
    <col min="3766" max="3766" width="36.6640625" style="5" customWidth="1"/>
    <col min="3767" max="3767" width="16.109375" style="5" customWidth="1"/>
    <col min="3768" max="3768" width="25.109375" style="5" customWidth="1"/>
    <col min="3769" max="3769" width="33.6640625" style="5" customWidth="1"/>
    <col min="3770" max="3770" width="48.6640625" style="5" customWidth="1"/>
    <col min="3771" max="4019" width="8.88671875" style="5"/>
    <col min="4020" max="4020" width="5.109375" style="5" customWidth="1"/>
    <col min="4021" max="4021" width="59" style="5" customWidth="1"/>
    <col min="4022" max="4022" width="36.6640625" style="5" customWidth="1"/>
    <col min="4023" max="4023" width="16.109375" style="5" customWidth="1"/>
    <col min="4024" max="4024" width="25.109375" style="5" customWidth="1"/>
    <col min="4025" max="4025" width="33.6640625" style="5" customWidth="1"/>
    <col min="4026" max="4026" width="48.6640625" style="5" customWidth="1"/>
    <col min="4027" max="4275" width="8.88671875" style="5"/>
    <col min="4276" max="4276" width="5.109375" style="5" customWidth="1"/>
    <col min="4277" max="4277" width="59" style="5" customWidth="1"/>
    <col min="4278" max="4278" width="36.6640625" style="5" customWidth="1"/>
    <col min="4279" max="4279" width="16.109375" style="5" customWidth="1"/>
    <col min="4280" max="4280" width="25.109375" style="5" customWidth="1"/>
    <col min="4281" max="4281" width="33.6640625" style="5" customWidth="1"/>
    <col min="4282" max="4282" width="48.6640625" style="5" customWidth="1"/>
    <col min="4283" max="4531" width="8.88671875" style="5"/>
    <col min="4532" max="4532" width="5.109375" style="5" customWidth="1"/>
    <col min="4533" max="4533" width="59" style="5" customWidth="1"/>
    <col min="4534" max="4534" width="36.6640625" style="5" customWidth="1"/>
    <col min="4535" max="4535" width="16.109375" style="5" customWidth="1"/>
    <col min="4536" max="4536" width="25.109375" style="5" customWidth="1"/>
    <col min="4537" max="4537" width="33.6640625" style="5" customWidth="1"/>
    <col min="4538" max="4538" width="48.6640625" style="5" customWidth="1"/>
    <col min="4539" max="4787" width="8.88671875" style="5"/>
    <col min="4788" max="4788" width="5.109375" style="5" customWidth="1"/>
    <col min="4789" max="4789" width="59" style="5" customWidth="1"/>
    <col min="4790" max="4790" width="36.6640625" style="5" customWidth="1"/>
    <col min="4791" max="4791" width="16.109375" style="5" customWidth="1"/>
    <col min="4792" max="4792" width="25.109375" style="5" customWidth="1"/>
    <col min="4793" max="4793" width="33.6640625" style="5" customWidth="1"/>
    <col min="4794" max="4794" width="48.6640625" style="5" customWidth="1"/>
    <col min="4795" max="5043" width="8.88671875" style="5"/>
    <col min="5044" max="5044" width="5.109375" style="5" customWidth="1"/>
    <col min="5045" max="5045" width="59" style="5" customWidth="1"/>
    <col min="5046" max="5046" width="36.6640625" style="5" customWidth="1"/>
    <col min="5047" max="5047" width="16.109375" style="5" customWidth="1"/>
    <col min="5048" max="5048" width="25.109375" style="5" customWidth="1"/>
    <col min="5049" max="5049" width="33.6640625" style="5" customWidth="1"/>
    <col min="5050" max="5050" width="48.6640625" style="5" customWidth="1"/>
    <col min="5051" max="5299" width="8.88671875" style="5"/>
    <col min="5300" max="5300" width="5.109375" style="5" customWidth="1"/>
    <col min="5301" max="5301" width="59" style="5" customWidth="1"/>
    <col min="5302" max="5302" width="36.6640625" style="5" customWidth="1"/>
    <col min="5303" max="5303" width="16.109375" style="5" customWidth="1"/>
    <col min="5304" max="5304" width="25.109375" style="5" customWidth="1"/>
    <col min="5305" max="5305" width="33.6640625" style="5" customWidth="1"/>
    <col min="5306" max="5306" width="48.6640625" style="5" customWidth="1"/>
    <col min="5307" max="5555" width="8.88671875" style="5"/>
    <col min="5556" max="5556" width="5.109375" style="5" customWidth="1"/>
    <col min="5557" max="5557" width="59" style="5" customWidth="1"/>
    <col min="5558" max="5558" width="36.6640625" style="5" customWidth="1"/>
    <col min="5559" max="5559" width="16.109375" style="5" customWidth="1"/>
    <col min="5560" max="5560" width="25.109375" style="5" customWidth="1"/>
    <col min="5561" max="5561" width="33.6640625" style="5" customWidth="1"/>
    <col min="5562" max="5562" width="48.6640625" style="5" customWidth="1"/>
    <col min="5563" max="5811" width="8.88671875" style="5"/>
    <col min="5812" max="5812" width="5.109375" style="5" customWidth="1"/>
    <col min="5813" max="5813" width="59" style="5" customWidth="1"/>
    <col min="5814" max="5814" width="36.6640625" style="5" customWidth="1"/>
    <col min="5815" max="5815" width="16.109375" style="5" customWidth="1"/>
    <col min="5816" max="5816" width="25.109375" style="5" customWidth="1"/>
    <col min="5817" max="5817" width="33.6640625" style="5" customWidth="1"/>
    <col min="5818" max="5818" width="48.6640625" style="5" customWidth="1"/>
    <col min="5819" max="6067" width="8.88671875" style="5"/>
    <col min="6068" max="6068" width="5.109375" style="5" customWidth="1"/>
    <col min="6069" max="6069" width="59" style="5" customWidth="1"/>
    <col min="6070" max="6070" width="36.6640625" style="5" customWidth="1"/>
    <col min="6071" max="6071" width="16.109375" style="5" customWidth="1"/>
    <col min="6072" max="6072" width="25.109375" style="5" customWidth="1"/>
    <col min="6073" max="6073" width="33.6640625" style="5" customWidth="1"/>
    <col min="6074" max="6074" width="48.6640625" style="5" customWidth="1"/>
    <col min="6075" max="6323" width="8.88671875" style="5"/>
    <col min="6324" max="6324" width="5.109375" style="5" customWidth="1"/>
    <col min="6325" max="6325" width="59" style="5" customWidth="1"/>
    <col min="6326" max="6326" width="36.6640625" style="5" customWidth="1"/>
    <col min="6327" max="6327" width="16.109375" style="5" customWidth="1"/>
    <col min="6328" max="6328" width="25.109375" style="5" customWidth="1"/>
    <col min="6329" max="6329" width="33.6640625" style="5" customWidth="1"/>
    <col min="6330" max="6330" width="48.6640625" style="5" customWidth="1"/>
    <col min="6331" max="6579" width="8.88671875" style="5"/>
    <col min="6580" max="6580" width="5.109375" style="5" customWidth="1"/>
    <col min="6581" max="6581" width="59" style="5" customWidth="1"/>
    <col min="6582" max="6582" width="36.6640625" style="5" customWidth="1"/>
    <col min="6583" max="6583" width="16.109375" style="5" customWidth="1"/>
    <col min="6584" max="6584" width="25.109375" style="5" customWidth="1"/>
    <col min="6585" max="6585" width="33.6640625" style="5" customWidth="1"/>
    <col min="6586" max="6586" width="48.6640625" style="5" customWidth="1"/>
    <col min="6587" max="6835" width="8.88671875" style="5"/>
    <col min="6836" max="6836" width="5.109375" style="5" customWidth="1"/>
    <col min="6837" max="6837" width="59" style="5" customWidth="1"/>
    <col min="6838" max="6838" width="36.6640625" style="5" customWidth="1"/>
    <col min="6839" max="6839" width="16.109375" style="5" customWidth="1"/>
    <col min="6840" max="6840" width="25.109375" style="5" customWidth="1"/>
    <col min="6841" max="6841" width="33.6640625" style="5" customWidth="1"/>
    <col min="6842" max="6842" width="48.6640625" style="5" customWidth="1"/>
    <col min="6843" max="7091" width="8.88671875" style="5"/>
    <col min="7092" max="7092" width="5.109375" style="5" customWidth="1"/>
    <col min="7093" max="7093" width="59" style="5" customWidth="1"/>
    <col min="7094" max="7094" width="36.6640625" style="5" customWidth="1"/>
    <col min="7095" max="7095" width="16.109375" style="5" customWidth="1"/>
    <col min="7096" max="7096" width="25.109375" style="5" customWidth="1"/>
    <col min="7097" max="7097" width="33.6640625" style="5" customWidth="1"/>
    <col min="7098" max="7098" width="48.6640625" style="5" customWidth="1"/>
    <col min="7099" max="7347" width="8.88671875" style="5"/>
    <col min="7348" max="7348" width="5.109375" style="5" customWidth="1"/>
    <col min="7349" max="7349" width="59" style="5" customWidth="1"/>
    <col min="7350" max="7350" width="36.6640625" style="5" customWidth="1"/>
    <col min="7351" max="7351" width="16.109375" style="5" customWidth="1"/>
    <col min="7352" max="7352" width="25.109375" style="5" customWidth="1"/>
    <col min="7353" max="7353" width="33.6640625" style="5" customWidth="1"/>
    <col min="7354" max="7354" width="48.6640625" style="5" customWidth="1"/>
    <col min="7355" max="7603" width="8.88671875" style="5"/>
    <col min="7604" max="7604" width="5.109375" style="5" customWidth="1"/>
    <col min="7605" max="7605" width="59" style="5" customWidth="1"/>
    <col min="7606" max="7606" width="36.6640625" style="5" customWidth="1"/>
    <col min="7607" max="7607" width="16.109375" style="5" customWidth="1"/>
    <col min="7608" max="7608" width="25.109375" style="5" customWidth="1"/>
    <col min="7609" max="7609" width="33.6640625" style="5" customWidth="1"/>
    <col min="7610" max="7610" width="48.6640625" style="5" customWidth="1"/>
    <col min="7611" max="7859" width="8.88671875" style="5"/>
    <col min="7860" max="7860" width="5.109375" style="5" customWidth="1"/>
    <col min="7861" max="7861" width="59" style="5" customWidth="1"/>
    <col min="7862" max="7862" width="36.6640625" style="5" customWidth="1"/>
    <col min="7863" max="7863" width="16.109375" style="5" customWidth="1"/>
    <col min="7864" max="7864" width="25.109375" style="5" customWidth="1"/>
    <col min="7865" max="7865" width="33.6640625" style="5" customWidth="1"/>
    <col min="7866" max="7866" width="48.6640625" style="5" customWidth="1"/>
    <col min="7867" max="8115" width="8.88671875" style="5"/>
    <col min="8116" max="8116" width="5.109375" style="5" customWidth="1"/>
    <col min="8117" max="8117" width="59" style="5" customWidth="1"/>
    <col min="8118" max="8118" width="36.6640625" style="5" customWidth="1"/>
    <col min="8119" max="8119" width="16.109375" style="5" customWidth="1"/>
    <col min="8120" max="8120" width="25.109375" style="5" customWidth="1"/>
    <col min="8121" max="8121" width="33.6640625" style="5" customWidth="1"/>
    <col min="8122" max="8122" width="48.6640625" style="5" customWidth="1"/>
    <col min="8123" max="8371" width="8.88671875" style="5"/>
    <col min="8372" max="8372" width="5.109375" style="5" customWidth="1"/>
    <col min="8373" max="8373" width="59" style="5" customWidth="1"/>
    <col min="8374" max="8374" width="36.6640625" style="5" customWidth="1"/>
    <col min="8375" max="8375" width="16.109375" style="5" customWidth="1"/>
    <col min="8376" max="8376" width="25.109375" style="5" customWidth="1"/>
    <col min="8377" max="8377" width="33.6640625" style="5" customWidth="1"/>
    <col min="8378" max="8378" width="48.6640625" style="5" customWidth="1"/>
    <col min="8379" max="8627" width="8.88671875" style="5"/>
    <col min="8628" max="8628" width="5.109375" style="5" customWidth="1"/>
    <col min="8629" max="8629" width="59" style="5" customWidth="1"/>
    <col min="8630" max="8630" width="36.6640625" style="5" customWidth="1"/>
    <col min="8631" max="8631" width="16.109375" style="5" customWidth="1"/>
    <col min="8632" max="8632" width="25.109375" style="5" customWidth="1"/>
    <col min="8633" max="8633" width="33.6640625" style="5" customWidth="1"/>
    <col min="8634" max="8634" width="48.6640625" style="5" customWidth="1"/>
    <col min="8635" max="8883" width="8.88671875" style="5"/>
    <col min="8884" max="8884" width="5.109375" style="5" customWidth="1"/>
    <col min="8885" max="8885" width="59" style="5" customWidth="1"/>
    <col min="8886" max="8886" width="36.6640625" style="5" customWidth="1"/>
    <col min="8887" max="8887" width="16.109375" style="5" customWidth="1"/>
    <col min="8888" max="8888" width="25.109375" style="5" customWidth="1"/>
    <col min="8889" max="8889" width="33.6640625" style="5" customWidth="1"/>
    <col min="8890" max="8890" width="48.6640625" style="5" customWidth="1"/>
    <col min="8891" max="9139" width="8.88671875" style="5"/>
    <col min="9140" max="9140" width="5.109375" style="5" customWidth="1"/>
    <col min="9141" max="9141" width="59" style="5" customWidth="1"/>
    <col min="9142" max="9142" width="36.6640625" style="5" customWidth="1"/>
    <col min="9143" max="9143" width="16.109375" style="5" customWidth="1"/>
    <col min="9144" max="9144" width="25.109375" style="5" customWidth="1"/>
    <col min="9145" max="9145" width="33.6640625" style="5" customWidth="1"/>
    <col min="9146" max="9146" width="48.6640625" style="5" customWidth="1"/>
    <col min="9147" max="9395" width="8.88671875" style="5"/>
    <col min="9396" max="9396" width="5.109375" style="5" customWidth="1"/>
    <col min="9397" max="9397" width="59" style="5" customWidth="1"/>
    <col min="9398" max="9398" width="36.6640625" style="5" customWidth="1"/>
    <col min="9399" max="9399" width="16.109375" style="5" customWidth="1"/>
    <col min="9400" max="9400" width="25.109375" style="5" customWidth="1"/>
    <col min="9401" max="9401" width="33.6640625" style="5" customWidth="1"/>
    <col min="9402" max="9402" width="48.6640625" style="5" customWidth="1"/>
    <col min="9403" max="9651" width="8.88671875" style="5"/>
    <col min="9652" max="9652" width="5.109375" style="5" customWidth="1"/>
    <col min="9653" max="9653" width="59" style="5" customWidth="1"/>
    <col min="9654" max="9654" width="36.6640625" style="5" customWidth="1"/>
    <col min="9655" max="9655" width="16.109375" style="5" customWidth="1"/>
    <col min="9656" max="9656" width="25.109375" style="5" customWidth="1"/>
    <col min="9657" max="9657" width="33.6640625" style="5" customWidth="1"/>
    <col min="9658" max="9658" width="48.6640625" style="5" customWidth="1"/>
    <col min="9659" max="9907" width="8.88671875" style="5"/>
    <col min="9908" max="9908" width="5.109375" style="5" customWidth="1"/>
    <col min="9909" max="9909" width="59" style="5" customWidth="1"/>
    <col min="9910" max="9910" width="36.6640625" style="5" customWidth="1"/>
    <col min="9911" max="9911" width="16.109375" style="5" customWidth="1"/>
    <col min="9912" max="9912" width="25.109375" style="5" customWidth="1"/>
    <col min="9913" max="9913" width="33.6640625" style="5" customWidth="1"/>
    <col min="9914" max="9914" width="48.6640625" style="5" customWidth="1"/>
    <col min="9915" max="10163" width="8.88671875" style="5"/>
    <col min="10164" max="10164" width="5.109375" style="5" customWidth="1"/>
    <col min="10165" max="10165" width="59" style="5" customWidth="1"/>
    <col min="10166" max="10166" width="36.6640625" style="5" customWidth="1"/>
    <col min="10167" max="10167" width="16.109375" style="5" customWidth="1"/>
    <col min="10168" max="10168" width="25.109375" style="5" customWidth="1"/>
    <col min="10169" max="10169" width="33.6640625" style="5" customWidth="1"/>
    <col min="10170" max="10170" width="48.6640625" style="5" customWidth="1"/>
    <col min="10171" max="10419" width="8.88671875" style="5"/>
    <col min="10420" max="10420" width="5.109375" style="5" customWidth="1"/>
    <col min="10421" max="10421" width="59" style="5" customWidth="1"/>
    <col min="10422" max="10422" width="36.6640625" style="5" customWidth="1"/>
    <col min="10423" max="10423" width="16.109375" style="5" customWidth="1"/>
    <col min="10424" max="10424" width="25.109375" style="5" customWidth="1"/>
    <col min="10425" max="10425" width="33.6640625" style="5" customWidth="1"/>
    <col min="10426" max="10426" width="48.6640625" style="5" customWidth="1"/>
    <col min="10427" max="10675" width="8.88671875" style="5"/>
    <col min="10676" max="10676" width="5.109375" style="5" customWidth="1"/>
    <col min="10677" max="10677" width="59" style="5" customWidth="1"/>
    <col min="10678" max="10678" width="36.6640625" style="5" customWidth="1"/>
    <col min="10679" max="10679" width="16.109375" style="5" customWidth="1"/>
    <col min="10680" max="10680" width="25.109375" style="5" customWidth="1"/>
    <col min="10681" max="10681" width="33.6640625" style="5" customWidth="1"/>
    <col min="10682" max="10682" width="48.6640625" style="5" customWidth="1"/>
    <col min="10683" max="10931" width="8.88671875" style="5"/>
    <col min="10932" max="10932" width="5.109375" style="5" customWidth="1"/>
    <col min="10933" max="10933" width="59" style="5" customWidth="1"/>
    <col min="10934" max="10934" width="36.6640625" style="5" customWidth="1"/>
    <col min="10935" max="10935" width="16.109375" style="5" customWidth="1"/>
    <col min="10936" max="10936" width="25.109375" style="5" customWidth="1"/>
    <col min="10937" max="10937" width="33.6640625" style="5" customWidth="1"/>
    <col min="10938" max="10938" width="48.6640625" style="5" customWidth="1"/>
    <col min="10939" max="11187" width="8.88671875" style="5"/>
    <col min="11188" max="11188" width="5.109375" style="5" customWidth="1"/>
    <col min="11189" max="11189" width="59" style="5" customWidth="1"/>
    <col min="11190" max="11190" width="36.6640625" style="5" customWidth="1"/>
    <col min="11191" max="11191" width="16.109375" style="5" customWidth="1"/>
    <col min="11192" max="11192" width="25.109375" style="5" customWidth="1"/>
    <col min="11193" max="11193" width="33.6640625" style="5" customWidth="1"/>
    <col min="11194" max="11194" width="48.6640625" style="5" customWidth="1"/>
    <col min="11195" max="11443" width="8.88671875" style="5"/>
    <col min="11444" max="11444" width="5.109375" style="5" customWidth="1"/>
    <col min="11445" max="11445" width="59" style="5" customWidth="1"/>
    <col min="11446" max="11446" width="36.6640625" style="5" customWidth="1"/>
    <col min="11447" max="11447" width="16.109375" style="5" customWidth="1"/>
    <col min="11448" max="11448" width="25.109375" style="5" customWidth="1"/>
    <col min="11449" max="11449" width="33.6640625" style="5" customWidth="1"/>
    <col min="11450" max="11450" width="48.6640625" style="5" customWidth="1"/>
    <col min="11451" max="11699" width="8.88671875" style="5"/>
    <col min="11700" max="11700" width="5.109375" style="5" customWidth="1"/>
    <col min="11701" max="11701" width="59" style="5" customWidth="1"/>
    <col min="11702" max="11702" width="36.6640625" style="5" customWidth="1"/>
    <col min="11703" max="11703" width="16.109375" style="5" customWidth="1"/>
    <col min="11704" max="11704" width="25.109375" style="5" customWidth="1"/>
    <col min="11705" max="11705" width="33.6640625" style="5" customWidth="1"/>
    <col min="11706" max="11706" width="48.6640625" style="5" customWidth="1"/>
    <col min="11707" max="11955" width="8.88671875" style="5"/>
    <col min="11956" max="11956" width="5.109375" style="5" customWidth="1"/>
    <col min="11957" max="11957" width="59" style="5" customWidth="1"/>
    <col min="11958" max="11958" width="36.6640625" style="5" customWidth="1"/>
    <col min="11959" max="11959" width="16.109375" style="5" customWidth="1"/>
    <col min="11960" max="11960" width="25.109375" style="5" customWidth="1"/>
    <col min="11961" max="11961" width="33.6640625" style="5" customWidth="1"/>
    <col min="11962" max="11962" width="48.6640625" style="5" customWidth="1"/>
    <col min="11963" max="12211" width="8.88671875" style="5"/>
    <col min="12212" max="12212" width="5.109375" style="5" customWidth="1"/>
    <col min="12213" max="12213" width="59" style="5" customWidth="1"/>
    <col min="12214" max="12214" width="36.6640625" style="5" customWidth="1"/>
    <col min="12215" max="12215" width="16.109375" style="5" customWidth="1"/>
    <col min="12216" max="12216" width="25.109375" style="5" customWidth="1"/>
    <col min="12217" max="12217" width="33.6640625" style="5" customWidth="1"/>
    <col min="12218" max="12218" width="48.6640625" style="5" customWidth="1"/>
    <col min="12219" max="12467" width="8.88671875" style="5"/>
    <col min="12468" max="12468" width="5.109375" style="5" customWidth="1"/>
    <col min="12469" max="12469" width="59" style="5" customWidth="1"/>
    <col min="12470" max="12470" width="36.6640625" style="5" customWidth="1"/>
    <col min="12471" max="12471" width="16.109375" style="5" customWidth="1"/>
    <col min="12472" max="12472" width="25.109375" style="5" customWidth="1"/>
    <col min="12473" max="12473" width="33.6640625" style="5" customWidth="1"/>
    <col min="12474" max="12474" width="48.6640625" style="5" customWidth="1"/>
    <col min="12475" max="12723" width="8.88671875" style="5"/>
    <col min="12724" max="12724" width="5.109375" style="5" customWidth="1"/>
    <col min="12725" max="12725" width="59" style="5" customWidth="1"/>
    <col min="12726" max="12726" width="36.6640625" style="5" customWidth="1"/>
    <col min="12727" max="12727" width="16.109375" style="5" customWidth="1"/>
    <col min="12728" max="12728" width="25.109375" style="5" customWidth="1"/>
    <col min="12729" max="12729" width="33.6640625" style="5" customWidth="1"/>
    <col min="12730" max="12730" width="48.6640625" style="5" customWidth="1"/>
    <col min="12731" max="12979" width="8.88671875" style="5"/>
    <col min="12980" max="12980" width="5.109375" style="5" customWidth="1"/>
    <col min="12981" max="12981" width="59" style="5" customWidth="1"/>
    <col min="12982" max="12982" width="36.6640625" style="5" customWidth="1"/>
    <col min="12983" max="12983" width="16.109375" style="5" customWidth="1"/>
    <col min="12984" max="12984" width="25.109375" style="5" customWidth="1"/>
    <col min="12985" max="12985" width="33.6640625" style="5" customWidth="1"/>
    <col min="12986" max="12986" width="48.6640625" style="5" customWidth="1"/>
    <col min="12987" max="13235" width="8.88671875" style="5"/>
    <col min="13236" max="13236" width="5.109375" style="5" customWidth="1"/>
    <col min="13237" max="13237" width="59" style="5" customWidth="1"/>
    <col min="13238" max="13238" width="36.6640625" style="5" customWidth="1"/>
    <col min="13239" max="13239" width="16.109375" style="5" customWidth="1"/>
    <col min="13240" max="13240" width="25.109375" style="5" customWidth="1"/>
    <col min="13241" max="13241" width="33.6640625" style="5" customWidth="1"/>
    <col min="13242" max="13242" width="48.6640625" style="5" customWidth="1"/>
    <col min="13243" max="13491" width="8.88671875" style="5"/>
    <col min="13492" max="13492" width="5.109375" style="5" customWidth="1"/>
    <col min="13493" max="13493" width="59" style="5" customWidth="1"/>
    <col min="13494" max="13494" width="36.6640625" style="5" customWidth="1"/>
    <col min="13495" max="13495" width="16.109375" style="5" customWidth="1"/>
    <col min="13496" max="13496" width="25.109375" style="5" customWidth="1"/>
    <col min="13497" max="13497" width="33.6640625" style="5" customWidth="1"/>
    <col min="13498" max="13498" width="48.6640625" style="5" customWidth="1"/>
    <col min="13499" max="13747" width="8.88671875" style="5"/>
    <col min="13748" max="13748" width="5.109375" style="5" customWidth="1"/>
    <col min="13749" max="13749" width="59" style="5" customWidth="1"/>
    <col min="13750" max="13750" width="36.6640625" style="5" customWidth="1"/>
    <col min="13751" max="13751" width="16.109375" style="5" customWidth="1"/>
    <col min="13752" max="13752" width="25.109375" style="5" customWidth="1"/>
    <col min="13753" max="13753" width="33.6640625" style="5" customWidth="1"/>
    <col min="13754" max="13754" width="48.6640625" style="5" customWidth="1"/>
    <col min="13755" max="14003" width="8.88671875" style="5"/>
    <col min="14004" max="14004" width="5.109375" style="5" customWidth="1"/>
    <col min="14005" max="14005" width="59" style="5" customWidth="1"/>
    <col min="14006" max="14006" width="36.6640625" style="5" customWidth="1"/>
    <col min="14007" max="14007" width="16.109375" style="5" customWidth="1"/>
    <col min="14008" max="14008" width="25.109375" style="5" customWidth="1"/>
    <col min="14009" max="14009" width="33.6640625" style="5" customWidth="1"/>
    <col min="14010" max="14010" width="48.6640625" style="5" customWidth="1"/>
    <col min="14011" max="14259" width="8.88671875" style="5"/>
    <col min="14260" max="14260" width="5.109375" style="5" customWidth="1"/>
    <col min="14261" max="14261" width="59" style="5" customWidth="1"/>
    <col min="14262" max="14262" width="36.6640625" style="5" customWidth="1"/>
    <col min="14263" max="14263" width="16.109375" style="5" customWidth="1"/>
    <col min="14264" max="14264" width="25.109375" style="5" customWidth="1"/>
    <col min="14265" max="14265" width="33.6640625" style="5" customWidth="1"/>
    <col min="14266" max="14266" width="48.6640625" style="5" customWidth="1"/>
    <col min="14267" max="14515" width="8.88671875" style="5"/>
    <col min="14516" max="14516" width="5.109375" style="5" customWidth="1"/>
    <col min="14517" max="14517" width="59" style="5" customWidth="1"/>
    <col min="14518" max="14518" width="36.6640625" style="5" customWidth="1"/>
    <col min="14519" max="14519" width="16.109375" style="5" customWidth="1"/>
    <col min="14520" max="14520" width="25.109375" style="5" customWidth="1"/>
    <col min="14521" max="14521" width="33.6640625" style="5" customWidth="1"/>
    <col min="14522" max="14522" width="48.6640625" style="5" customWidth="1"/>
    <col min="14523" max="14771" width="8.88671875" style="5"/>
    <col min="14772" max="14772" width="5.109375" style="5" customWidth="1"/>
    <col min="14773" max="14773" width="59" style="5" customWidth="1"/>
    <col min="14774" max="14774" width="36.6640625" style="5" customWidth="1"/>
    <col min="14775" max="14775" width="16.109375" style="5" customWidth="1"/>
    <col min="14776" max="14776" width="25.109375" style="5" customWidth="1"/>
    <col min="14777" max="14777" width="33.6640625" style="5" customWidth="1"/>
    <col min="14778" max="14778" width="48.6640625" style="5" customWidth="1"/>
    <col min="14779" max="15027" width="8.88671875" style="5"/>
    <col min="15028" max="15028" width="5.109375" style="5" customWidth="1"/>
    <col min="15029" max="15029" width="59" style="5" customWidth="1"/>
    <col min="15030" max="15030" width="36.6640625" style="5" customWidth="1"/>
    <col min="15031" max="15031" width="16.109375" style="5" customWidth="1"/>
    <col min="15032" max="15032" width="25.109375" style="5" customWidth="1"/>
    <col min="15033" max="15033" width="33.6640625" style="5" customWidth="1"/>
    <col min="15034" max="15034" width="48.6640625" style="5" customWidth="1"/>
    <col min="15035" max="15283" width="8.88671875" style="5"/>
    <col min="15284" max="15284" width="5.109375" style="5" customWidth="1"/>
    <col min="15285" max="15285" width="59" style="5" customWidth="1"/>
    <col min="15286" max="15286" width="36.6640625" style="5" customWidth="1"/>
    <col min="15287" max="15287" width="16.109375" style="5" customWidth="1"/>
    <col min="15288" max="15288" width="25.109375" style="5" customWidth="1"/>
    <col min="15289" max="15289" width="33.6640625" style="5" customWidth="1"/>
    <col min="15290" max="15290" width="48.6640625" style="5" customWidth="1"/>
    <col min="15291" max="15539" width="8.88671875" style="5"/>
    <col min="15540" max="15540" width="5.109375" style="5" customWidth="1"/>
    <col min="15541" max="15541" width="59" style="5" customWidth="1"/>
    <col min="15542" max="15542" width="36.6640625" style="5" customWidth="1"/>
    <col min="15543" max="15543" width="16.109375" style="5" customWidth="1"/>
    <col min="15544" max="15544" width="25.109375" style="5" customWidth="1"/>
    <col min="15545" max="15545" width="33.6640625" style="5" customWidth="1"/>
    <col min="15546" max="15546" width="48.6640625" style="5" customWidth="1"/>
    <col min="15547" max="15795" width="8.88671875" style="5"/>
    <col min="15796" max="15796" width="5.109375" style="5" customWidth="1"/>
    <col min="15797" max="15797" width="59" style="5" customWidth="1"/>
    <col min="15798" max="15798" width="36.6640625" style="5" customWidth="1"/>
    <col min="15799" max="15799" width="16.109375" style="5" customWidth="1"/>
    <col min="15800" max="15800" width="25.109375" style="5" customWidth="1"/>
    <col min="15801" max="15801" width="33.6640625" style="5" customWidth="1"/>
    <col min="15802" max="15802" width="48.6640625" style="5" customWidth="1"/>
    <col min="15803" max="16051" width="8.88671875" style="5"/>
    <col min="16052" max="16052" width="5.109375" style="5" customWidth="1"/>
    <col min="16053" max="16053" width="59" style="5" customWidth="1"/>
    <col min="16054" max="16054" width="36.6640625" style="5" customWidth="1"/>
    <col min="16055" max="16055" width="16.109375" style="5" customWidth="1"/>
    <col min="16056" max="16056" width="25.109375" style="5" customWidth="1"/>
    <col min="16057" max="16057" width="33.6640625" style="5" customWidth="1"/>
    <col min="16058" max="16058" width="48.6640625" style="5" customWidth="1"/>
    <col min="16059" max="16350" width="8.88671875" style="5"/>
    <col min="16351" max="16384" width="9.109375" style="5" customWidth="1"/>
  </cols>
  <sheetData>
    <row r="1" spans="1:49" s="4" customFormat="1" ht="44.25" customHeight="1" thickBot="1" x14ac:dyDescent="0.35">
      <c r="A1" s="1" t="str">
        <f>'GET DATA EN'!A1</f>
        <v>MONTH: MAY 2024</v>
      </c>
      <c r="B1" s="2"/>
      <c r="C1" s="3"/>
      <c r="D1" s="3"/>
      <c r="F1" s="3"/>
      <c r="G1" s="3"/>
    </row>
    <row r="2" spans="1:49" ht="51.75" customHeight="1" thickBot="1" x14ac:dyDescent="0.35">
      <c r="A2" s="251" t="str">
        <f>'GET DATA EN'!A2</f>
        <v>ACTIVE GAS SUPPLIERS, NUMBER OF ACTIVATED CUSTOMERS, MONTHLY ALLOCATED NATURAL GAS QUANTITIES (FOR DISTRIBUTION NETWORKS PER DISTRIBUTION TARIFF CATEGORY)</v>
      </c>
      <c r="B2" s="280" t="e">
        <f>#REF!</f>
        <v>#REF!</v>
      </c>
      <c r="C2" s="280" t="e">
        <f>#REF!</f>
        <v>#REF!</v>
      </c>
      <c r="D2" s="280" t="e">
        <f>#REF!</f>
        <v>#REF!</v>
      </c>
      <c r="E2" s="280" t="e">
        <f>#REF!</f>
        <v>#REF!</v>
      </c>
      <c r="F2" s="280" t="e">
        <f>#REF!</f>
        <v>#REF!</v>
      </c>
      <c r="G2" s="280" t="e">
        <f>#REF!</f>
        <v>#REF!</v>
      </c>
      <c r="H2" s="281" t="e">
        <f>#REF!</f>
        <v>#REF!</v>
      </c>
    </row>
    <row r="3" spans="1:49" ht="37.5" customHeight="1" thickBot="1" x14ac:dyDescent="0.35">
      <c r="A3" s="255" t="str">
        <f>'GET DATA EN'!A3</f>
        <v xml:space="preserve">Distribution System Operator: Εnaon ΕDA                      </v>
      </c>
      <c r="B3" s="256" t="e">
        <f>#REF!</f>
        <v>#REF!</v>
      </c>
      <c r="C3" s="143"/>
      <c r="D3" s="143"/>
      <c r="E3" s="144"/>
      <c r="F3" s="143"/>
      <c r="G3" s="143"/>
      <c r="H3" s="145"/>
    </row>
    <row r="4" spans="1:49" x14ac:dyDescent="0.3">
      <c r="A4" s="282" t="str">
        <f>'GET DATA EN'!A4</f>
        <v>REGION</v>
      </c>
      <c r="B4" s="283" t="e">
        <f>#REF!</f>
        <v>#REF!</v>
      </c>
      <c r="C4" s="248" t="str">
        <f>'GET DATA EN'!C4</f>
        <v>THESSALONIKI</v>
      </c>
      <c r="D4" s="249" t="e">
        <f>#REF!</f>
        <v>#REF!</v>
      </c>
      <c r="E4" s="249" t="e">
        <f>#REF!</f>
        <v>#REF!</v>
      </c>
      <c r="F4" s="248" t="str">
        <f>'GET DATA EN'!F4</f>
        <v>THESSALY</v>
      </c>
      <c r="G4" s="249" t="e">
        <f>#REF!</f>
        <v>#REF!</v>
      </c>
      <c r="H4" s="249" t="e">
        <f>#REF!</f>
        <v>#REF!</v>
      </c>
      <c r="I4" s="248" t="str">
        <f>'GET DATA EN'!I4</f>
        <v>ATTIKI</v>
      </c>
      <c r="J4" s="249" t="e">
        <f>#REF!</f>
        <v>#REF!</v>
      </c>
      <c r="K4" s="249" t="e">
        <f>#REF!</f>
        <v>#REF!</v>
      </c>
      <c r="L4" s="248" t="str">
        <f>'GET DATA EN'!L4</f>
        <v>CENTRAL GREECE</v>
      </c>
      <c r="M4" s="249" t="e">
        <f>#REF!</f>
        <v>#REF!</v>
      </c>
      <c r="N4" s="249" t="e">
        <f>#REF!</f>
        <v>#REF!</v>
      </c>
      <c r="O4" s="284" t="str">
        <f>'GET DATA EN'!O4</f>
        <v>CENTRAL MACEDONIA</v>
      </c>
      <c r="P4" s="266" t="e">
        <f>#REF!</f>
        <v>#REF!</v>
      </c>
      <c r="Q4" s="266" t="e">
        <f>#REF!</f>
        <v>#REF!</v>
      </c>
      <c r="R4" s="248" t="str">
        <f>'GET DATA EN'!R4</f>
        <v>EASTERN MACEDONIA &amp;  THRACE</v>
      </c>
      <c r="S4" s="249" t="e">
        <f>#REF!</f>
        <v>#REF!</v>
      </c>
      <c r="T4" s="249" t="e">
        <f>#REF!</f>
        <v>#REF!</v>
      </c>
      <c r="U4" s="248" t="str">
        <f>'GET DATA EN'!U4</f>
        <v>WESTERN MACEDONIA</v>
      </c>
      <c r="V4" s="249" t="e">
        <f>#REF!</f>
        <v>#REF!</v>
      </c>
      <c r="W4" s="249" t="e">
        <f>#REF!</f>
        <v>#REF!</v>
      </c>
      <c r="X4" s="248" t="str">
        <f>'GET DATA EN'!X4</f>
        <v>WESTERN GREECE</v>
      </c>
      <c r="Y4" s="249" t="e">
        <f>#REF!</f>
        <v>#REF!</v>
      </c>
      <c r="Z4" s="249" t="e">
        <f>#REF!</f>
        <v>#REF!</v>
      </c>
      <c r="AA4" s="248" t="str">
        <f>'GET DATA EN'!AA4</f>
        <v>EPIRUS</v>
      </c>
      <c r="AB4" s="249" t="e">
        <f>#REF!</f>
        <v>#REF!</v>
      </c>
      <c r="AC4" s="249" t="e">
        <f>#REF!</f>
        <v>#REF!</v>
      </c>
      <c r="AD4" s="248" t="str">
        <f>'GET DATA EN'!AD4</f>
        <v>PELOPONNESE</v>
      </c>
      <c r="AE4" s="249" t="e">
        <f>#REF!</f>
        <v>#REF!</v>
      </c>
      <c r="AF4" s="249" t="e">
        <f>#REF!</f>
        <v>#REF!</v>
      </c>
      <c r="AG4" s="248" t="str">
        <f>'GET DATA EN'!AG4</f>
        <v>TOTAL Enaon EDA</v>
      </c>
      <c r="AH4" s="249" t="e">
        <f>#REF!</f>
        <v>#REF!</v>
      </c>
      <c r="AI4" s="249" t="e">
        <f>#REF!</f>
        <v>#REF!</v>
      </c>
    </row>
    <row r="5" spans="1:49" ht="30.45" customHeight="1" x14ac:dyDescent="0.3">
      <c r="A5" s="259" t="str">
        <f>'GET DATA EN'!A5</f>
        <v>A/N</v>
      </c>
      <c r="B5" s="262" t="str">
        <f>'GET DATA EN'!B5</f>
        <v>ACTIVE SUPPLIERS</v>
      </c>
      <c r="C5" s="265"/>
      <c r="D5" s="264"/>
      <c r="E5" s="25"/>
      <c r="F5" s="265"/>
      <c r="G5" s="264"/>
      <c r="H5" s="25"/>
      <c r="I5" s="265"/>
      <c r="J5" s="264"/>
      <c r="K5" s="25"/>
      <c r="L5" s="265"/>
      <c r="M5" s="264"/>
      <c r="N5" s="25"/>
      <c r="O5" s="265"/>
      <c r="P5" s="264"/>
      <c r="Q5" s="25"/>
      <c r="R5" s="265"/>
      <c r="S5" s="264"/>
      <c r="T5" s="25"/>
      <c r="U5" s="265"/>
      <c r="V5" s="264"/>
      <c r="W5" s="25"/>
      <c r="X5" s="265"/>
      <c r="Y5" s="264"/>
      <c r="Z5" s="25"/>
      <c r="AA5" s="265"/>
      <c r="AB5" s="264"/>
      <c r="AC5" s="25"/>
      <c r="AD5" s="265"/>
      <c r="AE5" s="264"/>
      <c r="AF5" s="25"/>
      <c r="AG5" s="265"/>
      <c r="AH5" s="264"/>
      <c r="AI5" s="25"/>
      <c r="AK5" s="32"/>
      <c r="AL5" s="32"/>
    </row>
    <row r="6" spans="1:49" ht="18.75" customHeight="1" x14ac:dyDescent="0.3">
      <c r="A6" s="260" t="e">
        <f>#REF!</f>
        <v>#REF!</v>
      </c>
      <c r="B6" s="263" t="e">
        <f>#REF!</f>
        <v>#REF!</v>
      </c>
      <c r="C6" s="265"/>
      <c r="D6" s="264"/>
      <c r="E6" s="22"/>
      <c r="F6" s="265"/>
      <c r="G6" s="264"/>
      <c r="H6" s="22"/>
      <c r="I6" s="265"/>
      <c r="J6" s="264"/>
      <c r="K6" s="22"/>
      <c r="L6" s="265"/>
      <c r="M6" s="264"/>
      <c r="N6" s="22"/>
      <c r="O6" s="265"/>
      <c r="P6" s="264"/>
      <c r="Q6" s="22"/>
      <c r="R6" s="265"/>
      <c r="S6" s="264"/>
      <c r="T6" s="22"/>
      <c r="U6" s="265"/>
      <c r="V6" s="264"/>
      <c r="W6" s="22"/>
      <c r="X6" s="265"/>
      <c r="Y6" s="264"/>
      <c r="Z6" s="22"/>
      <c r="AA6" s="265"/>
      <c r="AB6" s="264"/>
      <c r="AC6" s="22"/>
      <c r="AD6" s="265"/>
      <c r="AE6" s="264"/>
      <c r="AF6" s="22"/>
      <c r="AG6" s="265"/>
      <c r="AH6" s="264"/>
      <c r="AI6" s="22"/>
    </row>
    <row r="7" spans="1:49" ht="16.2" thickBot="1" x14ac:dyDescent="0.35">
      <c r="A7" s="260" t="e">
        <f>#REF!</f>
        <v>#REF!</v>
      </c>
      <c r="B7" s="263" t="e">
        <f>#REF!</f>
        <v>#REF!</v>
      </c>
      <c r="C7" s="273"/>
      <c r="D7" s="274"/>
      <c r="E7" s="25"/>
      <c r="F7" s="273"/>
      <c r="G7" s="274"/>
      <c r="H7" s="25"/>
      <c r="I7" s="273"/>
      <c r="J7" s="274"/>
      <c r="K7" s="25"/>
      <c r="L7" s="273"/>
      <c r="M7" s="274"/>
      <c r="N7" s="25"/>
      <c r="O7" s="273"/>
      <c r="P7" s="274"/>
      <c r="Q7" s="25"/>
      <c r="R7" s="273"/>
      <c r="S7" s="274"/>
      <c r="T7" s="25"/>
      <c r="U7" s="273"/>
      <c r="V7" s="274"/>
      <c r="W7" s="25"/>
      <c r="X7" s="273"/>
      <c r="Y7" s="274"/>
      <c r="Z7" s="25"/>
      <c r="AA7" s="273"/>
      <c r="AB7" s="274"/>
      <c r="AC7" s="25"/>
      <c r="AD7" s="273"/>
      <c r="AE7" s="274"/>
      <c r="AF7" s="25"/>
      <c r="AG7" s="273"/>
      <c r="AH7" s="274"/>
      <c r="AI7" s="25"/>
    </row>
    <row r="8" spans="1:49" s="7" customFormat="1" ht="94.5" customHeight="1" thickBot="1" x14ac:dyDescent="0.35">
      <c r="A8" s="261" t="e">
        <f>#REF!</f>
        <v>#REF!</v>
      </c>
      <c r="B8" s="279" t="e">
        <f>#REF!</f>
        <v>#REF!</v>
      </c>
      <c r="C8" s="76" t="str">
        <f>'GET DATA EN'!C8</f>
        <v>ACTIVATED CUSTOMERS WITH EXCLUSIVE REPRESENTATION</v>
      </c>
      <c r="D8" s="77" t="str">
        <f>'GET DATA EN'!D8</f>
        <v>ACTIVATED CUSTOMERS WITH NON EXCLUSIVE REPRESENTATION</v>
      </c>
      <c r="E8" s="78" t="str">
        <f>'GET DATA EN'!E8</f>
        <v>MONTHLY ALLOCATED GAS QUANTITIES (KWh)</v>
      </c>
      <c r="F8" s="76" t="str">
        <f>'GET DATA EN'!F8</f>
        <v>ACTIVATED CUSTOMERS WITH EXCLUSIVE REPRESENTATION</v>
      </c>
      <c r="G8" s="77" t="str">
        <f>'GET DATA EN'!G8</f>
        <v>ACTIVATED CUSTOMERS WITH NON EXCLUSIVE REPRESENTATION</v>
      </c>
      <c r="H8" s="78" t="str">
        <f>'GET DATA EN'!H8</f>
        <v>MONTHLY ALLOCATED GAS QUANTITIES (KWh)</v>
      </c>
      <c r="I8" s="76" t="str">
        <f>'GET DATA EN'!I8</f>
        <v>ACTIVATED CUSTOMERS WITH EXCLUSIVE REPRESENTATION</v>
      </c>
      <c r="J8" s="77" t="str">
        <f>'GET DATA EN'!J8</f>
        <v>ACTIVATED CUSTOMERS WITH NON EXCLUSIVE REPRESENTATION</v>
      </c>
      <c r="K8" s="78" t="str">
        <f>'GET DATA EN'!K8</f>
        <v>MONTHLY ALLOCATED GAS QUANTITIES (KWh)</v>
      </c>
      <c r="L8" s="76" t="str">
        <f>'GET DATA EN'!L8</f>
        <v>ACTIVATED CUSTOMERS WITH EXCLUSIVE REPRESENTATION</v>
      </c>
      <c r="M8" s="77" t="str">
        <f>'GET DATA EN'!M8</f>
        <v>ACTIVATED CUSTOMERS WITH NON EXCLUSIVE REPRESENTATION</v>
      </c>
      <c r="N8" s="78" t="str">
        <f>'GET DATA EN'!N8</f>
        <v>MONTHLY ALLOCATED GAS QUANTITIES (KWh)</v>
      </c>
      <c r="O8" s="76" t="str">
        <f>'GET DATA EN'!O8</f>
        <v>ACTIVATED CUSTOMERS WITH EXCLUSIVE REPRESENTATION</v>
      </c>
      <c r="P8" s="77" t="str">
        <f>'GET DATA EN'!P8</f>
        <v>ACTIVATED CUSTOMERS WITH NON EXCLUSIVE REPRESENTATION</v>
      </c>
      <c r="Q8" s="78" t="str">
        <f>'GET DATA EN'!Q8</f>
        <v>MONTHLY ALLOCATED GAS QUANTITIES (KWh)</v>
      </c>
      <c r="R8" s="76" t="str">
        <f>'GET DATA EN'!R8</f>
        <v>ACTIVATED CUSTOMERS WITH EXCLUSIVE REPRESENTATION</v>
      </c>
      <c r="S8" s="77" t="str">
        <f>'GET DATA EN'!S8</f>
        <v>ACTIVATED CUSTOMERS WITH NON EXCLUSIVE REPRESENTATION</v>
      </c>
      <c r="T8" s="78" t="str">
        <f>'GET DATA EN'!T8</f>
        <v>MONTHLY ALLOCATED GAS QUANTITIES (KWh)</v>
      </c>
      <c r="U8" s="76" t="str">
        <f>'GET DATA EN'!U8</f>
        <v>ACTIVATED CUSTOMERS WITH EXCLUSIVE REPRESENTATION</v>
      </c>
      <c r="V8" s="77" t="str">
        <f>'GET DATA EN'!V8</f>
        <v>ACTIVATED CUSTOMERS WITH NON EXCLUSIVE REPRESENTATION</v>
      </c>
      <c r="W8" s="78" t="str">
        <f>'GET DATA EN'!W8</f>
        <v>MONTHLY ALLOCATED GAS QUANTITIES (KWh)</v>
      </c>
      <c r="X8" s="76" t="str">
        <f>'GET DATA EN'!X8</f>
        <v>ACTIVATED CUSTOMERS WITH EXCLUSIVE REPRESENTATION</v>
      </c>
      <c r="Y8" s="77" t="str">
        <f>'GET DATA EN'!Y8</f>
        <v>ACTIVATED CUSTOMERS WITH NON EXCLUSIVE REPRESENTATION</v>
      </c>
      <c r="Z8" s="78" t="str">
        <f>'GET DATA EN'!Z8</f>
        <v>MONTHLY ALLOCATED GAS QUANTITIES (KWh)</v>
      </c>
      <c r="AA8" s="76" t="str">
        <f>'GET DATA EN'!AA8</f>
        <v>ACTIVATED CUSTOMERS WITH EXCLUSIVE REPRESENTATION</v>
      </c>
      <c r="AB8" s="77" t="str">
        <f>'GET DATA EN'!AB8</f>
        <v>ACTIVATED CUSTOMERS WITH NON EXCLUSIVE REPRESENTATION</v>
      </c>
      <c r="AC8" s="78" t="str">
        <f>'GET DATA EN'!AC8</f>
        <v>MONTHLY ALLOCATED GAS QUANTITIES (KWh)</v>
      </c>
      <c r="AD8" s="76" t="str">
        <f>'GET DATA EN'!AD8</f>
        <v>ACTIVATED CUSTOMERS WITH EXCLUSIVE REPRESENTATION</v>
      </c>
      <c r="AE8" s="77" t="str">
        <f>'GET DATA EN'!AE8</f>
        <v>ACTIVATED CUSTOMERS WITH NON EXCLUSIVE REPRESENTATION</v>
      </c>
      <c r="AF8" s="78" t="str">
        <f>'GET DATA EN'!AF8</f>
        <v>MONTHLY ALLOCATED GAS QUANTITIES (KWh)</v>
      </c>
      <c r="AG8" s="76" t="str">
        <f>'GET DATA EN'!AG8</f>
        <v>ACTIVATED CUSTOMERS WITH EXCLUSIVE REPRESENTATION</v>
      </c>
      <c r="AH8" s="77" t="str">
        <f>'GET DATA EN'!AH8</f>
        <v>ACTIVATED CUSTOMERS WITH NON EXCLUSIVE REPRESENTATION</v>
      </c>
      <c r="AI8" s="78" t="str">
        <f>'GET DATA EN'!AI8</f>
        <v>MONTHLY ALLOCATED GAS QUANTITIES (KWh)</v>
      </c>
    </row>
    <row r="9" spans="1:49" s="8" customFormat="1" ht="36" customHeight="1" x14ac:dyDescent="0.3">
      <c r="A9" s="285">
        <f>'GET DATA EN'!A9</f>
        <v>1</v>
      </c>
      <c r="B9" s="168" t="str">
        <f>'GET DATA EN'!B9</f>
        <v>ANOXAL S.A.</v>
      </c>
      <c r="C9" s="73">
        <f>'GET DATA EN'!C9</f>
        <v>0</v>
      </c>
      <c r="D9" s="121">
        <f>'GET DATA EN'!D9</f>
        <v>0</v>
      </c>
      <c r="E9" s="242">
        <f>'GET DATA EN'!E9</f>
        <v>0</v>
      </c>
      <c r="F9" s="73">
        <f>'GET DATA EN'!F9</f>
        <v>0</v>
      </c>
      <c r="G9" s="121">
        <f>'GET DATA EN'!G9</f>
        <v>0</v>
      </c>
      <c r="H9" s="242">
        <f>'GET DATA EN'!H9</f>
        <v>0</v>
      </c>
      <c r="I9" s="73">
        <f>'GET DATA EN'!I9</f>
        <v>0</v>
      </c>
      <c r="J9" s="121">
        <f>'GET DATA EN'!J9</f>
        <v>0</v>
      </c>
      <c r="K9" s="242">
        <f>'GET DATA EN'!K9</f>
        <v>0</v>
      </c>
      <c r="L9" s="73">
        <f>'GET DATA EN'!L9</f>
        <v>1</v>
      </c>
      <c r="M9" s="121">
        <f>'GET DATA EN'!M9</f>
        <v>0</v>
      </c>
      <c r="N9" s="231">
        <f>'GET DATA EN'!N9</f>
        <v>4387797</v>
      </c>
      <c r="O9" s="73">
        <f>'GET DATA EN'!O9</f>
        <v>0</v>
      </c>
      <c r="P9" s="121">
        <f>'GET DATA EN'!P9</f>
        <v>0</v>
      </c>
      <c r="Q9" s="242">
        <f>'GET DATA EN'!Q9</f>
        <v>0</v>
      </c>
      <c r="R9" s="73">
        <f>'GET DATA EN'!R9</f>
        <v>0</v>
      </c>
      <c r="S9" s="121">
        <f>'GET DATA EN'!S9</f>
        <v>0</v>
      </c>
      <c r="T9" s="242">
        <f>'GET DATA EN'!T9</f>
        <v>0</v>
      </c>
      <c r="U9" s="73">
        <f>'GET DATA EN'!U9</f>
        <v>0</v>
      </c>
      <c r="V9" s="121">
        <f>'GET DATA EN'!V9</f>
        <v>0</v>
      </c>
      <c r="W9" s="242">
        <f>'GET DATA EN'!W9</f>
        <v>0</v>
      </c>
      <c r="X9" s="73">
        <f>'GET DATA EN'!X9</f>
        <v>0</v>
      </c>
      <c r="Y9" s="121">
        <f>'GET DATA EN'!Y9</f>
        <v>0</v>
      </c>
      <c r="Z9" s="231">
        <f>'GET DATA EN'!Z9</f>
        <v>0</v>
      </c>
      <c r="AA9" s="73">
        <f>'GET DATA EN'!AA9</f>
        <v>0</v>
      </c>
      <c r="AB9" s="121">
        <f>'GET DATA EN'!AB9</f>
        <v>0</v>
      </c>
      <c r="AC9" s="242">
        <f>'GET DATA EN'!AC9</f>
        <v>0</v>
      </c>
      <c r="AD9" s="73">
        <f>'GET DATA EN'!AD9</f>
        <v>0</v>
      </c>
      <c r="AE9" s="121">
        <f>'GET DATA EN'!AE9</f>
        <v>0</v>
      </c>
      <c r="AF9" s="231">
        <f>'GET DATA EN'!AF9</f>
        <v>0</v>
      </c>
      <c r="AG9" s="121">
        <f>'GET DATA EN'!AG9</f>
        <v>1</v>
      </c>
      <c r="AH9" s="74">
        <f>'GET DATA EN'!AH9</f>
        <v>0</v>
      </c>
      <c r="AI9" s="74">
        <f>'GET DATA EN'!AI9</f>
        <v>4387797</v>
      </c>
      <c r="AK9" s="240"/>
      <c r="AL9" s="240"/>
      <c r="AM9" s="240"/>
      <c r="AN9" s="240"/>
      <c r="AO9" s="240"/>
      <c r="AP9" s="240"/>
      <c r="AR9" s="240"/>
      <c r="AS9" s="240"/>
      <c r="AT9" s="240"/>
      <c r="AU9" s="240"/>
      <c r="AV9" s="240"/>
      <c r="AW9" s="240" t="e">
        <f>AP9-#REF!</f>
        <v>#REF!</v>
      </c>
    </row>
    <row r="10" spans="1:49" s="11" customFormat="1" ht="19.5" customHeight="1" outlineLevel="1" x14ac:dyDescent="0.3">
      <c r="A10" s="286"/>
      <c r="B10" s="167" t="str">
        <f>'GET DATA EN'!B10</f>
        <v>RESIDENTIAL</v>
      </c>
      <c r="C10" s="9">
        <f>'GET DATA EN'!C10</f>
        <v>0</v>
      </c>
      <c r="D10" s="10">
        <f>'GET DATA EN'!D10</f>
        <v>0</v>
      </c>
      <c r="E10" s="243">
        <f>'GET DATA EN'!E10</f>
        <v>0</v>
      </c>
      <c r="F10" s="9">
        <f>'GET DATA EN'!F10</f>
        <v>0</v>
      </c>
      <c r="G10" s="10">
        <f>'GET DATA EN'!G10</f>
        <v>0</v>
      </c>
      <c r="H10" s="243">
        <f>'GET DATA EN'!H10</f>
        <v>0</v>
      </c>
      <c r="I10" s="9">
        <f>'GET DATA EN'!I10</f>
        <v>0</v>
      </c>
      <c r="J10" s="10">
        <f>'GET DATA EN'!J10</f>
        <v>0</v>
      </c>
      <c r="K10" s="243">
        <f>'GET DATA EN'!K10</f>
        <v>0</v>
      </c>
      <c r="L10" s="9">
        <f>'GET DATA EN'!L10</f>
        <v>0</v>
      </c>
      <c r="M10" s="10">
        <f>'GET DATA EN'!M10</f>
        <v>0</v>
      </c>
      <c r="N10" s="232">
        <f>'GET DATA EN'!N10</f>
        <v>0</v>
      </c>
      <c r="O10" s="9">
        <f>'GET DATA EN'!O10</f>
        <v>0</v>
      </c>
      <c r="P10" s="10">
        <f>'GET DATA EN'!P10</f>
        <v>0</v>
      </c>
      <c r="Q10" s="243">
        <f>'GET DATA EN'!Q10</f>
        <v>0</v>
      </c>
      <c r="R10" s="9">
        <f>'GET DATA EN'!R10</f>
        <v>0</v>
      </c>
      <c r="S10" s="10">
        <f>'GET DATA EN'!S10</f>
        <v>0</v>
      </c>
      <c r="T10" s="243">
        <f>'GET DATA EN'!T10</f>
        <v>0</v>
      </c>
      <c r="U10" s="9">
        <f>'GET DATA EN'!U10</f>
        <v>0</v>
      </c>
      <c r="V10" s="10">
        <f>'GET DATA EN'!V10</f>
        <v>0</v>
      </c>
      <c r="W10" s="243">
        <f>'GET DATA EN'!W10</f>
        <v>0</v>
      </c>
      <c r="X10" s="9">
        <f>'GET DATA EN'!X10</f>
        <v>0</v>
      </c>
      <c r="Y10" s="10">
        <f>'GET DATA EN'!Y10</f>
        <v>0</v>
      </c>
      <c r="Z10" s="232">
        <f>'GET DATA EN'!Z10</f>
        <v>0</v>
      </c>
      <c r="AA10" s="9">
        <f>'GET DATA EN'!AA10</f>
        <v>0</v>
      </c>
      <c r="AB10" s="10">
        <f>'GET DATA EN'!AB10</f>
        <v>0</v>
      </c>
      <c r="AC10" s="243">
        <f>'GET DATA EN'!AC10</f>
        <v>0</v>
      </c>
      <c r="AD10" s="9">
        <f>'GET DATA EN'!AD10</f>
        <v>0</v>
      </c>
      <c r="AE10" s="10">
        <f>'GET DATA EN'!AE10</f>
        <v>0</v>
      </c>
      <c r="AF10" s="232">
        <f>'GET DATA EN'!AF10</f>
        <v>0</v>
      </c>
      <c r="AG10" s="39">
        <f>'GET DATA EN'!AG10</f>
        <v>0</v>
      </c>
      <c r="AH10" s="39">
        <f>'GET DATA EN'!AH10</f>
        <v>0</v>
      </c>
      <c r="AI10" s="39">
        <f>'GET DATA EN'!AI10</f>
        <v>0</v>
      </c>
      <c r="AK10" s="240"/>
      <c r="AL10" s="240"/>
      <c r="AM10" s="240"/>
      <c r="AN10" s="240"/>
      <c r="AO10" s="240"/>
      <c r="AP10" s="240"/>
      <c r="AR10" s="240"/>
      <c r="AS10" s="240"/>
      <c r="AT10" s="240"/>
      <c r="AU10" s="240"/>
      <c r="AV10" s="240"/>
      <c r="AW10" s="240" t="e">
        <f>AP10-#REF!</f>
        <v>#REF!</v>
      </c>
    </row>
    <row r="11" spans="1:49" s="11" customFormat="1" ht="19.5" customHeight="1" outlineLevel="1" x14ac:dyDescent="0.3">
      <c r="A11" s="286"/>
      <c r="B11" s="167" t="str">
        <f>'GET DATA EN'!B11</f>
        <v>COMMERCIAL</v>
      </c>
      <c r="C11" s="9">
        <f>'GET DATA EN'!C11</f>
        <v>0</v>
      </c>
      <c r="D11" s="10">
        <f>'GET DATA EN'!D11</f>
        <v>0</v>
      </c>
      <c r="E11" s="243">
        <f>'GET DATA EN'!E11</f>
        <v>0</v>
      </c>
      <c r="F11" s="9">
        <f>'GET DATA EN'!F11</f>
        <v>0</v>
      </c>
      <c r="G11" s="10">
        <f>'GET DATA EN'!G11</f>
        <v>0</v>
      </c>
      <c r="H11" s="243">
        <f>'GET DATA EN'!H11</f>
        <v>0</v>
      </c>
      <c r="I11" s="9">
        <f>'GET DATA EN'!I11</f>
        <v>0</v>
      </c>
      <c r="J11" s="10">
        <f>'GET DATA EN'!J11</f>
        <v>0</v>
      </c>
      <c r="K11" s="243">
        <f>'GET DATA EN'!K11</f>
        <v>0</v>
      </c>
      <c r="L11" s="9">
        <f>'GET DATA EN'!L11</f>
        <v>0</v>
      </c>
      <c r="M11" s="10">
        <f>'GET DATA EN'!M11</f>
        <v>0</v>
      </c>
      <c r="N11" s="232">
        <f>'GET DATA EN'!N11</f>
        <v>0</v>
      </c>
      <c r="O11" s="9">
        <f>'GET DATA EN'!O11</f>
        <v>0</v>
      </c>
      <c r="P11" s="10">
        <f>'GET DATA EN'!P11</f>
        <v>0</v>
      </c>
      <c r="Q11" s="243">
        <f>'GET DATA EN'!Q11</f>
        <v>0</v>
      </c>
      <c r="R11" s="9">
        <f>'GET DATA EN'!R11</f>
        <v>0</v>
      </c>
      <c r="S11" s="10">
        <f>'GET DATA EN'!S11</f>
        <v>0</v>
      </c>
      <c r="T11" s="243">
        <f>'GET DATA EN'!T11</f>
        <v>0</v>
      </c>
      <c r="U11" s="9">
        <f>'GET DATA EN'!U11</f>
        <v>0</v>
      </c>
      <c r="V11" s="10">
        <f>'GET DATA EN'!V11</f>
        <v>0</v>
      </c>
      <c r="W11" s="243">
        <f>'GET DATA EN'!W11</f>
        <v>0</v>
      </c>
      <c r="X11" s="9">
        <f>'GET DATA EN'!X11</f>
        <v>0</v>
      </c>
      <c r="Y11" s="10">
        <f>'GET DATA EN'!Y11</f>
        <v>0</v>
      </c>
      <c r="Z11" s="232">
        <f>'GET DATA EN'!Z11</f>
        <v>0</v>
      </c>
      <c r="AA11" s="9">
        <f>'GET DATA EN'!AA11</f>
        <v>0</v>
      </c>
      <c r="AB11" s="10">
        <f>'GET DATA EN'!AB11</f>
        <v>0</v>
      </c>
      <c r="AC11" s="243">
        <f>'GET DATA EN'!AC11</f>
        <v>0</v>
      </c>
      <c r="AD11" s="9">
        <f>'GET DATA EN'!AD11</f>
        <v>0</v>
      </c>
      <c r="AE11" s="10">
        <f>'GET DATA EN'!AE11</f>
        <v>0</v>
      </c>
      <c r="AF11" s="232">
        <f>'GET DATA EN'!AF11</f>
        <v>0</v>
      </c>
      <c r="AG11" s="39">
        <f>'GET DATA EN'!AG11</f>
        <v>0</v>
      </c>
      <c r="AH11" s="39">
        <f>'GET DATA EN'!AH11</f>
        <v>0</v>
      </c>
      <c r="AI11" s="39">
        <f>'GET DATA EN'!AI11</f>
        <v>0</v>
      </c>
      <c r="AK11" s="240"/>
      <c r="AL11" s="240"/>
      <c r="AM11" s="240"/>
      <c r="AN11" s="240"/>
      <c r="AO11" s="240"/>
      <c r="AP11" s="240"/>
      <c r="AR11" s="240"/>
      <c r="AS11" s="240"/>
      <c r="AT11" s="240"/>
      <c r="AU11" s="240"/>
      <c r="AV11" s="240"/>
      <c r="AW11" s="240" t="e">
        <f>AP11-#REF!</f>
        <v>#REF!</v>
      </c>
    </row>
    <row r="12" spans="1:49" s="11" customFormat="1" ht="19.5" customHeight="1" outlineLevel="1" x14ac:dyDescent="0.3">
      <c r="A12" s="286"/>
      <c r="B12" s="167" t="str">
        <f>'GET DATA EN'!B12</f>
        <v>CNG</v>
      </c>
      <c r="C12" s="9">
        <f>'GET DATA EN'!C12</f>
        <v>0</v>
      </c>
      <c r="D12" s="10">
        <f>'GET DATA EN'!D12</f>
        <v>0</v>
      </c>
      <c r="E12" s="243">
        <f>'GET DATA EN'!E12</f>
        <v>0</v>
      </c>
      <c r="F12" s="9">
        <f>'GET DATA EN'!F12</f>
        <v>0</v>
      </c>
      <c r="G12" s="10">
        <f>'GET DATA EN'!G12</f>
        <v>0</v>
      </c>
      <c r="H12" s="243">
        <f>'GET DATA EN'!H12</f>
        <v>0</v>
      </c>
      <c r="I12" s="9">
        <f>'GET DATA EN'!I12</f>
        <v>0</v>
      </c>
      <c r="J12" s="10">
        <f>'GET DATA EN'!J12</f>
        <v>0</v>
      </c>
      <c r="K12" s="243">
        <f>'GET DATA EN'!K12</f>
        <v>0</v>
      </c>
      <c r="L12" s="9">
        <f>'GET DATA EN'!L12</f>
        <v>0</v>
      </c>
      <c r="M12" s="10">
        <f>'GET DATA EN'!M12</f>
        <v>0</v>
      </c>
      <c r="N12" s="232">
        <f>'GET DATA EN'!N12</f>
        <v>0</v>
      </c>
      <c r="O12" s="9">
        <f>'GET DATA EN'!O12</f>
        <v>0</v>
      </c>
      <c r="P12" s="10">
        <f>'GET DATA EN'!P12</f>
        <v>0</v>
      </c>
      <c r="Q12" s="243">
        <f>'GET DATA EN'!Q12</f>
        <v>0</v>
      </c>
      <c r="R12" s="9">
        <f>'GET DATA EN'!R12</f>
        <v>0</v>
      </c>
      <c r="S12" s="10">
        <f>'GET DATA EN'!S12</f>
        <v>0</v>
      </c>
      <c r="T12" s="243">
        <f>'GET DATA EN'!T12</f>
        <v>0</v>
      </c>
      <c r="U12" s="9">
        <f>'GET DATA EN'!U12</f>
        <v>0</v>
      </c>
      <c r="V12" s="10">
        <f>'GET DATA EN'!V12</f>
        <v>0</v>
      </c>
      <c r="W12" s="243">
        <f>'GET DATA EN'!W12</f>
        <v>0</v>
      </c>
      <c r="X12" s="9">
        <f>'GET DATA EN'!X12</f>
        <v>0</v>
      </c>
      <c r="Y12" s="10">
        <f>'GET DATA EN'!Y12</f>
        <v>0</v>
      </c>
      <c r="Z12" s="232">
        <f>'GET DATA EN'!Z12</f>
        <v>0</v>
      </c>
      <c r="AA12" s="9">
        <f>'GET DATA EN'!AA12</f>
        <v>0</v>
      </c>
      <c r="AB12" s="10">
        <f>'GET DATA EN'!AB12</f>
        <v>0</v>
      </c>
      <c r="AC12" s="243">
        <f>'GET DATA EN'!AC12</f>
        <v>0</v>
      </c>
      <c r="AD12" s="9">
        <f>'GET DATA EN'!AD12</f>
        <v>0</v>
      </c>
      <c r="AE12" s="10">
        <f>'GET DATA EN'!AE12</f>
        <v>0</v>
      </c>
      <c r="AF12" s="232">
        <f>'GET DATA EN'!AF12</f>
        <v>0</v>
      </c>
      <c r="AG12" s="39">
        <f>'GET DATA EN'!AG12</f>
        <v>0</v>
      </c>
      <c r="AH12" s="39">
        <f>'GET DATA EN'!AH12</f>
        <v>0</v>
      </c>
      <c r="AI12" s="39">
        <f>'GET DATA EN'!AI12</f>
        <v>0</v>
      </c>
      <c r="AK12" s="240"/>
      <c r="AL12" s="240"/>
      <c r="AM12" s="240"/>
      <c r="AN12" s="240"/>
      <c r="AO12" s="240"/>
      <c r="AP12" s="240"/>
      <c r="AR12" s="240"/>
      <c r="AS12" s="240"/>
      <c r="AT12" s="240"/>
      <c r="AU12" s="240"/>
      <c r="AV12" s="240"/>
      <c r="AW12" s="240" t="e">
        <f>AP12-#REF!</f>
        <v>#REF!</v>
      </c>
    </row>
    <row r="13" spans="1:49" s="12" customFormat="1" ht="19.5" customHeight="1" outlineLevel="1" x14ac:dyDescent="0.3">
      <c r="A13" s="286"/>
      <c r="B13" s="167" t="str">
        <f>'GET DATA EN'!B13</f>
        <v>INDUSTRIAL</v>
      </c>
      <c r="C13" s="9">
        <f>'GET DATA EN'!C13</f>
        <v>0</v>
      </c>
      <c r="D13" s="10">
        <f>'GET DATA EN'!D13</f>
        <v>0</v>
      </c>
      <c r="E13" s="243">
        <f>'GET DATA EN'!E13</f>
        <v>0</v>
      </c>
      <c r="F13" s="9">
        <f>'GET DATA EN'!F13</f>
        <v>0</v>
      </c>
      <c r="G13" s="10">
        <f>'GET DATA EN'!G13</f>
        <v>0</v>
      </c>
      <c r="H13" s="243">
        <f>'GET DATA EN'!H13</f>
        <v>0</v>
      </c>
      <c r="I13" s="9">
        <f>'GET DATA EN'!I13</f>
        <v>0</v>
      </c>
      <c r="J13" s="10">
        <f>'GET DATA EN'!J13</f>
        <v>0</v>
      </c>
      <c r="K13" s="243">
        <f>'GET DATA EN'!K13</f>
        <v>0</v>
      </c>
      <c r="L13" s="9">
        <f>'GET DATA EN'!L13</f>
        <v>1</v>
      </c>
      <c r="M13" s="10">
        <f>'GET DATA EN'!M13</f>
        <v>0</v>
      </c>
      <c r="N13" s="232">
        <f>'GET DATA EN'!N13</f>
        <v>4387797</v>
      </c>
      <c r="O13" s="9">
        <f>'GET DATA EN'!O13</f>
        <v>0</v>
      </c>
      <c r="P13" s="10">
        <f>'GET DATA EN'!P13</f>
        <v>0</v>
      </c>
      <c r="Q13" s="243">
        <f>'GET DATA EN'!Q13</f>
        <v>0</v>
      </c>
      <c r="R13" s="9">
        <f>'GET DATA EN'!R13</f>
        <v>0</v>
      </c>
      <c r="S13" s="10">
        <f>'GET DATA EN'!S13</f>
        <v>0</v>
      </c>
      <c r="T13" s="243">
        <f>'GET DATA EN'!T13</f>
        <v>0</v>
      </c>
      <c r="U13" s="9">
        <f>'GET DATA EN'!U13</f>
        <v>0</v>
      </c>
      <c r="V13" s="10">
        <f>'GET DATA EN'!V13</f>
        <v>0</v>
      </c>
      <c r="W13" s="243">
        <f>'GET DATA EN'!W13</f>
        <v>0</v>
      </c>
      <c r="X13" s="9">
        <f>'GET DATA EN'!X13</f>
        <v>0</v>
      </c>
      <c r="Y13" s="10">
        <f>'GET DATA EN'!Y13</f>
        <v>0</v>
      </c>
      <c r="Z13" s="232">
        <f>'GET DATA EN'!Z13</f>
        <v>0</v>
      </c>
      <c r="AA13" s="9">
        <f>'GET DATA EN'!AA13</f>
        <v>0</v>
      </c>
      <c r="AB13" s="10">
        <f>'GET DATA EN'!AB13</f>
        <v>0</v>
      </c>
      <c r="AC13" s="243">
        <f>'GET DATA EN'!AC13</f>
        <v>0</v>
      </c>
      <c r="AD13" s="9">
        <f>'GET DATA EN'!AD13</f>
        <v>0</v>
      </c>
      <c r="AE13" s="10">
        <f>'GET DATA EN'!AE13</f>
        <v>0</v>
      </c>
      <c r="AF13" s="232">
        <f>'GET DATA EN'!AF13</f>
        <v>0</v>
      </c>
      <c r="AG13" s="39">
        <f>'GET DATA EN'!AG13</f>
        <v>1</v>
      </c>
      <c r="AH13" s="39">
        <f>'GET DATA EN'!AH13</f>
        <v>0</v>
      </c>
      <c r="AI13" s="39">
        <f>'GET DATA EN'!AI13</f>
        <v>4387797</v>
      </c>
      <c r="AK13" s="240"/>
      <c r="AL13" s="240"/>
      <c r="AM13" s="240"/>
      <c r="AN13" s="240"/>
      <c r="AO13" s="240"/>
      <c r="AP13" s="240"/>
      <c r="AR13" s="240"/>
      <c r="AS13" s="240"/>
      <c r="AT13" s="240"/>
      <c r="AU13" s="240"/>
      <c r="AV13" s="240"/>
      <c r="AW13" s="240" t="e">
        <f>AP13-#REF!</f>
        <v>#REF!</v>
      </c>
    </row>
    <row r="14" spans="1:49" s="12" customFormat="1" ht="19.5" customHeight="1" outlineLevel="1" thickBot="1" x14ac:dyDescent="0.35">
      <c r="A14" s="287"/>
      <c r="B14" s="167" t="str">
        <f>'GET DATA EN'!B14</f>
        <v>AIRCONDITIONING/COGENERATION</v>
      </c>
      <c r="C14" s="160">
        <f>'GET DATA EN'!C14</f>
        <v>0</v>
      </c>
      <c r="D14" s="148">
        <f>'GET DATA EN'!D14</f>
        <v>0</v>
      </c>
      <c r="E14" s="157">
        <f>'GET DATA EN'!E14</f>
        <v>0</v>
      </c>
      <c r="F14" s="160">
        <f>'GET DATA EN'!F14</f>
        <v>0</v>
      </c>
      <c r="G14" s="148">
        <f>'GET DATA EN'!G14</f>
        <v>0</v>
      </c>
      <c r="H14" s="157">
        <f>'GET DATA EN'!H14</f>
        <v>0</v>
      </c>
      <c r="I14" s="160">
        <f>'GET DATA EN'!I14</f>
        <v>0</v>
      </c>
      <c r="J14" s="148">
        <f>'GET DATA EN'!J14</f>
        <v>0</v>
      </c>
      <c r="K14" s="157">
        <f>'GET DATA EN'!K14</f>
        <v>0</v>
      </c>
      <c r="L14" s="160">
        <f>'GET DATA EN'!L14</f>
        <v>0</v>
      </c>
      <c r="M14" s="148">
        <f>'GET DATA EN'!M14</f>
        <v>0</v>
      </c>
      <c r="N14" s="233">
        <f>'GET DATA EN'!N14</f>
        <v>0</v>
      </c>
      <c r="O14" s="160">
        <f>'GET DATA EN'!O14</f>
        <v>0</v>
      </c>
      <c r="P14" s="148">
        <f>'GET DATA EN'!P14</f>
        <v>0</v>
      </c>
      <c r="Q14" s="157">
        <f>'GET DATA EN'!Q14</f>
        <v>0</v>
      </c>
      <c r="R14" s="160">
        <f>'GET DATA EN'!R14</f>
        <v>0</v>
      </c>
      <c r="S14" s="148">
        <f>'GET DATA EN'!S14</f>
        <v>0</v>
      </c>
      <c r="T14" s="157">
        <f>'GET DATA EN'!T14</f>
        <v>0</v>
      </c>
      <c r="U14" s="160">
        <f>'GET DATA EN'!U14</f>
        <v>0</v>
      </c>
      <c r="V14" s="148">
        <f>'GET DATA EN'!V14</f>
        <v>0</v>
      </c>
      <c r="W14" s="157">
        <f>'GET DATA EN'!W14</f>
        <v>0</v>
      </c>
      <c r="X14" s="160">
        <f>'GET DATA EN'!X14</f>
        <v>0</v>
      </c>
      <c r="Y14" s="148">
        <f>'GET DATA EN'!Y14</f>
        <v>0</v>
      </c>
      <c r="Z14" s="233">
        <f>'GET DATA EN'!Z14</f>
        <v>0</v>
      </c>
      <c r="AA14" s="160">
        <f>'GET DATA EN'!AA14</f>
        <v>0</v>
      </c>
      <c r="AB14" s="148">
        <f>'GET DATA EN'!AB14</f>
        <v>0</v>
      </c>
      <c r="AC14" s="157">
        <f>'GET DATA EN'!AC14</f>
        <v>0</v>
      </c>
      <c r="AD14" s="160">
        <f>'GET DATA EN'!AD14</f>
        <v>0</v>
      </c>
      <c r="AE14" s="148">
        <f>'GET DATA EN'!AE14</f>
        <v>0</v>
      </c>
      <c r="AF14" s="233">
        <f>'GET DATA EN'!AF14</f>
        <v>0</v>
      </c>
      <c r="AG14" s="39">
        <f>'GET DATA EN'!AG14</f>
        <v>0</v>
      </c>
      <c r="AH14" s="39">
        <f>'GET DATA EN'!AH14</f>
        <v>0</v>
      </c>
      <c r="AI14" s="39">
        <f>'GET DATA EN'!AI14</f>
        <v>0</v>
      </c>
      <c r="AK14" s="240"/>
      <c r="AL14" s="240"/>
      <c r="AM14" s="240"/>
      <c r="AN14" s="240"/>
      <c r="AO14" s="240"/>
      <c r="AP14" s="240"/>
      <c r="AR14" s="240"/>
      <c r="AS14" s="240"/>
      <c r="AT14" s="240"/>
      <c r="AU14" s="240"/>
      <c r="AV14" s="240"/>
      <c r="AW14" s="240" t="e">
        <f>AP14-#REF!</f>
        <v>#REF!</v>
      </c>
    </row>
    <row r="15" spans="1:49" s="8" customFormat="1" ht="18" x14ac:dyDescent="0.3">
      <c r="A15" s="285">
        <f>'GET DATA EN'!A15</f>
        <v>2</v>
      </c>
      <c r="B15" s="168" t="str">
        <f>'GET DATA EN'!B15</f>
        <v>ELVALHALKOR S.A.</v>
      </c>
      <c r="C15" s="73">
        <f>'GET DATA EN'!C15</f>
        <v>0</v>
      </c>
      <c r="D15" s="121">
        <f>'GET DATA EN'!D15</f>
        <v>0</v>
      </c>
      <c r="E15" s="242">
        <f>'GET DATA EN'!E15</f>
        <v>0</v>
      </c>
      <c r="F15" s="73">
        <f>'GET DATA EN'!F15</f>
        <v>0</v>
      </c>
      <c r="G15" s="121">
        <f>'GET DATA EN'!G15</f>
        <v>0</v>
      </c>
      <c r="H15" s="242">
        <f>'GET DATA EN'!H15</f>
        <v>0</v>
      </c>
      <c r="I15" s="73">
        <f>'GET DATA EN'!I15</f>
        <v>3</v>
      </c>
      <c r="J15" s="121">
        <f>'GET DATA EN'!J15</f>
        <v>0</v>
      </c>
      <c r="K15" s="242">
        <f>'GET DATA EN'!K15</f>
        <v>3028850</v>
      </c>
      <c r="L15" s="73">
        <f>'GET DATA EN'!L15</f>
        <v>9</v>
      </c>
      <c r="M15" s="121">
        <f>'GET DATA EN'!M15</f>
        <v>0</v>
      </c>
      <c r="N15" s="231">
        <f>'GET DATA EN'!N15</f>
        <v>63387711</v>
      </c>
      <c r="O15" s="73">
        <f>'GET DATA EN'!O15</f>
        <v>0</v>
      </c>
      <c r="P15" s="121">
        <f>'GET DATA EN'!P15</f>
        <v>0</v>
      </c>
      <c r="Q15" s="242">
        <f>'GET DATA EN'!Q15</f>
        <v>0</v>
      </c>
      <c r="R15" s="73">
        <f>'GET DATA EN'!R15</f>
        <v>0</v>
      </c>
      <c r="S15" s="121">
        <f>'GET DATA EN'!S15</f>
        <v>0</v>
      </c>
      <c r="T15" s="242">
        <f>'GET DATA EN'!T15</f>
        <v>0</v>
      </c>
      <c r="U15" s="73">
        <f>'GET DATA EN'!U15</f>
        <v>0</v>
      </c>
      <c r="V15" s="121">
        <f>'GET DATA EN'!V15</f>
        <v>0</v>
      </c>
      <c r="W15" s="242">
        <f>'GET DATA EN'!W15</f>
        <v>0</v>
      </c>
      <c r="X15" s="73">
        <f>'GET DATA EN'!X15</f>
        <v>0</v>
      </c>
      <c r="Y15" s="121">
        <f>'GET DATA EN'!Y15</f>
        <v>0</v>
      </c>
      <c r="Z15" s="231">
        <f>'GET DATA EN'!Z15</f>
        <v>0</v>
      </c>
      <c r="AA15" s="73">
        <f>'GET DATA EN'!AA15</f>
        <v>0</v>
      </c>
      <c r="AB15" s="121">
        <f>'GET DATA EN'!AB15</f>
        <v>0</v>
      </c>
      <c r="AC15" s="242">
        <f>'GET DATA EN'!AC15</f>
        <v>0</v>
      </c>
      <c r="AD15" s="73">
        <f>'GET DATA EN'!AD15</f>
        <v>0</v>
      </c>
      <c r="AE15" s="121">
        <f>'GET DATA EN'!AE15</f>
        <v>0</v>
      </c>
      <c r="AF15" s="231">
        <f>'GET DATA EN'!AF15</f>
        <v>0</v>
      </c>
      <c r="AG15" s="121">
        <f>'GET DATA EN'!AG15</f>
        <v>12</v>
      </c>
      <c r="AH15" s="74">
        <f>'GET DATA EN'!AH15</f>
        <v>0</v>
      </c>
      <c r="AI15" s="74">
        <f>'GET DATA EN'!AI15</f>
        <v>66416561</v>
      </c>
      <c r="AK15" s="240"/>
      <c r="AL15" s="240"/>
      <c r="AM15" s="240"/>
      <c r="AN15" s="240"/>
      <c r="AO15" s="240"/>
      <c r="AP15" s="240"/>
      <c r="AR15" s="240"/>
      <c r="AS15" s="240"/>
      <c r="AT15" s="240"/>
      <c r="AU15" s="240"/>
      <c r="AV15" s="240"/>
      <c r="AW15" s="240" t="e">
        <f>AP15-#REF!</f>
        <v>#REF!</v>
      </c>
    </row>
    <row r="16" spans="1:49" s="8" customFormat="1" ht="19.5" customHeight="1" outlineLevel="1" x14ac:dyDescent="0.3">
      <c r="A16" s="286"/>
      <c r="B16" s="167" t="str">
        <f>'GET DATA EN'!B16</f>
        <v>RESIDENTIAL</v>
      </c>
      <c r="C16" s="9">
        <f>'GET DATA EN'!C16</f>
        <v>0</v>
      </c>
      <c r="D16" s="10">
        <f>'GET DATA EN'!D16</f>
        <v>0</v>
      </c>
      <c r="E16" s="243">
        <f>'GET DATA EN'!E16</f>
        <v>0</v>
      </c>
      <c r="F16" s="9">
        <f>'GET DATA EN'!F16</f>
        <v>0</v>
      </c>
      <c r="G16" s="10">
        <f>'GET DATA EN'!G16</f>
        <v>0</v>
      </c>
      <c r="H16" s="243">
        <f>'GET DATA EN'!H16</f>
        <v>0</v>
      </c>
      <c r="I16" s="9">
        <f>'GET DATA EN'!I16</f>
        <v>0</v>
      </c>
      <c r="J16" s="10">
        <f>'GET DATA EN'!J16</f>
        <v>0</v>
      </c>
      <c r="K16" s="243">
        <f>'GET DATA EN'!K16</f>
        <v>0</v>
      </c>
      <c r="L16" s="9">
        <f>'GET DATA EN'!L16</f>
        <v>0</v>
      </c>
      <c r="M16" s="10">
        <f>'GET DATA EN'!M16</f>
        <v>0</v>
      </c>
      <c r="N16" s="232">
        <f>'GET DATA EN'!N16</f>
        <v>0</v>
      </c>
      <c r="O16" s="9">
        <f>'GET DATA EN'!O16</f>
        <v>0</v>
      </c>
      <c r="P16" s="10">
        <f>'GET DATA EN'!P16</f>
        <v>0</v>
      </c>
      <c r="Q16" s="243">
        <f>'GET DATA EN'!Q16</f>
        <v>0</v>
      </c>
      <c r="R16" s="9">
        <f>'GET DATA EN'!R16</f>
        <v>0</v>
      </c>
      <c r="S16" s="10">
        <f>'GET DATA EN'!S16</f>
        <v>0</v>
      </c>
      <c r="T16" s="243">
        <f>'GET DATA EN'!T16</f>
        <v>0</v>
      </c>
      <c r="U16" s="9">
        <f>'GET DATA EN'!U16</f>
        <v>0</v>
      </c>
      <c r="V16" s="10">
        <f>'GET DATA EN'!V16</f>
        <v>0</v>
      </c>
      <c r="W16" s="243">
        <f>'GET DATA EN'!W16</f>
        <v>0</v>
      </c>
      <c r="X16" s="9">
        <f>'GET DATA EN'!X16</f>
        <v>0</v>
      </c>
      <c r="Y16" s="10">
        <f>'GET DATA EN'!Y16</f>
        <v>0</v>
      </c>
      <c r="Z16" s="232">
        <f>'GET DATA EN'!Z16</f>
        <v>0</v>
      </c>
      <c r="AA16" s="9">
        <f>'GET DATA EN'!AA16</f>
        <v>0</v>
      </c>
      <c r="AB16" s="10">
        <f>'GET DATA EN'!AB16</f>
        <v>0</v>
      </c>
      <c r="AC16" s="243">
        <f>'GET DATA EN'!AC16</f>
        <v>0</v>
      </c>
      <c r="AD16" s="9">
        <f>'GET DATA EN'!AD16</f>
        <v>0</v>
      </c>
      <c r="AE16" s="10">
        <f>'GET DATA EN'!AE16</f>
        <v>0</v>
      </c>
      <c r="AF16" s="232">
        <f>'GET DATA EN'!AF16</f>
        <v>0</v>
      </c>
      <c r="AG16" s="39">
        <f>'GET DATA EN'!AG16</f>
        <v>0</v>
      </c>
      <c r="AH16" s="39">
        <f>'GET DATA EN'!AH16</f>
        <v>0</v>
      </c>
      <c r="AI16" s="39">
        <f>'GET DATA EN'!AI16</f>
        <v>0</v>
      </c>
      <c r="AK16" s="240"/>
      <c r="AL16" s="240"/>
      <c r="AM16" s="240"/>
      <c r="AN16" s="240"/>
      <c r="AO16" s="240"/>
      <c r="AP16" s="240"/>
      <c r="AR16" s="240"/>
      <c r="AS16" s="240"/>
      <c r="AT16" s="240"/>
      <c r="AU16" s="240"/>
      <c r="AV16" s="240"/>
      <c r="AW16" s="240" t="e">
        <f>AP16-#REF!</f>
        <v>#REF!</v>
      </c>
    </row>
    <row r="17" spans="1:49" s="8" customFormat="1" ht="19.5" customHeight="1" outlineLevel="1" x14ac:dyDescent="0.3">
      <c r="A17" s="286"/>
      <c r="B17" s="167" t="str">
        <f>'GET DATA EN'!B17</f>
        <v>COMMERCIAL</v>
      </c>
      <c r="C17" s="9">
        <f>'GET DATA EN'!C17</f>
        <v>0</v>
      </c>
      <c r="D17" s="10">
        <f>'GET DATA EN'!D17</f>
        <v>0</v>
      </c>
      <c r="E17" s="243">
        <f>'GET DATA EN'!E17</f>
        <v>0</v>
      </c>
      <c r="F17" s="9">
        <f>'GET DATA EN'!F17</f>
        <v>0</v>
      </c>
      <c r="G17" s="10">
        <f>'GET DATA EN'!G17</f>
        <v>0</v>
      </c>
      <c r="H17" s="243">
        <f>'GET DATA EN'!H17</f>
        <v>0</v>
      </c>
      <c r="I17" s="9">
        <f>'GET DATA EN'!I17</f>
        <v>2</v>
      </c>
      <c r="J17" s="10">
        <f>'GET DATA EN'!J17</f>
        <v>0</v>
      </c>
      <c r="K17" s="243">
        <f>'GET DATA EN'!K17</f>
        <v>22071</v>
      </c>
      <c r="L17" s="9">
        <f>'GET DATA EN'!L17</f>
        <v>0</v>
      </c>
      <c r="M17" s="10">
        <f>'GET DATA EN'!M17</f>
        <v>0</v>
      </c>
      <c r="N17" s="232">
        <f>'GET DATA EN'!N17</f>
        <v>0</v>
      </c>
      <c r="O17" s="9">
        <f>'GET DATA EN'!O17</f>
        <v>0</v>
      </c>
      <c r="P17" s="10">
        <f>'GET DATA EN'!P17</f>
        <v>0</v>
      </c>
      <c r="Q17" s="243">
        <f>'GET DATA EN'!Q17</f>
        <v>0</v>
      </c>
      <c r="R17" s="9">
        <f>'GET DATA EN'!R17</f>
        <v>0</v>
      </c>
      <c r="S17" s="10">
        <f>'GET DATA EN'!S17</f>
        <v>0</v>
      </c>
      <c r="T17" s="243">
        <f>'GET DATA EN'!T17</f>
        <v>0</v>
      </c>
      <c r="U17" s="9">
        <f>'GET DATA EN'!U17</f>
        <v>0</v>
      </c>
      <c r="V17" s="10">
        <f>'GET DATA EN'!V17</f>
        <v>0</v>
      </c>
      <c r="W17" s="243">
        <f>'GET DATA EN'!W17</f>
        <v>0</v>
      </c>
      <c r="X17" s="9">
        <f>'GET DATA EN'!X17</f>
        <v>0</v>
      </c>
      <c r="Y17" s="10">
        <f>'GET DATA EN'!Y17</f>
        <v>0</v>
      </c>
      <c r="Z17" s="232">
        <f>'GET DATA EN'!Z17</f>
        <v>0</v>
      </c>
      <c r="AA17" s="9">
        <f>'GET DATA EN'!AA17</f>
        <v>0</v>
      </c>
      <c r="AB17" s="10">
        <f>'GET DATA EN'!AB17</f>
        <v>0</v>
      </c>
      <c r="AC17" s="243">
        <f>'GET DATA EN'!AC17</f>
        <v>0</v>
      </c>
      <c r="AD17" s="9">
        <f>'GET DATA EN'!AD17</f>
        <v>0</v>
      </c>
      <c r="AE17" s="10">
        <f>'GET DATA EN'!AE17</f>
        <v>0</v>
      </c>
      <c r="AF17" s="232">
        <f>'GET DATA EN'!AF17</f>
        <v>0</v>
      </c>
      <c r="AG17" s="39">
        <f>'GET DATA EN'!AG17</f>
        <v>2</v>
      </c>
      <c r="AH17" s="39">
        <f>'GET DATA EN'!AH17</f>
        <v>0</v>
      </c>
      <c r="AI17" s="39">
        <f>'GET DATA EN'!AI17</f>
        <v>22071</v>
      </c>
      <c r="AK17" s="240"/>
      <c r="AL17" s="240"/>
      <c r="AM17" s="240"/>
      <c r="AN17" s="240"/>
      <c r="AO17" s="240"/>
      <c r="AP17" s="240"/>
      <c r="AR17" s="240"/>
      <c r="AS17" s="240"/>
      <c r="AT17" s="240"/>
      <c r="AU17" s="240"/>
      <c r="AV17" s="240"/>
      <c r="AW17" s="240" t="e">
        <f>AP17-#REF!</f>
        <v>#REF!</v>
      </c>
    </row>
    <row r="18" spans="1:49" s="8" customFormat="1" ht="19.5" customHeight="1" outlineLevel="1" x14ac:dyDescent="0.3">
      <c r="A18" s="286"/>
      <c r="B18" s="167" t="str">
        <f>'GET DATA EN'!B18</f>
        <v>CNG</v>
      </c>
      <c r="C18" s="9">
        <f>'GET DATA EN'!C18</f>
        <v>0</v>
      </c>
      <c r="D18" s="10">
        <f>'GET DATA EN'!D18</f>
        <v>0</v>
      </c>
      <c r="E18" s="243">
        <f>'GET DATA EN'!E18</f>
        <v>0</v>
      </c>
      <c r="F18" s="9">
        <f>'GET DATA EN'!F18</f>
        <v>0</v>
      </c>
      <c r="G18" s="10">
        <f>'GET DATA EN'!G18</f>
        <v>0</v>
      </c>
      <c r="H18" s="243">
        <f>'GET DATA EN'!H18</f>
        <v>0</v>
      </c>
      <c r="I18" s="9">
        <f>'GET DATA EN'!I18</f>
        <v>0</v>
      </c>
      <c r="J18" s="10">
        <f>'GET DATA EN'!J18</f>
        <v>0</v>
      </c>
      <c r="K18" s="243">
        <f>'GET DATA EN'!K18</f>
        <v>0</v>
      </c>
      <c r="L18" s="9">
        <f>'GET DATA EN'!L18</f>
        <v>0</v>
      </c>
      <c r="M18" s="10">
        <f>'GET DATA EN'!M18</f>
        <v>0</v>
      </c>
      <c r="N18" s="232">
        <f>'GET DATA EN'!N18</f>
        <v>0</v>
      </c>
      <c r="O18" s="9">
        <f>'GET DATA EN'!O18</f>
        <v>0</v>
      </c>
      <c r="P18" s="10">
        <f>'GET DATA EN'!P18</f>
        <v>0</v>
      </c>
      <c r="Q18" s="243">
        <f>'GET DATA EN'!Q18</f>
        <v>0</v>
      </c>
      <c r="R18" s="9">
        <f>'GET DATA EN'!R18</f>
        <v>0</v>
      </c>
      <c r="S18" s="10">
        <f>'GET DATA EN'!S18</f>
        <v>0</v>
      </c>
      <c r="T18" s="243">
        <f>'GET DATA EN'!T18</f>
        <v>0</v>
      </c>
      <c r="U18" s="9">
        <f>'GET DATA EN'!U18</f>
        <v>0</v>
      </c>
      <c r="V18" s="10">
        <f>'GET DATA EN'!V18</f>
        <v>0</v>
      </c>
      <c r="W18" s="243">
        <f>'GET DATA EN'!W18</f>
        <v>0</v>
      </c>
      <c r="X18" s="9">
        <f>'GET DATA EN'!X18</f>
        <v>0</v>
      </c>
      <c r="Y18" s="10">
        <f>'GET DATA EN'!Y18</f>
        <v>0</v>
      </c>
      <c r="Z18" s="232">
        <f>'GET DATA EN'!Z18</f>
        <v>0</v>
      </c>
      <c r="AA18" s="9">
        <f>'GET DATA EN'!AA18</f>
        <v>0</v>
      </c>
      <c r="AB18" s="10">
        <f>'GET DATA EN'!AB18</f>
        <v>0</v>
      </c>
      <c r="AC18" s="243">
        <f>'GET DATA EN'!AC18</f>
        <v>0</v>
      </c>
      <c r="AD18" s="9">
        <f>'GET DATA EN'!AD18</f>
        <v>0</v>
      </c>
      <c r="AE18" s="10">
        <f>'GET DATA EN'!AE18</f>
        <v>0</v>
      </c>
      <c r="AF18" s="232">
        <f>'GET DATA EN'!AF18</f>
        <v>0</v>
      </c>
      <c r="AG18" s="39">
        <f>'GET DATA EN'!AG18</f>
        <v>0</v>
      </c>
      <c r="AH18" s="39">
        <f>'GET DATA EN'!AH18</f>
        <v>0</v>
      </c>
      <c r="AI18" s="39">
        <f>'GET DATA EN'!AI18</f>
        <v>0</v>
      </c>
      <c r="AK18" s="240"/>
      <c r="AL18" s="240"/>
      <c r="AM18" s="240"/>
      <c r="AN18" s="240"/>
      <c r="AO18" s="240"/>
      <c r="AP18" s="240"/>
      <c r="AR18" s="240"/>
      <c r="AS18" s="240"/>
      <c r="AT18" s="240"/>
      <c r="AU18" s="240"/>
      <c r="AV18" s="240"/>
      <c r="AW18" s="240" t="e">
        <f>AP18-#REF!</f>
        <v>#REF!</v>
      </c>
    </row>
    <row r="19" spans="1:49" s="15" customFormat="1" ht="19.5" customHeight="1" outlineLevel="1" x14ac:dyDescent="0.3">
      <c r="A19" s="286"/>
      <c r="B19" s="167" t="str">
        <f>'GET DATA EN'!B19</f>
        <v>INDUSTRIAL</v>
      </c>
      <c r="C19" s="9">
        <f>'GET DATA EN'!C19</f>
        <v>0</v>
      </c>
      <c r="D19" s="10">
        <f>'GET DATA EN'!D19</f>
        <v>0</v>
      </c>
      <c r="E19" s="243">
        <f>'GET DATA EN'!E19</f>
        <v>0</v>
      </c>
      <c r="F19" s="9">
        <f>'GET DATA EN'!F19</f>
        <v>0</v>
      </c>
      <c r="G19" s="10">
        <f>'GET DATA EN'!G19</f>
        <v>0</v>
      </c>
      <c r="H19" s="243">
        <f>'GET DATA EN'!H19</f>
        <v>0</v>
      </c>
      <c r="I19" s="9">
        <f>'GET DATA EN'!I19</f>
        <v>1</v>
      </c>
      <c r="J19" s="10">
        <f>'GET DATA EN'!J19</f>
        <v>0</v>
      </c>
      <c r="K19" s="243">
        <f>'GET DATA EN'!K19</f>
        <v>3006779</v>
      </c>
      <c r="L19" s="9">
        <f>'GET DATA EN'!L19</f>
        <v>9</v>
      </c>
      <c r="M19" s="10">
        <f>'GET DATA EN'!M19</f>
        <v>0</v>
      </c>
      <c r="N19" s="232">
        <f>'GET DATA EN'!N19</f>
        <v>63387711</v>
      </c>
      <c r="O19" s="9">
        <f>'GET DATA EN'!O19</f>
        <v>0</v>
      </c>
      <c r="P19" s="10">
        <f>'GET DATA EN'!P19</f>
        <v>0</v>
      </c>
      <c r="Q19" s="243">
        <f>'GET DATA EN'!Q19</f>
        <v>0</v>
      </c>
      <c r="R19" s="9">
        <f>'GET DATA EN'!R19</f>
        <v>0</v>
      </c>
      <c r="S19" s="10">
        <f>'GET DATA EN'!S19</f>
        <v>0</v>
      </c>
      <c r="T19" s="243">
        <f>'GET DATA EN'!T19</f>
        <v>0</v>
      </c>
      <c r="U19" s="9">
        <f>'GET DATA EN'!U19</f>
        <v>0</v>
      </c>
      <c r="V19" s="10">
        <f>'GET DATA EN'!V19</f>
        <v>0</v>
      </c>
      <c r="W19" s="243">
        <f>'GET DATA EN'!W19</f>
        <v>0</v>
      </c>
      <c r="X19" s="9">
        <f>'GET DATA EN'!X19</f>
        <v>0</v>
      </c>
      <c r="Y19" s="10">
        <f>'GET DATA EN'!Y19</f>
        <v>0</v>
      </c>
      <c r="Z19" s="232">
        <f>'GET DATA EN'!Z19</f>
        <v>0</v>
      </c>
      <c r="AA19" s="9">
        <f>'GET DATA EN'!AA19</f>
        <v>0</v>
      </c>
      <c r="AB19" s="10">
        <f>'GET DATA EN'!AB19</f>
        <v>0</v>
      </c>
      <c r="AC19" s="243">
        <f>'GET DATA EN'!AC19</f>
        <v>0</v>
      </c>
      <c r="AD19" s="9">
        <f>'GET DATA EN'!AD19</f>
        <v>0</v>
      </c>
      <c r="AE19" s="10">
        <f>'GET DATA EN'!AE19</f>
        <v>0</v>
      </c>
      <c r="AF19" s="232">
        <f>'GET DATA EN'!AF19</f>
        <v>0</v>
      </c>
      <c r="AG19" s="39">
        <f>'GET DATA EN'!AG19</f>
        <v>10</v>
      </c>
      <c r="AH19" s="39">
        <f>'GET DATA EN'!AH19</f>
        <v>0</v>
      </c>
      <c r="AI19" s="39">
        <f>'GET DATA EN'!AI19</f>
        <v>66394490</v>
      </c>
      <c r="AK19" s="240"/>
      <c r="AL19" s="240"/>
      <c r="AM19" s="240"/>
      <c r="AN19" s="240"/>
      <c r="AO19" s="240"/>
      <c r="AP19" s="240"/>
      <c r="AR19" s="240"/>
      <c r="AS19" s="240"/>
      <c r="AT19" s="240"/>
      <c r="AU19" s="240"/>
      <c r="AV19" s="240"/>
      <c r="AW19" s="240" t="e">
        <f>AP19-#REF!</f>
        <v>#REF!</v>
      </c>
    </row>
    <row r="20" spans="1:49" s="15" customFormat="1" ht="19.5" customHeight="1" outlineLevel="1" thickBot="1" x14ac:dyDescent="0.35">
      <c r="A20" s="287"/>
      <c r="B20" s="167" t="str">
        <f>'GET DATA EN'!B20</f>
        <v>AIRCONDITIONING/COGENERATION</v>
      </c>
      <c r="C20" s="160">
        <f>'GET DATA EN'!C20</f>
        <v>0</v>
      </c>
      <c r="D20" s="148">
        <f>'GET DATA EN'!D20</f>
        <v>0</v>
      </c>
      <c r="E20" s="157">
        <f>'GET DATA EN'!E20</f>
        <v>0</v>
      </c>
      <c r="F20" s="160">
        <f>'GET DATA EN'!F20</f>
        <v>0</v>
      </c>
      <c r="G20" s="148">
        <f>'GET DATA EN'!G20</f>
        <v>0</v>
      </c>
      <c r="H20" s="157">
        <f>'GET DATA EN'!H20</f>
        <v>0</v>
      </c>
      <c r="I20" s="160">
        <f>'GET DATA EN'!I20</f>
        <v>0</v>
      </c>
      <c r="J20" s="148">
        <f>'GET DATA EN'!J20</f>
        <v>0</v>
      </c>
      <c r="K20" s="157">
        <f>'GET DATA EN'!K20</f>
        <v>0</v>
      </c>
      <c r="L20" s="160">
        <f>'GET DATA EN'!L20</f>
        <v>0</v>
      </c>
      <c r="M20" s="148">
        <f>'GET DATA EN'!M20</f>
        <v>0</v>
      </c>
      <c r="N20" s="233">
        <f>'GET DATA EN'!N20</f>
        <v>0</v>
      </c>
      <c r="O20" s="160">
        <f>'GET DATA EN'!O20</f>
        <v>0</v>
      </c>
      <c r="P20" s="148">
        <f>'GET DATA EN'!P20</f>
        <v>0</v>
      </c>
      <c r="Q20" s="157">
        <f>'GET DATA EN'!Q20</f>
        <v>0</v>
      </c>
      <c r="R20" s="160">
        <f>'GET DATA EN'!R20</f>
        <v>0</v>
      </c>
      <c r="S20" s="148">
        <f>'GET DATA EN'!S20</f>
        <v>0</v>
      </c>
      <c r="T20" s="157">
        <f>'GET DATA EN'!T20</f>
        <v>0</v>
      </c>
      <c r="U20" s="160">
        <f>'GET DATA EN'!U20</f>
        <v>0</v>
      </c>
      <c r="V20" s="148">
        <f>'GET DATA EN'!V20</f>
        <v>0</v>
      </c>
      <c r="W20" s="157">
        <f>'GET DATA EN'!W20</f>
        <v>0</v>
      </c>
      <c r="X20" s="160">
        <f>'GET DATA EN'!X20</f>
        <v>0</v>
      </c>
      <c r="Y20" s="148">
        <f>'GET DATA EN'!Y20</f>
        <v>0</v>
      </c>
      <c r="Z20" s="233">
        <f>'GET DATA EN'!Z20</f>
        <v>0</v>
      </c>
      <c r="AA20" s="160">
        <f>'GET DATA EN'!AA20</f>
        <v>0</v>
      </c>
      <c r="AB20" s="148">
        <f>'GET DATA EN'!AB20</f>
        <v>0</v>
      </c>
      <c r="AC20" s="157">
        <f>'GET DATA EN'!AC20</f>
        <v>0</v>
      </c>
      <c r="AD20" s="160">
        <f>'GET DATA EN'!AD20</f>
        <v>0</v>
      </c>
      <c r="AE20" s="148">
        <f>'GET DATA EN'!AE20</f>
        <v>0</v>
      </c>
      <c r="AF20" s="233">
        <f>'GET DATA EN'!AF20</f>
        <v>0</v>
      </c>
      <c r="AG20" s="39">
        <f>'GET DATA EN'!AG20</f>
        <v>0</v>
      </c>
      <c r="AH20" s="39">
        <f>'GET DATA EN'!AH20</f>
        <v>0</v>
      </c>
      <c r="AI20" s="39">
        <f>'GET DATA EN'!AI20</f>
        <v>0</v>
      </c>
      <c r="AK20" s="240"/>
      <c r="AL20" s="240"/>
      <c r="AM20" s="240"/>
      <c r="AN20" s="240"/>
      <c r="AO20" s="240"/>
      <c r="AP20" s="240"/>
      <c r="AR20" s="240"/>
      <c r="AS20" s="240"/>
      <c r="AT20" s="240"/>
      <c r="AU20" s="240"/>
      <c r="AV20" s="240"/>
      <c r="AW20" s="240" t="e">
        <f>AP20-#REF!</f>
        <v>#REF!</v>
      </c>
    </row>
    <row r="21" spans="1:49" s="8" customFormat="1" ht="18" x14ac:dyDescent="0.3">
      <c r="A21" s="285">
        <f>'GET DATA EN'!A21</f>
        <v>3</v>
      </c>
      <c r="B21" s="168" t="str">
        <f>'GET DATA EN'!B21</f>
        <v>DEPA COMMERCIAL S.A.</v>
      </c>
      <c r="C21" s="73">
        <f>'GET DATA EN'!C21</f>
        <v>5</v>
      </c>
      <c r="D21" s="121">
        <f>'GET DATA EN'!D21</f>
        <v>0</v>
      </c>
      <c r="E21" s="242">
        <f>'GET DATA EN'!E21</f>
        <v>6087428</v>
      </c>
      <c r="F21" s="73">
        <f>'GET DATA EN'!F21</f>
        <v>4</v>
      </c>
      <c r="G21" s="121">
        <f>'GET DATA EN'!G21</f>
        <v>0</v>
      </c>
      <c r="H21" s="242">
        <f>'GET DATA EN'!H21</f>
        <v>2010195</v>
      </c>
      <c r="I21" s="73">
        <f>'GET DATA EN'!I21</f>
        <v>8</v>
      </c>
      <c r="J21" s="121">
        <f>'GET DATA EN'!J21</f>
        <v>0</v>
      </c>
      <c r="K21" s="242">
        <f>'GET DATA EN'!K21</f>
        <v>11918667</v>
      </c>
      <c r="L21" s="73">
        <f>'GET DATA EN'!L21</f>
        <v>24</v>
      </c>
      <c r="M21" s="121">
        <f>'GET DATA EN'!M21</f>
        <v>0</v>
      </c>
      <c r="N21" s="231">
        <f>'GET DATA EN'!N21</f>
        <v>11492335</v>
      </c>
      <c r="O21" s="73">
        <f>'GET DATA EN'!O21</f>
        <v>9</v>
      </c>
      <c r="P21" s="121">
        <f>'GET DATA EN'!P21</f>
        <v>0</v>
      </c>
      <c r="Q21" s="242">
        <f>'GET DATA EN'!Q21</f>
        <v>3354707</v>
      </c>
      <c r="R21" s="73">
        <f>'GET DATA EN'!R21</f>
        <v>13</v>
      </c>
      <c r="S21" s="121">
        <f>'GET DATA EN'!S21</f>
        <v>0</v>
      </c>
      <c r="T21" s="242">
        <f>'GET DATA EN'!T21</f>
        <v>1865171</v>
      </c>
      <c r="U21" s="73">
        <f>'GET DATA EN'!U21</f>
        <v>0</v>
      </c>
      <c r="V21" s="121">
        <f>'GET DATA EN'!V21</f>
        <v>0</v>
      </c>
      <c r="W21" s="242">
        <f>'GET DATA EN'!W21</f>
        <v>0</v>
      </c>
      <c r="X21" s="73">
        <f>'GET DATA EN'!X21</f>
        <v>0</v>
      </c>
      <c r="Y21" s="121">
        <f>'GET DATA EN'!Y21</f>
        <v>0</v>
      </c>
      <c r="Z21" s="231">
        <f>'GET DATA EN'!Z21</f>
        <v>0</v>
      </c>
      <c r="AA21" s="73">
        <f>'GET DATA EN'!AA21</f>
        <v>0</v>
      </c>
      <c r="AB21" s="121">
        <f>'GET DATA EN'!AB21</f>
        <v>0</v>
      </c>
      <c r="AC21" s="242">
        <f>'GET DATA EN'!AC21</f>
        <v>0</v>
      </c>
      <c r="AD21" s="73">
        <f>'GET DATA EN'!AD21</f>
        <v>0</v>
      </c>
      <c r="AE21" s="121">
        <f>'GET DATA EN'!AE21</f>
        <v>0</v>
      </c>
      <c r="AF21" s="231">
        <f>'GET DATA EN'!AF21</f>
        <v>0</v>
      </c>
      <c r="AG21" s="121">
        <f>'GET DATA EN'!AG21</f>
        <v>63</v>
      </c>
      <c r="AH21" s="74">
        <f>'GET DATA EN'!AH21</f>
        <v>0</v>
      </c>
      <c r="AI21" s="74">
        <f>'GET DATA EN'!AI21</f>
        <v>36728503</v>
      </c>
      <c r="AK21" s="240"/>
      <c r="AL21" s="240"/>
      <c r="AM21" s="240"/>
      <c r="AN21" s="240"/>
      <c r="AO21" s="240"/>
      <c r="AP21" s="240"/>
      <c r="AR21" s="240"/>
      <c r="AS21" s="240"/>
      <c r="AT21" s="240"/>
      <c r="AU21" s="240"/>
      <c r="AV21" s="240"/>
      <c r="AW21" s="240" t="e">
        <f>AP21-#REF!</f>
        <v>#REF!</v>
      </c>
    </row>
    <row r="22" spans="1:49" s="8" customFormat="1" ht="19.5" customHeight="1" outlineLevel="1" x14ac:dyDescent="0.3">
      <c r="A22" s="286"/>
      <c r="B22" s="167" t="str">
        <f>'GET DATA EN'!B22</f>
        <v>RESIDENTIAL</v>
      </c>
      <c r="C22" s="9">
        <f>'GET DATA EN'!C22</f>
        <v>0</v>
      </c>
      <c r="D22" s="10">
        <f>'GET DATA EN'!D22</f>
        <v>0</v>
      </c>
      <c r="E22" s="243">
        <f>'GET DATA EN'!E22</f>
        <v>0</v>
      </c>
      <c r="F22" s="9">
        <f>'GET DATA EN'!F22</f>
        <v>0</v>
      </c>
      <c r="G22" s="10">
        <f>'GET DATA EN'!G22</f>
        <v>0</v>
      </c>
      <c r="H22" s="243">
        <f>'GET DATA EN'!H22</f>
        <v>0</v>
      </c>
      <c r="I22" s="9">
        <f>'GET DATA EN'!I22</f>
        <v>0</v>
      </c>
      <c r="J22" s="10">
        <f>'GET DATA EN'!J22</f>
        <v>0</v>
      </c>
      <c r="K22" s="243">
        <f>'GET DATA EN'!K22</f>
        <v>0</v>
      </c>
      <c r="L22" s="9">
        <f>'GET DATA EN'!L22</f>
        <v>0</v>
      </c>
      <c r="M22" s="10">
        <f>'GET DATA EN'!M22</f>
        <v>0</v>
      </c>
      <c r="N22" s="232">
        <f>'GET DATA EN'!N22</f>
        <v>0</v>
      </c>
      <c r="O22" s="9">
        <f>'GET DATA EN'!O22</f>
        <v>0</v>
      </c>
      <c r="P22" s="10">
        <f>'GET DATA EN'!P22</f>
        <v>0</v>
      </c>
      <c r="Q22" s="243">
        <f>'GET DATA EN'!Q22</f>
        <v>0</v>
      </c>
      <c r="R22" s="9">
        <f>'GET DATA EN'!R22</f>
        <v>0</v>
      </c>
      <c r="S22" s="10">
        <f>'GET DATA EN'!S22</f>
        <v>0</v>
      </c>
      <c r="T22" s="243">
        <f>'GET DATA EN'!T22</f>
        <v>0</v>
      </c>
      <c r="U22" s="9">
        <f>'GET DATA EN'!U22</f>
        <v>0</v>
      </c>
      <c r="V22" s="10">
        <f>'GET DATA EN'!V22</f>
        <v>0</v>
      </c>
      <c r="W22" s="243">
        <f>'GET DATA EN'!W22</f>
        <v>0</v>
      </c>
      <c r="X22" s="9">
        <f>'GET DATA EN'!X22</f>
        <v>0</v>
      </c>
      <c r="Y22" s="10">
        <f>'GET DATA EN'!Y22</f>
        <v>0</v>
      </c>
      <c r="Z22" s="232">
        <f>'GET DATA EN'!Z22</f>
        <v>0</v>
      </c>
      <c r="AA22" s="9">
        <f>'GET DATA EN'!AA22</f>
        <v>0</v>
      </c>
      <c r="AB22" s="10">
        <f>'GET DATA EN'!AB22</f>
        <v>0</v>
      </c>
      <c r="AC22" s="243">
        <f>'GET DATA EN'!AC22</f>
        <v>0</v>
      </c>
      <c r="AD22" s="9">
        <f>'GET DATA EN'!AD22</f>
        <v>0</v>
      </c>
      <c r="AE22" s="10">
        <f>'GET DATA EN'!AE22</f>
        <v>0</v>
      </c>
      <c r="AF22" s="232">
        <f>'GET DATA EN'!AF22</f>
        <v>0</v>
      </c>
      <c r="AG22" s="39">
        <f>'GET DATA EN'!AG22</f>
        <v>0</v>
      </c>
      <c r="AH22" s="39">
        <f>'GET DATA EN'!AH22</f>
        <v>0</v>
      </c>
      <c r="AI22" s="39">
        <f>'GET DATA EN'!AI22</f>
        <v>0</v>
      </c>
      <c r="AK22" s="240"/>
      <c r="AL22" s="240"/>
      <c r="AM22" s="240"/>
      <c r="AN22" s="240"/>
      <c r="AO22" s="240"/>
      <c r="AP22" s="240"/>
      <c r="AR22" s="240"/>
      <c r="AS22" s="240"/>
      <c r="AT22" s="240"/>
      <c r="AU22" s="240"/>
      <c r="AV22" s="240"/>
      <c r="AW22" s="240" t="e">
        <f>AP22-#REF!</f>
        <v>#REF!</v>
      </c>
    </row>
    <row r="23" spans="1:49" s="8" customFormat="1" ht="19.5" customHeight="1" outlineLevel="1" x14ac:dyDescent="0.3">
      <c r="A23" s="286"/>
      <c r="B23" s="167" t="str">
        <f>'GET DATA EN'!B23</f>
        <v>COMMERCIAL</v>
      </c>
      <c r="C23" s="9">
        <f>'GET DATA EN'!C23</f>
        <v>0</v>
      </c>
      <c r="D23" s="10">
        <f>'GET DATA EN'!D23</f>
        <v>0</v>
      </c>
      <c r="E23" s="243">
        <f>'GET DATA EN'!E23</f>
        <v>0</v>
      </c>
      <c r="F23" s="9">
        <f>'GET DATA EN'!F23</f>
        <v>0</v>
      </c>
      <c r="G23" s="10">
        <f>'GET DATA EN'!G23</f>
        <v>0</v>
      </c>
      <c r="H23" s="243">
        <f>'GET DATA EN'!H23</f>
        <v>0</v>
      </c>
      <c r="I23" s="9">
        <f>'GET DATA EN'!I23</f>
        <v>0</v>
      </c>
      <c r="J23" s="10">
        <f>'GET DATA EN'!J23</f>
        <v>0</v>
      </c>
      <c r="K23" s="243">
        <f>'GET DATA EN'!K23</f>
        <v>0</v>
      </c>
      <c r="L23" s="9">
        <f>'GET DATA EN'!L23</f>
        <v>5</v>
      </c>
      <c r="M23" s="10">
        <f>'GET DATA EN'!M23</f>
        <v>0</v>
      </c>
      <c r="N23" s="232">
        <f>'GET DATA EN'!N23</f>
        <v>1475598</v>
      </c>
      <c r="O23" s="9">
        <f>'GET DATA EN'!O23</f>
        <v>3</v>
      </c>
      <c r="P23" s="10">
        <f>'GET DATA EN'!P23</f>
        <v>0</v>
      </c>
      <c r="Q23" s="243">
        <f>'GET DATA EN'!Q23</f>
        <v>285450</v>
      </c>
      <c r="R23" s="9">
        <f>'GET DATA EN'!R23</f>
        <v>10</v>
      </c>
      <c r="S23" s="10">
        <f>'GET DATA EN'!S23</f>
        <v>0</v>
      </c>
      <c r="T23" s="243">
        <f>'GET DATA EN'!T23</f>
        <v>1116118</v>
      </c>
      <c r="U23" s="9">
        <f>'GET DATA EN'!U23</f>
        <v>0</v>
      </c>
      <c r="V23" s="10">
        <f>'GET DATA EN'!V23</f>
        <v>0</v>
      </c>
      <c r="W23" s="243">
        <f>'GET DATA EN'!W23</f>
        <v>0</v>
      </c>
      <c r="X23" s="9">
        <f>'GET DATA EN'!X23</f>
        <v>0</v>
      </c>
      <c r="Y23" s="10">
        <f>'GET DATA EN'!Y23</f>
        <v>0</v>
      </c>
      <c r="Z23" s="232">
        <f>'GET DATA EN'!Z23</f>
        <v>0</v>
      </c>
      <c r="AA23" s="9">
        <f>'GET DATA EN'!AA23</f>
        <v>0</v>
      </c>
      <c r="AB23" s="10">
        <f>'GET DATA EN'!AB23</f>
        <v>0</v>
      </c>
      <c r="AC23" s="243">
        <f>'GET DATA EN'!AC23</f>
        <v>0</v>
      </c>
      <c r="AD23" s="9">
        <f>'GET DATA EN'!AD23</f>
        <v>0</v>
      </c>
      <c r="AE23" s="10">
        <f>'GET DATA EN'!AE23</f>
        <v>0</v>
      </c>
      <c r="AF23" s="232">
        <f>'GET DATA EN'!AF23</f>
        <v>0</v>
      </c>
      <c r="AG23" s="39">
        <f>'GET DATA EN'!AG23</f>
        <v>18</v>
      </c>
      <c r="AH23" s="39">
        <f>'GET DATA EN'!AH23</f>
        <v>0</v>
      </c>
      <c r="AI23" s="39">
        <f>'GET DATA EN'!AI23</f>
        <v>2877166</v>
      </c>
      <c r="AK23" s="240"/>
      <c r="AL23" s="240"/>
      <c r="AM23" s="240"/>
      <c r="AN23" s="240"/>
      <c r="AO23" s="240"/>
      <c r="AP23" s="240"/>
      <c r="AR23" s="240"/>
      <c r="AS23" s="240"/>
      <c r="AT23" s="240"/>
      <c r="AU23" s="240"/>
      <c r="AV23" s="240"/>
      <c r="AW23" s="240" t="e">
        <f>AP23-#REF!</f>
        <v>#REF!</v>
      </c>
    </row>
    <row r="24" spans="1:49" s="8" customFormat="1" ht="19.5" customHeight="1" outlineLevel="1" x14ac:dyDescent="0.3">
      <c r="A24" s="286"/>
      <c r="B24" s="167" t="str">
        <f>'GET DATA EN'!B24</f>
        <v>CNG</v>
      </c>
      <c r="C24" s="9">
        <f>'GET DATA EN'!C24</f>
        <v>4</v>
      </c>
      <c r="D24" s="10">
        <f>'GET DATA EN'!D24</f>
        <v>0</v>
      </c>
      <c r="E24" s="243">
        <f>'GET DATA EN'!E24</f>
        <v>5168185</v>
      </c>
      <c r="F24" s="9">
        <f>'GET DATA EN'!F24</f>
        <v>2</v>
      </c>
      <c r="G24" s="10">
        <f>'GET DATA EN'!G24</f>
        <v>0</v>
      </c>
      <c r="H24" s="28">
        <f>'GET DATA EN'!H24</f>
        <v>1083043</v>
      </c>
      <c r="I24" s="9">
        <f>'GET DATA EN'!I24</f>
        <v>0</v>
      </c>
      <c r="J24" s="10">
        <f>'GET DATA EN'!J24</f>
        <v>0</v>
      </c>
      <c r="K24" s="243">
        <f>'GET DATA EN'!K24</f>
        <v>0</v>
      </c>
      <c r="L24" s="9">
        <f>'GET DATA EN'!L24</f>
        <v>0</v>
      </c>
      <c r="M24" s="10">
        <f>'GET DATA EN'!M24</f>
        <v>0</v>
      </c>
      <c r="N24" s="232">
        <f>'GET DATA EN'!N24</f>
        <v>0</v>
      </c>
      <c r="O24" s="247">
        <f>'GET DATA EN'!O24</f>
        <v>0</v>
      </c>
      <c r="P24" s="10">
        <f>'GET DATA EN'!P24</f>
        <v>0</v>
      </c>
      <c r="Q24" s="8">
        <f>'GET DATA EN'!Q24</f>
        <v>0</v>
      </c>
      <c r="R24" s="247">
        <f>'GET DATA EN'!R24</f>
        <v>0</v>
      </c>
      <c r="S24" s="10">
        <f>'GET DATA EN'!S24</f>
        <v>0</v>
      </c>
      <c r="T24" s="8">
        <f>'GET DATA EN'!T24</f>
        <v>0</v>
      </c>
      <c r="U24" s="9">
        <f>'GET DATA EN'!U24</f>
        <v>0</v>
      </c>
      <c r="V24" s="10">
        <f>'GET DATA EN'!V24</f>
        <v>0</v>
      </c>
      <c r="W24" s="243">
        <f>'GET DATA EN'!W24</f>
        <v>0</v>
      </c>
      <c r="X24" s="9">
        <f>'GET DATA EN'!X24</f>
        <v>0</v>
      </c>
      <c r="Y24" s="10">
        <f>'GET DATA EN'!Y24</f>
        <v>0</v>
      </c>
      <c r="Z24" s="232">
        <f>'GET DATA EN'!Z24</f>
        <v>0</v>
      </c>
      <c r="AA24" s="9">
        <f>'GET DATA EN'!AA24</f>
        <v>0</v>
      </c>
      <c r="AB24" s="10">
        <f>'GET DATA EN'!AB24</f>
        <v>0</v>
      </c>
      <c r="AC24" s="243">
        <f>'GET DATA EN'!AC24</f>
        <v>0</v>
      </c>
      <c r="AD24" s="9">
        <f>'GET DATA EN'!AD24</f>
        <v>0</v>
      </c>
      <c r="AE24" s="10">
        <f>'GET DATA EN'!AE24</f>
        <v>0</v>
      </c>
      <c r="AF24" s="232">
        <f>'GET DATA EN'!AF24</f>
        <v>0</v>
      </c>
      <c r="AG24" s="39">
        <f>'GET DATA EN'!AG24</f>
        <v>6</v>
      </c>
      <c r="AH24" s="39">
        <f>'GET DATA EN'!AH24</f>
        <v>0</v>
      </c>
      <c r="AI24" s="39">
        <f>'GET DATA EN'!AI24</f>
        <v>6251228</v>
      </c>
      <c r="AK24" s="240"/>
      <c r="AL24" s="240"/>
      <c r="AM24" s="240"/>
      <c r="AN24" s="240"/>
      <c r="AO24" s="240"/>
      <c r="AP24" s="240"/>
      <c r="AR24" s="240"/>
      <c r="AS24" s="240"/>
      <c r="AT24" s="240"/>
      <c r="AU24" s="240"/>
      <c r="AV24" s="240"/>
      <c r="AW24" s="240" t="e">
        <f>AP24-#REF!</f>
        <v>#REF!</v>
      </c>
    </row>
    <row r="25" spans="1:49" s="15" customFormat="1" ht="19.5" customHeight="1" outlineLevel="1" x14ac:dyDescent="0.3">
      <c r="A25" s="286"/>
      <c r="B25" s="167" t="str">
        <f>'GET DATA EN'!B25</f>
        <v>INDUSTRIAL</v>
      </c>
      <c r="C25" s="9">
        <f>'GET DATA EN'!C25</f>
        <v>1</v>
      </c>
      <c r="D25" s="10">
        <f>'GET DATA EN'!D25</f>
        <v>0</v>
      </c>
      <c r="E25" s="243">
        <f>'GET DATA EN'!E25</f>
        <v>919243</v>
      </c>
      <c r="F25" s="9">
        <f>'GET DATA EN'!F25</f>
        <v>2</v>
      </c>
      <c r="G25" s="10">
        <f>'GET DATA EN'!G25</f>
        <v>0</v>
      </c>
      <c r="H25" s="28">
        <f>'GET DATA EN'!H25</f>
        <v>927152</v>
      </c>
      <c r="I25" s="9">
        <f>'GET DATA EN'!I25</f>
        <v>8</v>
      </c>
      <c r="J25" s="10">
        <f>'GET DATA EN'!J25</f>
        <v>0</v>
      </c>
      <c r="K25" s="243">
        <f>'GET DATA EN'!K25</f>
        <v>11918667</v>
      </c>
      <c r="L25" s="9">
        <f>'GET DATA EN'!L25</f>
        <v>19</v>
      </c>
      <c r="M25" s="10">
        <f>'GET DATA EN'!M25</f>
        <v>0</v>
      </c>
      <c r="N25" s="232">
        <f>'GET DATA EN'!N25</f>
        <v>10016737</v>
      </c>
      <c r="O25" s="9">
        <f>'GET DATA EN'!O25</f>
        <v>6</v>
      </c>
      <c r="P25" s="10">
        <f>'GET DATA EN'!P25</f>
        <v>0</v>
      </c>
      <c r="Q25" s="243">
        <f>'GET DATA EN'!Q25</f>
        <v>3069257</v>
      </c>
      <c r="R25" s="9">
        <f>'GET DATA EN'!R25</f>
        <v>3</v>
      </c>
      <c r="S25" s="10">
        <f>'GET DATA EN'!S25</f>
        <v>0</v>
      </c>
      <c r="T25" s="243">
        <f>'GET DATA EN'!T25</f>
        <v>749053</v>
      </c>
      <c r="U25" s="9">
        <f>'GET DATA EN'!U25</f>
        <v>0</v>
      </c>
      <c r="V25" s="10">
        <f>'GET DATA EN'!V25</f>
        <v>0</v>
      </c>
      <c r="W25" s="243">
        <f>'GET DATA EN'!W25</f>
        <v>0</v>
      </c>
      <c r="X25" s="9">
        <f>'GET DATA EN'!X25</f>
        <v>0</v>
      </c>
      <c r="Y25" s="10">
        <f>'GET DATA EN'!Y25</f>
        <v>0</v>
      </c>
      <c r="Z25" s="232">
        <f>'GET DATA EN'!Z25</f>
        <v>0</v>
      </c>
      <c r="AA25" s="9">
        <f>'GET DATA EN'!AA25</f>
        <v>0</v>
      </c>
      <c r="AB25" s="10">
        <f>'GET DATA EN'!AB25</f>
        <v>0</v>
      </c>
      <c r="AC25" s="243">
        <f>'GET DATA EN'!AC25</f>
        <v>0</v>
      </c>
      <c r="AD25" s="9">
        <f>'GET DATA EN'!AD25</f>
        <v>0</v>
      </c>
      <c r="AE25" s="10">
        <f>'GET DATA EN'!AE25</f>
        <v>0</v>
      </c>
      <c r="AF25" s="232">
        <f>'GET DATA EN'!AF25</f>
        <v>0</v>
      </c>
      <c r="AG25" s="39">
        <f>'GET DATA EN'!AG25</f>
        <v>39</v>
      </c>
      <c r="AH25" s="39">
        <f>'GET DATA EN'!AH25</f>
        <v>0</v>
      </c>
      <c r="AI25" s="39">
        <f>'GET DATA EN'!AI25</f>
        <v>27600109</v>
      </c>
      <c r="AK25" s="240"/>
      <c r="AL25" s="240"/>
      <c r="AM25" s="240"/>
      <c r="AN25" s="240"/>
      <c r="AO25" s="240"/>
      <c r="AP25" s="240"/>
      <c r="AR25" s="240"/>
      <c r="AS25" s="240"/>
      <c r="AT25" s="240"/>
      <c r="AU25" s="240"/>
      <c r="AV25" s="240"/>
      <c r="AW25" s="240" t="e">
        <f>AP25-#REF!</f>
        <v>#REF!</v>
      </c>
    </row>
    <row r="26" spans="1:49" s="15" customFormat="1" ht="19.5" customHeight="1" outlineLevel="1" thickBot="1" x14ac:dyDescent="0.35">
      <c r="A26" s="287"/>
      <c r="B26" s="167" t="str">
        <f>'GET DATA EN'!B26</f>
        <v>AIRCONDITIONING/COGENERATION</v>
      </c>
      <c r="C26" s="160">
        <f>'GET DATA EN'!C26</f>
        <v>0</v>
      </c>
      <c r="D26" s="148">
        <f>'GET DATA EN'!D26</f>
        <v>0</v>
      </c>
      <c r="E26" s="157">
        <f>'GET DATA EN'!E26</f>
        <v>0</v>
      </c>
      <c r="F26" s="160">
        <f>'GET DATA EN'!F26</f>
        <v>0</v>
      </c>
      <c r="G26" s="148">
        <f>'GET DATA EN'!G26</f>
        <v>0</v>
      </c>
      <c r="H26" s="157">
        <f>'GET DATA EN'!H26</f>
        <v>0</v>
      </c>
      <c r="I26" s="160">
        <f>'GET DATA EN'!I26</f>
        <v>0</v>
      </c>
      <c r="J26" s="148">
        <f>'GET DATA EN'!J26</f>
        <v>0</v>
      </c>
      <c r="K26" s="157">
        <f>'GET DATA EN'!K26</f>
        <v>0</v>
      </c>
      <c r="L26" s="160">
        <f>'GET DATA EN'!L26</f>
        <v>0</v>
      </c>
      <c r="M26" s="148">
        <f>'GET DATA EN'!M26</f>
        <v>0</v>
      </c>
      <c r="N26" s="233">
        <f>'GET DATA EN'!N26</f>
        <v>0</v>
      </c>
      <c r="O26" s="160">
        <f>'GET DATA EN'!O26</f>
        <v>0</v>
      </c>
      <c r="P26" s="148">
        <f>'GET DATA EN'!P26</f>
        <v>0</v>
      </c>
      <c r="Q26" s="157">
        <f>'GET DATA EN'!Q26</f>
        <v>0</v>
      </c>
      <c r="R26" s="160">
        <f>'GET DATA EN'!R26</f>
        <v>0</v>
      </c>
      <c r="S26" s="148">
        <f>'GET DATA EN'!S26</f>
        <v>0</v>
      </c>
      <c r="T26" s="157">
        <f>'GET DATA EN'!T26</f>
        <v>0</v>
      </c>
      <c r="U26" s="160">
        <f>'GET DATA EN'!U26</f>
        <v>0</v>
      </c>
      <c r="V26" s="148">
        <f>'GET DATA EN'!V26</f>
        <v>0</v>
      </c>
      <c r="W26" s="157">
        <f>'GET DATA EN'!W26</f>
        <v>0</v>
      </c>
      <c r="X26" s="160">
        <f>'GET DATA EN'!X26</f>
        <v>0</v>
      </c>
      <c r="Y26" s="148">
        <f>'GET DATA EN'!Y26</f>
        <v>0</v>
      </c>
      <c r="Z26" s="233">
        <f>'GET DATA EN'!Z26</f>
        <v>0</v>
      </c>
      <c r="AA26" s="160">
        <f>'GET DATA EN'!AA26</f>
        <v>0</v>
      </c>
      <c r="AB26" s="148">
        <f>'GET DATA EN'!AB26</f>
        <v>0</v>
      </c>
      <c r="AC26" s="157">
        <f>'GET DATA EN'!AC26</f>
        <v>0</v>
      </c>
      <c r="AD26" s="160">
        <f>'GET DATA EN'!AD26</f>
        <v>0</v>
      </c>
      <c r="AE26" s="148">
        <f>'GET DATA EN'!AE26</f>
        <v>0</v>
      </c>
      <c r="AF26" s="233">
        <f>'GET DATA EN'!AF26</f>
        <v>0</v>
      </c>
      <c r="AG26" s="39">
        <f>'GET DATA EN'!AG26</f>
        <v>0</v>
      </c>
      <c r="AH26" s="39">
        <f>'GET DATA EN'!AH26</f>
        <v>0</v>
      </c>
      <c r="AI26" s="39">
        <f>'GET DATA EN'!AI26</f>
        <v>0</v>
      </c>
      <c r="AK26" s="240"/>
      <c r="AL26" s="240"/>
      <c r="AM26" s="240"/>
      <c r="AN26" s="240"/>
      <c r="AO26" s="240"/>
      <c r="AP26" s="240"/>
      <c r="AR26" s="240"/>
      <c r="AS26" s="240"/>
      <c r="AT26" s="240"/>
      <c r="AU26" s="240"/>
      <c r="AV26" s="240"/>
      <c r="AW26" s="240" t="e">
        <f>AP26-#REF!</f>
        <v>#REF!</v>
      </c>
    </row>
    <row r="27" spans="1:49" s="8" customFormat="1" ht="36" customHeight="1" x14ac:dyDescent="0.3">
      <c r="A27" s="285">
        <f>'GET DATA EN'!A27</f>
        <v>4</v>
      </c>
      <c r="B27" s="168" t="str">
        <f>'GET DATA EN'!B27</f>
        <v>PPC S.A.</v>
      </c>
      <c r="C27" s="73">
        <f>'GET DATA EN'!C27</f>
        <v>14947</v>
      </c>
      <c r="D27" s="121">
        <f>'GET DATA EN'!D27</f>
        <v>0</v>
      </c>
      <c r="E27" s="242">
        <f>'GET DATA EN'!E27</f>
        <v>1782773</v>
      </c>
      <c r="F27" s="73">
        <f>'GET DATA EN'!F27</f>
        <v>10126</v>
      </c>
      <c r="G27" s="121">
        <f>'GET DATA EN'!G27</f>
        <v>0</v>
      </c>
      <c r="H27" s="242">
        <f>'GET DATA EN'!H27</f>
        <v>1491198</v>
      </c>
      <c r="I27" s="73">
        <f>'GET DATA EN'!I27</f>
        <v>8553</v>
      </c>
      <c r="J27" s="121">
        <f>'GET DATA EN'!J27</f>
        <v>0</v>
      </c>
      <c r="K27" s="242">
        <f>'GET DATA EN'!K27</f>
        <v>1427949</v>
      </c>
      <c r="L27" s="73">
        <f>'GET DATA EN'!L27</f>
        <v>405</v>
      </c>
      <c r="M27" s="121">
        <f>'GET DATA EN'!M27</f>
        <v>0</v>
      </c>
      <c r="N27" s="231">
        <f>'GET DATA EN'!N27</f>
        <v>39398</v>
      </c>
      <c r="O27" s="73">
        <f>'GET DATA EN'!O27</f>
        <v>500</v>
      </c>
      <c r="P27" s="121">
        <f>'GET DATA EN'!P27</f>
        <v>0</v>
      </c>
      <c r="Q27" s="242">
        <f>'GET DATA EN'!Q27</f>
        <v>83498</v>
      </c>
      <c r="R27" s="73">
        <f>'GET DATA EN'!R27</f>
        <v>515</v>
      </c>
      <c r="S27" s="121">
        <f>'GET DATA EN'!S27</f>
        <v>0</v>
      </c>
      <c r="T27" s="242">
        <f>'GET DATA EN'!T27</f>
        <v>51565</v>
      </c>
      <c r="U27" s="73">
        <f>'GET DATA EN'!U27</f>
        <v>0</v>
      </c>
      <c r="V27" s="121">
        <f>'GET DATA EN'!V27</f>
        <v>0</v>
      </c>
      <c r="W27" s="242">
        <f>'GET DATA EN'!W27</f>
        <v>0</v>
      </c>
      <c r="X27" s="73">
        <f>'GET DATA EN'!X27</f>
        <v>0</v>
      </c>
      <c r="Y27" s="121">
        <f>'GET DATA EN'!Y27</f>
        <v>0</v>
      </c>
      <c r="Z27" s="231">
        <f>'GET DATA EN'!Z27</f>
        <v>0</v>
      </c>
      <c r="AA27" s="73">
        <f>'GET DATA EN'!AA27</f>
        <v>0</v>
      </c>
      <c r="AB27" s="121">
        <f>'GET DATA EN'!AB27</f>
        <v>0</v>
      </c>
      <c r="AC27" s="242">
        <f>'GET DATA EN'!AC27</f>
        <v>0</v>
      </c>
      <c r="AD27" s="73">
        <f>'GET DATA EN'!AD27</f>
        <v>0</v>
      </c>
      <c r="AE27" s="121">
        <f>'GET DATA EN'!AE27</f>
        <v>0</v>
      </c>
      <c r="AF27" s="231">
        <f>'GET DATA EN'!AF27</f>
        <v>0</v>
      </c>
      <c r="AG27" s="121">
        <f>'GET DATA EN'!AG27</f>
        <v>35046</v>
      </c>
      <c r="AH27" s="74">
        <f>'GET DATA EN'!AH27</f>
        <v>0</v>
      </c>
      <c r="AI27" s="74">
        <f>'GET DATA EN'!AI27</f>
        <v>4876381</v>
      </c>
      <c r="AK27" s="240"/>
      <c r="AL27" s="240"/>
      <c r="AM27" s="240"/>
      <c r="AN27" s="240"/>
      <c r="AO27" s="240"/>
      <c r="AP27" s="240"/>
      <c r="AR27" s="240"/>
      <c r="AS27" s="240"/>
      <c r="AT27" s="240"/>
      <c r="AU27" s="240"/>
      <c r="AV27" s="240"/>
      <c r="AW27" s="240" t="e">
        <f>AP27-#REF!</f>
        <v>#REF!</v>
      </c>
    </row>
    <row r="28" spans="1:49" s="8" customFormat="1" ht="19.5" customHeight="1" outlineLevel="1" x14ac:dyDescent="0.3">
      <c r="A28" s="286"/>
      <c r="B28" s="167" t="str">
        <f>'GET DATA EN'!B28</f>
        <v>RESIDENTIAL</v>
      </c>
      <c r="C28" s="9">
        <f>'GET DATA EN'!C28</f>
        <v>14870</v>
      </c>
      <c r="D28" s="10">
        <f>'GET DATA EN'!D28</f>
        <v>0</v>
      </c>
      <c r="E28" s="243">
        <f>'GET DATA EN'!E28</f>
        <v>1652917</v>
      </c>
      <c r="F28" s="9">
        <f>'GET DATA EN'!F28</f>
        <v>10036</v>
      </c>
      <c r="G28" s="10">
        <f>'GET DATA EN'!G28</f>
        <v>0</v>
      </c>
      <c r="H28" s="243">
        <f>'GET DATA EN'!H28</f>
        <v>1363082</v>
      </c>
      <c r="I28" s="9">
        <f>'GET DATA EN'!I28</f>
        <v>8437</v>
      </c>
      <c r="J28" s="10">
        <f>'GET DATA EN'!J28</f>
        <v>0</v>
      </c>
      <c r="K28" s="243">
        <f>'GET DATA EN'!K28</f>
        <v>955711</v>
      </c>
      <c r="L28" s="9">
        <f>'GET DATA EN'!L28</f>
        <v>403</v>
      </c>
      <c r="M28" s="10">
        <f>'GET DATA EN'!M28</f>
        <v>0</v>
      </c>
      <c r="N28" s="232">
        <f>'GET DATA EN'!N28</f>
        <v>34011</v>
      </c>
      <c r="O28" s="9">
        <f>'GET DATA EN'!O28</f>
        <v>494</v>
      </c>
      <c r="P28" s="10">
        <f>'GET DATA EN'!P28</f>
        <v>0</v>
      </c>
      <c r="Q28" s="243">
        <f>'GET DATA EN'!Q28</f>
        <v>34584</v>
      </c>
      <c r="R28" s="9">
        <f>'GET DATA EN'!R28</f>
        <v>514</v>
      </c>
      <c r="S28" s="10">
        <f>'GET DATA EN'!S28</f>
        <v>0</v>
      </c>
      <c r="T28" s="243">
        <f>'GET DATA EN'!T28</f>
        <v>46622</v>
      </c>
      <c r="U28" s="9">
        <f>'GET DATA EN'!U28</f>
        <v>0</v>
      </c>
      <c r="V28" s="10">
        <f>'GET DATA EN'!V28</f>
        <v>0</v>
      </c>
      <c r="W28" s="243">
        <f>'GET DATA EN'!W28</f>
        <v>0</v>
      </c>
      <c r="X28" s="9">
        <f>'GET DATA EN'!X28</f>
        <v>0</v>
      </c>
      <c r="Y28" s="10">
        <f>'GET DATA EN'!Y28</f>
        <v>0</v>
      </c>
      <c r="Z28" s="232">
        <f>'GET DATA EN'!Z28</f>
        <v>0</v>
      </c>
      <c r="AA28" s="9">
        <f>'GET DATA EN'!AA28</f>
        <v>0</v>
      </c>
      <c r="AB28" s="10">
        <f>'GET DATA EN'!AB28</f>
        <v>0</v>
      </c>
      <c r="AC28" s="243">
        <f>'GET DATA EN'!AC28</f>
        <v>0</v>
      </c>
      <c r="AD28" s="9">
        <f>'GET DATA EN'!AD28</f>
        <v>0</v>
      </c>
      <c r="AE28" s="10">
        <f>'GET DATA EN'!AE28</f>
        <v>0</v>
      </c>
      <c r="AF28" s="232">
        <f>'GET DATA EN'!AF28</f>
        <v>0</v>
      </c>
      <c r="AG28" s="39">
        <f>'GET DATA EN'!AG28</f>
        <v>34754</v>
      </c>
      <c r="AH28" s="39">
        <f>'GET DATA EN'!AH28</f>
        <v>0</v>
      </c>
      <c r="AI28" s="39">
        <f>'GET DATA EN'!AI28</f>
        <v>4086927</v>
      </c>
      <c r="AK28" s="240"/>
      <c r="AL28" s="240"/>
      <c r="AM28" s="240"/>
      <c r="AN28" s="240"/>
      <c r="AO28" s="240"/>
      <c r="AP28" s="240"/>
      <c r="AR28" s="240"/>
      <c r="AS28" s="240"/>
      <c r="AT28" s="240"/>
      <c r="AU28" s="240"/>
      <c r="AV28" s="240"/>
      <c r="AW28" s="240" t="e">
        <f>AP28-#REF!</f>
        <v>#REF!</v>
      </c>
    </row>
    <row r="29" spans="1:49" s="8" customFormat="1" ht="19.5" customHeight="1" outlineLevel="1" x14ac:dyDescent="0.3">
      <c r="A29" s="286"/>
      <c r="B29" s="167" t="str">
        <f>'GET DATA EN'!B29</f>
        <v>COMMERCIAL</v>
      </c>
      <c r="C29" s="9">
        <f>'GET DATA EN'!C29</f>
        <v>77</v>
      </c>
      <c r="D29" s="10">
        <f>'GET DATA EN'!D29</f>
        <v>0</v>
      </c>
      <c r="E29" s="243">
        <f>'GET DATA EN'!E29</f>
        <v>128710</v>
      </c>
      <c r="F29" s="9">
        <f>'GET DATA EN'!F29</f>
        <v>90</v>
      </c>
      <c r="G29" s="10">
        <f>'GET DATA EN'!G29</f>
        <v>0</v>
      </c>
      <c r="H29" s="243">
        <f>'GET DATA EN'!H29</f>
        <v>128116</v>
      </c>
      <c r="I29" s="9">
        <f>'GET DATA EN'!I29</f>
        <v>116</v>
      </c>
      <c r="J29" s="10">
        <f>'GET DATA EN'!J29</f>
        <v>0</v>
      </c>
      <c r="K29" s="243">
        <f>'GET DATA EN'!K29</f>
        <v>472238</v>
      </c>
      <c r="L29" s="9">
        <f>'GET DATA EN'!L29</f>
        <v>2</v>
      </c>
      <c r="M29" s="10">
        <f>'GET DATA EN'!M29</f>
        <v>0</v>
      </c>
      <c r="N29" s="232">
        <f>'GET DATA EN'!N29</f>
        <v>5387</v>
      </c>
      <c r="O29" s="9">
        <f>'GET DATA EN'!O29</f>
        <v>6</v>
      </c>
      <c r="P29" s="10">
        <f>'GET DATA EN'!P29</f>
        <v>0</v>
      </c>
      <c r="Q29" s="243">
        <f>'GET DATA EN'!Q29</f>
        <v>48914</v>
      </c>
      <c r="R29" s="9">
        <f>'GET DATA EN'!R29</f>
        <v>1</v>
      </c>
      <c r="S29" s="10">
        <f>'GET DATA EN'!S29</f>
        <v>0</v>
      </c>
      <c r="T29" s="243">
        <f>'GET DATA EN'!T29</f>
        <v>4943</v>
      </c>
      <c r="U29" s="9">
        <f>'GET DATA EN'!U29</f>
        <v>0</v>
      </c>
      <c r="V29" s="10">
        <f>'GET DATA EN'!V29</f>
        <v>0</v>
      </c>
      <c r="W29" s="243">
        <f>'GET DATA EN'!W29</f>
        <v>0</v>
      </c>
      <c r="X29" s="9">
        <f>'GET DATA EN'!X29</f>
        <v>0</v>
      </c>
      <c r="Y29" s="10">
        <f>'GET DATA EN'!Y29</f>
        <v>0</v>
      </c>
      <c r="Z29" s="232">
        <f>'GET DATA EN'!Z29</f>
        <v>0</v>
      </c>
      <c r="AA29" s="9">
        <f>'GET DATA EN'!AA29</f>
        <v>0</v>
      </c>
      <c r="AB29" s="10">
        <f>'GET DATA EN'!AB29</f>
        <v>0</v>
      </c>
      <c r="AC29" s="243">
        <f>'GET DATA EN'!AC29</f>
        <v>0</v>
      </c>
      <c r="AD29" s="9">
        <f>'GET DATA EN'!AD29</f>
        <v>0</v>
      </c>
      <c r="AE29" s="10">
        <f>'GET DATA EN'!AE29</f>
        <v>0</v>
      </c>
      <c r="AF29" s="232">
        <f>'GET DATA EN'!AF29</f>
        <v>0</v>
      </c>
      <c r="AG29" s="39">
        <f>'GET DATA EN'!AG29</f>
        <v>292</v>
      </c>
      <c r="AH29" s="39">
        <f>'GET DATA EN'!AH29</f>
        <v>0</v>
      </c>
      <c r="AI29" s="39">
        <f>'GET DATA EN'!AI29</f>
        <v>788308</v>
      </c>
      <c r="AK29" s="240"/>
      <c r="AL29" s="240"/>
      <c r="AM29" s="240"/>
      <c r="AN29" s="240"/>
      <c r="AO29" s="240"/>
      <c r="AP29" s="240"/>
      <c r="AR29" s="240"/>
      <c r="AS29" s="240"/>
      <c r="AT29" s="240"/>
      <c r="AU29" s="240"/>
      <c r="AV29" s="240"/>
      <c r="AW29" s="240" t="e">
        <f>AP29-#REF!</f>
        <v>#REF!</v>
      </c>
    </row>
    <row r="30" spans="1:49" s="8" customFormat="1" ht="19.5" customHeight="1" outlineLevel="1" x14ac:dyDescent="0.3">
      <c r="A30" s="286"/>
      <c r="B30" s="167" t="str">
        <f>'GET DATA EN'!B30</f>
        <v>CNG</v>
      </c>
      <c r="C30" s="9">
        <f>'GET DATA EN'!C30</f>
        <v>0</v>
      </c>
      <c r="D30" s="10">
        <f>'GET DATA EN'!D30</f>
        <v>0</v>
      </c>
      <c r="E30" s="243">
        <f>'GET DATA EN'!E30</f>
        <v>1146</v>
      </c>
      <c r="F30" s="9">
        <f>'GET DATA EN'!F30</f>
        <v>0</v>
      </c>
      <c r="G30" s="10">
        <f>'GET DATA EN'!G30</f>
        <v>0</v>
      </c>
      <c r="H30" s="243">
        <f>'GET DATA EN'!H30</f>
        <v>0</v>
      </c>
      <c r="I30" s="9">
        <f>'GET DATA EN'!I30</f>
        <v>0</v>
      </c>
      <c r="J30" s="10">
        <f>'GET DATA EN'!J30</f>
        <v>0</v>
      </c>
      <c r="K30" s="243">
        <f>'GET DATA EN'!K30</f>
        <v>0</v>
      </c>
      <c r="L30" s="9">
        <f>'GET DATA EN'!L30</f>
        <v>0</v>
      </c>
      <c r="M30" s="10">
        <f>'GET DATA EN'!M30</f>
        <v>0</v>
      </c>
      <c r="N30" s="232">
        <f>'GET DATA EN'!N30</f>
        <v>0</v>
      </c>
      <c r="O30" s="9">
        <f>'GET DATA EN'!O30</f>
        <v>0</v>
      </c>
      <c r="P30" s="10">
        <f>'GET DATA EN'!P30</f>
        <v>0</v>
      </c>
      <c r="Q30" s="243">
        <f>'GET DATA EN'!Q30</f>
        <v>0</v>
      </c>
      <c r="R30" s="9">
        <f>'GET DATA EN'!R30</f>
        <v>0</v>
      </c>
      <c r="S30" s="10">
        <f>'GET DATA EN'!S30</f>
        <v>0</v>
      </c>
      <c r="T30" s="243">
        <f>'GET DATA EN'!T30</f>
        <v>0</v>
      </c>
      <c r="U30" s="9">
        <f>'GET DATA EN'!U30</f>
        <v>0</v>
      </c>
      <c r="V30" s="10">
        <f>'GET DATA EN'!V30</f>
        <v>0</v>
      </c>
      <c r="W30" s="243">
        <f>'GET DATA EN'!W30</f>
        <v>0</v>
      </c>
      <c r="X30" s="9">
        <f>'GET DATA EN'!X30</f>
        <v>0</v>
      </c>
      <c r="Y30" s="10">
        <f>'GET DATA EN'!Y30</f>
        <v>0</v>
      </c>
      <c r="Z30" s="232">
        <f>'GET DATA EN'!Z30</f>
        <v>0</v>
      </c>
      <c r="AA30" s="9">
        <f>'GET DATA EN'!AA30</f>
        <v>0</v>
      </c>
      <c r="AB30" s="10">
        <f>'GET DATA EN'!AB30</f>
        <v>0</v>
      </c>
      <c r="AC30" s="243">
        <f>'GET DATA EN'!AC30</f>
        <v>0</v>
      </c>
      <c r="AD30" s="9">
        <f>'GET DATA EN'!AD30</f>
        <v>0</v>
      </c>
      <c r="AE30" s="10">
        <f>'GET DATA EN'!AE30</f>
        <v>0</v>
      </c>
      <c r="AF30" s="232">
        <f>'GET DATA EN'!AF30</f>
        <v>0</v>
      </c>
      <c r="AG30" s="39">
        <f>'GET DATA EN'!AG30</f>
        <v>0</v>
      </c>
      <c r="AH30" s="39">
        <f>'GET DATA EN'!AH30</f>
        <v>0</v>
      </c>
      <c r="AI30" s="39">
        <f>'GET DATA EN'!AI30</f>
        <v>1146</v>
      </c>
      <c r="AK30" s="240"/>
      <c r="AL30" s="240"/>
      <c r="AM30" s="240"/>
      <c r="AN30" s="240"/>
      <c r="AO30" s="240"/>
      <c r="AP30" s="240"/>
      <c r="AR30" s="240"/>
      <c r="AS30" s="240"/>
      <c r="AT30" s="240"/>
      <c r="AU30" s="240"/>
      <c r="AV30" s="240"/>
      <c r="AW30" s="240" t="e">
        <f>AP30-#REF!</f>
        <v>#REF!</v>
      </c>
    </row>
    <row r="31" spans="1:49" s="15" customFormat="1" ht="19.5" customHeight="1" outlineLevel="1" x14ac:dyDescent="0.3">
      <c r="A31" s="286"/>
      <c r="B31" s="167" t="str">
        <f>'GET DATA EN'!B31</f>
        <v>INDUSTRIAL</v>
      </c>
      <c r="C31" s="9">
        <f>'GET DATA EN'!C31</f>
        <v>0</v>
      </c>
      <c r="D31" s="10">
        <f>'GET DATA EN'!D31</f>
        <v>0</v>
      </c>
      <c r="E31" s="243">
        <f>'GET DATA EN'!E31</f>
        <v>0</v>
      </c>
      <c r="F31" s="9">
        <f>'GET DATA EN'!F31</f>
        <v>0</v>
      </c>
      <c r="G31" s="10">
        <f>'GET DATA EN'!G31</f>
        <v>0</v>
      </c>
      <c r="H31" s="243">
        <f>'GET DATA EN'!H31</f>
        <v>0</v>
      </c>
      <c r="I31" s="9">
        <f>'GET DATA EN'!I31</f>
        <v>0</v>
      </c>
      <c r="J31" s="10">
        <f>'GET DATA EN'!J31</f>
        <v>0</v>
      </c>
      <c r="K31" s="243">
        <f>'GET DATA EN'!K31</f>
        <v>0</v>
      </c>
      <c r="L31" s="9">
        <f>'GET DATA EN'!L31</f>
        <v>0</v>
      </c>
      <c r="M31" s="10">
        <f>'GET DATA EN'!M31</f>
        <v>0</v>
      </c>
      <c r="N31" s="232">
        <f>'GET DATA EN'!N31</f>
        <v>0</v>
      </c>
      <c r="O31" s="9">
        <f>'GET DATA EN'!O31</f>
        <v>0</v>
      </c>
      <c r="P31" s="10">
        <f>'GET DATA EN'!P31</f>
        <v>0</v>
      </c>
      <c r="Q31" s="243">
        <f>'GET DATA EN'!Q31</f>
        <v>0</v>
      </c>
      <c r="R31" s="9">
        <f>'GET DATA EN'!R31</f>
        <v>0</v>
      </c>
      <c r="S31" s="10">
        <f>'GET DATA EN'!S31</f>
        <v>0</v>
      </c>
      <c r="T31" s="243">
        <f>'GET DATA EN'!T31</f>
        <v>0</v>
      </c>
      <c r="U31" s="9">
        <f>'GET DATA EN'!U31</f>
        <v>0</v>
      </c>
      <c r="V31" s="10">
        <f>'GET DATA EN'!V31</f>
        <v>0</v>
      </c>
      <c r="W31" s="243">
        <f>'GET DATA EN'!W31</f>
        <v>0</v>
      </c>
      <c r="X31" s="9">
        <f>'GET DATA EN'!X31</f>
        <v>0</v>
      </c>
      <c r="Y31" s="10">
        <f>'GET DATA EN'!Y31</f>
        <v>0</v>
      </c>
      <c r="Z31" s="232">
        <f>'GET DATA EN'!Z31</f>
        <v>0</v>
      </c>
      <c r="AA31" s="9">
        <f>'GET DATA EN'!AA31</f>
        <v>0</v>
      </c>
      <c r="AB31" s="10">
        <f>'GET DATA EN'!AB31</f>
        <v>0</v>
      </c>
      <c r="AC31" s="243">
        <f>'GET DATA EN'!AC31</f>
        <v>0</v>
      </c>
      <c r="AD31" s="9">
        <f>'GET DATA EN'!AD31</f>
        <v>0</v>
      </c>
      <c r="AE31" s="10">
        <f>'GET DATA EN'!AE31</f>
        <v>0</v>
      </c>
      <c r="AF31" s="232">
        <f>'GET DATA EN'!AF31</f>
        <v>0</v>
      </c>
      <c r="AG31" s="39">
        <f>'GET DATA EN'!AG31</f>
        <v>0</v>
      </c>
      <c r="AH31" s="39">
        <f>'GET DATA EN'!AH31</f>
        <v>0</v>
      </c>
      <c r="AI31" s="39">
        <f>'GET DATA EN'!AI31</f>
        <v>0</v>
      </c>
      <c r="AK31" s="240"/>
      <c r="AL31" s="240"/>
      <c r="AM31" s="240"/>
      <c r="AN31" s="240"/>
      <c r="AO31" s="240"/>
      <c r="AP31" s="240"/>
      <c r="AR31" s="240"/>
      <c r="AS31" s="240"/>
      <c r="AT31" s="240"/>
      <c r="AU31" s="240"/>
      <c r="AV31" s="240"/>
      <c r="AW31" s="240" t="e">
        <f>AP31-#REF!</f>
        <v>#REF!</v>
      </c>
    </row>
    <row r="32" spans="1:49" s="15" customFormat="1" ht="19.5" customHeight="1" outlineLevel="1" thickBot="1" x14ac:dyDescent="0.35">
      <c r="A32" s="287"/>
      <c r="B32" s="167" t="str">
        <f>'GET DATA EN'!B32</f>
        <v>AIRCONDITIONING/COGENERATION</v>
      </c>
      <c r="C32" s="160">
        <f>'GET DATA EN'!C32</f>
        <v>0</v>
      </c>
      <c r="D32" s="148">
        <f>'GET DATA EN'!D32</f>
        <v>0</v>
      </c>
      <c r="E32" s="157">
        <f>'GET DATA EN'!E32</f>
        <v>0</v>
      </c>
      <c r="F32" s="160">
        <f>'GET DATA EN'!F32</f>
        <v>0</v>
      </c>
      <c r="G32" s="148">
        <f>'GET DATA EN'!G32</f>
        <v>0</v>
      </c>
      <c r="H32" s="157">
        <f>'GET DATA EN'!H32</f>
        <v>0</v>
      </c>
      <c r="I32" s="160">
        <f>'GET DATA EN'!I32</f>
        <v>0</v>
      </c>
      <c r="J32" s="148">
        <f>'GET DATA EN'!J32</f>
        <v>0</v>
      </c>
      <c r="K32" s="157">
        <f>'GET DATA EN'!K32</f>
        <v>0</v>
      </c>
      <c r="L32" s="160">
        <f>'GET DATA EN'!L32</f>
        <v>0</v>
      </c>
      <c r="M32" s="148">
        <f>'GET DATA EN'!M32</f>
        <v>0</v>
      </c>
      <c r="N32" s="233">
        <f>'GET DATA EN'!N32</f>
        <v>0</v>
      </c>
      <c r="O32" s="160">
        <f>'GET DATA EN'!O32</f>
        <v>0</v>
      </c>
      <c r="P32" s="148">
        <f>'GET DATA EN'!P32</f>
        <v>0</v>
      </c>
      <c r="Q32" s="157">
        <f>'GET DATA EN'!Q32</f>
        <v>0</v>
      </c>
      <c r="R32" s="160">
        <f>'GET DATA EN'!R32</f>
        <v>0</v>
      </c>
      <c r="S32" s="148">
        <f>'GET DATA EN'!S32</f>
        <v>0</v>
      </c>
      <c r="T32" s="157">
        <f>'GET DATA EN'!T32</f>
        <v>0</v>
      </c>
      <c r="U32" s="160">
        <f>'GET DATA EN'!U32</f>
        <v>0</v>
      </c>
      <c r="V32" s="148">
        <f>'GET DATA EN'!V32</f>
        <v>0</v>
      </c>
      <c r="W32" s="157">
        <f>'GET DATA EN'!W32</f>
        <v>0</v>
      </c>
      <c r="X32" s="160">
        <f>'GET DATA EN'!X32</f>
        <v>0</v>
      </c>
      <c r="Y32" s="148">
        <f>'GET DATA EN'!Y32</f>
        <v>0</v>
      </c>
      <c r="Z32" s="233">
        <f>'GET DATA EN'!Z32</f>
        <v>0</v>
      </c>
      <c r="AA32" s="160">
        <f>'GET DATA EN'!AA32</f>
        <v>0</v>
      </c>
      <c r="AB32" s="148">
        <f>'GET DATA EN'!AB32</f>
        <v>0</v>
      </c>
      <c r="AC32" s="157">
        <f>'GET DATA EN'!AC32</f>
        <v>0</v>
      </c>
      <c r="AD32" s="160">
        <f>'GET DATA EN'!AD32</f>
        <v>0</v>
      </c>
      <c r="AE32" s="148">
        <f>'GET DATA EN'!AE32</f>
        <v>0</v>
      </c>
      <c r="AF32" s="233">
        <f>'GET DATA EN'!AF32</f>
        <v>0</v>
      </c>
      <c r="AG32" s="39">
        <f>'GET DATA EN'!AG32</f>
        <v>0</v>
      </c>
      <c r="AH32" s="39">
        <f>'GET DATA EN'!AH32</f>
        <v>0</v>
      </c>
      <c r="AI32" s="39">
        <f>'GET DATA EN'!AI32</f>
        <v>0</v>
      </c>
      <c r="AK32" s="240"/>
      <c r="AL32" s="240"/>
      <c r="AM32" s="240"/>
      <c r="AN32" s="240"/>
      <c r="AO32" s="240"/>
      <c r="AP32" s="240"/>
      <c r="AR32" s="240"/>
      <c r="AS32" s="240"/>
      <c r="AT32" s="240"/>
      <c r="AU32" s="240"/>
      <c r="AV32" s="240"/>
      <c r="AW32" s="240" t="e">
        <f>AP32-#REF!</f>
        <v>#REF!</v>
      </c>
    </row>
    <row r="33" spans="1:49" s="8" customFormat="1" ht="36" customHeight="1" x14ac:dyDescent="0.3">
      <c r="A33" s="285">
        <f>'GET DATA EN'!A33</f>
        <v>5</v>
      </c>
      <c r="B33" s="168" t="str">
        <f>'GET DATA EN'!B33</f>
        <v>ELINOIL S.A.</v>
      </c>
      <c r="C33" s="73">
        <f>'GET DATA EN'!C33</f>
        <v>164</v>
      </c>
      <c r="D33" s="121">
        <f>'GET DATA EN'!D33</f>
        <v>0</v>
      </c>
      <c r="E33" s="242">
        <f>'GET DATA EN'!E33</f>
        <v>51005</v>
      </c>
      <c r="F33" s="73">
        <f>'GET DATA EN'!F33</f>
        <v>93</v>
      </c>
      <c r="G33" s="121">
        <f>'GET DATA EN'!G33</f>
        <v>0</v>
      </c>
      <c r="H33" s="242">
        <f>'GET DATA EN'!H33</f>
        <v>349057</v>
      </c>
      <c r="I33" s="73">
        <f>'GET DATA EN'!I33</f>
        <v>198</v>
      </c>
      <c r="J33" s="121">
        <f>'GET DATA EN'!J33</f>
        <v>0</v>
      </c>
      <c r="K33" s="242">
        <f>'GET DATA EN'!K33</f>
        <v>151791</v>
      </c>
      <c r="L33" s="73">
        <f>'GET DATA EN'!L33</f>
        <v>5</v>
      </c>
      <c r="M33" s="121">
        <f>'GET DATA EN'!M33</f>
        <v>0</v>
      </c>
      <c r="N33" s="231">
        <f>'GET DATA EN'!N33</f>
        <v>358</v>
      </c>
      <c r="O33" s="73">
        <f>'GET DATA EN'!O33</f>
        <v>13</v>
      </c>
      <c r="P33" s="121">
        <f>'GET DATA EN'!P33</f>
        <v>0</v>
      </c>
      <c r="Q33" s="242">
        <f>'GET DATA EN'!Q33</f>
        <v>1065</v>
      </c>
      <c r="R33" s="73">
        <f>'GET DATA EN'!R33</f>
        <v>2</v>
      </c>
      <c r="S33" s="121">
        <f>'GET DATA EN'!S33</f>
        <v>0</v>
      </c>
      <c r="T33" s="242">
        <f>'GET DATA EN'!T33</f>
        <v>500</v>
      </c>
      <c r="U33" s="73">
        <f>'GET DATA EN'!U33</f>
        <v>0</v>
      </c>
      <c r="V33" s="121">
        <f>'GET DATA EN'!V33</f>
        <v>0</v>
      </c>
      <c r="W33" s="242">
        <f>'GET DATA EN'!W33</f>
        <v>0</v>
      </c>
      <c r="X33" s="73">
        <f>'GET DATA EN'!X33</f>
        <v>0</v>
      </c>
      <c r="Y33" s="121">
        <f>'GET DATA EN'!Y33</f>
        <v>0</v>
      </c>
      <c r="Z33" s="231">
        <f>'GET DATA EN'!Z33</f>
        <v>0</v>
      </c>
      <c r="AA33" s="73">
        <f>'GET DATA EN'!AA33</f>
        <v>0</v>
      </c>
      <c r="AB33" s="121">
        <f>'GET DATA EN'!AB33</f>
        <v>0</v>
      </c>
      <c r="AC33" s="242">
        <f>'GET DATA EN'!AC33</f>
        <v>0</v>
      </c>
      <c r="AD33" s="73">
        <f>'GET DATA EN'!AD33</f>
        <v>0</v>
      </c>
      <c r="AE33" s="121">
        <f>'GET DATA EN'!AE33</f>
        <v>0</v>
      </c>
      <c r="AF33" s="231">
        <f>'GET DATA EN'!AF33</f>
        <v>0</v>
      </c>
      <c r="AG33" s="121">
        <f>'GET DATA EN'!AG33</f>
        <v>475</v>
      </c>
      <c r="AH33" s="74">
        <f>'GET DATA EN'!AH33</f>
        <v>0</v>
      </c>
      <c r="AI33" s="74">
        <f>'GET DATA EN'!AI33</f>
        <v>553776</v>
      </c>
      <c r="AK33" s="240"/>
      <c r="AL33" s="240"/>
      <c r="AM33" s="240"/>
      <c r="AN33" s="240"/>
      <c r="AO33" s="240"/>
      <c r="AP33" s="240"/>
      <c r="AR33" s="240"/>
      <c r="AS33" s="240"/>
      <c r="AT33" s="240"/>
      <c r="AU33" s="240"/>
      <c r="AV33" s="240"/>
      <c r="AW33" s="240" t="e">
        <f>AP33-#REF!</f>
        <v>#REF!</v>
      </c>
    </row>
    <row r="34" spans="1:49" s="8" customFormat="1" ht="19.5" customHeight="1" outlineLevel="1" x14ac:dyDescent="0.3">
      <c r="A34" s="286"/>
      <c r="B34" s="167" t="str">
        <f>'GET DATA EN'!B34</f>
        <v>RESIDENTIAL</v>
      </c>
      <c r="C34" s="9">
        <f>'GET DATA EN'!C34</f>
        <v>159</v>
      </c>
      <c r="D34" s="10">
        <f>'GET DATA EN'!D34</f>
        <v>0</v>
      </c>
      <c r="E34" s="243">
        <f>'GET DATA EN'!E34</f>
        <v>17283</v>
      </c>
      <c r="F34" s="9">
        <f>'GET DATA EN'!F34</f>
        <v>87</v>
      </c>
      <c r="G34" s="10">
        <f>'GET DATA EN'!G34</f>
        <v>0</v>
      </c>
      <c r="H34" s="243">
        <f>'GET DATA EN'!H34</f>
        <v>10493</v>
      </c>
      <c r="I34" s="9">
        <f>'GET DATA EN'!I34</f>
        <v>188</v>
      </c>
      <c r="J34" s="10">
        <f>'GET DATA EN'!J34</f>
        <v>0</v>
      </c>
      <c r="K34" s="243">
        <f>'GET DATA EN'!K34</f>
        <v>21461</v>
      </c>
      <c r="L34" s="9">
        <f>'GET DATA EN'!L34</f>
        <v>5</v>
      </c>
      <c r="M34" s="10">
        <f>'GET DATA EN'!M34</f>
        <v>0</v>
      </c>
      <c r="N34" s="232">
        <f>'GET DATA EN'!N34</f>
        <v>358</v>
      </c>
      <c r="O34" s="9">
        <f>'GET DATA EN'!O34</f>
        <v>13</v>
      </c>
      <c r="P34" s="10">
        <f>'GET DATA EN'!P34</f>
        <v>0</v>
      </c>
      <c r="Q34" s="243">
        <f>'GET DATA EN'!Q34</f>
        <v>1065</v>
      </c>
      <c r="R34" s="9">
        <f>'GET DATA EN'!R34</f>
        <v>2</v>
      </c>
      <c r="S34" s="10">
        <f>'GET DATA EN'!S34</f>
        <v>0</v>
      </c>
      <c r="T34" s="243">
        <f>'GET DATA EN'!T34</f>
        <v>500</v>
      </c>
      <c r="U34" s="9">
        <f>'GET DATA EN'!U34</f>
        <v>0</v>
      </c>
      <c r="V34" s="10">
        <f>'GET DATA EN'!V34</f>
        <v>0</v>
      </c>
      <c r="W34" s="243">
        <f>'GET DATA EN'!W34</f>
        <v>0</v>
      </c>
      <c r="X34" s="9">
        <f>'GET DATA EN'!X34</f>
        <v>0</v>
      </c>
      <c r="Y34" s="10">
        <f>'GET DATA EN'!Y34</f>
        <v>0</v>
      </c>
      <c r="Z34" s="232">
        <f>'GET DATA EN'!Z34</f>
        <v>0</v>
      </c>
      <c r="AA34" s="9">
        <f>'GET DATA EN'!AA34</f>
        <v>0</v>
      </c>
      <c r="AB34" s="10">
        <f>'GET DATA EN'!AB34</f>
        <v>0</v>
      </c>
      <c r="AC34" s="243">
        <f>'GET DATA EN'!AC34</f>
        <v>0</v>
      </c>
      <c r="AD34" s="9">
        <f>'GET DATA EN'!AD34</f>
        <v>0</v>
      </c>
      <c r="AE34" s="10">
        <f>'GET DATA EN'!AE34</f>
        <v>0</v>
      </c>
      <c r="AF34" s="232">
        <f>'GET DATA EN'!AF34</f>
        <v>0</v>
      </c>
      <c r="AG34" s="39">
        <f>'GET DATA EN'!AG34</f>
        <v>454</v>
      </c>
      <c r="AH34" s="39">
        <f>'GET DATA EN'!AH34</f>
        <v>0</v>
      </c>
      <c r="AI34" s="39">
        <f>'GET DATA EN'!AI34</f>
        <v>51160</v>
      </c>
      <c r="AK34" s="240"/>
      <c r="AL34" s="240"/>
      <c r="AM34" s="240"/>
      <c r="AN34" s="240"/>
      <c r="AO34" s="240"/>
      <c r="AP34" s="240"/>
      <c r="AR34" s="240"/>
      <c r="AS34" s="240"/>
      <c r="AT34" s="240"/>
      <c r="AU34" s="240"/>
      <c r="AV34" s="240"/>
      <c r="AW34" s="240" t="e">
        <f>AP34-#REF!</f>
        <v>#REF!</v>
      </c>
    </row>
    <row r="35" spans="1:49" s="8" customFormat="1" ht="19.5" customHeight="1" outlineLevel="1" x14ac:dyDescent="0.3">
      <c r="A35" s="286"/>
      <c r="B35" s="167" t="str">
        <f>'GET DATA EN'!B35</f>
        <v>COMMERCIAL</v>
      </c>
      <c r="C35" s="9">
        <f>'GET DATA EN'!C35</f>
        <v>5</v>
      </c>
      <c r="D35" s="10">
        <f>'GET DATA EN'!D35</f>
        <v>0</v>
      </c>
      <c r="E35" s="243">
        <f>'GET DATA EN'!E35</f>
        <v>33722</v>
      </c>
      <c r="F35" s="9">
        <f>'GET DATA EN'!F35</f>
        <v>5</v>
      </c>
      <c r="G35" s="10">
        <f>'GET DATA EN'!G35</f>
        <v>0</v>
      </c>
      <c r="H35" s="243">
        <f>'GET DATA EN'!H35</f>
        <v>4525</v>
      </c>
      <c r="I35" s="9">
        <f>'GET DATA EN'!I35</f>
        <v>10</v>
      </c>
      <c r="J35" s="10">
        <f>'GET DATA EN'!J35</f>
        <v>0</v>
      </c>
      <c r="K35" s="243">
        <f>'GET DATA EN'!K35</f>
        <v>130330</v>
      </c>
      <c r="L35" s="9">
        <f>'GET DATA EN'!L35</f>
        <v>0</v>
      </c>
      <c r="M35" s="10">
        <f>'GET DATA EN'!M35</f>
        <v>0</v>
      </c>
      <c r="N35" s="232">
        <f>'GET DATA EN'!N35</f>
        <v>0</v>
      </c>
      <c r="O35" s="9">
        <f>'GET DATA EN'!O35</f>
        <v>0</v>
      </c>
      <c r="P35" s="10">
        <f>'GET DATA EN'!P35</f>
        <v>0</v>
      </c>
      <c r="Q35" s="243">
        <f>'GET DATA EN'!Q35</f>
        <v>0</v>
      </c>
      <c r="R35" s="9">
        <f>'GET DATA EN'!R35</f>
        <v>0</v>
      </c>
      <c r="S35" s="10">
        <f>'GET DATA EN'!S35</f>
        <v>0</v>
      </c>
      <c r="T35" s="243">
        <f>'GET DATA EN'!T35</f>
        <v>0</v>
      </c>
      <c r="U35" s="9">
        <f>'GET DATA EN'!U35</f>
        <v>0</v>
      </c>
      <c r="V35" s="10">
        <f>'GET DATA EN'!V35</f>
        <v>0</v>
      </c>
      <c r="W35" s="243">
        <f>'GET DATA EN'!W35</f>
        <v>0</v>
      </c>
      <c r="X35" s="9">
        <f>'GET DATA EN'!X35</f>
        <v>0</v>
      </c>
      <c r="Y35" s="10">
        <f>'GET DATA EN'!Y35</f>
        <v>0</v>
      </c>
      <c r="Z35" s="232">
        <f>'GET DATA EN'!Z35</f>
        <v>0</v>
      </c>
      <c r="AA35" s="9">
        <f>'GET DATA EN'!AA35</f>
        <v>0</v>
      </c>
      <c r="AB35" s="10">
        <f>'GET DATA EN'!AB35</f>
        <v>0</v>
      </c>
      <c r="AC35" s="243">
        <f>'GET DATA EN'!AC35</f>
        <v>0</v>
      </c>
      <c r="AD35" s="9">
        <f>'GET DATA EN'!AD35</f>
        <v>0</v>
      </c>
      <c r="AE35" s="10">
        <f>'GET DATA EN'!AE35</f>
        <v>0</v>
      </c>
      <c r="AF35" s="232">
        <f>'GET DATA EN'!AF35</f>
        <v>0</v>
      </c>
      <c r="AG35" s="39">
        <f>'GET DATA EN'!AG35</f>
        <v>20</v>
      </c>
      <c r="AH35" s="39">
        <f>'GET DATA EN'!AH35</f>
        <v>0</v>
      </c>
      <c r="AI35" s="39">
        <f>'GET DATA EN'!AI35</f>
        <v>168577</v>
      </c>
      <c r="AK35" s="240"/>
      <c r="AL35" s="240"/>
      <c r="AM35" s="240"/>
      <c r="AN35" s="240"/>
      <c r="AO35" s="240"/>
      <c r="AP35" s="240"/>
      <c r="AR35" s="240"/>
      <c r="AS35" s="240"/>
      <c r="AT35" s="240"/>
      <c r="AU35" s="240"/>
      <c r="AV35" s="240"/>
      <c r="AW35" s="240" t="e">
        <f>AP35-#REF!</f>
        <v>#REF!</v>
      </c>
    </row>
    <row r="36" spans="1:49" s="8" customFormat="1" ht="19.5" customHeight="1" outlineLevel="1" x14ac:dyDescent="0.3">
      <c r="A36" s="286"/>
      <c r="B36" s="167" t="str">
        <f>'GET DATA EN'!B36</f>
        <v>CNG</v>
      </c>
      <c r="C36" s="9">
        <f>'GET DATA EN'!C36</f>
        <v>0</v>
      </c>
      <c r="D36" s="10">
        <f>'GET DATA EN'!D36</f>
        <v>0</v>
      </c>
      <c r="E36" s="243">
        <f>'GET DATA EN'!E36</f>
        <v>0</v>
      </c>
      <c r="F36" s="9">
        <f>'GET DATA EN'!F36</f>
        <v>1</v>
      </c>
      <c r="G36" s="10">
        <f>'GET DATA EN'!G36</f>
        <v>0</v>
      </c>
      <c r="H36" s="243">
        <f>'GET DATA EN'!H36</f>
        <v>334039</v>
      </c>
      <c r="I36" s="9">
        <f>'GET DATA EN'!I36</f>
        <v>0</v>
      </c>
      <c r="J36" s="10">
        <f>'GET DATA EN'!J36</f>
        <v>0</v>
      </c>
      <c r="K36" s="243">
        <f>'GET DATA EN'!K36</f>
        <v>0</v>
      </c>
      <c r="L36" s="9">
        <f>'GET DATA EN'!L36</f>
        <v>0</v>
      </c>
      <c r="M36" s="10">
        <f>'GET DATA EN'!M36</f>
        <v>0</v>
      </c>
      <c r="N36" s="232">
        <f>'GET DATA EN'!N36</f>
        <v>0</v>
      </c>
      <c r="O36" s="9">
        <f>'GET DATA EN'!O36</f>
        <v>0</v>
      </c>
      <c r="P36" s="10">
        <f>'GET DATA EN'!P36</f>
        <v>0</v>
      </c>
      <c r="Q36" s="243">
        <f>'GET DATA EN'!Q36</f>
        <v>0</v>
      </c>
      <c r="R36" s="9">
        <f>'GET DATA EN'!R36</f>
        <v>0</v>
      </c>
      <c r="S36" s="10">
        <f>'GET DATA EN'!S36</f>
        <v>0</v>
      </c>
      <c r="T36" s="243">
        <f>'GET DATA EN'!T36</f>
        <v>0</v>
      </c>
      <c r="U36" s="9">
        <f>'GET DATA EN'!U36</f>
        <v>0</v>
      </c>
      <c r="V36" s="10">
        <f>'GET DATA EN'!V36</f>
        <v>0</v>
      </c>
      <c r="W36" s="243">
        <f>'GET DATA EN'!W36</f>
        <v>0</v>
      </c>
      <c r="X36" s="9">
        <f>'GET DATA EN'!X36</f>
        <v>0</v>
      </c>
      <c r="Y36" s="10">
        <f>'GET DATA EN'!Y36</f>
        <v>0</v>
      </c>
      <c r="Z36" s="232">
        <f>'GET DATA EN'!Z36</f>
        <v>0</v>
      </c>
      <c r="AA36" s="9">
        <f>'GET DATA EN'!AA36</f>
        <v>0</v>
      </c>
      <c r="AB36" s="10">
        <f>'GET DATA EN'!AB36</f>
        <v>0</v>
      </c>
      <c r="AC36" s="243">
        <f>'GET DATA EN'!AC36</f>
        <v>0</v>
      </c>
      <c r="AD36" s="9">
        <f>'GET DATA EN'!AD36</f>
        <v>0</v>
      </c>
      <c r="AE36" s="10">
        <f>'GET DATA EN'!AE36</f>
        <v>0</v>
      </c>
      <c r="AF36" s="232">
        <f>'GET DATA EN'!AF36</f>
        <v>0</v>
      </c>
      <c r="AG36" s="39">
        <f>'GET DATA EN'!AG36</f>
        <v>1</v>
      </c>
      <c r="AH36" s="39">
        <f>'GET DATA EN'!AH36</f>
        <v>0</v>
      </c>
      <c r="AI36" s="39">
        <f>'GET DATA EN'!AI36</f>
        <v>334039</v>
      </c>
      <c r="AK36" s="240"/>
      <c r="AL36" s="240"/>
      <c r="AM36" s="240"/>
      <c r="AN36" s="240"/>
      <c r="AO36" s="240"/>
      <c r="AP36" s="240"/>
      <c r="AR36" s="240"/>
      <c r="AS36" s="240"/>
      <c r="AT36" s="240"/>
      <c r="AU36" s="240"/>
      <c r="AV36" s="240"/>
      <c r="AW36" s="240" t="e">
        <f>AP36-#REF!</f>
        <v>#REF!</v>
      </c>
    </row>
    <row r="37" spans="1:49" s="15" customFormat="1" ht="19.5" customHeight="1" outlineLevel="1" x14ac:dyDescent="0.3">
      <c r="A37" s="286"/>
      <c r="B37" s="167" t="str">
        <f>'GET DATA EN'!B37</f>
        <v>INDUSTRIAL</v>
      </c>
      <c r="C37" s="9">
        <f>'GET DATA EN'!C37</f>
        <v>0</v>
      </c>
      <c r="D37" s="10">
        <f>'GET DATA EN'!D37</f>
        <v>0</v>
      </c>
      <c r="E37" s="243">
        <f>'GET DATA EN'!E37</f>
        <v>0</v>
      </c>
      <c r="F37" s="9">
        <f>'GET DATA EN'!F37</f>
        <v>0</v>
      </c>
      <c r="G37" s="10">
        <f>'GET DATA EN'!G37</f>
        <v>0</v>
      </c>
      <c r="H37" s="243">
        <f>'GET DATA EN'!H37</f>
        <v>0</v>
      </c>
      <c r="I37" s="9">
        <f>'GET DATA EN'!I37</f>
        <v>0</v>
      </c>
      <c r="J37" s="10">
        <f>'GET DATA EN'!J37</f>
        <v>0</v>
      </c>
      <c r="K37" s="243">
        <f>'GET DATA EN'!K37</f>
        <v>0</v>
      </c>
      <c r="L37" s="9">
        <f>'GET DATA EN'!L37</f>
        <v>0</v>
      </c>
      <c r="M37" s="10">
        <f>'GET DATA EN'!M37</f>
        <v>0</v>
      </c>
      <c r="N37" s="232">
        <f>'GET DATA EN'!N37</f>
        <v>0</v>
      </c>
      <c r="O37" s="9">
        <f>'GET DATA EN'!O37</f>
        <v>0</v>
      </c>
      <c r="P37" s="10">
        <f>'GET DATA EN'!P37</f>
        <v>0</v>
      </c>
      <c r="Q37" s="243">
        <f>'GET DATA EN'!Q37</f>
        <v>0</v>
      </c>
      <c r="R37" s="9">
        <f>'GET DATA EN'!R37</f>
        <v>0</v>
      </c>
      <c r="S37" s="10">
        <f>'GET DATA EN'!S37</f>
        <v>0</v>
      </c>
      <c r="T37" s="243">
        <f>'GET DATA EN'!T37</f>
        <v>0</v>
      </c>
      <c r="U37" s="9">
        <f>'GET DATA EN'!U37</f>
        <v>0</v>
      </c>
      <c r="V37" s="10">
        <f>'GET DATA EN'!V37</f>
        <v>0</v>
      </c>
      <c r="W37" s="243">
        <f>'GET DATA EN'!W37</f>
        <v>0</v>
      </c>
      <c r="X37" s="9">
        <f>'GET DATA EN'!X37</f>
        <v>0</v>
      </c>
      <c r="Y37" s="10">
        <f>'GET DATA EN'!Y37</f>
        <v>0</v>
      </c>
      <c r="Z37" s="232">
        <f>'GET DATA EN'!Z37</f>
        <v>0</v>
      </c>
      <c r="AA37" s="9">
        <f>'GET DATA EN'!AA37</f>
        <v>0</v>
      </c>
      <c r="AB37" s="10">
        <f>'GET DATA EN'!AB37</f>
        <v>0</v>
      </c>
      <c r="AC37" s="243">
        <f>'GET DATA EN'!AC37</f>
        <v>0</v>
      </c>
      <c r="AD37" s="9">
        <f>'GET DATA EN'!AD37</f>
        <v>0</v>
      </c>
      <c r="AE37" s="10">
        <f>'GET DATA EN'!AE37</f>
        <v>0</v>
      </c>
      <c r="AF37" s="232">
        <f>'GET DATA EN'!AF37</f>
        <v>0</v>
      </c>
      <c r="AG37" s="39">
        <f>'GET DATA EN'!AG37</f>
        <v>0</v>
      </c>
      <c r="AH37" s="39">
        <f>'GET DATA EN'!AH37</f>
        <v>0</v>
      </c>
      <c r="AI37" s="39">
        <f>'GET DATA EN'!AI37</f>
        <v>0</v>
      </c>
      <c r="AK37" s="240"/>
      <c r="AL37" s="240"/>
      <c r="AM37" s="240"/>
      <c r="AN37" s="240"/>
      <c r="AO37" s="240"/>
      <c r="AP37" s="240"/>
      <c r="AR37" s="240"/>
      <c r="AS37" s="240"/>
      <c r="AT37" s="240"/>
      <c r="AU37" s="240"/>
      <c r="AV37" s="240"/>
      <c r="AW37" s="240" t="e">
        <f>AP37-#REF!</f>
        <v>#REF!</v>
      </c>
    </row>
    <row r="38" spans="1:49" s="15" customFormat="1" ht="19.5" customHeight="1" outlineLevel="1" thickBot="1" x14ac:dyDescent="0.35">
      <c r="A38" s="287"/>
      <c r="B38" s="167" t="str">
        <f>'GET DATA EN'!B38</f>
        <v>AIRCONDITIONING/COGENERATION</v>
      </c>
      <c r="C38" s="160">
        <f>'GET DATA EN'!C38</f>
        <v>0</v>
      </c>
      <c r="D38" s="148">
        <f>'GET DATA EN'!D38</f>
        <v>0</v>
      </c>
      <c r="E38" s="157">
        <f>'GET DATA EN'!E38</f>
        <v>0</v>
      </c>
      <c r="F38" s="160">
        <f>'GET DATA EN'!F38</f>
        <v>0</v>
      </c>
      <c r="G38" s="148">
        <f>'GET DATA EN'!G38</f>
        <v>0</v>
      </c>
      <c r="H38" s="157">
        <f>'GET DATA EN'!H38</f>
        <v>0</v>
      </c>
      <c r="I38" s="160">
        <f>'GET DATA EN'!I38</f>
        <v>0</v>
      </c>
      <c r="J38" s="148">
        <f>'GET DATA EN'!J38</f>
        <v>0</v>
      </c>
      <c r="K38" s="157">
        <f>'GET DATA EN'!K38</f>
        <v>0</v>
      </c>
      <c r="L38" s="160">
        <f>'GET DATA EN'!L38</f>
        <v>0</v>
      </c>
      <c r="M38" s="148">
        <f>'GET DATA EN'!M38</f>
        <v>0</v>
      </c>
      <c r="N38" s="233">
        <f>'GET DATA EN'!N38</f>
        <v>0</v>
      </c>
      <c r="O38" s="160">
        <f>'GET DATA EN'!O38</f>
        <v>0</v>
      </c>
      <c r="P38" s="148">
        <f>'GET DATA EN'!P38</f>
        <v>0</v>
      </c>
      <c r="Q38" s="157">
        <f>'GET DATA EN'!Q38</f>
        <v>0</v>
      </c>
      <c r="R38" s="160">
        <f>'GET DATA EN'!R38</f>
        <v>0</v>
      </c>
      <c r="S38" s="148">
        <f>'GET DATA EN'!S38</f>
        <v>0</v>
      </c>
      <c r="T38" s="157">
        <f>'GET DATA EN'!T38</f>
        <v>0</v>
      </c>
      <c r="U38" s="160">
        <f>'GET DATA EN'!U38</f>
        <v>0</v>
      </c>
      <c r="V38" s="148">
        <f>'GET DATA EN'!V38</f>
        <v>0</v>
      </c>
      <c r="W38" s="157">
        <f>'GET DATA EN'!W38</f>
        <v>0</v>
      </c>
      <c r="X38" s="160">
        <f>'GET DATA EN'!X38</f>
        <v>0</v>
      </c>
      <c r="Y38" s="148">
        <f>'GET DATA EN'!Y38</f>
        <v>0</v>
      </c>
      <c r="Z38" s="233">
        <f>'GET DATA EN'!Z38</f>
        <v>0</v>
      </c>
      <c r="AA38" s="160">
        <f>'GET DATA EN'!AA38</f>
        <v>0</v>
      </c>
      <c r="AB38" s="148">
        <f>'GET DATA EN'!AB38</f>
        <v>0</v>
      </c>
      <c r="AC38" s="157">
        <f>'GET DATA EN'!AC38</f>
        <v>0</v>
      </c>
      <c r="AD38" s="160">
        <f>'GET DATA EN'!AD38</f>
        <v>0</v>
      </c>
      <c r="AE38" s="148">
        <f>'GET DATA EN'!AE38</f>
        <v>0</v>
      </c>
      <c r="AF38" s="233">
        <f>'GET DATA EN'!AF38</f>
        <v>0</v>
      </c>
      <c r="AG38" s="39">
        <f>'GET DATA EN'!AG38</f>
        <v>0</v>
      </c>
      <c r="AH38" s="39">
        <f>'GET DATA EN'!AH38</f>
        <v>0</v>
      </c>
      <c r="AI38" s="39">
        <f>'GET DATA EN'!AI38</f>
        <v>0</v>
      </c>
      <c r="AK38" s="240"/>
      <c r="AL38" s="240"/>
      <c r="AM38" s="240"/>
      <c r="AN38" s="240"/>
      <c r="AO38" s="240"/>
      <c r="AP38" s="240"/>
      <c r="AR38" s="240"/>
      <c r="AS38" s="240"/>
      <c r="AT38" s="240"/>
      <c r="AU38" s="240"/>
      <c r="AV38" s="240"/>
      <c r="AW38" s="240" t="e">
        <f>AP38-#REF!</f>
        <v>#REF!</v>
      </c>
    </row>
    <row r="39" spans="1:49" s="8" customFormat="1" ht="36" customHeight="1" x14ac:dyDescent="0.3">
      <c r="A39" s="285">
        <f>'GET DATA EN'!A39</f>
        <v>6</v>
      </c>
      <c r="B39" s="168" t="str">
        <f>'GET DATA EN'!B39</f>
        <v>EPA ATTIKIS S.A.</v>
      </c>
      <c r="C39" s="73">
        <f>'GET DATA EN'!C39</f>
        <v>15941</v>
      </c>
      <c r="D39" s="121">
        <f>'GET DATA EN'!D39</f>
        <v>0</v>
      </c>
      <c r="E39" s="242">
        <f>'GET DATA EN'!E39</f>
        <v>6519809</v>
      </c>
      <c r="F39" s="73">
        <f>'GET DATA EN'!F39</f>
        <v>9861</v>
      </c>
      <c r="G39" s="121">
        <f>'GET DATA EN'!G39</f>
        <v>1</v>
      </c>
      <c r="H39" s="242">
        <f>'GET DATA EN'!H39</f>
        <v>2717846</v>
      </c>
      <c r="I39" s="73">
        <f>'GET DATA EN'!I39</f>
        <v>140498</v>
      </c>
      <c r="J39" s="121">
        <f>'GET DATA EN'!J39</f>
        <v>0</v>
      </c>
      <c r="K39" s="242">
        <f>'GET DATA EN'!K39</f>
        <v>86905316</v>
      </c>
      <c r="L39" s="73">
        <f>'GET DATA EN'!L39</f>
        <v>269</v>
      </c>
      <c r="M39" s="121">
        <f>'GET DATA EN'!M39</f>
        <v>0</v>
      </c>
      <c r="N39" s="231">
        <f>'GET DATA EN'!N39</f>
        <v>4596528</v>
      </c>
      <c r="O39" s="73">
        <f>'GET DATA EN'!O39</f>
        <v>485</v>
      </c>
      <c r="P39" s="121">
        <f>'GET DATA EN'!P39</f>
        <v>0</v>
      </c>
      <c r="Q39" s="242">
        <f>'GET DATA EN'!Q39</f>
        <v>10721303</v>
      </c>
      <c r="R39" s="73">
        <f>'GET DATA EN'!R39</f>
        <v>183</v>
      </c>
      <c r="S39" s="121">
        <f>'GET DATA EN'!S39</f>
        <v>0</v>
      </c>
      <c r="T39" s="242">
        <f>'GET DATA EN'!T39</f>
        <v>1923094</v>
      </c>
      <c r="U39" s="73">
        <f>'GET DATA EN'!U39</f>
        <v>0</v>
      </c>
      <c r="V39" s="121">
        <f>'GET DATA EN'!V39</f>
        <v>0</v>
      </c>
      <c r="W39" s="242">
        <f>'GET DATA EN'!W39</f>
        <v>0</v>
      </c>
      <c r="X39" s="73">
        <f>'GET DATA EN'!X39</f>
        <v>0</v>
      </c>
      <c r="Y39" s="121">
        <f>'GET DATA EN'!Y39</f>
        <v>0</v>
      </c>
      <c r="Z39" s="231">
        <f>'GET DATA EN'!Z39</f>
        <v>0</v>
      </c>
      <c r="AA39" s="73">
        <f>'GET DATA EN'!AA39</f>
        <v>0</v>
      </c>
      <c r="AB39" s="121">
        <f>'GET DATA EN'!AB39</f>
        <v>0</v>
      </c>
      <c r="AC39" s="242">
        <f>'GET DATA EN'!AC39</f>
        <v>0</v>
      </c>
      <c r="AD39" s="73">
        <f>'GET DATA EN'!AD39</f>
        <v>0</v>
      </c>
      <c r="AE39" s="121">
        <f>'GET DATA EN'!AE39</f>
        <v>0</v>
      </c>
      <c r="AF39" s="231">
        <f>'GET DATA EN'!AF39</f>
        <v>0</v>
      </c>
      <c r="AG39" s="121">
        <f>'GET DATA EN'!AG39</f>
        <v>167237</v>
      </c>
      <c r="AH39" s="74">
        <f>'GET DATA EN'!AH39</f>
        <v>1</v>
      </c>
      <c r="AI39" s="74">
        <f>'GET DATA EN'!AI39</f>
        <v>113383896</v>
      </c>
      <c r="AK39" s="240"/>
      <c r="AL39" s="240"/>
      <c r="AM39" s="240"/>
      <c r="AN39" s="240"/>
      <c r="AO39" s="240"/>
      <c r="AP39" s="240"/>
      <c r="AR39" s="240"/>
      <c r="AS39" s="240"/>
      <c r="AT39" s="240"/>
      <c r="AU39" s="240"/>
      <c r="AV39" s="240"/>
      <c r="AW39" s="240" t="e">
        <f>AP39-#REF!</f>
        <v>#REF!</v>
      </c>
    </row>
    <row r="40" spans="1:49" s="8" customFormat="1" ht="19.5" customHeight="1" outlineLevel="1" x14ac:dyDescent="0.3">
      <c r="A40" s="286"/>
      <c r="B40" s="167" t="str">
        <f>'GET DATA EN'!B40</f>
        <v>RESIDENTIAL</v>
      </c>
      <c r="C40" s="9">
        <f>'GET DATA EN'!C40</f>
        <v>15673</v>
      </c>
      <c r="D40" s="10">
        <f>'GET DATA EN'!D40</f>
        <v>0</v>
      </c>
      <c r="E40" s="243">
        <f>'GET DATA EN'!E40</f>
        <v>1854079</v>
      </c>
      <c r="F40" s="9">
        <f>'GET DATA EN'!F40</f>
        <v>9533</v>
      </c>
      <c r="G40" s="10">
        <f>'GET DATA EN'!G40</f>
        <v>0</v>
      </c>
      <c r="H40" s="243">
        <f>'GET DATA EN'!H40</f>
        <v>1303606</v>
      </c>
      <c r="I40" s="9">
        <f>'GET DATA EN'!I40</f>
        <v>134829</v>
      </c>
      <c r="J40" s="10">
        <f>'GET DATA EN'!J40</f>
        <v>0</v>
      </c>
      <c r="K40" s="243">
        <f>'GET DATA EN'!K40</f>
        <v>14109018</v>
      </c>
      <c r="L40" s="9">
        <f>'GET DATA EN'!L40</f>
        <v>249</v>
      </c>
      <c r="M40" s="10">
        <f>'GET DATA EN'!M40</f>
        <v>0</v>
      </c>
      <c r="N40" s="232">
        <f>'GET DATA EN'!N40</f>
        <v>17270</v>
      </c>
      <c r="O40" s="9">
        <f>'GET DATA EN'!O40</f>
        <v>474</v>
      </c>
      <c r="P40" s="10">
        <f>'GET DATA EN'!P40</f>
        <v>0</v>
      </c>
      <c r="Q40" s="243">
        <f>'GET DATA EN'!Q40</f>
        <v>37740</v>
      </c>
      <c r="R40" s="9">
        <f>'GET DATA EN'!R40</f>
        <v>180</v>
      </c>
      <c r="S40" s="10">
        <f>'GET DATA EN'!S40</f>
        <v>0</v>
      </c>
      <c r="T40" s="243">
        <f>'GET DATA EN'!T40</f>
        <v>14018</v>
      </c>
      <c r="U40" s="9">
        <f>'GET DATA EN'!U40</f>
        <v>0</v>
      </c>
      <c r="V40" s="10">
        <f>'GET DATA EN'!V40</f>
        <v>0</v>
      </c>
      <c r="W40" s="243">
        <f>'GET DATA EN'!W40</f>
        <v>0</v>
      </c>
      <c r="X40" s="9">
        <f>'GET DATA EN'!X40</f>
        <v>0</v>
      </c>
      <c r="Y40" s="10">
        <f>'GET DATA EN'!Y40</f>
        <v>0</v>
      </c>
      <c r="Z40" s="232">
        <f>'GET DATA EN'!Z40</f>
        <v>0</v>
      </c>
      <c r="AA40" s="9">
        <f>'GET DATA EN'!AA40</f>
        <v>0</v>
      </c>
      <c r="AB40" s="10">
        <f>'GET DATA EN'!AB40</f>
        <v>0</v>
      </c>
      <c r="AC40" s="243">
        <f>'GET DATA EN'!AC40</f>
        <v>0</v>
      </c>
      <c r="AD40" s="9">
        <f>'GET DATA EN'!AD40</f>
        <v>0</v>
      </c>
      <c r="AE40" s="10">
        <f>'GET DATA EN'!AE40</f>
        <v>0</v>
      </c>
      <c r="AF40" s="232">
        <f>'GET DATA EN'!AF40</f>
        <v>0</v>
      </c>
      <c r="AG40" s="39">
        <f>'GET DATA EN'!AG40</f>
        <v>160938</v>
      </c>
      <c r="AH40" s="39">
        <f>'GET DATA EN'!AH40</f>
        <v>0</v>
      </c>
      <c r="AI40" s="39">
        <f>'GET DATA EN'!AI40</f>
        <v>17335731</v>
      </c>
      <c r="AK40" s="240"/>
      <c r="AL40" s="240"/>
      <c r="AM40" s="240"/>
      <c r="AN40" s="240"/>
      <c r="AO40" s="240"/>
      <c r="AP40" s="240"/>
      <c r="AR40" s="240"/>
      <c r="AS40" s="240"/>
      <c r="AT40" s="240"/>
      <c r="AU40" s="240"/>
      <c r="AV40" s="240"/>
      <c r="AW40" s="240" t="e">
        <f>AP40-#REF!</f>
        <v>#REF!</v>
      </c>
    </row>
    <row r="41" spans="1:49" s="8" customFormat="1" ht="19.5" customHeight="1" outlineLevel="1" x14ac:dyDescent="0.3">
      <c r="A41" s="286"/>
      <c r="B41" s="167" t="str">
        <f>'GET DATA EN'!B41</f>
        <v>COMMERCIAL</v>
      </c>
      <c r="C41" s="9">
        <f>'GET DATA EN'!C41</f>
        <v>263</v>
      </c>
      <c r="D41" s="10">
        <f>'GET DATA EN'!D41</f>
        <v>0</v>
      </c>
      <c r="E41" s="243">
        <f>'GET DATA EN'!E41</f>
        <v>1290111</v>
      </c>
      <c r="F41" s="9">
        <f>'GET DATA EN'!F41</f>
        <v>328</v>
      </c>
      <c r="G41" s="10">
        <f>'GET DATA EN'!G41</f>
        <v>0</v>
      </c>
      <c r="H41" s="243">
        <f>'GET DATA EN'!H41</f>
        <v>898078</v>
      </c>
      <c r="I41" s="9">
        <f>'GET DATA EN'!I41</f>
        <v>5568</v>
      </c>
      <c r="J41" s="10">
        <f>'GET DATA EN'!J41</f>
        <v>0</v>
      </c>
      <c r="K41" s="243">
        <f>'GET DATA EN'!K41</f>
        <v>40914426</v>
      </c>
      <c r="L41" s="9">
        <f>'GET DATA EN'!L41</f>
        <v>9</v>
      </c>
      <c r="M41" s="10">
        <f>'GET DATA EN'!M41</f>
        <v>0</v>
      </c>
      <c r="N41" s="232">
        <f>'GET DATA EN'!N41</f>
        <v>619170</v>
      </c>
      <c r="O41" s="9">
        <f>'GET DATA EN'!O41</f>
        <v>6</v>
      </c>
      <c r="P41" s="10">
        <f>'GET DATA EN'!P41</f>
        <v>0</v>
      </c>
      <c r="Q41" s="243">
        <f>'GET DATA EN'!Q41</f>
        <v>34067</v>
      </c>
      <c r="R41" s="9">
        <f>'GET DATA EN'!R41</f>
        <v>1</v>
      </c>
      <c r="S41" s="10">
        <f>'GET DATA EN'!S41</f>
        <v>0</v>
      </c>
      <c r="T41" s="243">
        <f>'GET DATA EN'!T41</f>
        <v>9900</v>
      </c>
      <c r="U41" s="9">
        <f>'GET DATA EN'!U41</f>
        <v>0</v>
      </c>
      <c r="V41" s="10">
        <f>'GET DATA EN'!V41</f>
        <v>0</v>
      </c>
      <c r="W41" s="243">
        <f>'GET DATA EN'!W41</f>
        <v>0</v>
      </c>
      <c r="X41" s="9">
        <f>'GET DATA EN'!X41</f>
        <v>0</v>
      </c>
      <c r="Y41" s="10">
        <f>'GET DATA EN'!Y41</f>
        <v>0</v>
      </c>
      <c r="Z41" s="232">
        <f>'GET DATA EN'!Z41</f>
        <v>0</v>
      </c>
      <c r="AA41" s="9">
        <f>'GET DATA EN'!AA41</f>
        <v>0</v>
      </c>
      <c r="AB41" s="10">
        <f>'GET DATA EN'!AB41</f>
        <v>0</v>
      </c>
      <c r="AC41" s="243">
        <f>'GET DATA EN'!AC41</f>
        <v>0</v>
      </c>
      <c r="AD41" s="9">
        <f>'GET DATA EN'!AD41</f>
        <v>0</v>
      </c>
      <c r="AE41" s="10">
        <f>'GET DATA EN'!AE41</f>
        <v>0</v>
      </c>
      <c r="AF41" s="232">
        <f>'GET DATA EN'!AF41</f>
        <v>0</v>
      </c>
      <c r="AG41" s="39">
        <f>'GET DATA EN'!AG41</f>
        <v>6175</v>
      </c>
      <c r="AH41" s="39">
        <f>'GET DATA EN'!AH41</f>
        <v>0</v>
      </c>
      <c r="AI41" s="39">
        <f>'GET DATA EN'!AI41</f>
        <v>43765752</v>
      </c>
      <c r="AK41" s="240"/>
      <c r="AL41" s="240"/>
      <c r="AM41" s="240"/>
      <c r="AN41" s="240"/>
      <c r="AO41" s="240"/>
      <c r="AP41" s="240"/>
      <c r="AR41" s="240"/>
      <c r="AS41" s="240"/>
      <c r="AT41" s="240"/>
      <c r="AU41" s="240"/>
      <c r="AV41" s="240"/>
      <c r="AW41" s="240" t="e">
        <f>AP41-#REF!</f>
        <v>#REF!</v>
      </c>
    </row>
    <row r="42" spans="1:49" s="8" customFormat="1" ht="19.5" customHeight="1" outlineLevel="1" x14ac:dyDescent="0.3">
      <c r="A42" s="286"/>
      <c r="B42" s="167" t="str">
        <f>'GET DATA EN'!B42</f>
        <v>CNG</v>
      </c>
      <c r="C42" s="9">
        <f>'GET DATA EN'!C42</f>
        <v>0</v>
      </c>
      <c r="D42" s="10">
        <f>'GET DATA EN'!D42</f>
        <v>0</v>
      </c>
      <c r="E42" s="243">
        <f>'GET DATA EN'!E42</f>
        <v>0</v>
      </c>
      <c r="F42" s="9">
        <f>'GET DATA EN'!F42</f>
        <v>0</v>
      </c>
      <c r="G42" s="10">
        <f>'GET DATA EN'!G42</f>
        <v>0</v>
      </c>
      <c r="H42" s="243">
        <f>'GET DATA EN'!H42</f>
        <v>0</v>
      </c>
      <c r="I42" s="9">
        <f>'GET DATA EN'!I42</f>
        <v>0</v>
      </c>
      <c r="J42" s="10">
        <f>'GET DATA EN'!J42</f>
        <v>0</v>
      </c>
      <c r="K42" s="243">
        <f>'GET DATA EN'!K42</f>
        <v>0</v>
      </c>
      <c r="L42" s="9">
        <f>'GET DATA EN'!L42</f>
        <v>0</v>
      </c>
      <c r="M42" s="10">
        <f>'GET DATA EN'!M42</f>
        <v>0</v>
      </c>
      <c r="N42" s="232">
        <f>'GET DATA EN'!N42</f>
        <v>0</v>
      </c>
      <c r="O42" s="247">
        <f>'GET DATA EN'!O42</f>
        <v>0</v>
      </c>
      <c r="P42" s="10">
        <f>'GET DATA EN'!P42</f>
        <v>0</v>
      </c>
      <c r="Q42" s="8">
        <f>'GET DATA EN'!Q42</f>
        <v>0</v>
      </c>
      <c r="R42" s="247">
        <f>'GET DATA EN'!R42</f>
        <v>0</v>
      </c>
      <c r="S42" s="10">
        <f>'GET DATA EN'!S42</f>
        <v>0</v>
      </c>
      <c r="T42" s="8">
        <f>'GET DATA EN'!T42</f>
        <v>0</v>
      </c>
      <c r="U42" s="9">
        <f>'GET DATA EN'!U42</f>
        <v>0</v>
      </c>
      <c r="V42" s="10">
        <f>'GET DATA EN'!V42</f>
        <v>0</v>
      </c>
      <c r="W42" s="243">
        <f>'GET DATA EN'!W42</f>
        <v>0</v>
      </c>
      <c r="X42" s="9">
        <f>'GET DATA EN'!X42</f>
        <v>0</v>
      </c>
      <c r="Y42" s="10">
        <f>'GET DATA EN'!Y42</f>
        <v>0</v>
      </c>
      <c r="Z42" s="232">
        <f>'GET DATA EN'!Z42</f>
        <v>0</v>
      </c>
      <c r="AA42" s="9">
        <f>'GET DATA EN'!AA42</f>
        <v>0</v>
      </c>
      <c r="AB42" s="10">
        <f>'GET DATA EN'!AB42</f>
        <v>0</v>
      </c>
      <c r="AC42" s="243">
        <f>'GET DATA EN'!AC42</f>
        <v>0</v>
      </c>
      <c r="AD42" s="9">
        <f>'GET DATA EN'!AD42</f>
        <v>0</v>
      </c>
      <c r="AE42" s="10">
        <f>'GET DATA EN'!AE42</f>
        <v>0</v>
      </c>
      <c r="AF42" s="232">
        <f>'GET DATA EN'!AF42</f>
        <v>0</v>
      </c>
      <c r="AG42" s="39">
        <f>'GET DATA EN'!AG42</f>
        <v>0</v>
      </c>
      <c r="AH42" s="39">
        <f>'GET DATA EN'!AH42</f>
        <v>0</v>
      </c>
      <c r="AI42" s="39">
        <f>'GET DATA EN'!AI42</f>
        <v>0</v>
      </c>
      <c r="AK42" s="240"/>
      <c r="AL42" s="240"/>
      <c r="AM42" s="240"/>
      <c r="AN42" s="240"/>
      <c r="AO42" s="240"/>
      <c r="AP42" s="240"/>
      <c r="AR42" s="240"/>
      <c r="AS42" s="240"/>
      <c r="AT42" s="240"/>
      <c r="AU42" s="240"/>
      <c r="AV42" s="240"/>
      <c r="AW42" s="240" t="e">
        <f>AP42-#REF!</f>
        <v>#REF!</v>
      </c>
    </row>
    <row r="43" spans="1:49" s="15" customFormat="1" ht="19.5" customHeight="1" outlineLevel="1" x14ac:dyDescent="0.3">
      <c r="A43" s="286"/>
      <c r="B43" s="167" t="str">
        <f>'GET DATA EN'!B43</f>
        <v>INDUSTRIAL</v>
      </c>
      <c r="C43" s="9">
        <f>'GET DATA EN'!C43</f>
        <v>5</v>
      </c>
      <c r="D43" s="10">
        <f>'GET DATA EN'!D43</f>
        <v>0</v>
      </c>
      <c r="E43" s="243">
        <f>'GET DATA EN'!E43</f>
        <v>3375619</v>
      </c>
      <c r="F43" s="9">
        <f>'GET DATA EN'!F43</f>
        <v>0</v>
      </c>
      <c r="G43" s="10">
        <f>'GET DATA EN'!G43</f>
        <v>1</v>
      </c>
      <c r="H43" s="243">
        <f>'GET DATA EN'!H43</f>
        <v>516162</v>
      </c>
      <c r="I43" s="9">
        <f>'GET DATA EN'!I43</f>
        <v>53</v>
      </c>
      <c r="J43" s="10">
        <f>'GET DATA EN'!J43</f>
        <v>0</v>
      </c>
      <c r="K43" s="243">
        <f>'GET DATA EN'!K43</f>
        <v>31038420</v>
      </c>
      <c r="L43" s="9">
        <f>'GET DATA EN'!L43</f>
        <v>11</v>
      </c>
      <c r="M43" s="10">
        <f>'GET DATA EN'!M43</f>
        <v>0</v>
      </c>
      <c r="N43" s="232">
        <f>'GET DATA EN'!N43</f>
        <v>3960088</v>
      </c>
      <c r="O43" s="9">
        <f>'GET DATA EN'!O43</f>
        <v>5</v>
      </c>
      <c r="P43" s="10">
        <f>'GET DATA EN'!P43</f>
        <v>0</v>
      </c>
      <c r="Q43" s="243">
        <f>'GET DATA EN'!Q43</f>
        <v>10649496</v>
      </c>
      <c r="R43" s="9">
        <f>'GET DATA EN'!R43</f>
        <v>2</v>
      </c>
      <c r="S43" s="10">
        <f>'GET DATA EN'!S43</f>
        <v>0</v>
      </c>
      <c r="T43" s="243">
        <f>'GET DATA EN'!T43</f>
        <v>1899176</v>
      </c>
      <c r="U43" s="9">
        <f>'GET DATA EN'!U43</f>
        <v>0</v>
      </c>
      <c r="V43" s="10">
        <f>'GET DATA EN'!V43</f>
        <v>0</v>
      </c>
      <c r="W43" s="243">
        <f>'GET DATA EN'!W43</f>
        <v>0</v>
      </c>
      <c r="X43" s="9">
        <f>'GET DATA EN'!X43</f>
        <v>0</v>
      </c>
      <c r="Y43" s="10">
        <f>'GET DATA EN'!Y43</f>
        <v>0</v>
      </c>
      <c r="Z43" s="232">
        <f>'GET DATA EN'!Z43</f>
        <v>0</v>
      </c>
      <c r="AA43" s="9">
        <f>'GET DATA EN'!AA43</f>
        <v>0</v>
      </c>
      <c r="AB43" s="10">
        <f>'GET DATA EN'!AB43</f>
        <v>0</v>
      </c>
      <c r="AC43" s="243">
        <f>'GET DATA EN'!AC43</f>
        <v>0</v>
      </c>
      <c r="AD43" s="9">
        <f>'GET DATA EN'!AD43</f>
        <v>0</v>
      </c>
      <c r="AE43" s="10">
        <f>'GET DATA EN'!AE43</f>
        <v>0</v>
      </c>
      <c r="AF43" s="232">
        <f>'GET DATA EN'!AF43</f>
        <v>0</v>
      </c>
      <c r="AG43" s="39">
        <f>'GET DATA EN'!AG43</f>
        <v>76</v>
      </c>
      <c r="AH43" s="39">
        <f>'GET DATA EN'!AH43</f>
        <v>1</v>
      </c>
      <c r="AI43" s="39">
        <f>'GET DATA EN'!AI43</f>
        <v>51438961</v>
      </c>
      <c r="AK43" s="240"/>
      <c r="AL43" s="240"/>
      <c r="AM43" s="240"/>
      <c r="AN43" s="240"/>
      <c r="AO43" s="240"/>
      <c r="AP43" s="240"/>
      <c r="AR43" s="240"/>
      <c r="AS43" s="240"/>
      <c r="AT43" s="240"/>
      <c r="AU43" s="240"/>
      <c r="AV43" s="240"/>
      <c r="AW43" s="240" t="e">
        <f>AP43-#REF!</f>
        <v>#REF!</v>
      </c>
    </row>
    <row r="44" spans="1:49" s="15" customFormat="1" ht="19.5" customHeight="1" outlineLevel="1" thickBot="1" x14ac:dyDescent="0.35">
      <c r="A44" s="287"/>
      <c r="B44" s="167" t="str">
        <f>'GET DATA EN'!B44</f>
        <v>AIRCONDITIONING/COGENERATION</v>
      </c>
      <c r="C44" s="160">
        <f>'GET DATA EN'!C44</f>
        <v>0</v>
      </c>
      <c r="D44" s="148">
        <f>'GET DATA EN'!D44</f>
        <v>0</v>
      </c>
      <c r="E44" s="157">
        <f>'GET DATA EN'!E44</f>
        <v>0</v>
      </c>
      <c r="F44" s="160">
        <f>'GET DATA EN'!F44</f>
        <v>0</v>
      </c>
      <c r="G44" s="148">
        <f>'GET DATA EN'!G44</f>
        <v>0</v>
      </c>
      <c r="H44" s="157">
        <f>'GET DATA EN'!H44</f>
        <v>0</v>
      </c>
      <c r="I44" s="160">
        <f>'GET DATA EN'!I44</f>
        <v>48</v>
      </c>
      <c r="J44" s="148">
        <f>'GET DATA EN'!J44</f>
        <v>0</v>
      </c>
      <c r="K44" s="157">
        <f>'GET DATA EN'!K44</f>
        <v>843452</v>
      </c>
      <c r="L44" s="160">
        <f>'GET DATA EN'!L44</f>
        <v>0</v>
      </c>
      <c r="M44" s="148">
        <f>'GET DATA EN'!M44</f>
        <v>0</v>
      </c>
      <c r="N44" s="233">
        <f>'GET DATA EN'!N44</f>
        <v>0</v>
      </c>
      <c r="O44" s="160">
        <f>'GET DATA EN'!O44</f>
        <v>0</v>
      </c>
      <c r="P44" s="148">
        <f>'GET DATA EN'!P44</f>
        <v>0</v>
      </c>
      <c r="Q44" s="157">
        <f>'GET DATA EN'!Q44</f>
        <v>0</v>
      </c>
      <c r="R44" s="160">
        <f>'GET DATA EN'!R44</f>
        <v>0</v>
      </c>
      <c r="S44" s="148">
        <f>'GET DATA EN'!S44</f>
        <v>0</v>
      </c>
      <c r="T44" s="157">
        <f>'GET DATA EN'!T44</f>
        <v>0</v>
      </c>
      <c r="U44" s="160">
        <f>'GET DATA EN'!U44</f>
        <v>0</v>
      </c>
      <c r="V44" s="148">
        <f>'GET DATA EN'!V44</f>
        <v>0</v>
      </c>
      <c r="W44" s="157">
        <f>'GET DATA EN'!W44</f>
        <v>0</v>
      </c>
      <c r="X44" s="160">
        <f>'GET DATA EN'!X44</f>
        <v>0</v>
      </c>
      <c r="Y44" s="148">
        <f>'GET DATA EN'!Y44</f>
        <v>0</v>
      </c>
      <c r="Z44" s="233">
        <f>'GET DATA EN'!Z44</f>
        <v>0</v>
      </c>
      <c r="AA44" s="160">
        <f>'GET DATA EN'!AA44</f>
        <v>0</v>
      </c>
      <c r="AB44" s="148">
        <f>'GET DATA EN'!AB44</f>
        <v>0</v>
      </c>
      <c r="AC44" s="157">
        <f>'GET DATA EN'!AC44</f>
        <v>0</v>
      </c>
      <c r="AD44" s="160">
        <f>'GET DATA EN'!AD44</f>
        <v>0</v>
      </c>
      <c r="AE44" s="148">
        <f>'GET DATA EN'!AE44</f>
        <v>0</v>
      </c>
      <c r="AF44" s="233">
        <f>'GET DATA EN'!AF44</f>
        <v>0</v>
      </c>
      <c r="AG44" s="39">
        <f>'GET DATA EN'!AG44</f>
        <v>48</v>
      </c>
      <c r="AH44" s="39">
        <f>'GET DATA EN'!AH44</f>
        <v>0</v>
      </c>
      <c r="AI44" s="39">
        <f>'GET DATA EN'!AI44</f>
        <v>843452</v>
      </c>
      <c r="AK44" s="240"/>
      <c r="AL44" s="240"/>
      <c r="AM44" s="240"/>
      <c r="AN44" s="240"/>
      <c r="AO44" s="240"/>
      <c r="AP44" s="240"/>
      <c r="AR44" s="240"/>
      <c r="AS44" s="240"/>
      <c r="AT44" s="240"/>
      <c r="AU44" s="240"/>
      <c r="AV44" s="240"/>
      <c r="AW44" s="240" t="e">
        <f>AP44-#REF!</f>
        <v>#REF!</v>
      </c>
    </row>
    <row r="45" spans="1:49" ht="18" x14ac:dyDescent="0.3">
      <c r="A45" s="285">
        <f>'GET DATA EN'!A45</f>
        <v>7</v>
      </c>
      <c r="B45" s="168" t="str">
        <f>'GET DATA EN'!B45</f>
        <v>ZENITH S.A.</v>
      </c>
      <c r="C45" s="73">
        <f>'GET DATA EN'!C45</f>
        <v>191642</v>
      </c>
      <c r="D45" s="121">
        <f>'GET DATA EN'!D45</f>
        <v>0</v>
      </c>
      <c r="E45" s="242">
        <f>'GET DATA EN'!E45</f>
        <v>50321785</v>
      </c>
      <c r="F45" s="73">
        <f>'GET DATA EN'!F45</f>
        <v>74608</v>
      </c>
      <c r="G45" s="121">
        <f>'GET DATA EN'!G45</f>
        <v>1</v>
      </c>
      <c r="H45" s="242">
        <f>'GET DATA EN'!H45</f>
        <v>30648777</v>
      </c>
      <c r="I45" s="73">
        <f>'GET DATA EN'!I45</f>
        <v>7901</v>
      </c>
      <c r="J45" s="121">
        <f>'GET DATA EN'!J45</f>
        <v>0</v>
      </c>
      <c r="K45" s="242">
        <f>'GET DATA EN'!K45</f>
        <v>6773052</v>
      </c>
      <c r="L45" s="73">
        <f>'GET DATA EN'!L45</f>
        <v>170</v>
      </c>
      <c r="M45" s="121">
        <f>'GET DATA EN'!M45</f>
        <v>0</v>
      </c>
      <c r="N45" s="231">
        <f>'GET DATA EN'!N45</f>
        <v>1522965</v>
      </c>
      <c r="O45" s="73">
        <f>'GET DATA EN'!O45</f>
        <v>453</v>
      </c>
      <c r="P45" s="121">
        <f>'GET DATA EN'!P45</f>
        <v>0</v>
      </c>
      <c r="Q45" s="242">
        <f>'GET DATA EN'!Q45</f>
        <v>2605832</v>
      </c>
      <c r="R45" s="73">
        <f>'GET DATA EN'!R45</f>
        <v>143</v>
      </c>
      <c r="S45" s="121">
        <f>'GET DATA EN'!S45</f>
        <v>0</v>
      </c>
      <c r="T45" s="242">
        <f>'GET DATA EN'!T45</f>
        <v>1801094</v>
      </c>
      <c r="U45" s="73">
        <f>'GET DATA EN'!U45</f>
        <v>0</v>
      </c>
      <c r="V45" s="121">
        <f>'GET DATA EN'!V45</f>
        <v>0</v>
      </c>
      <c r="W45" s="242">
        <f>'GET DATA EN'!W45</f>
        <v>0</v>
      </c>
      <c r="X45" s="73">
        <f>'GET DATA EN'!X45</f>
        <v>0</v>
      </c>
      <c r="Y45" s="121">
        <f>'GET DATA EN'!Y45</f>
        <v>0</v>
      </c>
      <c r="Z45" s="231">
        <f>'GET DATA EN'!Z45</f>
        <v>0</v>
      </c>
      <c r="AA45" s="73">
        <f>'GET DATA EN'!AA45</f>
        <v>0</v>
      </c>
      <c r="AB45" s="121">
        <f>'GET DATA EN'!AB45</f>
        <v>0</v>
      </c>
      <c r="AC45" s="242">
        <f>'GET DATA EN'!AC45</f>
        <v>0</v>
      </c>
      <c r="AD45" s="73">
        <f>'GET DATA EN'!AD45</f>
        <v>0</v>
      </c>
      <c r="AE45" s="121">
        <f>'GET DATA EN'!AE45</f>
        <v>0</v>
      </c>
      <c r="AF45" s="231">
        <f>'GET DATA EN'!AF45</f>
        <v>0</v>
      </c>
      <c r="AG45" s="121">
        <f>'GET DATA EN'!AG45</f>
        <v>274917</v>
      </c>
      <c r="AH45" s="74">
        <f>'GET DATA EN'!AH45</f>
        <v>1</v>
      </c>
      <c r="AI45" s="74">
        <f>'GET DATA EN'!AI45</f>
        <v>93673505</v>
      </c>
      <c r="AK45" s="240"/>
      <c r="AL45" s="240"/>
      <c r="AM45" s="240"/>
      <c r="AN45" s="240"/>
      <c r="AO45" s="240"/>
      <c r="AP45" s="240"/>
      <c r="AR45" s="240"/>
      <c r="AS45" s="240"/>
      <c r="AT45" s="240"/>
      <c r="AU45" s="240"/>
      <c r="AV45" s="240"/>
      <c r="AW45" s="240" t="e">
        <f>AP45-#REF!</f>
        <v>#REF!</v>
      </c>
    </row>
    <row r="46" spans="1:49" ht="19.5" customHeight="1" outlineLevel="1" x14ac:dyDescent="0.3">
      <c r="A46" s="286"/>
      <c r="B46" s="167" t="str">
        <f>'GET DATA EN'!B46</f>
        <v>RESIDENTIAL</v>
      </c>
      <c r="C46" s="9">
        <f>'GET DATA EN'!C46</f>
        <v>188120</v>
      </c>
      <c r="D46" s="10">
        <f>'GET DATA EN'!D46</f>
        <v>0</v>
      </c>
      <c r="E46" s="243">
        <f>'GET DATA EN'!E46</f>
        <v>22461392</v>
      </c>
      <c r="F46" s="9">
        <f>'GET DATA EN'!F46</f>
        <v>72892</v>
      </c>
      <c r="G46" s="10">
        <f>'GET DATA EN'!G46</f>
        <v>0</v>
      </c>
      <c r="H46" s="243">
        <f>'GET DATA EN'!H46</f>
        <v>9517149</v>
      </c>
      <c r="I46" s="9">
        <f>'GET DATA EN'!I46</f>
        <v>7647</v>
      </c>
      <c r="J46" s="10">
        <f>'GET DATA EN'!J46</f>
        <v>0</v>
      </c>
      <c r="K46" s="243">
        <f>'GET DATA EN'!K46</f>
        <v>841192</v>
      </c>
      <c r="L46" s="9">
        <f>'GET DATA EN'!L46</f>
        <v>159</v>
      </c>
      <c r="M46" s="10">
        <f>'GET DATA EN'!M46</f>
        <v>0</v>
      </c>
      <c r="N46" s="232">
        <f>'GET DATA EN'!N46</f>
        <v>12396</v>
      </c>
      <c r="O46" s="9">
        <f>'GET DATA EN'!O46</f>
        <v>444</v>
      </c>
      <c r="P46" s="10">
        <f>'GET DATA EN'!P46</f>
        <v>0</v>
      </c>
      <c r="Q46" s="243">
        <f>'GET DATA EN'!Q46</f>
        <v>39474</v>
      </c>
      <c r="R46" s="9">
        <f>'GET DATA EN'!R46</f>
        <v>140</v>
      </c>
      <c r="S46" s="10">
        <f>'GET DATA EN'!S46</f>
        <v>0</v>
      </c>
      <c r="T46" s="243">
        <f>'GET DATA EN'!T46</f>
        <v>12603</v>
      </c>
      <c r="U46" s="9">
        <f>'GET DATA EN'!U46</f>
        <v>0</v>
      </c>
      <c r="V46" s="10">
        <f>'GET DATA EN'!V46</f>
        <v>0</v>
      </c>
      <c r="W46" s="243">
        <f>'GET DATA EN'!W46</f>
        <v>0</v>
      </c>
      <c r="X46" s="9">
        <f>'GET DATA EN'!X46</f>
        <v>0</v>
      </c>
      <c r="Y46" s="10">
        <f>'GET DATA EN'!Y46</f>
        <v>0</v>
      </c>
      <c r="Z46" s="232">
        <f>'GET DATA EN'!Z46</f>
        <v>0</v>
      </c>
      <c r="AA46" s="9">
        <f>'GET DATA EN'!AA46</f>
        <v>0</v>
      </c>
      <c r="AB46" s="10">
        <f>'GET DATA EN'!AB46</f>
        <v>0</v>
      </c>
      <c r="AC46" s="243">
        <f>'GET DATA EN'!AC46</f>
        <v>0</v>
      </c>
      <c r="AD46" s="9">
        <f>'GET DATA EN'!AD46</f>
        <v>0</v>
      </c>
      <c r="AE46" s="10">
        <f>'GET DATA EN'!AE46</f>
        <v>0</v>
      </c>
      <c r="AF46" s="232">
        <f>'GET DATA EN'!AF46</f>
        <v>0</v>
      </c>
      <c r="AG46" s="39">
        <f>'GET DATA EN'!AG46</f>
        <v>269402</v>
      </c>
      <c r="AH46" s="39">
        <f>'GET DATA EN'!AH46</f>
        <v>0</v>
      </c>
      <c r="AI46" s="39">
        <f>'GET DATA EN'!AI46</f>
        <v>32884206</v>
      </c>
      <c r="AK46" s="240"/>
      <c r="AL46" s="240"/>
      <c r="AM46" s="240"/>
      <c r="AN46" s="240"/>
      <c r="AO46" s="240"/>
      <c r="AP46" s="240"/>
      <c r="AR46" s="240"/>
      <c r="AS46" s="240"/>
      <c r="AT46" s="240"/>
      <c r="AU46" s="240"/>
      <c r="AV46" s="240"/>
      <c r="AW46" s="240" t="e">
        <f>AP46-#REF!</f>
        <v>#REF!</v>
      </c>
    </row>
    <row r="47" spans="1:49" ht="19.5" customHeight="1" outlineLevel="1" x14ac:dyDescent="0.3">
      <c r="A47" s="286"/>
      <c r="B47" s="167" t="str">
        <f>'GET DATA EN'!B47</f>
        <v>COMMERCIAL</v>
      </c>
      <c r="C47" s="9">
        <f>'GET DATA EN'!C47</f>
        <v>3500</v>
      </c>
      <c r="D47" s="10">
        <f>'GET DATA EN'!D47</f>
        <v>0</v>
      </c>
      <c r="E47" s="243">
        <f>'GET DATA EN'!E47</f>
        <v>9636983</v>
      </c>
      <c r="F47" s="9">
        <f>'GET DATA EN'!F47</f>
        <v>1691</v>
      </c>
      <c r="G47" s="10">
        <f>'GET DATA EN'!G47</f>
        <v>0</v>
      </c>
      <c r="H47" s="243">
        <f>'GET DATA EN'!H47</f>
        <v>5236945</v>
      </c>
      <c r="I47" s="9">
        <f>'GET DATA EN'!I47</f>
        <v>248</v>
      </c>
      <c r="J47" s="10">
        <f>'GET DATA EN'!J47</f>
        <v>0</v>
      </c>
      <c r="K47" s="243">
        <f>'GET DATA EN'!K47</f>
        <v>1984591</v>
      </c>
      <c r="L47" s="9">
        <f>'GET DATA EN'!L47</f>
        <v>6</v>
      </c>
      <c r="M47" s="10">
        <f>'GET DATA EN'!M47</f>
        <v>0</v>
      </c>
      <c r="N47" s="232">
        <f>'GET DATA EN'!N47</f>
        <v>18857</v>
      </c>
      <c r="O47" s="9">
        <f>'GET DATA EN'!O47</f>
        <v>6</v>
      </c>
      <c r="P47" s="10">
        <f>'GET DATA EN'!P47</f>
        <v>0</v>
      </c>
      <c r="Q47" s="243">
        <f>'GET DATA EN'!Q47</f>
        <v>14411</v>
      </c>
      <c r="R47" s="245">
        <f>'GET DATA EN'!R47</f>
        <v>0</v>
      </c>
      <c r="S47" s="10">
        <f>'GET DATA EN'!S47</f>
        <v>0</v>
      </c>
      <c r="T47" s="5">
        <f>'GET DATA EN'!T47</f>
        <v>0</v>
      </c>
      <c r="U47" s="9">
        <f>'GET DATA EN'!U47</f>
        <v>0</v>
      </c>
      <c r="V47" s="10">
        <f>'GET DATA EN'!V47</f>
        <v>0</v>
      </c>
      <c r="W47" s="243">
        <f>'GET DATA EN'!W47</f>
        <v>0</v>
      </c>
      <c r="X47" s="9">
        <f>'GET DATA EN'!X47</f>
        <v>0</v>
      </c>
      <c r="Y47" s="10">
        <f>'GET DATA EN'!Y47</f>
        <v>0</v>
      </c>
      <c r="Z47" s="232">
        <f>'GET DATA EN'!Z47</f>
        <v>0</v>
      </c>
      <c r="AA47" s="9">
        <f>'GET DATA EN'!AA47</f>
        <v>0</v>
      </c>
      <c r="AB47" s="10">
        <f>'GET DATA EN'!AB47</f>
        <v>0</v>
      </c>
      <c r="AC47" s="243">
        <f>'GET DATA EN'!AC47</f>
        <v>0</v>
      </c>
      <c r="AD47" s="9">
        <f>'GET DATA EN'!AD47</f>
        <v>0</v>
      </c>
      <c r="AE47" s="10">
        <f>'GET DATA EN'!AE47</f>
        <v>0</v>
      </c>
      <c r="AF47" s="232">
        <f>'GET DATA EN'!AF47</f>
        <v>0</v>
      </c>
      <c r="AG47" s="39">
        <f>'GET DATA EN'!AG47</f>
        <v>5451</v>
      </c>
      <c r="AH47" s="39">
        <f>'GET DATA EN'!AH47</f>
        <v>0</v>
      </c>
      <c r="AI47" s="39">
        <f>'GET DATA EN'!AI47</f>
        <v>16891787</v>
      </c>
      <c r="AK47" s="240"/>
      <c r="AL47" s="240"/>
      <c r="AM47" s="240"/>
      <c r="AN47" s="240"/>
      <c r="AO47" s="240"/>
      <c r="AP47" s="240"/>
      <c r="AR47" s="240"/>
      <c r="AS47" s="240"/>
      <c r="AT47" s="240"/>
      <c r="AU47" s="240"/>
      <c r="AV47" s="240"/>
      <c r="AW47" s="240" t="e">
        <f>AP47-#REF!</f>
        <v>#REF!</v>
      </c>
    </row>
    <row r="48" spans="1:49" ht="19.5" customHeight="1" outlineLevel="1" x14ac:dyDescent="0.3">
      <c r="A48" s="286"/>
      <c r="B48" s="167" t="str">
        <f>'GET DATA EN'!B48</f>
        <v>CNG</v>
      </c>
      <c r="C48" s="9">
        <f>'GET DATA EN'!C48</f>
        <v>0</v>
      </c>
      <c r="D48" s="10">
        <f>'GET DATA EN'!D48</f>
        <v>0</v>
      </c>
      <c r="E48" s="243">
        <f>'GET DATA EN'!E48</f>
        <v>0</v>
      </c>
      <c r="F48" s="9">
        <f>'GET DATA EN'!F48</f>
        <v>0</v>
      </c>
      <c r="G48" s="10">
        <f>'GET DATA EN'!G48</f>
        <v>0</v>
      </c>
      <c r="H48" s="243">
        <f>'GET DATA EN'!H48</f>
        <v>0</v>
      </c>
      <c r="I48" s="9">
        <f>'GET DATA EN'!I48</f>
        <v>0</v>
      </c>
      <c r="J48" s="10">
        <f>'GET DATA EN'!J48</f>
        <v>0</v>
      </c>
      <c r="K48" s="243">
        <f>'GET DATA EN'!K48</f>
        <v>0</v>
      </c>
      <c r="L48" s="245">
        <f>'GET DATA EN'!L48</f>
        <v>0</v>
      </c>
      <c r="M48" s="10">
        <f>'GET DATA EN'!M48</f>
        <v>0</v>
      </c>
      <c r="N48" s="246">
        <f>'GET DATA EN'!N48</f>
        <v>0</v>
      </c>
      <c r="O48" s="245">
        <f>'GET DATA EN'!O48</f>
        <v>0</v>
      </c>
      <c r="P48" s="10">
        <f>'GET DATA EN'!P48</f>
        <v>0</v>
      </c>
      <c r="Q48" s="5">
        <f>'GET DATA EN'!Q48</f>
        <v>0</v>
      </c>
      <c r="R48" s="9">
        <f>'GET DATA EN'!R48</f>
        <v>0</v>
      </c>
      <c r="S48" s="10">
        <f>'GET DATA EN'!S48</f>
        <v>0</v>
      </c>
      <c r="T48" s="243">
        <f>'GET DATA EN'!T48</f>
        <v>0</v>
      </c>
      <c r="U48" s="9">
        <f>'GET DATA EN'!U48</f>
        <v>0</v>
      </c>
      <c r="V48" s="10">
        <f>'GET DATA EN'!V48</f>
        <v>0</v>
      </c>
      <c r="W48" s="243">
        <f>'GET DATA EN'!W48</f>
        <v>0</v>
      </c>
      <c r="X48" s="9">
        <f>'GET DATA EN'!X48</f>
        <v>0</v>
      </c>
      <c r="Y48" s="10">
        <f>'GET DATA EN'!Y48</f>
        <v>0</v>
      </c>
      <c r="Z48" s="232">
        <f>'GET DATA EN'!Z48</f>
        <v>0</v>
      </c>
      <c r="AA48" s="9">
        <f>'GET DATA EN'!AA48</f>
        <v>0</v>
      </c>
      <c r="AB48" s="10">
        <f>'GET DATA EN'!AB48</f>
        <v>0</v>
      </c>
      <c r="AC48" s="243">
        <f>'GET DATA EN'!AC48</f>
        <v>0</v>
      </c>
      <c r="AD48" s="9">
        <f>'GET DATA EN'!AD48</f>
        <v>0</v>
      </c>
      <c r="AE48" s="10">
        <f>'GET DATA EN'!AE48</f>
        <v>0</v>
      </c>
      <c r="AF48" s="232">
        <f>'GET DATA EN'!AF48</f>
        <v>0</v>
      </c>
      <c r="AG48" s="39">
        <f>'GET DATA EN'!AG48</f>
        <v>0</v>
      </c>
      <c r="AH48" s="39">
        <f>'GET DATA EN'!AH48</f>
        <v>0</v>
      </c>
      <c r="AI48" s="39">
        <f>'GET DATA EN'!AI48</f>
        <v>0</v>
      </c>
      <c r="AK48" s="240"/>
      <c r="AL48" s="240"/>
      <c r="AM48" s="240"/>
      <c r="AN48" s="240"/>
      <c r="AO48" s="240"/>
      <c r="AP48" s="240"/>
      <c r="AR48" s="240"/>
      <c r="AS48" s="240"/>
      <c r="AT48" s="240"/>
      <c r="AU48" s="240"/>
      <c r="AV48" s="240"/>
      <c r="AW48" s="240" t="e">
        <f>AP48-#REF!</f>
        <v>#REF!</v>
      </c>
    </row>
    <row r="49" spans="1:49" ht="19.5" customHeight="1" outlineLevel="1" x14ac:dyDescent="0.3">
      <c r="A49" s="286"/>
      <c r="B49" s="167" t="str">
        <f>'GET DATA EN'!B49</f>
        <v>INDUSTRIAL</v>
      </c>
      <c r="C49" s="9">
        <f>'GET DATA EN'!C49</f>
        <v>22</v>
      </c>
      <c r="D49" s="10">
        <f>'GET DATA EN'!D49</f>
        <v>0</v>
      </c>
      <c r="E49" s="243">
        <f>'GET DATA EN'!E49</f>
        <v>18223410</v>
      </c>
      <c r="F49" s="9">
        <f>'GET DATA EN'!F49</f>
        <v>25</v>
      </c>
      <c r="G49" s="10">
        <f>'GET DATA EN'!G49</f>
        <v>1</v>
      </c>
      <c r="H49" s="243">
        <f>'GET DATA EN'!H49</f>
        <v>15894683</v>
      </c>
      <c r="I49" s="9">
        <f>'GET DATA EN'!I49</f>
        <v>5</v>
      </c>
      <c r="J49" s="10">
        <f>'GET DATA EN'!J49</f>
        <v>0</v>
      </c>
      <c r="K49" s="243">
        <f>'GET DATA EN'!K49</f>
        <v>3947269</v>
      </c>
      <c r="L49" s="9">
        <f>'GET DATA EN'!L49</f>
        <v>5</v>
      </c>
      <c r="M49" s="10">
        <f>'GET DATA EN'!M49</f>
        <v>0</v>
      </c>
      <c r="N49" s="232">
        <f>'GET DATA EN'!N49</f>
        <v>1491712</v>
      </c>
      <c r="O49" s="9">
        <f>'GET DATA EN'!O49</f>
        <v>3</v>
      </c>
      <c r="P49" s="10">
        <f>'GET DATA EN'!P49</f>
        <v>0</v>
      </c>
      <c r="Q49" s="243">
        <f>'GET DATA EN'!Q49</f>
        <v>2551947</v>
      </c>
      <c r="R49" s="9">
        <f>'GET DATA EN'!R49</f>
        <v>3</v>
      </c>
      <c r="S49" s="10">
        <f>'GET DATA EN'!S49</f>
        <v>0</v>
      </c>
      <c r="T49" s="243">
        <f>'GET DATA EN'!T49</f>
        <v>1788491</v>
      </c>
      <c r="U49" s="9">
        <f>'GET DATA EN'!U49</f>
        <v>0</v>
      </c>
      <c r="V49" s="10">
        <f>'GET DATA EN'!V49</f>
        <v>0</v>
      </c>
      <c r="W49" s="243">
        <f>'GET DATA EN'!W49</f>
        <v>0</v>
      </c>
      <c r="X49" s="9">
        <f>'GET DATA EN'!X49</f>
        <v>0</v>
      </c>
      <c r="Y49" s="10">
        <f>'GET DATA EN'!Y49</f>
        <v>0</v>
      </c>
      <c r="Z49" s="232">
        <f>'GET DATA EN'!Z49</f>
        <v>0</v>
      </c>
      <c r="AA49" s="9">
        <f>'GET DATA EN'!AA49</f>
        <v>0</v>
      </c>
      <c r="AB49" s="10">
        <f>'GET DATA EN'!AB49</f>
        <v>0</v>
      </c>
      <c r="AC49" s="243">
        <f>'GET DATA EN'!AC49</f>
        <v>0</v>
      </c>
      <c r="AD49" s="9">
        <f>'GET DATA EN'!AD49</f>
        <v>0</v>
      </c>
      <c r="AE49" s="10">
        <f>'GET DATA EN'!AE49</f>
        <v>0</v>
      </c>
      <c r="AF49" s="232">
        <f>'GET DATA EN'!AF49</f>
        <v>0</v>
      </c>
      <c r="AG49" s="39">
        <f>'GET DATA EN'!AG49</f>
        <v>63</v>
      </c>
      <c r="AH49" s="39">
        <f>'GET DATA EN'!AH49</f>
        <v>1</v>
      </c>
      <c r="AI49" s="39">
        <f>'GET DATA EN'!AI49</f>
        <v>43897512</v>
      </c>
      <c r="AK49" s="240"/>
      <c r="AL49" s="240"/>
      <c r="AM49" s="240"/>
      <c r="AN49" s="240"/>
      <c r="AO49" s="240"/>
      <c r="AP49" s="240"/>
      <c r="AR49" s="240"/>
      <c r="AS49" s="240"/>
      <c r="AT49" s="240"/>
      <c r="AU49" s="240"/>
      <c r="AV49" s="240"/>
      <c r="AW49" s="240" t="e">
        <f>AP49-#REF!</f>
        <v>#REF!</v>
      </c>
    </row>
    <row r="50" spans="1:49" ht="19.5" customHeight="1" outlineLevel="1" thickBot="1" x14ac:dyDescent="0.35">
      <c r="A50" s="287"/>
      <c r="B50" s="167" t="str">
        <f>'GET DATA EN'!B50</f>
        <v>AIRCONDITIONING/COGENERATION</v>
      </c>
      <c r="C50" s="160">
        <f>'GET DATA EN'!C50</f>
        <v>0</v>
      </c>
      <c r="D50" s="148">
        <f>'GET DATA EN'!D50</f>
        <v>0</v>
      </c>
      <c r="E50" s="157">
        <f>'GET DATA EN'!E50</f>
        <v>0</v>
      </c>
      <c r="F50" s="160">
        <f>'GET DATA EN'!F50</f>
        <v>0</v>
      </c>
      <c r="G50" s="148">
        <f>'GET DATA EN'!G50</f>
        <v>0</v>
      </c>
      <c r="H50" s="157">
        <f>'GET DATA EN'!H50</f>
        <v>0</v>
      </c>
      <c r="I50" s="160">
        <f>'GET DATA EN'!I50</f>
        <v>1</v>
      </c>
      <c r="J50" s="148">
        <f>'GET DATA EN'!J50</f>
        <v>0</v>
      </c>
      <c r="K50" s="157">
        <f>'GET DATA EN'!K50</f>
        <v>0</v>
      </c>
      <c r="L50" s="160">
        <f>'GET DATA EN'!L50</f>
        <v>0</v>
      </c>
      <c r="M50" s="148">
        <f>'GET DATA EN'!M50</f>
        <v>0</v>
      </c>
      <c r="N50" s="233">
        <f>'GET DATA EN'!N50</f>
        <v>0</v>
      </c>
      <c r="O50" s="160">
        <f>'GET DATA EN'!O50</f>
        <v>0</v>
      </c>
      <c r="P50" s="148">
        <f>'GET DATA EN'!P50</f>
        <v>0</v>
      </c>
      <c r="Q50" s="157">
        <f>'GET DATA EN'!Q50</f>
        <v>0</v>
      </c>
      <c r="R50" s="160">
        <f>'GET DATA EN'!R50</f>
        <v>0</v>
      </c>
      <c r="S50" s="148">
        <f>'GET DATA EN'!S50</f>
        <v>0</v>
      </c>
      <c r="T50" s="157">
        <f>'GET DATA EN'!T50</f>
        <v>0</v>
      </c>
      <c r="U50" s="160">
        <f>'GET DATA EN'!U50</f>
        <v>0</v>
      </c>
      <c r="V50" s="148">
        <f>'GET DATA EN'!V50</f>
        <v>0</v>
      </c>
      <c r="W50" s="157">
        <f>'GET DATA EN'!W50</f>
        <v>0</v>
      </c>
      <c r="X50" s="160">
        <f>'GET DATA EN'!X50</f>
        <v>0</v>
      </c>
      <c r="Y50" s="148">
        <f>'GET DATA EN'!Y50</f>
        <v>0</v>
      </c>
      <c r="Z50" s="233">
        <f>'GET DATA EN'!Z50</f>
        <v>0</v>
      </c>
      <c r="AA50" s="160">
        <f>'GET DATA EN'!AA50</f>
        <v>0</v>
      </c>
      <c r="AB50" s="148">
        <f>'GET DATA EN'!AB50</f>
        <v>0</v>
      </c>
      <c r="AC50" s="157">
        <f>'GET DATA EN'!AC50</f>
        <v>0</v>
      </c>
      <c r="AD50" s="160">
        <f>'GET DATA EN'!AD50</f>
        <v>0</v>
      </c>
      <c r="AE50" s="148">
        <f>'GET DATA EN'!AE50</f>
        <v>0</v>
      </c>
      <c r="AF50" s="233">
        <f>'GET DATA EN'!AF50</f>
        <v>0</v>
      </c>
      <c r="AG50" s="39">
        <f>'GET DATA EN'!AG50</f>
        <v>1</v>
      </c>
      <c r="AH50" s="39">
        <f>'GET DATA EN'!AH50</f>
        <v>0</v>
      </c>
      <c r="AI50" s="39">
        <f>'GET DATA EN'!AI50</f>
        <v>0</v>
      </c>
      <c r="AK50" s="240"/>
      <c r="AL50" s="240"/>
      <c r="AM50" s="240"/>
      <c r="AN50" s="240"/>
      <c r="AO50" s="240"/>
      <c r="AP50" s="240"/>
      <c r="AR50" s="240"/>
      <c r="AS50" s="240"/>
      <c r="AT50" s="240"/>
      <c r="AU50" s="240"/>
      <c r="AV50" s="240"/>
      <c r="AW50" s="240" t="e">
        <f>AP50-#REF!</f>
        <v>#REF!</v>
      </c>
    </row>
    <row r="51" spans="1:49" ht="18" x14ac:dyDescent="0.3">
      <c r="A51" s="285">
        <f>'GET DATA EN'!A51</f>
        <v>8</v>
      </c>
      <c r="B51" s="168" t="str">
        <f>'GET DATA EN'!B51</f>
        <v>EFA S.A.</v>
      </c>
      <c r="C51" s="73">
        <f>'GET DATA EN'!C51</f>
        <v>6964</v>
      </c>
      <c r="D51" s="121">
        <f>'GET DATA EN'!D51</f>
        <v>0</v>
      </c>
      <c r="E51" s="242">
        <f>'GET DATA EN'!E51</f>
        <v>2194982</v>
      </c>
      <c r="F51" s="73">
        <f>'GET DATA EN'!F51</f>
        <v>1100</v>
      </c>
      <c r="G51" s="121">
        <f>'GET DATA EN'!G51</f>
        <v>0</v>
      </c>
      <c r="H51" s="242">
        <f>'GET DATA EN'!H51</f>
        <v>5664757.002444</v>
      </c>
      <c r="I51" s="73">
        <f>'GET DATA EN'!I51</f>
        <v>876</v>
      </c>
      <c r="J51" s="121">
        <f>'GET DATA EN'!J51</f>
        <v>0</v>
      </c>
      <c r="K51" s="242">
        <f>'GET DATA EN'!K51</f>
        <v>1546013</v>
      </c>
      <c r="L51" s="73">
        <f>'GET DATA EN'!L51</f>
        <v>35</v>
      </c>
      <c r="M51" s="121">
        <f>'GET DATA EN'!M51</f>
        <v>0</v>
      </c>
      <c r="N51" s="231">
        <f>'GET DATA EN'!N51</f>
        <v>117840</v>
      </c>
      <c r="O51" s="73">
        <f>'GET DATA EN'!O51</f>
        <v>141</v>
      </c>
      <c r="P51" s="121">
        <f>'GET DATA EN'!P51</f>
        <v>0</v>
      </c>
      <c r="Q51" s="242">
        <f>'GET DATA EN'!Q51</f>
        <v>134545</v>
      </c>
      <c r="R51" s="73">
        <f>'GET DATA EN'!R51</f>
        <v>42</v>
      </c>
      <c r="S51" s="121">
        <f>'GET DATA EN'!S51</f>
        <v>0</v>
      </c>
      <c r="T51" s="242">
        <f>'GET DATA EN'!T51</f>
        <v>2291040</v>
      </c>
      <c r="U51" s="73">
        <f>'GET DATA EN'!U51</f>
        <v>0</v>
      </c>
      <c r="V51" s="121">
        <f>'GET DATA EN'!V51</f>
        <v>0</v>
      </c>
      <c r="W51" s="242">
        <f>'GET DATA EN'!W51</f>
        <v>0</v>
      </c>
      <c r="X51" s="73">
        <f>'GET DATA EN'!X51</f>
        <v>0</v>
      </c>
      <c r="Y51" s="121">
        <f>'GET DATA EN'!Y51</f>
        <v>0</v>
      </c>
      <c r="Z51" s="231">
        <f>'GET DATA EN'!Z51</f>
        <v>0</v>
      </c>
      <c r="AA51" s="73">
        <f>'GET DATA EN'!AA51</f>
        <v>0</v>
      </c>
      <c r="AB51" s="121">
        <f>'GET DATA EN'!AB51</f>
        <v>0</v>
      </c>
      <c r="AC51" s="242">
        <f>'GET DATA EN'!AC51</f>
        <v>0</v>
      </c>
      <c r="AD51" s="73">
        <f>'GET DATA EN'!AD51</f>
        <v>0</v>
      </c>
      <c r="AE51" s="121">
        <f>'GET DATA EN'!AE51</f>
        <v>0</v>
      </c>
      <c r="AF51" s="231">
        <f>'GET DATA EN'!AF51</f>
        <v>0</v>
      </c>
      <c r="AG51" s="121">
        <f>'GET DATA EN'!AG51</f>
        <v>9158</v>
      </c>
      <c r="AH51" s="74">
        <f>'GET DATA EN'!AH51</f>
        <v>0</v>
      </c>
      <c r="AI51" s="74">
        <f>'GET DATA EN'!AI51</f>
        <v>11949177.002444001</v>
      </c>
      <c r="AK51" s="240"/>
      <c r="AL51" s="240"/>
      <c r="AM51" s="240"/>
      <c r="AN51" s="240"/>
      <c r="AO51" s="240"/>
      <c r="AP51" s="240"/>
      <c r="AR51" s="240"/>
      <c r="AS51" s="240"/>
      <c r="AT51" s="240"/>
      <c r="AU51" s="240"/>
      <c r="AV51" s="240"/>
      <c r="AW51" s="240" t="e">
        <f>AP51-#REF!</f>
        <v>#REF!</v>
      </c>
    </row>
    <row r="52" spans="1:49" ht="19.5" customHeight="1" outlineLevel="1" x14ac:dyDescent="0.3">
      <c r="A52" s="286"/>
      <c r="B52" s="167" t="str">
        <f>'GET DATA EN'!B52</f>
        <v>RESIDENTIAL</v>
      </c>
      <c r="C52" s="9">
        <f>'GET DATA EN'!C52</f>
        <v>6702</v>
      </c>
      <c r="D52" s="10">
        <f>'GET DATA EN'!D52</f>
        <v>0</v>
      </c>
      <c r="E52" s="243">
        <f>'GET DATA EN'!E52</f>
        <v>800322</v>
      </c>
      <c r="F52" s="9">
        <f>'GET DATA EN'!F52</f>
        <v>994</v>
      </c>
      <c r="G52" s="10">
        <f>'GET DATA EN'!G52</f>
        <v>0</v>
      </c>
      <c r="H52" s="243">
        <f>'GET DATA EN'!H52</f>
        <v>137646</v>
      </c>
      <c r="I52" s="9">
        <f>'GET DATA EN'!I52</f>
        <v>805</v>
      </c>
      <c r="J52" s="10">
        <f>'GET DATA EN'!J52</f>
        <v>0</v>
      </c>
      <c r="K52" s="243">
        <f>'GET DATA EN'!K52</f>
        <v>89626</v>
      </c>
      <c r="L52" s="9">
        <f>'GET DATA EN'!L52</f>
        <v>31</v>
      </c>
      <c r="M52" s="10">
        <f>'GET DATA EN'!M52</f>
        <v>0</v>
      </c>
      <c r="N52" s="232">
        <f>'GET DATA EN'!N52</f>
        <v>1960</v>
      </c>
      <c r="O52" s="9">
        <f>'GET DATA EN'!O52</f>
        <v>139</v>
      </c>
      <c r="P52" s="10">
        <f>'GET DATA EN'!P52</f>
        <v>0</v>
      </c>
      <c r="Q52" s="243">
        <f>'GET DATA EN'!Q52</f>
        <v>15059</v>
      </c>
      <c r="R52" s="9">
        <f>'GET DATA EN'!R52</f>
        <v>38</v>
      </c>
      <c r="S52" s="10">
        <f>'GET DATA EN'!S52</f>
        <v>0</v>
      </c>
      <c r="T52" s="243">
        <f>'GET DATA EN'!T52</f>
        <v>4184</v>
      </c>
      <c r="U52" s="9">
        <f>'GET DATA EN'!U52</f>
        <v>0</v>
      </c>
      <c r="V52" s="10">
        <f>'GET DATA EN'!V52</f>
        <v>0</v>
      </c>
      <c r="W52" s="243">
        <f>'GET DATA EN'!W52</f>
        <v>0</v>
      </c>
      <c r="X52" s="9">
        <f>'GET DATA EN'!X52</f>
        <v>0</v>
      </c>
      <c r="Y52" s="10">
        <f>'GET DATA EN'!Y52</f>
        <v>0</v>
      </c>
      <c r="Z52" s="232">
        <f>'GET DATA EN'!Z52</f>
        <v>0</v>
      </c>
      <c r="AA52" s="9">
        <f>'GET DATA EN'!AA52</f>
        <v>0</v>
      </c>
      <c r="AB52" s="10">
        <f>'GET DATA EN'!AB52</f>
        <v>0</v>
      </c>
      <c r="AC52" s="243">
        <f>'GET DATA EN'!AC52</f>
        <v>0</v>
      </c>
      <c r="AD52" s="9">
        <f>'GET DATA EN'!AD52</f>
        <v>0</v>
      </c>
      <c r="AE52" s="10">
        <f>'GET DATA EN'!AE52</f>
        <v>0</v>
      </c>
      <c r="AF52" s="232">
        <f>'GET DATA EN'!AF52</f>
        <v>0</v>
      </c>
      <c r="AG52" s="39">
        <f>'GET DATA EN'!AG52</f>
        <v>8709</v>
      </c>
      <c r="AH52" s="39">
        <f>'GET DATA EN'!AH52</f>
        <v>0</v>
      </c>
      <c r="AI52" s="39">
        <f>'GET DATA EN'!AI52</f>
        <v>1048797</v>
      </c>
      <c r="AK52" s="240"/>
      <c r="AL52" s="240"/>
      <c r="AM52" s="240"/>
      <c r="AN52" s="240"/>
      <c r="AO52" s="240"/>
      <c r="AP52" s="240"/>
      <c r="AR52" s="240"/>
      <c r="AS52" s="240"/>
      <c r="AT52" s="240"/>
      <c r="AU52" s="240"/>
      <c r="AV52" s="240"/>
      <c r="AW52" s="240" t="e">
        <f>AP52-#REF!</f>
        <v>#REF!</v>
      </c>
    </row>
    <row r="53" spans="1:49" ht="19.5" customHeight="1" outlineLevel="1" x14ac:dyDescent="0.3">
      <c r="A53" s="286"/>
      <c r="B53" s="167" t="str">
        <f>'GET DATA EN'!B53</f>
        <v>COMMERCIAL</v>
      </c>
      <c r="C53" s="9">
        <f>'GET DATA EN'!C53</f>
        <v>260</v>
      </c>
      <c r="D53" s="10">
        <f>'GET DATA EN'!D53</f>
        <v>0</v>
      </c>
      <c r="E53" s="243">
        <f>'GET DATA EN'!E53</f>
        <v>489683</v>
      </c>
      <c r="F53" s="9">
        <f>'GET DATA EN'!F53</f>
        <v>102</v>
      </c>
      <c r="G53" s="10">
        <f>'GET DATA EN'!G53</f>
        <v>0</v>
      </c>
      <c r="H53" s="243">
        <f>'GET DATA EN'!H53</f>
        <v>292845.00244399998</v>
      </c>
      <c r="I53" s="9">
        <f>'GET DATA EN'!I53</f>
        <v>70</v>
      </c>
      <c r="J53" s="10">
        <f>'GET DATA EN'!J53</f>
        <v>0</v>
      </c>
      <c r="K53" s="243">
        <f>'GET DATA EN'!K53</f>
        <v>312094</v>
      </c>
      <c r="L53" s="9">
        <f>'GET DATA EN'!L53</f>
        <v>3</v>
      </c>
      <c r="M53" s="10">
        <f>'GET DATA EN'!M53</f>
        <v>0</v>
      </c>
      <c r="N53" s="232">
        <f>'GET DATA EN'!N53</f>
        <v>110280</v>
      </c>
      <c r="O53" s="9">
        <f>'GET DATA EN'!O53</f>
        <v>2</v>
      </c>
      <c r="P53" s="10">
        <f>'GET DATA EN'!P53</f>
        <v>0</v>
      </c>
      <c r="Q53" s="243">
        <f>'GET DATA EN'!Q53</f>
        <v>119486</v>
      </c>
      <c r="R53" s="9">
        <f>'GET DATA EN'!R53</f>
        <v>3</v>
      </c>
      <c r="S53" s="10">
        <f>'GET DATA EN'!S53</f>
        <v>0</v>
      </c>
      <c r="T53" s="243">
        <f>'GET DATA EN'!T53</f>
        <v>1630042</v>
      </c>
      <c r="U53" s="9">
        <f>'GET DATA EN'!U53</f>
        <v>0</v>
      </c>
      <c r="V53" s="10">
        <f>'GET DATA EN'!V53</f>
        <v>0</v>
      </c>
      <c r="W53" s="243">
        <f>'GET DATA EN'!W53</f>
        <v>0</v>
      </c>
      <c r="X53" s="9">
        <f>'GET DATA EN'!X53</f>
        <v>0</v>
      </c>
      <c r="Y53" s="10">
        <f>'GET DATA EN'!Y53</f>
        <v>0</v>
      </c>
      <c r="Z53" s="232">
        <f>'GET DATA EN'!Z53</f>
        <v>0</v>
      </c>
      <c r="AA53" s="9">
        <f>'GET DATA EN'!AA53</f>
        <v>0</v>
      </c>
      <c r="AB53" s="10">
        <f>'GET DATA EN'!AB53</f>
        <v>0</v>
      </c>
      <c r="AC53" s="243">
        <f>'GET DATA EN'!AC53</f>
        <v>0</v>
      </c>
      <c r="AD53" s="9">
        <f>'GET DATA EN'!AD53</f>
        <v>0</v>
      </c>
      <c r="AE53" s="10">
        <f>'GET DATA EN'!AE53</f>
        <v>0</v>
      </c>
      <c r="AF53" s="232">
        <f>'GET DATA EN'!AF53</f>
        <v>0</v>
      </c>
      <c r="AG53" s="39">
        <f>'GET DATA EN'!AG53</f>
        <v>440</v>
      </c>
      <c r="AH53" s="39">
        <f>'GET DATA EN'!AH53</f>
        <v>0</v>
      </c>
      <c r="AI53" s="39">
        <f>'GET DATA EN'!AI53</f>
        <v>2954430.002444</v>
      </c>
      <c r="AK53" s="240"/>
      <c r="AL53" s="240"/>
      <c r="AM53" s="240"/>
      <c r="AN53" s="240"/>
      <c r="AO53" s="240"/>
      <c r="AP53" s="240"/>
      <c r="AR53" s="240"/>
      <c r="AS53" s="240"/>
      <c r="AT53" s="240"/>
      <c r="AU53" s="240"/>
      <c r="AV53" s="240"/>
      <c r="AW53" s="240" t="e">
        <f>AP53-#REF!</f>
        <v>#REF!</v>
      </c>
    </row>
    <row r="54" spans="1:49" ht="19.5" customHeight="1" outlineLevel="1" x14ac:dyDescent="0.3">
      <c r="A54" s="286"/>
      <c r="B54" s="167" t="str">
        <f>'GET DATA EN'!B54</f>
        <v>CNG</v>
      </c>
      <c r="C54" s="9">
        <f>'GET DATA EN'!C54</f>
        <v>1</v>
      </c>
      <c r="D54" s="10">
        <f>'GET DATA EN'!D54</f>
        <v>0</v>
      </c>
      <c r="E54" s="243">
        <f>'GET DATA EN'!E54</f>
        <v>621165</v>
      </c>
      <c r="F54" s="9">
        <f>'GET DATA EN'!F54</f>
        <v>1</v>
      </c>
      <c r="G54" s="10">
        <f>'GET DATA EN'!G54</f>
        <v>0</v>
      </c>
      <c r="H54" s="243">
        <f>'GET DATA EN'!H54</f>
        <v>52215</v>
      </c>
      <c r="I54" s="9">
        <f>'GET DATA EN'!I54</f>
        <v>0</v>
      </c>
      <c r="J54" s="10">
        <f>'GET DATA EN'!J54</f>
        <v>0</v>
      </c>
      <c r="K54" s="243">
        <f>'GET DATA EN'!K54</f>
        <v>0</v>
      </c>
      <c r="L54" s="245">
        <f>'GET DATA EN'!L54</f>
        <v>0</v>
      </c>
      <c r="M54" s="10">
        <f>'GET DATA EN'!M54</f>
        <v>0</v>
      </c>
      <c r="N54" s="232">
        <f>'GET DATA EN'!N54</f>
        <v>0</v>
      </c>
      <c r="O54" s="9">
        <f>'GET DATA EN'!O54</f>
        <v>0</v>
      </c>
      <c r="P54" s="10">
        <f>'GET DATA EN'!P54</f>
        <v>0</v>
      </c>
      <c r="Q54" s="243">
        <f>'GET DATA EN'!Q54</f>
        <v>0</v>
      </c>
      <c r="R54" s="245">
        <f>'GET DATA EN'!R54</f>
        <v>0</v>
      </c>
      <c r="S54" s="10">
        <f>'GET DATA EN'!S54</f>
        <v>0</v>
      </c>
      <c r="T54" s="5">
        <f>'GET DATA EN'!T54</f>
        <v>0</v>
      </c>
      <c r="U54" s="9">
        <f>'GET DATA EN'!U54</f>
        <v>0</v>
      </c>
      <c r="V54" s="10">
        <f>'GET DATA EN'!V54</f>
        <v>0</v>
      </c>
      <c r="W54" s="243">
        <f>'GET DATA EN'!W54</f>
        <v>0</v>
      </c>
      <c r="X54" s="9">
        <f>'GET DATA EN'!X54</f>
        <v>0</v>
      </c>
      <c r="Y54" s="10">
        <f>'GET DATA EN'!Y54</f>
        <v>0</v>
      </c>
      <c r="Z54" s="232">
        <f>'GET DATA EN'!Z54</f>
        <v>0</v>
      </c>
      <c r="AA54" s="9">
        <f>'GET DATA EN'!AA54</f>
        <v>0</v>
      </c>
      <c r="AB54" s="10">
        <f>'GET DATA EN'!AB54</f>
        <v>0</v>
      </c>
      <c r="AC54" s="243">
        <f>'GET DATA EN'!AC54</f>
        <v>0</v>
      </c>
      <c r="AD54" s="9">
        <f>'GET DATA EN'!AD54</f>
        <v>0</v>
      </c>
      <c r="AE54" s="10">
        <f>'GET DATA EN'!AE54</f>
        <v>0</v>
      </c>
      <c r="AF54" s="232">
        <f>'GET DATA EN'!AF54</f>
        <v>0</v>
      </c>
      <c r="AG54" s="39">
        <f>'GET DATA EN'!AG54</f>
        <v>2</v>
      </c>
      <c r="AH54" s="39">
        <f>'GET DATA EN'!AH54</f>
        <v>0</v>
      </c>
      <c r="AI54" s="39">
        <f>'GET DATA EN'!AI54</f>
        <v>673380</v>
      </c>
      <c r="AK54" s="240"/>
      <c r="AL54" s="240"/>
      <c r="AM54" s="240"/>
      <c r="AN54" s="240"/>
      <c r="AO54" s="240"/>
      <c r="AP54" s="240"/>
      <c r="AR54" s="240"/>
      <c r="AS54" s="240"/>
      <c r="AT54" s="240"/>
      <c r="AU54" s="240"/>
      <c r="AV54" s="240"/>
      <c r="AW54" s="240" t="e">
        <f>AP54-#REF!</f>
        <v>#REF!</v>
      </c>
    </row>
    <row r="55" spans="1:49" ht="19.5" customHeight="1" outlineLevel="1" x14ac:dyDescent="0.3">
      <c r="A55" s="286"/>
      <c r="B55" s="167" t="str">
        <f>'GET DATA EN'!B55</f>
        <v>INDUSTRIAL</v>
      </c>
      <c r="C55" s="9">
        <f>'GET DATA EN'!C55</f>
        <v>1</v>
      </c>
      <c r="D55" s="10">
        <f>'GET DATA EN'!D55</f>
        <v>0</v>
      </c>
      <c r="E55" s="243">
        <f>'GET DATA EN'!E55</f>
        <v>283812</v>
      </c>
      <c r="F55" s="9">
        <f>'GET DATA EN'!F55</f>
        <v>3</v>
      </c>
      <c r="G55" s="10">
        <f>'GET DATA EN'!G55</f>
        <v>0</v>
      </c>
      <c r="H55" s="243">
        <f>'GET DATA EN'!H55</f>
        <v>5182051</v>
      </c>
      <c r="I55" s="9">
        <f>'GET DATA EN'!I55</f>
        <v>0</v>
      </c>
      <c r="J55" s="10">
        <f>'GET DATA EN'!J55</f>
        <v>0</v>
      </c>
      <c r="K55" s="243">
        <f>'GET DATA EN'!K55</f>
        <v>0</v>
      </c>
      <c r="L55" s="9">
        <f>'GET DATA EN'!L55</f>
        <v>1</v>
      </c>
      <c r="M55" s="10">
        <f>'GET DATA EN'!M55</f>
        <v>0</v>
      </c>
      <c r="N55" s="232">
        <f>'GET DATA EN'!N55</f>
        <v>5600</v>
      </c>
      <c r="O55" s="9">
        <f>'GET DATA EN'!O55</f>
        <v>0</v>
      </c>
      <c r="P55" s="10">
        <f>'GET DATA EN'!P55</f>
        <v>0</v>
      </c>
      <c r="Q55" s="243">
        <f>'GET DATA EN'!Q55</f>
        <v>0</v>
      </c>
      <c r="R55" s="9">
        <f>'GET DATA EN'!R55</f>
        <v>1</v>
      </c>
      <c r="S55" s="10">
        <f>'GET DATA EN'!S55</f>
        <v>0</v>
      </c>
      <c r="T55" s="243">
        <f>'GET DATA EN'!T55</f>
        <v>656814</v>
      </c>
      <c r="U55" s="9">
        <f>'GET DATA EN'!U55</f>
        <v>0</v>
      </c>
      <c r="V55" s="10">
        <f>'GET DATA EN'!V55</f>
        <v>0</v>
      </c>
      <c r="W55" s="243">
        <f>'GET DATA EN'!W55</f>
        <v>0</v>
      </c>
      <c r="X55" s="9">
        <f>'GET DATA EN'!X55</f>
        <v>0</v>
      </c>
      <c r="Y55" s="10">
        <f>'GET DATA EN'!Y55</f>
        <v>0</v>
      </c>
      <c r="Z55" s="232">
        <f>'GET DATA EN'!Z55</f>
        <v>0</v>
      </c>
      <c r="AA55" s="9">
        <f>'GET DATA EN'!AA55</f>
        <v>0</v>
      </c>
      <c r="AB55" s="10">
        <f>'GET DATA EN'!AB55</f>
        <v>0</v>
      </c>
      <c r="AC55" s="243">
        <f>'GET DATA EN'!AC55</f>
        <v>0</v>
      </c>
      <c r="AD55" s="9">
        <f>'GET DATA EN'!AD55</f>
        <v>0</v>
      </c>
      <c r="AE55" s="10">
        <f>'GET DATA EN'!AE55</f>
        <v>0</v>
      </c>
      <c r="AF55" s="232">
        <f>'GET DATA EN'!AF55</f>
        <v>0</v>
      </c>
      <c r="AG55" s="39">
        <f>'GET DATA EN'!AG55</f>
        <v>6</v>
      </c>
      <c r="AH55" s="39">
        <f>'GET DATA EN'!AH55</f>
        <v>0</v>
      </c>
      <c r="AI55" s="39">
        <f>'GET DATA EN'!AI55</f>
        <v>6128277</v>
      </c>
      <c r="AK55" s="240"/>
      <c r="AL55" s="240"/>
      <c r="AM55" s="240"/>
      <c r="AN55" s="240"/>
      <c r="AO55" s="240"/>
      <c r="AP55" s="240"/>
      <c r="AR55" s="240"/>
      <c r="AS55" s="240"/>
      <c r="AT55" s="240"/>
      <c r="AU55" s="240"/>
      <c r="AV55" s="240"/>
      <c r="AW55" s="240" t="e">
        <f>AP55-#REF!</f>
        <v>#REF!</v>
      </c>
    </row>
    <row r="56" spans="1:49" ht="19.5" customHeight="1" outlineLevel="1" thickBot="1" x14ac:dyDescent="0.35">
      <c r="A56" s="287"/>
      <c r="B56" s="167" t="str">
        <f>'GET DATA EN'!B56</f>
        <v>AIRCONDITIONING/COGENERATION</v>
      </c>
      <c r="C56" s="160">
        <f>'GET DATA EN'!C56</f>
        <v>0</v>
      </c>
      <c r="D56" s="148">
        <f>'GET DATA EN'!D56</f>
        <v>0</v>
      </c>
      <c r="E56" s="157">
        <f>'GET DATA EN'!E56</f>
        <v>0</v>
      </c>
      <c r="F56" s="160">
        <f>'GET DATA EN'!F56</f>
        <v>0</v>
      </c>
      <c r="G56" s="148">
        <f>'GET DATA EN'!G56</f>
        <v>0</v>
      </c>
      <c r="H56" s="157">
        <f>'GET DATA EN'!H56</f>
        <v>0</v>
      </c>
      <c r="I56" s="160">
        <f>'GET DATA EN'!I56</f>
        <v>1</v>
      </c>
      <c r="J56" s="148">
        <f>'GET DATA EN'!J56</f>
        <v>0</v>
      </c>
      <c r="K56" s="157">
        <f>'GET DATA EN'!K56</f>
        <v>1144293</v>
      </c>
      <c r="L56" s="160">
        <f>'GET DATA EN'!L56</f>
        <v>0</v>
      </c>
      <c r="M56" s="148">
        <f>'GET DATA EN'!M56</f>
        <v>0</v>
      </c>
      <c r="N56" s="233">
        <f>'GET DATA EN'!N56</f>
        <v>0</v>
      </c>
      <c r="O56" s="160">
        <f>'GET DATA EN'!O56</f>
        <v>0</v>
      </c>
      <c r="P56" s="148">
        <f>'GET DATA EN'!P56</f>
        <v>0</v>
      </c>
      <c r="Q56" s="157">
        <f>'GET DATA EN'!Q56</f>
        <v>0</v>
      </c>
      <c r="R56" s="160">
        <f>'GET DATA EN'!R56</f>
        <v>0</v>
      </c>
      <c r="S56" s="148">
        <f>'GET DATA EN'!S56</f>
        <v>0</v>
      </c>
      <c r="T56" s="157">
        <f>'GET DATA EN'!T56</f>
        <v>0</v>
      </c>
      <c r="U56" s="160">
        <f>'GET DATA EN'!U56</f>
        <v>0</v>
      </c>
      <c r="V56" s="148">
        <f>'GET DATA EN'!V56</f>
        <v>0</v>
      </c>
      <c r="W56" s="157">
        <f>'GET DATA EN'!W56</f>
        <v>0</v>
      </c>
      <c r="X56" s="160">
        <f>'GET DATA EN'!X56</f>
        <v>0</v>
      </c>
      <c r="Y56" s="148">
        <f>'GET DATA EN'!Y56</f>
        <v>0</v>
      </c>
      <c r="Z56" s="233">
        <f>'GET DATA EN'!Z56</f>
        <v>0</v>
      </c>
      <c r="AA56" s="160">
        <f>'GET DATA EN'!AA56</f>
        <v>0</v>
      </c>
      <c r="AB56" s="148">
        <f>'GET DATA EN'!AB56</f>
        <v>0</v>
      </c>
      <c r="AC56" s="157">
        <f>'GET DATA EN'!AC56</f>
        <v>0</v>
      </c>
      <c r="AD56" s="160">
        <f>'GET DATA EN'!AD56</f>
        <v>0</v>
      </c>
      <c r="AE56" s="148">
        <f>'GET DATA EN'!AE56</f>
        <v>0</v>
      </c>
      <c r="AF56" s="233">
        <f>'GET DATA EN'!AF56</f>
        <v>0</v>
      </c>
      <c r="AG56" s="39">
        <f>'GET DATA EN'!AG56</f>
        <v>1</v>
      </c>
      <c r="AH56" s="39">
        <f>'GET DATA EN'!AH56</f>
        <v>0</v>
      </c>
      <c r="AI56" s="39">
        <f>'GET DATA EN'!AI56</f>
        <v>1144293</v>
      </c>
      <c r="AK56" s="240"/>
      <c r="AL56" s="240"/>
      <c r="AM56" s="240"/>
      <c r="AN56" s="240"/>
      <c r="AO56" s="240"/>
      <c r="AP56" s="240"/>
      <c r="AR56" s="240"/>
      <c r="AS56" s="240"/>
      <c r="AT56" s="240"/>
      <c r="AU56" s="240"/>
      <c r="AV56" s="240"/>
      <c r="AW56" s="240" t="e">
        <f>AP56-#REF!</f>
        <v>#REF!</v>
      </c>
    </row>
    <row r="57" spans="1:49" ht="36" customHeight="1" x14ac:dyDescent="0.3">
      <c r="A57" s="285">
        <f>'GET DATA EN'!A57</f>
        <v>9</v>
      </c>
      <c r="B57" s="168" t="str">
        <f>'GET DATA EN'!B57</f>
        <v>HERON S.A.</v>
      </c>
      <c r="C57" s="73">
        <f>'GET DATA EN'!C57</f>
        <v>15026</v>
      </c>
      <c r="D57" s="121">
        <f>'GET DATA EN'!D57</f>
        <v>0</v>
      </c>
      <c r="E57" s="242">
        <f>'GET DATA EN'!E57</f>
        <v>4156643</v>
      </c>
      <c r="F57" s="73">
        <f>'GET DATA EN'!F57</f>
        <v>8110</v>
      </c>
      <c r="G57" s="121">
        <f>'GET DATA EN'!G57</f>
        <v>0</v>
      </c>
      <c r="H57" s="242">
        <f>'GET DATA EN'!H57</f>
        <v>8537724</v>
      </c>
      <c r="I57" s="73">
        <f>'GET DATA EN'!I57</f>
        <v>9467</v>
      </c>
      <c r="J57" s="121">
        <f>'GET DATA EN'!J57</f>
        <v>0</v>
      </c>
      <c r="K57" s="242">
        <f>'GET DATA EN'!K57</f>
        <v>13134172</v>
      </c>
      <c r="L57" s="73">
        <f>'GET DATA EN'!L57</f>
        <v>163</v>
      </c>
      <c r="M57" s="121">
        <f>'GET DATA EN'!M57</f>
        <v>0</v>
      </c>
      <c r="N57" s="231">
        <f>'GET DATA EN'!N57</f>
        <v>21944929</v>
      </c>
      <c r="O57" s="73">
        <f>'GET DATA EN'!O57</f>
        <v>386</v>
      </c>
      <c r="P57" s="121">
        <f>'GET DATA EN'!P57</f>
        <v>0</v>
      </c>
      <c r="Q57" s="242">
        <f>'GET DATA EN'!Q57</f>
        <v>24630833</v>
      </c>
      <c r="R57" s="73">
        <f>'GET DATA EN'!R57</f>
        <v>164</v>
      </c>
      <c r="S57" s="121">
        <f>'GET DATA EN'!S57</f>
        <v>0</v>
      </c>
      <c r="T57" s="242">
        <f>'GET DATA EN'!T57</f>
        <v>3217267</v>
      </c>
      <c r="U57" s="73">
        <f>'GET DATA EN'!U57</f>
        <v>0</v>
      </c>
      <c r="V57" s="121">
        <f>'GET DATA EN'!V57</f>
        <v>0</v>
      </c>
      <c r="W57" s="242">
        <f>'GET DATA EN'!W57</f>
        <v>0</v>
      </c>
      <c r="X57" s="73">
        <f>'GET DATA EN'!X57</f>
        <v>0</v>
      </c>
      <c r="Y57" s="121">
        <f>'GET DATA EN'!Y57</f>
        <v>0</v>
      </c>
      <c r="Z57" s="231">
        <f>'GET DATA EN'!Z57</f>
        <v>0</v>
      </c>
      <c r="AA57" s="73">
        <f>'GET DATA EN'!AA57</f>
        <v>0</v>
      </c>
      <c r="AB57" s="121">
        <f>'GET DATA EN'!AB57</f>
        <v>0</v>
      </c>
      <c r="AC57" s="242">
        <f>'GET DATA EN'!AC57</f>
        <v>0</v>
      </c>
      <c r="AD57" s="73">
        <f>'GET DATA EN'!AD57</f>
        <v>0</v>
      </c>
      <c r="AE57" s="121">
        <f>'GET DATA EN'!AE57</f>
        <v>0</v>
      </c>
      <c r="AF57" s="231">
        <f>'GET DATA EN'!AF57</f>
        <v>0</v>
      </c>
      <c r="AG57" s="121">
        <f>'GET DATA EN'!AG57</f>
        <v>33316</v>
      </c>
      <c r="AH57" s="74">
        <f>'GET DATA EN'!AH57</f>
        <v>0</v>
      </c>
      <c r="AI57" s="74">
        <f>'GET DATA EN'!AI57</f>
        <v>75621568</v>
      </c>
      <c r="AK57" s="240"/>
      <c r="AL57" s="240"/>
      <c r="AM57" s="240"/>
      <c r="AN57" s="240"/>
      <c r="AO57" s="240"/>
      <c r="AP57" s="240"/>
      <c r="AR57" s="240"/>
      <c r="AS57" s="240"/>
      <c r="AT57" s="240"/>
      <c r="AU57" s="240"/>
      <c r="AV57" s="240"/>
      <c r="AW57" s="240" t="e">
        <f>AP57-#REF!</f>
        <v>#REF!</v>
      </c>
    </row>
    <row r="58" spans="1:49" ht="19.5" customHeight="1" outlineLevel="1" x14ac:dyDescent="0.3">
      <c r="A58" s="286"/>
      <c r="B58" s="167" t="str">
        <f>'GET DATA EN'!B58</f>
        <v>RESIDENTIAL</v>
      </c>
      <c r="C58" s="9">
        <f>'GET DATA EN'!C58</f>
        <v>14570</v>
      </c>
      <c r="D58" s="10">
        <f>'GET DATA EN'!D58</f>
        <v>0</v>
      </c>
      <c r="E58" s="243">
        <f>'GET DATA EN'!E58</f>
        <v>1637024</v>
      </c>
      <c r="F58" s="9">
        <f>'GET DATA EN'!F58</f>
        <v>7917</v>
      </c>
      <c r="G58" s="10">
        <f>'GET DATA EN'!G58</f>
        <v>0</v>
      </c>
      <c r="H58" s="243">
        <f>'GET DATA EN'!H58</f>
        <v>1012299</v>
      </c>
      <c r="I58" s="9">
        <f>'GET DATA EN'!I58</f>
        <v>9093</v>
      </c>
      <c r="J58" s="10">
        <f>'GET DATA EN'!J58</f>
        <v>0</v>
      </c>
      <c r="K58" s="243">
        <f>'GET DATA EN'!K58</f>
        <v>1046058</v>
      </c>
      <c r="L58" s="9">
        <f>'GET DATA EN'!L58</f>
        <v>134</v>
      </c>
      <c r="M58" s="10">
        <f>'GET DATA EN'!M58</f>
        <v>0</v>
      </c>
      <c r="N58" s="232">
        <f>'GET DATA EN'!N58</f>
        <v>10190</v>
      </c>
      <c r="O58" s="9">
        <f>'GET DATA EN'!O58</f>
        <v>367</v>
      </c>
      <c r="P58" s="10">
        <f>'GET DATA EN'!P58</f>
        <v>0</v>
      </c>
      <c r="Q58" s="243">
        <f>'GET DATA EN'!Q58</f>
        <v>37666</v>
      </c>
      <c r="R58" s="9">
        <f>'GET DATA EN'!R58</f>
        <v>154</v>
      </c>
      <c r="S58" s="10">
        <f>'GET DATA EN'!S58</f>
        <v>0</v>
      </c>
      <c r="T58" s="243">
        <f>'GET DATA EN'!T58</f>
        <v>13015</v>
      </c>
      <c r="U58" s="9">
        <f>'GET DATA EN'!U58</f>
        <v>0</v>
      </c>
      <c r="V58" s="10">
        <f>'GET DATA EN'!V58</f>
        <v>0</v>
      </c>
      <c r="W58" s="243">
        <f>'GET DATA EN'!W58</f>
        <v>0</v>
      </c>
      <c r="X58" s="9">
        <f>'GET DATA EN'!X58</f>
        <v>0</v>
      </c>
      <c r="Y58" s="10">
        <f>'GET DATA EN'!Y58</f>
        <v>0</v>
      </c>
      <c r="Z58" s="232">
        <f>'GET DATA EN'!Z58</f>
        <v>0</v>
      </c>
      <c r="AA58" s="9">
        <f>'GET DATA EN'!AA58</f>
        <v>0</v>
      </c>
      <c r="AB58" s="10">
        <f>'GET DATA EN'!AB58</f>
        <v>0</v>
      </c>
      <c r="AC58" s="243">
        <f>'GET DATA EN'!AC58</f>
        <v>0</v>
      </c>
      <c r="AD58" s="9">
        <f>'GET DATA EN'!AD58</f>
        <v>0</v>
      </c>
      <c r="AE58" s="10">
        <f>'GET DATA EN'!AE58</f>
        <v>0</v>
      </c>
      <c r="AF58" s="232">
        <f>'GET DATA EN'!AF58</f>
        <v>0</v>
      </c>
      <c r="AG58" s="39">
        <f>'GET DATA EN'!AG58</f>
        <v>32235</v>
      </c>
      <c r="AH58" s="39">
        <f>'GET DATA EN'!AH58</f>
        <v>0</v>
      </c>
      <c r="AI58" s="39">
        <f>'GET DATA EN'!AI58</f>
        <v>3756252</v>
      </c>
      <c r="AK58" s="240"/>
      <c r="AL58" s="240"/>
      <c r="AM58" s="240"/>
      <c r="AN58" s="240"/>
      <c r="AO58" s="240"/>
      <c r="AP58" s="240"/>
      <c r="AR58" s="240"/>
      <c r="AS58" s="240"/>
      <c r="AT58" s="240"/>
      <c r="AU58" s="240"/>
      <c r="AV58" s="240"/>
      <c r="AW58" s="240" t="e">
        <f>AP58-#REF!</f>
        <v>#REF!</v>
      </c>
    </row>
    <row r="59" spans="1:49" ht="20.25" customHeight="1" outlineLevel="1" x14ac:dyDescent="0.3">
      <c r="A59" s="286"/>
      <c r="B59" s="167" t="str">
        <f>'GET DATA EN'!B59</f>
        <v>COMMERCIAL</v>
      </c>
      <c r="C59" s="9">
        <f>'GET DATA EN'!C59</f>
        <v>450</v>
      </c>
      <c r="D59" s="10">
        <f>'GET DATA EN'!D59</f>
        <v>0</v>
      </c>
      <c r="E59" s="243">
        <f>'GET DATA EN'!E59</f>
        <v>1280759</v>
      </c>
      <c r="F59" s="9">
        <f>'GET DATA EN'!F59</f>
        <v>187</v>
      </c>
      <c r="G59" s="10">
        <f>'GET DATA EN'!G59</f>
        <v>0</v>
      </c>
      <c r="H59" s="243">
        <f>'GET DATA EN'!H59</f>
        <v>649411</v>
      </c>
      <c r="I59" s="9">
        <f>'GET DATA EN'!I59</f>
        <v>359</v>
      </c>
      <c r="J59" s="10">
        <f>'GET DATA EN'!J59</f>
        <v>0</v>
      </c>
      <c r="K59" s="243">
        <f>'GET DATA EN'!K59</f>
        <v>2322902</v>
      </c>
      <c r="L59" s="9">
        <f>'GET DATA EN'!L59</f>
        <v>3</v>
      </c>
      <c r="M59" s="10">
        <f>'GET DATA EN'!M59</f>
        <v>0</v>
      </c>
      <c r="N59" s="232">
        <f>'GET DATA EN'!N59</f>
        <v>6578</v>
      </c>
      <c r="O59" s="9">
        <f>'GET DATA EN'!O59</f>
        <v>7</v>
      </c>
      <c r="P59" s="10">
        <f>'GET DATA EN'!P59</f>
        <v>0</v>
      </c>
      <c r="Q59" s="243">
        <f>'GET DATA EN'!Q59</f>
        <v>23299</v>
      </c>
      <c r="R59" s="9">
        <f>'GET DATA EN'!R59</f>
        <v>3</v>
      </c>
      <c r="S59" s="10">
        <f>'GET DATA EN'!S59</f>
        <v>0</v>
      </c>
      <c r="T59" s="243">
        <f>'GET DATA EN'!T59</f>
        <v>128366</v>
      </c>
      <c r="U59" s="9">
        <f>'GET DATA EN'!U59</f>
        <v>0</v>
      </c>
      <c r="V59" s="10">
        <f>'GET DATA EN'!V59</f>
        <v>0</v>
      </c>
      <c r="W59" s="243">
        <f>'GET DATA EN'!W59</f>
        <v>0</v>
      </c>
      <c r="X59" s="9">
        <f>'GET DATA EN'!X59</f>
        <v>0</v>
      </c>
      <c r="Y59" s="10">
        <f>'GET DATA EN'!Y59</f>
        <v>0</v>
      </c>
      <c r="Z59" s="232">
        <f>'GET DATA EN'!Z59</f>
        <v>0</v>
      </c>
      <c r="AA59" s="9">
        <f>'GET DATA EN'!AA59</f>
        <v>0</v>
      </c>
      <c r="AB59" s="10">
        <f>'GET DATA EN'!AB59</f>
        <v>0</v>
      </c>
      <c r="AC59" s="243">
        <f>'GET DATA EN'!AC59</f>
        <v>0</v>
      </c>
      <c r="AD59" s="9">
        <f>'GET DATA EN'!AD59</f>
        <v>0</v>
      </c>
      <c r="AE59" s="10">
        <f>'GET DATA EN'!AE59</f>
        <v>0</v>
      </c>
      <c r="AF59" s="232">
        <f>'GET DATA EN'!AF59</f>
        <v>0</v>
      </c>
      <c r="AG59" s="39">
        <f>'GET DATA EN'!AG59</f>
        <v>1009</v>
      </c>
      <c r="AH59" s="39">
        <f>'GET DATA EN'!AH59</f>
        <v>0</v>
      </c>
      <c r="AI59" s="39">
        <f>'GET DATA EN'!AI59</f>
        <v>4411315</v>
      </c>
      <c r="AK59" s="240"/>
      <c r="AL59" s="240"/>
      <c r="AM59" s="240"/>
      <c r="AN59" s="240"/>
      <c r="AO59" s="240"/>
      <c r="AP59" s="240"/>
      <c r="AR59" s="240"/>
      <c r="AS59" s="240"/>
      <c r="AT59" s="240"/>
      <c r="AU59" s="240"/>
      <c r="AV59" s="240"/>
      <c r="AW59" s="240" t="e">
        <f>AP59-#REF!</f>
        <v>#REF!</v>
      </c>
    </row>
    <row r="60" spans="1:49" ht="20.25" customHeight="1" outlineLevel="1" x14ac:dyDescent="0.3">
      <c r="A60" s="286"/>
      <c r="B60" s="167" t="str">
        <f>'GET DATA EN'!B60</f>
        <v>CNG</v>
      </c>
      <c r="C60" s="9">
        <f>'GET DATA EN'!C60</f>
        <v>0</v>
      </c>
      <c r="D60" s="10">
        <f>'GET DATA EN'!D60</f>
        <v>0</v>
      </c>
      <c r="E60" s="243">
        <f>'GET DATA EN'!E60</f>
        <v>0</v>
      </c>
      <c r="F60" s="9">
        <f>'GET DATA EN'!F60</f>
        <v>0</v>
      </c>
      <c r="G60" s="10">
        <f>'GET DATA EN'!G60</f>
        <v>0</v>
      </c>
      <c r="H60" s="243">
        <f>'GET DATA EN'!H60</f>
        <v>0</v>
      </c>
      <c r="I60" s="9">
        <f>'GET DATA EN'!I60</f>
        <v>0</v>
      </c>
      <c r="J60" s="10">
        <f>'GET DATA EN'!J60</f>
        <v>0</v>
      </c>
      <c r="K60" s="243">
        <f>'GET DATA EN'!K60</f>
        <v>0</v>
      </c>
      <c r="L60" s="245">
        <f>'GET DATA EN'!L60</f>
        <v>0</v>
      </c>
      <c r="M60" s="10">
        <f>'GET DATA EN'!M60</f>
        <v>0</v>
      </c>
      <c r="N60" s="246">
        <f>'GET DATA EN'!N60</f>
        <v>0</v>
      </c>
      <c r="O60" s="245">
        <f>'GET DATA EN'!O60</f>
        <v>0</v>
      </c>
      <c r="P60" s="10">
        <f>'GET DATA EN'!P60</f>
        <v>0</v>
      </c>
      <c r="Q60" s="5">
        <f>'GET DATA EN'!Q60</f>
        <v>0</v>
      </c>
      <c r="R60" s="245">
        <f>'GET DATA EN'!R60</f>
        <v>0</v>
      </c>
      <c r="S60" s="10">
        <f>'GET DATA EN'!S60</f>
        <v>0</v>
      </c>
      <c r="T60" s="5">
        <f>'GET DATA EN'!T60</f>
        <v>0</v>
      </c>
      <c r="U60" s="9">
        <f>'GET DATA EN'!U60</f>
        <v>0</v>
      </c>
      <c r="V60" s="10">
        <f>'GET DATA EN'!V60</f>
        <v>0</v>
      </c>
      <c r="W60" s="243">
        <f>'GET DATA EN'!W60</f>
        <v>0</v>
      </c>
      <c r="X60" s="9">
        <f>'GET DATA EN'!X60</f>
        <v>0</v>
      </c>
      <c r="Y60" s="10">
        <f>'GET DATA EN'!Y60</f>
        <v>0</v>
      </c>
      <c r="Z60" s="232">
        <f>'GET DATA EN'!Z60</f>
        <v>0</v>
      </c>
      <c r="AA60" s="9">
        <f>'GET DATA EN'!AA60</f>
        <v>0</v>
      </c>
      <c r="AB60" s="10">
        <f>'GET DATA EN'!AB60</f>
        <v>0</v>
      </c>
      <c r="AC60" s="243">
        <f>'GET DATA EN'!AC60</f>
        <v>0</v>
      </c>
      <c r="AD60" s="9">
        <f>'GET DATA EN'!AD60</f>
        <v>0</v>
      </c>
      <c r="AE60" s="10">
        <f>'GET DATA EN'!AE60</f>
        <v>0</v>
      </c>
      <c r="AF60" s="232">
        <f>'GET DATA EN'!AF60</f>
        <v>0</v>
      </c>
      <c r="AG60" s="39">
        <f>'GET DATA EN'!AG60</f>
        <v>0</v>
      </c>
      <c r="AH60" s="39">
        <f>'GET DATA EN'!AH60</f>
        <v>0</v>
      </c>
      <c r="AI60" s="39">
        <f>'GET DATA EN'!AI60</f>
        <v>0</v>
      </c>
      <c r="AK60" s="240"/>
      <c r="AL60" s="240"/>
      <c r="AM60" s="240"/>
      <c r="AN60" s="240"/>
      <c r="AO60" s="240"/>
      <c r="AP60" s="240"/>
      <c r="AR60" s="240"/>
      <c r="AS60" s="240"/>
      <c r="AT60" s="240"/>
      <c r="AU60" s="240"/>
      <c r="AV60" s="240"/>
      <c r="AW60" s="240" t="e">
        <f>AP60-#REF!</f>
        <v>#REF!</v>
      </c>
    </row>
    <row r="61" spans="1:49" ht="19.5" customHeight="1" outlineLevel="1" x14ac:dyDescent="0.3">
      <c r="A61" s="286"/>
      <c r="B61" s="167" t="str">
        <f>'GET DATA EN'!B61</f>
        <v>INDUSTRIAL</v>
      </c>
      <c r="C61" s="9">
        <f>'GET DATA EN'!C61</f>
        <v>6</v>
      </c>
      <c r="D61" s="10">
        <f>'GET DATA EN'!D61</f>
        <v>0</v>
      </c>
      <c r="E61" s="243">
        <f>'GET DATA EN'!E61</f>
        <v>1238860</v>
      </c>
      <c r="F61" s="9">
        <f>'GET DATA EN'!F61</f>
        <v>6</v>
      </c>
      <c r="G61" s="10">
        <f>'GET DATA EN'!G61</f>
        <v>0</v>
      </c>
      <c r="H61" s="243">
        <f>'GET DATA EN'!H61</f>
        <v>6876014</v>
      </c>
      <c r="I61" s="9">
        <f>'GET DATA EN'!I61</f>
        <v>13</v>
      </c>
      <c r="J61" s="10">
        <f>'GET DATA EN'!J61</f>
        <v>0</v>
      </c>
      <c r="K61" s="243">
        <f>'GET DATA EN'!K61</f>
        <v>9758092</v>
      </c>
      <c r="L61" s="9">
        <f>'GET DATA EN'!L61</f>
        <v>26</v>
      </c>
      <c r="M61" s="10">
        <f>'GET DATA EN'!M61</f>
        <v>0</v>
      </c>
      <c r="N61" s="232">
        <f>'GET DATA EN'!N61</f>
        <v>21928161</v>
      </c>
      <c r="O61" s="9">
        <f>'GET DATA EN'!O61</f>
        <v>12</v>
      </c>
      <c r="P61" s="10">
        <f>'GET DATA EN'!P61</f>
        <v>0</v>
      </c>
      <c r="Q61" s="243">
        <f>'GET DATA EN'!Q61</f>
        <v>24569868</v>
      </c>
      <c r="R61" s="9">
        <f>'GET DATA EN'!R61</f>
        <v>7</v>
      </c>
      <c r="S61" s="10">
        <f>'GET DATA EN'!S61</f>
        <v>0</v>
      </c>
      <c r="T61" s="243">
        <f>'GET DATA EN'!T61</f>
        <v>3075886</v>
      </c>
      <c r="U61" s="9">
        <f>'GET DATA EN'!U61</f>
        <v>0</v>
      </c>
      <c r="V61" s="10">
        <f>'GET DATA EN'!V61</f>
        <v>0</v>
      </c>
      <c r="W61" s="243">
        <f>'GET DATA EN'!W61</f>
        <v>0</v>
      </c>
      <c r="X61" s="9">
        <f>'GET DATA EN'!X61</f>
        <v>0</v>
      </c>
      <c r="Y61" s="10">
        <f>'GET DATA EN'!Y61</f>
        <v>0</v>
      </c>
      <c r="Z61" s="232">
        <f>'GET DATA EN'!Z61</f>
        <v>0</v>
      </c>
      <c r="AA61" s="9">
        <f>'GET DATA EN'!AA61</f>
        <v>0</v>
      </c>
      <c r="AB61" s="10">
        <f>'GET DATA EN'!AB61</f>
        <v>0</v>
      </c>
      <c r="AC61" s="243">
        <f>'GET DATA EN'!AC61</f>
        <v>0</v>
      </c>
      <c r="AD61" s="9">
        <f>'GET DATA EN'!AD61</f>
        <v>0</v>
      </c>
      <c r="AE61" s="10">
        <f>'GET DATA EN'!AE61</f>
        <v>0</v>
      </c>
      <c r="AF61" s="232">
        <f>'GET DATA EN'!AF61</f>
        <v>0</v>
      </c>
      <c r="AG61" s="39">
        <f>'GET DATA EN'!AG61</f>
        <v>70</v>
      </c>
      <c r="AH61" s="39">
        <f>'GET DATA EN'!AH61</f>
        <v>0</v>
      </c>
      <c r="AI61" s="39">
        <f>'GET DATA EN'!AI61</f>
        <v>67446881</v>
      </c>
      <c r="AK61" s="240"/>
      <c r="AL61" s="240"/>
      <c r="AM61" s="240"/>
      <c r="AN61" s="240"/>
      <c r="AO61" s="240"/>
      <c r="AP61" s="240"/>
      <c r="AR61" s="240"/>
      <c r="AS61" s="240"/>
      <c r="AT61" s="240"/>
      <c r="AU61" s="240"/>
      <c r="AV61" s="240"/>
      <c r="AW61" s="240" t="e">
        <f>AP61-#REF!</f>
        <v>#REF!</v>
      </c>
    </row>
    <row r="62" spans="1:49" ht="19.5" customHeight="1" outlineLevel="1" thickBot="1" x14ac:dyDescent="0.35">
      <c r="A62" s="287"/>
      <c r="B62" s="167" t="str">
        <f>'GET DATA EN'!B62</f>
        <v>AIRCONDITIONING/COGENERATION</v>
      </c>
      <c r="C62" s="160">
        <f>'GET DATA EN'!C62</f>
        <v>0</v>
      </c>
      <c r="D62" s="148">
        <f>'GET DATA EN'!D62</f>
        <v>0</v>
      </c>
      <c r="E62" s="157">
        <f>'GET DATA EN'!E62</f>
        <v>0</v>
      </c>
      <c r="F62" s="160">
        <f>'GET DATA EN'!F62</f>
        <v>0</v>
      </c>
      <c r="G62" s="148">
        <f>'GET DATA EN'!G62</f>
        <v>0</v>
      </c>
      <c r="H62" s="157">
        <f>'GET DATA EN'!H62</f>
        <v>0</v>
      </c>
      <c r="I62" s="160">
        <f>'GET DATA EN'!I62</f>
        <v>2</v>
      </c>
      <c r="J62" s="148">
        <f>'GET DATA EN'!J62</f>
        <v>0</v>
      </c>
      <c r="K62" s="157">
        <f>'GET DATA EN'!K62</f>
        <v>7120</v>
      </c>
      <c r="L62" s="160">
        <f>'GET DATA EN'!L62</f>
        <v>0</v>
      </c>
      <c r="M62" s="148">
        <f>'GET DATA EN'!M62</f>
        <v>0</v>
      </c>
      <c r="N62" s="233">
        <f>'GET DATA EN'!N62</f>
        <v>0</v>
      </c>
      <c r="O62" s="160">
        <f>'GET DATA EN'!O62</f>
        <v>0</v>
      </c>
      <c r="P62" s="148">
        <f>'GET DATA EN'!P62</f>
        <v>0</v>
      </c>
      <c r="Q62" s="157">
        <f>'GET DATA EN'!Q62</f>
        <v>0</v>
      </c>
      <c r="R62" s="160">
        <f>'GET DATA EN'!R62</f>
        <v>0</v>
      </c>
      <c r="S62" s="148">
        <f>'GET DATA EN'!S62</f>
        <v>0</v>
      </c>
      <c r="T62" s="157">
        <f>'GET DATA EN'!T62</f>
        <v>0</v>
      </c>
      <c r="U62" s="160">
        <f>'GET DATA EN'!U62</f>
        <v>0</v>
      </c>
      <c r="V62" s="148">
        <f>'GET DATA EN'!V62</f>
        <v>0</v>
      </c>
      <c r="W62" s="157">
        <f>'GET DATA EN'!W62</f>
        <v>0</v>
      </c>
      <c r="X62" s="160">
        <f>'GET DATA EN'!X62</f>
        <v>0</v>
      </c>
      <c r="Y62" s="148">
        <f>'GET DATA EN'!Y62</f>
        <v>0</v>
      </c>
      <c r="Z62" s="233">
        <f>'GET DATA EN'!Z62</f>
        <v>0</v>
      </c>
      <c r="AA62" s="160">
        <f>'GET DATA EN'!AA62</f>
        <v>0</v>
      </c>
      <c r="AB62" s="148">
        <f>'GET DATA EN'!AB62</f>
        <v>0</v>
      </c>
      <c r="AC62" s="157">
        <f>'GET DATA EN'!AC62</f>
        <v>0</v>
      </c>
      <c r="AD62" s="160">
        <f>'GET DATA EN'!AD62</f>
        <v>0</v>
      </c>
      <c r="AE62" s="148">
        <f>'GET DATA EN'!AE62</f>
        <v>0</v>
      </c>
      <c r="AF62" s="233">
        <f>'GET DATA EN'!AF62</f>
        <v>0</v>
      </c>
      <c r="AG62" s="39">
        <f>'GET DATA EN'!AG62</f>
        <v>2</v>
      </c>
      <c r="AH62" s="39">
        <f>'GET DATA EN'!AH62</f>
        <v>0</v>
      </c>
      <c r="AI62" s="39">
        <f>'GET DATA EN'!AI62</f>
        <v>7120</v>
      </c>
      <c r="AK62" s="240"/>
      <c r="AL62" s="240"/>
      <c r="AM62" s="240"/>
      <c r="AN62" s="240"/>
      <c r="AO62" s="240"/>
      <c r="AP62" s="240"/>
      <c r="AR62" s="240"/>
      <c r="AS62" s="240"/>
      <c r="AT62" s="240"/>
      <c r="AU62" s="240"/>
      <c r="AV62" s="240"/>
      <c r="AW62" s="240" t="e">
        <f>AP62-#REF!</f>
        <v>#REF!</v>
      </c>
    </row>
    <row r="63" spans="1:49" ht="18" x14ac:dyDescent="0.3">
      <c r="A63" s="285">
        <f>'GET DATA EN'!A63</f>
        <v>10</v>
      </c>
      <c r="B63" s="168" t="str">
        <f>'GET DATA EN'!B63</f>
        <v xml:space="preserve">MOTOR OIL </v>
      </c>
      <c r="C63" s="73">
        <f>'GET DATA EN'!C63</f>
        <v>1</v>
      </c>
      <c r="D63" s="121">
        <f>'GET DATA EN'!D63</f>
        <v>0</v>
      </c>
      <c r="E63" s="242">
        <f>'GET DATA EN'!E63</f>
        <v>85348</v>
      </c>
      <c r="F63" s="73">
        <f>'GET DATA EN'!F63</f>
        <v>0</v>
      </c>
      <c r="G63" s="121">
        <f>'GET DATA EN'!G63</f>
        <v>0</v>
      </c>
      <c r="H63" s="242">
        <f>'GET DATA EN'!H63</f>
        <v>0</v>
      </c>
      <c r="I63" s="73">
        <f>'GET DATA EN'!I63</f>
        <v>4</v>
      </c>
      <c r="J63" s="121">
        <f>'GET DATA EN'!J63</f>
        <v>0</v>
      </c>
      <c r="K63" s="242">
        <f>'GET DATA EN'!K63</f>
        <v>7538968</v>
      </c>
      <c r="L63" s="73">
        <f>'GET DATA EN'!L63</f>
        <v>0</v>
      </c>
      <c r="M63" s="121">
        <f>'GET DATA EN'!M63</f>
        <v>0</v>
      </c>
      <c r="N63" s="231">
        <f>'GET DATA EN'!N63</f>
        <v>0</v>
      </c>
      <c r="O63" s="73">
        <f>'GET DATA EN'!O63</f>
        <v>0</v>
      </c>
      <c r="P63" s="121">
        <f>'GET DATA EN'!P63</f>
        <v>0</v>
      </c>
      <c r="Q63" s="242">
        <f>'GET DATA EN'!Q63</f>
        <v>0</v>
      </c>
      <c r="R63" s="73">
        <f>'GET DATA EN'!R63</f>
        <v>0</v>
      </c>
      <c r="S63" s="121">
        <f>'GET DATA EN'!S63</f>
        <v>0</v>
      </c>
      <c r="T63" s="242">
        <f>'GET DATA EN'!T63</f>
        <v>0</v>
      </c>
      <c r="U63" s="73">
        <f>'GET DATA EN'!U63</f>
        <v>0</v>
      </c>
      <c r="V63" s="121">
        <f>'GET DATA EN'!V63</f>
        <v>0</v>
      </c>
      <c r="W63" s="242">
        <f>'GET DATA EN'!W63</f>
        <v>0</v>
      </c>
      <c r="X63" s="73">
        <f>'GET DATA EN'!X63</f>
        <v>0</v>
      </c>
      <c r="Y63" s="121">
        <f>'GET DATA EN'!Y63</f>
        <v>0</v>
      </c>
      <c r="Z63" s="231">
        <f>'GET DATA EN'!Z63</f>
        <v>0</v>
      </c>
      <c r="AA63" s="73">
        <f>'GET DATA EN'!AA63</f>
        <v>0</v>
      </c>
      <c r="AB63" s="121">
        <f>'GET DATA EN'!AB63</f>
        <v>0</v>
      </c>
      <c r="AC63" s="242">
        <f>'GET DATA EN'!AC63</f>
        <v>0</v>
      </c>
      <c r="AD63" s="73">
        <f>'GET DATA EN'!AD63</f>
        <v>0</v>
      </c>
      <c r="AE63" s="121">
        <f>'GET DATA EN'!AE63</f>
        <v>0</v>
      </c>
      <c r="AF63" s="231">
        <f>'GET DATA EN'!AF63</f>
        <v>0</v>
      </c>
      <c r="AG63" s="121">
        <f>'GET DATA EN'!AG63</f>
        <v>5</v>
      </c>
      <c r="AH63" s="74">
        <f>'GET DATA EN'!AH63</f>
        <v>0</v>
      </c>
      <c r="AI63" s="74">
        <f>'GET DATA EN'!AI63</f>
        <v>7624316</v>
      </c>
      <c r="AK63" s="240"/>
      <c r="AL63" s="240"/>
      <c r="AM63" s="240"/>
      <c r="AN63" s="240"/>
      <c r="AO63" s="240"/>
      <c r="AP63" s="240"/>
      <c r="AR63" s="240"/>
      <c r="AS63" s="240"/>
      <c r="AT63" s="240"/>
      <c r="AU63" s="240"/>
      <c r="AV63" s="240"/>
      <c r="AW63" s="240" t="e">
        <f>AP63-#REF!</f>
        <v>#REF!</v>
      </c>
    </row>
    <row r="64" spans="1:49" ht="19.5" customHeight="1" outlineLevel="1" x14ac:dyDescent="0.3">
      <c r="A64" s="286"/>
      <c r="B64" s="167" t="str">
        <f>'GET DATA EN'!B64</f>
        <v>RESIDENTIAL</v>
      </c>
      <c r="C64" s="9">
        <f>'GET DATA EN'!C64</f>
        <v>0</v>
      </c>
      <c r="D64" s="10">
        <f>'GET DATA EN'!D64</f>
        <v>0</v>
      </c>
      <c r="E64" s="243">
        <f>'GET DATA EN'!E64</f>
        <v>0</v>
      </c>
      <c r="F64" s="9">
        <f>'GET DATA EN'!F64</f>
        <v>0</v>
      </c>
      <c r="G64" s="10">
        <f>'GET DATA EN'!G64</f>
        <v>0</v>
      </c>
      <c r="H64" s="243">
        <f>'GET DATA EN'!H64</f>
        <v>0</v>
      </c>
      <c r="I64" s="9">
        <f>'GET DATA EN'!I64</f>
        <v>0</v>
      </c>
      <c r="J64" s="10">
        <f>'GET DATA EN'!J64</f>
        <v>0</v>
      </c>
      <c r="K64" s="243">
        <f>'GET DATA EN'!K64</f>
        <v>0</v>
      </c>
      <c r="L64" s="9">
        <f>'GET DATA EN'!L64</f>
        <v>0</v>
      </c>
      <c r="M64" s="10">
        <f>'GET DATA EN'!M64</f>
        <v>0</v>
      </c>
      <c r="N64" s="232">
        <f>'GET DATA EN'!N64</f>
        <v>0</v>
      </c>
      <c r="O64" s="9">
        <f>'GET DATA EN'!O64</f>
        <v>0</v>
      </c>
      <c r="P64" s="10">
        <f>'GET DATA EN'!P64</f>
        <v>0</v>
      </c>
      <c r="Q64" s="243">
        <f>'GET DATA EN'!Q64</f>
        <v>0</v>
      </c>
      <c r="R64" s="9">
        <f>'GET DATA EN'!R64</f>
        <v>0</v>
      </c>
      <c r="S64" s="10">
        <f>'GET DATA EN'!S64</f>
        <v>0</v>
      </c>
      <c r="T64" s="243">
        <f>'GET DATA EN'!T64</f>
        <v>0</v>
      </c>
      <c r="U64" s="9">
        <f>'GET DATA EN'!U64</f>
        <v>0</v>
      </c>
      <c r="V64" s="10">
        <f>'GET DATA EN'!V64</f>
        <v>0</v>
      </c>
      <c r="W64" s="243">
        <f>'GET DATA EN'!W64</f>
        <v>0</v>
      </c>
      <c r="X64" s="9">
        <f>'GET DATA EN'!X64</f>
        <v>0</v>
      </c>
      <c r="Y64" s="10">
        <f>'GET DATA EN'!Y64</f>
        <v>0</v>
      </c>
      <c r="Z64" s="232">
        <f>'GET DATA EN'!Z64</f>
        <v>0</v>
      </c>
      <c r="AA64" s="9">
        <f>'GET DATA EN'!AA64</f>
        <v>0</v>
      </c>
      <c r="AB64" s="10">
        <f>'GET DATA EN'!AB64</f>
        <v>0</v>
      </c>
      <c r="AC64" s="243">
        <f>'GET DATA EN'!AC64</f>
        <v>0</v>
      </c>
      <c r="AD64" s="9">
        <f>'GET DATA EN'!AD64</f>
        <v>0</v>
      </c>
      <c r="AE64" s="10">
        <f>'GET DATA EN'!AE64</f>
        <v>0</v>
      </c>
      <c r="AF64" s="232">
        <f>'GET DATA EN'!AF64</f>
        <v>0</v>
      </c>
      <c r="AG64" s="39">
        <f>'GET DATA EN'!AG64</f>
        <v>0</v>
      </c>
      <c r="AH64" s="39">
        <f>'GET DATA EN'!AH64</f>
        <v>0</v>
      </c>
      <c r="AI64" s="39">
        <f>'GET DATA EN'!AI64</f>
        <v>0</v>
      </c>
      <c r="AK64" s="240"/>
      <c r="AL64" s="240"/>
      <c r="AM64" s="240"/>
      <c r="AN64" s="240"/>
      <c r="AO64" s="240"/>
      <c r="AP64" s="240"/>
      <c r="AR64" s="240"/>
      <c r="AS64" s="240"/>
      <c r="AT64" s="240"/>
      <c r="AU64" s="240"/>
      <c r="AV64" s="240"/>
      <c r="AW64" s="240" t="e">
        <f>AP64-#REF!</f>
        <v>#REF!</v>
      </c>
    </row>
    <row r="65" spans="1:49" ht="19.5" customHeight="1" outlineLevel="1" x14ac:dyDescent="0.3">
      <c r="A65" s="286"/>
      <c r="B65" s="167" t="str">
        <f>'GET DATA EN'!B65</f>
        <v>COMMERCIAL</v>
      </c>
      <c r="C65" s="9">
        <f>'GET DATA EN'!C65</f>
        <v>0</v>
      </c>
      <c r="D65" s="10">
        <f>'GET DATA EN'!D65</f>
        <v>0</v>
      </c>
      <c r="E65" s="243">
        <f>'GET DATA EN'!E65</f>
        <v>0</v>
      </c>
      <c r="F65" s="9">
        <f>'GET DATA EN'!F65</f>
        <v>0</v>
      </c>
      <c r="G65" s="10">
        <f>'GET DATA EN'!G65</f>
        <v>0</v>
      </c>
      <c r="H65" s="243">
        <f>'GET DATA EN'!H65</f>
        <v>0</v>
      </c>
      <c r="I65" s="9">
        <f>'GET DATA EN'!I65</f>
        <v>0</v>
      </c>
      <c r="J65" s="10">
        <f>'GET DATA EN'!J65</f>
        <v>0</v>
      </c>
      <c r="K65" s="243">
        <f>'GET DATA EN'!K65</f>
        <v>0</v>
      </c>
      <c r="L65" s="9">
        <f>'GET DATA EN'!L65</f>
        <v>0</v>
      </c>
      <c r="M65" s="10">
        <f>'GET DATA EN'!M65</f>
        <v>0</v>
      </c>
      <c r="N65" s="232">
        <f>'GET DATA EN'!N65</f>
        <v>0</v>
      </c>
      <c r="O65" s="9">
        <f>'GET DATA EN'!O65</f>
        <v>0</v>
      </c>
      <c r="P65" s="10">
        <f>'GET DATA EN'!P65</f>
        <v>0</v>
      </c>
      <c r="Q65" s="243">
        <f>'GET DATA EN'!Q65</f>
        <v>0</v>
      </c>
      <c r="R65" s="9">
        <f>'GET DATA EN'!R65</f>
        <v>0</v>
      </c>
      <c r="S65" s="10">
        <f>'GET DATA EN'!S65</f>
        <v>0</v>
      </c>
      <c r="T65" s="243">
        <f>'GET DATA EN'!T65</f>
        <v>0</v>
      </c>
      <c r="U65" s="9">
        <f>'GET DATA EN'!U65</f>
        <v>0</v>
      </c>
      <c r="V65" s="10">
        <f>'GET DATA EN'!V65</f>
        <v>0</v>
      </c>
      <c r="W65" s="243">
        <f>'GET DATA EN'!W65</f>
        <v>0</v>
      </c>
      <c r="X65" s="9">
        <f>'GET DATA EN'!X65</f>
        <v>0</v>
      </c>
      <c r="Y65" s="10">
        <f>'GET DATA EN'!Y65</f>
        <v>0</v>
      </c>
      <c r="Z65" s="232">
        <f>'GET DATA EN'!Z65</f>
        <v>0</v>
      </c>
      <c r="AA65" s="9">
        <f>'GET DATA EN'!AA65</f>
        <v>0</v>
      </c>
      <c r="AB65" s="10">
        <f>'GET DATA EN'!AB65</f>
        <v>0</v>
      </c>
      <c r="AC65" s="243">
        <f>'GET DATA EN'!AC65</f>
        <v>0</v>
      </c>
      <c r="AD65" s="9">
        <f>'GET DATA EN'!AD65</f>
        <v>0</v>
      </c>
      <c r="AE65" s="10">
        <f>'GET DATA EN'!AE65</f>
        <v>0</v>
      </c>
      <c r="AF65" s="232">
        <f>'GET DATA EN'!AF65</f>
        <v>0</v>
      </c>
      <c r="AG65" s="39">
        <f>'GET DATA EN'!AG65</f>
        <v>0</v>
      </c>
      <c r="AH65" s="39">
        <f>'GET DATA EN'!AH65</f>
        <v>0</v>
      </c>
      <c r="AI65" s="39">
        <f>'GET DATA EN'!AI65</f>
        <v>0</v>
      </c>
      <c r="AK65" s="240"/>
      <c r="AL65" s="240"/>
      <c r="AM65" s="240"/>
      <c r="AN65" s="240"/>
      <c r="AO65" s="240"/>
      <c r="AP65" s="240"/>
      <c r="AR65" s="240"/>
      <c r="AS65" s="240"/>
      <c r="AT65" s="240"/>
      <c r="AU65" s="240"/>
      <c r="AV65" s="240"/>
      <c r="AW65" s="240" t="e">
        <f>AP65-#REF!</f>
        <v>#REF!</v>
      </c>
    </row>
    <row r="66" spans="1:49" ht="19.5" customHeight="1" outlineLevel="1" x14ac:dyDescent="0.3">
      <c r="A66" s="286"/>
      <c r="B66" s="167" t="str">
        <f>'GET DATA EN'!B66</f>
        <v>CNG</v>
      </c>
      <c r="C66" s="9">
        <f>'GET DATA EN'!C66</f>
        <v>1</v>
      </c>
      <c r="D66" s="10">
        <f>'GET DATA EN'!D66</f>
        <v>0</v>
      </c>
      <c r="E66" s="243">
        <f>'GET DATA EN'!E66</f>
        <v>85348</v>
      </c>
      <c r="F66" s="9">
        <f>'GET DATA EN'!F66</f>
        <v>0</v>
      </c>
      <c r="G66" s="10">
        <f>'GET DATA EN'!G66</f>
        <v>0</v>
      </c>
      <c r="H66" s="243">
        <f>'GET DATA EN'!H66</f>
        <v>0</v>
      </c>
      <c r="I66" s="9">
        <f>'GET DATA EN'!I66</f>
        <v>0</v>
      </c>
      <c r="J66" s="10">
        <f>'GET DATA EN'!J66</f>
        <v>0</v>
      </c>
      <c r="K66" s="243">
        <f>'GET DATA EN'!K66</f>
        <v>0</v>
      </c>
      <c r="L66" s="9">
        <f>'GET DATA EN'!L66</f>
        <v>0</v>
      </c>
      <c r="M66" s="10">
        <f>'GET DATA EN'!M66</f>
        <v>0</v>
      </c>
      <c r="N66" s="232">
        <f>'GET DATA EN'!N66</f>
        <v>0</v>
      </c>
      <c r="O66" s="9">
        <f>'GET DATA EN'!O66</f>
        <v>0</v>
      </c>
      <c r="P66" s="10">
        <f>'GET DATA EN'!P66</f>
        <v>0</v>
      </c>
      <c r="Q66" s="243">
        <f>'GET DATA EN'!Q66</f>
        <v>0</v>
      </c>
      <c r="R66" s="9">
        <f>'GET DATA EN'!R66</f>
        <v>0</v>
      </c>
      <c r="S66" s="10">
        <f>'GET DATA EN'!S66</f>
        <v>0</v>
      </c>
      <c r="T66" s="243">
        <f>'GET DATA EN'!T66</f>
        <v>0</v>
      </c>
      <c r="U66" s="9">
        <f>'GET DATA EN'!U66</f>
        <v>0</v>
      </c>
      <c r="V66" s="10">
        <f>'GET DATA EN'!V66</f>
        <v>0</v>
      </c>
      <c r="W66" s="243">
        <f>'GET DATA EN'!W66</f>
        <v>0</v>
      </c>
      <c r="X66" s="9">
        <f>'GET DATA EN'!X66</f>
        <v>0</v>
      </c>
      <c r="Y66" s="10">
        <f>'GET DATA EN'!Y66</f>
        <v>0</v>
      </c>
      <c r="Z66" s="232">
        <f>'GET DATA EN'!Z66</f>
        <v>0</v>
      </c>
      <c r="AA66" s="9">
        <f>'GET DATA EN'!AA66</f>
        <v>0</v>
      </c>
      <c r="AB66" s="10">
        <f>'GET DATA EN'!AB66</f>
        <v>0</v>
      </c>
      <c r="AC66" s="243">
        <f>'GET DATA EN'!AC66</f>
        <v>0</v>
      </c>
      <c r="AD66" s="9">
        <f>'GET DATA EN'!AD66</f>
        <v>0</v>
      </c>
      <c r="AE66" s="10">
        <f>'GET DATA EN'!AE66</f>
        <v>0</v>
      </c>
      <c r="AF66" s="232">
        <f>'GET DATA EN'!AF66</f>
        <v>0</v>
      </c>
      <c r="AG66" s="39">
        <f>'GET DATA EN'!AG66</f>
        <v>1</v>
      </c>
      <c r="AH66" s="39">
        <f>'GET DATA EN'!AH66</f>
        <v>0</v>
      </c>
      <c r="AI66" s="39">
        <f>'GET DATA EN'!AI66</f>
        <v>85348</v>
      </c>
      <c r="AK66" s="240"/>
      <c r="AL66" s="240"/>
      <c r="AM66" s="240"/>
      <c r="AN66" s="240"/>
      <c r="AO66" s="240"/>
      <c r="AP66" s="240"/>
      <c r="AR66" s="240"/>
      <c r="AS66" s="240"/>
      <c r="AT66" s="240"/>
      <c r="AU66" s="240"/>
      <c r="AV66" s="240"/>
      <c r="AW66" s="240" t="e">
        <f>AP66-#REF!</f>
        <v>#REF!</v>
      </c>
    </row>
    <row r="67" spans="1:49" ht="19.5" customHeight="1" outlineLevel="1" x14ac:dyDescent="0.3">
      <c r="A67" s="286"/>
      <c r="B67" s="167" t="str">
        <f>'GET DATA EN'!B67</f>
        <v>INDUSTRIAL</v>
      </c>
      <c r="C67" s="9">
        <f>'GET DATA EN'!C67</f>
        <v>0</v>
      </c>
      <c r="D67" s="10">
        <f>'GET DATA EN'!D67</f>
        <v>0</v>
      </c>
      <c r="E67" s="243">
        <f>'GET DATA EN'!E67</f>
        <v>0</v>
      </c>
      <c r="F67" s="9">
        <f>'GET DATA EN'!F67</f>
        <v>0</v>
      </c>
      <c r="G67" s="10">
        <f>'GET DATA EN'!G67</f>
        <v>0</v>
      </c>
      <c r="H67" s="243">
        <f>'GET DATA EN'!H67</f>
        <v>0</v>
      </c>
      <c r="I67" s="9">
        <f>'GET DATA EN'!I67</f>
        <v>4</v>
      </c>
      <c r="J67" s="10">
        <f>'GET DATA EN'!J67</f>
        <v>0</v>
      </c>
      <c r="K67" s="243">
        <f>'GET DATA EN'!K67</f>
        <v>7538968</v>
      </c>
      <c r="L67" s="9">
        <f>'GET DATA EN'!L67</f>
        <v>0</v>
      </c>
      <c r="M67" s="10">
        <f>'GET DATA EN'!M67</f>
        <v>0</v>
      </c>
      <c r="N67" s="232">
        <f>'GET DATA EN'!N67</f>
        <v>0</v>
      </c>
      <c r="O67" s="9">
        <f>'GET DATA EN'!O67</f>
        <v>0</v>
      </c>
      <c r="P67" s="10">
        <f>'GET DATA EN'!P67</f>
        <v>0</v>
      </c>
      <c r="Q67" s="243">
        <f>'GET DATA EN'!Q67</f>
        <v>0</v>
      </c>
      <c r="R67" s="9">
        <f>'GET DATA EN'!R67</f>
        <v>0</v>
      </c>
      <c r="S67" s="10">
        <f>'GET DATA EN'!S67</f>
        <v>0</v>
      </c>
      <c r="T67" s="243">
        <f>'GET DATA EN'!T67</f>
        <v>0</v>
      </c>
      <c r="U67" s="9">
        <f>'GET DATA EN'!U67</f>
        <v>0</v>
      </c>
      <c r="V67" s="10">
        <f>'GET DATA EN'!V67</f>
        <v>0</v>
      </c>
      <c r="W67" s="243">
        <f>'GET DATA EN'!W67</f>
        <v>0</v>
      </c>
      <c r="X67" s="9">
        <f>'GET DATA EN'!X67</f>
        <v>0</v>
      </c>
      <c r="Y67" s="10">
        <f>'GET DATA EN'!Y67</f>
        <v>0</v>
      </c>
      <c r="Z67" s="232">
        <f>'GET DATA EN'!Z67</f>
        <v>0</v>
      </c>
      <c r="AA67" s="9">
        <f>'GET DATA EN'!AA67</f>
        <v>0</v>
      </c>
      <c r="AB67" s="10">
        <f>'GET DATA EN'!AB67</f>
        <v>0</v>
      </c>
      <c r="AC67" s="243">
        <f>'GET DATA EN'!AC67</f>
        <v>0</v>
      </c>
      <c r="AD67" s="9">
        <f>'GET DATA EN'!AD67</f>
        <v>0</v>
      </c>
      <c r="AE67" s="10">
        <f>'GET DATA EN'!AE67</f>
        <v>0</v>
      </c>
      <c r="AF67" s="232">
        <f>'GET DATA EN'!AF67</f>
        <v>0</v>
      </c>
      <c r="AG67" s="39">
        <f>'GET DATA EN'!AG67</f>
        <v>4</v>
      </c>
      <c r="AH67" s="39">
        <f>'GET DATA EN'!AH67</f>
        <v>0</v>
      </c>
      <c r="AI67" s="39">
        <f>'GET DATA EN'!AI67</f>
        <v>7538968</v>
      </c>
      <c r="AK67" s="240"/>
      <c r="AL67" s="240"/>
      <c r="AM67" s="240"/>
      <c r="AN67" s="240"/>
      <c r="AO67" s="240"/>
      <c r="AP67" s="240"/>
      <c r="AR67" s="240"/>
      <c r="AS67" s="240"/>
      <c r="AT67" s="240"/>
      <c r="AU67" s="240"/>
      <c r="AV67" s="240"/>
      <c r="AW67" s="240" t="e">
        <f>AP67-#REF!</f>
        <v>#REF!</v>
      </c>
    </row>
    <row r="68" spans="1:49" ht="19.5" customHeight="1" outlineLevel="1" thickBot="1" x14ac:dyDescent="0.35">
      <c r="A68" s="287"/>
      <c r="B68" s="167" t="str">
        <f>'GET DATA EN'!B68</f>
        <v>AIRCONDITIONING/COGENERATION</v>
      </c>
      <c r="C68" s="160">
        <f>'GET DATA EN'!C68</f>
        <v>0</v>
      </c>
      <c r="D68" s="148">
        <f>'GET DATA EN'!D68</f>
        <v>0</v>
      </c>
      <c r="E68" s="157">
        <f>'GET DATA EN'!E68</f>
        <v>0</v>
      </c>
      <c r="F68" s="160">
        <f>'GET DATA EN'!F68</f>
        <v>0</v>
      </c>
      <c r="G68" s="148">
        <f>'GET DATA EN'!G68</f>
        <v>0</v>
      </c>
      <c r="H68" s="157">
        <f>'GET DATA EN'!H68</f>
        <v>0</v>
      </c>
      <c r="I68" s="160">
        <f>'GET DATA EN'!I68</f>
        <v>0</v>
      </c>
      <c r="J68" s="148">
        <f>'GET DATA EN'!J68</f>
        <v>0</v>
      </c>
      <c r="K68" s="157">
        <f>'GET DATA EN'!K68</f>
        <v>0</v>
      </c>
      <c r="L68" s="160">
        <f>'GET DATA EN'!L68</f>
        <v>0</v>
      </c>
      <c r="M68" s="148">
        <f>'GET DATA EN'!M68</f>
        <v>0</v>
      </c>
      <c r="N68" s="233">
        <f>'GET DATA EN'!N68</f>
        <v>0</v>
      </c>
      <c r="O68" s="160">
        <f>'GET DATA EN'!O68</f>
        <v>0</v>
      </c>
      <c r="P68" s="148">
        <f>'GET DATA EN'!P68</f>
        <v>0</v>
      </c>
      <c r="Q68" s="157">
        <f>'GET DATA EN'!Q68</f>
        <v>0</v>
      </c>
      <c r="R68" s="160">
        <f>'GET DATA EN'!R68</f>
        <v>0</v>
      </c>
      <c r="S68" s="148">
        <f>'GET DATA EN'!S68</f>
        <v>0</v>
      </c>
      <c r="T68" s="157">
        <f>'GET DATA EN'!T68</f>
        <v>0</v>
      </c>
      <c r="U68" s="160">
        <f>'GET DATA EN'!U68</f>
        <v>0</v>
      </c>
      <c r="V68" s="148">
        <f>'GET DATA EN'!V68</f>
        <v>0</v>
      </c>
      <c r="W68" s="157">
        <f>'GET DATA EN'!W68</f>
        <v>0</v>
      </c>
      <c r="X68" s="160">
        <f>'GET DATA EN'!X68</f>
        <v>0</v>
      </c>
      <c r="Y68" s="148">
        <f>'GET DATA EN'!Y68</f>
        <v>0</v>
      </c>
      <c r="Z68" s="233">
        <f>'GET DATA EN'!Z68</f>
        <v>0</v>
      </c>
      <c r="AA68" s="160">
        <f>'GET DATA EN'!AA68</f>
        <v>0</v>
      </c>
      <c r="AB68" s="148">
        <f>'GET DATA EN'!AB68</f>
        <v>0</v>
      </c>
      <c r="AC68" s="157">
        <f>'GET DATA EN'!AC68</f>
        <v>0</v>
      </c>
      <c r="AD68" s="160">
        <f>'GET DATA EN'!AD68</f>
        <v>0</v>
      </c>
      <c r="AE68" s="148">
        <f>'GET DATA EN'!AE68</f>
        <v>0</v>
      </c>
      <c r="AF68" s="233">
        <f>'GET DATA EN'!AF68</f>
        <v>0</v>
      </c>
      <c r="AG68" s="39">
        <f>'GET DATA EN'!AG68</f>
        <v>0</v>
      </c>
      <c r="AH68" s="39">
        <f>'GET DATA EN'!AH68</f>
        <v>0</v>
      </c>
      <c r="AI68" s="39">
        <f>'GET DATA EN'!AI68</f>
        <v>0</v>
      </c>
      <c r="AK68" s="240"/>
      <c r="AL68" s="240"/>
      <c r="AM68" s="240"/>
      <c r="AN68" s="240"/>
      <c r="AO68" s="240"/>
      <c r="AP68" s="240"/>
      <c r="AR68" s="240"/>
      <c r="AS68" s="240"/>
      <c r="AT68" s="240"/>
      <c r="AU68" s="240"/>
      <c r="AV68" s="240"/>
      <c r="AW68" s="240" t="e">
        <f>AP68-#REF!</f>
        <v>#REF!</v>
      </c>
    </row>
    <row r="69" spans="1:49" ht="18" outlineLevel="1" x14ac:dyDescent="0.3">
      <c r="A69" s="285">
        <f>'GET DATA EN'!A69</f>
        <v>11</v>
      </c>
      <c r="B69" s="168" t="str">
        <f>'GET DATA EN'!B69</f>
        <v>MYTILINEOS HOLDINGS S.A.</v>
      </c>
      <c r="C69" s="73">
        <f>'GET DATA EN'!C69</f>
        <v>14029</v>
      </c>
      <c r="D69" s="121">
        <f>'GET DATA EN'!D69</f>
        <v>0</v>
      </c>
      <c r="E69" s="242">
        <f>'GET DATA EN'!E69</f>
        <v>14535197</v>
      </c>
      <c r="F69" s="73">
        <f>'GET DATA EN'!F69</f>
        <v>8224</v>
      </c>
      <c r="G69" s="121">
        <f>'GET DATA EN'!G69</f>
        <v>0</v>
      </c>
      <c r="H69" s="242">
        <f>'GET DATA EN'!H69</f>
        <v>12980552</v>
      </c>
      <c r="I69" s="73">
        <f>'GET DATA EN'!I69</f>
        <v>13135</v>
      </c>
      <c r="J69" s="121">
        <f>'GET DATA EN'!J69</f>
        <v>0</v>
      </c>
      <c r="K69" s="242">
        <f>'GET DATA EN'!K69</f>
        <v>9267689</v>
      </c>
      <c r="L69" s="73">
        <f>'GET DATA EN'!L69</f>
        <v>151</v>
      </c>
      <c r="M69" s="121">
        <f>'GET DATA EN'!M69</f>
        <v>0</v>
      </c>
      <c r="N69" s="231">
        <f>'GET DATA EN'!N69</f>
        <v>8461298</v>
      </c>
      <c r="O69" s="73">
        <f>'GET DATA EN'!O69</f>
        <v>420</v>
      </c>
      <c r="P69" s="121">
        <f>'GET DATA EN'!P69</f>
        <v>0</v>
      </c>
      <c r="Q69" s="242">
        <f>'GET DATA EN'!Q69</f>
        <v>25798452</v>
      </c>
      <c r="R69" s="73">
        <f>'GET DATA EN'!R69</f>
        <v>120</v>
      </c>
      <c r="S69" s="121">
        <f>'GET DATA EN'!S69</f>
        <v>0</v>
      </c>
      <c r="T69" s="242">
        <f>'GET DATA EN'!T69</f>
        <v>43055206</v>
      </c>
      <c r="U69" s="73">
        <f>'GET DATA EN'!U69</f>
        <v>0</v>
      </c>
      <c r="V69" s="121">
        <f>'GET DATA EN'!V69</f>
        <v>0</v>
      </c>
      <c r="W69" s="242">
        <f>'GET DATA EN'!W69</f>
        <v>0</v>
      </c>
      <c r="X69" s="73">
        <f>'GET DATA EN'!X69</f>
        <v>0</v>
      </c>
      <c r="Y69" s="121">
        <f>'GET DATA EN'!Y69</f>
        <v>0</v>
      </c>
      <c r="Z69" s="231">
        <f>'GET DATA EN'!Z69</f>
        <v>0</v>
      </c>
      <c r="AA69" s="73">
        <f>'GET DATA EN'!AA69</f>
        <v>0</v>
      </c>
      <c r="AB69" s="121">
        <f>'GET DATA EN'!AB69</f>
        <v>0</v>
      </c>
      <c r="AC69" s="242">
        <f>'GET DATA EN'!AC69</f>
        <v>0</v>
      </c>
      <c r="AD69" s="73">
        <f>'GET DATA EN'!AD69</f>
        <v>0</v>
      </c>
      <c r="AE69" s="121">
        <f>'GET DATA EN'!AE69</f>
        <v>0</v>
      </c>
      <c r="AF69" s="231">
        <f>'GET DATA EN'!AF69</f>
        <v>0</v>
      </c>
      <c r="AG69" s="121">
        <f>'GET DATA EN'!AG69</f>
        <v>36079</v>
      </c>
      <c r="AH69" s="74">
        <f>'GET DATA EN'!AH69</f>
        <v>0</v>
      </c>
      <c r="AI69" s="74">
        <f>'GET DATA EN'!AI69</f>
        <v>114098394</v>
      </c>
      <c r="AK69" s="240"/>
      <c r="AL69" s="240"/>
      <c r="AM69" s="240"/>
      <c r="AN69" s="240"/>
      <c r="AO69" s="240"/>
      <c r="AP69" s="240"/>
      <c r="AR69" s="240"/>
      <c r="AS69" s="240"/>
      <c r="AT69" s="240"/>
      <c r="AU69" s="240"/>
      <c r="AV69" s="240"/>
      <c r="AW69" s="240" t="e">
        <f>AP69-#REF!</f>
        <v>#REF!</v>
      </c>
    </row>
    <row r="70" spans="1:49" ht="19.5" customHeight="1" outlineLevel="1" x14ac:dyDescent="0.3">
      <c r="A70" s="286"/>
      <c r="B70" s="167" t="str">
        <f>'GET DATA EN'!B70</f>
        <v>RESIDENTIAL</v>
      </c>
      <c r="C70" s="9">
        <f>'GET DATA EN'!C70</f>
        <v>13656</v>
      </c>
      <c r="D70" s="10">
        <f>'GET DATA EN'!D70</f>
        <v>0</v>
      </c>
      <c r="E70" s="243">
        <f>'GET DATA EN'!E70</f>
        <v>1509931</v>
      </c>
      <c r="F70" s="9">
        <f>'GET DATA EN'!F70</f>
        <v>7972</v>
      </c>
      <c r="G70" s="10">
        <f>'GET DATA EN'!G70</f>
        <v>0</v>
      </c>
      <c r="H70" s="243">
        <f>'GET DATA EN'!H70</f>
        <v>989717</v>
      </c>
      <c r="I70" s="9">
        <f>'GET DATA EN'!I70</f>
        <v>12627</v>
      </c>
      <c r="J70" s="10">
        <f>'GET DATA EN'!J70</f>
        <v>0</v>
      </c>
      <c r="K70" s="243">
        <f>'GET DATA EN'!K70</f>
        <v>1477726</v>
      </c>
      <c r="L70" s="9">
        <f>'GET DATA EN'!L70</f>
        <v>139</v>
      </c>
      <c r="M70" s="10">
        <f>'GET DATA EN'!M70</f>
        <v>0</v>
      </c>
      <c r="N70" s="232">
        <f>'GET DATA EN'!N70</f>
        <v>9589</v>
      </c>
      <c r="O70" s="9">
        <f>'GET DATA EN'!O70</f>
        <v>395</v>
      </c>
      <c r="P70" s="10">
        <f>'GET DATA EN'!P70</f>
        <v>0</v>
      </c>
      <c r="Q70" s="243">
        <f>'GET DATA EN'!Q70</f>
        <v>30994</v>
      </c>
      <c r="R70" s="9">
        <f>'GET DATA EN'!R70</f>
        <v>111</v>
      </c>
      <c r="S70" s="10">
        <f>'GET DATA EN'!S70</f>
        <v>0</v>
      </c>
      <c r="T70" s="243">
        <f>'GET DATA EN'!T70</f>
        <v>11216</v>
      </c>
      <c r="U70" s="9">
        <f>'GET DATA EN'!U70</f>
        <v>0</v>
      </c>
      <c r="V70" s="10">
        <f>'GET DATA EN'!V70</f>
        <v>0</v>
      </c>
      <c r="W70" s="243">
        <f>'GET DATA EN'!W70</f>
        <v>0</v>
      </c>
      <c r="X70" s="9">
        <f>'GET DATA EN'!X70</f>
        <v>0</v>
      </c>
      <c r="Y70" s="10">
        <f>'GET DATA EN'!Y70</f>
        <v>0</v>
      </c>
      <c r="Z70" s="232">
        <f>'GET DATA EN'!Z70</f>
        <v>0</v>
      </c>
      <c r="AA70" s="9">
        <f>'GET DATA EN'!AA70</f>
        <v>0</v>
      </c>
      <c r="AB70" s="10">
        <f>'GET DATA EN'!AB70</f>
        <v>0</v>
      </c>
      <c r="AC70" s="243">
        <f>'GET DATA EN'!AC70</f>
        <v>0</v>
      </c>
      <c r="AD70" s="9">
        <f>'GET DATA EN'!AD70</f>
        <v>0</v>
      </c>
      <c r="AE70" s="10">
        <f>'GET DATA EN'!AE70</f>
        <v>0</v>
      </c>
      <c r="AF70" s="232">
        <f>'GET DATA EN'!AF70</f>
        <v>0</v>
      </c>
      <c r="AG70" s="39">
        <f>'GET DATA EN'!AG70</f>
        <v>34900</v>
      </c>
      <c r="AH70" s="39">
        <f>'GET DATA EN'!AH70</f>
        <v>0</v>
      </c>
      <c r="AI70" s="39">
        <f>'GET DATA EN'!AI70</f>
        <v>4029173</v>
      </c>
      <c r="AK70" s="240"/>
      <c r="AL70" s="240"/>
      <c r="AM70" s="240"/>
      <c r="AN70" s="240"/>
      <c r="AO70" s="240"/>
      <c r="AP70" s="240"/>
      <c r="AR70" s="240"/>
      <c r="AS70" s="240"/>
      <c r="AT70" s="240"/>
      <c r="AU70" s="240"/>
      <c r="AV70" s="240"/>
      <c r="AW70" s="240" t="e">
        <f>AP70-#REF!</f>
        <v>#REF!</v>
      </c>
    </row>
    <row r="71" spans="1:49" ht="19.5" customHeight="1" outlineLevel="1" x14ac:dyDescent="0.3">
      <c r="A71" s="286"/>
      <c r="B71" s="167" t="str">
        <f>'GET DATA EN'!B71</f>
        <v>COMMERCIAL</v>
      </c>
      <c r="C71" s="9">
        <f>'GET DATA EN'!C71</f>
        <v>367</v>
      </c>
      <c r="D71" s="10">
        <f>'GET DATA EN'!D71</f>
        <v>0</v>
      </c>
      <c r="E71" s="243">
        <f>'GET DATA EN'!E71</f>
        <v>1809110</v>
      </c>
      <c r="F71" s="9">
        <f>'GET DATA EN'!F71</f>
        <v>246</v>
      </c>
      <c r="G71" s="10">
        <f>'GET DATA EN'!G71</f>
        <v>0</v>
      </c>
      <c r="H71" s="243">
        <f>'GET DATA EN'!H71</f>
        <v>935117</v>
      </c>
      <c r="I71" s="9">
        <f>'GET DATA EN'!I71</f>
        <v>498</v>
      </c>
      <c r="J71" s="10">
        <f>'GET DATA EN'!J71</f>
        <v>0</v>
      </c>
      <c r="K71" s="243">
        <f>'GET DATA EN'!K71</f>
        <v>3826091</v>
      </c>
      <c r="L71" s="9">
        <f>'GET DATA EN'!L71</f>
        <v>3</v>
      </c>
      <c r="M71" s="10">
        <f>'GET DATA EN'!M71</f>
        <v>0</v>
      </c>
      <c r="N71" s="232">
        <f>'GET DATA EN'!N71</f>
        <v>9264</v>
      </c>
      <c r="O71" s="9">
        <f>'GET DATA EN'!O71</f>
        <v>10</v>
      </c>
      <c r="P71" s="10">
        <f>'GET DATA EN'!P71</f>
        <v>0</v>
      </c>
      <c r="Q71" s="243">
        <f>'GET DATA EN'!Q71</f>
        <v>50425</v>
      </c>
      <c r="R71" s="9">
        <f>'GET DATA EN'!R71</f>
        <v>2</v>
      </c>
      <c r="S71" s="10">
        <f>'GET DATA EN'!S71</f>
        <v>0</v>
      </c>
      <c r="T71" s="243">
        <f>'GET DATA EN'!T71</f>
        <v>0</v>
      </c>
      <c r="U71" s="9">
        <f>'GET DATA EN'!U71</f>
        <v>0</v>
      </c>
      <c r="V71" s="10">
        <f>'GET DATA EN'!V71</f>
        <v>0</v>
      </c>
      <c r="W71" s="243">
        <f>'GET DATA EN'!W71</f>
        <v>0</v>
      </c>
      <c r="X71" s="9">
        <f>'GET DATA EN'!X71</f>
        <v>0</v>
      </c>
      <c r="Y71" s="10">
        <f>'GET DATA EN'!Y71</f>
        <v>0</v>
      </c>
      <c r="Z71" s="232">
        <f>'GET DATA EN'!Z71</f>
        <v>0</v>
      </c>
      <c r="AA71" s="9">
        <f>'GET DATA EN'!AA71</f>
        <v>0</v>
      </c>
      <c r="AB71" s="10">
        <f>'GET DATA EN'!AB71</f>
        <v>0</v>
      </c>
      <c r="AC71" s="243">
        <f>'GET DATA EN'!AC71</f>
        <v>0</v>
      </c>
      <c r="AD71" s="9">
        <f>'GET DATA EN'!AD71</f>
        <v>0</v>
      </c>
      <c r="AE71" s="10">
        <f>'GET DATA EN'!AE71</f>
        <v>0</v>
      </c>
      <c r="AF71" s="232">
        <f>'GET DATA EN'!AF71</f>
        <v>0</v>
      </c>
      <c r="AG71" s="39">
        <f>'GET DATA EN'!AG71</f>
        <v>1126</v>
      </c>
      <c r="AH71" s="39">
        <f>'GET DATA EN'!AH71</f>
        <v>0</v>
      </c>
      <c r="AI71" s="39">
        <f>'GET DATA EN'!AI71</f>
        <v>6630007</v>
      </c>
      <c r="AK71" s="240"/>
      <c r="AL71" s="240"/>
      <c r="AM71" s="240"/>
      <c r="AN71" s="240"/>
      <c r="AO71" s="240"/>
      <c r="AP71" s="240"/>
      <c r="AR71" s="240"/>
      <c r="AS71" s="240"/>
      <c r="AT71" s="240"/>
      <c r="AU71" s="240"/>
      <c r="AV71" s="240"/>
      <c r="AW71" s="240" t="e">
        <f>AP71-#REF!</f>
        <v>#REF!</v>
      </c>
    </row>
    <row r="72" spans="1:49" ht="19.5" customHeight="1" outlineLevel="1" x14ac:dyDescent="0.3">
      <c r="A72" s="286"/>
      <c r="B72" s="167" t="str">
        <f>'GET DATA EN'!B72</f>
        <v>CNG</v>
      </c>
      <c r="C72" s="9">
        <f>'GET DATA EN'!C72</f>
        <v>0</v>
      </c>
      <c r="D72" s="10">
        <f>'GET DATA EN'!D72</f>
        <v>0</v>
      </c>
      <c r="E72" s="243">
        <f>'GET DATA EN'!E72</f>
        <v>0</v>
      </c>
      <c r="F72" s="9">
        <f>'GET DATA EN'!F72</f>
        <v>0</v>
      </c>
      <c r="G72" s="10">
        <f>'GET DATA EN'!G72</f>
        <v>0</v>
      </c>
      <c r="H72" s="243">
        <f>'GET DATA EN'!H72</f>
        <v>0</v>
      </c>
      <c r="I72" s="9">
        <f>'GET DATA EN'!I72</f>
        <v>0</v>
      </c>
      <c r="J72" s="10">
        <f>'GET DATA EN'!J72</f>
        <v>0</v>
      </c>
      <c r="K72" s="243">
        <f>'GET DATA EN'!K72</f>
        <v>0</v>
      </c>
      <c r="L72" s="245">
        <f>'GET DATA EN'!L72</f>
        <v>0</v>
      </c>
      <c r="M72" s="10">
        <f>'GET DATA EN'!M72</f>
        <v>0</v>
      </c>
      <c r="N72" s="246">
        <f>'GET DATA EN'!N72</f>
        <v>0</v>
      </c>
      <c r="O72" s="245">
        <f>'GET DATA EN'!O72</f>
        <v>0</v>
      </c>
      <c r="P72" s="10">
        <f>'GET DATA EN'!P72</f>
        <v>0</v>
      </c>
      <c r="Q72" s="5">
        <f>'GET DATA EN'!Q72</f>
        <v>0</v>
      </c>
      <c r="R72" s="245">
        <f>'GET DATA EN'!R72</f>
        <v>0</v>
      </c>
      <c r="S72" s="10">
        <f>'GET DATA EN'!S72</f>
        <v>0</v>
      </c>
      <c r="T72" s="5">
        <f>'GET DATA EN'!T72</f>
        <v>0</v>
      </c>
      <c r="U72" s="9">
        <f>'GET DATA EN'!U72</f>
        <v>0</v>
      </c>
      <c r="V72" s="10">
        <f>'GET DATA EN'!V72</f>
        <v>0</v>
      </c>
      <c r="W72" s="243">
        <f>'GET DATA EN'!W72</f>
        <v>0</v>
      </c>
      <c r="X72" s="9">
        <f>'GET DATA EN'!X72</f>
        <v>0</v>
      </c>
      <c r="Y72" s="10">
        <f>'GET DATA EN'!Y72</f>
        <v>0</v>
      </c>
      <c r="Z72" s="232">
        <f>'GET DATA EN'!Z72</f>
        <v>0</v>
      </c>
      <c r="AA72" s="9">
        <f>'GET DATA EN'!AA72</f>
        <v>0</v>
      </c>
      <c r="AB72" s="10">
        <f>'GET DATA EN'!AB72</f>
        <v>0</v>
      </c>
      <c r="AC72" s="243">
        <f>'GET DATA EN'!AC72</f>
        <v>0</v>
      </c>
      <c r="AD72" s="9">
        <f>'GET DATA EN'!AD72</f>
        <v>0</v>
      </c>
      <c r="AE72" s="10">
        <f>'GET DATA EN'!AE72</f>
        <v>0</v>
      </c>
      <c r="AF72" s="232">
        <f>'GET DATA EN'!AF72</f>
        <v>0</v>
      </c>
      <c r="AG72" s="39">
        <f>'GET DATA EN'!AG72</f>
        <v>0</v>
      </c>
      <c r="AH72" s="39">
        <f>'GET DATA EN'!AH72</f>
        <v>0</v>
      </c>
      <c r="AI72" s="39">
        <f>'GET DATA EN'!AI72</f>
        <v>0</v>
      </c>
      <c r="AK72" s="240"/>
      <c r="AL72" s="240"/>
      <c r="AM72" s="240"/>
      <c r="AN72" s="240"/>
      <c r="AO72" s="240"/>
      <c r="AP72" s="240"/>
      <c r="AR72" s="240"/>
      <c r="AS72" s="240"/>
      <c r="AT72" s="240"/>
      <c r="AU72" s="240"/>
      <c r="AV72" s="240"/>
      <c r="AW72" s="240" t="e">
        <f>AP72-#REF!</f>
        <v>#REF!</v>
      </c>
    </row>
    <row r="73" spans="1:49" ht="19.5" customHeight="1" outlineLevel="1" x14ac:dyDescent="0.3">
      <c r="A73" s="286"/>
      <c r="B73" s="167" t="str">
        <f>'GET DATA EN'!B73</f>
        <v>INDUSTRIAL</v>
      </c>
      <c r="C73" s="9">
        <f>'GET DATA EN'!C73</f>
        <v>6</v>
      </c>
      <c r="D73" s="10">
        <f>'GET DATA EN'!D73</f>
        <v>0</v>
      </c>
      <c r="E73" s="243">
        <f>'GET DATA EN'!E73</f>
        <v>11216156</v>
      </c>
      <c r="F73" s="9">
        <f>'GET DATA EN'!F73</f>
        <v>6</v>
      </c>
      <c r="G73" s="10">
        <f>'GET DATA EN'!G73</f>
        <v>0</v>
      </c>
      <c r="H73" s="243">
        <f>'GET DATA EN'!H73</f>
        <v>11055718</v>
      </c>
      <c r="I73" s="9">
        <f>'GET DATA EN'!I73</f>
        <v>6</v>
      </c>
      <c r="J73" s="10">
        <f>'GET DATA EN'!J73</f>
        <v>0</v>
      </c>
      <c r="K73" s="243">
        <f>'GET DATA EN'!K73</f>
        <v>3893917</v>
      </c>
      <c r="L73" s="9">
        <f>'GET DATA EN'!L73</f>
        <v>9</v>
      </c>
      <c r="M73" s="10">
        <f>'GET DATA EN'!M73</f>
        <v>0</v>
      </c>
      <c r="N73" s="232">
        <f>'GET DATA EN'!N73</f>
        <v>8442445</v>
      </c>
      <c r="O73" s="9">
        <f>'GET DATA EN'!O73</f>
        <v>15</v>
      </c>
      <c r="P73" s="10">
        <f>'GET DATA EN'!P73</f>
        <v>0</v>
      </c>
      <c r="Q73" s="243">
        <f>'GET DATA EN'!Q73</f>
        <v>25717033</v>
      </c>
      <c r="R73" s="9">
        <f>'GET DATA EN'!R73</f>
        <v>7</v>
      </c>
      <c r="S73" s="10">
        <f>'GET DATA EN'!S73</f>
        <v>0</v>
      </c>
      <c r="T73" s="243">
        <f>'GET DATA EN'!T73</f>
        <v>43043990</v>
      </c>
      <c r="U73" s="9">
        <f>'GET DATA EN'!U73</f>
        <v>0</v>
      </c>
      <c r="V73" s="10">
        <f>'GET DATA EN'!V73</f>
        <v>0</v>
      </c>
      <c r="W73" s="243">
        <f>'GET DATA EN'!W73</f>
        <v>0</v>
      </c>
      <c r="X73" s="9">
        <f>'GET DATA EN'!X73</f>
        <v>0</v>
      </c>
      <c r="Y73" s="10">
        <f>'GET DATA EN'!Y73</f>
        <v>0</v>
      </c>
      <c r="Z73" s="232">
        <f>'GET DATA EN'!Z73</f>
        <v>0</v>
      </c>
      <c r="AA73" s="9">
        <f>'GET DATA EN'!AA73</f>
        <v>0</v>
      </c>
      <c r="AB73" s="10">
        <f>'GET DATA EN'!AB73</f>
        <v>0</v>
      </c>
      <c r="AC73" s="243">
        <f>'GET DATA EN'!AC73</f>
        <v>0</v>
      </c>
      <c r="AD73" s="9">
        <f>'GET DATA EN'!AD73</f>
        <v>0</v>
      </c>
      <c r="AE73" s="10">
        <f>'GET DATA EN'!AE73</f>
        <v>0</v>
      </c>
      <c r="AF73" s="232">
        <f>'GET DATA EN'!AF73</f>
        <v>0</v>
      </c>
      <c r="AG73" s="39">
        <f>'GET DATA EN'!AG73</f>
        <v>49</v>
      </c>
      <c r="AH73" s="39">
        <f>'GET DATA EN'!AH73</f>
        <v>0</v>
      </c>
      <c r="AI73" s="39">
        <f>'GET DATA EN'!AI73</f>
        <v>103369259</v>
      </c>
      <c r="AK73" s="240"/>
      <c r="AL73" s="240"/>
      <c r="AM73" s="240"/>
      <c r="AN73" s="240"/>
      <c r="AO73" s="240"/>
      <c r="AP73" s="240"/>
      <c r="AR73" s="240"/>
      <c r="AS73" s="240"/>
      <c r="AT73" s="240"/>
      <c r="AU73" s="240"/>
      <c r="AV73" s="240"/>
      <c r="AW73" s="240" t="e">
        <f>AP73-#REF!</f>
        <v>#REF!</v>
      </c>
    </row>
    <row r="74" spans="1:49" ht="19.5" customHeight="1" outlineLevel="1" thickBot="1" x14ac:dyDescent="0.35">
      <c r="A74" s="287"/>
      <c r="B74" s="167" t="str">
        <f>'GET DATA EN'!B74</f>
        <v>AIRCONDITIONING/COGENERATION</v>
      </c>
      <c r="C74" s="160">
        <f>'GET DATA EN'!C74</f>
        <v>0</v>
      </c>
      <c r="D74" s="148">
        <f>'GET DATA EN'!D74</f>
        <v>0</v>
      </c>
      <c r="E74" s="157">
        <f>'GET DATA EN'!E74</f>
        <v>0</v>
      </c>
      <c r="F74" s="160">
        <f>'GET DATA EN'!F74</f>
        <v>0</v>
      </c>
      <c r="G74" s="148">
        <f>'GET DATA EN'!G74</f>
        <v>0</v>
      </c>
      <c r="H74" s="157">
        <f>'GET DATA EN'!H74</f>
        <v>0</v>
      </c>
      <c r="I74" s="160">
        <f>'GET DATA EN'!I74</f>
        <v>4</v>
      </c>
      <c r="J74" s="148">
        <f>'GET DATA EN'!J74</f>
        <v>0</v>
      </c>
      <c r="K74" s="157">
        <f>'GET DATA EN'!K74</f>
        <v>69955</v>
      </c>
      <c r="L74" s="160">
        <f>'GET DATA EN'!L74</f>
        <v>0</v>
      </c>
      <c r="M74" s="148">
        <f>'GET DATA EN'!M74</f>
        <v>0</v>
      </c>
      <c r="N74" s="233">
        <f>'GET DATA EN'!N74</f>
        <v>0</v>
      </c>
      <c r="O74" s="160">
        <f>'GET DATA EN'!O74</f>
        <v>0</v>
      </c>
      <c r="P74" s="148">
        <f>'GET DATA EN'!P74</f>
        <v>0</v>
      </c>
      <c r="Q74" s="157">
        <f>'GET DATA EN'!Q74</f>
        <v>0</v>
      </c>
      <c r="R74" s="160">
        <f>'GET DATA EN'!R74</f>
        <v>0</v>
      </c>
      <c r="S74" s="148">
        <f>'GET DATA EN'!S74</f>
        <v>0</v>
      </c>
      <c r="T74" s="157">
        <f>'GET DATA EN'!T74</f>
        <v>0</v>
      </c>
      <c r="U74" s="160">
        <f>'GET DATA EN'!U74</f>
        <v>0</v>
      </c>
      <c r="V74" s="148">
        <f>'GET DATA EN'!V74</f>
        <v>0</v>
      </c>
      <c r="W74" s="157">
        <f>'GET DATA EN'!W74</f>
        <v>0</v>
      </c>
      <c r="X74" s="160">
        <f>'GET DATA EN'!X74</f>
        <v>0</v>
      </c>
      <c r="Y74" s="148">
        <f>'GET DATA EN'!Y74</f>
        <v>0</v>
      </c>
      <c r="Z74" s="233">
        <f>'GET DATA EN'!Z74</f>
        <v>0</v>
      </c>
      <c r="AA74" s="160">
        <f>'GET DATA EN'!AA74</f>
        <v>0</v>
      </c>
      <c r="AB74" s="148">
        <f>'GET DATA EN'!AB74</f>
        <v>0</v>
      </c>
      <c r="AC74" s="157">
        <f>'GET DATA EN'!AC74</f>
        <v>0</v>
      </c>
      <c r="AD74" s="160">
        <f>'GET DATA EN'!AD74</f>
        <v>0</v>
      </c>
      <c r="AE74" s="148">
        <f>'GET DATA EN'!AE74</f>
        <v>0</v>
      </c>
      <c r="AF74" s="233">
        <f>'GET DATA EN'!AF74</f>
        <v>0</v>
      </c>
      <c r="AG74" s="39">
        <f>'GET DATA EN'!AG74</f>
        <v>4</v>
      </c>
      <c r="AH74" s="39">
        <f>'GET DATA EN'!AH74</f>
        <v>0</v>
      </c>
      <c r="AI74" s="39">
        <f>'GET DATA EN'!AI74</f>
        <v>69955</v>
      </c>
      <c r="AK74" s="240"/>
      <c r="AL74" s="240"/>
      <c r="AM74" s="240"/>
      <c r="AN74" s="240"/>
      <c r="AO74" s="240"/>
      <c r="AP74" s="240"/>
      <c r="AR74" s="240"/>
      <c r="AS74" s="240"/>
      <c r="AT74" s="240"/>
      <c r="AU74" s="240"/>
      <c r="AV74" s="240"/>
      <c r="AW74" s="240" t="e">
        <f>AP74-#REF!</f>
        <v>#REF!</v>
      </c>
    </row>
    <row r="75" spans="1:49" ht="18" outlineLevel="1" x14ac:dyDescent="0.3">
      <c r="A75" s="285">
        <f>'GET DATA EN'!A75</f>
        <v>12</v>
      </c>
      <c r="B75" s="168" t="str">
        <f>'GET DATA EN'!B75</f>
        <v>SIDENOR S.A.</v>
      </c>
      <c r="C75" s="73">
        <f>'GET DATA EN'!C75</f>
        <v>1</v>
      </c>
      <c r="D75" s="121">
        <f>'GET DATA EN'!D75</f>
        <v>0</v>
      </c>
      <c r="E75" s="242">
        <f>'GET DATA EN'!E75</f>
        <v>7086523</v>
      </c>
      <c r="F75" s="73">
        <f>'GET DATA EN'!F75</f>
        <v>0</v>
      </c>
      <c r="G75" s="121">
        <f>'GET DATA EN'!G75</f>
        <v>0</v>
      </c>
      <c r="H75" s="242">
        <f>'GET DATA EN'!H75</f>
        <v>0</v>
      </c>
      <c r="I75" s="73">
        <f>'GET DATA EN'!I75</f>
        <v>0</v>
      </c>
      <c r="J75" s="121">
        <f>'GET DATA EN'!J75</f>
        <v>0</v>
      </c>
      <c r="K75" s="242">
        <f>'GET DATA EN'!K75</f>
        <v>0</v>
      </c>
      <c r="L75" s="73">
        <f>'GET DATA EN'!L75</f>
        <v>0</v>
      </c>
      <c r="M75" s="121">
        <f>'GET DATA EN'!M75</f>
        <v>0</v>
      </c>
      <c r="N75" s="231">
        <f>'GET DATA EN'!N75</f>
        <v>0</v>
      </c>
      <c r="O75" s="73">
        <f>'GET DATA EN'!O75</f>
        <v>0</v>
      </c>
      <c r="P75" s="121">
        <f>'GET DATA EN'!P75</f>
        <v>0</v>
      </c>
      <c r="Q75" s="242">
        <f>'GET DATA EN'!Q75</f>
        <v>0</v>
      </c>
      <c r="R75" s="73">
        <f>'GET DATA EN'!R75</f>
        <v>0</v>
      </c>
      <c r="S75" s="121">
        <f>'GET DATA EN'!S75</f>
        <v>0</v>
      </c>
      <c r="T75" s="242">
        <f>'GET DATA EN'!T75</f>
        <v>0</v>
      </c>
      <c r="U75" s="73">
        <f>'GET DATA EN'!U75</f>
        <v>0</v>
      </c>
      <c r="V75" s="121">
        <f>'GET DATA EN'!V75</f>
        <v>0</v>
      </c>
      <c r="W75" s="242">
        <f>'GET DATA EN'!W75</f>
        <v>0</v>
      </c>
      <c r="X75" s="73">
        <f>'GET DATA EN'!X75</f>
        <v>0</v>
      </c>
      <c r="Y75" s="121">
        <f>'GET DATA EN'!Y75</f>
        <v>0</v>
      </c>
      <c r="Z75" s="231">
        <f>'GET DATA EN'!Z75</f>
        <v>0</v>
      </c>
      <c r="AA75" s="73">
        <f>'GET DATA EN'!AA75</f>
        <v>0</v>
      </c>
      <c r="AB75" s="121">
        <f>'GET DATA EN'!AB75</f>
        <v>0</v>
      </c>
      <c r="AC75" s="242">
        <f>'GET DATA EN'!AC75</f>
        <v>0</v>
      </c>
      <c r="AD75" s="73">
        <f>'GET DATA EN'!AD75</f>
        <v>0</v>
      </c>
      <c r="AE75" s="121">
        <f>'GET DATA EN'!AE75</f>
        <v>0</v>
      </c>
      <c r="AF75" s="231">
        <f>'GET DATA EN'!AF75</f>
        <v>0</v>
      </c>
      <c r="AG75" s="121">
        <f>'GET DATA EN'!AG75</f>
        <v>1</v>
      </c>
      <c r="AH75" s="74">
        <f>'GET DATA EN'!AH75</f>
        <v>0</v>
      </c>
      <c r="AI75" s="74">
        <f>'GET DATA EN'!AI75</f>
        <v>7086523</v>
      </c>
      <c r="AK75" s="240"/>
      <c r="AL75" s="240"/>
      <c r="AM75" s="240"/>
      <c r="AN75" s="240"/>
      <c r="AO75" s="240"/>
      <c r="AP75" s="240"/>
      <c r="AR75" s="240"/>
      <c r="AS75" s="240"/>
      <c r="AT75" s="240"/>
      <c r="AU75" s="240"/>
      <c r="AV75" s="240"/>
      <c r="AW75" s="240" t="e">
        <f>AP75-#REF!</f>
        <v>#REF!</v>
      </c>
    </row>
    <row r="76" spans="1:49" ht="19.5" customHeight="1" outlineLevel="1" x14ac:dyDescent="0.3">
      <c r="A76" s="286"/>
      <c r="B76" s="167" t="str">
        <f>'GET DATA EN'!B76</f>
        <v>RESIDENTIAL</v>
      </c>
      <c r="C76" s="9">
        <f>'GET DATA EN'!C76</f>
        <v>0</v>
      </c>
      <c r="D76" s="10">
        <f>'GET DATA EN'!D76</f>
        <v>0</v>
      </c>
      <c r="E76" s="243">
        <f>'GET DATA EN'!E76</f>
        <v>0</v>
      </c>
      <c r="F76" s="9">
        <f>'GET DATA EN'!F76</f>
        <v>0</v>
      </c>
      <c r="G76" s="10">
        <f>'GET DATA EN'!G76</f>
        <v>0</v>
      </c>
      <c r="H76" s="243">
        <f>'GET DATA EN'!H76</f>
        <v>0</v>
      </c>
      <c r="I76" s="9">
        <f>'GET DATA EN'!I76</f>
        <v>0</v>
      </c>
      <c r="J76" s="10">
        <f>'GET DATA EN'!J76</f>
        <v>0</v>
      </c>
      <c r="K76" s="243">
        <f>'GET DATA EN'!K76</f>
        <v>0</v>
      </c>
      <c r="L76" s="9">
        <f>'GET DATA EN'!L76</f>
        <v>0</v>
      </c>
      <c r="M76" s="10">
        <f>'GET DATA EN'!M76</f>
        <v>0</v>
      </c>
      <c r="N76" s="232">
        <f>'GET DATA EN'!N76</f>
        <v>0</v>
      </c>
      <c r="O76" s="9">
        <f>'GET DATA EN'!O76</f>
        <v>0</v>
      </c>
      <c r="P76" s="10">
        <f>'GET DATA EN'!P76</f>
        <v>0</v>
      </c>
      <c r="Q76" s="243">
        <f>'GET DATA EN'!Q76</f>
        <v>0</v>
      </c>
      <c r="R76" s="9">
        <f>'GET DATA EN'!R76</f>
        <v>0</v>
      </c>
      <c r="S76" s="10">
        <f>'GET DATA EN'!S76</f>
        <v>0</v>
      </c>
      <c r="T76" s="243">
        <f>'GET DATA EN'!T76</f>
        <v>0</v>
      </c>
      <c r="U76" s="9">
        <f>'GET DATA EN'!U76</f>
        <v>0</v>
      </c>
      <c r="V76" s="10">
        <f>'GET DATA EN'!V76</f>
        <v>0</v>
      </c>
      <c r="W76" s="243">
        <f>'GET DATA EN'!W76</f>
        <v>0</v>
      </c>
      <c r="X76" s="9">
        <f>'GET DATA EN'!X76</f>
        <v>0</v>
      </c>
      <c r="Y76" s="10">
        <f>'GET DATA EN'!Y76</f>
        <v>0</v>
      </c>
      <c r="Z76" s="232">
        <f>'GET DATA EN'!Z76</f>
        <v>0</v>
      </c>
      <c r="AA76" s="9">
        <f>'GET DATA EN'!AA76</f>
        <v>0</v>
      </c>
      <c r="AB76" s="10">
        <f>'GET DATA EN'!AB76</f>
        <v>0</v>
      </c>
      <c r="AC76" s="243">
        <f>'GET DATA EN'!AC76</f>
        <v>0</v>
      </c>
      <c r="AD76" s="9">
        <f>'GET DATA EN'!AD76</f>
        <v>0</v>
      </c>
      <c r="AE76" s="10">
        <f>'GET DATA EN'!AE76</f>
        <v>0</v>
      </c>
      <c r="AF76" s="232">
        <f>'GET DATA EN'!AF76</f>
        <v>0</v>
      </c>
      <c r="AG76" s="39">
        <f>'GET DATA EN'!AG76</f>
        <v>0</v>
      </c>
      <c r="AH76" s="39">
        <f>'GET DATA EN'!AH76</f>
        <v>0</v>
      </c>
      <c r="AI76" s="39">
        <f>'GET DATA EN'!AI76</f>
        <v>0</v>
      </c>
      <c r="AK76" s="240"/>
      <c r="AL76" s="240"/>
      <c r="AM76" s="240"/>
      <c r="AN76" s="240"/>
      <c r="AO76" s="240"/>
      <c r="AP76" s="240"/>
      <c r="AR76" s="240"/>
      <c r="AS76" s="240"/>
      <c r="AT76" s="240"/>
      <c r="AU76" s="240"/>
      <c r="AV76" s="240"/>
      <c r="AW76" s="240" t="e">
        <f>AP76-#REF!</f>
        <v>#REF!</v>
      </c>
    </row>
    <row r="77" spans="1:49" ht="19.5" customHeight="1" outlineLevel="1" x14ac:dyDescent="0.3">
      <c r="A77" s="286"/>
      <c r="B77" s="167" t="str">
        <f>'GET DATA EN'!B77</f>
        <v>COMMERCIAL</v>
      </c>
      <c r="C77" s="9">
        <f>'GET DATA EN'!C77</f>
        <v>0</v>
      </c>
      <c r="D77" s="10">
        <f>'GET DATA EN'!D77</f>
        <v>0</v>
      </c>
      <c r="E77" s="243">
        <f>'GET DATA EN'!E77</f>
        <v>0</v>
      </c>
      <c r="F77" s="9">
        <f>'GET DATA EN'!F77</f>
        <v>0</v>
      </c>
      <c r="G77" s="10">
        <f>'GET DATA EN'!G77</f>
        <v>0</v>
      </c>
      <c r="H77" s="243">
        <f>'GET DATA EN'!H77</f>
        <v>0</v>
      </c>
      <c r="I77" s="9">
        <f>'GET DATA EN'!I77</f>
        <v>0</v>
      </c>
      <c r="J77" s="10">
        <f>'GET DATA EN'!J77</f>
        <v>0</v>
      </c>
      <c r="K77" s="243">
        <f>'GET DATA EN'!K77</f>
        <v>0</v>
      </c>
      <c r="L77" s="9">
        <f>'GET DATA EN'!L77</f>
        <v>0</v>
      </c>
      <c r="M77" s="10">
        <f>'GET DATA EN'!M77</f>
        <v>0</v>
      </c>
      <c r="N77" s="232">
        <f>'GET DATA EN'!N77</f>
        <v>0</v>
      </c>
      <c r="O77" s="9">
        <f>'GET DATA EN'!O77</f>
        <v>0</v>
      </c>
      <c r="P77" s="10">
        <f>'GET DATA EN'!P77</f>
        <v>0</v>
      </c>
      <c r="Q77" s="243">
        <f>'GET DATA EN'!Q77</f>
        <v>0</v>
      </c>
      <c r="R77" s="9">
        <f>'GET DATA EN'!R77</f>
        <v>0</v>
      </c>
      <c r="S77" s="10">
        <f>'GET DATA EN'!S77</f>
        <v>0</v>
      </c>
      <c r="T77" s="243">
        <f>'GET DATA EN'!T77</f>
        <v>0</v>
      </c>
      <c r="U77" s="9">
        <f>'GET DATA EN'!U77</f>
        <v>0</v>
      </c>
      <c r="V77" s="10">
        <f>'GET DATA EN'!V77</f>
        <v>0</v>
      </c>
      <c r="W77" s="243">
        <f>'GET DATA EN'!W77</f>
        <v>0</v>
      </c>
      <c r="X77" s="9">
        <f>'GET DATA EN'!X77</f>
        <v>0</v>
      </c>
      <c r="Y77" s="10">
        <f>'GET DATA EN'!Y77</f>
        <v>0</v>
      </c>
      <c r="Z77" s="232">
        <f>'GET DATA EN'!Z77</f>
        <v>0</v>
      </c>
      <c r="AA77" s="9">
        <f>'GET DATA EN'!AA77</f>
        <v>0</v>
      </c>
      <c r="AB77" s="10">
        <f>'GET DATA EN'!AB77</f>
        <v>0</v>
      </c>
      <c r="AC77" s="243">
        <f>'GET DATA EN'!AC77</f>
        <v>0</v>
      </c>
      <c r="AD77" s="9">
        <f>'GET DATA EN'!AD77</f>
        <v>0</v>
      </c>
      <c r="AE77" s="10">
        <f>'GET DATA EN'!AE77</f>
        <v>0</v>
      </c>
      <c r="AF77" s="232">
        <f>'GET DATA EN'!AF77</f>
        <v>0</v>
      </c>
      <c r="AG77" s="39">
        <f>'GET DATA EN'!AG77</f>
        <v>0</v>
      </c>
      <c r="AH77" s="39">
        <f>'GET DATA EN'!AH77</f>
        <v>0</v>
      </c>
      <c r="AI77" s="39">
        <f>'GET DATA EN'!AI77</f>
        <v>0</v>
      </c>
      <c r="AK77" s="240"/>
      <c r="AL77" s="240"/>
      <c r="AM77" s="240"/>
      <c r="AN77" s="240"/>
      <c r="AO77" s="240"/>
      <c r="AP77" s="240"/>
      <c r="AR77" s="240"/>
      <c r="AS77" s="240"/>
      <c r="AT77" s="240"/>
      <c r="AU77" s="240"/>
      <c r="AV77" s="240"/>
      <c r="AW77" s="240" t="e">
        <f>AP77-#REF!</f>
        <v>#REF!</v>
      </c>
    </row>
    <row r="78" spans="1:49" ht="19.5" customHeight="1" outlineLevel="1" x14ac:dyDescent="0.3">
      <c r="A78" s="286"/>
      <c r="B78" s="167" t="str">
        <f>'GET DATA EN'!B78</f>
        <v>CNG</v>
      </c>
      <c r="C78" s="9">
        <f>'GET DATA EN'!C78</f>
        <v>0</v>
      </c>
      <c r="D78" s="10">
        <f>'GET DATA EN'!D78</f>
        <v>0</v>
      </c>
      <c r="E78" s="243">
        <f>'GET DATA EN'!E78</f>
        <v>0</v>
      </c>
      <c r="F78" s="9">
        <f>'GET DATA EN'!F78</f>
        <v>0</v>
      </c>
      <c r="G78" s="10">
        <f>'GET DATA EN'!G78</f>
        <v>0</v>
      </c>
      <c r="H78" s="243">
        <f>'GET DATA EN'!H78</f>
        <v>0</v>
      </c>
      <c r="I78" s="9">
        <f>'GET DATA EN'!I78</f>
        <v>0</v>
      </c>
      <c r="J78" s="10">
        <f>'GET DATA EN'!J78</f>
        <v>0</v>
      </c>
      <c r="K78" s="243">
        <f>'GET DATA EN'!K78</f>
        <v>0</v>
      </c>
      <c r="L78" s="9">
        <f>'GET DATA EN'!L78</f>
        <v>0</v>
      </c>
      <c r="M78" s="10">
        <f>'GET DATA EN'!M78</f>
        <v>0</v>
      </c>
      <c r="N78" s="232">
        <f>'GET DATA EN'!N78</f>
        <v>0</v>
      </c>
      <c r="O78" s="9">
        <f>'GET DATA EN'!O78</f>
        <v>0</v>
      </c>
      <c r="P78" s="10">
        <f>'GET DATA EN'!P78</f>
        <v>0</v>
      </c>
      <c r="Q78" s="243">
        <f>'GET DATA EN'!Q78</f>
        <v>0</v>
      </c>
      <c r="R78" s="9">
        <f>'GET DATA EN'!R78</f>
        <v>0</v>
      </c>
      <c r="S78" s="10">
        <f>'GET DATA EN'!S78</f>
        <v>0</v>
      </c>
      <c r="T78" s="243">
        <f>'GET DATA EN'!T78</f>
        <v>0</v>
      </c>
      <c r="U78" s="9">
        <f>'GET DATA EN'!U78</f>
        <v>0</v>
      </c>
      <c r="V78" s="10">
        <f>'GET DATA EN'!V78</f>
        <v>0</v>
      </c>
      <c r="W78" s="243">
        <f>'GET DATA EN'!W78</f>
        <v>0</v>
      </c>
      <c r="X78" s="9">
        <f>'GET DATA EN'!X78</f>
        <v>0</v>
      </c>
      <c r="Y78" s="10">
        <f>'GET DATA EN'!Y78</f>
        <v>0</v>
      </c>
      <c r="Z78" s="232">
        <f>'GET DATA EN'!Z78</f>
        <v>0</v>
      </c>
      <c r="AA78" s="9">
        <f>'GET DATA EN'!AA78</f>
        <v>0</v>
      </c>
      <c r="AB78" s="10">
        <f>'GET DATA EN'!AB78</f>
        <v>0</v>
      </c>
      <c r="AC78" s="243">
        <f>'GET DATA EN'!AC78</f>
        <v>0</v>
      </c>
      <c r="AD78" s="9">
        <f>'GET DATA EN'!AD78</f>
        <v>0</v>
      </c>
      <c r="AE78" s="10">
        <f>'GET DATA EN'!AE78</f>
        <v>0</v>
      </c>
      <c r="AF78" s="232">
        <f>'GET DATA EN'!AF78</f>
        <v>0</v>
      </c>
      <c r="AG78" s="39">
        <f>'GET DATA EN'!AG78</f>
        <v>0</v>
      </c>
      <c r="AH78" s="39">
        <f>'GET DATA EN'!AH78</f>
        <v>0</v>
      </c>
      <c r="AI78" s="39">
        <f>'GET DATA EN'!AI78</f>
        <v>0</v>
      </c>
      <c r="AK78" s="240"/>
      <c r="AL78" s="240"/>
      <c r="AM78" s="240"/>
      <c r="AN78" s="240"/>
      <c r="AO78" s="240"/>
      <c r="AP78" s="240"/>
      <c r="AR78" s="240"/>
      <c r="AS78" s="240"/>
      <c r="AT78" s="240"/>
      <c r="AU78" s="240"/>
      <c r="AV78" s="240"/>
      <c r="AW78" s="240" t="e">
        <f>AP78-#REF!</f>
        <v>#REF!</v>
      </c>
    </row>
    <row r="79" spans="1:49" ht="19.5" customHeight="1" outlineLevel="1" x14ac:dyDescent="0.3">
      <c r="A79" s="286"/>
      <c r="B79" s="167" t="str">
        <f>'GET DATA EN'!B79</f>
        <v>INDUSTRIAL</v>
      </c>
      <c r="C79" s="9">
        <f>'GET DATA EN'!C79</f>
        <v>1</v>
      </c>
      <c r="D79" s="10">
        <f>'GET DATA EN'!D79</f>
        <v>0</v>
      </c>
      <c r="E79" s="243">
        <f>'GET DATA EN'!E79</f>
        <v>7086523</v>
      </c>
      <c r="F79" s="9">
        <f>'GET DATA EN'!F79</f>
        <v>0</v>
      </c>
      <c r="G79" s="10">
        <f>'GET DATA EN'!G79</f>
        <v>0</v>
      </c>
      <c r="H79" s="243">
        <f>'GET DATA EN'!H79</f>
        <v>0</v>
      </c>
      <c r="I79" s="9">
        <f>'GET DATA EN'!I79</f>
        <v>0</v>
      </c>
      <c r="J79" s="10">
        <f>'GET DATA EN'!J79</f>
        <v>0</v>
      </c>
      <c r="K79" s="243">
        <f>'GET DATA EN'!K79</f>
        <v>0</v>
      </c>
      <c r="L79" s="9">
        <f>'GET DATA EN'!L79</f>
        <v>0</v>
      </c>
      <c r="M79" s="10">
        <f>'GET DATA EN'!M79</f>
        <v>0</v>
      </c>
      <c r="N79" s="232">
        <f>'GET DATA EN'!N79</f>
        <v>0</v>
      </c>
      <c r="O79" s="9">
        <f>'GET DATA EN'!O79</f>
        <v>0</v>
      </c>
      <c r="P79" s="10">
        <f>'GET DATA EN'!P79</f>
        <v>0</v>
      </c>
      <c r="Q79" s="243">
        <f>'GET DATA EN'!Q79</f>
        <v>0</v>
      </c>
      <c r="R79" s="9">
        <f>'GET DATA EN'!R79</f>
        <v>0</v>
      </c>
      <c r="S79" s="10">
        <f>'GET DATA EN'!S79</f>
        <v>0</v>
      </c>
      <c r="T79" s="243">
        <f>'GET DATA EN'!T79</f>
        <v>0</v>
      </c>
      <c r="U79" s="9">
        <f>'GET DATA EN'!U79</f>
        <v>0</v>
      </c>
      <c r="V79" s="10">
        <f>'GET DATA EN'!V79</f>
        <v>0</v>
      </c>
      <c r="W79" s="243">
        <f>'GET DATA EN'!W79</f>
        <v>0</v>
      </c>
      <c r="X79" s="9">
        <f>'GET DATA EN'!X79</f>
        <v>0</v>
      </c>
      <c r="Y79" s="10">
        <f>'GET DATA EN'!Y79</f>
        <v>0</v>
      </c>
      <c r="Z79" s="232">
        <f>'GET DATA EN'!Z79</f>
        <v>0</v>
      </c>
      <c r="AA79" s="9">
        <f>'GET DATA EN'!AA79</f>
        <v>0</v>
      </c>
      <c r="AB79" s="10">
        <f>'GET DATA EN'!AB79</f>
        <v>0</v>
      </c>
      <c r="AC79" s="243">
        <f>'GET DATA EN'!AC79</f>
        <v>0</v>
      </c>
      <c r="AD79" s="9">
        <f>'GET DATA EN'!AD79</f>
        <v>0</v>
      </c>
      <c r="AE79" s="10">
        <f>'GET DATA EN'!AE79</f>
        <v>0</v>
      </c>
      <c r="AF79" s="232">
        <f>'GET DATA EN'!AF79</f>
        <v>0</v>
      </c>
      <c r="AG79" s="39">
        <f>'GET DATA EN'!AG79</f>
        <v>1</v>
      </c>
      <c r="AH79" s="39">
        <f>'GET DATA EN'!AH79</f>
        <v>0</v>
      </c>
      <c r="AI79" s="39">
        <f>'GET DATA EN'!AI79</f>
        <v>7086523</v>
      </c>
      <c r="AK79" s="240"/>
      <c r="AL79" s="240"/>
      <c r="AM79" s="240"/>
      <c r="AN79" s="240"/>
      <c r="AO79" s="240"/>
      <c r="AP79" s="240"/>
      <c r="AR79" s="240"/>
      <c r="AS79" s="240"/>
      <c r="AT79" s="240"/>
      <c r="AU79" s="240"/>
      <c r="AV79" s="240"/>
      <c r="AW79" s="240" t="e">
        <f>AP79-#REF!</f>
        <v>#REF!</v>
      </c>
    </row>
    <row r="80" spans="1:49" ht="19.5" customHeight="1" outlineLevel="1" thickBot="1" x14ac:dyDescent="0.35">
      <c r="A80" s="287"/>
      <c r="B80" s="167" t="str">
        <f>'GET DATA EN'!B80</f>
        <v>AIRCONDITIONING/COGENERATION</v>
      </c>
      <c r="C80" s="160">
        <f>'GET DATA EN'!C80</f>
        <v>0</v>
      </c>
      <c r="D80" s="148">
        <f>'GET DATA EN'!D80</f>
        <v>0</v>
      </c>
      <c r="E80" s="157">
        <f>'GET DATA EN'!E80</f>
        <v>0</v>
      </c>
      <c r="F80" s="160">
        <f>'GET DATA EN'!F80</f>
        <v>0</v>
      </c>
      <c r="G80" s="148">
        <f>'GET DATA EN'!G80</f>
        <v>0</v>
      </c>
      <c r="H80" s="157">
        <f>'GET DATA EN'!H80</f>
        <v>0</v>
      </c>
      <c r="I80" s="160">
        <f>'GET DATA EN'!I80</f>
        <v>0</v>
      </c>
      <c r="J80" s="148">
        <f>'GET DATA EN'!J80</f>
        <v>0</v>
      </c>
      <c r="K80" s="157">
        <f>'GET DATA EN'!K80</f>
        <v>0</v>
      </c>
      <c r="L80" s="160">
        <f>'GET DATA EN'!L80</f>
        <v>0</v>
      </c>
      <c r="M80" s="148">
        <f>'GET DATA EN'!M80</f>
        <v>0</v>
      </c>
      <c r="N80" s="233">
        <f>'GET DATA EN'!N80</f>
        <v>0</v>
      </c>
      <c r="O80" s="160">
        <f>'GET DATA EN'!O80</f>
        <v>0</v>
      </c>
      <c r="P80" s="148">
        <f>'GET DATA EN'!P80</f>
        <v>0</v>
      </c>
      <c r="Q80" s="157">
        <f>'GET DATA EN'!Q80</f>
        <v>0</v>
      </c>
      <c r="R80" s="160">
        <f>'GET DATA EN'!R80</f>
        <v>0</v>
      </c>
      <c r="S80" s="148">
        <f>'GET DATA EN'!S80</f>
        <v>0</v>
      </c>
      <c r="T80" s="157">
        <f>'GET DATA EN'!T80</f>
        <v>0</v>
      </c>
      <c r="U80" s="160">
        <f>'GET DATA EN'!U80</f>
        <v>0</v>
      </c>
      <c r="V80" s="148">
        <f>'GET DATA EN'!V80</f>
        <v>0</v>
      </c>
      <c r="W80" s="157">
        <f>'GET DATA EN'!W80</f>
        <v>0</v>
      </c>
      <c r="X80" s="160">
        <f>'GET DATA EN'!X80</f>
        <v>0</v>
      </c>
      <c r="Y80" s="148">
        <f>'GET DATA EN'!Y80</f>
        <v>0</v>
      </c>
      <c r="Z80" s="233">
        <f>'GET DATA EN'!Z80</f>
        <v>0</v>
      </c>
      <c r="AA80" s="160">
        <f>'GET DATA EN'!AA80</f>
        <v>0</v>
      </c>
      <c r="AB80" s="148">
        <f>'GET DATA EN'!AB80</f>
        <v>0</v>
      </c>
      <c r="AC80" s="157">
        <f>'GET DATA EN'!AC80</f>
        <v>0</v>
      </c>
      <c r="AD80" s="160">
        <f>'GET DATA EN'!AD80</f>
        <v>0</v>
      </c>
      <c r="AE80" s="148">
        <f>'GET DATA EN'!AE80</f>
        <v>0</v>
      </c>
      <c r="AF80" s="233">
        <f>'GET DATA EN'!AF80</f>
        <v>0</v>
      </c>
      <c r="AG80" s="39">
        <f>'GET DATA EN'!AG80</f>
        <v>0</v>
      </c>
      <c r="AH80" s="39">
        <f>'GET DATA EN'!AH80</f>
        <v>0</v>
      </c>
      <c r="AI80" s="39">
        <f>'GET DATA EN'!AI80</f>
        <v>0</v>
      </c>
      <c r="AK80" s="240"/>
      <c r="AL80" s="240"/>
      <c r="AM80" s="240"/>
      <c r="AN80" s="240"/>
      <c r="AO80" s="240"/>
      <c r="AP80" s="240"/>
      <c r="AR80" s="240"/>
      <c r="AS80" s="240"/>
      <c r="AT80" s="240"/>
      <c r="AU80" s="240"/>
      <c r="AV80" s="240"/>
      <c r="AW80" s="240" t="e">
        <f>AP80-#REF!</f>
        <v>#REF!</v>
      </c>
    </row>
    <row r="81" spans="1:49" ht="18" outlineLevel="1" x14ac:dyDescent="0.3">
      <c r="A81" s="285">
        <f>'GET DATA EN'!A81</f>
        <v>13</v>
      </c>
      <c r="B81" s="168" t="str">
        <f>'GET DATA EN'!B81</f>
        <v>ELPEDISON S.A.</v>
      </c>
      <c r="C81" s="73">
        <f>'GET DATA EN'!C81</f>
        <v>12621</v>
      </c>
      <c r="D81" s="121">
        <f>'GET DATA EN'!D81</f>
        <v>0</v>
      </c>
      <c r="E81" s="242">
        <f>'GET DATA EN'!E81</f>
        <v>4460311</v>
      </c>
      <c r="F81" s="73">
        <f>'GET DATA EN'!F81</f>
        <v>5891</v>
      </c>
      <c r="G81" s="121">
        <f>'GET DATA EN'!G81</f>
        <v>0</v>
      </c>
      <c r="H81" s="242">
        <f>'GET DATA EN'!H81</f>
        <v>1624363</v>
      </c>
      <c r="I81" s="73">
        <f>'GET DATA EN'!I81</f>
        <v>9610</v>
      </c>
      <c r="J81" s="121">
        <f>'GET DATA EN'!J81</f>
        <v>0</v>
      </c>
      <c r="K81" s="242">
        <f>'GET DATA EN'!K81</f>
        <v>2220587</v>
      </c>
      <c r="L81" s="73">
        <f>'GET DATA EN'!L81</f>
        <v>33</v>
      </c>
      <c r="M81" s="121">
        <f>'GET DATA EN'!M81</f>
        <v>0</v>
      </c>
      <c r="N81" s="231">
        <f>'GET DATA EN'!N81</f>
        <v>151398</v>
      </c>
      <c r="O81" s="73">
        <f>'GET DATA EN'!O81</f>
        <v>141</v>
      </c>
      <c r="P81" s="121">
        <f>'GET DATA EN'!P81</f>
        <v>0</v>
      </c>
      <c r="Q81" s="242">
        <f>'GET DATA EN'!Q81</f>
        <v>237838</v>
      </c>
      <c r="R81" s="73">
        <f>'GET DATA EN'!R81</f>
        <v>96</v>
      </c>
      <c r="S81" s="121">
        <f>'GET DATA EN'!S81</f>
        <v>0</v>
      </c>
      <c r="T81" s="242">
        <f>'GET DATA EN'!T81</f>
        <v>2967898</v>
      </c>
      <c r="U81" s="73">
        <f>'GET DATA EN'!U81</f>
        <v>0</v>
      </c>
      <c r="V81" s="121">
        <f>'GET DATA EN'!V81</f>
        <v>0</v>
      </c>
      <c r="W81" s="242">
        <f>'GET DATA EN'!W81</f>
        <v>0</v>
      </c>
      <c r="X81" s="73">
        <f>'GET DATA EN'!X81</f>
        <v>0</v>
      </c>
      <c r="Y81" s="121">
        <f>'GET DATA EN'!Y81</f>
        <v>0</v>
      </c>
      <c r="Z81" s="231">
        <f>'GET DATA EN'!Z81</f>
        <v>0</v>
      </c>
      <c r="AA81" s="73">
        <f>'GET DATA EN'!AA81</f>
        <v>0</v>
      </c>
      <c r="AB81" s="121">
        <f>'GET DATA EN'!AB81</f>
        <v>0</v>
      </c>
      <c r="AC81" s="242">
        <f>'GET DATA EN'!AC81</f>
        <v>0</v>
      </c>
      <c r="AD81" s="73">
        <f>'GET DATA EN'!AD81</f>
        <v>0</v>
      </c>
      <c r="AE81" s="121">
        <f>'GET DATA EN'!AE81</f>
        <v>0</v>
      </c>
      <c r="AF81" s="231">
        <f>'GET DATA EN'!AF81</f>
        <v>0</v>
      </c>
      <c r="AG81" s="121">
        <f>'GET DATA EN'!AG81</f>
        <v>28392</v>
      </c>
      <c r="AH81" s="74">
        <f>'GET DATA EN'!AH81</f>
        <v>0</v>
      </c>
      <c r="AI81" s="74">
        <f>'GET DATA EN'!AI81</f>
        <v>11662395</v>
      </c>
      <c r="AK81" s="240"/>
      <c r="AL81" s="240"/>
      <c r="AM81" s="240"/>
      <c r="AN81" s="240"/>
      <c r="AO81" s="240"/>
      <c r="AP81" s="240"/>
      <c r="AR81" s="240"/>
      <c r="AS81" s="240"/>
      <c r="AT81" s="240"/>
      <c r="AU81" s="240"/>
      <c r="AV81" s="240"/>
      <c r="AW81" s="240" t="e">
        <f>AP81-#REF!</f>
        <v>#REF!</v>
      </c>
    </row>
    <row r="82" spans="1:49" ht="19.5" customHeight="1" outlineLevel="1" x14ac:dyDescent="0.3">
      <c r="A82" s="286"/>
      <c r="B82" s="167" t="str">
        <f>'GET DATA EN'!B82</f>
        <v>RESIDENTIAL</v>
      </c>
      <c r="C82" s="9">
        <f>'GET DATA EN'!C82</f>
        <v>12391</v>
      </c>
      <c r="D82" s="10">
        <f>'GET DATA EN'!D82</f>
        <v>0</v>
      </c>
      <c r="E82" s="243">
        <f>'GET DATA EN'!E82</f>
        <v>2285467</v>
      </c>
      <c r="F82" s="9">
        <f>'GET DATA EN'!F82</f>
        <v>5765</v>
      </c>
      <c r="G82" s="10">
        <f>'GET DATA EN'!G82</f>
        <v>0</v>
      </c>
      <c r="H82" s="243">
        <f>'GET DATA EN'!H82</f>
        <v>756408</v>
      </c>
      <c r="I82" s="9">
        <f>'GET DATA EN'!I82</f>
        <v>9345</v>
      </c>
      <c r="J82" s="10">
        <f>'GET DATA EN'!J82</f>
        <v>0</v>
      </c>
      <c r="K82" s="243">
        <f>'GET DATA EN'!K82</f>
        <v>1153401</v>
      </c>
      <c r="L82" s="9">
        <f>'GET DATA EN'!L82</f>
        <v>32</v>
      </c>
      <c r="M82" s="10">
        <f>'GET DATA EN'!M82</f>
        <v>0</v>
      </c>
      <c r="N82" s="232">
        <f>'GET DATA EN'!N82</f>
        <v>2302</v>
      </c>
      <c r="O82" s="9">
        <f>'GET DATA EN'!O82</f>
        <v>137</v>
      </c>
      <c r="P82" s="10">
        <f>'GET DATA EN'!P82</f>
        <v>0</v>
      </c>
      <c r="Q82" s="243">
        <f>'GET DATA EN'!Q82</f>
        <v>12492</v>
      </c>
      <c r="R82" s="9">
        <f>'GET DATA EN'!R82</f>
        <v>92</v>
      </c>
      <c r="S82" s="10">
        <f>'GET DATA EN'!S82</f>
        <v>0</v>
      </c>
      <c r="T82" s="243">
        <f>'GET DATA EN'!T82</f>
        <v>6001</v>
      </c>
      <c r="U82" s="9">
        <f>'GET DATA EN'!U82</f>
        <v>0</v>
      </c>
      <c r="V82" s="10">
        <f>'GET DATA EN'!V82</f>
        <v>0</v>
      </c>
      <c r="W82" s="243">
        <f>'GET DATA EN'!W82</f>
        <v>0</v>
      </c>
      <c r="X82" s="9">
        <f>'GET DATA EN'!X82</f>
        <v>0</v>
      </c>
      <c r="Y82" s="10">
        <f>'GET DATA EN'!Y82</f>
        <v>0</v>
      </c>
      <c r="Z82" s="232">
        <f>'GET DATA EN'!Z82</f>
        <v>0</v>
      </c>
      <c r="AA82" s="9">
        <f>'GET DATA EN'!AA82</f>
        <v>0</v>
      </c>
      <c r="AB82" s="10">
        <f>'GET DATA EN'!AB82</f>
        <v>0</v>
      </c>
      <c r="AC82" s="243">
        <f>'GET DATA EN'!AC82</f>
        <v>0</v>
      </c>
      <c r="AD82" s="9">
        <f>'GET DATA EN'!AD82</f>
        <v>0</v>
      </c>
      <c r="AE82" s="10">
        <f>'GET DATA EN'!AE82</f>
        <v>0</v>
      </c>
      <c r="AF82" s="232">
        <f>'GET DATA EN'!AF82</f>
        <v>0</v>
      </c>
      <c r="AG82" s="39">
        <f>'GET DATA EN'!AG82</f>
        <v>27762</v>
      </c>
      <c r="AH82" s="39">
        <f>'GET DATA EN'!AH82</f>
        <v>0</v>
      </c>
      <c r="AI82" s="39">
        <f>'GET DATA EN'!AI82</f>
        <v>4216071</v>
      </c>
      <c r="AK82" s="240"/>
      <c r="AL82" s="240"/>
      <c r="AM82" s="240"/>
      <c r="AN82" s="240"/>
      <c r="AO82" s="240"/>
      <c r="AP82" s="240"/>
      <c r="AR82" s="240"/>
      <c r="AS82" s="240"/>
      <c r="AT82" s="240"/>
      <c r="AU82" s="240"/>
      <c r="AV82" s="240"/>
      <c r="AW82" s="240" t="e">
        <f>AP82-#REF!</f>
        <v>#REF!</v>
      </c>
    </row>
    <row r="83" spans="1:49" ht="19.5" customHeight="1" outlineLevel="1" x14ac:dyDescent="0.3">
      <c r="A83" s="286"/>
      <c r="B83" s="167" t="str">
        <f>'GET DATA EN'!B83</f>
        <v>COMMERCIAL</v>
      </c>
      <c r="C83" s="9">
        <f>'GET DATA EN'!C83</f>
        <v>229</v>
      </c>
      <c r="D83" s="10">
        <f>'GET DATA EN'!D83</f>
        <v>0</v>
      </c>
      <c r="E83" s="243">
        <f>'GET DATA EN'!E83</f>
        <v>505223</v>
      </c>
      <c r="F83" s="9">
        <f>'GET DATA EN'!F83</f>
        <v>125</v>
      </c>
      <c r="G83" s="10">
        <f>'GET DATA EN'!G83</f>
        <v>0</v>
      </c>
      <c r="H83" s="243">
        <f>'GET DATA EN'!H83</f>
        <v>170632</v>
      </c>
      <c r="I83" s="9">
        <f>'GET DATA EN'!I83</f>
        <v>265</v>
      </c>
      <c r="J83" s="10">
        <f>'GET DATA EN'!J83</f>
        <v>0</v>
      </c>
      <c r="K83" s="243">
        <f>'GET DATA EN'!K83</f>
        <v>1067186</v>
      </c>
      <c r="L83" s="9">
        <f>'GET DATA EN'!L83</f>
        <v>0</v>
      </c>
      <c r="M83" s="10">
        <f>'GET DATA EN'!M83</f>
        <v>0</v>
      </c>
      <c r="N83" s="246">
        <f>'GET DATA EN'!N83</f>
        <v>0</v>
      </c>
      <c r="O83" s="9">
        <f>'GET DATA EN'!O83</f>
        <v>3</v>
      </c>
      <c r="P83" s="10">
        <f>'GET DATA EN'!P83</f>
        <v>0</v>
      </c>
      <c r="Q83" s="243">
        <f>'GET DATA EN'!Q83</f>
        <v>21213</v>
      </c>
      <c r="R83" s="245">
        <f>'GET DATA EN'!R83</f>
        <v>0</v>
      </c>
      <c r="S83" s="10">
        <f>'GET DATA EN'!S83</f>
        <v>0</v>
      </c>
      <c r="T83" s="5">
        <f>'GET DATA EN'!T83</f>
        <v>0</v>
      </c>
      <c r="U83" s="9">
        <f>'GET DATA EN'!U83</f>
        <v>0</v>
      </c>
      <c r="V83" s="10">
        <f>'GET DATA EN'!V83</f>
        <v>0</v>
      </c>
      <c r="W83" s="243">
        <f>'GET DATA EN'!W83</f>
        <v>0</v>
      </c>
      <c r="X83" s="9">
        <f>'GET DATA EN'!X83</f>
        <v>0</v>
      </c>
      <c r="Y83" s="10">
        <f>'GET DATA EN'!Y83</f>
        <v>0</v>
      </c>
      <c r="Z83" s="232">
        <f>'GET DATA EN'!Z83</f>
        <v>0</v>
      </c>
      <c r="AA83" s="9">
        <f>'GET DATA EN'!AA83</f>
        <v>0</v>
      </c>
      <c r="AB83" s="10">
        <f>'GET DATA EN'!AB83</f>
        <v>0</v>
      </c>
      <c r="AC83" s="243">
        <f>'GET DATA EN'!AC83</f>
        <v>0</v>
      </c>
      <c r="AD83" s="9">
        <f>'GET DATA EN'!AD83</f>
        <v>0</v>
      </c>
      <c r="AE83" s="10">
        <f>'GET DATA EN'!AE83</f>
        <v>0</v>
      </c>
      <c r="AF83" s="232">
        <f>'GET DATA EN'!AF83</f>
        <v>0</v>
      </c>
      <c r="AG83" s="39">
        <f>'GET DATA EN'!AG83</f>
        <v>622</v>
      </c>
      <c r="AH83" s="39">
        <f>'GET DATA EN'!AH83</f>
        <v>0</v>
      </c>
      <c r="AI83" s="39">
        <f>'GET DATA EN'!AI83</f>
        <v>1764254</v>
      </c>
      <c r="AK83" s="240"/>
      <c r="AL83" s="240"/>
      <c r="AM83" s="240"/>
      <c r="AN83" s="240"/>
      <c r="AO83" s="240"/>
      <c r="AP83" s="240"/>
      <c r="AR83" s="240"/>
      <c r="AS83" s="240"/>
      <c r="AT83" s="240"/>
      <c r="AU83" s="240"/>
      <c r="AV83" s="240"/>
      <c r="AW83" s="240" t="e">
        <f>AP83-#REF!</f>
        <v>#REF!</v>
      </c>
    </row>
    <row r="84" spans="1:49" ht="19.5" customHeight="1" outlineLevel="1" x14ac:dyDescent="0.3">
      <c r="A84" s="286"/>
      <c r="B84" s="167" t="str">
        <f>'GET DATA EN'!B84</f>
        <v>CNG</v>
      </c>
      <c r="C84" s="9">
        <f>'GET DATA EN'!C84</f>
        <v>0</v>
      </c>
      <c r="D84" s="10">
        <f>'GET DATA EN'!D84</f>
        <v>0</v>
      </c>
      <c r="E84" s="243">
        <f>'GET DATA EN'!E84</f>
        <v>336</v>
      </c>
      <c r="F84" s="9">
        <f>'GET DATA EN'!F84</f>
        <v>0</v>
      </c>
      <c r="G84" s="10">
        <f>'GET DATA EN'!G84</f>
        <v>0</v>
      </c>
      <c r="H84" s="243">
        <f>'GET DATA EN'!H84</f>
        <v>0</v>
      </c>
      <c r="I84" s="9">
        <f>'GET DATA EN'!I84</f>
        <v>0</v>
      </c>
      <c r="J84" s="10">
        <f>'GET DATA EN'!J84</f>
        <v>0</v>
      </c>
      <c r="K84" s="243">
        <f>'GET DATA EN'!K84</f>
        <v>0</v>
      </c>
      <c r="L84" s="9">
        <f>'GET DATA EN'!L84</f>
        <v>0</v>
      </c>
      <c r="M84" s="10">
        <f>'GET DATA EN'!M84</f>
        <v>0</v>
      </c>
      <c r="N84" s="232">
        <f>'GET DATA EN'!N84</f>
        <v>0</v>
      </c>
      <c r="O84" s="245">
        <f>'GET DATA EN'!O84</f>
        <v>0</v>
      </c>
      <c r="P84" s="10">
        <f>'GET DATA EN'!P84</f>
        <v>0</v>
      </c>
      <c r="Q84" s="5">
        <f>'GET DATA EN'!Q84</f>
        <v>0</v>
      </c>
      <c r="R84" s="9">
        <f>'GET DATA EN'!R84</f>
        <v>0</v>
      </c>
      <c r="S84" s="10">
        <f>'GET DATA EN'!S84</f>
        <v>0</v>
      </c>
      <c r="T84" s="243">
        <f>'GET DATA EN'!T84</f>
        <v>0</v>
      </c>
      <c r="U84" s="9">
        <f>'GET DATA EN'!U84</f>
        <v>0</v>
      </c>
      <c r="V84" s="10">
        <f>'GET DATA EN'!V84</f>
        <v>0</v>
      </c>
      <c r="W84" s="243">
        <f>'GET DATA EN'!W84</f>
        <v>0</v>
      </c>
      <c r="X84" s="9">
        <f>'GET DATA EN'!X84</f>
        <v>0</v>
      </c>
      <c r="Y84" s="10">
        <f>'GET DATA EN'!Y84</f>
        <v>0</v>
      </c>
      <c r="Z84" s="232">
        <f>'GET DATA EN'!Z84</f>
        <v>0</v>
      </c>
      <c r="AA84" s="9">
        <f>'GET DATA EN'!AA84</f>
        <v>0</v>
      </c>
      <c r="AB84" s="10">
        <f>'GET DATA EN'!AB84</f>
        <v>0</v>
      </c>
      <c r="AC84" s="243">
        <f>'GET DATA EN'!AC84</f>
        <v>0</v>
      </c>
      <c r="AD84" s="9">
        <f>'GET DATA EN'!AD84</f>
        <v>0</v>
      </c>
      <c r="AE84" s="10">
        <f>'GET DATA EN'!AE84</f>
        <v>0</v>
      </c>
      <c r="AF84" s="232">
        <f>'GET DATA EN'!AF84</f>
        <v>0</v>
      </c>
      <c r="AG84" s="39">
        <f>'GET DATA EN'!AG84</f>
        <v>0</v>
      </c>
      <c r="AH84" s="39">
        <f>'GET DATA EN'!AH84</f>
        <v>0</v>
      </c>
      <c r="AI84" s="39">
        <f>'GET DATA EN'!AI84</f>
        <v>336</v>
      </c>
      <c r="AK84" s="240"/>
      <c r="AL84" s="240"/>
      <c r="AM84" s="240"/>
      <c r="AN84" s="240"/>
      <c r="AO84" s="240"/>
      <c r="AP84" s="240"/>
      <c r="AR84" s="240"/>
      <c r="AS84" s="240"/>
      <c r="AT84" s="240"/>
      <c r="AU84" s="240"/>
      <c r="AV84" s="240"/>
      <c r="AW84" s="240" t="e">
        <f>AP84-#REF!</f>
        <v>#REF!</v>
      </c>
    </row>
    <row r="85" spans="1:49" ht="19.5" customHeight="1" outlineLevel="1" x14ac:dyDescent="0.3">
      <c r="A85" s="286"/>
      <c r="B85" s="167" t="str">
        <f>'GET DATA EN'!B85</f>
        <v>INDUSTRIAL</v>
      </c>
      <c r="C85" s="9">
        <f>'GET DATA EN'!C85</f>
        <v>1</v>
      </c>
      <c r="D85" s="10">
        <f>'GET DATA EN'!D85</f>
        <v>0</v>
      </c>
      <c r="E85" s="243">
        <f>'GET DATA EN'!E85</f>
        <v>1669285</v>
      </c>
      <c r="F85" s="9">
        <f>'GET DATA EN'!F85</f>
        <v>1</v>
      </c>
      <c r="G85" s="10">
        <f>'GET DATA EN'!G85</f>
        <v>0</v>
      </c>
      <c r="H85" s="243">
        <f>'GET DATA EN'!H85</f>
        <v>697323</v>
      </c>
      <c r="I85" s="9">
        <f>'GET DATA EN'!I85</f>
        <v>0</v>
      </c>
      <c r="J85" s="10">
        <f>'GET DATA EN'!J85</f>
        <v>0</v>
      </c>
      <c r="K85" s="243">
        <f>'GET DATA EN'!K85</f>
        <v>0</v>
      </c>
      <c r="L85" s="9">
        <f>'GET DATA EN'!L85</f>
        <v>1</v>
      </c>
      <c r="M85" s="10">
        <f>'GET DATA EN'!M85</f>
        <v>0</v>
      </c>
      <c r="N85" s="232">
        <f>'GET DATA EN'!N85</f>
        <v>149096</v>
      </c>
      <c r="O85" s="9">
        <f>'GET DATA EN'!O85</f>
        <v>1</v>
      </c>
      <c r="P85" s="10">
        <f>'GET DATA EN'!P85</f>
        <v>0</v>
      </c>
      <c r="Q85" s="243">
        <f>'GET DATA EN'!Q85</f>
        <v>204133</v>
      </c>
      <c r="R85" s="9">
        <f>'GET DATA EN'!R85</f>
        <v>4</v>
      </c>
      <c r="S85" s="10">
        <f>'GET DATA EN'!S85</f>
        <v>0</v>
      </c>
      <c r="T85" s="243">
        <f>'GET DATA EN'!T85</f>
        <v>2961897</v>
      </c>
      <c r="U85" s="9">
        <f>'GET DATA EN'!U85</f>
        <v>0</v>
      </c>
      <c r="V85" s="10">
        <f>'GET DATA EN'!V85</f>
        <v>0</v>
      </c>
      <c r="W85" s="243">
        <f>'GET DATA EN'!W85</f>
        <v>0</v>
      </c>
      <c r="X85" s="9">
        <f>'GET DATA EN'!X85</f>
        <v>0</v>
      </c>
      <c r="Y85" s="10">
        <f>'GET DATA EN'!Y85</f>
        <v>0</v>
      </c>
      <c r="Z85" s="232">
        <f>'GET DATA EN'!Z85</f>
        <v>0</v>
      </c>
      <c r="AA85" s="9">
        <f>'GET DATA EN'!AA85</f>
        <v>0</v>
      </c>
      <c r="AB85" s="10">
        <f>'GET DATA EN'!AB85</f>
        <v>0</v>
      </c>
      <c r="AC85" s="243">
        <f>'GET DATA EN'!AC85</f>
        <v>0</v>
      </c>
      <c r="AD85" s="9">
        <f>'GET DATA EN'!AD85</f>
        <v>0</v>
      </c>
      <c r="AE85" s="10">
        <f>'GET DATA EN'!AE85</f>
        <v>0</v>
      </c>
      <c r="AF85" s="232">
        <f>'GET DATA EN'!AF85</f>
        <v>0</v>
      </c>
      <c r="AG85" s="39">
        <f>'GET DATA EN'!AG85</f>
        <v>8</v>
      </c>
      <c r="AH85" s="39">
        <f>'GET DATA EN'!AH85</f>
        <v>0</v>
      </c>
      <c r="AI85" s="39">
        <f>'GET DATA EN'!AI85</f>
        <v>5681734</v>
      </c>
      <c r="AK85" s="240"/>
      <c r="AL85" s="240"/>
      <c r="AM85" s="240"/>
      <c r="AN85" s="240"/>
      <c r="AO85" s="240"/>
      <c r="AP85" s="240"/>
      <c r="AR85" s="240"/>
      <c r="AS85" s="240"/>
      <c r="AT85" s="240"/>
      <c r="AU85" s="240"/>
      <c r="AV85" s="240"/>
      <c r="AW85" s="240" t="e">
        <f>AP85-#REF!</f>
        <v>#REF!</v>
      </c>
    </row>
    <row r="86" spans="1:49" ht="19.5" customHeight="1" outlineLevel="1" thickBot="1" x14ac:dyDescent="0.35">
      <c r="A86" s="287"/>
      <c r="B86" s="167" t="str">
        <f>'GET DATA EN'!B86</f>
        <v>AIRCONDITIONING/COGENERATION</v>
      </c>
      <c r="C86" s="160">
        <f>'GET DATA EN'!C86</f>
        <v>0</v>
      </c>
      <c r="D86" s="148">
        <f>'GET DATA EN'!D86</f>
        <v>0</v>
      </c>
      <c r="E86" s="157">
        <f>'GET DATA EN'!E86</f>
        <v>0</v>
      </c>
      <c r="F86" s="160">
        <f>'GET DATA EN'!F86</f>
        <v>0</v>
      </c>
      <c r="G86" s="148">
        <f>'GET DATA EN'!G86</f>
        <v>0</v>
      </c>
      <c r="H86" s="157">
        <f>'GET DATA EN'!H86</f>
        <v>0</v>
      </c>
      <c r="I86" s="160">
        <f>'GET DATA EN'!I86</f>
        <v>0</v>
      </c>
      <c r="J86" s="148">
        <f>'GET DATA EN'!J86</f>
        <v>0</v>
      </c>
      <c r="K86" s="157">
        <f>'GET DATA EN'!K86</f>
        <v>0</v>
      </c>
      <c r="L86" s="160">
        <f>'GET DATA EN'!L86</f>
        <v>0</v>
      </c>
      <c r="M86" s="148">
        <f>'GET DATA EN'!M86</f>
        <v>0</v>
      </c>
      <c r="N86" s="233">
        <f>'GET DATA EN'!N86</f>
        <v>0</v>
      </c>
      <c r="O86" s="160">
        <f>'GET DATA EN'!O86</f>
        <v>0</v>
      </c>
      <c r="P86" s="148">
        <f>'GET DATA EN'!P86</f>
        <v>0</v>
      </c>
      <c r="Q86" s="157">
        <f>'GET DATA EN'!Q86</f>
        <v>0</v>
      </c>
      <c r="R86" s="160">
        <f>'GET DATA EN'!R86</f>
        <v>0</v>
      </c>
      <c r="S86" s="148">
        <f>'GET DATA EN'!S86</f>
        <v>0</v>
      </c>
      <c r="T86" s="157">
        <f>'GET DATA EN'!T86</f>
        <v>0</v>
      </c>
      <c r="U86" s="160">
        <f>'GET DATA EN'!U86</f>
        <v>0</v>
      </c>
      <c r="V86" s="148">
        <f>'GET DATA EN'!V86</f>
        <v>0</v>
      </c>
      <c r="W86" s="157">
        <f>'GET DATA EN'!W86</f>
        <v>0</v>
      </c>
      <c r="X86" s="160">
        <f>'GET DATA EN'!X86</f>
        <v>0</v>
      </c>
      <c r="Y86" s="148">
        <f>'GET DATA EN'!Y86</f>
        <v>0</v>
      </c>
      <c r="Z86" s="233">
        <f>'GET DATA EN'!Z86</f>
        <v>0</v>
      </c>
      <c r="AA86" s="160">
        <f>'GET DATA EN'!AA86</f>
        <v>0</v>
      </c>
      <c r="AB86" s="148">
        <f>'GET DATA EN'!AB86</f>
        <v>0</v>
      </c>
      <c r="AC86" s="157">
        <f>'GET DATA EN'!AC86</f>
        <v>0</v>
      </c>
      <c r="AD86" s="160">
        <f>'GET DATA EN'!AD86</f>
        <v>0</v>
      </c>
      <c r="AE86" s="148">
        <f>'GET DATA EN'!AE86</f>
        <v>0</v>
      </c>
      <c r="AF86" s="233">
        <f>'GET DATA EN'!AF86</f>
        <v>0</v>
      </c>
      <c r="AG86" s="39">
        <f>'GET DATA EN'!AG86</f>
        <v>0</v>
      </c>
      <c r="AH86" s="39">
        <f>'GET DATA EN'!AH86</f>
        <v>0</v>
      </c>
      <c r="AI86" s="39">
        <f>'GET DATA EN'!AI86</f>
        <v>0</v>
      </c>
      <c r="AK86" s="240"/>
      <c r="AL86" s="240"/>
      <c r="AM86" s="240"/>
      <c r="AN86" s="240"/>
      <c r="AO86" s="240"/>
      <c r="AP86" s="240"/>
      <c r="AR86" s="240"/>
      <c r="AS86" s="240"/>
      <c r="AT86" s="240"/>
      <c r="AU86" s="240"/>
      <c r="AV86" s="240"/>
      <c r="AW86" s="240" t="e">
        <f>AP86-#REF!</f>
        <v>#REF!</v>
      </c>
    </row>
    <row r="87" spans="1:49" ht="36" customHeight="1" outlineLevel="1" x14ac:dyDescent="0.3">
      <c r="A87" s="285">
        <f>'GET DATA EN'!A87</f>
        <v>14</v>
      </c>
      <c r="B87" s="168" t="str">
        <f>'GET DATA EN'!B87</f>
        <v>FULGOR S.A.</v>
      </c>
      <c r="C87" s="73">
        <f>'GET DATA EN'!C87</f>
        <v>0</v>
      </c>
      <c r="D87" s="121">
        <f>'GET DATA EN'!D87</f>
        <v>0</v>
      </c>
      <c r="E87" s="242">
        <f>'GET DATA EN'!E87</f>
        <v>0</v>
      </c>
      <c r="F87" s="73">
        <f>'GET DATA EN'!F87</f>
        <v>0</v>
      </c>
      <c r="G87" s="121">
        <f>'GET DATA EN'!G87</f>
        <v>0</v>
      </c>
      <c r="H87" s="242">
        <f>'GET DATA EN'!H87</f>
        <v>0</v>
      </c>
      <c r="I87" s="73">
        <f>'GET DATA EN'!I87</f>
        <v>0</v>
      </c>
      <c r="J87" s="121">
        <f>'GET DATA EN'!J87</f>
        <v>0</v>
      </c>
      <c r="K87" s="242">
        <f>'GET DATA EN'!K87</f>
        <v>0</v>
      </c>
      <c r="L87" s="73">
        <f>'GET DATA EN'!L87</f>
        <v>0</v>
      </c>
      <c r="M87" s="121">
        <f>'GET DATA EN'!M87</f>
        <v>0</v>
      </c>
      <c r="N87" s="231">
        <f>'GET DATA EN'!N87</f>
        <v>0</v>
      </c>
      <c r="O87" s="73">
        <f>'GET DATA EN'!O87</f>
        <v>0</v>
      </c>
      <c r="P87" s="121">
        <f>'GET DATA EN'!P87</f>
        <v>0</v>
      </c>
      <c r="Q87" s="242">
        <f>'GET DATA EN'!Q87</f>
        <v>0</v>
      </c>
      <c r="R87" s="73">
        <f>'GET DATA EN'!R87</f>
        <v>0</v>
      </c>
      <c r="S87" s="121">
        <f>'GET DATA EN'!S87</f>
        <v>0</v>
      </c>
      <c r="T87" s="242">
        <f>'GET DATA EN'!T87</f>
        <v>0</v>
      </c>
      <c r="U87" s="73">
        <f>'GET DATA EN'!U87</f>
        <v>0</v>
      </c>
      <c r="V87" s="121">
        <f>'GET DATA EN'!V87</f>
        <v>0</v>
      </c>
      <c r="W87" s="242">
        <f>'GET DATA EN'!W87</f>
        <v>0</v>
      </c>
      <c r="X87" s="73">
        <f>'GET DATA EN'!X87</f>
        <v>0</v>
      </c>
      <c r="Y87" s="121">
        <f>'GET DATA EN'!Y87</f>
        <v>0</v>
      </c>
      <c r="Z87" s="231">
        <f>'GET DATA EN'!Z87</f>
        <v>0</v>
      </c>
      <c r="AA87" s="73">
        <f>'GET DATA EN'!AA87</f>
        <v>0</v>
      </c>
      <c r="AB87" s="121">
        <f>'GET DATA EN'!AB87</f>
        <v>0</v>
      </c>
      <c r="AC87" s="242">
        <f>'GET DATA EN'!AC87</f>
        <v>0</v>
      </c>
      <c r="AD87" s="73">
        <f>'GET DATA EN'!AD87</f>
        <v>1</v>
      </c>
      <c r="AE87" s="121">
        <f>'GET DATA EN'!AE87</f>
        <v>0</v>
      </c>
      <c r="AF87" s="231">
        <f>'GET DATA EN'!AF87</f>
        <v>3851823</v>
      </c>
      <c r="AG87" s="121">
        <f>'GET DATA EN'!AG87</f>
        <v>1</v>
      </c>
      <c r="AH87" s="74">
        <f>'GET DATA EN'!AH87</f>
        <v>0</v>
      </c>
      <c r="AI87" s="74">
        <f>'GET DATA EN'!AI87</f>
        <v>3851823</v>
      </c>
      <c r="AK87" s="240"/>
      <c r="AL87" s="240"/>
      <c r="AM87" s="240"/>
      <c r="AN87" s="240"/>
      <c r="AO87" s="240"/>
      <c r="AP87" s="240"/>
      <c r="AR87" s="240"/>
      <c r="AS87" s="240"/>
      <c r="AT87" s="240"/>
      <c r="AU87" s="240"/>
      <c r="AV87" s="240"/>
      <c r="AW87" s="240" t="e">
        <f>AP87-#REF!</f>
        <v>#REF!</v>
      </c>
    </row>
    <row r="88" spans="1:49" ht="19.5" customHeight="1" outlineLevel="1" x14ac:dyDescent="0.3">
      <c r="A88" s="286"/>
      <c r="B88" s="167" t="str">
        <f>'GET DATA EN'!B88</f>
        <v>RESIDENTIAL</v>
      </c>
      <c r="C88" s="9">
        <f>'GET DATA EN'!C88</f>
        <v>0</v>
      </c>
      <c r="D88" s="10">
        <f>'GET DATA EN'!D88</f>
        <v>0</v>
      </c>
      <c r="E88" s="243">
        <f>'GET DATA EN'!E88</f>
        <v>0</v>
      </c>
      <c r="F88" s="9">
        <f>'GET DATA EN'!F88</f>
        <v>0</v>
      </c>
      <c r="G88" s="10">
        <f>'GET DATA EN'!G88</f>
        <v>0</v>
      </c>
      <c r="H88" s="243">
        <f>'GET DATA EN'!H88</f>
        <v>0</v>
      </c>
      <c r="I88" s="9">
        <f>'GET DATA EN'!I88</f>
        <v>0</v>
      </c>
      <c r="J88" s="10">
        <f>'GET DATA EN'!J88</f>
        <v>0</v>
      </c>
      <c r="K88" s="243">
        <f>'GET DATA EN'!K88</f>
        <v>0</v>
      </c>
      <c r="L88" s="9">
        <f>'GET DATA EN'!L88</f>
        <v>0</v>
      </c>
      <c r="M88" s="10">
        <f>'GET DATA EN'!M88</f>
        <v>0</v>
      </c>
      <c r="N88" s="232">
        <f>'GET DATA EN'!N88</f>
        <v>0</v>
      </c>
      <c r="O88" s="9">
        <f>'GET DATA EN'!O88</f>
        <v>0</v>
      </c>
      <c r="P88" s="10">
        <f>'GET DATA EN'!P88</f>
        <v>0</v>
      </c>
      <c r="Q88" s="243">
        <f>'GET DATA EN'!Q88</f>
        <v>0</v>
      </c>
      <c r="R88" s="9">
        <f>'GET DATA EN'!R88</f>
        <v>0</v>
      </c>
      <c r="S88" s="10">
        <f>'GET DATA EN'!S88</f>
        <v>0</v>
      </c>
      <c r="T88" s="243">
        <f>'GET DATA EN'!T88</f>
        <v>0</v>
      </c>
      <c r="U88" s="9">
        <f>'GET DATA EN'!U88</f>
        <v>0</v>
      </c>
      <c r="V88" s="10">
        <f>'GET DATA EN'!V88</f>
        <v>0</v>
      </c>
      <c r="W88" s="243">
        <f>'GET DATA EN'!W88</f>
        <v>0</v>
      </c>
      <c r="X88" s="9">
        <f>'GET DATA EN'!X88</f>
        <v>0</v>
      </c>
      <c r="Y88" s="10">
        <f>'GET DATA EN'!Y88</f>
        <v>0</v>
      </c>
      <c r="Z88" s="232">
        <f>'GET DATA EN'!Z88</f>
        <v>0</v>
      </c>
      <c r="AA88" s="9">
        <f>'GET DATA EN'!AA88</f>
        <v>0</v>
      </c>
      <c r="AB88" s="10">
        <f>'GET DATA EN'!AB88</f>
        <v>0</v>
      </c>
      <c r="AC88" s="243">
        <f>'GET DATA EN'!AC88</f>
        <v>0</v>
      </c>
      <c r="AD88" s="9">
        <f>'GET DATA EN'!AD88</f>
        <v>0</v>
      </c>
      <c r="AE88" s="10">
        <f>'GET DATA EN'!AE88</f>
        <v>0</v>
      </c>
      <c r="AF88" s="232">
        <f>'GET DATA EN'!AF88</f>
        <v>0</v>
      </c>
      <c r="AG88" s="39">
        <f>'GET DATA EN'!AG88</f>
        <v>0</v>
      </c>
      <c r="AH88" s="39">
        <f>'GET DATA EN'!AH88</f>
        <v>0</v>
      </c>
      <c r="AI88" s="39">
        <f>'GET DATA EN'!AI88</f>
        <v>0</v>
      </c>
      <c r="AK88" s="240"/>
      <c r="AL88" s="240"/>
      <c r="AM88" s="240"/>
      <c r="AN88" s="240"/>
      <c r="AO88" s="240"/>
      <c r="AP88" s="240"/>
      <c r="AR88" s="240"/>
      <c r="AS88" s="240"/>
      <c r="AT88" s="240"/>
      <c r="AU88" s="240"/>
      <c r="AV88" s="240"/>
      <c r="AW88" s="240" t="e">
        <f>AP88-#REF!</f>
        <v>#REF!</v>
      </c>
    </row>
    <row r="89" spans="1:49" ht="19.5" customHeight="1" outlineLevel="1" x14ac:dyDescent="0.3">
      <c r="A89" s="286"/>
      <c r="B89" s="167" t="str">
        <f>'GET DATA EN'!B89</f>
        <v>COMMERCIAL</v>
      </c>
      <c r="C89" s="9">
        <f>'GET DATA EN'!C89</f>
        <v>0</v>
      </c>
      <c r="D89" s="10">
        <f>'GET DATA EN'!D89</f>
        <v>0</v>
      </c>
      <c r="E89" s="243">
        <f>'GET DATA EN'!E89</f>
        <v>0</v>
      </c>
      <c r="F89" s="9">
        <f>'GET DATA EN'!F89</f>
        <v>0</v>
      </c>
      <c r="G89" s="10">
        <f>'GET DATA EN'!G89</f>
        <v>0</v>
      </c>
      <c r="H89" s="243">
        <f>'GET DATA EN'!H89</f>
        <v>0</v>
      </c>
      <c r="I89" s="9">
        <f>'GET DATA EN'!I89</f>
        <v>0</v>
      </c>
      <c r="J89" s="10">
        <f>'GET DATA EN'!J89</f>
        <v>0</v>
      </c>
      <c r="K89" s="243">
        <f>'GET DATA EN'!K89</f>
        <v>0</v>
      </c>
      <c r="L89" s="9">
        <f>'GET DATA EN'!L89</f>
        <v>0</v>
      </c>
      <c r="M89" s="10">
        <f>'GET DATA EN'!M89</f>
        <v>0</v>
      </c>
      <c r="N89" s="232">
        <f>'GET DATA EN'!N89</f>
        <v>0</v>
      </c>
      <c r="O89" s="9">
        <f>'GET DATA EN'!O89</f>
        <v>0</v>
      </c>
      <c r="P89" s="10">
        <f>'GET DATA EN'!P89</f>
        <v>0</v>
      </c>
      <c r="Q89" s="243">
        <f>'GET DATA EN'!Q89</f>
        <v>0</v>
      </c>
      <c r="R89" s="9">
        <f>'GET DATA EN'!R89</f>
        <v>0</v>
      </c>
      <c r="S89" s="10">
        <f>'GET DATA EN'!S89</f>
        <v>0</v>
      </c>
      <c r="T89" s="243">
        <f>'GET DATA EN'!T89</f>
        <v>0</v>
      </c>
      <c r="U89" s="9">
        <f>'GET DATA EN'!U89</f>
        <v>0</v>
      </c>
      <c r="V89" s="10">
        <f>'GET DATA EN'!V89</f>
        <v>0</v>
      </c>
      <c r="W89" s="243">
        <f>'GET DATA EN'!W89</f>
        <v>0</v>
      </c>
      <c r="X89" s="9">
        <f>'GET DATA EN'!X89</f>
        <v>0</v>
      </c>
      <c r="Y89" s="10">
        <f>'GET DATA EN'!Y89</f>
        <v>0</v>
      </c>
      <c r="Z89" s="232">
        <f>'GET DATA EN'!Z89</f>
        <v>0</v>
      </c>
      <c r="AA89" s="9">
        <f>'GET DATA EN'!AA89</f>
        <v>0</v>
      </c>
      <c r="AB89" s="10">
        <f>'GET DATA EN'!AB89</f>
        <v>0</v>
      </c>
      <c r="AC89" s="243">
        <f>'GET DATA EN'!AC89</f>
        <v>0</v>
      </c>
      <c r="AD89" s="9">
        <f>'GET DATA EN'!AD89</f>
        <v>0</v>
      </c>
      <c r="AE89" s="10">
        <f>'GET DATA EN'!AE89</f>
        <v>0</v>
      </c>
      <c r="AF89" s="232">
        <f>'GET DATA EN'!AF89</f>
        <v>0</v>
      </c>
      <c r="AG89" s="39">
        <f>'GET DATA EN'!AG89</f>
        <v>0</v>
      </c>
      <c r="AH89" s="39">
        <f>'GET DATA EN'!AH89</f>
        <v>0</v>
      </c>
      <c r="AI89" s="39">
        <f>'GET DATA EN'!AI89</f>
        <v>0</v>
      </c>
      <c r="AK89" s="240"/>
      <c r="AL89" s="240"/>
      <c r="AM89" s="240"/>
      <c r="AN89" s="240"/>
      <c r="AO89" s="240"/>
      <c r="AP89" s="240"/>
      <c r="AR89" s="240"/>
      <c r="AS89" s="240"/>
      <c r="AT89" s="240"/>
      <c r="AU89" s="240"/>
      <c r="AV89" s="240"/>
      <c r="AW89" s="240" t="e">
        <f>AP89-#REF!</f>
        <v>#REF!</v>
      </c>
    </row>
    <row r="90" spans="1:49" ht="19.5" customHeight="1" outlineLevel="1" x14ac:dyDescent="0.3">
      <c r="A90" s="286"/>
      <c r="B90" s="167" t="str">
        <f>'GET DATA EN'!B90</f>
        <v>CNG</v>
      </c>
      <c r="C90" s="9">
        <f>'GET DATA EN'!C90</f>
        <v>0</v>
      </c>
      <c r="D90" s="10">
        <f>'GET DATA EN'!D90</f>
        <v>0</v>
      </c>
      <c r="E90" s="243">
        <f>'GET DATA EN'!E90</f>
        <v>0</v>
      </c>
      <c r="F90" s="9">
        <f>'GET DATA EN'!F90</f>
        <v>0</v>
      </c>
      <c r="G90" s="10">
        <f>'GET DATA EN'!G90</f>
        <v>0</v>
      </c>
      <c r="H90" s="243">
        <f>'GET DATA EN'!H90</f>
        <v>0</v>
      </c>
      <c r="I90" s="9">
        <f>'GET DATA EN'!I90</f>
        <v>0</v>
      </c>
      <c r="J90" s="10">
        <f>'GET DATA EN'!J90</f>
        <v>0</v>
      </c>
      <c r="K90" s="243">
        <f>'GET DATA EN'!K90</f>
        <v>0</v>
      </c>
      <c r="L90" s="9">
        <f>'GET DATA EN'!L90</f>
        <v>0</v>
      </c>
      <c r="M90" s="10">
        <f>'GET DATA EN'!M90</f>
        <v>0</v>
      </c>
      <c r="N90" s="232">
        <f>'GET DATA EN'!N90</f>
        <v>0</v>
      </c>
      <c r="O90" s="9">
        <f>'GET DATA EN'!O90</f>
        <v>0</v>
      </c>
      <c r="P90" s="10">
        <f>'GET DATA EN'!P90</f>
        <v>0</v>
      </c>
      <c r="Q90" s="243">
        <f>'GET DATA EN'!Q90</f>
        <v>0</v>
      </c>
      <c r="R90" s="9">
        <f>'GET DATA EN'!R90</f>
        <v>0</v>
      </c>
      <c r="S90" s="10">
        <f>'GET DATA EN'!S90</f>
        <v>0</v>
      </c>
      <c r="T90" s="243">
        <f>'GET DATA EN'!T90</f>
        <v>0</v>
      </c>
      <c r="U90" s="9">
        <f>'GET DATA EN'!U90</f>
        <v>0</v>
      </c>
      <c r="V90" s="10">
        <f>'GET DATA EN'!V90</f>
        <v>0</v>
      </c>
      <c r="W90" s="243">
        <f>'GET DATA EN'!W90</f>
        <v>0</v>
      </c>
      <c r="X90" s="9">
        <f>'GET DATA EN'!X90</f>
        <v>0</v>
      </c>
      <c r="Y90" s="10">
        <f>'GET DATA EN'!Y90</f>
        <v>0</v>
      </c>
      <c r="Z90" s="232">
        <f>'GET DATA EN'!Z90</f>
        <v>0</v>
      </c>
      <c r="AA90" s="9">
        <f>'GET DATA EN'!AA90</f>
        <v>0</v>
      </c>
      <c r="AB90" s="10">
        <f>'GET DATA EN'!AB90</f>
        <v>0</v>
      </c>
      <c r="AC90" s="243">
        <f>'GET DATA EN'!AC90</f>
        <v>0</v>
      </c>
      <c r="AD90" s="9">
        <f>'GET DATA EN'!AD90</f>
        <v>0</v>
      </c>
      <c r="AE90" s="10">
        <f>'GET DATA EN'!AE90</f>
        <v>0</v>
      </c>
      <c r="AF90" s="232">
        <f>'GET DATA EN'!AF90</f>
        <v>0</v>
      </c>
      <c r="AG90" s="39">
        <f>'GET DATA EN'!AG90</f>
        <v>0</v>
      </c>
      <c r="AH90" s="39">
        <f>'GET DATA EN'!AH90</f>
        <v>0</v>
      </c>
      <c r="AI90" s="39">
        <f>'GET DATA EN'!AI90</f>
        <v>0</v>
      </c>
      <c r="AK90" s="240"/>
      <c r="AL90" s="240"/>
      <c r="AM90" s="240"/>
      <c r="AN90" s="240"/>
      <c r="AO90" s="240"/>
      <c r="AP90" s="240"/>
      <c r="AR90" s="240"/>
      <c r="AS90" s="240"/>
      <c r="AT90" s="240"/>
      <c r="AU90" s="240"/>
      <c r="AV90" s="240"/>
      <c r="AW90" s="240" t="e">
        <f>AP90-#REF!</f>
        <v>#REF!</v>
      </c>
    </row>
    <row r="91" spans="1:49" ht="19.5" customHeight="1" outlineLevel="1" x14ac:dyDescent="0.3">
      <c r="A91" s="286"/>
      <c r="B91" s="167" t="str">
        <f>'GET DATA EN'!B91</f>
        <v>INDUSTRIAL</v>
      </c>
      <c r="C91" s="9">
        <f>'GET DATA EN'!C91</f>
        <v>0</v>
      </c>
      <c r="D91" s="10">
        <f>'GET DATA EN'!D91</f>
        <v>0</v>
      </c>
      <c r="E91" s="243">
        <f>'GET DATA EN'!E91</f>
        <v>0</v>
      </c>
      <c r="F91" s="9">
        <f>'GET DATA EN'!F91</f>
        <v>0</v>
      </c>
      <c r="G91" s="10">
        <f>'GET DATA EN'!G91</f>
        <v>0</v>
      </c>
      <c r="H91" s="243">
        <f>'GET DATA EN'!H91</f>
        <v>0</v>
      </c>
      <c r="I91" s="9">
        <f>'GET DATA EN'!I91</f>
        <v>0</v>
      </c>
      <c r="J91" s="10">
        <f>'GET DATA EN'!J91</f>
        <v>0</v>
      </c>
      <c r="K91" s="243">
        <f>'GET DATA EN'!K91</f>
        <v>0</v>
      </c>
      <c r="L91" s="9">
        <f>'GET DATA EN'!L91</f>
        <v>0</v>
      </c>
      <c r="M91" s="10">
        <f>'GET DATA EN'!M91</f>
        <v>0</v>
      </c>
      <c r="N91" s="232">
        <f>'GET DATA EN'!N91</f>
        <v>0</v>
      </c>
      <c r="O91" s="9">
        <f>'GET DATA EN'!O91</f>
        <v>0</v>
      </c>
      <c r="P91" s="10">
        <f>'GET DATA EN'!P91</f>
        <v>0</v>
      </c>
      <c r="Q91" s="243">
        <f>'GET DATA EN'!Q91</f>
        <v>0</v>
      </c>
      <c r="R91" s="9">
        <f>'GET DATA EN'!R91</f>
        <v>0</v>
      </c>
      <c r="S91" s="10">
        <f>'GET DATA EN'!S91</f>
        <v>0</v>
      </c>
      <c r="T91" s="243">
        <f>'GET DATA EN'!T91</f>
        <v>0</v>
      </c>
      <c r="U91" s="9">
        <f>'GET DATA EN'!U91</f>
        <v>0</v>
      </c>
      <c r="V91" s="10">
        <f>'GET DATA EN'!V91</f>
        <v>0</v>
      </c>
      <c r="W91" s="243">
        <f>'GET DATA EN'!W91</f>
        <v>0</v>
      </c>
      <c r="X91" s="9">
        <f>'GET DATA EN'!X91</f>
        <v>0</v>
      </c>
      <c r="Y91" s="10">
        <f>'GET DATA EN'!Y91</f>
        <v>0</v>
      </c>
      <c r="Z91" s="232">
        <f>'GET DATA EN'!Z91</f>
        <v>0</v>
      </c>
      <c r="AA91" s="9">
        <f>'GET DATA EN'!AA91</f>
        <v>0</v>
      </c>
      <c r="AB91" s="10">
        <f>'GET DATA EN'!AB91</f>
        <v>0</v>
      </c>
      <c r="AC91" s="243">
        <f>'GET DATA EN'!AC91</f>
        <v>0</v>
      </c>
      <c r="AD91" s="9">
        <f>'GET DATA EN'!AD91</f>
        <v>1</v>
      </c>
      <c r="AE91" s="10">
        <f>'GET DATA EN'!AE91</f>
        <v>0</v>
      </c>
      <c r="AF91" s="232">
        <f>'GET DATA EN'!AF91</f>
        <v>3851823</v>
      </c>
      <c r="AG91" s="39">
        <f>'GET DATA EN'!AG91</f>
        <v>1</v>
      </c>
      <c r="AH91" s="39">
        <f>'GET DATA EN'!AH91</f>
        <v>0</v>
      </c>
      <c r="AI91" s="39">
        <f>'GET DATA EN'!AI91</f>
        <v>3851823</v>
      </c>
      <c r="AK91" s="240"/>
      <c r="AL91" s="240"/>
      <c r="AM91" s="240"/>
      <c r="AN91" s="240"/>
      <c r="AO91" s="240"/>
      <c r="AP91" s="240"/>
      <c r="AR91" s="240"/>
      <c r="AS91" s="240"/>
      <c r="AT91" s="240"/>
      <c r="AU91" s="240"/>
      <c r="AV91" s="240"/>
      <c r="AW91" s="240" t="e">
        <f>AP91-#REF!</f>
        <v>#REF!</v>
      </c>
    </row>
    <row r="92" spans="1:49" ht="19.5" customHeight="1" outlineLevel="1" thickBot="1" x14ac:dyDescent="0.35">
      <c r="A92" s="287"/>
      <c r="B92" s="167" t="str">
        <f>'GET DATA EN'!B92</f>
        <v>AIRCONDITIONING/COGENERATION</v>
      </c>
      <c r="C92" s="160">
        <f>'GET DATA EN'!C92</f>
        <v>0</v>
      </c>
      <c r="D92" s="148">
        <f>'GET DATA EN'!D92</f>
        <v>0</v>
      </c>
      <c r="E92" s="157">
        <f>'GET DATA EN'!E92</f>
        <v>0</v>
      </c>
      <c r="F92" s="160">
        <f>'GET DATA EN'!F92</f>
        <v>0</v>
      </c>
      <c r="G92" s="148">
        <f>'GET DATA EN'!G92</f>
        <v>0</v>
      </c>
      <c r="H92" s="157">
        <f>'GET DATA EN'!H92</f>
        <v>0</v>
      </c>
      <c r="I92" s="160">
        <f>'GET DATA EN'!I92</f>
        <v>0</v>
      </c>
      <c r="J92" s="148">
        <f>'GET DATA EN'!J92</f>
        <v>0</v>
      </c>
      <c r="K92" s="157">
        <f>'GET DATA EN'!K92</f>
        <v>0</v>
      </c>
      <c r="L92" s="160">
        <f>'GET DATA EN'!L92</f>
        <v>0</v>
      </c>
      <c r="M92" s="148">
        <f>'GET DATA EN'!M92</f>
        <v>0</v>
      </c>
      <c r="N92" s="233">
        <f>'GET DATA EN'!N92</f>
        <v>0</v>
      </c>
      <c r="O92" s="160">
        <f>'GET DATA EN'!O92</f>
        <v>0</v>
      </c>
      <c r="P92" s="148">
        <f>'GET DATA EN'!P92</f>
        <v>0</v>
      </c>
      <c r="Q92" s="157">
        <f>'GET DATA EN'!Q92</f>
        <v>0</v>
      </c>
      <c r="R92" s="160">
        <f>'GET DATA EN'!R92</f>
        <v>0</v>
      </c>
      <c r="S92" s="148">
        <f>'GET DATA EN'!S92</f>
        <v>0</v>
      </c>
      <c r="T92" s="157">
        <f>'GET DATA EN'!T92</f>
        <v>0</v>
      </c>
      <c r="U92" s="160">
        <f>'GET DATA EN'!U92</f>
        <v>0</v>
      </c>
      <c r="V92" s="148">
        <f>'GET DATA EN'!V92</f>
        <v>0</v>
      </c>
      <c r="W92" s="157">
        <f>'GET DATA EN'!W92</f>
        <v>0</v>
      </c>
      <c r="X92" s="160">
        <f>'GET DATA EN'!X92</f>
        <v>0</v>
      </c>
      <c r="Y92" s="148">
        <f>'GET DATA EN'!Y92</f>
        <v>0</v>
      </c>
      <c r="Z92" s="233">
        <f>'GET DATA EN'!Z92</f>
        <v>0</v>
      </c>
      <c r="AA92" s="160">
        <f>'GET DATA EN'!AA92</f>
        <v>0</v>
      </c>
      <c r="AB92" s="148">
        <f>'GET DATA EN'!AB92</f>
        <v>0</v>
      </c>
      <c r="AC92" s="157">
        <f>'GET DATA EN'!AC92</f>
        <v>0</v>
      </c>
      <c r="AD92" s="160">
        <f>'GET DATA EN'!AD92</f>
        <v>0</v>
      </c>
      <c r="AE92" s="148">
        <f>'GET DATA EN'!AE92</f>
        <v>0</v>
      </c>
      <c r="AF92" s="233">
        <f>'GET DATA EN'!AF92</f>
        <v>0</v>
      </c>
      <c r="AG92" s="39">
        <f>'GET DATA EN'!AG92</f>
        <v>0</v>
      </c>
      <c r="AH92" s="39">
        <f>'GET DATA EN'!AH92</f>
        <v>0</v>
      </c>
      <c r="AI92" s="39">
        <f>'GET DATA EN'!AI92</f>
        <v>0</v>
      </c>
      <c r="AK92" s="240"/>
      <c r="AL92" s="240"/>
      <c r="AM92" s="240"/>
      <c r="AN92" s="240"/>
      <c r="AO92" s="240"/>
      <c r="AP92" s="240"/>
      <c r="AR92" s="240"/>
      <c r="AS92" s="240"/>
      <c r="AT92" s="240"/>
      <c r="AU92" s="240"/>
      <c r="AV92" s="240"/>
      <c r="AW92" s="240" t="e">
        <f>AP92-#REF!</f>
        <v>#REF!</v>
      </c>
    </row>
    <row r="93" spans="1:49" ht="36" customHeight="1" outlineLevel="1" x14ac:dyDescent="0.3">
      <c r="A93" s="285">
        <f>'GET DATA EN'!A93</f>
        <v>15</v>
      </c>
      <c r="B93" s="168" t="str">
        <f>'GET DATA EN'!B93</f>
        <v>GREENSTEEL - CEDALION COMMODITIES S.A.</v>
      </c>
      <c r="C93" s="73">
        <f>'GET DATA EN'!C93</f>
        <v>0</v>
      </c>
      <c r="D93" s="121">
        <f>'GET DATA EN'!D93</f>
        <v>0</v>
      </c>
      <c r="E93" s="242">
        <f>'GET DATA EN'!E93</f>
        <v>0</v>
      </c>
      <c r="F93" s="73">
        <f>'GET DATA EN'!F93</f>
        <v>2</v>
      </c>
      <c r="G93" s="121">
        <f>'GET DATA EN'!G93</f>
        <v>0</v>
      </c>
      <c r="H93" s="242">
        <f>'GET DATA EN'!H93</f>
        <v>17096559</v>
      </c>
      <c r="I93" s="73">
        <f>'GET DATA EN'!I93</f>
        <v>0</v>
      </c>
      <c r="J93" s="121">
        <f>'GET DATA EN'!J93</f>
        <v>0</v>
      </c>
      <c r="K93" s="242">
        <f>'GET DATA EN'!K93</f>
        <v>0</v>
      </c>
      <c r="L93" s="73">
        <f>'GET DATA EN'!L93</f>
        <v>0</v>
      </c>
      <c r="M93" s="121">
        <f>'GET DATA EN'!M93</f>
        <v>0</v>
      </c>
      <c r="N93" s="231">
        <f>'GET DATA EN'!N93</f>
        <v>0</v>
      </c>
      <c r="O93" s="73">
        <f>'GET DATA EN'!O93</f>
        <v>0</v>
      </c>
      <c r="P93" s="121">
        <f>'GET DATA EN'!P93</f>
        <v>0</v>
      </c>
      <c r="Q93" s="242">
        <f>'GET DATA EN'!Q93</f>
        <v>0</v>
      </c>
      <c r="R93" s="73">
        <f>'GET DATA EN'!R93</f>
        <v>0</v>
      </c>
      <c r="S93" s="121">
        <f>'GET DATA EN'!S93</f>
        <v>0</v>
      </c>
      <c r="T93" s="242">
        <f>'GET DATA EN'!T93</f>
        <v>0</v>
      </c>
      <c r="U93" s="73">
        <f>'GET DATA EN'!U93</f>
        <v>0</v>
      </c>
      <c r="V93" s="121">
        <f>'GET DATA EN'!V93</f>
        <v>0</v>
      </c>
      <c r="W93" s="242">
        <f>'GET DATA EN'!W93</f>
        <v>0</v>
      </c>
      <c r="X93" s="73">
        <f>'GET DATA EN'!X93</f>
        <v>0</v>
      </c>
      <c r="Y93" s="121">
        <f>'GET DATA EN'!Y93</f>
        <v>0</v>
      </c>
      <c r="Z93" s="231">
        <f>'GET DATA EN'!Z93</f>
        <v>0</v>
      </c>
      <c r="AA93" s="73">
        <f>'GET DATA EN'!AA93</f>
        <v>0</v>
      </c>
      <c r="AB93" s="121">
        <f>'GET DATA EN'!AB93</f>
        <v>0</v>
      </c>
      <c r="AC93" s="242">
        <f>'GET DATA EN'!AC93</f>
        <v>0</v>
      </c>
      <c r="AD93" s="73">
        <f>'GET DATA EN'!AD93</f>
        <v>0</v>
      </c>
      <c r="AE93" s="121">
        <f>'GET DATA EN'!AE93</f>
        <v>0</v>
      </c>
      <c r="AF93" s="231">
        <f>'GET DATA EN'!AF93</f>
        <v>0</v>
      </c>
      <c r="AG93" s="121">
        <f>'GET DATA EN'!AG93</f>
        <v>2</v>
      </c>
      <c r="AH93" s="74">
        <f>'GET DATA EN'!AH93</f>
        <v>0</v>
      </c>
      <c r="AI93" s="74">
        <f>'GET DATA EN'!AI93</f>
        <v>17096559</v>
      </c>
      <c r="AK93" s="240"/>
      <c r="AL93" s="240"/>
      <c r="AM93" s="240"/>
      <c r="AN93" s="240"/>
      <c r="AO93" s="240"/>
      <c r="AP93" s="240"/>
      <c r="AR93" s="240"/>
      <c r="AS93" s="240"/>
      <c r="AT93" s="240"/>
      <c r="AU93" s="240"/>
      <c r="AV93" s="240"/>
      <c r="AW93" s="240" t="e">
        <f>AP93-#REF!</f>
        <v>#REF!</v>
      </c>
    </row>
    <row r="94" spans="1:49" ht="19.5" customHeight="1" outlineLevel="1" x14ac:dyDescent="0.3">
      <c r="A94" s="286"/>
      <c r="B94" s="167" t="str">
        <f>'GET DATA EN'!B94</f>
        <v>RESIDENTIAL</v>
      </c>
      <c r="C94" s="9">
        <f>'GET DATA EN'!C94</f>
        <v>0</v>
      </c>
      <c r="D94" s="10">
        <f>'GET DATA EN'!D94</f>
        <v>0</v>
      </c>
      <c r="E94" s="243">
        <f>'GET DATA EN'!E94</f>
        <v>0</v>
      </c>
      <c r="F94" s="9">
        <f>'GET DATA EN'!F94</f>
        <v>0</v>
      </c>
      <c r="G94" s="10">
        <f>'GET DATA EN'!G94</f>
        <v>0</v>
      </c>
      <c r="H94" s="243">
        <f>'GET DATA EN'!H94</f>
        <v>0</v>
      </c>
      <c r="I94" s="9">
        <f>'GET DATA EN'!I94</f>
        <v>0</v>
      </c>
      <c r="J94" s="10">
        <f>'GET DATA EN'!J94</f>
        <v>0</v>
      </c>
      <c r="K94" s="243">
        <f>'GET DATA EN'!K94</f>
        <v>0</v>
      </c>
      <c r="L94" s="9">
        <f>'GET DATA EN'!L94</f>
        <v>0</v>
      </c>
      <c r="M94" s="10">
        <f>'GET DATA EN'!M94</f>
        <v>0</v>
      </c>
      <c r="N94" s="232">
        <f>'GET DATA EN'!N94</f>
        <v>0</v>
      </c>
      <c r="O94" s="9">
        <f>'GET DATA EN'!O94</f>
        <v>0</v>
      </c>
      <c r="P94" s="10">
        <f>'GET DATA EN'!P94</f>
        <v>0</v>
      </c>
      <c r="Q94" s="243">
        <f>'GET DATA EN'!Q94</f>
        <v>0</v>
      </c>
      <c r="R94" s="9">
        <f>'GET DATA EN'!R94</f>
        <v>0</v>
      </c>
      <c r="S94" s="10">
        <f>'GET DATA EN'!S94</f>
        <v>0</v>
      </c>
      <c r="T94" s="243">
        <f>'GET DATA EN'!T94</f>
        <v>0</v>
      </c>
      <c r="U94" s="9">
        <f>'GET DATA EN'!U94</f>
        <v>0</v>
      </c>
      <c r="V94" s="10">
        <f>'GET DATA EN'!V94</f>
        <v>0</v>
      </c>
      <c r="W94" s="243">
        <f>'GET DATA EN'!W94</f>
        <v>0</v>
      </c>
      <c r="X94" s="9">
        <f>'GET DATA EN'!X94</f>
        <v>0</v>
      </c>
      <c r="Y94" s="10">
        <f>'GET DATA EN'!Y94</f>
        <v>0</v>
      </c>
      <c r="Z94" s="232">
        <f>'GET DATA EN'!Z94</f>
        <v>0</v>
      </c>
      <c r="AA94" s="9">
        <f>'GET DATA EN'!AA94</f>
        <v>0</v>
      </c>
      <c r="AB94" s="10">
        <f>'GET DATA EN'!AB94</f>
        <v>0</v>
      </c>
      <c r="AC94" s="243">
        <f>'GET DATA EN'!AC94</f>
        <v>0</v>
      </c>
      <c r="AD94" s="9">
        <f>'GET DATA EN'!AD94</f>
        <v>0</v>
      </c>
      <c r="AE94" s="10">
        <f>'GET DATA EN'!AE94</f>
        <v>0</v>
      </c>
      <c r="AF94" s="232">
        <f>'GET DATA EN'!AF94</f>
        <v>0</v>
      </c>
      <c r="AG94" s="39">
        <f>'GET DATA EN'!AG94</f>
        <v>0</v>
      </c>
      <c r="AH94" s="39">
        <f>'GET DATA EN'!AH94</f>
        <v>0</v>
      </c>
      <c r="AI94" s="39">
        <f>'GET DATA EN'!AI94</f>
        <v>0</v>
      </c>
      <c r="AK94" s="240"/>
      <c r="AL94" s="240"/>
      <c r="AM94" s="240"/>
      <c r="AN94" s="240"/>
      <c r="AO94" s="240"/>
      <c r="AP94" s="240"/>
      <c r="AR94" s="240"/>
      <c r="AS94" s="240"/>
      <c r="AT94" s="240"/>
      <c r="AU94" s="240"/>
      <c r="AV94" s="240"/>
      <c r="AW94" s="240" t="e">
        <f>AP94-#REF!</f>
        <v>#REF!</v>
      </c>
    </row>
    <row r="95" spans="1:49" ht="19.5" customHeight="1" outlineLevel="1" x14ac:dyDescent="0.3">
      <c r="A95" s="286"/>
      <c r="B95" s="167" t="str">
        <f>'GET DATA EN'!B95</f>
        <v>COMMERCIAL</v>
      </c>
      <c r="C95" s="9">
        <f>'GET DATA EN'!C95</f>
        <v>0</v>
      </c>
      <c r="D95" s="10">
        <f>'GET DATA EN'!D95</f>
        <v>0</v>
      </c>
      <c r="E95" s="243">
        <f>'GET DATA EN'!E95</f>
        <v>0</v>
      </c>
      <c r="F95" s="9">
        <f>'GET DATA EN'!F95</f>
        <v>0</v>
      </c>
      <c r="G95" s="10">
        <f>'GET DATA EN'!G95</f>
        <v>0</v>
      </c>
      <c r="H95" s="243">
        <f>'GET DATA EN'!H95</f>
        <v>0</v>
      </c>
      <c r="I95" s="9">
        <f>'GET DATA EN'!I95</f>
        <v>0</v>
      </c>
      <c r="J95" s="10">
        <f>'GET DATA EN'!J95</f>
        <v>0</v>
      </c>
      <c r="K95" s="243">
        <f>'GET DATA EN'!K95</f>
        <v>0</v>
      </c>
      <c r="L95" s="9">
        <f>'GET DATA EN'!L95</f>
        <v>0</v>
      </c>
      <c r="M95" s="10">
        <f>'GET DATA EN'!M95</f>
        <v>0</v>
      </c>
      <c r="N95" s="232">
        <f>'GET DATA EN'!N95</f>
        <v>0</v>
      </c>
      <c r="O95" s="9">
        <f>'GET DATA EN'!O95</f>
        <v>0</v>
      </c>
      <c r="P95" s="10">
        <f>'GET DATA EN'!P95</f>
        <v>0</v>
      </c>
      <c r="Q95" s="243">
        <f>'GET DATA EN'!Q95</f>
        <v>0</v>
      </c>
      <c r="R95" s="9">
        <f>'GET DATA EN'!R95</f>
        <v>0</v>
      </c>
      <c r="S95" s="10">
        <f>'GET DATA EN'!S95</f>
        <v>0</v>
      </c>
      <c r="T95" s="243">
        <f>'GET DATA EN'!T95</f>
        <v>0</v>
      </c>
      <c r="U95" s="9">
        <f>'GET DATA EN'!U95</f>
        <v>0</v>
      </c>
      <c r="V95" s="10">
        <f>'GET DATA EN'!V95</f>
        <v>0</v>
      </c>
      <c r="W95" s="243">
        <f>'GET DATA EN'!W95</f>
        <v>0</v>
      </c>
      <c r="X95" s="9">
        <f>'GET DATA EN'!X95</f>
        <v>0</v>
      </c>
      <c r="Y95" s="10">
        <f>'GET DATA EN'!Y95</f>
        <v>0</v>
      </c>
      <c r="Z95" s="232">
        <f>'GET DATA EN'!Z95</f>
        <v>0</v>
      </c>
      <c r="AA95" s="9">
        <f>'GET DATA EN'!AA95</f>
        <v>0</v>
      </c>
      <c r="AB95" s="10">
        <f>'GET DATA EN'!AB95</f>
        <v>0</v>
      </c>
      <c r="AC95" s="243">
        <f>'GET DATA EN'!AC95</f>
        <v>0</v>
      </c>
      <c r="AD95" s="9">
        <f>'GET DATA EN'!AD95</f>
        <v>0</v>
      </c>
      <c r="AE95" s="10">
        <f>'GET DATA EN'!AE95</f>
        <v>0</v>
      </c>
      <c r="AF95" s="232">
        <f>'GET DATA EN'!AF95</f>
        <v>0</v>
      </c>
      <c r="AG95" s="39">
        <f>'GET DATA EN'!AG95</f>
        <v>0</v>
      </c>
      <c r="AH95" s="39">
        <f>'GET DATA EN'!AH95</f>
        <v>0</v>
      </c>
      <c r="AI95" s="39">
        <f>'GET DATA EN'!AI95</f>
        <v>0</v>
      </c>
      <c r="AK95" s="240"/>
      <c r="AL95" s="240"/>
      <c r="AM95" s="240"/>
      <c r="AN95" s="240"/>
      <c r="AO95" s="240"/>
      <c r="AP95" s="240"/>
      <c r="AR95" s="240"/>
      <c r="AS95" s="240"/>
      <c r="AT95" s="240"/>
      <c r="AU95" s="240"/>
      <c r="AV95" s="240"/>
      <c r="AW95" s="240" t="e">
        <f>AP95-#REF!</f>
        <v>#REF!</v>
      </c>
    </row>
    <row r="96" spans="1:49" ht="19.5" customHeight="1" outlineLevel="1" x14ac:dyDescent="0.3">
      <c r="A96" s="286"/>
      <c r="B96" s="167" t="str">
        <f>'GET DATA EN'!B96</f>
        <v>CNG</v>
      </c>
      <c r="C96" s="9">
        <f>'GET DATA EN'!C96</f>
        <v>0</v>
      </c>
      <c r="D96" s="10">
        <f>'GET DATA EN'!D96</f>
        <v>0</v>
      </c>
      <c r="E96" s="243">
        <f>'GET DATA EN'!E96</f>
        <v>0</v>
      </c>
      <c r="F96" s="9">
        <f>'GET DATA EN'!F96</f>
        <v>0</v>
      </c>
      <c r="G96" s="10">
        <f>'GET DATA EN'!G96</f>
        <v>0</v>
      </c>
      <c r="H96" s="243">
        <f>'GET DATA EN'!H96</f>
        <v>0</v>
      </c>
      <c r="I96" s="9">
        <f>'GET DATA EN'!I96</f>
        <v>0</v>
      </c>
      <c r="J96" s="10">
        <f>'GET DATA EN'!J96</f>
        <v>0</v>
      </c>
      <c r="K96" s="243">
        <f>'GET DATA EN'!K96</f>
        <v>0</v>
      </c>
      <c r="L96" s="9">
        <f>'GET DATA EN'!L96</f>
        <v>0</v>
      </c>
      <c r="M96" s="10">
        <f>'GET DATA EN'!M96</f>
        <v>0</v>
      </c>
      <c r="N96" s="232">
        <f>'GET DATA EN'!N96</f>
        <v>0</v>
      </c>
      <c r="O96" s="9">
        <f>'GET DATA EN'!O96</f>
        <v>0</v>
      </c>
      <c r="P96" s="10">
        <f>'GET DATA EN'!P96</f>
        <v>0</v>
      </c>
      <c r="Q96" s="243">
        <f>'GET DATA EN'!Q96</f>
        <v>0</v>
      </c>
      <c r="R96" s="9">
        <f>'GET DATA EN'!R96</f>
        <v>0</v>
      </c>
      <c r="S96" s="10">
        <f>'GET DATA EN'!S96</f>
        <v>0</v>
      </c>
      <c r="T96" s="243">
        <f>'GET DATA EN'!T96</f>
        <v>0</v>
      </c>
      <c r="U96" s="9">
        <f>'GET DATA EN'!U96</f>
        <v>0</v>
      </c>
      <c r="V96" s="10">
        <f>'GET DATA EN'!V96</f>
        <v>0</v>
      </c>
      <c r="W96" s="243">
        <f>'GET DATA EN'!W96</f>
        <v>0</v>
      </c>
      <c r="X96" s="9">
        <f>'GET DATA EN'!X96</f>
        <v>0</v>
      </c>
      <c r="Y96" s="10">
        <f>'GET DATA EN'!Y96</f>
        <v>0</v>
      </c>
      <c r="Z96" s="232">
        <f>'GET DATA EN'!Z96</f>
        <v>0</v>
      </c>
      <c r="AA96" s="9">
        <f>'GET DATA EN'!AA96</f>
        <v>0</v>
      </c>
      <c r="AB96" s="10">
        <f>'GET DATA EN'!AB96</f>
        <v>0</v>
      </c>
      <c r="AC96" s="243">
        <f>'GET DATA EN'!AC96</f>
        <v>0</v>
      </c>
      <c r="AD96" s="9">
        <f>'GET DATA EN'!AD96</f>
        <v>0</v>
      </c>
      <c r="AE96" s="10">
        <f>'GET DATA EN'!AE96</f>
        <v>0</v>
      </c>
      <c r="AF96" s="232">
        <f>'GET DATA EN'!AF96</f>
        <v>0</v>
      </c>
      <c r="AG96" s="39">
        <f>'GET DATA EN'!AG96</f>
        <v>0</v>
      </c>
      <c r="AH96" s="39">
        <f>'GET DATA EN'!AH96</f>
        <v>0</v>
      </c>
      <c r="AI96" s="39">
        <f>'GET DATA EN'!AI96</f>
        <v>0</v>
      </c>
      <c r="AK96" s="240"/>
      <c r="AL96" s="240"/>
      <c r="AM96" s="240"/>
      <c r="AN96" s="240"/>
      <c r="AO96" s="240"/>
      <c r="AP96" s="240"/>
      <c r="AR96" s="240"/>
      <c r="AS96" s="240"/>
      <c r="AT96" s="240"/>
      <c r="AU96" s="240"/>
      <c r="AV96" s="240"/>
      <c r="AW96" s="240" t="e">
        <f>AP96-#REF!</f>
        <v>#REF!</v>
      </c>
    </row>
    <row r="97" spans="1:49" ht="19.5" customHeight="1" outlineLevel="1" x14ac:dyDescent="0.3">
      <c r="A97" s="286"/>
      <c r="B97" s="167" t="str">
        <f>'GET DATA EN'!B97</f>
        <v>INDUSTRIAL</v>
      </c>
      <c r="C97" s="9">
        <f>'GET DATA EN'!C97</f>
        <v>0</v>
      </c>
      <c r="D97" s="10">
        <f>'GET DATA EN'!D97</f>
        <v>0</v>
      </c>
      <c r="E97" s="243">
        <f>'GET DATA EN'!E97</f>
        <v>0</v>
      </c>
      <c r="F97" s="9">
        <f>'GET DATA EN'!F97</f>
        <v>2</v>
      </c>
      <c r="G97" s="10">
        <f>'GET DATA EN'!G97</f>
        <v>0</v>
      </c>
      <c r="H97" s="243">
        <f>'GET DATA EN'!H97</f>
        <v>17096559</v>
      </c>
      <c r="I97" s="9">
        <f>'GET DATA EN'!I97</f>
        <v>0</v>
      </c>
      <c r="J97" s="10">
        <f>'GET DATA EN'!J97</f>
        <v>0</v>
      </c>
      <c r="K97" s="243">
        <f>'GET DATA EN'!K97</f>
        <v>0</v>
      </c>
      <c r="L97" s="9">
        <f>'GET DATA EN'!L97</f>
        <v>0</v>
      </c>
      <c r="M97" s="10">
        <f>'GET DATA EN'!M97</f>
        <v>0</v>
      </c>
      <c r="N97" s="232">
        <f>'GET DATA EN'!N97</f>
        <v>0</v>
      </c>
      <c r="O97" s="9">
        <f>'GET DATA EN'!O97</f>
        <v>0</v>
      </c>
      <c r="P97" s="10">
        <f>'GET DATA EN'!P97</f>
        <v>0</v>
      </c>
      <c r="Q97" s="243">
        <f>'GET DATA EN'!Q97</f>
        <v>0</v>
      </c>
      <c r="R97" s="9">
        <f>'GET DATA EN'!R97</f>
        <v>0</v>
      </c>
      <c r="S97" s="10">
        <f>'GET DATA EN'!S97</f>
        <v>0</v>
      </c>
      <c r="T97" s="243">
        <f>'GET DATA EN'!T97</f>
        <v>0</v>
      </c>
      <c r="U97" s="9">
        <f>'GET DATA EN'!U97</f>
        <v>0</v>
      </c>
      <c r="V97" s="10">
        <f>'GET DATA EN'!V97</f>
        <v>0</v>
      </c>
      <c r="W97" s="243">
        <f>'GET DATA EN'!W97</f>
        <v>0</v>
      </c>
      <c r="X97" s="9">
        <f>'GET DATA EN'!X97</f>
        <v>0</v>
      </c>
      <c r="Y97" s="10">
        <f>'GET DATA EN'!Y97</f>
        <v>0</v>
      </c>
      <c r="Z97" s="232">
        <f>'GET DATA EN'!Z97</f>
        <v>0</v>
      </c>
      <c r="AA97" s="9">
        <f>'GET DATA EN'!AA97</f>
        <v>0</v>
      </c>
      <c r="AB97" s="10">
        <f>'GET DATA EN'!AB97</f>
        <v>0</v>
      </c>
      <c r="AC97" s="243">
        <f>'GET DATA EN'!AC97</f>
        <v>0</v>
      </c>
      <c r="AD97" s="9">
        <f>'GET DATA EN'!AD97</f>
        <v>0</v>
      </c>
      <c r="AE97" s="10">
        <f>'GET DATA EN'!AE97</f>
        <v>0</v>
      </c>
      <c r="AF97" s="232">
        <f>'GET DATA EN'!AF97</f>
        <v>0</v>
      </c>
      <c r="AG97" s="39">
        <f>'GET DATA EN'!AG97</f>
        <v>2</v>
      </c>
      <c r="AH97" s="39">
        <f>'GET DATA EN'!AH97</f>
        <v>0</v>
      </c>
      <c r="AI97" s="39">
        <f>'GET DATA EN'!AI97</f>
        <v>17096559</v>
      </c>
      <c r="AK97" s="240"/>
      <c r="AL97" s="240"/>
      <c r="AM97" s="240"/>
      <c r="AN97" s="240"/>
      <c r="AO97" s="240"/>
      <c r="AP97" s="240"/>
      <c r="AR97" s="240"/>
      <c r="AS97" s="240"/>
      <c r="AT97" s="240"/>
      <c r="AU97" s="240"/>
      <c r="AV97" s="240"/>
      <c r="AW97" s="240" t="e">
        <f>AP97-#REF!</f>
        <v>#REF!</v>
      </c>
    </row>
    <row r="98" spans="1:49" ht="19.5" customHeight="1" outlineLevel="1" thickBot="1" x14ac:dyDescent="0.35">
      <c r="A98" s="287"/>
      <c r="B98" s="167" t="str">
        <f>'GET DATA EN'!B98</f>
        <v>AIRCONDITIONING/COGENERATION</v>
      </c>
      <c r="C98" s="160">
        <f>'GET DATA EN'!C98</f>
        <v>0</v>
      </c>
      <c r="D98" s="148">
        <f>'GET DATA EN'!D98</f>
        <v>0</v>
      </c>
      <c r="E98" s="157">
        <f>'GET DATA EN'!E98</f>
        <v>0</v>
      </c>
      <c r="F98" s="160">
        <f>'GET DATA EN'!F98</f>
        <v>0</v>
      </c>
      <c r="G98" s="148">
        <f>'GET DATA EN'!G98</f>
        <v>0</v>
      </c>
      <c r="H98" s="157">
        <f>'GET DATA EN'!H98</f>
        <v>0</v>
      </c>
      <c r="I98" s="160">
        <f>'GET DATA EN'!I98</f>
        <v>0</v>
      </c>
      <c r="J98" s="148">
        <f>'GET DATA EN'!J98</f>
        <v>0</v>
      </c>
      <c r="K98" s="157">
        <f>'GET DATA EN'!K98</f>
        <v>0</v>
      </c>
      <c r="L98" s="160">
        <f>'GET DATA EN'!L98</f>
        <v>0</v>
      </c>
      <c r="M98" s="148">
        <f>'GET DATA EN'!M98</f>
        <v>0</v>
      </c>
      <c r="N98" s="233">
        <f>'GET DATA EN'!N98</f>
        <v>0</v>
      </c>
      <c r="O98" s="160">
        <f>'GET DATA EN'!O98</f>
        <v>0</v>
      </c>
      <c r="P98" s="148">
        <f>'GET DATA EN'!P98</f>
        <v>0</v>
      </c>
      <c r="Q98" s="157">
        <f>'GET DATA EN'!Q98</f>
        <v>0</v>
      </c>
      <c r="R98" s="160">
        <f>'GET DATA EN'!R98</f>
        <v>0</v>
      </c>
      <c r="S98" s="148">
        <f>'GET DATA EN'!S98</f>
        <v>0</v>
      </c>
      <c r="T98" s="157">
        <f>'GET DATA EN'!T98</f>
        <v>0</v>
      </c>
      <c r="U98" s="160">
        <f>'GET DATA EN'!U98</f>
        <v>0</v>
      </c>
      <c r="V98" s="148">
        <f>'GET DATA EN'!V98</f>
        <v>0</v>
      </c>
      <c r="W98" s="157">
        <f>'GET DATA EN'!W98</f>
        <v>0</v>
      </c>
      <c r="X98" s="160">
        <f>'GET DATA EN'!X98</f>
        <v>0</v>
      </c>
      <c r="Y98" s="148">
        <f>'GET DATA EN'!Y98</f>
        <v>0</v>
      </c>
      <c r="Z98" s="233">
        <f>'GET DATA EN'!Z98</f>
        <v>0</v>
      </c>
      <c r="AA98" s="160">
        <f>'GET DATA EN'!AA98</f>
        <v>0</v>
      </c>
      <c r="AB98" s="148">
        <f>'GET DATA EN'!AB98</f>
        <v>0</v>
      </c>
      <c r="AC98" s="157">
        <f>'GET DATA EN'!AC98</f>
        <v>0</v>
      </c>
      <c r="AD98" s="160">
        <f>'GET DATA EN'!AD98</f>
        <v>0</v>
      </c>
      <c r="AE98" s="148">
        <f>'GET DATA EN'!AE98</f>
        <v>0</v>
      </c>
      <c r="AF98" s="233">
        <f>'GET DATA EN'!AF98</f>
        <v>0</v>
      </c>
      <c r="AG98" s="39">
        <f>'GET DATA EN'!AG98</f>
        <v>0</v>
      </c>
      <c r="AH98" s="39">
        <f>'GET DATA EN'!AH98</f>
        <v>0</v>
      </c>
      <c r="AI98" s="39">
        <f>'GET DATA EN'!AI98</f>
        <v>0</v>
      </c>
      <c r="AK98" s="240"/>
      <c r="AL98" s="240"/>
      <c r="AM98" s="240"/>
      <c r="AN98" s="240"/>
      <c r="AO98" s="240"/>
      <c r="AP98" s="240"/>
      <c r="AR98" s="240"/>
      <c r="AS98" s="240"/>
      <c r="AT98" s="240"/>
      <c r="AU98" s="240"/>
      <c r="AV98" s="240"/>
      <c r="AW98" s="240" t="e">
        <f>AP98-#REF!</f>
        <v>#REF!</v>
      </c>
    </row>
    <row r="99" spans="1:49" ht="36" customHeight="1" outlineLevel="1" x14ac:dyDescent="0.3">
      <c r="A99" s="285">
        <f>'GET DATA EN'!A99</f>
        <v>16</v>
      </c>
      <c r="B99" s="168" t="str">
        <f>'GET DATA EN'!B99</f>
        <v>NRG TRADING HOUSE S.A.</v>
      </c>
      <c r="C99" s="73">
        <f>'GET DATA EN'!C99</f>
        <v>10334</v>
      </c>
      <c r="D99" s="121">
        <f>'GET DATA EN'!D99</f>
        <v>0</v>
      </c>
      <c r="E99" s="242">
        <f>'GET DATA EN'!E99</f>
        <v>1595714</v>
      </c>
      <c r="F99" s="73">
        <f>'GET DATA EN'!F99</f>
        <v>2915</v>
      </c>
      <c r="G99" s="121">
        <f>'GET DATA EN'!G99</f>
        <v>0</v>
      </c>
      <c r="H99" s="242">
        <f>'GET DATA EN'!H99</f>
        <v>1312543</v>
      </c>
      <c r="I99" s="73">
        <f>'GET DATA EN'!I99</f>
        <v>7109</v>
      </c>
      <c r="J99" s="121">
        <f>'GET DATA EN'!J99</f>
        <v>0</v>
      </c>
      <c r="K99" s="242">
        <f>'GET DATA EN'!K99</f>
        <v>4144324</v>
      </c>
      <c r="L99" s="73">
        <f>'GET DATA EN'!L99</f>
        <v>70</v>
      </c>
      <c r="M99" s="121">
        <f>'GET DATA EN'!M99</f>
        <v>0</v>
      </c>
      <c r="N99" s="231">
        <f>'GET DATA EN'!N99</f>
        <v>21495</v>
      </c>
      <c r="O99" s="73">
        <f>'GET DATA EN'!O99</f>
        <v>115</v>
      </c>
      <c r="P99" s="121">
        <f>'GET DATA EN'!P99</f>
        <v>0</v>
      </c>
      <c r="Q99" s="242">
        <f>'GET DATA EN'!Q99</f>
        <v>11754</v>
      </c>
      <c r="R99" s="73">
        <f>'GET DATA EN'!R99</f>
        <v>42</v>
      </c>
      <c r="S99" s="121">
        <f>'GET DATA EN'!S99</f>
        <v>0</v>
      </c>
      <c r="T99" s="242">
        <f>'GET DATA EN'!T99</f>
        <v>4184</v>
      </c>
      <c r="U99" s="73">
        <f>'GET DATA EN'!U99</f>
        <v>0</v>
      </c>
      <c r="V99" s="121">
        <f>'GET DATA EN'!V99</f>
        <v>0</v>
      </c>
      <c r="W99" s="242">
        <f>'GET DATA EN'!W99</f>
        <v>0</v>
      </c>
      <c r="X99" s="73">
        <f>'GET DATA EN'!X99</f>
        <v>0</v>
      </c>
      <c r="Y99" s="121">
        <f>'GET DATA EN'!Y99</f>
        <v>0</v>
      </c>
      <c r="Z99" s="231">
        <f>'GET DATA EN'!Z99</f>
        <v>0</v>
      </c>
      <c r="AA99" s="73">
        <f>'GET DATA EN'!AA99</f>
        <v>0</v>
      </c>
      <c r="AB99" s="121">
        <f>'GET DATA EN'!AB99</f>
        <v>0</v>
      </c>
      <c r="AC99" s="242">
        <f>'GET DATA EN'!AC99</f>
        <v>0</v>
      </c>
      <c r="AD99" s="73">
        <f>'GET DATA EN'!AD99</f>
        <v>0</v>
      </c>
      <c r="AE99" s="121">
        <f>'GET DATA EN'!AE99</f>
        <v>0</v>
      </c>
      <c r="AF99" s="231">
        <f>'GET DATA EN'!AF99</f>
        <v>0</v>
      </c>
      <c r="AG99" s="121">
        <f>'GET DATA EN'!AG99</f>
        <v>20585</v>
      </c>
      <c r="AH99" s="74">
        <f>'GET DATA EN'!AH99</f>
        <v>0</v>
      </c>
      <c r="AI99" s="74">
        <f>'GET DATA EN'!AI99</f>
        <v>7090014</v>
      </c>
      <c r="AK99" s="240"/>
      <c r="AL99" s="240"/>
      <c r="AM99" s="240"/>
      <c r="AN99" s="240"/>
      <c r="AO99" s="240"/>
      <c r="AP99" s="240"/>
      <c r="AR99" s="240"/>
      <c r="AS99" s="240"/>
      <c r="AT99" s="240"/>
      <c r="AU99" s="240"/>
      <c r="AV99" s="240"/>
      <c r="AW99" s="240" t="e">
        <f>AP99-#REF!</f>
        <v>#REF!</v>
      </c>
    </row>
    <row r="100" spans="1:49" ht="19.5" customHeight="1" outlineLevel="1" x14ac:dyDescent="0.3">
      <c r="A100" s="286"/>
      <c r="B100" s="167" t="str">
        <f>'GET DATA EN'!B100</f>
        <v>RESIDENTIAL</v>
      </c>
      <c r="C100" s="9">
        <f>'GET DATA EN'!C100</f>
        <v>10025</v>
      </c>
      <c r="D100" s="10">
        <f>'GET DATA EN'!D100</f>
        <v>0</v>
      </c>
      <c r="E100" s="243">
        <f>'GET DATA EN'!E100</f>
        <v>1111098</v>
      </c>
      <c r="F100" s="9">
        <f>'GET DATA EN'!F100</f>
        <v>2812</v>
      </c>
      <c r="G100" s="10">
        <f>'GET DATA EN'!G100</f>
        <v>0</v>
      </c>
      <c r="H100" s="243">
        <f>'GET DATA EN'!H100</f>
        <v>361800</v>
      </c>
      <c r="I100" s="9">
        <f>'GET DATA EN'!I100</f>
        <v>6791</v>
      </c>
      <c r="J100" s="10">
        <f>'GET DATA EN'!J100</f>
        <v>0</v>
      </c>
      <c r="K100" s="243">
        <f>'GET DATA EN'!K100</f>
        <v>766580</v>
      </c>
      <c r="L100" s="9">
        <f>'GET DATA EN'!L100</f>
        <v>66</v>
      </c>
      <c r="M100" s="10">
        <f>'GET DATA EN'!M100</f>
        <v>0</v>
      </c>
      <c r="N100" s="232">
        <f>'GET DATA EN'!N100</f>
        <v>5894</v>
      </c>
      <c r="O100" s="9">
        <f>'GET DATA EN'!O100</f>
        <v>113</v>
      </c>
      <c r="P100" s="10">
        <f>'GET DATA EN'!P100</f>
        <v>0</v>
      </c>
      <c r="Q100" s="243">
        <f>'GET DATA EN'!Q100</f>
        <v>11742</v>
      </c>
      <c r="R100" s="9">
        <f>'GET DATA EN'!R100</f>
        <v>41</v>
      </c>
      <c r="S100" s="10">
        <f>'GET DATA EN'!S100</f>
        <v>0</v>
      </c>
      <c r="T100" s="243">
        <f>'GET DATA EN'!T100</f>
        <v>4184</v>
      </c>
      <c r="U100" s="9">
        <f>'GET DATA EN'!U100</f>
        <v>0</v>
      </c>
      <c r="V100" s="10">
        <f>'GET DATA EN'!V100</f>
        <v>0</v>
      </c>
      <c r="W100" s="243">
        <f>'GET DATA EN'!W100</f>
        <v>0</v>
      </c>
      <c r="X100" s="9">
        <f>'GET DATA EN'!X100</f>
        <v>0</v>
      </c>
      <c r="Y100" s="10">
        <f>'GET DATA EN'!Y100</f>
        <v>0</v>
      </c>
      <c r="Z100" s="232">
        <f>'GET DATA EN'!Z100</f>
        <v>0</v>
      </c>
      <c r="AA100" s="9">
        <f>'GET DATA EN'!AA100</f>
        <v>0</v>
      </c>
      <c r="AB100" s="10">
        <f>'GET DATA EN'!AB100</f>
        <v>0</v>
      </c>
      <c r="AC100" s="243">
        <f>'GET DATA EN'!AC100</f>
        <v>0</v>
      </c>
      <c r="AD100" s="9">
        <f>'GET DATA EN'!AD100</f>
        <v>0</v>
      </c>
      <c r="AE100" s="10">
        <f>'GET DATA EN'!AE100</f>
        <v>0</v>
      </c>
      <c r="AF100" s="232">
        <f>'GET DATA EN'!AF100</f>
        <v>0</v>
      </c>
      <c r="AG100" s="39">
        <f>'GET DATA EN'!AG100</f>
        <v>19848</v>
      </c>
      <c r="AH100" s="39">
        <f>'GET DATA EN'!AH100</f>
        <v>0</v>
      </c>
      <c r="AI100" s="39">
        <f>'GET DATA EN'!AI100</f>
        <v>2261298</v>
      </c>
      <c r="AK100" s="240"/>
      <c r="AL100" s="240"/>
      <c r="AM100" s="240"/>
      <c r="AN100" s="240"/>
      <c r="AO100" s="240"/>
      <c r="AP100" s="240"/>
      <c r="AR100" s="240"/>
      <c r="AS100" s="240"/>
      <c r="AT100" s="240"/>
      <c r="AU100" s="240"/>
      <c r="AV100" s="240"/>
      <c r="AW100" s="240" t="e">
        <f>AP100-#REF!</f>
        <v>#REF!</v>
      </c>
    </row>
    <row r="101" spans="1:49" ht="19.5" customHeight="1" outlineLevel="1" x14ac:dyDescent="0.3">
      <c r="A101" s="286"/>
      <c r="B101" s="167" t="str">
        <f>'GET DATA EN'!B101</f>
        <v>COMMERCIAL</v>
      </c>
      <c r="C101" s="9">
        <f>'GET DATA EN'!C101</f>
        <v>309</v>
      </c>
      <c r="D101" s="10">
        <f>'GET DATA EN'!D101</f>
        <v>0</v>
      </c>
      <c r="E101" s="243">
        <f>'GET DATA EN'!E101</f>
        <v>484616</v>
      </c>
      <c r="F101" s="9">
        <f>'GET DATA EN'!F101</f>
        <v>102</v>
      </c>
      <c r="G101" s="10">
        <f>'GET DATA EN'!G101</f>
        <v>0</v>
      </c>
      <c r="H101" s="243">
        <f>'GET DATA EN'!H101</f>
        <v>485401</v>
      </c>
      <c r="I101" s="9">
        <f>'GET DATA EN'!I101</f>
        <v>315</v>
      </c>
      <c r="J101" s="10">
        <f>'GET DATA EN'!J101</f>
        <v>0</v>
      </c>
      <c r="K101" s="243">
        <f>'GET DATA EN'!K101</f>
        <v>3296846</v>
      </c>
      <c r="L101" s="9">
        <f>'GET DATA EN'!L101</f>
        <v>4</v>
      </c>
      <c r="M101" s="10">
        <f>'GET DATA EN'!M101</f>
        <v>0</v>
      </c>
      <c r="N101" s="232">
        <f>'GET DATA EN'!N101</f>
        <v>15601</v>
      </c>
      <c r="O101" s="9">
        <f>'GET DATA EN'!O101</f>
        <v>2</v>
      </c>
      <c r="P101" s="10">
        <f>'GET DATA EN'!P101</f>
        <v>0</v>
      </c>
      <c r="Q101" s="243">
        <f>'GET DATA EN'!Q101</f>
        <v>12</v>
      </c>
      <c r="R101" s="9">
        <f>'GET DATA EN'!R101</f>
        <v>1</v>
      </c>
      <c r="S101" s="10">
        <f>'GET DATA EN'!S101</f>
        <v>0</v>
      </c>
      <c r="T101" s="243">
        <f>'GET DATA EN'!T101</f>
        <v>0</v>
      </c>
      <c r="U101" s="9">
        <f>'GET DATA EN'!U101</f>
        <v>0</v>
      </c>
      <c r="V101" s="10">
        <f>'GET DATA EN'!V101</f>
        <v>0</v>
      </c>
      <c r="W101" s="243">
        <f>'GET DATA EN'!W101</f>
        <v>0</v>
      </c>
      <c r="X101" s="9">
        <f>'GET DATA EN'!X101</f>
        <v>0</v>
      </c>
      <c r="Y101" s="10">
        <f>'GET DATA EN'!Y101</f>
        <v>0</v>
      </c>
      <c r="Z101" s="232">
        <f>'GET DATA EN'!Z101</f>
        <v>0</v>
      </c>
      <c r="AA101" s="9">
        <f>'GET DATA EN'!AA101</f>
        <v>0</v>
      </c>
      <c r="AB101" s="10">
        <f>'GET DATA EN'!AB101</f>
        <v>0</v>
      </c>
      <c r="AC101" s="243">
        <f>'GET DATA EN'!AC101</f>
        <v>0</v>
      </c>
      <c r="AD101" s="9">
        <f>'GET DATA EN'!AD101</f>
        <v>0</v>
      </c>
      <c r="AE101" s="10">
        <f>'GET DATA EN'!AE101</f>
        <v>0</v>
      </c>
      <c r="AF101" s="232">
        <f>'GET DATA EN'!AF101</f>
        <v>0</v>
      </c>
      <c r="AG101" s="39">
        <f>'GET DATA EN'!AG101</f>
        <v>733</v>
      </c>
      <c r="AH101" s="39">
        <f>'GET DATA EN'!AH101</f>
        <v>0</v>
      </c>
      <c r="AI101" s="39">
        <f>'GET DATA EN'!AI101</f>
        <v>4282476</v>
      </c>
      <c r="AK101" s="240"/>
      <c r="AL101" s="240"/>
      <c r="AM101" s="240"/>
      <c r="AN101" s="240"/>
      <c r="AO101" s="240"/>
      <c r="AP101" s="240"/>
      <c r="AR101" s="240"/>
      <c r="AS101" s="240"/>
      <c r="AT101" s="240"/>
      <c r="AU101" s="240"/>
      <c r="AV101" s="240"/>
      <c r="AW101" s="240" t="e">
        <f>AP101-#REF!</f>
        <v>#REF!</v>
      </c>
    </row>
    <row r="102" spans="1:49" ht="19.5" customHeight="1" outlineLevel="1" x14ac:dyDescent="0.3">
      <c r="A102" s="286"/>
      <c r="B102" s="167" t="str">
        <f>'GET DATA EN'!B102</f>
        <v>CNG</v>
      </c>
      <c r="C102" s="9">
        <f>'GET DATA EN'!C102</f>
        <v>0</v>
      </c>
      <c r="D102" s="10">
        <f>'GET DATA EN'!D102</f>
        <v>0</v>
      </c>
      <c r="E102" s="243">
        <f>'GET DATA EN'!E102</f>
        <v>0</v>
      </c>
      <c r="F102" s="9">
        <f>'GET DATA EN'!F102</f>
        <v>0</v>
      </c>
      <c r="G102" s="10">
        <f>'GET DATA EN'!G102</f>
        <v>0</v>
      </c>
      <c r="H102" s="243">
        <f>'GET DATA EN'!H102</f>
        <v>0</v>
      </c>
      <c r="I102" s="9">
        <f>'GET DATA EN'!I102</f>
        <v>0</v>
      </c>
      <c r="J102" s="10">
        <f>'GET DATA EN'!J102</f>
        <v>0</v>
      </c>
      <c r="K102" s="243">
        <f>'GET DATA EN'!K102</f>
        <v>0</v>
      </c>
      <c r="L102" s="9">
        <f>'GET DATA EN'!L102</f>
        <v>0</v>
      </c>
      <c r="M102" s="10">
        <f>'GET DATA EN'!M102</f>
        <v>0</v>
      </c>
      <c r="N102" s="232">
        <f>'GET DATA EN'!N102</f>
        <v>0</v>
      </c>
      <c r="O102" s="9">
        <f>'GET DATA EN'!O102</f>
        <v>0</v>
      </c>
      <c r="P102" s="10">
        <f>'GET DATA EN'!P102</f>
        <v>0</v>
      </c>
      <c r="Q102" s="243">
        <f>'GET DATA EN'!Q102</f>
        <v>0</v>
      </c>
      <c r="R102" s="9">
        <f>'GET DATA EN'!R102</f>
        <v>0</v>
      </c>
      <c r="S102" s="10">
        <f>'GET DATA EN'!S102</f>
        <v>0</v>
      </c>
      <c r="T102" s="243">
        <f>'GET DATA EN'!T102</f>
        <v>0</v>
      </c>
      <c r="U102" s="9">
        <f>'GET DATA EN'!U102</f>
        <v>0</v>
      </c>
      <c r="V102" s="10">
        <f>'GET DATA EN'!V102</f>
        <v>0</v>
      </c>
      <c r="W102" s="243">
        <f>'GET DATA EN'!W102</f>
        <v>0</v>
      </c>
      <c r="X102" s="9">
        <f>'GET DATA EN'!X102</f>
        <v>0</v>
      </c>
      <c r="Y102" s="10">
        <f>'GET DATA EN'!Y102</f>
        <v>0</v>
      </c>
      <c r="Z102" s="232">
        <f>'GET DATA EN'!Z102</f>
        <v>0</v>
      </c>
      <c r="AA102" s="9">
        <f>'GET DATA EN'!AA102</f>
        <v>0</v>
      </c>
      <c r="AB102" s="10">
        <f>'GET DATA EN'!AB102</f>
        <v>0</v>
      </c>
      <c r="AC102" s="243">
        <f>'GET DATA EN'!AC102</f>
        <v>0</v>
      </c>
      <c r="AD102" s="9">
        <f>'GET DATA EN'!AD102</f>
        <v>0</v>
      </c>
      <c r="AE102" s="10">
        <f>'GET DATA EN'!AE102</f>
        <v>0</v>
      </c>
      <c r="AF102" s="232">
        <f>'GET DATA EN'!AF102</f>
        <v>0</v>
      </c>
      <c r="AG102" s="39">
        <f>'GET DATA EN'!AG102</f>
        <v>0</v>
      </c>
      <c r="AH102" s="39">
        <f>'GET DATA EN'!AH102</f>
        <v>0</v>
      </c>
      <c r="AI102" s="39">
        <f>'GET DATA EN'!AI102</f>
        <v>0</v>
      </c>
      <c r="AK102" s="240"/>
      <c r="AL102" s="240"/>
      <c r="AM102" s="240"/>
      <c r="AN102" s="240"/>
      <c r="AO102" s="240"/>
      <c r="AP102" s="240"/>
      <c r="AR102" s="240"/>
      <c r="AS102" s="240"/>
      <c r="AT102" s="240"/>
      <c r="AU102" s="240"/>
      <c r="AV102" s="240"/>
      <c r="AW102" s="240" t="e">
        <f>AP102-#REF!</f>
        <v>#REF!</v>
      </c>
    </row>
    <row r="103" spans="1:49" ht="19.5" customHeight="1" outlineLevel="1" x14ac:dyDescent="0.3">
      <c r="A103" s="286"/>
      <c r="B103" s="167" t="str">
        <f>'GET DATA EN'!B103</f>
        <v>INDUSTRIAL</v>
      </c>
      <c r="C103" s="9">
        <f>'GET DATA EN'!C103</f>
        <v>0</v>
      </c>
      <c r="D103" s="10">
        <f>'GET DATA EN'!D103</f>
        <v>0</v>
      </c>
      <c r="E103" s="243">
        <f>'GET DATA EN'!E103</f>
        <v>0</v>
      </c>
      <c r="F103" s="9">
        <f>'GET DATA EN'!F103</f>
        <v>1</v>
      </c>
      <c r="G103" s="10">
        <f>'GET DATA EN'!G103</f>
        <v>0</v>
      </c>
      <c r="H103" s="243">
        <f>'GET DATA EN'!H103</f>
        <v>465342</v>
      </c>
      <c r="I103" s="9">
        <f>'GET DATA EN'!I103</f>
        <v>0</v>
      </c>
      <c r="J103" s="10">
        <f>'GET DATA EN'!J103</f>
        <v>0</v>
      </c>
      <c r="K103" s="243">
        <f>'GET DATA EN'!K103</f>
        <v>0</v>
      </c>
      <c r="L103" s="9">
        <f>'GET DATA EN'!L103</f>
        <v>0</v>
      </c>
      <c r="M103" s="10">
        <f>'GET DATA EN'!M103</f>
        <v>0</v>
      </c>
      <c r="N103" s="232">
        <f>'GET DATA EN'!N103</f>
        <v>0</v>
      </c>
      <c r="O103" s="9">
        <f>'GET DATA EN'!O103</f>
        <v>0</v>
      </c>
      <c r="P103" s="10">
        <f>'GET DATA EN'!P103</f>
        <v>0</v>
      </c>
      <c r="Q103" s="243">
        <f>'GET DATA EN'!Q103</f>
        <v>0</v>
      </c>
      <c r="R103" s="9">
        <f>'GET DATA EN'!R103</f>
        <v>0</v>
      </c>
      <c r="S103" s="10">
        <f>'GET DATA EN'!S103</f>
        <v>0</v>
      </c>
      <c r="T103" s="243">
        <f>'GET DATA EN'!T103</f>
        <v>0</v>
      </c>
      <c r="U103" s="9">
        <f>'GET DATA EN'!U103</f>
        <v>0</v>
      </c>
      <c r="V103" s="10">
        <f>'GET DATA EN'!V103</f>
        <v>0</v>
      </c>
      <c r="W103" s="243">
        <f>'GET DATA EN'!W103</f>
        <v>0</v>
      </c>
      <c r="X103" s="9">
        <f>'GET DATA EN'!X103</f>
        <v>0</v>
      </c>
      <c r="Y103" s="10">
        <f>'GET DATA EN'!Y103</f>
        <v>0</v>
      </c>
      <c r="Z103" s="232">
        <f>'GET DATA EN'!Z103</f>
        <v>0</v>
      </c>
      <c r="AA103" s="9">
        <f>'GET DATA EN'!AA103</f>
        <v>0</v>
      </c>
      <c r="AB103" s="10">
        <f>'GET DATA EN'!AB103</f>
        <v>0</v>
      </c>
      <c r="AC103" s="243">
        <f>'GET DATA EN'!AC103</f>
        <v>0</v>
      </c>
      <c r="AD103" s="9">
        <f>'GET DATA EN'!AD103</f>
        <v>0</v>
      </c>
      <c r="AE103" s="10">
        <f>'GET DATA EN'!AE103</f>
        <v>0</v>
      </c>
      <c r="AF103" s="232">
        <f>'GET DATA EN'!AF103</f>
        <v>0</v>
      </c>
      <c r="AG103" s="39">
        <f>'GET DATA EN'!AG103</f>
        <v>1</v>
      </c>
      <c r="AH103" s="39">
        <f>'GET DATA EN'!AH103</f>
        <v>0</v>
      </c>
      <c r="AI103" s="39">
        <f>'GET DATA EN'!AI103</f>
        <v>465342</v>
      </c>
      <c r="AK103" s="240"/>
      <c r="AL103" s="240"/>
      <c r="AM103" s="240"/>
      <c r="AN103" s="240"/>
      <c r="AO103" s="240"/>
      <c r="AP103" s="240"/>
      <c r="AR103" s="240"/>
      <c r="AS103" s="240"/>
      <c r="AT103" s="240"/>
      <c r="AU103" s="240"/>
      <c r="AV103" s="240"/>
      <c r="AW103" s="240" t="e">
        <f>AP103-#REF!</f>
        <v>#REF!</v>
      </c>
    </row>
    <row r="104" spans="1:49" ht="19.5" customHeight="1" outlineLevel="1" thickBot="1" x14ac:dyDescent="0.35">
      <c r="A104" s="287"/>
      <c r="B104" s="167" t="str">
        <f>'GET DATA EN'!B104</f>
        <v>AIRCONDITIONING/COGENERATION</v>
      </c>
      <c r="C104" s="160">
        <f>'GET DATA EN'!C104</f>
        <v>0</v>
      </c>
      <c r="D104" s="148">
        <f>'GET DATA EN'!D104</f>
        <v>0</v>
      </c>
      <c r="E104" s="157">
        <f>'GET DATA EN'!E104</f>
        <v>0</v>
      </c>
      <c r="F104" s="160">
        <f>'GET DATA EN'!F104</f>
        <v>0</v>
      </c>
      <c r="G104" s="148">
        <f>'GET DATA EN'!G104</f>
        <v>0</v>
      </c>
      <c r="H104" s="157">
        <f>'GET DATA EN'!H104</f>
        <v>0</v>
      </c>
      <c r="I104" s="160">
        <f>'GET DATA EN'!I104</f>
        <v>3</v>
      </c>
      <c r="J104" s="148">
        <f>'GET DATA EN'!J104</f>
        <v>0</v>
      </c>
      <c r="K104" s="157">
        <f>'GET DATA EN'!K104</f>
        <v>80898</v>
      </c>
      <c r="L104" s="160">
        <f>'GET DATA EN'!L104</f>
        <v>0</v>
      </c>
      <c r="M104" s="148">
        <f>'GET DATA EN'!M104</f>
        <v>0</v>
      </c>
      <c r="N104" s="233">
        <f>'GET DATA EN'!N104</f>
        <v>0</v>
      </c>
      <c r="O104" s="160">
        <f>'GET DATA EN'!O104</f>
        <v>0</v>
      </c>
      <c r="P104" s="148">
        <f>'GET DATA EN'!P104</f>
        <v>0</v>
      </c>
      <c r="Q104" s="157">
        <f>'GET DATA EN'!Q104</f>
        <v>0</v>
      </c>
      <c r="R104" s="160">
        <f>'GET DATA EN'!R104</f>
        <v>0</v>
      </c>
      <c r="S104" s="148">
        <f>'GET DATA EN'!S104</f>
        <v>0</v>
      </c>
      <c r="T104" s="157">
        <f>'GET DATA EN'!T104</f>
        <v>0</v>
      </c>
      <c r="U104" s="160">
        <f>'GET DATA EN'!U104</f>
        <v>0</v>
      </c>
      <c r="V104" s="148">
        <f>'GET DATA EN'!V104</f>
        <v>0</v>
      </c>
      <c r="W104" s="157">
        <f>'GET DATA EN'!W104</f>
        <v>0</v>
      </c>
      <c r="X104" s="160">
        <f>'GET DATA EN'!X104</f>
        <v>0</v>
      </c>
      <c r="Y104" s="148">
        <f>'GET DATA EN'!Y104</f>
        <v>0</v>
      </c>
      <c r="Z104" s="233">
        <f>'GET DATA EN'!Z104</f>
        <v>0</v>
      </c>
      <c r="AA104" s="160">
        <f>'GET DATA EN'!AA104</f>
        <v>0</v>
      </c>
      <c r="AB104" s="148">
        <f>'GET DATA EN'!AB104</f>
        <v>0</v>
      </c>
      <c r="AC104" s="157">
        <f>'GET DATA EN'!AC104</f>
        <v>0</v>
      </c>
      <c r="AD104" s="160">
        <f>'GET DATA EN'!AD104</f>
        <v>0</v>
      </c>
      <c r="AE104" s="148">
        <f>'GET DATA EN'!AE104</f>
        <v>0</v>
      </c>
      <c r="AF104" s="233">
        <f>'GET DATA EN'!AF104</f>
        <v>0</v>
      </c>
      <c r="AG104" s="39">
        <f>'GET DATA EN'!AG104</f>
        <v>3</v>
      </c>
      <c r="AH104" s="39">
        <f>'GET DATA EN'!AH104</f>
        <v>0</v>
      </c>
      <c r="AI104" s="39">
        <f>'GET DATA EN'!AI104</f>
        <v>80898</v>
      </c>
      <c r="AK104" s="240"/>
      <c r="AL104" s="240"/>
      <c r="AM104" s="240"/>
      <c r="AN104" s="240"/>
      <c r="AO104" s="240"/>
      <c r="AP104" s="240"/>
      <c r="AR104" s="240"/>
      <c r="AS104" s="240"/>
      <c r="AT104" s="240"/>
      <c r="AU104" s="240"/>
      <c r="AV104" s="240"/>
      <c r="AW104" s="240" t="e">
        <f>AP104-#REF!</f>
        <v>#REF!</v>
      </c>
    </row>
    <row r="105" spans="1:49" ht="36" customHeight="1" outlineLevel="1" x14ac:dyDescent="0.3">
      <c r="A105" s="285">
        <f>'GET DATA EN'!A105</f>
        <v>17</v>
      </c>
      <c r="B105" s="168" t="str">
        <f>'GET DATA EN'!B105</f>
        <v>SOVEL S.A.</v>
      </c>
      <c r="C105" s="73">
        <f>'GET DATA EN'!C105</f>
        <v>0</v>
      </c>
      <c r="D105" s="121">
        <f>'GET DATA EN'!D105</f>
        <v>0</v>
      </c>
      <c r="E105" s="242">
        <f>'GET DATA EN'!E105</f>
        <v>0</v>
      </c>
      <c r="F105" s="73">
        <f>'GET DATA EN'!F105</f>
        <v>1</v>
      </c>
      <c r="G105" s="121">
        <f>'GET DATA EN'!G105</f>
        <v>0</v>
      </c>
      <c r="H105" s="242">
        <f>'GET DATA EN'!H105</f>
        <v>4255504</v>
      </c>
      <c r="I105" s="73">
        <f>'GET DATA EN'!I105</f>
        <v>0</v>
      </c>
      <c r="J105" s="121">
        <f>'GET DATA EN'!J105</f>
        <v>0</v>
      </c>
      <c r="K105" s="242">
        <f>'GET DATA EN'!K105</f>
        <v>0</v>
      </c>
      <c r="L105" s="73">
        <f>'GET DATA EN'!L105</f>
        <v>0</v>
      </c>
      <c r="M105" s="121">
        <f>'GET DATA EN'!M105</f>
        <v>0</v>
      </c>
      <c r="N105" s="231">
        <f>'GET DATA EN'!N105</f>
        <v>0</v>
      </c>
      <c r="O105" s="73">
        <f>'GET DATA EN'!O105</f>
        <v>0</v>
      </c>
      <c r="P105" s="121">
        <f>'GET DATA EN'!P105</f>
        <v>0</v>
      </c>
      <c r="Q105" s="242">
        <f>'GET DATA EN'!Q105</f>
        <v>0</v>
      </c>
      <c r="R105" s="73">
        <f>'GET DATA EN'!R105</f>
        <v>0</v>
      </c>
      <c r="S105" s="121">
        <f>'GET DATA EN'!S105</f>
        <v>0</v>
      </c>
      <c r="T105" s="242">
        <f>'GET DATA EN'!T105</f>
        <v>0</v>
      </c>
      <c r="U105" s="73">
        <f>'GET DATA EN'!U105</f>
        <v>0</v>
      </c>
      <c r="V105" s="121">
        <f>'GET DATA EN'!V105</f>
        <v>0</v>
      </c>
      <c r="W105" s="242">
        <f>'GET DATA EN'!W105</f>
        <v>0</v>
      </c>
      <c r="X105" s="73">
        <f>'GET DATA EN'!X105</f>
        <v>0</v>
      </c>
      <c r="Y105" s="121">
        <f>'GET DATA EN'!Y105</f>
        <v>0</v>
      </c>
      <c r="Z105" s="231">
        <f>'GET DATA EN'!Z105</f>
        <v>0</v>
      </c>
      <c r="AA105" s="73">
        <f>'GET DATA EN'!AA105</f>
        <v>0</v>
      </c>
      <c r="AB105" s="121">
        <f>'GET DATA EN'!AB105</f>
        <v>0</v>
      </c>
      <c r="AC105" s="242">
        <f>'GET DATA EN'!AC105</f>
        <v>0</v>
      </c>
      <c r="AD105" s="73">
        <f>'GET DATA EN'!AD105</f>
        <v>0</v>
      </c>
      <c r="AE105" s="121">
        <f>'GET DATA EN'!AE105</f>
        <v>0</v>
      </c>
      <c r="AF105" s="231">
        <f>'GET DATA EN'!AF105</f>
        <v>0</v>
      </c>
      <c r="AG105" s="121">
        <f>'GET DATA EN'!AG105</f>
        <v>1</v>
      </c>
      <c r="AH105" s="74">
        <f>'GET DATA EN'!AH105</f>
        <v>0</v>
      </c>
      <c r="AI105" s="74">
        <f>'GET DATA EN'!AI105</f>
        <v>4255504</v>
      </c>
      <c r="AK105" s="240"/>
      <c r="AL105" s="240"/>
      <c r="AM105" s="240"/>
      <c r="AN105" s="240"/>
      <c r="AO105" s="240"/>
      <c r="AP105" s="240"/>
      <c r="AR105" s="240"/>
      <c r="AS105" s="240"/>
      <c r="AT105" s="240"/>
      <c r="AU105" s="240"/>
      <c r="AV105" s="240"/>
      <c r="AW105" s="240" t="e">
        <f>AP105-#REF!</f>
        <v>#REF!</v>
      </c>
    </row>
    <row r="106" spans="1:49" ht="19.5" customHeight="1" outlineLevel="1" x14ac:dyDescent="0.3">
      <c r="A106" s="286"/>
      <c r="B106" s="167" t="str">
        <f>'GET DATA EN'!B106</f>
        <v>RESIDENTIAL</v>
      </c>
      <c r="C106" s="9">
        <f>'GET DATA EN'!C106</f>
        <v>0</v>
      </c>
      <c r="D106" s="10">
        <f>'GET DATA EN'!D106</f>
        <v>0</v>
      </c>
      <c r="E106" s="243">
        <f>'GET DATA EN'!E106</f>
        <v>0</v>
      </c>
      <c r="F106" s="9">
        <f>'GET DATA EN'!F106</f>
        <v>0</v>
      </c>
      <c r="G106" s="10">
        <f>'GET DATA EN'!G106</f>
        <v>0</v>
      </c>
      <c r="H106" s="243">
        <f>'GET DATA EN'!H106</f>
        <v>0</v>
      </c>
      <c r="I106" s="9">
        <f>'GET DATA EN'!I106</f>
        <v>0</v>
      </c>
      <c r="J106" s="10">
        <f>'GET DATA EN'!J106</f>
        <v>0</v>
      </c>
      <c r="K106" s="243">
        <f>'GET DATA EN'!K106</f>
        <v>0</v>
      </c>
      <c r="L106" s="9">
        <f>'GET DATA EN'!L106</f>
        <v>0</v>
      </c>
      <c r="M106" s="10">
        <f>'GET DATA EN'!M106</f>
        <v>0</v>
      </c>
      <c r="N106" s="232">
        <f>'GET DATA EN'!N106</f>
        <v>0</v>
      </c>
      <c r="O106" s="9">
        <f>'GET DATA EN'!O106</f>
        <v>0</v>
      </c>
      <c r="P106" s="10">
        <f>'GET DATA EN'!P106</f>
        <v>0</v>
      </c>
      <c r="Q106" s="243">
        <f>'GET DATA EN'!Q106</f>
        <v>0</v>
      </c>
      <c r="R106" s="9">
        <f>'GET DATA EN'!R106</f>
        <v>0</v>
      </c>
      <c r="S106" s="10">
        <f>'GET DATA EN'!S106</f>
        <v>0</v>
      </c>
      <c r="T106" s="243">
        <f>'GET DATA EN'!T106</f>
        <v>0</v>
      </c>
      <c r="U106" s="9">
        <f>'GET DATA EN'!U106</f>
        <v>0</v>
      </c>
      <c r="V106" s="10">
        <f>'GET DATA EN'!V106</f>
        <v>0</v>
      </c>
      <c r="W106" s="243">
        <f>'GET DATA EN'!W106</f>
        <v>0</v>
      </c>
      <c r="X106" s="9">
        <f>'GET DATA EN'!X106</f>
        <v>0</v>
      </c>
      <c r="Y106" s="10">
        <f>'GET DATA EN'!Y106</f>
        <v>0</v>
      </c>
      <c r="Z106" s="232">
        <f>'GET DATA EN'!Z106</f>
        <v>0</v>
      </c>
      <c r="AA106" s="9">
        <f>'GET DATA EN'!AA106</f>
        <v>0</v>
      </c>
      <c r="AB106" s="10">
        <f>'GET DATA EN'!AB106</f>
        <v>0</v>
      </c>
      <c r="AC106" s="243">
        <f>'GET DATA EN'!AC106</f>
        <v>0</v>
      </c>
      <c r="AD106" s="9">
        <f>'GET DATA EN'!AD106</f>
        <v>0</v>
      </c>
      <c r="AE106" s="10">
        <f>'GET DATA EN'!AE106</f>
        <v>0</v>
      </c>
      <c r="AF106" s="232">
        <f>'GET DATA EN'!AF106</f>
        <v>0</v>
      </c>
      <c r="AG106" s="39">
        <f>'GET DATA EN'!AG106</f>
        <v>0</v>
      </c>
      <c r="AH106" s="39">
        <f>'GET DATA EN'!AH106</f>
        <v>0</v>
      </c>
      <c r="AI106" s="39">
        <f>'GET DATA EN'!AI106</f>
        <v>0</v>
      </c>
      <c r="AK106" s="240"/>
      <c r="AL106" s="240"/>
      <c r="AM106" s="240"/>
      <c r="AN106" s="240"/>
      <c r="AO106" s="240"/>
      <c r="AP106" s="240"/>
      <c r="AR106" s="240"/>
      <c r="AS106" s="240"/>
      <c r="AT106" s="240"/>
      <c r="AU106" s="240"/>
      <c r="AV106" s="240"/>
      <c r="AW106" s="240" t="e">
        <f>AP106-#REF!</f>
        <v>#REF!</v>
      </c>
    </row>
    <row r="107" spans="1:49" ht="19.5" customHeight="1" outlineLevel="1" x14ac:dyDescent="0.3">
      <c r="A107" s="286"/>
      <c r="B107" s="167" t="str">
        <f>'GET DATA EN'!B107</f>
        <v>COMMERCIAL</v>
      </c>
      <c r="C107" s="9">
        <f>'GET DATA EN'!C107</f>
        <v>0</v>
      </c>
      <c r="D107" s="10">
        <f>'GET DATA EN'!D107</f>
        <v>0</v>
      </c>
      <c r="E107" s="243">
        <f>'GET DATA EN'!E107</f>
        <v>0</v>
      </c>
      <c r="F107" s="9">
        <f>'GET DATA EN'!F107</f>
        <v>0</v>
      </c>
      <c r="G107" s="10">
        <f>'GET DATA EN'!G107</f>
        <v>0</v>
      </c>
      <c r="H107" s="243">
        <f>'GET DATA EN'!H107</f>
        <v>0</v>
      </c>
      <c r="I107" s="9">
        <f>'GET DATA EN'!I107</f>
        <v>0</v>
      </c>
      <c r="J107" s="10">
        <f>'GET DATA EN'!J107</f>
        <v>0</v>
      </c>
      <c r="K107" s="243">
        <f>'GET DATA EN'!K107</f>
        <v>0</v>
      </c>
      <c r="L107" s="9">
        <f>'GET DATA EN'!L107</f>
        <v>0</v>
      </c>
      <c r="M107" s="10">
        <f>'GET DATA EN'!M107</f>
        <v>0</v>
      </c>
      <c r="N107" s="232">
        <f>'GET DATA EN'!N107</f>
        <v>0</v>
      </c>
      <c r="O107" s="9">
        <f>'GET DATA EN'!O107</f>
        <v>0</v>
      </c>
      <c r="P107" s="10">
        <f>'GET DATA EN'!P107</f>
        <v>0</v>
      </c>
      <c r="Q107" s="243">
        <f>'GET DATA EN'!Q107</f>
        <v>0</v>
      </c>
      <c r="R107" s="9">
        <f>'GET DATA EN'!R107</f>
        <v>0</v>
      </c>
      <c r="S107" s="10">
        <f>'GET DATA EN'!S107</f>
        <v>0</v>
      </c>
      <c r="T107" s="243">
        <f>'GET DATA EN'!T107</f>
        <v>0</v>
      </c>
      <c r="U107" s="9">
        <f>'GET DATA EN'!U107</f>
        <v>0</v>
      </c>
      <c r="V107" s="10">
        <f>'GET DATA EN'!V107</f>
        <v>0</v>
      </c>
      <c r="W107" s="243">
        <f>'GET DATA EN'!W107</f>
        <v>0</v>
      </c>
      <c r="X107" s="9">
        <f>'GET DATA EN'!X107</f>
        <v>0</v>
      </c>
      <c r="Y107" s="10">
        <f>'GET DATA EN'!Y107</f>
        <v>0</v>
      </c>
      <c r="Z107" s="232">
        <f>'GET DATA EN'!Z107</f>
        <v>0</v>
      </c>
      <c r="AA107" s="9">
        <f>'GET DATA EN'!AA107</f>
        <v>0</v>
      </c>
      <c r="AB107" s="10">
        <f>'GET DATA EN'!AB107</f>
        <v>0</v>
      </c>
      <c r="AC107" s="243">
        <f>'GET DATA EN'!AC107</f>
        <v>0</v>
      </c>
      <c r="AD107" s="9">
        <f>'GET DATA EN'!AD107</f>
        <v>0</v>
      </c>
      <c r="AE107" s="10">
        <f>'GET DATA EN'!AE107</f>
        <v>0</v>
      </c>
      <c r="AF107" s="232">
        <f>'GET DATA EN'!AF107</f>
        <v>0</v>
      </c>
      <c r="AG107" s="39">
        <f>'GET DATA EN'!AG107</f>
        <v>0</v>
      </c>
      <c r="AH107" s="39">
        <f>'GET DATA EN'!AH107</f>
        <v>0</v>
      </c>
      <c r="AI107" s="39">
        <f>'GET DATA EN'!AI107</f>
        <v>0</v>
      </c>
      <c r="AK107" s="240"/>
      <c r="AL107" s="240"/>
      <c r="AM107" s="240"/>
      <c r="AN107" s="240"/>
      <c r="AO107" s="240"/>
      <c r="AP107" s="240"/>
      <c r="AR107" s="240"/>
      <c r="AS107" s="240"/>
      <c r="AT107" s="240"/>
      <c r="AU107" s="240"/>
      <c r="AV107" s="240"/>
      <c r="AW107" s="240" t="e">
        <f>AP107-#REF!</f>
        <v>#REF!</v>
      </c>
    </row>
    <row r="108" spans="1:49" ht="19.5" customHeight="1" outlineLevel="1" x14ac:dyDescent="0.3">
      <c r="A108" s="286"/>
      <c r="B108" s="167" t="str">
        <f>'GET DATA EN'!B108</f>
        <v>CNG</v>
      </c>
      <c r="C108" s="9">
        <f>'GET DATA EN'!C108</f>
        <v>0</v>
      </c>
      <c r="D108" s="10">
        <f>'GET DATA EN'!D108</f>
        <v>0</v>
      </c>
      <c r="E108" s="243">
        <f>'GET DATA EN'!E108</f>
        <v>0</v>
      </c>
      <c r="F108" s="9">
        <f>'GET DATA EN'!F108</f>
        <v>0</v>
      </c>
      <c r="G108" s="10">
        <f>'GET DATA EN'!G108</f>
        <v>0</v>
      </c>
      <c r="H108" s="243">
        <f>'GET DATA EN'!H108</f>
        <v>0</v>
      </c>
      <c r="I108" s="9">
        <f>'GET DATA EN'!I108</f>
        <v>0</v>
      </c>
      <c r="J108" s="10">
        <f>'GET DATA EN'!J108</f>
        <v>0</v>
      </c>
      <c r="K108" s="243">
        <f>'GET DATA EN'!K108</f>
        <v>0</v>
      </c>
      <c r="L108" s="9">
        <f>'GET DATA EN'!L108</f>
        <v>0</v>
      </c>
      <c r="M108" s="10">
        <f>'GET DATA EN'!M108</f>
        <v>0</v>
      </c>
      <c r="N108" s="232">
        <f>'GET DATA EN'!N108</f>
        <v>0</v>
      </c>
      <c r="O108" s="9">
        <f>'GET DATA EN'!O108</f>
        <v>0</v>
      </c>
      <c r="P108" s="10">
        <f>'GET DATA EN'!P108</f>
        <v>0</v>
      </c>
      <c r="Q108" s="243">
        <f>'GET DATA EN'!Q108</f>
        <v>0</v>
      </c>
      <c r="R108" s="9">
        <f>'GET DATA EN'!R108</f>
        <v>0</v>
      </c>
      <c r="S108" s="10">
        <f>'GET DATA EN'!S108</f>
        <v>0</v>
      </c>
      <c r="T108" s="243">
        <f>'GET DATA EN'!T108</f>
        <v>0</v>
      </c>
      <c r="U108" s="9">
        <f>'GET DATA EN'!U108</f>
        <v>0</v>
      </c>
      <c r="V108" s="10">
        <f>'GET DATA EN'!V108</f>
        <v>0</v>
      </c>
      <c r="W108" s="243">
        <f>'GET DATA EN'!W108</f>
        <v>0</v>
      </c>
      <c r="X108" s="9">
        <f>'GET DATA EN'!X108</f>
        <v>0</v>
      </c>
      <c r="Y108" s="10">
        <f>'GET DATA EN'!Y108</f>
        <v>0</v>
      </c>
      <c r="Z108" s="232">
        <f>'GET DATA EN'!Z108</f>
        <v>0</v>
      </c>
      <c r="AA108" s="9">
        <f>'GET DATA EN'!AA108</f>
        <v>0</v>
      </c>
      <c r="AB108" s="10">
        <f>'GET DATA EN'!AB108</f>
        <v>0</v>
      </c>
      <c r="AC108" s="243">
        <f>'GET DATA EN'!AC108</f>
        <v>0</v>
      </c>
      <c r="AD108" s="9">
        <f>'GET DATA EN'!AD108</f>
        <v>0</v>
      </c>
      <c r="AE108" s="10">
        <f>'GET DATA EN'!AE108</f>
        <v>0</v>
      </c>
      <c r="AF108" s="232">
        <f>'GET DATA EN'!AF108</f>
        <v>0</v>
      </c>
      <c r="AG108" s="39">
        <f>'GET DATA EN'!AG108</f>
        <v>0</v>
      </c>
      <c r="AH108" s="39">
        <f>'GET DATA EN'!AH108</f>
        <v>0</v>
      </c>
      <c r="AI108" s="39">
        <f>'GET DATA EN'!AI108</f>
        <v>0</v>
      </c>
      <c r="AK108" s="240"/>
      <c r="AL108" s="240"/>
      <c r="AM108" s="240"/>
      <c r="AN108" s="240"/>
      <c r="AO108" s="240"/>
      <c r="AP108" s="240"/>
      <c r="AR108" s="240"/>
      <c r="AS108" s="240"/>
      <c r="AT108" s="240"/>
      <c r="AU108" s="240"/>
      <c r="AV108" s="240"/>
      <c r="AW108" s="240" t="e">
        <f>AP108-#REF!</f>
        <v>#REF!</v>
      </c>
    </row>
    <row r="109" spans="1:49" ht="19.5" customHeight="1" outlineLevel="1" x14ac:dyDescent="0.3">
      <c r="A109" s="286"/>
      <c r="B109" s="167" t="str">
        <f>'GET DATA EN'!B109</f>
        <v>INDUSTRIAL</v>
      </c>
      <c r="C109" s="9">
        <f>'GET DATA EN'!C109</f>
        <v>0</v>
      </c>
      <c r="D109" s="10">
        <f>'GET DATA EN'!D109</f>
        <v>0</v>
      </c>
      <c r="E109" s="243">
        <f>'GET DATA EN'!E109</f>
        <v>0</v>
      </c>
      <c r="F109" s="9">
        <f>'GET DATA EN'!F109</f>
        <v>1</v>
      </c>
      <c r="G109" s="10">
        <f>'GET DATA EN'!G109</f>
        <v>0</v>
      </c>
      <c r="H109" s="243">
        <f>'GET DATA EN'!H109</f>
        <v>4255504</v>
      </c>
      <c r="I109" s="9">
        <f>'GET DATA EN'!I109</f>
        <v>0</v>
      </c>
      <c r="J109" s="10">
        <f>'GET DATA EN'!J109</f>
        <v>0</v>
      </c>
      <c r="K109" s="243">
        <f>'GET DATA EN'!K109</f>
        <v>0</v>
      </c>
      <c r="L109" s="9">
        <f>'GET DATA EN'!L109</f>
        <v>0</v>
      </c>
      <c r="M109" s="10">
        <f>'GET DATA EN'!M109</f>
        <v>0</v>
      </c>
      <c r="N109" s="232">
        <f>'GET DATA EN'!N109</f>
        <v>0</v>
      </c>
      <c r="O109" s="9">
        <f>'GET DATA EN'!O109</f>
        <v>0</v>
      </c>
      <c r="P109" s="10">
        <f>'GET DATA EN'!P109</f>
        <v>0</v>
      </c>
      <c r="Q109" s="243">
        <f>'GET DATA EN'!Q109</f>
        <v>0</v>
      </c>
      <c r="R109" s="9">
        <f>'GET DATA EN'!R109</f>
        <v>0</v>
      </c>
      <c r="S109" s="10">
        <f>'GET DATA EN'!S109</f>
        <v>0</v>
      </c>
      <c r="T109" s="243">
        <f>'GET DATA EN'!T109</f>
        <v>0</v>
      </c>
      <c r="U109" s="9">
        <f>'GET DATA EN'!U109</f>
        <v>0</v>
      </c>
      <c r="V109" s="10">
        <f>'GET DATA EN'!V109</f>
        <v>0</v>
      </c>
      <c r="W109" s="243">
        <f>'GET DATA EN'!W109</f>
        <v>0</v>
      </c>
      <c r="X109" s="9">
        <f>'GET DATA EN'!X109</f>
        <v>0</v>
      </c>
      <c r="Y109" s="10">
        <f>'GET DATA EN'!Y109</f>
        <v>0</v>
      </c>
      <c r="Z109" s="232">
        <f>'GET DATA EN'!Z109</f>
        <v>0</v>
      </c>
      <c r="AA109" s="9">
        <f>'GET DATA EN'!AA109</f>
        <v>0</v>
      </c>
      <c r="AB109" s="10">
        <f>'GET DATA EN'!AB109</f>
        <v>0</v>
      </c>
      <c r="AC109" s="243">
        <f>'GET DATA EN'!AC109</f>
        <v>0</v>
      </c>
      <c r="AD109" s="9">
        <f>'GET DATA EN'!AD109</f>
        <v>0</v>
      </c>
      <c r="AE109" s="10">
        <f>'GET DATA EN'!AE109</f>
        <v>0</v>
      </c>
      <c r="AF109" s="232">
        <f>'GET DATA EN'!AF109</f>
        <v>0</v>
      </c>
      <c r="AG109" s="39">
        <f>'GET DATA EN'!AG109</f>
        <v>1</v>
      </c>
      <c r="AH109" s="39">
        <f>'GET DATA EN'!AH109</f>
        <v>0</v>
      </c>
      <c r="AI109" s="39">
        <f>'GET DATA EN'!AI109</f>
        <v>4255504</v>
      </c>
      <c r="AK109" s="240"/>
      <c r="AL109" s="240"/>
      <c r="AM109" s="240"/>
      <c r="AN109" s="240"/>
      <c r="AO109" s="240"/>
      <c r="AP109" s="240"/>
      <c r="AR109" s="240"/>
      <c r="AS109" s="240"/>
      <c r="AT109" s="240"/>
      <c r="AU109" s="240"/>
      <c r="AV109" s="240"/>
      <c r="AW109" s="240" t="e">
        <f>AP109-#REF!</f>
        <v>#REF!</v>
      </c>
    </row>
    <row r="110" spans="1:49" ht="19.5" customHeight="1" outlineLevel="1" thickBot="1" x14ac:dyDescent="0.35">
      <c r="A110" s="287"/>
      <c r="B110" s="167" t="str">
        <f>'GET DATA EN'!B110</f>
        <v>AIRCONDITIONING/COGENERATION</v>
      </c>
      <c r="C110" s="160">
        <f>'GET DATA EN'!C110</f>
        <v>0</v>
      </c>
      <c r="D110" s="148">
        <f>'GET DATA EN'!D110</f>
        <v>0</v>
      </c>
      <c r="E110" s="157">
        <f>'GET DATA EN'!E110</f>
        <v>0</v>
      </c>
      <c r="F110" s="160">
        <f>'GET DATA EN'!F110</f>
        <v>0</v>
      </c>
      <c r="G110" s="148">
        <f>'GET DATA EN'!G110</f>
        <v>0</v>
      </c>
      <c r="H110" s="157">
        <f>'GET DATA EN'!H110</f>
        <v>0</v>
      </c>
      <c r="I110" s="160">
        <f>'GET DATA EN'!I110</f>
        <v>0</v>
      </c>
      <c r="J110" s="148">
        <f>'GET DATA EN'!J110</f>
        <v>0</v>
      </c>
      <c r="K110" s="157">
        <f>'GET DATA EN'!K110</f>
        <v>0</v>
      </c>
      <c r="L110" s="160">
        <f>'GET DATA EN'!L110</f>
        <v>0</v>
      </c>
      <c r="M110" s="148">
        <f>'GET DATA EN'!M110</f>
        <v>0</v>
      </c>
      <c r="N110" s="233">
        <f>'GET DATA EN'!N110</f>
        <v>0</v>
      </c>
      <c r="O110" s="160">
        <f>'GET DATA EN'!O110</f>
        <v>0</v>
      </c>
      <c r="P110" s="148">
        <f>'GET DATA EN'!P110</f>
        <v>0</v>
      </c>
      <c r="Q110" s="157">
        <f>'GET DATA EN'!Q110</f>
        <v>0</v>
      </c>
      <c r="R110" s="160">
        <f>'GET DATA EN'!R110</f>
        <v>0</v>
      </c>
      <c r="S110" s="148">
        <f>'GET DATA EN'!S110</f>
        <v>0</v>
      </c>
      <c r="T110" s="157">
        <f>'GET DATA EN'!T110</f>
        <v>0</v>
      </c>
      <c r="U110" s="160">
        <f>'GET DATA EN'!U110</f>
        <v>0</v>
      </c>
      <c r="V110" s="148">
        <f>'GET DATA EN'!V110</f>
        <v>0</v>
      </c>
      <c r="W110" s="157">
        <f>'GET DATA EN'!W110</f>
        <v>0</v>
      </c>
      <c r="X110" s="160">
        <f>'GET DATA EN'!X110</f>
        <v>0</v>
      </c>
      <c r="Y110" s="148">
        <f>'GET DATA EN'!Y110</f>
        <v>0</v>
      </c>
      <c r="Z110" s="233">
        <f>'GET DATA EN'!Z110</f>
        <v>0</v>
      </c>
      <c r="AA110" s="160">
        <f>'GET DATA EN'!AA110</f>
        <v>0</v>
      </c>
      <c r="AB110" s="148">
        <f>'GET DATA EN'!AB110</f>
        <v>0</v>
      </c>
      <c r="AC110" s="157">
        <f>'GET DATA EN'!AC110</f>
        <v>0</v>
      </c>
      <c r="AD110" s="160">
        <f>'GET DATA EN'!AD110</f>
        <v>0</v>
      </c>
      <c r="AE110" s="148">
        <f>'GET DATA EN'!AE110</f>
        <v>0</v>
      </c>
      <c r="AF110" s="233">
        <f>'GET DATA EN'!AF110</f>
        <v>0</v>
      </c>
      <c r="AG110" s="39">
        <f>'GET DATA EN'!AG110</f>
        <v>0</v>
      </c>
      <c r="AH110" s="39">
        <f>'GET DATA EN'!AH110</f>
        <v>0</v>
      </c>
      <c r="AI110" s="39">
        <f>'GET DATA EN'!AI110</f>
        <v>0</v>
      </c>
      <c r="AK110" s="240"/>
      <c r="AL110" s="240"/>
      <c r="AM110" s="240"/>
      <c r="AN110" s="240"/>
      <c r="AO110" s="240"/>
      <c r="AP110" s="240"/>
      <c r="AR110" s="240"/>
      <c r="AS110" s="240"/>
      <c r="AT110" s="240"/>
      <c r="AU110" s="240"/>
      <c r="AV110" s="240"/>
      <c r="AW110" s="240" t="e">
        <f>AP110-#REF!</f>
        <v>#REF!</v>
      </c>
    </row>
    <row r="111" spans="1:49" ht="42" customHeight="1" outlineLevel="1" x14ac:dyDescent="0.3">
      <c r="A111" s="285">
        <f>'GET DATA EN'!A111</f>
        <v>18</v>
      </c>
      <c r="B111" s="168" t="str">
        <f>'GET DATA EN'!B111</f>
        <v>VOLTERRA S.A.</v>
      </c>
      <c r="C111" s="73">
        <f>'GET DATA EN'!C111</f>
        <v>477</v>
      </c>
      <c r="D111" s="121">
        <f>'GET DATA EN'!D111</f>
        <v>0</v>
      </c>
      <c r="E111" s="242">
        <f>'GET DATA EN'!E111</f>
        <v>2756967</v>
      </c>
      <c r="F111" s="73">
        <f>'GET DATA EN'!F111</f>
        <v>336</v>
      </c>
      <c r="G111" s="121">
        <f>'GET DATA EN'!G111</f>
        <v>0</v>
      </c>
      <c r="H111" s="242">
        <f>'GET DATA EN'!H111</f>
        <v>110951</v>
      </c>
      <c r="I111" s="73">
        <f>'GET DATA EN'!I111</f>
        <v>562</v>
      </c>
      <c r="J111" s="121">
        <f>'GET DATA EN'!J111</f>
        <v>0</v>
      </c>
      <c r="K111" s="242">
        <f>'GET DATA EN'!K111</f>
        <v>1359415</v>
      </c>
      <c r="L111" s="73">
        <f>'GET DATA EN'!L111</f>
        <v>1</v>
      </c>
      <c r="M111" s="121">
        <f>'GET DATA EN'!M111</f>
        <v>0</v>
      </c>
      <c r="N111" s="231">
        <f>'GET DATA EN'!N111</f>
        <v>37</v>
      </c>
      <c r="O111" s="73">
        <f>'GET DATA EN'!O111</f>
        <v>31</v>
      </c>
      <c r="P111" s="121">
        <f>'GET DATA EN'!P111</f>
        <v>0</v>
      </c>
      <c r="Q111" s="242">
        <f>'GET DATA EN'!Q111</f>
        <v>3862</v>
      </c>
      <c r="R111" s="73">
        <f>'GET DATA EN'!R111</f>
        <v>6</v>
      </c>
      <c r="S111" s="121">
        <f>'GET DATA EN'!S111</f>
        <v>0</v>
      </c>
      <c r="T111" s="242">
        <f>'GET DATA EN'!T111</f>
        <v>209947</v>
      </c>
      <c r="U111" s="73">
        <f>'GET DATA EN'!U111</f>
        <v>0</v>
      </c>
      <c r="V111" s="121">
        <f>'GET DATA EN'!V111</f>
        <v>0</v>
      </c>
      <c r="W111" s="242">
        <f>'GET DATA EN'!W111</f>
        <v>0</v>
      </c>
      <c r="X111" s="73">
        <f>'GET DATA EN'!X111</f>
        <v>0</v>
      </c>
      <c r="Y111" s="121">
        <f>'GET DATA EN'!Y111</f>
        <v>0</v>
      </c>
      <c r="Z111" s="231">
        <f>'GET DATA EN'!Z111</f>
        <v>0</v>
      </c>
      <c r="AA111" s="73">
        <f>'GET DATA EN'!AA111</f>
        <v>0</v>
      </c>
      <c r="AB111" s="121">
        <f>'GET DATA EN'!AB111</f>
        <v>0</v>
      </c>
      <c r="AC111" s="242">
        <f>'GET DATA EN'!AC111</f>
        <v>0</v>
      </c>
      <c r="AD111" s="73">
        <f>'GET DATA EN'!AD111</f>
        <v>0</v>
      </c>
      <c r="AE111" s="121">
        <f>'GET DATA EN'!AE111</f>
        <v>0</v>
      </c>
      <c r="AF111" s="231">
        <f>'GET DATA EN'!AF111</f>
        <v>0</v>
      </c>
      <c r="AG111" s="121">
        <f>'GET DATA EN'!AG111</f>
        <v>1413</v>
      </c>
      <c r="AH111" s="74">
        <f>'GET DATA EN'!AH111</f>
        <v>0</v>
      </c>
      <c r="AI111" s="74">
        <f>'GET DATA EN'!AI111</f>
        <v>4441179</v>
      </c>
      <c r="AK111" s="240"/>
      <c r="AL111" s="240"/>
      <c r="AM111" s="240"/>
      <c r="AN111" s="240"/>
      <c r="AO111" s="240"/>
      <c r="AP111" s="240"/>
      <c r="AR111" s="240"/>
      <c r="AS111" s="240"/>
      <c r="AT111" s="240"/>
      <c r="AU111" s="240"/>
      <c r="AV111" s="240"/>
      <c r="AW111" s="240" t="e">
        <f>AP111-#REF!</f>
        <v>#REF!</v>
      </c>
    </row>
    <row r="112" spans="1:49" ht="19.5" customHeight="1" outlineLevel="1" x14ac:dyDescent="0.3">
      <c r="A112" s="286"/>
      <c r="B112" s="167" t="str">
        <f>'GET DATA EN'!B112</f>
        <v>RESIDENTIAL</v>
      </c>
      <c r="C112" s="9">
        <f>'GET DATA EN'!C112</f>
        <v>455</v>
      </c>
      <c r="D112" s="10">
        <f>'GET DATA EN'!D112</f>
        <v>0</v>
      </c>
      <c r="E112" s="243">
        <f>'GET DATA EN'!E112</f>
        <v>50550</v>
      </c>
      <c r="F112" s="9">
        <f>'GET DATA EN'!F112</f>
        <v>312</v>
      </c>
      <c r="G112" s="10">
        <f>'GET DATA EN'!G112</f>
        <v>0</v>
      </c>
      <c r="H112" s="243">
        <f>'GET DATA EN'!H112</f>
        <v>45004</v>
      </c>
      <c r="I112" s="9">
        <f>'GET DATA EN'!I112</f>
        <v>486</v>
      </c>
      <c r="J112" s="10">
        <f>'GET DATA EN'!J112</f>
        <v>0</v>
      </c>
      <c r="K112" s="243">
        <f>'GET DATA EN'!K112</f>
        <v>69139</v>
      </c>
      <c r="L112" s="9">
        <f>'GET DATA EN'!L112</f>
        <v>1</v>
      </c>
      <c r="M112" s="10">
        <f>'GET DATA EN'!M112</f>
        <v>0</v>
      </c>
      <c r="N112" s="232">
        <f>'GET DATA EN'!N112</f>
        <v>37</v>
      </c>
      <c r="O112" s="9">
        <f>'GET DATA EN'!O112</f>
        <v>31</v>
      </c>
      <c r="P112" s="10">
        <f>'GET DATA EN'!P112</f>
        <v>0</v>
      </c>
      <c r="Q112" s="243">
        <f>'GET DATA EN'!Q112</f>
        <v>3862</v>
      </c>
      <c r="R112" s="9">
        <f>'GET DATA EN'!R112</f>
        <v>5</v>
      </c>
      <c r="S112" s="10">
        <f>'GET DATA EN'!S112</f>
        <v>0</v>
      </c>
      <c r="T112" s="243">
        <f>'GET DATA EN'!T112</f>
        <v>376</v>
      </c>
      <c r="U112" s="9">
        <f>'GET DATA EN'!U112</f>
        <v>0</v>
      </c>
      <c r="V112" s="10">
        <f>'GET DATA EN'!V112</f>
        <v>0</v>
      </c>
      <c r="W112" s="243">
        <f>'GET DATA EN'!W112</f>
        <v>0</v>
      </c>
      <c r="X112" s="9">
        <f>'GET DATA EN'!X112</f>
        <v>0</v>
      </c>
      <c r="Y112" s="10">
        <f>'GET DATA EN'!Y112</f>
        <v>0</v>
      </c>
      <c r="Z112" s="232">
        <f>'GET DATA EN'!Z112</f>
        <v>0</v>
      </c>
      <c r="AA112" s="9">
        <f>'GET DATA EN'!AA112</f>
        <v>0</v>
      </c>
      <c r="AB112" s="10">
        <f>'GET DATA EN'!AB112</f>
        <v>0</v>
      </c>
      <c r="AC112" s="243">
        <f>'GET DATA EN'!AC112</f>
        <v>0</v>
      </c>
      <c r="AD112" s="9">
        <f>'GET DATA EN'!AD112</f>
        <v>0</v>
      </c>
      <c r="AE112" s="10">
        <f>'GET DATA EN'!AE112</f>
        <v>0</v>
      </c>
      <c r="AF112" s="232">
        <f>'GET DATA EN'!AF112</f>
        <v>0</v>
      </c>
      <c r="AG112" s="39">
        <f>'GET DATA EN'!AG112</f>
        <v>1290</v>
      </c>
      <c r="AH112" s="39">
        <f>'GET DATA EN'!AH112</f>
        <v>0</v>
      </c>
      <c r="AI112" s="39">
        <f>'GET DATA EN'!AI112</f>
        <v>168968</v>
      </c>
      <c r="AK112" s="240"/>
      <c r="AL112" s="240"/>
      <c r="AM112" s="240"/>
      <c r="AN112" s="240"/>
      <c r="AO112" s="240"/>
      <c r="AP112" s="240"/>
      <c r="AR112" s="240"/>
      <c r="AS112" s="240"/>
      <c r="AT112" s="240"/>
      <c r="AU112" s="240"/>
      <c r="AV112" s="240"/>
      <c r="AW112" s="240" t="e">
        <f>AP112-#REF!</f>
        <v>#REF!</v>
      </c>
    </row>
    <row r="113" spans="1:49" ht="19.5" customHeight="1" outlineLevel="1" x14ac:dyDescent="0.3">
      <c r="A113" s="286"/>
      <c r="B113" s="167" t="str">
        <f>'GET DATA EN'!B113</f>
        <v>COMMERCIAL</v>
      </c>
      <c r="C113" s="9">
        <f>'GET DATA EN'!C113</f>
        <v>21</v>
      </c>
      <c r="D113" s="10">
        <f>'GET DATA EN'!D113</f>
        <v>0</v>
      </c>
      <c r="E113" s="243">
        <f>'GET DATA EN'!E113</f>
        <v>37926</v>
      </c>
      <c r="F113" s="9">
        <f>'GET DATA EN'!F113</f>
        <v>24</v>
      </c>
      <c r="G113" s="10">
        <f>'GET DATA EN'!G113</f>
        <v>0</v>
      </c>
      <c r="H113" s="243">
        <f>'GET DATA EN'!H113</f>
        <v>65947</v>
      </c>
      <c r="I113" s="9">
        <f>'GET DATA EN'!I113</f>
        <v>75</v>
      </c>
      <c r="J113" s="10">
        <f>'GET DATA EN'!J113</f>
        <v>0</v>
      </c>
      <c r="K113" s="243">
        <f>'GET DATA EN'!K113</f>
        <v>1174303</v>
      </c>
      <c r="L113" s="9">
        <f>'GET DATA EN'!L113</f>
        <v>0</v>
      </c>
      <c r="M113" s="10">
        <f>'GET DATA EN'!M113</f>
        <v>0</v>
      </c>
      <c r="N113" s="232">
        <f>'GET DATA EN'!N113</f>
        <v>0</v>
      </c>
      <c r="O113" s="9">
        <f>'GET DATA EN'!O113</f>
        <v>0</v>
      </c>
      <c r="P113" s="10">
        <f>'GET DATA EN'!P113</f>
        <v>0</v>
      </c>
      <c r="Q113" s="243">
        <f>'GET DATA EN'!Q113</f>
        <v>0</v>
      </c>
      <c r="R113" s="245">
        <f>'GET DATA EN'!R113</f>
        <v>0</v>
      </c>
      <c r="S113" s="10">
        <f>'GET DATA EN'!S113</f>
        <v>0</v>
      </c>
      <c r="T113" s="5">
        <f>'GET DATA EN'!T113</f>
        <v>0</v>
      </c>
      <c r="U113" s="9">
        <f>'GET DATA EN'!U113</f>
        <v>0</v>
      </c>
      <c r="V113" s="10">
        <f>'GET DATA EN'!V113</f>
        <v>0</v>
      </c>
      <c r="W113" s="243">
        <f>'GET DATA EN'!W113</f>
        <v>0</v>
      </c>
      <c r="X113" s="9">
        <f>'GET DATA EN'!X113</f>
        <v>0</v>
      </c>
      <c r="Y113" s="10">
        <f>'GET DATA EN'!Y113</f>
        <v>0</v>
      </c>
      <c r="Z113" s="232">
        <f>'GET DATA EN'!Z113</f>
        <v>0</v>
      </c>
      <c r="AA113" s="9">
        <f>'GET DATA EN'!AA113</f>
        <v>0</v>
      </c>
      <c r="AB113" s="10">
        <f>'GET DATA EN'!AB113</f>
        <v>0</v>
      </c>
      <c r="AC113" s="243">
        <f>'GET DATA EN'!AC113</f>
        <v>0</v>
      </c>
      <c r="AD113" s="9">
        <f>'GET DATA EN'!AD113</f>
        <v>0</v>
      </c>
      <c r="AE113" s="10">
        <f>'GET DATA EN'!AE113</f>
        <v>0</v>
      </c>
      <c r="AF113" s="232">
        <f>'GET DATA EN'!AF113</f>
        <v>0</v>
      </c>
      <c r="AG113" s="39">
        <f>'GET DATA EN'!AG113</f>
        <v>120</v>
      </c>
      <c r="AH113" s="39">
        <f>'GET DATA EN'!AH113</f>
        <v>0</v>
      </c>
      <c r="AI113" s="39">
        <f>'GET DATA EN'!AI113</f>
        <v>1278176</v>
      </c>
      <c r="AK113" s="240"/>
      <c r="AL113" s="240"/>
      <c r="AM113" s="240"/>
      <c r="AN113" s="240"/>
      <c r="AO113" s="240"/>
      <c r="AP113" s="240"/>
      <c r="AR113" s="240"/>
      <c r="AS113" s="240"/>
      <c r="AT113" s="240"/>
      <c r="AU113" s="240"/>
      <c r="AV113" s="240"/>
      <c r="AW113" s="240" t="e">
        <f>AP113-#REF!</f>
        <v>#REF!</v>
      </c>
    </row>
    <row r="114" spans="1:49" ht="19.5" customHeight="1" outlineLevel="1" x14ac:dyDescent="0.3">
      <c r="A114" s="286"/>
      <c r="B114" s="167" t="str">
        <f>'GET DATA EN'!B114</f>
        <v>CNG</v>
      </c>
      <c r="C114" s="9">
        <f>'GET DATA EN'!C114</f>
        <v>0</v>
      </c>
      <c r="D114" s="10">
        <f>'GET DATA EN'!D114</f>
        <v>0</v>
      </c>
      <c r="E114" s="243">
        <f>'GET DATA EN'!E114</f>
        <v>0</v>
      </c>
      <c r="F114" s="9">
        <f>'GET DATA EN'!F114</f>
        <v>0</v>
      </c>
      <c r="G114" s="10">
        <f>'GET DATA EN'!G114</f>
        <v>0</v>
      </c>
      <c r="H114" s="243">
        <f>'GET DATA EN'!H114</f>
        <v>0</v>
      </c>
      <c r="I114" s="9">
        <f>'GET DATA EN'!I114</f>
        <v>0</v>
      </c>
      <c r="J114" s="10">
        <f>'GET DATA EN'!J114</f>
        <v>0</v>
      </c>
      <c r="K114" s="243">
        <f>'GET DATA EN'!K114</f>
        <v>0</v>
      </c>
      <c r="L114" s="9">
        <f>'GET DATA EN'!L114</f>
        <v>0</v>
      </c>
      <c r="M114" s="10">
        <f>'GET DATA EN'!M114</f>
        <v>0</v>
      </c>
      <c r="N114" s="232">
        <f>'GET DATA EN'!N114</f>
        <v>0</v>
      </c>
      <c r="O114" s="9">
        <f>'GET DATA EN'!O114</f>
        <v>0</v>
      </c>
      <c r="P114" s="10">
        <f>'GET DATA EN'!P114</f>
        <v>0</v>
      </c>
      <c r="Q114" s="243">
        <f>'GET DATA EN'!Q114</f>
        <v>0</v>
      </c>
      <c r="R114" s="9">
        <f>'GET DATA EN'!R114</f>
        <v>0</v>
      </c>
      <c r="S114" s="10">
        <f>'GET DATA EN'!S114</f>
        <v>0</v>
      </c>
      <c r="T114" s="243">
        <f>'GET DATA EN'!T114</f>
        <v>0</v>
      </c>
      <c r="U114" s="9">
        <f>'GET DATA EN'!U114</f>
        <v>0</v>
      </c>
      <c r="V114" s="10">
        <f>'GET DATA EN'!V114</f>
        <v>0</v>
      </c>
      <c r="W114" s="243">
        <f>'GET DATA EN'!W114</f>
        <v>0</v>
      </c>
      <c r="X114" s="9">
        <f>'GET DATA EN'!X114</f>
        <v>0</v>
      </c>
      <c r="Y114" s="10">
        <f>'GET DATA EN'!Y114</f>
        <v>0</v>
      </c>
      <c r="Z114" s="232">
        <f>'GET DATA EN'!Z114</f>
        <v>0</v>
      </c>
      <c r="AA114" s="9">
        <f>'GET DATA EN'!AA114</f>
        <v>0</v>
      </c>
      <c r="AB114" s="10">
        <f>'GET DATA EN'!AB114</f>
        <v>0</v>
      </c>
      <c r="AC114" s="243">
        <f>'GET DATA EN'!AC114</f>
        <v>0</v>
      </c>
      <c r="AD114" s="9">
        <f>'GET DATA EN'!AD114</f>
        <v>0</v>
      </c>
      <c r="AE114" s="10">
        <f>'GET DATA EN'!AE114</f>
        <v>0</v>
      </c>
      <c r="AF114" s="232">
        <f>'GET DATA EN'!AF114</f>
        <v>0</v>
      </c>
      <c r="AG114" s="39">
        <f>'GET DATA EN'!AG114</f>
        <v>0</v>
      </c>
      <c r="AH114" s="39">
        <f>'GET DATA EN'!AH114</f>
        <v>0</v>
      </c>
      <c r="AI114" s="39">
        <f>'GET DATA EN'!AI114</f>
        <v>0</v>
      </c>
      <c r="AK114" s="240"/>
      <c r="AL114" s="240"/>
      <c r="AM114" s="240"/>
      <c r="AN114" s="240"/>
      <c r="AO114" s="240"/>
      <c r="AP114" s="240"/>
      <c r="AR114" s="240"/>
      <c r="AS114" s="240"/>
      <c r="AT114" s="240"/>
      <c r="AU114" s="240"/>
      <c r="AV114" s="240"/>
      <c r="AW114" s="240" t="e">
        <f>AP114-#REF!</f>
        <v>#REF!</v>
      </c>
    </row>
    <row r="115" spans="1:49" ht="19.2" customHeight="1" outlineLevel="1" x14ac:dyDescent="0.3">
      <c r="A115" s="286"/>
      <c r="B115" s="167" t="str">
        <f>'GET DATA EN'!B115</f>
        <v>INDUSTRIAL</v>
      </c>
      <c r="C115" s="9">
        <f>'GET DATA EN'!C115</f>
        <v>1</v>
      </c>
      <c r="D115" s="10">
        <f>'GET DATA EN'!D115</f>
        <v>0</v>
      </c>
      <c r="E115" s="243">
        <f>'GET DATA EN'!E115</f>
        <v>2668491</v>
      </c>
      <c r="F115" s="9">
        <f>'GET DATA EN'!F115</f>
        <v>0</v>
      </c>
      <c r="G115" s="10">
        <f>'GET DATA EN'!G115</f>
        <v>0</v>
      </c>
      <c r="H115" s="243">
        <f>'GET DATA EN'!H115</f>
        <v>0</v>
      </c>
      <c r="I115" s="9">
        <f>'GET DATA EN'!I115</f>
        <v>1</v>
      </c>
      <c r="J115" s="10">
        <f>'GET DATA EN'!J115</f>
        <v>0</v>
      </c>
      <c r="K115" s="243">
        <f>'GET DATA EN'!K115</f>
        <v>115973</v>
      </c>
      <c r="L115" s="9">
        <f>'GET DATA EN'!L115</f>
        <v>0</v>
      </c>
      <c r="M115" s="10">
        <f>'GET DATA EN'!M115</f>
        <v>0</v>
      </c>
      <c r="N115" s="232">
        <f>'GET DATA EN'!N115</f>
        <v>0</v>
      </c>
      <c r="O115" s="9">
        <f>'GET DATA EN'!O115</f>
        <v>0</v>
      </c>
      <c r="P115" s="10">
        <f>'GET DATA EN'!P115</f>
        <v>0</v>
      </c>
      <c r="Q115" s="243">
        <f>'GET DATA EN'!Q115</f>
        <v>0</v>
      </c>
      <c r="R115" s="9">
        <f>'GET DATA EN'!R115</f>
        <v>1</v>
      </c>
      <c r="S115" s="10">
        <f>'GET DATA EN'!S115</f>
        <v>0</v>
      </c>
      <c r="T115" s="243">
        <f>'GET DATA EN'!T115</f>
        <v>209571</v>
      </c>
      <c r="U115" s="9">
        <f>'GET DATA EN'!U115</f>
        <v>0</v>
      </c>
      <c r="V115" s="10">
        <f>'GET DATA EN'!V115</f>
        <v>0</v>
      </c>
      <c r="W115" s="243">
        <f>'GET DATA EN'!W115</f>
        <v>0</v>
      </c>
      <c r="X115" s="9">
        <f>'GET DATA EN'!X115</f>
        <v>0</v>
      </c>
      <c r="Y115" s="10">
        <f>'GET DATA EN'!Y115</f>
        <v>0</v>
      </c>
      <c r="Z115" s="232">
        <f>'GET DATA EN'!Z115</f>
        <v>0</v>
      </c>
      <c r="AA115" s="9">
        <f>'GET DATA EN'!AA115</f>
        <v>0</v>
      </c>
      <c r="AB115" s="10">
        <f>'GET DATA EN'!AB115</f>
        <v>0</v>
      </c>
      <c r="AC115" s="243">
        <f>'GET DATA EN'!AC115</f>
        <v>0</v>
      </c>
      <c r="AD115" s="9">
        <f>'GET DATA EN'!AD115</f>
        <v>0</v>
      </c>
      <c r="AE115" s="10">
        <f>'GET DATA EN'!AE115</f>
        <v>0</v>
      </c>
      <c r="AF115" s="232">
        <f>'GET DATA EN'!AF115</f>
        <v>0</v>
      </c>
      <c r="AG115" s="39">
        <f>'GET DATA EN'!AG115</f>
        <v>3</v>
      </c>
      <c r="AH115" s="39">
        <f>'GET DATA EN'!AH115</f>
        <v>0</v>
      </c>
      <c r="AI115" s="39">
        <f>'GET DATA EN'!AI115</f>
        <v>2994035</v>
      </c>
      <c r="AK115" s="240"/>
      <c r="AL115" s="240"/>
      <c r="AM115" s="240"/>
      <c r="AN115" s="240"/>
      <c r="AO115" s="240"/>
      <c r="AP115" s="240"/>
      <c r="AR115" s="240"/>
      <c r="AS115" s="240"/>
      <c r="AT115" s="240"/>
      <c r="AU115" s="240"/>
      <c r="AV115" s="240"/>
      <c r="AW115" s="240" t="e">
        <f>AP115-#REF!</f>
        <v>#REF!</v>
      </c>
    </row>
    <row r="116" spans="1:49" ht="19.2" customHeight="1" outlineLevel="1" thickBot="1" x14ac:dyDescent="0.35">
      <c r="A116" s="287"/>
      <c r="B116" s="167" t="str">
        <f>'GET DATA EN'!B116</f>
        <v>AIRCONDITIONING/COGENERATION</v>
      </c>
      <c r="C116" s="160">
        <f>'GET DATA EN'!C116</f>
        <v>0</v>
      </c>
      <c r="D116" s="148">
        <f>'GET DATA EN'!D116</f>
        <v>0</v>
      </c>
      <c r="E116" s="157">
        <f>'GET DATA EN'!E116</f>
        <v>0</v>
      </c>
      <c r="F116" s="160">
        <f>'GET DATA EN'!F116</f>
        <v>0</v>
      </c>
      <c r="G116" s="148">
        <f>'GET DATA EN'!G116</f>
        <v>0</v>
      </c>
      <c r="H116" s="157">
        <f>'GET DATA EN'!H116</f>
        <v>0</v>
      </c>
      <c r="I116" s="160">
        <f>'GET DATA EN'!I116</f>
        <v>0</v>
      </c>
      <c r="J116" s="148">
        <f>'GET DATA EN'!J116</f>
        <v>0</v>
      </c>
      <c r="K116" s="157">
        <f>'GET DATA EN'!K116</f>
        <v>0</v>
      </c>
      <c r="L116" s="160">
        <f>'GET DATA EN'!L116</f>
        <v>0</v>
      </c>
      <c r="M116" s="148">
        <f>'GET DATA EN'!M116</f>
        <v>0</v>
      </c>
      <c r="N116" s="233">
        <f>'GET DATA EN'!N116</f>
        <v>0</v>
      </c>
      <c r="O116" s="160">
        <f>'GET DATA EN'!O116</f>
        <v>0</v>
      </c>
      <c r="P116" s="148">
        <f>'GET DATA EN'!P116</f>
        <v>0</v>
      </c>
      <c r="Q116" s="157">
        <f>'GET DATA EN'!Q116</f>
        <v>0</v>
      </c>
      <c r="R116" s="160">
        <f>'GET DATA EN'!R116</f>
        <v>0</v>
      </c>
      <c r="S116" s="148">
        <f>'GET DATA EN'!S116</f>
        <v>0</v>
      </c>
      <c r="T116" s="157">
        <f>'GET DATA EN'!T116</f>
        <v>0</v>
      </c>
      <c r="U116" s="160">
        <f>'GET DATA EN'!U116</f>
        <v>0</v>
      </c>
      <c r="V116" s="148">
        <f>'GET DATA EN'!V116</f>
        <v>0</v>
      </c>
      <c r="W116" s="157">
        <f>'GET DATA EN'!W116</f>
        <v>0</v>
      </c>
      <c r="X116" s="160">
        <f>'GET DATA EN'!X116</f>
        <v>0</v>
      </c>
      <c r="Y116" s="148">
        <f>'GET DATA EN'!Y116</f>
        <v>0</v>
      </c>
      <c r="Z116" s="233">
        <f>'GET DATA EN'!Z116</f>
        <v>0</v>
      </c>
      <c r="AA116" s="160">
        <f>'GET DATA EN'!AA116</f>
        <v>0</v>
      </c>
      <c r="AB116" s="148">
        <f>'GET DATA EN'!AB116</f>
        <v>0</v>
      </c>
      <c r="AC116" s="157">
        <f>'GET DATA EN'!AC116</f>
        <v>0</v>
      </c>
      <c r="AD116" s="160">
        <f>'GET DATA EN'!AD116</f>
        <v>0</v>
      </c>
      <c r="AE116" s="148">
        <f>'GET DATA EN'!AE116</f>
        <v>0</v>
      </c>
      <c r="AF116" s="233">
        <f>'GET DATA EN'!AF116</f>
        <v>0</v>
      </c>
      <c r="AG116" s="39">
        <f>'GET DATA EN'!AG116</f>
        <v>0</v>
      </c>
      <c r="AH116" s="39">
        <f>'GET DATA EN'!AH116</f>
        <v>0</v>
      </c>
      <c r="AI116" s="39">
        <f>'GET DATA EN'!AI116</f>
        <v>0</v>
      </c>
      <c r="AK116" s="240"/>
      <c r="AL116" s="240"/>
      <c r="AM116" s="240"/>
      <c r="AN116" s="240"/>
      <c r="AO116" s="240"/>
      <c r="AP116" s="240"/>
      <c r="AR116" s="240"/>
      <c r="AS116" s="240"/>
      <c r="AT116" s="240"/>
      <c r="AU116" s="240"/>
      <c r="AV116" s="240"/>
      <c r="AW116" s="240" t="e">
        <f>AP116-#REF!</f>
        <v>#REF!</v>
      </c>
    </row>
    <row r="117" spans="1:49" ht="19.95" customHeight="1" outlineLevel="1" x14ac:dyDescent="0.3">
      <c r="A117" s="285">
        <f>'GET DATA EN'!A117</f>
        <v>19</v>
      </c>
      <c r="B117" s="168" t="str">
        <f>'GET DATA EN'!B117</f>
        <v>VOLTON S.A.</v>
      </c>
      <c r="C117" s="73">
        <f>'GET DATA EN'!C117</f>
        <v>681</v>
      </c>
      <c r="D117" s="121">
        <f>'GET DATA EN'!D117</f>
        <v>0</v>
      </c>
      <c r="E117" s="242">
        <f>'GET DATA EN'!E117</f>
        <v>81745</v>
      </c>
      <c r="F117" s="73">
        <f>'GET DATA EN'!F117</f>
        <v>373</v>
      </c>
      <c r="G117" s="121">
        <f>'GET DATA EN'!G117</f>
        <v>0</v>
      </c>
      <c r="H117" s="242">
        <f>'GET DATA EN'!H117</f>
        <v>53150</v>
      </c>
      <c r="I117" s="73">
        <f>'GET DATA EN'!I117</f>
        <v>362</v>
      </c>
      <c r="J117" s="121">
        <f>'GET DATA EN'!J117</f>
        <v>0</v>
      </c>
      <c r="K117" s="242">
        <f>'GET DATA EN'!K117</f>
        <v>143929</v>
      </c>
      <c r="L117" s="73">
        <f>'GET DATA EN'!L117</f>
        <v>4</v>
      </c>
      <c r="M117" s="121">
        <f>'GET DATA EN'!M117</f>
        <v>0</v>
      </c>
      <c r="N117" s="231">
        <f>'GET DATA EN'!N117</f>
        <v>433</v>
      </c>
      <c r="O117" s="73">
        <f>'GET DATA EN'!O117</f>
        <v>13</v>
      </c>
      <c r="P117" s="121">
        <f>'GET DATA EN'!P117</f>
        <v>0</v>
      </c>
      <c r="Q117" s="242">
        <f>'GET DATA EN'!Q117</f>
        <v>1304</v>
      </c>
      <c r="R117" s="73">
        <f>'GET DATA EN'!R117</f>
        <v>5</v>
      </c>
      <c r="S117" s="121">
        <f>'GET DATA EN'!S117</f>
        <v>0</v>
      </c>
      <c r="T117" s="242">
        <f>'GET DATA EN'!T117</f>
        <v>346</v>
      </c>
      <c r="U117" s="73">
        <f>'GET DATA EN'!U117</f>
        <v>0</v>
      </c>
      <c r="V117" s="121">
        <f>'GET DATA EN'!V117</f>
        <v>0</v>
      </c>
      <c r="W117" s="242">
        <f>'GET DATA EN'!W117</f>
        <v>0</v>
      </c>
      <c r="X117" s="73">
        <f>'GET DATA EN'!X117</f>
        <v>0</v>
      </c>
      <c r="Y117" s="121">
        <f>'GET DATA EN'!Y117</f>
        <v>0</v>
      </c>
      <c r="Z117" s="231">
        <f>'GET DATA EN'!Z117</f>
        <v>0</v>
      </c>
      <c r="AA117" s="73">
        <f>'GET DATA EN'!AA117</f>
        <v>0</v>
      </c>
      <c r="AB117" s="121">
        <f>'GET DATA EN'!AB117</f>
        <v>0</v>
      </c>
      <c r="AC117" s="242">
        <f>'GET DATA EN'!AC117</f>
        <v>0</v>
      </c>
      <c r="AD117" s="73">
        <f>'GET DATA EN'!AD117</f>
        <v>0</v>
      </c>
      <c r="AE117" s="121">
        <f>'GET DATA EN'!AE117</f>
        <v>0</v>
      </c>
      <c r="AF117" s="231">
        <f>'GET DATA EN'!AF117</f>
        <v>0</v>
      </c>
      <c r="AG117" s="121">
        <f>'GET DATA EN'!AG117</f>
        <v>1438</v>
      </c>
      <c r="AH117" s="74">
        <f>'GET DATA EN'!AH117</f>
        <v>0</v>
      </c>
      <c r="AI117" s="74">
        <f>'GET DATA EN'!AI117</f>
        <v>280907</v>
      </c>
      <c r="AK117" s="240"/>
      <c r="AL117" s="240"/>
      <c r="AM117" s="240"/>
      <c r="AN117" s="240"/>
      <c r="AO117" s="240"/>
      <c r="AP117" s="240"/>
      <c r="AR117" s="240"/>
      <c r="AS117" s="240"/>
      <c r="AT117" s="240"/>
      <c r="AU117" s="240"/>
      <c r="AV117" s="240"/>
      <c r="AW117" s="240" t="e">
        <f>AP117-#REF!</f>
        <v>#REF!</v>
      </c>
    </row>
    <row r="118" spans="1:49" ht="19.5" customHeight="1" outlineLevel="1" x14ac:dyDescent="0.3">
      <c r="A118" s="286"/>
      <c r="B118" s="167" t="str">
        <f>'GET DATA EN'!B118</f>
        <v>RESIDENTIAL</v>
      </c>
      <c r="C118" s="9">
        <f>'GET DATA EN'!C118</f>
        <v>670</v>
      </c>
      <c r="D118" s="10">
        <f>'GET DATA EN'!D118</f>
        <v>0</v>
      </c>
      <c r="E118" s="243">
        <f>'GET DATA EN'!E118</f>
        <v>78034</v>
      </c>
      <c r="F118" s="9">
        <f>'GET DATA EN'!F118</f>
        <v>362</v>
      </c>
      <c r="G118" s="10">
        <f>'GET DATA EN'!G118</f>
        <v>0</v>
      </c>
      <c r="H118" s="243">
        <f>'GET DATA EN'!H118</f>
        <v>44031</v>
      </c>
      <c r="I118" s="9">
        <f>'GET DATA EN'!I118</f>
        <v>342</v>
      </c>
      <c r="J118" s="10">
        <f>'GET DATA EN'!J118</f>
        <v>0</v>
      </c>
      <c r="K118" s="243">
        <f>'GET DATA EN'!K118</f>
        <v>40584</v>
      </c>
      <c r="L118" s="9">
        <f>'GET DATA EN'!L118</f>
        <v>4</v>
      </c>
      <c r="M118" s="10">
        <f>'GET DATA EN'!M118</f>
        <v>0</v>
      </c>
      <c r="N118" s="232">
        <f>'GET DATA EN'!N118</f>
        <v>433</v>
      </c>
      <c r="O118" s="9">
        <f>'GET DATA EN'!O118</f>
        <v>13</v>
      </c>
      <c r="P118" s="10">
        <f>'GET DATA EN'!P118</f>
        <v>0</v>
      </c>
      <c r="Q118" s="243">
        <f>'GET DATA EN'!Q118</f>
        <v>1304</v>
      </c>
      <c r="R118" s="9">
        <f>'GET DATA EN'!R118</f>
        <v>5</v>
      </c>
      <c r="S118" s="10">
        <f>'GET DATA EN'!S118</f>
        <v>0</v>
      </c>
      <c r="T118" s="243">
        <f>'GET DATA EN'!T118</f>
        <v>346</v>
      </c>
      <c r="U118" s="9">
        <f>'GET DATA EN'!U118</f>
        <v>0</v>
      </c>
      <c r="V118" s="10">
        <f>'GET DATA EN'!V118</f>
        <v>0</v>
      </c>
      <c r="W118" s="243">
        <f>'GET DATA EN'!W118</f>
        <v>0</v>
      </c>
      <c r="X118" s="9">
        <f>'GET DATA EN'!X118</f>
        <v>0</v>
      </c>
      <c r="Y118" s="10">
        <f>'GET DATA EN'!Y118</f>
        <v>0</v>
      </c>
      <c r="Z118" s="232">
        <f>'GET DATA EN'!Z118</f>
        <v>0</v>
      </c>
      <c r="AA118" s="9">
        <f>'GET DATA EN'!AA118</f>
        <v>0</v>
      </c>
      <c r="AB118" s="10">
        <f>'GET DATA EN'!AB118</f>
        <v>0</v>
      </c>
      <c r="AC118" s="243">
        <f>'GET DATA EN'!AC118</f>
        <v>0</v>
      </c>
      <c r="AD118" s="9">
        <f>'GET DATA EN'!AD118</f>
        <v>0</v>
      </c>
      <c r="AE118" s="10">
        <f>'GET DATA EN'!AE118</f>
        <v>0</v>
      </c>
      <c r="AF118" s="232">
        <f>'GET DATA EN'!AF118</f>
        <v>0</v>
      </c>
      <c r="AG118" s="39">
        <f>'GET DATA EN'!AG118</f>
        <v>1396</v>
      </c>
      <c r="AH118" s="39">
        <f>'GET DATA EN'!AH118</f>
        <v>0</v>
      </c>
      <c r="AI118" s="39">
        <f>'GET DATA EN'!AI118</f>
        <v>164732</v>
      </c>
      <c r="AK118" s="240"/>
      <c r="AL118" s="240"/>
      <c r="AM118" s="240"/>
      <c r="AN118" s="240"/>
      <c r="AO118" s="240"/>
      <c r="AP118" s="240"/>
      <c r="AR118" s="240"/>
      <c r="AS118" s="240"/>
      <c r="AT118" s="240"/>
      <c r="AU118" s="240"/>
      <c r="AV118" s="240"/>
      <c r="AW118" s="240" t="e">
        <f>AP118-#REF!</f>
        <v>#REF!</v>
      </c>
    </row>
    <row r="119" spans="1:49" ht="19.5" customHeight="1" outlineLevel="1" x14ac:dyDescent="0.3">
      <c r="A119" s="286"/>
      <c r="B119" s="167" t="str">
        <f>'GET DATA EN'!B119</f>
        <v>COMMERCIAL</v>
      </c>
      <c r="C119" s="9">
        <f>'GET DATA EN'!C119</f>
        <v>11</v>
      </c>
      <c r="D119" s="10">
        <f>'GET DATA EN'!D119</f>
        <v>0</v>
      </c>
      <c r="E119" s="243">
        <f>'GET DATA EN'!E119</f>
        <v>3711</v>
      </c>
      <c r="F119" s="9">
        <f>'GET DATA EN'!F119</f>
        <v>11</v>
      </c>
      <c r="G119" s="10">
        <f>'GET DATA EN'!G119</f>
        <v>0</v>
      </c>
      <c r="H119" s="243">
        <f>'GET DATA EN'!H119</f>
        <v>9119</v>
      </c>
      <c r="I119" s="9">
        <f>'GET DATA EN'!I119</f>
        <v>20</v>
      </c>
      <c r="J119" s="10">
        <f>'GET DATA EN'!J119</f>
        <v>0</v>
      </c>
      <c r="K119" s="243">
        <f>'GET DATA EN'!K119</f>
        <v>103345</v>
      </c>
      <c r="L119" s="9">
        <f>'GET DATA EN'!L119</f>
        <v>0</v>
      </c>
      <c r="M119" s="10">
        <f>'GET DATA EN'!M119</f>
        <v>0</v>
      </c>
      <c r="N119" s="232">
        <f>'GET DATA EN'!N119</f>
        <v>0</v>
      </c>
      <c r="O119" s="9">
        <f>'GET DATA EN'!O119</f>
        <v>0</v>
      </c>
      <c r="P119" s="10">
        <f>'GET DATA EN'!P119</f>
        <v>0</v>
      </c>
      <c r="Q119" s="243">
        <f>'GET DATA EN'!Q119</f>
        <v>0</v>
      </c>
      <c r="R119" s="9">
        <f>'GET DATA EN'!R119</f>
        <v>0</v>
      </c>
      <c r="S119" s="10">
        <f>'GET DATA EN'!S119</f>
        <v>0</v>
      </c>
      <c r="T119" s="243">
        <f>'GET DATA EN'!T119</f>
        <v>0</v>
      </c>
      <c r="U119" s="9">
        <f>'GET DATA EN'!U119</f>
        <v>0</v>
      </c>
      <c r="V119" s="10">
        <f>'GET DATA EN'!V119</f>
        <v>0</v>
      </c>
      <c r="W119" s="243">
        <f>'GET DATA EN'!W119</f>
        <v>0</v>
      </c>
      <c r="X119" s="9">
        <f>'GET DATA EN'!X119</f>
        <v>0</v>
      </c>
      <c r="Y119" s="10">
        <f>'GET DATA EN'!Y119</f>
        <v>0</v>
      </c>
      <c r="Z119" s="232">
        <f>'GET DATA EN'!Z119</f>
        <v>0</v>
      </c>
      <c r="AA119" s="9">
        <f>'GET DATA EN'!AA119</f>
        <v>0</v>
      </c>
      <c r="AB119" s="10">
        <f>'GET DATA EN'!AB119</f>
        <v>0</v>
      </c>
      <c r="AC119" s="243">
        <f>'GET DATA EN'!AC119</f>
        <v>0</v>
      </c>
      <c r="AD119" s="9">
        <f>'GET DATA EN'!AD119</f>
        <v>0</v>
      </c>
      <c r="AE119" s="10">
        <f>'GET DATA EN'!AE119</f>
        <v>0</v>
      </c>
      <c r="AF119" s="232">
        <f>'GET DATA EN'!AF119</f>
        <v>0</v>
      </c>
      <c r="AG119" s="39">
        <f>'GET DATA EN'!AG119</f>
        <v>42</v>
      </c>
      <c r="AH119" s="39">
        <f>'GET DATA EN'!AH119</f>
        <v>0</v>
      </c>
      <c r="AI119" s="39">
        <f>'GET DATA EN'!AI119</f>
        <v>116175</v>
      </c>
      <c r="AK119" s="240"/>
      <c r="AL119" s="240"/>
      <c r="AM119" s="240"/>
      <c r="AN119" s="240"/>
      <c r="AO119" s="240"/>
      <c r="AP119" s="240"/>
      <c r="AR119" s="240"/>
      <c r="AS119" s="240"/>
      <c r="AT119" s="240"/>
      <c r="AU119" s="240"/>
      <c r="AV119" s="240"/>
      <c r="AW119" s="240" t="e">
        <f>AP119-#REF!</f>
        <v>#REF!</v>
      </c>
    </row>
    <row r="120" spans="1:49" ht="19.5" customHeight="1" outlineLevel="1" x14ac:dyDescent="0.3">
      <c r="A120" s="286"/>
      <c r="B120" s="167" t="str">
        <f>'GET DATA EN'!B120</f>
        <v>CNG</v>
      </c>
      <c r="C120" s="9">
        <f>'GET DATA EN'!C120</f>
        <v>0</v>
      </c>
      <c r="D120" s="10">
        <f>'GET DATA EN'!D120</f>
        <v>0</v>
      </c>
      <c r="E120" s="243">
        <f>'GET DATA EN'!E120</f>
        <v>0</v>
      </c>
      <c r="F120" s="9">
        <f>'GET DATA EN'!F120</f>
        <v>0</v>
      </c>
      <c r="G120" s="10">
        <f>'GET DATA EN'!G120</f>
        <v>0</v>
      </c>
      <c r="H120" s="243">
        <f>'GET DATA EN'!H120</f>
        <v>0</v>
      </c>
      <c r="I120" s="9">
        <f>'GET DATA EN'!I120</f>
        <v>0</v>
      </c>
      <c r="J120" s="10">
        <f>'GET DATA EN'!J120</f>
        <v>0</v>
      </c>
      <c r="K120" s="243">
        <f>'GET DATA EN'!K120</f>
        <v>0</v>
      </c>
      <c r="L120" s="9">
        <f>'GET DATA EN'!L120</f>
        <v>0</v>
      </c>
      <c r="M120" s="10">
        <f>'GET DATA EN'!M120</f>
        <v>0</v>
      </c>
      <c r="N120" s="232">
        <f>'GET DATA EN'!N120</f>
        <v>0</v>
      </c>
      <c r="O120" s="9">
        <f>'GET DATA EN'!O120</f>
        <v>0</v>
      </c>
      <c r="P120" s="10">
        <f>'GET DATA EN'!P120</f>
        <v>0</v>
      </c>
      <c r="Q120" s="243">
        <f>'GET DATA EN'!Q120</f>
        <v>0</v>
      </c>
      <c r="R120" s="9">
        <f>'GET DATA EN'!R120</f>
        <v>0</v>
      </c>
      <c r="S120" s="10">
        <f>'GET DATA EN'!S120</f>
        <v>0</v>
      </c>
      <c r="T120" s="243">
        <f>'GET DATA EN'!T120</f>
        <v>0</v>
      </c>
      <c r="U120" s="9">
        <f>'GET DATA EN'!U120</f>
        <v>0</v>
      </c>
      <c r="V120" s="10">
        <f>'GET DATA EN'!V120</f>
        <v>0</v>
      </c>
      <c r="W120" s="243">
        <f>'GET DATA EN'!W120</f>
        <v>0</v>
      </c>
      <c r="X120" s="9">
        <f>'GET DATA EN'!X120</f>
        <v>0</v>
      </c>
      <c r="Y120" s="10">
        <f>'GET DATA EN'!Y120</f>
        <v>0</v>
      </c>
      <c r="Z120" s="232">
        <f>'GET DATA EN'!Z120</f>
        <v>0</v>
      </c>
      <c r="AA120" s="9">
        <f>'GET DATA EN'!AA120</f>
        <v>0</v>
      </c>
      <c r="AB120" s="10">
        <f>'GET DATA EN'!AB120</f>
        <v>0</v>
      </c>
      <c r="AC120" s="243">
        <f>'GET DATA EN'!AC120</f>
        <v>0</v>
      </c>
      <c r="AD120" s="9">
        <f>'GET DATA EN'!AD120</f>
        <v>0</v>
      </c>
      <c r="AE120" s="10">
        <f>'GET DATA EN'!AE120</f>
        <v>0</v>
      </c>
      <c r="AF120" s="232">
        <f>'GET DATA EN'!AF120</f>
        <v>0</v>
      </c>
      <c r="AG120" s="39">
        <f>'GET DATA EN'!AG120</f>
        <v>0</v>
      </c>
      <c r="AH120" s="39">
        <f>'GET DATA EN'!AH120</f>
        <v>0</v>
      </c>
      <c r="AI120" s="39">
        <f>'GET DATA EN'!AI120</f>
        <v>0</v>
      </c>
      <c r="AK120" s="240"/>
      <c r="AL120" s="240"/>
      <c r="AM120" s="240"/>
      <c r="AN120" s="240"/>
      <c r="AO120" s="240"/>
      <c r="AP120" s="240"/>
      <c r="AR120" s="240"/>
      <c r="AS120" s="240"/>
      <c r="AT120" s="240"/>
      <c r="AU120" s="240"/>
      <c r="AV120" s="240"/>
      <c r="AW120" s="240" t="e">
        <f>AP120-#REF!</f>
        <v>#REF!</v>
      </c>
    </row>
    <row r="121" spans="1:49" ht="19.5" customHeight="1" outlineLevel="1" x14ac:dyDescent="0.3">
      <c r="A121" s="286"/>
      <c r="B121" s="167" t="str">
        <f>'GET DATA EN'!B121</f>
        <v>INDUSTRIAL</v>
      </c>
      <c r="C121" s="9">
        <f>'GET DATA EN'!C121</f>
        <v>0</v>
      </c>
      <c r="D121" s="10">
        <f>'GET DATA EN'!D121</f>
        <v>0</v>
      </c>
      <c r="E121" s="243">
        <f>'GET DATA EN'!E121</f>
        <v>0</v>
      </c>
      <c r="F121" s="9">
        <f>'GET DATA EN'!F121</f>
        <v>0</v>
      </c>
      <c r="G121" s="10">
        <f>'GET DATA EN'!G121</f>
        <v>0</v>
      </c>
      <c r="H121" s="243">
        <f>'GET DATA EN'!H121</f>
        <v>0</v>
      </c>
      <c r="I121" s="9">
        <f>'GET DATA EN'!I121</f>
        <v>0</v>
      </c>
      <c r="J121" s="10">
        <f>'GET DATA EN'!J121</f>
        <v>0</v>
      </c>
      <c r="K121" s="243">
        <f>'GET DATA EN'!K121</f>
        <v>0</v>
      </c>
      <c r="L121" s="9">
        <f>'GET DATA EN'!L121</f>
        <v>0</v>
      </c>
      <c r="M121" s="10">
        <f>'GET DATA EN'!M121</f>
        <v>0</v>
      </c>
      <c r="N121" s="232">
        <f>'GET DATA EN'!N121</f>
        <v>0</v>
      </c>
      <c r="O121" s="9">
        <f>'GET DATA EN'!O121</f>
        <v>0</v>
      </c>
      <c r="P121" s="10">
        <f>'GET DATA EN'!P121</f>
        <v>0</v>
      </c>
      <c r="Q121" s="243">
        <f>'GET DATA EN'!Q121</f>
        <v>0</v>
      </c>
      <c r="R121" s="9">
        <f>'GET DATA EN'!R121</f>
        <v>0</v>
      </c>
      <c r="S121" s="10">
        <f>'GET DATA EN'!S121</f>
        <v>0</v>
      </c>
      <c r="T121" s="243">
        <f>'GET DATA EN'!T121</f>
        <v>0</v>
      </c>
      <c r="U121" s="9">
        <f>'GET DATA EN'!U121</f>
        <v>0</v>
      </c>
      <c r="V121" s="10">
        <f>'GET DATA EN'!V121</f>
        <v>0</v>
      </c>
      <c r="W121" s="243">
        <f>'GET DATA EN'!W121</f>
        <v>0</v>
      </c>
      <c r="X121" s="9">
        <f>'GET DATA EN'!X121</f>
        <v>0</v>
      </c>
      <c r="Y121" s="10">
        <f>'GET DATA EN'!Y121</f>
        <v>0</v>
      </c>
      <c r="Z121" s="232">
        <f>'GET DATA EN'!Z121</f>
        <v>0</v>
      </c>
      <c r="AA121" s="9">
        <f>'GET DATA EN'!AA121</f>
        <v>0</v>
      </c>
      <c r="AB121" s="10">
        <f>'GET DATA EN'!AB121</f>
        <v>0</v>
      </c>
      <c r="AC121" s="243">
        <f>'GET DATA EN'!AC121</f>
        <v>0</v>
      </c>
      <c r="AD121" s="9">
        <f>'GET DATA EN'!AD121</f>
        <v>0</v>
      </c>
      <c r="AE121" s="10">
        <f>'GET DATA EN'!AE121</f>
        <v>0</v>
      </c>
      <c r="AF121" s="232">
        <f>'GET DATA EN'!AF121</f>
        <v>0</v>
      </c>
      <c r="AG121" s="39">
        <f>'GET DATA EN'!AG121</f>
        <v>0</v>
      </c>
      <c r="AH121" s="39">
        <f>'GET DATA EN'!AH121</f>
        <v>0</v>
      </c>
      <c r="AI121" s="39">
        <f>'GET DATA EN'!AI121</f>
        <v>0</v>
      </c>
      <c r="AK121" s="240"/>
      <c r="AL121" s="240"/>
      <c r="AM121" s="240"/>
      <c r="AN121" s="240"/>
      <c r="AO121" s="240"/>
      <c r="AP121" s="240"/>
      <c r="AR121" s="240"/>
      <c r="AS121" s="240"/>
      <c r="AT121" s="240"/>
      <c r="AU121" s="240"/>
      <c r="AV121" s="240"/>
      <c r="AW121" s="240" t="e">
        <f>AP121-#REF!</f>
        <v>#REF!</v>
      </c>
    </row>
    <row r="122" spans="1:49" ht="19.5" customHeight="1" outlineLevel="1" thickBot="1" x14ac:dyDescent="0.35">
      <c r="A122" s="287"/>
      <c r="B122" s="167" t="str">
        <f>'GET DATA EN'!B122</f>
        <v>AIRCONDITIONING/COGENERATION</v>
      </c>
      <c r="C122" s="208">
        <f>'GET DATA EN'!C122</f>
        <v>0</v>
      </c>
      <c r="D122" s="209">
        <f>'GET DATA EN'!D122</f>
        <v>0</v>
      </c>
      <c r="E122" s="244">
        <f>'GET DATA EN'!E122</f>
        <v>0</v>
      </c>
      <c r="F122" s="208">
        <f>'GET DATA EN'!F122</f>
        <v>0</v>
      </c>
      <c r="G122" s="209">
        <f>'GET DATA EN'!G122</f>
        <v>0</v>
      </c>
      <c r="H122" s="244">
        <f>'GET DATA EN'!H122</f>
        <v>0</v>
      </c>
      <c r="I122" s="208">
        <f>'GET DATA EN'!I122</f>
        <v>0</v>
      </c>
      <c r="J122" s="209">
        <f>'GET DATA EN'!J122</f>
        <v>0</v>
      </c>
      <c r="K122" s="244">
        <f>'GET DATA EN'!K122</f>
        <v>0</v>
      </c>
      <c r="L122" s="208">
        <f>'GET DATA EN'!L122</f>
        <v>0</v>
      </c>
      <c r="M122" s="209">
        <f>'GET DATA EN'!M122</f>
        <v>0</v>
      </c>
      <c r="N122" s="241">
        <f>'GET DATA EN'!N122</f>
        <v>0</v>
      </c>
      <c r="O122" s="208">
        <f>'GET DATA EN'!O122</f>
        <v>0</v>
      </c>
      <c r="P122" s="209">
        <f>'GET DATA EN'!P122</f>
        <v>0</v>
      </c>
      <c r="Q122" s="244">
        <f>'GET DATA EN'!Q122</f>
        <v>0</v>
      </c>
      <c r="R122" s="208">
        <f>'GET DATA EN'!R122</f>
        <v>0</v>
      </c>
      <c r="S122" s="209">
        <f>'GET DATA EN'!S122</f>
        <v>0</v>
      </c>
      <c r="T122" s="244">
        <f>'GET DATA EN'!T122</f>
        <v>0</v>
      </c>
      <c r="U122" s="208">
        <f>'GET DATA EN'!U122</f>
        <v>0</v>
      </c>
      <c r="V122" s="209">
        <f>'GET DATA EN'!V122</f>
        <v>0</v>
      </c>
      <c r="W122" s="244">
        <f>'GET DATA EN'!W122</f>
        <v>0</v>
      </c>
      <c r="X122" s="208">
        <f>'GET DATA EN'!X122</f>
        <v>0</v>
      </c>
      <c r="Y122" s="209">
        <f>'GET DATA EN'!Y122</f>
        <v>0</v>
      </c>
      <c r="Z122" s="241">
        <f>'GET DATA EN'!Z122</f>
        <v>0</v>
      </c>
      <c r="AA122" s="208">
        <f>'GET DATA EN'!AA122</f>
        <v>0</v>
      </c>
      <c r="AB122" s="209">
        <f>'GET DATA EN'!AB122</f>
        <v>0</v>
      </c>
      <c r="AC122" s="244">
        <f>'GET DATA EN'!AC122</f>
        <v>0</v>
      </c>
      <c r="AD122" s="208">
        <f>'GET DATA EN'!AD122</f>
        <v>0</v>
      </c>
      <c r="AE122" s="209">
        <f>'GET DATA EN'!AE122</f>
        <v>0</v>
      </c>
      <c r="AF122" s="241">
        <f>'GET DATA EN'!AF122</f>
        <v>0</v>
      </c>
      <c r="AG122" s="39">
        <f>'GET DATA EN'!AG122</f>
        <v>0</v>
      </c>
      <c r="AH122" s="39">
        <f>'GET DATA EN'!AH122</f>
        <v>0</v>
      </c>
      <c r="AI122" s="39">
        <f>'GET DATA EN'!AI122</f>
        <v>0</v>
      </c>
      <c r="AK122" s="240"/>
      <c r="AL122" s="240"/>
      <c r="AM122" s="240"/>
      <c r="AN122" s="240"/>
      <c r="AO122" s="240"/>
      <c r="AP122" s="240"/>
      <c r="AR122" s="240"/>
      <c r="AS122" s="240"/>
      <c r="AT122" s="240"/>
      <c r="AU122" s="240"/>
      <c r="AV122" s="240"/>
      <c r="AW122" s="240" t="e">
        <f>AP122-#REF!</f>
        <v>#REF!</v>
      </c>
    </row>
    <row r="123" spans="1:49" ht="36" customHeight="1" outlineLevel="1" x14ac:dyDescent="0.3">
      <c r="A123" s="288"/>
      <c r="B123" s="142" t="str">
        <f>'GET DATA EN'!B123</f>
        <v>TOTAL</v>
      </c>
      <c r="C123" s="106">
        <f>'GET DATA EN'!C123</f>
        <v>0</v>
      </c>
      <c r="D123" s="107">
        <f>'GET DATA EN'!D123</f>
        <v>0</v>
      </c>
      <c r="E123" s="158">
        <f>'GET DATA EN'!E123</f>
        <v>0</v>
      </c>
      <c r="F123" s="106">
        <f>'GET DATA EN'!F123</f>
        <v>0</v>
      </c>
      <c r="G123" s="107">
        <f>'GET DATA EN'!G123</f>
        <v>0</v>
      </c>
      <c r="H123" s="158">
        <f>'GET DATA EN'!H123</f>
        <v>0</v>
      </c>
      <c r="I123" s="106">
        <f>'GET DATA EN'!I123</f>
        <v>0</v>
      </c>
      <c r="J123" s="107">
        <f>'GET DATA EN'!J123</f>
        <v>0</v>
      </c>
      <c r="K123" s="158">
        <f>'GET DATA EN'!K123</f>
        <v>0</v>
      </c>
      <c r="L123" s="106">
        <f>'GET DATA EN'!L123</f>
        <v>0</v>
      </c>
      <c r="M123" s="107">
        <f>'GET DATA EN'!M123</f>
        <v>0</v>
      </c>
      <c r="N123" s="158">
        <f>'GET DATA EN'!N123</f>
        <v>0</v>
      </c>
      <c r="O123" s="106">
        <f>'GET DATA EN'!O123</f>
        <v>0</v>
      </c>
      <c r="P123" s="107">
        <f>'GET DATA EN'!P123</f>
        <v>0</v>
      </c>
      <c r="Q123" s="158">
        <f>'GET DATA EN'!Q123</f>
        <v>0</v>
      </c>
      <c r="R123" s="106">
        <f>'GET DATA EN'!R123</f>
        <v>0</v>
      </c>
      <c r="S123" s="107">
        <f>'GET DATA EN'!S123</f>
        <v>0</v>
      </c>
      <c r="T123" s="158">
        <f>'GET DATA EN'!T123</f>
        <v>0</v>
      </c>
      <c r="U123" s="106">
        <f>'GET DATA EN'!U123</f>
        <v>0</v>
      </c>
      <c r="V123" s="107">
        <f>'GET DATA EN'!V123</f>
        <v>0</v>
      </c>
      <c r="W123" s="158">
        <f>'GET DATA EN'!W123</f>
        <v>0</v>
      </c>
      <c r="X123" s="106">
        <f>'GET DATA EN'!X123</f>
        <v>0</v>
      </c>
      <c r="Y123" s="107">
        <f>'GET DATA EN'!Y123</f>
        <v>0</v>
      </c>
      <c r="Z123" s="158">
        <f>'GET DATA EN'!Z123</f>
        <v>0</v>
      </c>
      <c r="AA123" s="106">
        <f>'GET DATA EN'!AA123</f>
        <v>0</v>
      </c>
      <c r="AB123" s="107">
        <f>'GET DATA EN'!AB123</f>
        <v>0</v>
      </c>
      <c r="AC123" s="158">
        <f>'GET DATA EN'!AC123</f>
        <v>0</v>
      </c>
      <c r="AD123" s="106">
        <f>'GET DATA EN'!AD123</f>
        <v>0</v>
      </c>
      <c r="AE123" s="107">
        <f>'GET DATA EN'!AE123</f>
        <v>0</v>
      </c>
      <c r="AF123" s="158">
        <f>'GET DATA EN'!AF123</f>
        <v>0</v>
      </c>
      <c r="AG123" s="111">
        <f>'GET DATA EN'!AG123</f>
        <v>0</v>
      </c>
      <c r="AH123" s="107">
        <f>'GET DATA EN'!AH123</f>
        <v>0</v>
      </c>
      <c r="AI123" s="158">
        <f>'GET DATA EN'!AI123</f>
        <v>0</v>
      </c>
      <c r="AK123" s="240"/>
      <c r="AL123" s="240"/>
      <c r="AM123" s="240"/>
      <c r="AN123" s="240"/>
      <c r="AO123" s="240"/>
      <c r="AP123" s="240"/>
      <c r="AR123" s="240"/>
      <c r="AS123" s="240"/>
      <c r="AT123" s="240"/>
      <c r="AU123" s="240"/>
      <c r="AV123" s="240"/>
      <c r="AW123" s="240" t="e">
        <f>AP123-#REF!</f>
        <v>#REF!</v>
      </c>
    </row>
    <row r="124" spans="1:49" ht="19.5" customHeight="1" outlineLevel="1" x14ac:dyDescent="0.3">
      <c r="A124" s="289"/>
      <c r="B124" s="55" t="str">
        <f>'GET DATA EN'!B124</f>
        <v>RESIDENTIAL</v>
      </c>
      <c r="C124" s="56">
        <f>'GET DATA EN'!C124</f>
        <v>277291</v>
      </c>
      <c r="D124" s="56">
        <f>'GET DATA EN'!D124</f>
        <v>0</v>
      </c>
      <c r="E124" s="56">
        <f>'GET DATA EN'!E124</f>
        <v>33458097</v>
      </c>
      <c r="F124" s="56">
        <f>'GET DATA EN'!F124</f>
        <v>118682</v>
      </c>
      <c r="G124" s="56">
        <f>'GET DATA EN'!G124</f>
        <v>0</v>
      </c>
      <c r="H124" s="56">
        <f>'GET DATA EN'!H124</f>
        <v>15541235</v>
      </c>
      <c r="I124" s="56">
        <f>'GET DATA EN'!I124</f>
        <v>190590</v>
      </c>
      <c r="J124" s="56">
        <f>'GET DATA EN'!J124</f>
        <v>0</v>
      </c>
      <c r="K124" s="56">
        <f>'GET DATA EN'!K124</f>
        <v>20570496</v>
      </c>
      <c r="L124" s="56">
        <f>'GET DATA EN'!L124</f>
        <v>1223</v>
      </c>
      <c r="M124" s="56">
        <f>'GET DATA EN'!M124</f>
        <v>0</v>
      </c>
      <c r="N124" s="56">
        <f>'GET DATA EN'!N124</f>
        <v>94440</v>
      </c>
      <c r="O124" s="56">
        <f>'GET DATA EN'!O124</f>
        <v>2620</v>
      </c>
      <c r="P124" s="56">
        <f>'GET DATA EN'!P124</f>
        <v>0</v>
      </c>
      <c r="Q124" s="56">
        <f>'GET DATA EN'!Q124</f>
        <v>225982</v>
      </c>
      <c r="R124" s="56">
        <f>'GET DATA EN'!R124</f>
        <v>1282</v>
      </c>
      <c r="S124" s="56">
        <f>'GET DATA EN'!S124</f>
        <v>0</v>
      </c>
      <c r="T124" s="56">
        <f>'GET DATA EN'!T124</f>
        <v>113065</v>
      </c>
      <c r="U124" s="56">
        <f>'GET DATA EN'!U124</f>
        <v>0</v>
      </c>
      <c r="V124" s="56">
        <f>'GET DATA EN'!V124</f>
        <v>0</v>
      </c>
      <c r="W124" s="56">
        <f>'GET DATA EN'!W124</f>
        <v>0</v>
      </c>
      <c r="X124" s="56">
        <f>'GET DATA EN'!X124</f>
        <v>0</v>
      </c>
      <c r="Y124" s="56">
        <f>'GET DATA EN'!Y124</f>
        <v>0</v>
      </c>
      <c r="Z124" s="56">
        <f>'GET DATA EN'!Z124</f>
        <v>0</v>
      </c>
      <c r="AA124" s="56">
        <f>'GET DATA EN'!AA124</f>
        <v>0</v>
      </c>
      <c r="AB124" s="56">
        <f>'GET DATA EN'!AB124</f>
        <v>0</v>
      </c>
      <c r="AC124" s="56">
        <f>'GET DATA EN'!AC124</f>
        <v>0</v>
      </c>
      <c r="AD124" s="56">
        <f>'GET DATA EN'!AD124</f>
        <v>0</v>
      </c>
      <c r="AE124" s="56">
        <f>'GET DATA EN'!AE124</f>
        <v>0</v>
      </c>
      <c r="AF124" s="56">
        <f>'GET DATA EN'!AF124</f>
        <v>0</v>
      </c>
      <c r="AG124" s="56">
        <f>'GET DATA EN'!AG124</f>
        <v>591688</v>
      </c>
      <c r="AH124" s="56">
        <f>'GET DATA EN'!AH124</f>
        <v>0</v>
      </c>
      <c r="AI124" s="56">
        <f>'GET DATA EN'!AI124</f>
        <v>70003315</v>
      </c>
      <c r="AJ124" s="198">
        <f t="shared" ref="AJ124:AJ129" si="0">C124+F124+I124+L124+O124+R124+U124+X124+AA124+AD124-AG124</f>
        <v>0</v>
      </c>
      <c r="AK124" s="240"/>
      <c r="AL124" s="240"/>
      <c r="AM124" s="240"/>
      <c r="AN124" s="240"/>
      <c r="AO124" s="240"/>
      <c r="AP124" s="240"/>
      <c r="AR124" s="240"/>
      <c r="AS124" s="240"/>
      <c r="AT124" s="240"/>
      <c r="AU124" s="240"/>
      <c r="AV124" s="240"/>
      <c r="AW124" s="240" t="e">
        <f>AP124-#REF!</f>
        <v>#REF!</v>
      </c>
    </row>
    <row r="125" spans="1:49" ht="19.5" customHeight="1" outlineLevel="1" x14ac:dyDescent="0.3">
      <c r="A125" s="289"/>
      <c r="B125" s="55" t="str">
        <f>'GET DATA EN'!B125</f>
        <v>COMMERCIAL</v>
      </c>
      <c r="C125" s="56">
        <f>'GET DATA EN'!C125</f>
        <v>5492</v>
      </c>
      <c r="D125" s="56">
        <f>'GET DATA EN'!D125</f>
        <v>0</v>
      </c>
      <c r="E125" s="56">
        <f>'GET DATA EN'!E125</f>
        <v>15700554</v>
      </c>
      <c r="F125" s="56">
        <f>'GET DATA EN'!F125</f>
        <v>2911</v>
      </c>
      <c r="G125" s="56">
        <f>'GET DATA EN'!G125</f>
        <v>0</v>
      </c>
      <c r="H125" s="56">
        <f>'GET DATA EN'!H125</f>
        <v>8876136.0024439991</v>
      </c>
      <c r="I125" s="56">
        <f>'GET DATA EN'!I125</f>
        <v>7546</v>
      </c>
      <c r="J125" s="56">
        <f>'GET DATA EN'!J125</f>
        <v>0</v>
      </c>
      <c r="K125" s="56">
        <f>'GET DATA EN'!K125</f>
        <v>55626423</v>
      </c>
      <c r="L125" s="56">
        <f>'GET DATA EN'!L125</f>
        <v>35</v>
      </c>
      <c r="M125" s="56">
        <f>'GET DATA EN'!M125</f>
        <v>0</v>
      </c>
      <c r="N125" s="56">
        <f>'GET DATA EN'!N125</f>
        <v>2260735</v>
      </c>
      <c r="O125" s="56">
        <f>'GET DATA EN'!O125</f>
        <v>45</v>
      </c>
      <c r="P125" s="56">
        <f>'GET DATA EN'!P125</f>
        <v>0</v>
      </c>
      <c r="Q125" s="56">
        <f>'GET DATA EN'!Q125</f>
        <v>597277</v>
      </c>
      <c r="R125" s="56">
        <f>'GET DATA EN'!R125</f>
        <v>21</v>
      </c>
      <c r="S125" s="56">
        <f>'GET DATA EN'!S125</f>
        <v>0</v>
      </c>
      <c r="T125" s="56">
        <f>'GET DATA EN'!T125</f>
        <v>2889369</v>
      </c>
      <c r="U125" s="56">
        <f>'GET DATA EN'!U125</f>
        <v>0</v>
      </c>
      <c r="V125" s="56">
        <f>'GET DATA EN'!V125</f>
        <v>0</v>
      </c>
      <c r="W125" s="56">
        <f>'GET DATA EN'!W125</f>
        <v>0</v>
      </c>
      <c r="X125" s="56">
        <f>'GET DATA EN'!X125</f>
        <v>0</v>
      </c>
      <c r="Y125" s="56">
        <f>'GET DATA EN'!Y125</f>
        <v>0</v>
      </c>
      <c r="Z125" s="56">
        <f>'GET DATA EN'!Z125</f>
        <v>0</v>
      </c>
      <c r="AA125" s="56">
        <f>'GET DATA EN'!AA125</f>
        <v>0</v>
      </c>
      <c r="AB125" s="56">
        <f>'GET DATA EN'!AB125</f>
        <v>0</v>
      </c>
      <c r="AC125" s="56">
        <f>'GET DATA EN'!AC125</f>
        <v>0</v>
      </c>
      <c r="AD125" s="56">
        <f>'GET DATA EN'!AD125</f>
        <v>0</v>
      </c>
      <c r="AE125" s="56">
        <f>'GET DATA EN'!AE125</f>
        <v>0</v>
      </c>
      <c r="AF125" s="56">
        <f>'GET DATA EN'!AF125</f>
        <v>0</v>
      </c>
      <c r="AG125" s="56">
        <f>'GET DATA EN'!AG125</f>
        <v>16050</v>
      </c>
      <c r="AH125" s="56">
        <f>'GET DATA EN'!AH125</f>
        <v>0</v>
      </c>
      <c r="AI125" s="56">
        <f>'GET DATA EN'!AI125</f>
        <v>85950494.002443999</v>
      </c>
      <c r="AJ125" s="198">
        <f t="shared" si="0"/>
        <v>0</v>
      </c>
      <c r="AK125" s="240"/>
      <c r="AL125" s="240"/>
      <c r="AM125" s="240"/>
      <c r="AN125" s="240"/>
      <c r="AO125" s="240"/>
      <c r="AP125" s="240"/>
      <c r="AR125" s="240"/>
      <c r="AS125" s="240"/>
      <c r="AT125" s="240"/>
      <c r="AU125" s="240"/>
      <c r="AV125" s="240"/>
      <c r="AW125" s="240" t="e">
        <f>AP125-#REF!</f>
        <v>#REF!</v>
      </c>
    </row>
    <row r="126" spans="1:49" ht="19.5" customHeight="1" outlineLevel="1" x14ac:dyDescent="0.3">
      <c r="A126" s="289"/>
      <c r="B126" s="55" t="str">
        <f>'GET DATA EN'!B126</f>
        <v>CNG</v>
      </c>
      <c r="C126" s="56">
        <f>'GET DATA EN'!C126</f>
        <v>6</v>
      </c>
      <c r="D126" s="56">
        <f>'GET DATA EN'!D126</f>
        <v>0</v>
      </c>
      <c r="E126" s="56">
        <f>'GET DATA EN'!E126</f>
        <v>5876180</v>
      </c>
      <c r="F126" s="56">
        <f>'GET DATA EN'!F126</f>
        <v>4</v>
      </c>
      <c r="G126" s="56">
        <f>'GET DATA EN'!G126</f>
        <v>0</v>
      </c>
      <c r="H126" s="56">
        <f>'GET DATA EN'!H126</f>
        <v>1469297</v>
      </c>
      <c r="I126" s="56">
        <f>'GET DATA EN'!I126</f>
        <v>0</v>
      </c>
      <c r="J126" s="56">
        <f>'GET DATA EN'!J126</f>
        <v>0</v>
      </c>
      <c r="K126" s="56">
        <f>'GET DATA EN'!K126</f>
        <v>0</v>
      </c>
      <c r="L126" s="56">
        <f>'GET DATA EN'!L126</f>
        <v>0</v>
      </c>
      <c r="M126" s="56">
        <f>'GET DATA EN'!M126</f>
        <v>0</v>
      </c>
      <c r="N126" s="56">
        <f>'GET DATA EN'!N126</f>
        <v>0</v>
      </c>
      <c r="O126" s="56">
        <f>'GET DATA EN'!O126</f>
        <v>0</v>
      </c>
      <c r="P126" s="56">
        <f>'GET DATA EN'!P126</f>
        <v>0</v>
      </c>
      <c r="Q126" s="56">
        <f>'GET DATA EN'!Q126</f>
        <v>0</v>
      </c>
      <c r="R126" s="56">
        <f>'GET DATA EN'!R126</f>
        <v>0</v>
      </c>
      <c r="S126" s="56">
        <f>'GET DATA EN'!S126</f>
        <v>0</v>
      </c>
      <c r="T126" s="56">
        <f>'GET DATA EN'!T126</f>
        <v>0</v>
      </c>
      <c r="U126" s="56">
        <f>'GET DATA EN'!U126</f>
        <v>0</v>
      </c>
      <c r="V126" s="56">
        <f>'GET DATA EN'!V126</f>
        <v>0</v>
      </c>
      <c r="W126" s="56">
        <f>'GET DATA EN'!W126</f>
        <v>0</v>
      </c>
      <c r="X126" s="56">
        <f>'GET DATA EN'!X126</f>
        <v>0</v>
      </c>
      <c r="Y126" s="56">
        <f>'GET DATA EN'!Y126</f>
        <v>0</v>
      </c>
      <c r="Z126" s="56">
        <f>'GET DATA EN'!Z126</f>
        <v>0</v>
      </c>
      <c r="AA126" s="56">
        <f>'GET DATA EN'!AA126</f>
        <v>0</v>
      </c>
      <c r="AB126" s="56">
        <f>'GET DATA EN'!AB126</f>
        <v>0</v>
      </c>
      <c r="AC126" s="56">
        <f>'GET DATA EN'!AC126</f>
        <v>0</v>
      </c>
      <c r="AD126" s="56">
        <f>'GET DATA EN'!AD126</f>
        <v>0</v>
      </c>
      <c r="AE126" s="56">
        <f>'GET DATA EN'!AE126</f>
        <v>0</v>
      </c>
      <c r="AF126" s="56">
        <f>'GET DATA EN'!AF126</f>
        <v>0</v>
      </c>
      <c r="AG126" s="56">
        <f>'GET DATA EN'!AG126</f>
        <v>10</v>
      </c>
      <c r="AH126" s="56">
        <f>'GET DATA EN'!AH126</f>
        <v>0</v>
      </c>
      <c r="AI126" s="56">
        <f>'GET DATA EN'!AI126</f>
        <v>7345477</v>
      </c>
      <c r="AJ126" s="198">
        <f t="shared" si="0"/>
        <v>0</v>
      </c>
      <c r="AK126" s="240"/>
      <c r="AL126" s="240"/>
      <c r="AM126" s="240"/>
      <c r="AN126" s="240"/>
      <c r="AO126" s="240"/>
      <c r="AP126" s="240"/>
      <c r="AR126" s="240"/>
      <c r="AS126" s="240"/>
      <c r="AT126" s="240"/>
      <c r="AU126" s="240"/>
      <c r="AV126" s="240"/>
      <c r="AW126" s="240" t="e">
        <f>AP126-#REF!</f>
        <v>#REF!</v>
      </c>
    </row>
    <row r="127" spans="1:49" ht="19.5" customHeight="1" outlineLevel="1" x14ac:dyDescent="0.3">
      <c r="A127" s="289"/>
      <c r="B127" s="59" t="str">
        <f>'GET DATA EN'!B127</f>
        <v>INDUSTRIAL</v>
      </c>
      <c r="C127" s="56">
        <f>'GET DATA EN'!C127</f>
        <v>44</v>
      </c>
      <c r="D127" s="56">
        <f>'GET DATA EN'!D127</f>
        <v>0</v>
      </c>
      <c r="E127" s="56">
        <f>'GET DATA EN'!E127</f>
        <v>46681399</v>
      </c>
      <c r="F127" s="56">
        <f>'GET DATA EN'!F127</f>
        <v>47</v>
      </c>
      <c r="G127" s="56">
        <f>'GET DATA EN'!G127</f>
        <v>2</v>
      </c>
      <c r="H127" s="56">
        <f>'GET DATA EN'!H127</f>
        <v>62966508</v>
      </c>
      <c r="I127" s="56">
        <f>'GET DATA EN'!I127</f>
        <v>91</v>
      </c>
      <c r="J127" s="56">
        <f>'GET DATA EN'!J127</f>
        <v>0</v>
      </c>
      <c r="K127" s="56">
        <f>'GET DATA EN'!K127</f>
        <v>71218085</v>
      </c>
      <c r="L127" s="56">
        <f>'GET DATA EN'!L127</f>
        <v>82</v>
      </c>
      <c r="M127" s="56">
        <f>'GET DATA EN'!M127</f>
        <v>0</v>
      </c>
      <c r="N127" s="56">
        <f>'GET DATA EN'!N127</f>
        <v>113769347</v>
      </c>
      <c r="O127" s="56">
        <f>'GET DATA EN'!O127</f>
        <v>42</v>
      </c>
      <c r="P127" s="56">
        <f>'GET DATA EN'!P127</f>
        <v>0</v>
      </c>
      <c r="Q127" s="56">
        <f>'GET DATA EN'!Q127</f>
        <v>66761734</v>
      </c>
      <c r="R127" s="56">
        <f>'GET DATA EN'!R127</f>
        <v>28</v>
      </c>
      <c r="S127" s="56">
        <f>'GET DATA EN'!S127</f>
        <v>0</v>
      </c>
      <c r="T127" s="56">
        <f>'GET DATA EN'!T127</f>
        <v>54384878</v>
      </c>
      <c r="U127" s="56">
        <f>'GET DATA EN'!U127</f>
        <v>0</v>
      </c>
      <c r="V127" s="56">
        <f>'GET DATA EN'!V127</f>
        <v>0</v>
      </c>
      <c r="W127" s="56">
        <f>'GET DATA EN'!W127</f>
        <v>0</v>
      </c>
      <c r="X127" s="56">
        <f>'GET DATA EN'!X127</f>
        <v>0</v>
      </c>
      <c r="Y127" s="56">
        <f>'GET DATA EN'!Y127</f>
        <v>0</v>
      </c>
      <c r="Z127" s="56">
        <f>'GET DATA EN'!Z127</f>
        <v>0</v>
      </c>
      <c r="AA127" s="56">
        <f>'GET DATA EN'!AA127</f>
        <v>0</v>
      </c>
      <c r="AB127" s="56">
        <f>'GET DATA EN'!AB127</f>
        <v>0</v>
      </c>
      <c r="AC127" s="56">
        <f>'GET DATA EN'!AC127</f>
        <v>0</v>
      </c>
      <c r="AD127" s="56">
        <f>'GET DATA EN'!AD127</f>
        <v>1</v>
      </c>
      <c r="AE127" s="56">
        <f>'GET DATA EN'!AE127</f>
        <v>0</v>
      </c>
      <c r="AF127" s="56">
        <f>'GET DATA EN'!AF127</f>
        <v>3851823</v>
      </c>
      <c r="AG127" s="56">
        <f>'GET DATA EN'!AG127</f>
        <v>335</v>
      </c>
      <c r="AH127" s="56">
        <f>'GET DATA EN'!AH127</f>
        <v>2</v>
      </c>
      <c r="AI127" s="56">
        <f>'GET DATA EN'!AI127</f>
        <v>419633774</v>
      </c>
      <c r="AJ127" s="198">
        <f t="shared" si="0"/>
        <v>0</v>
      </c>
      <c r="AK127" s="240"/>
      <c r="AL127" s="240"/>
      <c r="AM127" s="240"/>
      <c r="AN127" s="240"/>
      <c r="AO127" s="240"/>
      <c r="AP127" s="240"/>
      <c r="AR127" s="240"/>
      <c r="AS127" s="240"/>
      <c r="AT127" s="240"/>
      <c r="AU127" s="240"/>
      <c r="AV127" s="240"/>
      <c r="AW127" s="240" t="e">
        <f>AP127-#REF!</f>
        <v>#REF!</v>
      </c>
    </row>
    <row r="128" spans="1:49" ht="19.5" customHeight="1" outlineLevel="1" x14ac:dyDescent="0.3">
      <c r="A128" s="289"/>
      <c r="B128" s="146" t="str">
        <f>'GET DATA EN'!B128</f>
        <v>AIRCONDITIONING/COGENERATION</v>
      </c>
      <c r="C128" s="56">
        <f>'GET DATA EN'!C128</f>
        <v>0</v>
      </c>
      <c r="D128" s="56">
        <f>'GET DATA EN'!D128</f>
        <v>0</v>
      </c>
      <c r="E128" s="56">
        <f>'GET DATA EN'!E128</f>
        <v>0</v>
      </c>
      <c r="F128" s="56">
        <f>'GET DATA EN'!F128</f>
        <v>0</v>
      </c>
      <c r="G128" s="56">
        <f>'GET DATA EN'!G128</f>
        <v>0</v>
      </c>
      <c r="H128" s="56">
        <f>'GET DATA EN'!H128</f>
        <v>0</v>
      </c>
      <c r="I128" s="56">
        <f>'GET DATA EN'!I128</f>
        <v>59</v>
      </c>
      <c r="J128" s="56">
        <f>'GET DATA EN'!J128</f>
        <v>0</v>
      </c>
      <c r="K128" s="56">
        <f>'GET DATA EN'!K128</f>
        <v>2145718</v>
      </c>
      <c r="L128" s="56">
        <f>'GET DATA EN'!L128</f>
        <v>0</v>
      </c>
      <c r="M128" s="56">
        <f>'GET DATA EN'!M128</f>
        <v>0</v>
      </c>
      <c r="N128" s="56">
        <f>'GET DATA EN'!N128</f>
        <v>0</v>
      </c>
      <c r="O128" s="56">
        <f>'GET DATA EN'!O128</f>
        <v>0</v>
      </c>
      <c r="P128" s="56">
        <f>'GET DATA EN'!P128</f>
        <v>0</v>
      </c>
      <c r="Q128" s="56">
        <f>'GET DATA EN'!Q128</f>
        <v>0</v>
      </c>
      <c r="R128" s="56">
        <f>'GET DATA EN'!R128</f>
        <v>0</v>
      </c>
      <c r="S128" s="56">
        <f>'GET DATA EN'!S128</f>
        <v>0</v>
      </c>
      <c r="T128" s="56">
        <f>'GET DATA EN'!T128</f>
        <v>0</v>
      </c>
      <c r="U128" s="56">
        <f>'GET DATA EN'!U128</f>
        <v>0</v>
      </c>
      <c r="V128" s="56">
        <f>'GET DATA EN'!V128</f>
        <v>0</v>
      </c>
      <c r="W128" s="56">
        <f>'GET DATA EN'!W128</f>
        <v>0</v>
      </c>
      <c r="X128" s="56">
        <f>'GET DATA EN'!X128</f>
        <v>0</v>
      </c>
      <c r="Y128" s="56">
        <f>'GET DATA EN'!Y128</f>
        <v>0</v>
      </c>
      <c r="Z128" s="56">
        <f>'GET DATA EN'!Z128</f>
        <v>0</v>
      </c>
      <c r="AA128" s="56">
        <f>'GET DATA EN'!AA128</f>
        <v>0</v>
      </c>
      <c r="AB128" s="56">
        <f>'GET DATA EN'!AB128</f>
        <v>0</v>
      </c>
      <c r="AC128" s="56">
        <f>'GET DATA EN'!AC128</f>
        <v>0</v>
      </c>
      <c r="AD128" s="56">
        <f>'GET DATA EN'!AD128</f>
        <v>0</v>
      </c>
      <c r="AE128" s="56">
        <f>'GET DATA EN'!AE128</f>
        <v>0</v>
      </c>
      <c r="AF128" s="56">
        <f>'GET DATA EN'!AF128</f>
        <v>0</v>
      </c>
      <c r="AG128" s="56">
        <f>'GET DATA EN'!AG128</f>
        <v>59</v>
      </c>
      <c r="AH128" s="56">
        <f>'GET DATA EN'!AH128</f>
        <v>0</v>
      </c>
      <c r="AI128" s="56">
        <f>'GET DATA EN'!AI128</f>
        <v>2145718</v>
      </c>
      <c r="AJ128" s="198">
        <f t="shared" si="0"/>
        <v>0</v>
      </c>
      <c r="AK128" s="240"/>
      <c r="AL128" s="240"/>
      <c r="AM128" s="240"/>
      <c r="AN128" s="240"/>
      <c r="AO128" s="240"/>
      <c r="AP128" s="240"/>
      <c r="AR128" s="240"/>
      <c r="AS128" s="240"/>
      <c r="AT128" s="240"/>
      <c r="AU128" s="240"/>
      <c r="AV128" s="240"/>
      <c r="AW128" s="240" t="e">
        <f>AP128-#REF!</f>
        <v>#REF!</v>
      </c>
    </row>
    <row r="129" spans="1:49" ht="18.600000000000001" outlineLevel="1" thickBot="1" x14ac:dyDescent="0.35">
      <c r="A129" s="290"/>
      <c r="B129" s="60" t="str">
        <f>'GET DATA EN'!B129</f>
        <v>TOTAL</v>
      </c>
      <c r="C129" s="61">
        <f>'GET DATA EN'!C129</f>
        <v>282833</v>
      </c>
      <c r="D129" s="61">
        <f>'GET DATA EN'!D129</f>
        <v>0</v>
      </c>
      <c r="E129" s="61">
        <f>'GET DATA EN'!E129</f>
        <v>101716230</v>
      </c>
      <c r="F129" s="61">
        <f>'GET DATA EN'!F129</f>
        <v>121644</v>
      </c>
      <c r="G129" s="61">
        <f>'GET DATA EN'!G129</f>
        <v>2</v>
      </c>
      <c r="H129" s="61">
        <f>'GET DATA EN'!H129</f>
        <v>88853176.002443999</v>
      </c>
      <c r="I129" s="61">
        <f>'GET DATA EN'!I129</f>
        <v>198286</v>
      </c>
      <c r="J129" s="61">
        <f>'GET DATA EN'!J129</f>
        <v>0</v>
      </c>
      <c r="K129" s="61">
        <f>'GET DATA EN'!K129</f>
        <v>149560722</v>
      </c>
      <c r="L129" s="61">
        <f>'GET DATA EN'!L129</f>
        <v>1340</v>
      </c>
      <c r="M129" s="61">
        <f>'GET DATA EN'!M129</f>
        <v>0</v>
      </c>
      <c r="N129" s="61">
        <f>'GET DATA EN'!N129</f>
        <v>116124522</v>
      </c>
      <c r="O129" s="61">
        <f>'GET DATA EN'!O129</f>
        <v>2707</v>
      </c>
      <c r="P129" s="61">
        <f>'GET DATA EN'!P129</f>
        <v>0</v>
      </c>
      <c r="Q129" s="61">
        <f>'GET DATA EN'!Q129</f>
        <v>67584993</v>
      </c>
      <c r="R129" s="61">
        <f>'GET DATA EN'!R129</f>
        <v>1331</v>
      </c>
      <c r="S129" s="61">
        <f>'GET DATA EN'!S129</f>
        <v>0</v>
      </c>
      <c r="T129" s="61">
        <f>'GET DATA EN'!T129</f>
        <v>57387312</v>
      </c>
      <c r="U129" s="61">
        <f>'GET DATA EN'!U129</f>
        <v>0</v>
      </c>
      <c r="V129" s="61">
        <f>'GET DATA EN'!V129</f>
        <v>0</v>
      </c>
      <c r="W129" s="61">
        <f>'GET DATA EN'!W129</f>
        <v>0</v>
      </c>
      <c r="X129" s="61">
        <f>'GET DATA EN'!X129</f>
        <v>0</v>
      </c>
      <c r="Y129" s="61">
        <f>'GET DATA EN'!Y129</f>
        <v>0</v>
      </c>
      <c r="Z129" s="61">
        <f>'GET DATA EN'!Z129</f>
        <v>0</v>
      </c>
      <c r="AA129" s="61">
        <f>'GET DATA EN'!AA129</f>
        <v>0</v>
      </c>
      <c r="AB129" s="61">
        <f>'GET DATA EN'!AB129</f>
        <v>0</v>
      </c>
      <c r="AC129" s="61">
        <f>'GET DATA EN'!AC129</f>
        <v>0</v>
      </c>
      <c r="AD129" s="61">
        <f>'GET DATA EN'!AD129</f>
        <v>1</v>
      </c>
      <c r="AE129" s="61">
        <f>'GET DATA EN'!AE129</f>
        <v>0</v>
      </c>
      <c r="AF129" s="61">
        <f>'GET DATA EN'!AF129</f>
        <v>3851823</v>
      </c>
      <c r="AG129" s="66">
        <f>'GET DATA EN'!AG129</f>
        <v>608142</v>
      </c>
      <c r="AH129" s="62">
        <f>'GET DATA EN'!AH129</f>
        <v>2</v>
      </c>
      <c r="AI129" s="159">
        <f>'GET DATA EN'!AI129</f>
        <v>585078778.00244403</v>
      </c>
      <c r="AJ129" s="198">
        <f t="shared" si="0"/>
        <v>0</v>
      </c>
      <c r="AK129" s="240"/>
      <c r="AL129" s="240"/>
      <c r="AM129" s="240"/>
      <c r="AN129" s="240"/>
      <c r="AO129" s="240"/>
      <c r="AP129" s="240"/>
      <c r="AR129" s="240"/>
      <c r="AS129" s="240"/>
      <c r="AT129" s="240"/>
      <c r="AU129" s="240"/>
      <c r="AV129" s="240"/>
      <c r="AW129" s="240" t="e">
        <f>AP129-#REF!</f>
        <v>#REF!</v>
      </c>
    </row>
    <row r="130" spans="1:49" x14ac:dyDescent="0.3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2" spans="1:49" x14ac:dyDescent="0.3">
      <c r="B132" s="72" t="s">
        <v>54</v>
      </c>
    </row>
    <row r="133" spans="1:49" s="6" customFormat="1" x14ac:dyDescent="0.3">
      <c r="C133" s="17"/>
      <c r="E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49" x14ac:dyDescent="0.3">
      <c r="C134" s="56"/>
    </row>
    <row r="136" spans="1:49" x14ac:dyDescent="0.3">
      <c r="D136" s="17"/>
    </row>
  </sheetData>
  <mergeCells count="69">
    <mergeCell ref="A75:A80"/>
    <mergeCell ref="A81:A86"/>
    <mergeCell ref="A87:A92"/>
    <mergeCell ref="A123:A129"/>
    <mergeCell ref="A93:A98"/>
    <mergeCell ref="A99:A104"/>
    <mergeCell ref="A105:A110"/>
    <mergeCell ref="A111:A116"/>
    <mergeCell ref="A117:A122"/>
    <mergeCell ref="A45:A50"/>
    <mergeCell ref="A51:A56"/>
    <mergeCell ref="A57:A62"/>
    <mergeCell ref="A63:A68"/>
    <mergeCell ref="A69:A74"/>
    <mergeCell ref="R6:S6"/>
    <mergeCell ref="U6:V6"/>
    <mergeCell ref="X6:Y6"/>
    <mergeCell ref="A33:A38"/>
    <mergeCell ref="A39:A44"/>
    <mergeCell ref="A9:A14"/>
    <mergeCell ref="A15:A20"/>
    <mergeCell ref="A21:A26"/>
    <mergeCell ref="A27:A32"/>
    <mergeCell ref="AD7:AE7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AD6:AE6"/>
    <mergeCell ref="AG4:AI4"/>
    <mergeCell ref="AG7:AH7"/>
    <mergeCell ref="AG6:AH6"/>
    <mergeCell ref="U5:V5"/>
    <mergeCell ref="X5:Y5"/>
    <mergeCell ref="AA5:AB5"/>
    <mergeCell ref="AD5:AE5"/>
    <mergeCell ref="AG5:AH5"/>
    <mergeCell ref="AA6:AB6"/>
    <mergeCell ref="C6:D6"/>
    <mergeCell ref="F6:G6"/>
    <mergeCell ref="I6:J6"/>
    <mergeCell ref="L6:M6"/>
    <mergeCell ref="O6:P6"/>
    <mergeCell ref="AD4:AF4"/>
    <mergeCell ref="A5:A8"/>
    <mergeCell ref="B5:B8"/>
    <mergeCell ref="C5:D5"/>
    <mergeCell ref="F5:G5"/>
    <mergeCell ref="I5:J5"/>
    <mergeCell ref="L5:M5"/>
    <mergeCell ref="O5:P5"/>
    <mergeCell ref="R5:S5"/>
    <mergeCell ref="L4:N4"/>
    <mergeCell ref="O4:Q4"/>
    <mergeCell ref="R4:T4"/>
    <mergeCell ref="U4:W4"/>
    <mergeCell ref="X4:Z4"/>
    <mergeCell ref="AA4:AC4"/>
    <mergeCell ref="I4:K4"/>
    <mergeCell ref="A2:H2"/>
    <mergeCell ref="A3:B3"/>
    <mergeCell ref="A4:B4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9E001-4F15-47DB-ABCA-7A794E6FB98F}">
  <dimension ref="A1:AI132"/>
  <sheetViews>
    <sheetView workbookViewId="0">
      <selection sqref="A1:XFD1048576"/>
    </sheetView>
  </sheetViews>
  <sheetFormatPr defaultRowHeight="14.4" x14ac:dyDescent="0.3"/>
  <cols>
    <col min="1" max="2" width="80.88671875" bestFit="1" customWidth="1"/>
    <col min="3" max="3" width="51.6640625" bestFit="1" customWidth="1"/>
    <col min="4" max="4" width="56.21875" bestFit="1" customWidth="1"/>
    <col min="5" max="5" width="39.88671875" bestFit="1" customWidth="1"/>
    <col min="6" max="6" width="51.6640625" bestFit="1" customWidth="1"/>
    <col min="7" max="7" width="56.21875" bestFit="1" customWidth="1"/>
    <col min="8" max="8" width="39.88671875" bestFit="1" customWidth="1"/>
    <col min="9" max="9" width="51.6640625" bestFit="1" customWidth="1"/>
    <col min="10" max="10" width="56.21875" bestFit="1" customWidth="1"/>
    <col min="11" max="11" width="39.88671875" bestFit="1" customWidth="1"/>
    <col min="12" max="12" width="51.6640625" bestFit="1" customWidth="1"/>
    <col min="13" max="13" width="56.21875" bestFit="1" customWidth="1"/>
    <col min="14" max="14" width="39.88671875" bestFit="1" customWidth="1"/>
    <col min="15" max="15" width="51.6640625" bestFit="1" customWidth="1"/>
    <col min="16" max="16" width="56.21875" bestFit="1" customWidth="1"/>
    <col min="17" max="17" width="39.88671875" bestFit="1" customWidth="1"/>
    <col min="18" max="18" width="51.6640625" bestFit="1" customWidth="1"/>
    <col min="19" max="19" width="56.21875" bestFit="1" customWidth="1"/>
    <col min="20" max="20" width="39.88671875" bestFit="1" customWidth="1"/>
    <col min="21" max="21" width="51.6640625" bestFit="1" customWidth="1"/>
    <col min="22" max="22" width="56.21875" bestFit="1" customWidth="1"/>
    <col min="23" max="23" width="39.88671875" bestFit="1" customWidth="1"/>
    <col min="24" max="24" width="51.6640625" bestFit="1" customWidth="1"/>
    <col min="25" max="25" width="56.21875" bestFit="1" customWidth="1"/>
    <col min="26" max="26" width="39.88671875" bestFit="1" customWidth="1"/>
    <col min="27" max="27" width="51.6640625" bestFit="1" customWidth="1"/>
    <col min="28" max="28" width="56.21875" bestFit="1" customWidth="1"/>
    <col min="29" max="29" width="39.88671875" bestFit="1" customWidth="1"/>
    <col min="30" max="30" width="51.6640625" bestFit="1" customWidth="1"/>
    <col min="31" max="31" width="56.21875" bestFit="1" customWidth="1"/>
    <col min="32" max="32" width="39.88671875" bestFit="1" customWidth="1"/>
    <col min="33" max="33" width="51.6640625" bestFit="1" customWidth="1"/>
    <col min="34" max="34" width="56.21875" bestFit="1" customWidth="1"/>
    <col min="35" max="35" width="39.88671875" bestFit="1" customWidth="1"/>
  </cols>
  <sheetData>
    <row r="1" spans="1:35" x14ac:dyDescent="0.3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F1" t="s">
        <v>192</v>
      </c>
      <c r="G1" t="s">
        <v>193</v>
      </c>
      <c r="H1" t="s">
        <v>194</v>
      </c>
      <c r="I1" t="s">
        <v>195</v>
      </c>
      <c r="J1" t="s">
        <v>196</v>
      </c>
      <c r="K1" t="s">
        <v>197</v>
      </c>
      <c r="L1" t="s">
        <v>198</v>
      </c>
      <c r="M1" t="s">
        <v>199</v>
      </c>
      <c r="N1" t="s">
        <v>200</v>
      </c>
      <c r="O1" t="s">
        <v>201</v>
      </c>
      <c r="P1" t="s">
        <v>202</v>
      </c>
      <c r="Q1" t="s">
        <v>203</v>
      </c>
      <c r="R1" t="s">
        <v>204</v>
      </c>
      <c r="S1" t="s">
        <v>205</v>
      </c>
      <c r="T1" t="s">
        <v>206</v>
      </c>
      <c r="U1" t="s">
        <v>207</v>
      </c>
      <c r="V1" t="s">
        <v>208</v>
      </c>
      <c r="W1" t="s">
        <v>209</v>
      </c>
      <c r="X1" t="s">
        <v>210</v>
      </c>
      <c r="Y1" t="s">
        <v>211</v>
      </c>
      <c r="Z1" t="s">
        <v>212</v>
      </c>
      <c r="AA1" t="s">
        <v>213</v>
      </c>
      <c r="AB1" t="s">
        <v>214</v>
      </c>
      <c r="AC1" t="s">
        <v>215</v>
      </c>
      <c r="AD1" t="s">
        <v>216</v>
      </c>
      <c r="AE1" t="s">
        <v>217</v>
      </c>
      <c r="AF1" t="s">
        <v>218</v>
      </c>
      <c r="AG1" t="s">
        <v>219</v>
      </c>
      <c r="AH1" t="s">
        <v>220</v>
      </c>
      <c r="AI1" t="s">
        <v>221</v>
      </c>
    </row>
    <row r="2" spans="1:35" x14ac:dyDescent="0.3">
      <c r="A2" t="s">
        <v>59</v>
      </c>
    </row>
    <row r="3" spans="1:35" x14ac:dyDescent="0.3">
      <c r="A3" t="s">
        <v>60</v>
      </c>
    </row>
    <row r="4" spans="1:35" x14ac:dyDescent="0.3">
      <c r="A4" t="s">
        <v>61</v>
      </c>
      <c r="C4" t="s">
        <v>62</v>
      </c>
      <c r="F4" t="s">
        <v>63</v>
      </c>
      <c r="I4" t="s">
        <v>64</v>
      </c>
      <c r="L4" t="s">
        <v>65</v>
      </c>
      <c r="O4" t="s">
        <v>66</v>
      </c>
      <c r="R4" t="s">
        <v>67</v>
      </c>
      <c r="U4" t="s">
        <v>68</v>
      </c>
      <c r="X4" t="s">
        <v>69</v>
      </c>
      <c r="AA4" t="s">
        <v>70</v>
      </c>
      <c r="AD4" t="s">
        <v>71</v>
      </c>
      <c r="AG4" t="s">
        <v>72</v>
      </c>
    </row>
    <row r="5" spans="1:35" x14ac:dyDescent="0.3">
      <c r="A5" t="s">
        <v>73</v>
      </c>
      <c r="B5" t="s">
        <v>74</v>
      </c>
      <c r="C5" t="s">
        <v>75</v>
      </c>
      <c r="E5">
        <v>1748.5784500000002</v>
      </c>
      <c r="F5" t="s">
        <v>75</v>
      </c>
      <c r="H5">
        <v>1357.5668700000001</v>
      </c>
      <c r="I5" t="s">
        <v>75</v>
      </c>
      <c r="K5">
        <v>4133</v>
      </c>
      <c r="L5" t="s">
        <v>75</v>
      </c>
      <c r="N5">
        <v>408.1</v>
      </c>
      <c r="O5" t="s">
        <v>75</v>
      </c>
      <c r="Q5">
        <v>266.89999999999998</v>
      </c>
      <c r="R5" t="s">
        <v>75</v>
      </c>
      <c r="T5">
        <v>361.13600000000002</v>
      </c>
      <c r="U5" t="s">
        <v>75</v>
      </c>
      <c r="W5">
        <v>157.35</v>
      </c>
      <c r="X5" t="s">
        <v>75</v>
      </c>
      <c r="Z5">
        <v>8.68</v>
      </c>
      <c r="AA5" t="s">
        <v>75</v>
      </c>
      <c r="AC5">
        <v>1.03</v>
      </c>
      <c r="AD5" t="s">
        <v>75</v>
      </c>
      <c r="AF5">
        <v>6.87</v>
      </c>
      <c r="AG5" t="s">
        <v>75</v>
      </c>
      <c r="AI5">
        <v>8449.2113200000022</v>
      </c>
    </row>
    <row r="6" spans="1:35" x14ac:dyDescent="0.3">
      <c r="C6" t="s">
        <v>18</v>
      </c>
      <c r="E6">
        <v>193.68450000000001</v>
      </c>
      <c r="F6" t="s">
        <v>18</v>
      </c>
      <c r="H6">
        <v>125.23957</v>
      </c>
      <c r="I6" t="s">
        <v>18</v>
      </c>
      <c r="K6">
        <v>345</v>
      </c>
      <c r="L6" t="s">
        <v>18</v>
      </c>
      <c r="N6">
        <v>131.99</v>
      </c>
      <c r="O6" t="s">
        <v>18</v>
      </c>
      <c r="Q6">
        <v>83.89</v>
      </c>
      <c r="R6" t="s">
        <v>18</v>
      </c>
      <c r="T6">
        <v>129.357</v>
      </c>
      <c r="U6" t="s">
        <v>18</v>
      </c>
      <c r="W6">
        <v>56.12</v>
      </c>
      <c r="X6" t="s">
        <v>18</v>
      </c>
      <c r="Z6">
        <v>5.14</v>
      </c>
      <c r="AA6" t="s">
        <v>18</v>
      </c>
      <c r="AC6">
        <v>1.03</v>
      </c>
      <c r="AD6" t="s">
        <v>18</v>
      </c>
      <c r="AF6">
        <v>6.87</v>
      </c>
      <c r="AG6" t="s">
        <v>18</v>
      </c>
      <c r="AI6">
        <v>1078.32107</v>
      </c>
    </row>
    <row r="7" spans="1:35" x14ac:dyDescent="0.3">
      <c r="C7" t="s">
        <v>19</v>
      </c>
      <c r="E7">
        <v>1554.8939499999999</v>
      </c>
      <c r="F7" t="s">
        <v>19</v>
      </c>
      <c r="H7">
        <v>1232.3272999999999</v>
      </c>
      <c r="I7" t="s">
        <v>19</v>
      </c>
      <c r="K7">
        <v>3788</v>
      </c>
      <c r="L7" t="s">
        <v>19</v>
      </c>
      <c r="N7">
        <v>276.11</v>
      </c>
      <c r="O7" t="s">
        <v>19</v>
      </c>
      <c r="Q7">
        <v>183.01</v>
      </c>
      <c r="R7" t="s">
        <v>19</v>
      </c>
      <c r="T7">
        <v>231.779</v>
      </c>
      <c r="U7" t="s">
        <v>19</v>
      </c>
      <c r="W7">
        <v>101.23</v>
      </c>
      <c r="X7" t="s">
        <v>19</v>
      </c>
      <c r="Z7">
        <v>3.54</v>
      </c>
      <c r="AA7" t="s">
        <v>19</v>
      </c>
      <c r="AC7">
        <v>0</v>
      </c>
      <c r="AD7" t="s">
        <v>19</v>
      </c>
      <c r="AF7">
        <v>0</v>
      </c>
      <c r="AG7" t="s">
        <v>19</v>
      </c>
      <c r="AI7">
        <v>7370.8902500000004</v>
      </c>
    </row>
    <row r="8" spans="1:35" x14ac:dyDescent="0.3">
      <c r="C8" t="s">
        <v>76</v>
      </c>
      <c r="D8" t="s">
        <v>77</v>
      </c>
      <c r="E8" t="s">
        <v>78</v>
      </c>
      <c r="F8" t="s">
        <v>76</v>
      </c>
      <c r="G8" t="s">
        <v>77</v>
      </c>
      <c r="H8" t="s">
        <v>78</v>
      </c>
      <c r="I8" t="s">
        <v>76</v>
      </c>
      <c r="J8" t="s">
        <v>77</v>
      </c>
      <c r="K8" t="s">
        <v>78</v>
      </c>
      <c r="L8" t="s">
        <v>76</v>
      </c>
      <c r="M8" t="s">
        <v>77</v>
      </c>
      <c r="N8" t="s">
        <v>78</v>
      </c>
      <c r="O8" t="s">
        <v>76</v>
      </c>
      <c r="P8" t="s">
        <v>77</v>
      </c>
      <c r="Q8" t="s">
        <v>78</v>
      </c>
      <c r="R8" t="s">
        <v>76</v>
      </c>
      <c r="S8" t="s">
        <v>77</v>
      </c>
      <c r="T8" t="s">
        <v>78</v>
      </c>
      <c r="U8" t="s">
        <v>76</v>
      </c>
      <c r="V8" t="s">
        <v>77</v>
      </c>
      <c r="W8" t="s">
        <v>78</v>
      </c>
      <c r="X8" t="s">
        <v>76</v>
      </c>
      <c r="Y8" t="s">
        <v>77</v>
      </c>
      <c r="Z8" t="s">
        <v>78</v>
      </c>
      <c r="AA8" t="s">
        <v>76</v>
      </c>
      <c r="AB8" t="s">
        <v>77</v>
      </c>
      <c r="AC8" t="s">
        <v>78</v>
      </c>
      <c r="AD8" t="s">
        <v>76</v>
      </c>
      <c r="AE8" t="s">
        <v>77</v>
      </c>
      <c r="AF8" t="s">
        <v>78</v>
      </c>
      <c r="AG8" t="s">
        <v>76</v>
      </c>
      <c r="AH8" t="s">
        <v>77</v>
      </c>
      <c r="AI8" t="s">
        <v>78</v>
      </c>
    </row>
    <row r="9" spans="1:35" x14ac:dyDescent="0.3">
      <c r="A9">
        <v>1</v>
      </c>
      <c r="B9" t="s">
        <v>177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</v>
      </c>
      <c r="M9">
        <v>0</v>
      </c>
      <c r="N9">
        <v>4387797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</v>
      </c>
      <c r="AH9">
        <v>0</v>
      </c>
      <c r="AI9">
        <v>4387797</v>
      </c>
    </row>
    <row r="10" spans="1:35" x14ac:dyDescent="0.3">
      <c r="B10" t="s">
        <v>83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</row>
    <row r="11" spans="1:35" x14ac:dyDescent="0.3">
      <c r="B11" t="s">
        <v>84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</row>
    <row r="12" spans="1:35" x14ac:dyDescent="0.3">
      <c r="B12" t="s">
        <v>29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</row>
    <row r="13" spans="1:35" x14ac:dyDescent="0.3">
      <c r="B13" t="s">
        <v>85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</v>
      </c>
      <c r="M13">
        <v>0</v>
      </c>
      <c r="N13">
        <v>4387797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</v>
      </c>
      <c r="AH13">
        <v>0</v>
      </c>
      <c r="AI13">
        <v>4387797</v>
      </c>
    </row>
    <row r="14" spans="1:35" x14ac:dyDescent="0.3">
      <c r="B14" t="s">
        <v>86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</row>
    <row r="15" spans="1:35" x14ac:dyDescent="0.3">
      <c r="A15">
        <v>2</v>
      </c>
      <c r="B15" t="s">
        <v>178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3</v>
      </c>
      <c r="J15">
        <v>0</v>
      </c>
      <c r="K15">
        <v>3028850</v>
      </c>
      <c r="L15">
        <v>9</v>
      </c>
      <c r="M15">
        <v>0</v>
      </c>
      <c r="N15">
        <v>63387711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</v>
      </c>
      <c r="AH15">
        <v>0</v>
      </c>
      <c r="AI15">
        <v>66416561</v>
      </c>
    </row>
    <row r="16" spans="1:35" x14ac:dyDescent="0.3">
      <c r="B16" t="s">
        <v>83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</row>
    <row r="17" spans="1:35" x14ac:dyDescent="0.3">
      <c r="B17" t="s">
        <v>84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0</v>
      </c>
      <c r="K17">
        <v>22071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</v>
      </c>
      <c r="AH17">
        <v>0</v>
      </c>
      <c r="AI17">
        <v>22071</v>
      </c>
    </row>
    <row r="18" spans="1:35" x14ac:dyDescent="0.3">
      <c r="B18" t="s">
        <v>29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</row>
    <row r="19" spans="1:35" x14ac:dyDescent="0.3">
      <c r="B19" t="s">
        <v>85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3006779</v>
      </c>
      <c r="L19">
        <v>9</v>
      </c>
      <c r="M19">
        <v>0</v>
      </c>
      <c r="N19">
        <v>63387711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</v>
      </c>
      <c r="AH19">
        <v>0</v>
      </c>
      <c r="AI19">
        <v>66394490</v>
      </c>
    </row>
    <row r="20" spans="1:35" x14ac:dyDescent="0.3">
      <c r="B20" t="s">
        <v>86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</row>
    <row r="21" spans="1:35" x14ac:dyDescent="0.3">
      <c r="A21">
        <v>3</v>
      </c>
      <c r="B21" t="s">
        <v>179</v>
      </c>
      <c r="C21">
        <v>5</v>
      </c>
      <c r="D21">
        <v>0</v>
      </c>
      <c r="E21">
        <v>6087428</v>
      </c>
      <c r="F21">
        <v>4</v>
      </c>
      <c r="G21">
        <v>0</v>
      </c>
      <c r="H21">
        <v>2010195</v>
      </c>
      <c r="I21">
        <v>8</v>
      </c>
      <c r="J21">
        <v>0</v>
      </c>
      <c r="K21">
        <v>11918667</v>
      </c>
      <c r="L21">
        <v>24</v>
      </c>
      <c r="M21">
        <v>0</v>
      </c>
      <c r="N21">
        <v>11492335</v>
      </c>
      <c r="O21">
        <v>9</v>
      </c>
      <c r="P21">
        <v>0</v>
      </c>
      <c r="Q21">
        <v>3354707</v>
      </c>
      <c r="R21">
        <v>13</v>
      </c>
      <c r="S21">
        <v>0</v>
      </c>
      <c r="T21">
        <v>1865171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63</v>
      </c>
      <c r="AH21">
        <v>0</v>
      </c>
      <c r="AI21">
        <v>36728503</v>
      </c>
    </row>
    <row r="22" spans="1:35" x14ac:dyDescent="0.3">
      <c r="B22" t="s">
        <v>83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</row>
    <row r="23" spans="1:35" x14ac:dyDescent="0.3">
      <c r="B23" t="s">
        <v>84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5</v>
      </c>
      <c r="M23">
        <v>0</v>
      </c>
      <c r="N23">
        <v>1475598</v>
      </c>
      <c r="O23">
        <v>3</v>
      </c>
      <c r="P23">
        <v>0</v>
      </c>
      <c r="Q23">
        <v>285450</v>
      </c>
      <c r="R23">
        <v>10</v>
      </c>
      <c r="S23">
        <v>0</v>
      </c>
      <c r="T23">
        <v>1116118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18</v>
      </c>
      <c r="AH23">
        <v>0</v>
      </c>
      <c r="AI23">
        <v>2877166</v>
      </c>
    </row>
    <row r="24" spans="1:35" x14ac:dyDescent="0.3">
      <c r="B24" t="s">
        <v>29</v>
      </c>
      <c r="C24">
        <v>4</v>
      </c>
      <c r="D24">
        <v>0</v>
      </c>
      <c r="E24">
        <v>5168185</v>
      </c>
      <c r="F24">
        <v>2</v>
      </c>
      <c r="G24">
        <v>0</v>
      </c>
      <c r="H24">
        <v>1083043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0</v>
      </c>
      <c r="AI24">
        <v>6251228</v>
      </c>
    </row>
    <row r="25" spans="1:35" x14ac:dyDescent="0.3">
      <c r="B25" t="s">
        <v>85</v>
      </c>
      <c r="C25">
        <v>1</v>
      </c>
      <c r="D25">
        <v>0</v>
      </c>
      <c r="E25">
        <v>919243</v>
      </c>
      <c r="F25">
        <v>2</v>
      </c>
      <c r="G25">
        <v>0</v>
      </c>
      <c r="H25">
        <v>927152</v>
      </c>
      <c r="I25">
        <v>8</v>
      </c>
      <c r="J25">
        <v>0</v>
      </c>
      <c r="K25">
        <v>11918667</v>
      </c>
      <c r="L25">
        <v>19</v>
      </c>
      <c r="M25">
        <v>0</v>
      </c>
      <c r="N25">
        <v>10016737</v>
      </c>
      <c r="O25">
        <v>6</v>
      </c>
      <c r="P25">
        <v>0</v>
      </c>
      <c r="Q25">
        <v>3069257</v>
      </c>
      <c r="R25">
        <v>3</v>
      </c>
      <c r="S25">
        <v>0</v>
      </c>
      <c r="T25">
        <v>749053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39</v>
      </c>
      <c r="AH25">
        <v>0</v>
      </c>
      <c r="AI25">
        <v>27600109</v>
      </c>
    </row>
    <row r="26" spans="1:35" x14ac:dyDescent="0.3">
      <c r="B26" t="s">
        <v>86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</row>
    <row r="27" spans="1:35" x14ac:dyDescent="0.3">
      <c r="A27">
        <v>4</v>
      </c>
      <c r="B27" t="s">
        <v>89</v>
      </c>
      <c r="C27">
        <v>14947</v>
      </c>
      <c r="D27">
        <v>0</v>
      </c>
      <c r="E27">
        <v>1782773</v>
      </c>
      <c r="F27">
        <v>10126</v>
      </c>
      <c r="G27">
        <v>0</v>
      </c>
      <c r="H27">
        <v>1491198</v>
      </c>
      <c r="I27">
        <v>8553</v>
      </c>
      <c r="J27">
        <v>0</v>
      </c>
      <c r="K27">
        <v>1427949</v>
      </c>
      <c r="L27">
        <v>405</v>
      </c>
      <c r="M27">
        <v>0</v>
      </c>
      <c r="N27">
        <v>39398</v>
      </c>
      <c r="O27">
        <v>500</v>
      </c>
      <c r="P27">
        <v>0</v>
      </c>
      <c r="Q27">
        <v>83498</v>
      </c>
      <c r="R27">
        <v>515</v>
      </c>
      <c r="S27">
        <v>0</v>
      </c>
      <c r="T27">
        <v>51565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35046</v>
      </c>
      <c r="AH27">
        <v>0</v>
      </c>
      <c r="AI27">
        <v>4876381</v>
      </c>
    </row>
    <row r="28" spans="1:35" x14ac:dyDescent="0.3">
      <c r="B28" t="s">
        <v>83</v>
      </c>
      <c r="C28">
        <v>14870</v>
      </c>
      <c r="D28">
        <v>0</v>
      </c>
      <c r="E28">
        <v>1652917</v>
      </c>
      <c r="F28">
        <v>10036</v>
      </c>
      <c r="G28">
        <v>0</v>
      </c>
      <c r="H28">
        <v>1363082</v>
      </c>
      <c r="I28">
        <v>8437</v>
      </c>
      <c r="J28">
        <v>0</v>
      </c>
      <c r="K28">
        <v>955711</v>
      </c>
      <c r="L28">
        <v>403</v>
      </c>
      <c r="M28">
        <v>0</v>
      </c>
      <c r="N28">
        <v>34011</v>
      </c>
      <c r="O28">
        <v>494</v>
      </c>
      <c r="P28">
        <v>0</v>
      </c>
      <c r="Q28">
        <v>34584</v>
      </c>
      <c r="R28">
        <v>514</v>
      </c>
      <c r="S28">
        <v>0</v>
      </c>
      <c r="T28">
        <v>46622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34754</v>
      </c>
      <c r="AH28">
        <v>0</v>
      </c>
      <c r="AI28">
        <v>4086927</v>
      </c>
    </row>
    <row r="29" spans="1:35" x14ac:dyDescent="0.3">
      <c r="B29" t="s">
        <v>84</v>
      </c>
      <c r="C29">
        <v>77</v>
      </c>
      <c r="D29">
        <v>0</v>
      </c>
      <c r="E29">
        <v>128710</v>
      </c>
      <c r="F29">
        <v>90</v>
      </c>
      <c r="G29">
        <v>0</v>
      </c>
      <c r="H29">
        <v>128116</v>
      </c>
      <c r="I29">
        <v>116</v>
      </c>
      <c r="J29">
        <v>0</v>
      </c>
      <c r="K29">
        <v>472238</v>
      </c>
      <c r="L29">
        <v>2</v>
      </c>
      <c r="M29">
        <v>0</v>
      </c>
      <c r="N29">
        <v>5387</v>
      </c>
      <c r="O29">
        <v>6</v>
      </c>
      <c r="P29">
        <v>0</v>
      </c>
      <c r="Q29">
        <v>48914</v>
      </c>
      <c r="R29">
        <v>1</v>
      </c>
      <c r="S29">
        <v>0</v>
      </c>
      <c r="T29">
        <v>4943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292</v>
      </c>
      <c r="AH29">
        <v>0</v>
      </c>
      <c r="AI29">
        <v>788308</v>
      </c>
    </row>
    <row r="30" spans="1:35" x14ac:dyDescent="0.3">
      <c r="B30" t="s">
        <v>29</v>
      </c>
      <c r="C30">
        <v>0</v>
      </c>
      <c r="D30">
        <v>0</v>
      </c>
      <c r="E30">
        <v>1146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1146</v>
      </c>
    </row>
    <row r="31" spans="1:35" x14ac:dyDescent="0.3">
      <c r="B31" t="s">
        <v>85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</row>
    <row r="32" spans="1:35" x14ac:dyDescent="0.3">
      <c r="B32" t="s">
        <v>86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</row>
    <row r="33" spans="1:35" x14ac:dyDescent="0.3">
      <c r="A33">
        <v>5</v>
      </c>
      <c r="B33" t="s">
        <v>90</v>
      </c>
      <c r="C33">
        <v>164</v>
      </c>
      <c r="D33">
        <v>0</v>
      </c>
      <c r="E33">
        <v>51005</v>
      </c>
      <c r="F33">
        <v>93</v>
      </c>
      <c r="G33">
        <v>0</v>
      </c>
      <c r="H33">
        <v>349057</v>
      </c>
      <c r="I33">
        <v>198</v>
      </c>
      <c r="J33">
        <v>0</v>
      </c>
      <c r="K33">
        <v>151791</v>
      </c>
      <c r="L33">
        <v>5</v>
      </c>
      <c r="M33">
        <v>0</v>
      </c>
      <c r="N33">
        <v>358</v>
      </c>
      <c r="O33">
        <v>13</v>
      </c>
      <c r="P33">
        <v>0</v>
      </c>
      <c r="Q33">
        <v>1065</v>
      </c>
      <c r="R33">
        <v>2</v>
      </c>
      <c r="S33">
        <v>0</v>
      </c>
      <c r="T33">
        <v>500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475</v>
      </c>
      <c r="AH33">
        <v>0</v>
      </c>
      <c r="AI33">
        <v>553776</v>
      </c>
    </row>
    <row r="34" spans="1:35" x14ac:dyDescent="0.3">
      <c r="B34" t="s">
        <v>83</v>
      </c>
      <c r="C34">
        <v>159</v>
      </c>
      <c r="D34">
        <v>0</v>
      </c>
      <c r="E34">
        <v>17283</v>
      </c>
      <c r="F34">
        <v>87</v>
      </c>
      <c r="G34">
        <v>0</v>
      </c>
      <c r="H34">
        <v>10493</v>
      </c>
      <c r="I34">
        <v>188</v>
      </c>
      <c r="J34">
        <v>0</v>
      </c>
      <c r="K34">
        <v>21461</v>
      </c>
      <c r="L34">
        <v>5</v>
      </c>
      <c r="M34">
        <v>0</v>
      </c>
      <c r="N34">
        <v>358</v>
      </c>
      <c r="O34">
        <v>13</v>
      </c>
      <c r="P34">
        <v>0</v>
      </c>
      <c r="Q34">
        <v>1065</v>
      </c>
      <c r="R34">
        <v>2</v>
      </c>
      <c r="S34">
        <v>0</v>
      </c>
      <c r="T34">
        <v>500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454</v>
      </c>
      <c r="AH34">
        <v>0</v>
      </c>
      <c r="AI34">
        <v>51160</v>
      </c>
    </row>
    <row r="35" spans="1:35" x14ac:dyDescent="0.3">
      <c r="B35" t="s">
        <v>84</v>
      </c>
      <c r="C35">
        <v>5</v>
      </c>
      <c r="D35">
        <v>0</v>
      </c>
      <c r="E35">
        <v>33722</v>
      </c>
      <c r="F35">
        <v>5</v>
      </c>
      <c r="G35">
        <v>0</v>
      </c>
      <c r="H35">
        <v>4525</v>
      </c>
      <c r="I35">
        <v>10</v>
      </c>
      <c r="J35">
        <v>0</v>
      </c>
      <c r="K35">
        <v>130330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20</v>
      </c>
      <c r="AH35">
        <v>0</v>
      </c>
      <c r="AI35">
        <v>168577</v>
      </c>
    </row>
    <row r="36" spans="1:35" x14ac:dyDescent="0.3">
      <c r="B36" t="s">
        <v>29</v>
      </c>
      <c r="C36">
        <v>0</v>
      </c>
      <c r="D36">
        <v>0</v>
      </c>
      <c r="E36">
        <v>0</v>
      </c>
      <c r="F36">
        <v>1</v>
      </c>
      <c r="G36">
        <v>0</v>
      </c>
      <c r="H36">
        <v>334039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0</v>
      </c>
      <c r="AI36">
        <v>334039</v>
      </c>
    </row>
    <row r="37" spans="1:35" x14ac:dyDescent="0.3">
      <c r="B37" t="s">
        <v>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</row>
    <row r="38" spans="1:35" x14ac:dyDescent="0.3">
      <c r="B38" t="s">
        <v>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</row>
    <row r="39" spans="1:35" x14ac:dyDescent="0.3">
      <c r="A39">
        <v>6</v>
      </c>
      <c r="B39" t="s">
        <v>91</v>
      </c>
      <c r="C39">
        <v>15941</v>
      </c>
      <c r="D39">
        <v>0</v>
      </c>
      <c r="E39">
        <v>6519809</v>
      </c>
      <c r="F39">
        <v>9861</v>
      </c>
      <c r="G39">
        <v>1</v>
      </c>
      <c r="H39">
        <v>2717846</v>
      </c>
      <c r="I39">
        <v>140498</v>
      </c>
      <c r="J39">
        <v>0</v>
      </c>
      <c r="K39">
        <v>86905316</v>
      </c>
      <c r="L39">
        <v>269</v>
      </c>
      <c r="M39">
        <v>0</v>
      </c>
      <c r="N39">
        <v>4596528</v>
      </c>
      <c r="O39">
        <v>485</v>
      </c>
      <c r="P39">
        <v>0</v>
      </c>
      <c r="Q39">
        <v>10721303</v>
      </c>
      <c r="R39">
        <v>183</v>
      </c>
      <c r="S39">
        <v>0</v>
      </c>
      <c r="T39">
        <v>1923094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167237</v>
      </c>
      <c r="AH39">
        <v>1</v>
      </c>
      <c r="AI39">
        <v>113383896</v>
      </c>
    </row>
    <row r="40" spans="1:35" x14ac:dyDescent="0.3">
      <c r="B40" t="s">
        <v>83</v>
      </c>
      <c r="C40">
        <v>15673</v>
      </c>
      <c r="D40">
        <v>0</v>
      </c>
      <c r="E40">
        <v>1854079</v>
      </c>
      <c r="F40">
        <v>9533</v>
      </c>
      <c r="G40">
        <v>0</v>
      </c>
      <c r="H40">
        <v>1303606</v>
      </c>
      <c r="I40">
        <v>134829</v>
      </c>
      <c r="J40">
        <v>0</v>
      </c>
      <c r="K40">
        <v>14109018</v>
      </c>
      <c r="L40">
        <v>249</v>
      </c>
      <c r="M40">
        <v>0</v>
      </c>
      <c r="N40">
        <v>17270</v>
      </c>
      <c r="O40">
        <v>474</v>
      </c>
      <c r="P40">
        <v>0</v>
      </c>
      <c r="Q40">
        <v>37740</v>
      </c>
      <c r="R40">
        <v>180</v>
      </c>
      <c r="S40">
        <v>0</v>
      </c>
      <c r="T40">
        <v>14018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160938</v>
      </c>
      <c r="AH40">
        <v>0</v>
      </c>
      <c r="AI40">
        <v>17335731</v>
      </c>
    </row>
    <row r="41" spans="1:35" x14ac:dyDescent="0.3">
      <c r="B41" t="s">
        <v>84</v>
      </c>
      <c r="C41">
        <v>263</v>
      </c>
      <c r="D41">
        <v>0</v>
      </c>
      <c r="E41">
        <v>1290111</v>
      </c>
      <c r="F41">
        <v>328</v>
      </c>
      <c r="G41">
        <v>0</v>
      </c>
      <c r="H41">
        <v>898078</v>
      </c>
      <c r="I41">
        <v>5568</v>
      </c>
      <c r="J41">
        <v>0</v>
      </c>
      <c r="K41">
        <v>40914426</v>
      </c>
      <c r="L41">
        <v>9</v>
      </c>
      <c r="M41">
        <v>0</v>
      </c>
      <c r="N41">
        <v>619170</v>
      </c>
      <c r="O41">
        <v>6</v>
      </c>
      <c r="P41">
        <v>0</v>
      </c>
      <c r="Q41">
        <v>34067</v>
      </c>
      <c r="R41">
        <v>1</v>
      </c>
      <c r="S41">
        <v>0</v>
      </c>
      <c r="T41">
        <v>9900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6175</v>
      </c>
      <c r="AH41">
        <v>0</v>
      </c>
      <c r="AI41">
        <v>43765752</v>
      </c>
    </row>
    <row r="42" spans="1:35" x14ac:dyDescent="0.3">
      <c r="B42" t="s">
        <v>29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</row>
    <row r="43" spans="1:35" x14ac:dyDescent="0.3">
      <c r="B43" t="s">
        <v>85</v>
      </c>
      <c r="C43">
        <v>5</v>
      </c>
      <c r="D43">
        <v>0</v>
      </c>
      <c r="E43">
        <v>3375619</v>
      </c>
      <c r="F43">
        <v>0</v>
      </c>
      <c r="G43">
        <v>1</v>
      </c>
      <c r="H43">
        <v>516162</v>
      </c>
      <c r="I43">
        <v>53</v>
      </c>
      <c r="J43">
        <v>0</v>
      </c>
      <c r="K43">
        <v>31038420</v>
      </c>
      <c r="L43">
        <v>11</v>
      </c>
      <c r="M43">
        <v>0</v>
      </c>
      <c r="N43">
        <v>3960088</v>
      </c>
      <c r="O43">
        <v>5</v>
      </c>
      <c r="P43">
        <v>0</v>
      </c>
      <c r="Q43">
        <v>10649496</v>
      </c>
      <c r="R43">
        <v>2</v>
      </c>
      <c r="S43">
        <v>0</v>
      </c>
      <c r="T43">
        <v>1899176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76</v>
      </c>
      <c r="AH43">
        <v>1</v>
      </c>
      <c r="AI43">
        <v>51438961</v>
      </c>
    </row>
    <row r="44" spans="1:35" x14ac:dyDescent="0.3">
      <c r="B44" t="s">
        <v>86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48</v>
      </c>
      <c r="J44">
        <v>0</v>
      </c>
      <c r="K44">
        <v>843452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</v>
      </c>
      <c r="AH44">
        <v>0</v>
      </c>
      <c r="AI44">
        <v>843452</v>
      </c>
    </row>
    <row r="45" spans="1:35" x14ac:dyDescent="0.3">
      <c r="A45">
        <v>7</v>
      </c>
      <c r="B45" t="s">
        <v>92</v>
      </c>
      <c r="C45">
        <v>191642</v>
      </c>
      <c r="D45">
        <v>0</v>
      </c>
      <c r="E45">
        <v>50321785</v>
      </c>
      <c r="F45">
        <v>74608</v>
      </c>
      <c r="G45">
        <v>1</v>
      </c>
      <c r="H45">
        <v>30648777</v>
      </c>
      <c r="I45">
        <v>7901</v>
      </c>
      <c r="J45">
        <v>0</v>
      </c>
      <c r="K45">
        <v>6773052</v>
      </c>
      <c r="L45">
        <v>170</v>
      </c>
      <c r="M45">
        <v>0</v>
      </c>
      <c r="N45">
        <v>1522965</v>
      </c>
      <c r="O45">
        <v>453</v>
      </c>
      <c r="P45">
        <v>0</v>
      </c>
      <c r="Q45">
        <v>2605832</v>
      </c>
      <c r="R45">
        <v>143</v>
      </c>
      <c r="S45">
        <v>0</v>
      </c>
      <c r="T45">
        <v>1801094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274917</v>
      </c>
      <c r="AH45">
        <v>1</v>
      </c>
      <c r="AI45">
        <v>93673505</v>
      </c>
    </row>
    <row r="46" spans="1:35" x14ac:dyDescent="0.3">
      <c r="B46" t="s">
        <v>83</v>
      </c>
      <c r="C46">
        <v>188120</v>
      </c>
      <c r="D46">
        <v>0</v>
      </c>
      <c r="E46">
        <v>22461392</v>
      </c>
      <c r="F46">
        <v>72892</v>
      </c>
      <c r="G46">
        <v>0</v>
      </c>
      <c r="H46">
        <v>9517149</v>
      </c>
      <c r="I46">
        <v>7647</v>
      </c>
      <c r="J46">
        <v>0</v>
      </c>
      <c r="K46">
        <v>841192</v>
      </c>
      <c r="L46">
        <v>159</v>
      </c>
      <c r="M46">
        <v>0</v>
      </c>
      <c r="N46">
        <v>12396</v>
      </c>
      <c r="O46">
        <v>444</v>
      </c>
      <c r="P46">
        <v>0</v>
      </c>
      <c r="Q46">
        <v>39474</v>
      </c>
      <c r="R46">
        <v>140</v>
      </c>
      <c r="S46">
        <v>0</v>
      </c>
      <c r="T46">
        <v>12603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269402</v>
      </c>
      <c r="AH46">
        <v>0</v>
      </c>
      <c r="AI46">
        <v>32884206</v>
      </c>
    </row>
    <row r="47" spans="1:35" x14ac:dyDescent="0.3">
      <c r="B47" t="s">
        <v>84</v>
      </c>
      <c r="C47">
        <v>3500</v>
      </c>
      <c r="D47">
        <v>0</v>
      </c>
      <c r="E47">
        <v>9636983</v>
      </c>
      <c r="F47">
        <v>1691</v>
      </c>
      <c r="G47">
        <v>0</v>
      </c>
      <c r="H47">
        <v>5236945</v>
      </c>
      <c r="I47">
        <v>248</v>
      </c>
      <c r="J47">
        <v>0</v>
      </c>
      <c r="K47">
        <v>1984591</v>
      </c>
      <c r="L47">
        <v>6</v>
      </c>
      <c r="M47">
        <v>0</v>
      </c>
      <c r="N47">
        <v>18857</v>
      </c>
      <c r="O47">
        <v>6</v>
      </c>
      <c r="P47">
        <v>0</v>
      </c>
      <c r="Q47">
        <v>14411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5451</v>
      </c>
      <c r="AH47">
        <v>0</v>
      </c>
      <c r="AI47">
        <v>16891787</v>
      </c>
    </row>
    <row r="48" spans="1:35" x14ac:dyDescent="0.3">
      <c r="B48" t="s">
        <v>29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</row>
    <row r="49" spans="1:35" x14ac:dyDescent="0.3">
      <c r="B49" t="s">
        <v>85</v>
      </c>
      <c r="C49">
        <v>22</v>
      </c>
      <c r="D49">
        <v>0</v>
      </c>
      <c r="E49">
        <v>18223410</v>
      </c>
      <c r="F49">
        <v>25</v>
      </c>
      <c r="G49">
        <v>1</v>
      </c>
      <c r="H49">
        <v>15894683</v>
      </c>
      <c r="I49">
        <v>5</v>
      </c>
      <c r="J49">
        <v>0</v>
      </c>
      <c r="K49">
        <v>3947269</v>
      </c>
      <c r="L49">
        <v>5</v>
      </c>
      <c r="M49">
        <v>0</v>
      </c>
      <c r="N49">
        <v>1491712</v>
      </c>
      <c r="O49">
        <v>3</v>
      </c>
      <c r="P49">
        <v>0</v>
      </c>
      <c r="Q49">
        <v>2551947</v>
      </c>
      <c r="R49">
        <v>3</v>
      </c>
      <c r="S49">
        <v>0</v>
      </c>
      <c r="T49">
        <v>1788491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63</v>
      </c>
      <c r="AH49">
        <v>1</v>
      </c>
      <c r="AI49">
        <v>43897512</v>
      </c>
    </row>
    <row r="50" spans="1:35" x14ac:dyDescent="0.3">
      <c r="B50" t="s">
        <v>86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</v>
      </c>
      <c r="AH50">
        <v>0</v>
      </c>
      <c r="AI50">
        <v>0</v>
      </c>
    </row>
    <row r="51" spans="1:35" x14ac:dyDescent="0.3">
      <c r="A51">
        <v>8</v>
      </c>
      <c r="B51" t="s">
        <v>93</v>
      </c>
      <c r="C51">
        <v>6964</v>
      </c>
      <c r="D51">
        <v>0</v>
      </c>
      <c r="E51">
        <v>2194982</v>
      </c>
      <c r="F51">
        <v>1100</v>
      </c>
      <c r="G51">
        <v>0</v>
      </c>
      <c r="H51">
        <v>5664757.002444</v>
      </c>
      <c r="I51">
        <v>876</v>
      </c>
      <c r="J51">
        <v>0</v>
      </c>
      <c r="K51">
        <v>1546013</v>
      </c>
      <c r="L51">
        <v>35</v>
      </c>
      <c r="M51">
        <v>0</v>
      </c>
      <c r="N51">
        <v>117840</v>
      </c>
      <c r="O51">
        <v>141</v>
      </c>
      <c r="P51">
        <v>0</v>
      </c>
      <c r="Q51">
        <v>134545</v>
      </c>
      <c r="R51">
        <v>42</v>
      </c>
      <c r="S51">
        <v>0</v>
      </c>
      <c r="T51">
        <v>2291040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9158</v>
      </c>
      <c r="AH51">
        <v>0</v>
      </c>
      <c r="AI51">
        <v>11949177.002444001</v>
      </c>
    </row>
    <row r="52" spans="1:35" x14ac:dyDescent="0.3">
      <c r="B52" t="s">
        <v>83</v>
      </c>
      <c r="C52">
        <v>6702</v>
      </c>
      <c r="D52">
        <v>0</v>
      </c>
      <c r="E52">
        <v>800322</v>
      </c>
      <c r="F52">
        <v>994</v>
      </c>
      <c r="G52">
        <v>0</v>
      </c>
      <c r="H52">
        <v>137646</v>
      </c>
      <c r="I52">
        <v>805</v>
      </c>
      <c r="J52">
        <v>0</v>
      </c>
      <c r="K52">
        <v>89626</v>
      </c>
      <c r="L52">
        <v>31</v>
      </c>
      <c r="M52">
        <v>0</v>
      </c>
      <c r="N52">
        <v>1960</v>
      </c>
      <c r="O52">
        <v>139</v>
      </c>
      <c r="P52">
        <v>0</v>
      </c>
      <c r="Q52">
        <v>15059</v>
      </c>
      <c r="R52">
        <v>38</v>
      </c>
      <c r="S52">
        <v>0</v>
      </c>
      <c r="T52">
        <v>4184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8709</v>
      </c>
      <c r="AH52">
        <v>0</v>
      </c>
      <c r="AI52">
        <v>1048797</v>
      </c>
    </row>
    <row r="53" spans="1:35" x14ac:dyDescent="0.3">
      <c r="B53" t="s">
        <v>84</v>
      </c>
      <c r="C53">
        <v>260</v>
      </c>
      <c r="D53">
        <v>0</v>
      </c>
      <c r="E53">
        <v>489683</v>
      </c>
      <c r="F53">
        <v>102</v>
      </c>
      <c r="G53">
        <v>0</v>
      </c>
      <c r="H53">
        <v>292845.00244399998</v>
      </c>
      <c r="I53">
        <v>70</v>
      </c>
      <c r="J53">
        <v>0</v>
      </c>
      <c r="K53">
        <v>312094</v>
      </c>
      <c r="L53">
        <v>3</v>
      </c>
      <c r="M53">
        <v>0</v>
      </c>
      <c r="N53">
        <v>110280</v>
      </c>
      <c r="O53">
        <v>2</v>
      </c>
      <c r="P53">
        <v>0</v>
      </c>
      <c r="Q53">
        <v>119486</v>
      </c>
      <c r="R53">
        <v>3</v>
      </c>
      <c r="S53">
        <v>0</v>
      </c>
      <c r="T53">
        <v>1630042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440</v>
      </c>
      <c r="AH53">
        <v>0</v>
      </c>
      <c r="AI53">
        <v>2954430.002444</v>
      </c>
    </row>
    <row r="54" spans="1:35" x14ac:dyDescent="0.3">
      <c r="B54" t="s">
        <v>29</v>
      </c>
      <c r="C54">
        <v>1</v>
      </c>
      <c r="D54">
        <v>0</v>
      </c>
      <c r="E54">
        <v>621165</v>
      </c>
      <c r="F54">
        <v>1</v>
      </c>
      <c r="G54">
        <v>0</v>
      </c>
      <c r="H54">
        <v>52215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</v>
      </c>
      <c r="AH54">
        <v>0</v>
      </c>
      <c r="AI54">
        <v>673380</v>
      </c>
    </row>
    <row r="55" spans="1:35" x14ac:dyDescent="0.3">
      <c r="B55" t="s">
        <v>85</v>
      </c>
      <c r="C55">
        <v>1</v>
      </c>
      <c r="D55">
        <v>0</v>
      </c>
      <c r="E55">
        <v>283812</v>
      </c>
      <c r="F55">
        <v>3</v>
      </c>
      <c r="G55">
        <v>0</v>
      </c>
      <c r="H55">
        <v>5182051</v>
      </c>
      <c r="I55">
        <v>0</v>
      </c>
      <c r="J55">
        <v>0</v>
      </c>
      <c r="K55">
        <v>0</v>
      </c>
      <c r="L55">
        <v>1</v>
      </c>
      <c r="M55">
        <v>0</v>
      </c>
      <c r="N55">
        <v>5600</v>
      </c>
      <c r="O55">
        <v>0</v>
      </c>
      <c r="P55">
        <v>0</v>
      </c>
      <c r="Q55">
        <v>0</v>
      </c>
      <c r="R55">
        <v>1</v>
      </c>
      <c r="S55">
        <v>0</v>
      </c>
      <c r="T55">
        <v>656814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</v>
      </c>
      <c r="AH55">
        <v>0</v>
      </c>
      <c r="AI55">
        <v>6128277</v>
      </c>
    </row>
    <row r="56" spans="1:35" x14ac:dyDescent="0.3">
      <c r="B56" t="s">
        <v>86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1144293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</v>
      </c>
      <c r="AH56">
        <v>0</v>
      </c>
      <c r="AI56">
        <v>1144293</v>
      </c>
    </row>
    <row r="57" spans="1:35" x14ac:dyDescent="0.3">
      <c r="A57">
        <v>9</v>
      </c>
      <c r="B57" t="s">
        <v>94</v>
      </c>
      <c r="C57">
        <v>15026</v>
      </c>
      <c r="D57">
        <v>0</v>
      </c>
      <c r="E57">
        <v>4156643</v>
      </c>
      <c r="F57">
        <v>8110</v>
      </c>
      <c r="G57">
        <v>0</v>
      </c>
      <c r="H57">
        <v>8537724</v>
      </c>
      <c r="I57">
        <v>9467</v>
      </c>
      <c r="J57">
        <v>0</v>
      </c>
      <c r="K57">
        <v>13134172</v>
      </c>
      <c r="L57">
        <v>163</v>
      </c>
      <c r="M57">
        <v>0</v>
      </c>
      <c r="N57">
        <v>21944929</v>
      </c>
      <c r="O57">
        <v>386</v>
      </c>
      <c r="P57">
        <v>0</v>
      </c>
      <c r="Q57">
        <v>24630833</v>
      </c>
      <c r="R57">
        <v>164</v>
      </c>
      <c r="S57">
        <v>0</v>
      </c>
      <c r="T57">
        <v>3217267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33316</v>
      </c>
      <c r="AH57">
        <v>0</v>
      </c>
      <c r="AI57">
        <v>75621568</v>
      </c>
    </row>
    <row r="58" spans="1:35" x14ac:dyDescent="0.3">
      <c r="B58" t="s">
        <v>83</v>
      </c>
      <c r="C58">
        <v>14570</v>
      </c>
      <c r="D58">
        <v>0</v>
      </c>
      <c r="E58">
        <v>1637024</v>
      </c>
      <c r="F58">
        <v>7917</v>
      </c>
      <c r="G58">
        <v>0</v>
      </c>
      <c r="H58">
        <v>1012299</v>
      </c>
      <c r="I58">
        <v>9093</v>
      </c>
      <c r="J58">
        <v>0</v>
      </c>
      <c r="K58">
        <v>1046058</v>
      </c>
      <c r="L58">
        <v>134</v>
      </c>
      <c r="M58">
        <v>0</v>
      </c>
      <c r="N58">
        <v>10190</v>
      </c>
      <c r="O58">
        <v>367</v>
      </c>
      <c r="P58">
        <v>0</v>
      </c>
      <c r="Q58">
        <v>37666</v>
      </c>
      <c r="R58">
        <v>154</v>
      </c>
      <c r="S58">
        <v>0</v>
      </c>
      <c r="T58">
        <v>13015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32235</v>
      </c>
      <c r="AH58">
        <v>0</v>
      </c>
      <c r="AI58">
        <v>3756252</v>
      </c>
    </row>
    <row r="59" spans="1:35" x14ac:dyDescent="0.3">
      <c r="B59" t="s">
        <v>84</v>
      </c>
      <c r="C59">
        <v>450</v>
      </c>
      <c r="D59">
        <v>0</v>
      </c>
      <c r="E59">
        <v>1280759</v>
      </c>
      <c r="F59">
        <v>187</v>
      </c>
      <c r="G59">
        <v>0</v>
      </c>
      <c r="H59">
        <v>649411</v>
      </c>
      <c r="I59">
        <v>359</v>
      </c>
      <c r="J59">
        <v>0</v>
      </c>
      <c r="K59">
        <v>2322902</v>
      </c>
      <c r="L59">
        <v>3</v>
      </c>
      <c r="M59">
        <v>0</v>
      </c>
      <c r="N59">
        <v>6578</v>
      </c>
      <c r="O59">
        <v>7</v>
      </c>
      <c r="P59">
        <v>0</v>
      </c>
      <c r="Q59">
        <v>23299</v>
      </c>
      <c r="R59">
        <v>3</v>
      </c>
      <c r="S59">
        <v>0</v>
      </c>
      <c r="T59">
        <v>128366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1009</v>
      </c>
      <c r="AH59">
        <v>0</v>
      </c>
      <c r="AI59">
        <v>4411315</v>
      </c>
    </row>
    <row r="60" spans="1:35" x14ac:dyDescent="0.3">
      <c r="B60" t="s">
        <v>29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</row>
    <row r="61" spans="1:35" x14ac:dyDescent="0.3">
      <c r="B61" t="s">
        <v>85</v>
      </c>
      <c r="C61">
        <v>6</v>
      </c>
      <c r="D61">
        <v>0</v>
      </c>
      <c r="E61">
        <v>1238860</v>
      </c>
      <c r="F61">
        <v>6</v>
      </c>
      <c r="G61">
        <v>0</v>
      </c>
      <c r="H61">
        <v>6876014</v>
      </c>
      <c r="I61">
        <v>13</v>
      </c>
      <c r="J61">
        <v>0</v>
      </c>
      <c r="K61">
        <v>9758092</v>
      </c>
      <c r="L61">
        <v>26</v>
      </c>
      <c r="M61">
        <v>0</v>
      </c>
      <c r="N61">
        <v>21928161</v>
      </c>
      <c r="O61">
        <v>12</v>
      </c>
      <c r="P61">
        <v>0</v>
      </c>
      <c r="Q61">
        <v>24569868</v>
      </c>
      <c r="R61">
        <v>7</v>
      </c>
      <c r="S61">
        <v>0</v>
      </c>
      <c r="T61">
        <v>3075886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70</v>
      </c>
      <c r="AH61">
        <v>0</v>
      </c>
      <c r="AI61">
        <v>67446881</v>
      </c>
    </row>
    <row r="62" spans="1:35" x14ac:dyDescent="0.3">
      <c r="B62" t="s">
        <v>86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0</v>
      </c>
      <c r="K62">
        <v>7120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</v>
      </c>
      <c r="AH62">
        <v>0</v>
      </c>
      <c r="AI62">
        <v>7120</v>
      </c>
    </row>
    <row r="63" spans="1:35" x14ac:dyDescent="0.3">
      <c r="A63">
        <v>10</v>
      </c>
      <c r="B63" t="s">
        <v>180</v>
      </c>
      <c r="C63">
        <v>1</v>
      </c>
      <c r="D63">
        <v>0</v>
      </c>
      <c r="E63">
        <v>85348</v>
      </c>
      <c r="F63">
        <v>0</v>
      </c>
      <c r="G63">
        <v>0</v>
      </c>
      <c r="H63">
        <v>0</v>
      </c>
      <c r="I63">
        <v>4</v>
      </c>
      <c r="J63">
        <v>0</v>
      </c>
      <c r="K63">
        <v>7538968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5</v>
      </c>
      <c r="AH63">
        <v>0</v>
      </c>
      <c r="AI63">
        <v>7624316</v>
      </c>
    </row>
    <row r="64" spans="1:35" x14ac:dyDescent="0.3">
      <c r="B64" t="s">
        <v>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</row>
    <row r="65" spans="1:35" x14ac:dyDescent="0.3">
      <c r="B65" t="s">
        <v>84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</row>
    <row r="66" spans="1:35" x14ac:dyDescent="0.3">
      <c r="B66" t="s">
        <v>29</v>
      </c>
      <c r="C66">
        <v>1</v>
      </c>
      <c r="D66">
        <v>0</v>
      </c>
      <c r="E66">
        <v>85348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</v>
      </c>
      <c r="AH66">
        <v>0</v>
      </c>
      <c r="AI66">
        <v>85348</v>
      </c>
    </row>
    <row r="67" spans="1:35" x14ac:dyDescent="0.3">
      <c r="B67" t="s">
        <v>85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4</v>
      </c>
      <c r="J67">
        <v>0</v>
      </c>
      <c r="K67">
        <v>7538968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4</v>
      </c>
      <c r="AH67">
        <v>0</v>
      </c>
      <c r="AI67">
        <v>7538968</v>
      </c>
    </row>
    <row r="68" spans="1:35" x14ac:dyDescent="0.3">
      <c r="B68" t="s">
        <v>86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</row>
    <row r="69" spans="1:35" x14ac:dyDescent="0.3">
      <c r="A69">
        <v>11</v>
      </c>
      <c r="B69" t="s">
        <v>96</v>
      </c>
      <c r="C69">
        <v>14029</v>
      </c>
      <c r="D69">
        <v>0</v>
      </c>
      <c r="E69">
        <v>14535197</v>
      </c>
      <c r="F69">
        <v>8224</v>
      </c>
      <c r="G69">
        <v>0</v>
      </c>
      <c r="H69">
        <v>12980552</v>
      </c>
      <c r="I69">
        <v>13135</v>
      </c>
      <c r="J69">
        <v>0</v>
      </c>
      <c r="K69">
        <v>9267689</v>
      </c>
      <c r="L69">
        <v>151</v>
      </c>
      <c r="M69">
        <v>0</v>
      </c>
      <c r="N69">
        <v>8461298</v>
      </c>
      <c r="O69">
        <v>420</v>
      </c>
      <c r="P69">
        <v>0</v>
      </c>
      <c r="Q69">
        <v>25798452</v>
      </c>
      <c r="R69">
        <v>120</v>
      </c>
      <c r="S69">
        <v>0</v>
      </c>
      <c r="T69">
        <v>43055206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36079</v>
      </c>
      <c r="AH69">
        <v>0</v>
      </c>
      <c r="AI69">
        <v>114098394</v>
      </c>
    </row>
    <row r="70" spans="1:35" x14ac:dyDescent="0.3">
      <c r="B70" t="s">
        <v>83</v>
      </c>
      <c r="C70">
        <v>13656</v>
      </c>
      <c r="D70">
        <v>0</v>
      </c>
      <c r="E70">
        <v>1509931</v>
      </c>
      <c r="F70">
        <v>7972</v>
      </c>
      <c r="G70">
        <v>0</v>
      </c>
      <c r="H70">
        <v>989717</v>
      </c>
      <c r="I70">
        <v>12627</v>
      </c>
      <c r="J70">
        <v>0</v>
      </c>
      <c r="K70">
        <v>1477726</v>
      </c>
      <c r="L70">
        <v>139</v>
      </c>
      <c r="M70">
        <v>0</v>
      </c>
      <c r="N70">
        <v>9589</v>
      </c>
      <c r="O70">
        <v>395</v>
      </c>
      <c r="P70">
        <v>0</v>
      </c>
      <c r="Q70">
        <v>30994</v>
      </c>
      <c r="R70">
        <v>111</v>
      </c>
      <c r="S70">
        <v>0</v>
      </c>
      <c r="T70">
        <v>11216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34900</v>
      </c>
      <c r="AH70">
        <v>0</v>
      </c>
      <c r="AI70">
        <v>4029173</v>
      </c>
    </row>
    <row r="71" spans="1:35" x14ac:dyDescent="0.3">
      <c r="B71" t="s">
        <v>84</v>
      </c>
      <c r="C71">
        <v>367</v>
      </c>
      <c r="D71">
        <v>0</v>
      </c>
      <c r="E71">
        <v>1809110</v>
      </c>
      <c r="F71">
        <v>246</v>
      </c>
      <c r="G71">
        <v>0</v>
      </c>
      <c r="H71">
        <v>935117</v>
      </c>
      <c r="I71">
        <v>498</v>
      </c>
      <c r="J71">
        <v>0</v>
      </c>
      <c r="K71">
        <v>3826091</v>
      </c>
      <c r="L71">
        <v>3</v>
      </c>
      <c r="M71">
        <v>0</v>
      </c>
      <c r="N71">
        <v>9264</v>
      </c>
      <c r="O71">
        <v>10</v>
      </c>
      <c r="P71">
        <v>0</v>
      </c>
      <c r="Q71">
        <v>50425</v>
      </c>
      <c r="R71">
        <v>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1126</v>
      </c>
      <c r="AH71">
        <v>0</v>
      </c>
      <c r="AI71">
        <v>6630007</v>
      </c>
    </row>
    <row r="72" spans="1:35" x14ac:dyDescent="0.3">
      <c r="B72" t="s">
        <v>29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</row>
    <row r="73" spans="1:35" x14ac:dyDescent="0.3">
      <c r="B73" t="s">
        <v>85</v>
      </c>
      <c r="C73">
        <v>6</v>
      </c>
      <c r="D73">
        <v>0</v>
      </c>
      <c r="E73">
        <v>11216156</v>
      </c>
      <c r="F73">
        <v>6</v>
      </c>
      <c r="G73">
        <v>0</v>
      </c>
      <c r="H73">
        <v>11055718</v>
      </c>
      <c r="I73">
        <v>6</v>
      </c>
      <c r="J73">
        <v>0</v>
      </c>
      <c r="K73">
        <v>3893917</v>
      </c>
      <c r="L73">
        <v>9</v>
      </c>
      <c r="M73">
        <v>0</v>
      </c>
      <c r="N73">
        <v>8442445</v>
      </c>
      <c r="O73">
        <v>15</v>
      </c>
      <c r="P73">
        <v>0</v>
      </c>
      <c r="Q73">
        <v>25717033</v>
      </c>
      <c r="R73">
        <v>7</v>
      </c>
      <c r="S73">
        <v>0</v>
      </c>
      <c r="T73">
        <v>43043990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49</v>
      </c>
      <c r="AH73">
        <v>0</v>
      </c>
      <c r="AI73">
        <v>103369259</v>
      </c>
    </row>
    <row r="74" spans="1:35" x14ac:dyDescent="0.3">
      <c r="B74" t="s">
        <v>86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4</v>
      </c>
      <c r="J74">
        <v>0</v>
      </c>
      <c r="K74">
        <v>69955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4</v>
      </c>
      <c r="AH74">
        <v>0</v>
      </c>
      <c r="AI74">
        <v>69955</v>
      </c>
    </row>
    <row r="75" spans="1:35" x14ac:dyDescent="0.3">
      <c r="A75">
        <v>12</v>
      </c>
      <c r="B75" t="s">
        <v>97</v>
      </c>
      <c r="C75">
        <v>1</v>
      </c>
      <c r="D75">
        <v>0</v>
      </c>
      <c r="E75">
        <v>7086523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</v>
      </c>
      <c r="AH75">
        <v>0</v>
      </c>
      <c r="AI75">
        <v>7086523</v>
      </c>
    </row>
    <row r="76" spans="1:35" x14ac:dyDescent="0.3">
      <c r="B76" t="s">
        <v>83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</row>
    <row r="77" spans="1:35" x14ac:dyDescent="0.3">
      <c r="B77" t="s">
        <v>84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</row>
    <row r="78" spans="1:35" x14ac:dyDescent="0.3">
      <c r="B78" t="s">
        <v>29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</row>
    <row r="79" spans="1:35" x14ac:dyDescent="0.3">
      <c r="B79" t="s">
        <v>85</v>
      </c>
      <c r="C79">
        <v>1</v>
      </c>
      <c r="D79">
        <v>0</v>
      </c>
      <c r="E79">
        <v>7086523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</v>
      </c>
      <c r="AH79">
        <v>0</v>
      </c>
      <c r="AI79">
        <v>7086523</v>
      </c>
    </row>
    <row r="80" spans="1:35" x14ac:dyDescent="0.3">
      <c r="B80" t="s">
        <v>86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</row>
    <row r="81" spans="1:35" x14ac:dyDescent="0.3">
      <c r="A81">
        <v>13</v>
      </c>
      <c r="B81" t="s">
        <v>98</v>
      </c>
      <c r="C81">
        <v>12621</v>
      </c>
      <c r="D81">
        <v>0</v>
      </c>
      <c r="E81">
        <v>4460311</v>
      </c>
      <c r="F81">
        <v>5891</v>
      </c>
      <c r="G81">
        <v>0</v>
      </c>
      <c r="H81">
        <v>1624363</v>
      </c>
      <c r="I81">
        <v>9610</v>
      </c>
      <c r="J81">
        <v>0</v>
      </c>
      <c r="K81">
        <v>2220587</v>
      </c>
      <c r="L81">
        <v>33</v>
      </c>
      <c r="M81">
        <v>0</v>
      </c>
      <c r="N81">
        <v>151398</v>
      </c>
      <c r="O81">
        <v>141</v>
      </c>
      <c r="P81">
        <v>0</v>
      </c>
      <c r="Q81">
        <v>237838</v>
      </c>
      <c r="R81">
        <v>96</v>
      </c>
      <c r="S81">
        <v>0</v>
      </c>
      <c r="T81">
        <v>2967898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28392</v>
      </c>
      <c r="AH81">
        <v>0</v>
      </c>
      <c r="AI81">
        <v>11662395</v>
      </c>
    </row>
    <row r="82" spans="1:35" x14ac:dyDescent="0.3">
      <c r="B82" t="s">
        <v>83</v>
      </c>
      <c r="C82">
        <v>12391</v>
      </c>
      <c r="D82">
        <v>0</v>
      </c>
      <c r="E82">
        <v>2285467</v>
      </c>
      <c r="F82">
        <v>5765</v>
      </c>
      <c r="G82">
        <v>0</v>
      </c>
      <c r="H82">
        <v>756408</v>
      </c>
      <c r="I82">
        <v>9345</v>
      </c>
      <c r="J82">
        <v>0</v>
      </c>
      <c r="K82">
        <v>1153401</v>
      </c>
      <c r="L82">
        <v>32</v>
      </c>
      <c r="M82">
        <v>0</v>
      </c>
      <c r="N82">
        <v>2302</v>
      </c>
      <c r="O82">
        <v>137</v>
      </c>
      <c r="P82">
        <v>0</v>
      </c>
      <c r="Q82">
        <v>12492</v>
      </c>
      <c r="R82">
        <v>92</v>
      </c>
      <c r="S82">
        <v>0</v>
      </c>
      <c r="T82">
        <v>6001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27762</v>
      </c>
      <c r="AH82">
        <v>0</v>
      </c>
      <c r="AI82">
        <v>4216071</v>
      </c>
    </row>
    <row r="83" spans="1:35" x14ac:dyDescent="0.3">
      <c r="B83" t="s">
        <v>84</v>
      </c>
      <c r="C83">
        <v>229</v>
      </c>
      <c r="D83">
        <v>0</v>
      </c>
      <c r="E83">
        <v>505223</v>
      </c>
      <c r="F83">
        <v>125</v>
      </c>
      <c r="G83">
        <v>0</v>
      </c>
      <c r="H83">
        <v>170632</v>
      </c>
      <c r="I83">
        <v>265</v>
      </c>
      <c r="J83">
        <v>0</v>
      </c>
      <c r="K83">
        <v>1067186</v>
      </c>
      <c r="L83">
        <v>0</v>
      </c>
      <c r="M83">
        <v>0</v>
      </c>
      <c r="N83">
        <v>0</v>
      </c>
      <c r="O83">
        <v>3</v>
      </c>
      <c r="P83">
        <v>0</v>
      </c>
      <c r="Q83">
        <v>21213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622</v>
      </c>
      <c r="AH83">
        <v>0</v>
      </c>
      <c r="AI83">
        <v>1764254</v>
      </c>
    </row>
    <row r="84" spans="1:35" x14ac:dyDescent="0.3">
      <c r="B84" t="s">
        <v>29</v>
      </c>
      <c r="C84">
        <v>0</v>
      </c>
      <c r="D84">
        <v>0</v>
      </c>
      <c r="E84">
        <v>336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336</v>
      </c>
    </row>
    <row r="85" spans="1:35" x14ac:dyDescent="0.3">
      <c r="B85" t="s">
        <v>85</v>
      </c>
      <c r="C85">
        <v>1</v>
      </c>
      <c r="D85">
        <v>0</v>
      </c>
      <c r="E85">
        <v>1669285</v>
      </c>
      <c r="F85">
        <v>1</v>
      </c>
      <c r="G85">
        <v>0</v>
      </c>
      <c r="H85">
        <v>697323</v>
      </c>
      <c r="I85">
        <v>0</v>
      </c>
      <c r="J85">
        <v>0</v>
      </c>
      <c r="K85">
        <v>0</v>
      </c>
      <c r="L85">
        <v>1</v>
      </c>
      <c r="M85">
        <v>0</v>
      </c>
      <c r="N85">
        <v>149096</v>
      </c>
      <c r="O85">
        <v>1</v>
      </c>
      <c r="P85">
        <v>0</v>
      </c>
      <c r="Q85">
        <v>204133</v>
      </c>
      <c r="R85">
        <v>4</v>
      </c>
      <c r="S85">
        <v>0</v>
      </c>
      <c r="T85">
        <v>2961897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</v>
      </c>
      <c r="AH85">
        <v>0</v>
      </c>
      <c r="AI85">
        <v>5681734</v>
      </c>
    </row>
    <row r="86" spans="1:35" x14ac:dyDescent="0.3">
      <c r="B86" t="s">
        <v>86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</row>
    <row r="87" spans="1:35" x14ac:dyDescent="0.3">
      <c r="A87">
        <v>14</v>
      </c>
      <c r="B87" t="s">
        <v>181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>
        <v>3851823</v>
      </c>
      <c r="AG87">
        <v>1</v>
      </c>
      <c r="AH87">
        <v>0</v>
      </c>
      <c r="AI87">
        <v>3851823</v>
      </c>
    </row>
    <row r="88" spans="1:35" x14ac:dyDescent="0.3">
      <c r="B88" t="s">
        <v>83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</row>
    <row r="89" spans="1:35" x14ac:dyDescent="0.3">
      <c r="B89" t="s">
        <v>84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</row>
    <row r="90" spans="1:35" x14ac:dyDescent="0.3">
      <c r="B90" t="s">
        <v>29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</row>
    <row r="91" spans="1:35" x14ac:dyDescent="0.3">
      <c r="B91" t="s">
        <v>85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0</v>
      </c>
      <c r="AF91">
        <v>3851823</v>
      </c>
      <c r="AG91">
        <v>1</v>
      </c>
      <c r="AH91">
        <v>0</v>
      </c>
      <c r="AI91">
        <v>3851823</v>
      </c>
    </row>
    <row r="92" spans="1:35" x14ac:dyDescent="0.3">
      <c r="B92" t="s">
        <v>86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</row>
    <row r="93" spans="1:35" x14ac:dyDescent="0.3">
      <c r="A93">
        <v>15</v>
      </c>
      <c r="B93" t="s">
        <v>99</v>
      </c>
      <c r="C93">
        <v>0</v>
      </c>
      <c r="D93">
        <v>0</v>
      </c>
      <c r="E93">
        <v>0</v>
      </c>
      <c r="F93">
        <v>2</v>
      </c>
      <c r="G93">
        <v>0</v>
      </c>
      <c r="H93">
        <v>17096559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</v>
      </c>
      <c r="AH93">
        <v>0</v>
      </c>
      <c r="AI93">
        <v>17096559</v>
      </c>
    </row>
    <row r="94" spans="1:35" x14ac:dyDescent="0.3">
      <c r="B94" t="s">
        <v>83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</row>
    <row r="95" spans="1:35" x14ac:dyDescent="0.3">
      <c r="B95" t="s">
        <v>84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</row>
    <row r="96" spans="1:35" x14ac:dyDescent="0.3">
      <c r="B96" t="s">
        <v>29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</row>
    <row r="97" spans="1:35" x14ac:dyDescent="0.3">
      <c r="B97" t="s">
        <v>85</v>
      </c>
      <c r="C97">
        <v>0</v>
      </c>
      <c r="D97">
        <v>0</v>
      </c>
      <c r="E97">
        <v>0</v>
      </c>
      <c r="F97">
        <v>2</v>
      </c>
      <c r="G97">
        <v>0</v>
      </c>
      <c r="H97">
        <v>17096559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</v>
      </c>
      <c r="AH97">
        <v>0</v>
      </c>
      <c r="AI97">
        <v>17096559</v>
      </c>
    </row>
    <row r="98" spans="1:35" x14ac:dyDescent="0.3">
      <c r="B98" t="s">
        <v>86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</row>
    <row r="99" spans="1:35" x14ac:dyDescent="0.3">
      <c r="A99">
        <v>16</v>
      </c>
      <c r="B99" t="s">
        <v>48</v>
      </c>
      <c r="C99">
        <v>10334</v>
      </c>
      <c r="D99">
        <v>0</v>
      </c>
      <c r="E99">
        <v>1595714</v>
      </c>
      <c r="F99">
        <v>2915</v>
      </c>
      <c r="G99">
        <v>0</v>
      </c>
      <c r="H99">
        <v>1312543</v>
      </c>
      <c r="I99">
        <v>7109</v>
      </c>
      <c r="J99">
        <v>0</v>
      </c>
      <c r="K99">
        <v>4144324</v>
      </c>
      <c r="L99">
        <v>70</v>
      </c>
      <c r="M99">
        <v>0</v>
      </c>
      <c r="N99">
        <v>21495</v>
      </c>
      <c r="O99">
        <v>115</v>
      </c>
      <c r="P99">
        <v>0</v>
      </c>
      <c r="Q99">
        <v>11754</v>
      </c>
      <c r="R99">
        <v>42</v>
      </c>
      <c r="S99">
        <v>0</v>
      </c>
      <c r="T99">
        <v>4184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20585</v>
      </c>
      <c r="AH99">
        <v>0</v>
      </c>
      <c r="AI99">
        <v>7090014</v>
      </c>
    </row>
    <row r="100" spans="1:35" x14ac:dyDescent="0.3">
      <c r="B100" t="s">
        <v>83</v>
      </c>
      <c r="C100">
        <v>10025</v>
      </c>
      <c r="D100">
        <v>0</v>
      </c>
      <c r="E100">
        <v>1111098</v>
      </c>
      <c r="F100">
        <v>2812</v>
      </c>
      <c r="G100">
        <v>0</v>
      </c>
      <c r="H100">
        <v>361800</v>
      </c>
      <c r="I100">
        <v>6791</v>
      </c>
      <c r="J100">
        <v>0</v>
      </c>
      <c r="K100">
        <v>766580</v>
      </c>
      <c r="L100">
        <v>66</v>
      </c>
      <c r="M100">
        <v>0</v>
      </c>
      <c r="N100">
        <v>5894</v>
      </c>
      <c r="O100">
        <v>113</v>
      </c>
      <c r="P100">
        <v>0</v>
      </c>
      <c r="Q100">
        <v>11742</v>
      </c>
      <c r="R100">
        <v>41</v>
      </c>
      <c r="S100">
        <v>0</v>
      </c>
      <c r="T100">
        <v>4184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19848</v>
      </c>
      <c r="AH100">
        <v>0</v>
      </c>
      <c r="AI100">
        <v>2261298</v>
      </c>
    </row>
    <row r="101" spans="1:35" x14ac:dyDescent="0.3">
      <c r="B101" t="s">
        <v>84</v>
      </c>
      <c r="C101">
        <v>309</v>
      </c>
      <c r="D101">
        <v>0</v>
      </c>
      <c r="E101">
        <v>484616</v>
      </c>
      <c r="F101">
        <v>102</v>
      </c>
      <c r="G101">
        <v>0</v>
      </c>
      <c r="H101">
        <v>485401</v>
      </c>
      <c r="I101">
        <v>315</v>
      </c>
      <c r="J101">
        <v>0</v>
      </c>
      <c r="K101">
        <v>3296846</v>
      </c>
      <c r="L101">
        <v>4</v>
      </c>
      <c r="M101">
        <v>0</v>
      </c>
      <c r="N101">
        <v>15601</v>
      </c>
      <c r="O101">
        <v>2</v>
      </c>
      <c r="P101">
        <v>0</v>
      </c>
      <c r="Q101">
        <v>12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733</v>
      </c>
      <c r="AH101">
        <v>0</v>
      </c>
      <c r="AI101">
        <v>4282476</v>
      </c>
    </row>
    <row r="102" spans="1:35" x14ac:dyDescent="0.3">
      <c r="B102" t="s">
        <v>29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</row>
    <row r="103" spans="1:35" x14ac:dyDescent="0.3">
      <c r="B103" t="s">
        <v>85</v>
      </c>
      <c r="C103">
        <v>0</v>
      </c>
      <c r="D103">
        <v>0</v>
      </c>
      <c r="E103">
        <v>0</v>
      </c>
      <c r="F103">
        <v>1</v>
      </c>
      <c r="G103">
        <v>0</v>
      </c>
      <c r="H103">
        <v>465342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1</v>
      </c>
      <c r="AH103">
        <v>0</v>
      </c>
      <c r="AI103">
        <v>465342</v>
      </c>
    </row>
    <row r="104" spans="1:35" x14ac:dyDescent="0.3">
      <c r="B104" t="s">
        <v>86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3</v>
      </c>
      <c r="J104">
        <v>0</v>
      </c>
      <c r="K104">
        <v>80898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3</v>
      </c>
      <c r="AH104">
        <v>0</v>
      </c>
      <c r="AI104">
        <v>80898</v>
      </c>
    </row>
    <row r="105" spans="1:35" x14ac:dyDescent="0.3">
      <c r="A105">
        <v>17</v>
      </c>
      <c r="B105" t="s">
        <v>100</v>
      </c>
      <c r="C105">
        <v>0</v>
      </c>
      <c r="D105">
        <v>0</v>
      </c>
      <c r="E105">
        <v>0</v>
      </c>
      <c r="F105">
        <v>1</v>
      </c>
      <c r="G105">
        <v>0</v>
      </c>
      <c r="H105">
        <v>4255504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1</v>
      </c>
      <c r="AH105">
        <v>0</v>
      </c>
      <c r="AI105">
        <v>4255504</v>
      </c>
    </row>
    <row r="106" spans="1:35" x14ac:dyDescent="0.3">
      <c r="B106" t="s">
        <v>83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</row>
    <row r="107" spans="1:35" x14ac:dyDescent="0.3">
      <c r="B107" t="s">
        <v>84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</row>
    <row r="108" spans="1:35" x14ac:dyDescent="0.3">
      <c r="B108" t="s">
        <v>29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</row>
    <row r="109" spans="1:35" x14ac:dyDescent="0.3">
      <c r="B109" t="s">
        <v>85</v>
      </c>
      <c r="C109">
        <v>0</v>
      </c>
      <c r="D109">
        <v>0</v>
      </c>
      <c r="E109">
        <v>0</v>
      </c>
      <c r="F109">
        <v>1</v>
      </c>
      <c r="G109">
        <v>0</v>
      </c>
      <c r="H109">
        <v>4255504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0</v>
      </c>
      <c r="AI109">
        <v>4255504</v>
      </c>
    </row>
    <row r="110" spans="1:35" x14ac:dyDescent="0.3">
      <c r="B110" t="s">
        <v>86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</row>
    <row r="111" spans="1:35" x14ac:dyDescent="0.3">
      <c r="A111">
        <v>18</v>
      </c>
      <c r="B111" t="s">
        <v>222</v>
      </c>
      <c r="C111">
        <v>477</v>
      </c>
      <c r="D111">
        <v>0</v>
      </c>
      <c r="E111">
        <v>2756967</v>
      </c>
      <c r="F111">
        <v>336</v>
      </c>
      <c r="G111">
        <v>0</v>
      </c>
      <c r="H111">
        <v>110951</v>
      </c>
      <c r="I111">
        <v>562</v>
      </c>
      <c r="J111">
        <v>0</v>
      </c>
      <c r="K111">
        <v>1359415</v>
      </c>
      <c r="L111">
        <v>1</v>
      </c>
      <c r="M111">
        <v>0</v>
      </c>
      <c r="N111">
        <v>37</v>
      </c>
      <c r="O111">
        <v>31</v>
      </c>
      <c r="P111">
        <v>0</v>
      </c>
      <c r="Q111">
        <v>3862</v>
      </c>
      <c r="R111">
        <v>6</v>
      </c>
      <c r="S111">
        <v>0</v>
      </c>
      <c r="T111">
        <v>209947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1413</v>
      </c>
      <c r="AH111">
        <v>0</v>
      </c>
      <c r="AI111">
        <v>4441179</v>
      </c>
    </row>
    <row r="112" spans="1:35" x14ac:dyDescent="0.3">
      <c r="B112" t="s">
        <v>83</v>
      </c>
      <c r="C112">
        <v>455</v>
      </c>
      <c r="D112">
        <v>0</v>
      </c>
      <c r="E112">
        <v>50550</v>
      </c>
      <c r="F112">
        <v>312</v>
      </c>
      <c r="G112">
        <v>0</v>
      </c>
      <c r="H112">
        <v>45004</v>
      </c>
      <c r="I112">
        <v>486</v>
      </c>
      <c r="J112">
        <v>0</v>
      </c>
      <c r="K112">
        <v>69139</v>
      </c>
      <c r="L112">
        <v>1</v>
      </c>
      <c r="M112">
        <v>0</v>
      </c>
      <c r="N112">
        <v>37</v>
      </c>
      <c r="O112">
        <v>31</v>
      </c>
      <c r="P112">
        <v>0</v>
      </c>
      <c r="Q112">
        <v>3862</v>
      </c>
      <c r="R112">
        <v>5</v>
      </c>
      <c r="S112">
        <v>0</v>
      </c>
      <c r="T112">
        <v>376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1290</v>
      </c>
      <c r="AH112">
        <v>0</v>
      </c>
      <c r="AI112">
        <v>168968</v>
      </c>
    </row>
    <row r="113" spans="1:35" x14ac:dyDescent="0.3">
      <c r="B113" t="s">
        <v>84</v>
      </c>
      <c r="C113">
        <v>21</v>
      </c>
      <c r="D113">
        <v>0</v>
      </c>
      <c r="E113">
        <v>37926</v>
      </c>
      <c r="F113">
        <v>24</v>
      </c>
      <c r="G113">
        <v>0</v>
      </c>
      <c r="H113">
        <v>65947</v>
      </c>
      <c r="I113">
        <v>75</v>
      </c>
      <c r="J113">
        <v>0</v>
      </c>
      <c r="K113">
        <v>1174303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120</v>
      </c>
      <c r="AH113">
        <v>0</v>
      </c>
      <c r="AI113">
        <v>1278176</v>
      </c>
    </row>
    <row r="114" spans="1:35" x14ac:dyDescent="0.3">
      <c r="B114" t="s">
        <v>29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</row>
    <row r="115" spans="1:35" x14ac:dyDescent="0.3">
      <c r="B115" t="s">
        <v>85</v>
      </c>
      <c r="C115">
        <v>1</v>
      </c>
      <c r="D115">
        <v>0</v>
      </c>
      <c r="E115">
        <v>2668491</v>
      </c>
      <c r="F115">
        <v>0</v>
      </c>
      <c r="G115">
        <v>0</v>
      </c>
      <c r="H115">
        <v>0</v>
      </c>
      <c r="I115">
        <v>1</v>
      </c>
      <c r="J115">
        <v>0</v>
      </c>
      <c r="K115">
        <v>115973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</v>
      </c>
      <c r="S115">
        <v>0</v>
      </c>
      <c r="T115">
        <v>209571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3</v>
      </c>
      <c r="AH115">
        <v>0</v>
      </c>
      <c r="AI115">
        <v>2994035</v>
      </c>
    </row>
    <row r="116" spans="1:35" x14ac:dyDescent="0.3">
      <c r="B116" t="s">
        <v>86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</row>
    <row r="117" spans="1:35" x14ac:dyDescent="0.3">
      <c r="A117">
        <v>19</v>
      </c>
      <c r="B117" t="s">
        <v>101</v>
      </c>
      <c r="C117">
        <v>681</v>
      </c>
      <c r="D117">
        <v>0</v>
      </c>
      <c r="E117">
        <v>81745</v>
      </c>
      <c r="F117">
        <v>373</v>
      </c>
      <c r="G117">
        <v>0</v>
      </c>
      <c r="H117">
        <v>53150</v>
      </c>
      <c r="I117">
        <v>362</v>
      </c>
      <c r="J117">
        <v>0</v>
      </c>
      <c r="K117">
        <v>143929</v>
      </c>
      <c r="L117">
        <v>4</v>
      </c>
      <c r="M117">
        <v>0</v>
      </c>
      <c r="N117">
        <v>433</v>
      </c>
      <c r="O117">
        <v>13</v>
      </c>
      <c r="P117">
        <v>0</v>
      </c>
      <c r="Q117">
        <v>1304</v>
      </c>
      <c r="R117">
        <v>5</v>
      </c>
      <c r="S117">
        <v>0</v>
      </c>
      <c r="T117">
        <v>346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1438</v>
      </c>
      <c r="AH117">
        <v>0</v>
      </c>
      <c r="AI117">
        <v>280907</v>
      </c>
    </row>
    <row r="118" spans="1:35" x14ac:dyDescent="0.3">
      <c r="B118" t="s">
        <v>83</v>
      </c>
      <c r="C118">
        <v>670</v>
      </c>
      <c r="D118">
        <v>0</v>
      </c>
      <c r="E118">
        <v>78034</v>
      </c>
      <c r="F118">
        <v>362</v>
      </c>
      <c r="G118">
        <v>0</v>
      </c>
      <c r="H118">
        <v>44031</v>
      </c>
      <c r="I118">
        <v>342</v>
      </c>
      <c r="J118">
        <v>0</v>
      </c>
      <c r="K118">
        <v>40584</v>
      </c>
      <c r="L118">
        <v>4</v>
      </c>
      <c r="M118">
        <v>0</v>
      </c>
      <c r="N118">
        <v>433</v>
      </c>
      <c r="O118">
        <v>13</v>
      </c>
      <c r="P118">
        <v>0</v>
      </c>
      <c r="Q118">
        <v>1304</v>
      </c>
      <c r="R118">
        <v>5</v>
      </c>
      <c r="S118">
        <v>0</v>
      </c>
      <c r="T118">
        <v>346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1396</v>
      </c>
      <c r="AH118">
        <v>0</v>
      </c>
      <c r="AI118">
        <v>164732</v>
      </c>
    </row>
    <row r="119" spans="1:35" x14ac:dyDescent="0.3">
      <c r="B119" t="s">
        <v>84</v>
      </c>
      <c r="C119">
        <v>11</v>
      </c>
      <c r="D119">
        <v>0</v>
      </c>
      <c r="E119">
        <v>3711</v>
      </c>
      <c r="F119">
        <v>11</v>
      </c>
      <c r="G119">
        <v>0</v>
      </c>
      <c r="H119">
        <v>9119</v>
      </c>
      <c r="I119">
        <v>20</v>
      </c>
      <c r="J119">
        <v>0</v>
      </c>
      <c r="K119">
        <v>103345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42</v>
      </c>
      <c r="AH119">
        <v>0</v>
      </c>
      <c r="AI119">
        <v>116175</v>
      </c>
    </row>
    <row r="120" spans="1:35" x14ac:dyDescent="0.3">
      <c r="B120" t="s">
        <v>29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</row>
    <row r="121" spans="1:35" x14ac:dyDescent="0.3">
      <c r="B121" t="s">
        <v>85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</row>
    <row r="122" spans="1:35" x14ac:dyDescent="0.3">
      <c r="B122" t="s">
        <v>86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</row>
    <row r="123" spans="1:35" x14ac:dyDescent="0.3">
      <c r="B123" t="s">
        <v>102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</row>
    <row r="124" spans="1:35" x14ac:dyDescent="0.3">
      <c r="B124" t="s">
        <v>83</v>
      </c>
      <c r="C124">
        <v>277291</v>
      </c>
      <c r="D124">
        <v>0</v>
      </c>
      <c r="E124">
        <v>33458097</v>
      </c>
      <c r="F124">
        <v>118682</v>
      </c>
      <c r="G124">
        <v>0</v>
      </c>
      <c r="H124">
        <v>15541235</v>
      </c>
      <c r="I124">
        <v>190590</v>
      </c>
      <c r="J124">
        <v>0</v>
      </c>
      <c r="K124">
        <v>20570496</v>
      </c>
      <c r="L124">
        <v>1223</v>
      </c>
      <c r="M124">
        <v>0</v>
      </c>
      <c r="N124">
        <v>94440</v>
      </c>
      <c r="O124">
        <v>2620</v>
      </c>
      <c r="P124">
        <v>0</v>
      </c>
      <c r="Q124">
        <v>225982</v>
      </c>
      <c r="R124">
        <v>1282</v>
      </c>
      <c r="S124">
        <v>0</v>
      </c>
      <c r="T124">
        <v>113065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591688</v>
      </c>
      <c r="AH124">
        <v>0</v>
      </c>
      <c r="AI124">
        <v>70003315</v>
      </c>
    </row>
    <row r="125" spans="1:35" x14ac:dyDescent="0.3">
      <c r="B125" t="s">
        <v>84</v>
      </c>
      <c r="C125">
        <v>5492</v>
      </c>
      <c r="D125">
        <v>0</v>
      </c>
      <c r="E125">
        <v>15700554</v>
      </c>
      <c r="F125">
        <v>2911</v>
      </c>
      <c r="G125">
        <v>0</v>
      </c>
      <c r="H125">
        <v>8876136.0024439991</v>
      </c>
      <c r="I125">
        <v>7546</v>
      </c>
      <c r="J125">
        <v>0</v>
      </c>
      <c r="K125">
        <v>55626423</v>
      </c>
      <c r="L125">
        <v>35</v>
      </c>
      <c r="M125">
        <v>0</v>
      </c>
      <c r="N125">
        <v>2260735</v>
      </c>
      <c r="O125">
        <v>45</v>
      </c>
      <c r="P125">
        <v>0</v>
      </c>
      <c r="Q125">
        <v>597277</v>
      </c>
      <c r="R125">
        <v>21</v>
      </c>
      <c r="S125">
        <v>0</v>
      </c>
      <c r="T125">
        <v>2889369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16050</v>
      </c>
      <c r="AH125">
        <v>0</v>
      </c>
      <c r="AI125">
        <v>85950494.002443999</v>
      </c>
    </row>
    <row r="126" spans="1:35" x14ac:dyDescent="0.3">
      <c r="B126" t="s">
        <v>29</v>
      </c>
      <c r="C126">
        <v>6</v>
      </c>
      <c r="D126">
        <v>0</v>
      </c>
      <c r="E126">
        <v>5876180</v>
      </c>
      <c r="F126">
        <v>4</v>
      </c>
      <c r="G126">
        <v>0</v>
      </c>
      <c r="H126">
        <v>1469297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10</v>
      </c>
      <c r="AH126">
        <v>0</v>
      </c>
      <c r="AI126">
        <v>7345477</v>
      </c>
    </row>
    <row r="127" spans="1:35" x14ac:dyDescent="0.3">
      <c r="B127" t="s">
        <v>85</v>
      </c>
      <c r="C127">
        <v>44</v>
      </c>
      <c r="D127">
        <v>0</v>
      </c>
      <c r="E127">
        <v>46681399</v>
      </c>
      <c r="F127">
        <v>47</v>
      </c>
      <c r="G127">
        <v>2</v>
      </c>
      <c r="H127">
        <v>62966508</v>
      </c>
      <c r="I127">
        <v>91</v>
      </c>
      <c r="J127">
        <v>0</v>
      </c>
      <c r="K127">
        <v>71218085</v>
      </c>
      <c r="L127">
        <v>82</v>
      </c>
      <c r="M127">
        <v>0</v>
      </c>
      <c r="N127">
        <v>113769347</v>
      </c>
      <c r="O127">
        <v>42</v>
      </c>
      <c r="P127">
        <v>0</v>
      </c>
      <c r="Q127">
        <v>66761734</v>
      </c>
      <c r="R127">
        <v>28</v>
      </c>
      <c r="S127">
        <v>0</v>
      </c>
      <c r="T127">
        <v>54384878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>
        <v>3851823</v>
      </c>
      <c r="AG127">
        <v>335</v>
      </c>
      <c r="AH127">
        <v>2</v>
      </c>
      <c r="AI127">
        <v>419633774</v>
      </c>
    </row>
    <row r="128" spans="1:35" x14ac:dyDescent="0.3">
      <c r="B128" t="s">
        <v>86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59</v>
      </c>
      <c r="J128">
        <v>0</v>
      </c>
      <c r="K128">
        <v>2145718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59</v>
      </c>
      <c r="AH128">
        <v>0</v>
      </c>
      <c r="AI128">
        <v>2145718</v>
      </c>
    </row>
    <row r="129" spans="2:35" x14ac:dyDescent="0.3">
      <c r="B129" t="s">
        <v>102</v>
      </c>
      <c r="C129">
        <v>282833</v>
      </c>
      <c r="D129">
        <v>0</v>
      </c>
      <c r="E129">
        <v>101716230</v>
      </c>
      <c r="F129">
        <v>121644</v>
      </c>
      <c r="G129">
        <v>2</v>
      </c>
      <c r="H129">
        <v>88853176.002443999</v>
      </c>
      <c r="I129">
        <v>198286</v>
      </c>
      <c r="J129">
        <v>0</v>
      </c>
      <c r="K129">
        <v>149560722</v>
      </c>
      <c r="L129">
        <v>1340</v>
      </c>
      <c r="M129">
        <v>0</v>
      </c>
      <c r="N129">
        <v>116124522</v>
      </c>
      <c r="O129">
        <v>2707</v>
      </c>
      <c r="P129">
        <v>0</v>
      </c>
      <c r="Q129">
        <v>67584993</v>
      </c>
      <c r="R129">
        <v>1331</v>
      </c>
      <c r="S129">
        <v>0</v>
      </c>
      <c r="T129">
        <v>57387312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3851823</v>
      </c>
      <c r="AG129">
        <v>608142</v>
      </c>
      <c r="AH129">
        <v>2</v>
      </c>
      <c r="AI129">
        <v>585078778.00244403</v>
      </c>
    </row>
    <row r="132" spans="2:35" x14ac:dyDescent="0.3">
      <c r="B132" t="s">
        <v>54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2A3B2-FE92-4F1C-91DF-BB30E7E9A8D7}">
  <dimension ref="A1:AI132"/>
  <sheetViews>
    <sheetView workbookViewId="0">
      <selection sqref="A1:AI250"/>
    </sheetView>
  </sheetViews>
  <sheetFormatPr defaultRowHeight="14.4" x14ac:dyDescent="0.3"/>
  <cols>
    <col min="1" max="2" width="80.88671875" bestFit="1" customWidth="1"/>
    <col min="3" max="3" width="75.33203125" bestFit="1" customWidth="1"/>
    <col min="4" max="4" width="73.44140625" bestFit="1" customWidth="1"/>
    <col min="5" max="5" width="44.5546875" bestFit="1" customWidth="1"/>
    <col min="6" max="6" width="75.33203125" bestFit="1" customWidth="1"/>
    <col min="7" max="7" width="73.44140625" bestFit="1" customWidth="1"/>
    <col min="8" max="8" width="44.5546875" bestFit="1" customWidth="1"/>
    <col min="9" max="9" width="75.33203125" bestFit="1" customWidth="1"/>
    <col min="10" max="10" width="73.44140625" bestFit="1" customWidth="1"/>
    <col min="11" max="11" width="44.5546875" bestFit="1" customWidth="1"/>
    <col min="12" max="12" width="75.33203125" bestFit="1" customWidth="1"/>
    <col min="13" max="13" width="73.44140625" bestFit="1" customWidth="1"/>
    <col min="14" max="14" width="44.5546875" bestFit="1" customWidth="1"/>
    <col min="15" max="15" width="75.33203125" bestFit="1" customWidth="1"/>
    <col min="16" max="16" width="73.44140625" bestFit="1" customWidth="1"/>
    <col min="17" max="17" width="44.5546875" bestFit="1" customWidth="1"/>
    <col min="18" max="18" width="75.33203125" bestFit="1" customWidth="1"/>
    <col min="19" max="19" width="73.44140625" bestFit="1" customWidth="1"/>
    <col min="20" max="20" width="44.5546875" bestFit="1" customWidth="1"/>
    <col min="21" max="21" width="75.33203125" bestFit="1" customWidth="1"/>
    <col min="22" max="22" width="73.44140625" bestFit="1" customWidth="1"/>
    <col min="23" max="23" width="44.5546875" bestFit="1" customWidth="1"/>
    <col min="24" max="24" width="75.33203125" bestFit="1" customWidth="1"/>
    <col min="25" max="25" width="73.44140625" bestFit="1" customWidth="1"/>
    <col min="26" max="26" width="44.5546875" bestFit="1" customWidth="1"/>
    <col min="27" max="27" width="75.33203125" bestFit="1" customWidth="1"/>
    <col min="28" max="28" width="73.44140625" bestFit="1" customWidth="1"/>
    <col min="29" max="29" width="44.5546875" bestFit="1" customWidth="1"/>
    <col min="30" max="30" width="75.33203125" bestFit="1" customWidth="1"/>
    <col min="31" max="31" width="73.44140625" bestFit="1" customWidth="1"/>
    <col min="32" max="32" width="44.5546875" bestFit="1" customWidth="1"/>
    <col min="33" max="33" width="75.33203125" bestFit="1" customWidth="1"/>
    <col min="34" max="34" width="73.44140625" bestFit="1" customWidth="1"/>
    <col min="35" max="35" width="44.5546875" bestFit="1" customWidth="1"/>
    <col min="36" max="37" width="80.88671875" bestFit="1" customWidth="1"/>
    <col min="38" max="38" width="75.33203125" bestFit="1" customWidth="1"/>
    <col min="39" max="39" width="73.44140625" bestFit="1" customWidth="1"/>
    <col min="40" max="40" width="44.5546875" bestFit="1" customWidth="1"/>
    <col min="41" max="41" width="75.33203125" bestFit="1" customWidth="1"/>
    <col min="42" max="42" width="73.44140625" bestFit="1" customWidth="1"/>
    <col min="43" max="43" width="44.5546875" bestFit="1" customWidth="1"/>
    <col min="44" max="44" width="75.33203125" bestFit="1" customWidth="1"/>
    <col min="45" max="45" width="73.44140625" bestFit="1" customWidth="1"/>
    <col min="46" max="46" width="44.5546875" bestFit="1" customWidth="1"/>
    <col min="47" max="47" width="75.33203125" bestFit="1" customWidth="1"/>
    <col min="48" max="48" width="73.44140625" bestFit="1" customWidth="1"/>
    <col min="49" max="49" width="44.5546875" bestFit="1" customWidth="1"/>
    <col min="50" max="50" width="75.33203125" bestFit="1" customWidth="1"/>
    <col min="51" max="51" width="73.44140625" bestFit="1" customWidth="1"/>
    <col min="52" max="52" width="44.5546875" bestFit="1" customWidth="1"/>
    <col min="53" max="53" width="75.33203125" bestFit="1" customWidth="1"/>
    <col min="54" max="54" width="73.44140625" bestFit="1" customWidth="1"/>
    <col min="55" max="55" width="44.5546875" bestFit="1" customWidth="1"/>
    <col min="56" max="56" width="75.33203125" bestFit="1" customWidth="1"/>
    <col min="57" max="57" width="73.44140625" bestFit="1" customWidth="1"/>
    <col min="58" max="58" width="44.5546875" bestFit="1" customWidth="1"/>
    <col min="59" max="59" width="75.33203125" bestFit="1" customWidth="1"/>
    <col min="60" max="60" width="73.44140625" bestFit="1" customWidth="1"/>
    <col min="61" max="61" width="44.5546875" bestFit="1" customWidth="1"/>
    <col min="62" max="62" width="75.33203125" customWidth="1"/>
    <col min="63" max="63" width="73.44140625" bestFit="1" customWidth="1"/>
    <col min="64" max="64" width="44.5546875" bestFit="1" customWidth="1"/>
    <col min="65" max="65" width="75.33203125" customWidth="1"/>
    <col min="66" max="66" width="73.44140625" bestFit="1" customWidth="1"/>
    <col min="67" max="67" width="44.5546875" bestFit="1" customWidth="1"/>
    <col min="68" max="68" width="75.33203125" customWidth="1"/>
    <col min="69" max="69" width="73.44140625" bestFit="1" customWidth="1"/>
    <col min="70" max="70" width="44.5546875" bestFit="1" customWidth="1"/>
    <col min="71" max="71" width="40.88671875" bestFit="1" customWidth="1"/>
    <col min="72" max="72" width="46.33203125" bestFit="1" customWidth="1"/>
    <col min="73" max="73" width="75.33203125" bestFit="1" customWidth="1"/>
    <col min="74" max="74" width="73.44140625" bestFit="1" customWidth="1"/>
    <col min="75" max="75" width="46.33203125" bestFit="1" customWidth="1"/>
    <col min="76" max="76" width="75.33203125" bestFit="1" customWidth="1"/>
    <col min="77" max="77" width="73.44140625" bestFit="1" customWidth="1"/>
    <col min="78" max="78" width="44.5546875" bestFit="1" customWidth="1"/>
    <col min="79" max="79" width="75.33203125" bestFit="1" customWidth="1"/>
    <col min="80" max="80" width="73.44140625" bestFit="1" customWidth="1"/>
    <col min="81" max="81" width="44.5546875" bestFit="1" customWidth="1"/>
    <col min="82" max="82" width="31.33203125" bestFit="1" customWidth="1"/>
    <col min="83" max="83" width="73.44140625" bestFit="1" customWidth="1"/>
    <col min="84" max="84" width="44.5546875" bestFit="1" customWidth="1"/>
    <col min="85" max="85" width="31.33203125" bestFit="1" customWidth="1"/>
    <col min="86" max="86" width="40.88671875" bestFit="1" customWidth="1"/>
    <col min="87" max="94" width="16.33203125" bestFit="1" customWidth="1"/>
  </cols>
  <sheetData>
    <row r="1" spans="1:35" x14ac:dyDescent="0.3">
      <c r="A1" t="s">
        <v>186</v>
      </c>
      <c r="B1" t="s">
        <v>188</v>
      </c>
      <c r="C1" t="s">
        <v>189</v>
      </c>
      <c r="D1" t="s">
        <v>190</v>
      </c>
      <c r="E1" t="s">
        <v>191</v>
      </c>
      <c r="F1" t="s">
        <v>192</v>
      </c>
      <c r="G1" t="s">
        <v>193</v>
      </c>
      <c r="H1" t="s">
        <v>194</v>
      </c>
      <c r="I1" t="s">
        <v>195</v>
      </c>
      <c r="J1" t="s">
        <v>196</v>
      </c>
      <c r="K1" t="s">
        <v>197</v>
      </c>
      <c r="L1" t="s">
        <v>198</v>
      </c>
      <c r="M1" t="s">
        <v>199</v>
      </c>
      <c r="N1" t="s">
        <v>200</v>
      </c>
      <c r="O1" t="s">
        <v>201</v>
      </c>
      <c r="P1" t="s">
        <v>202</v>
      </c>
      <c r="Q1" t="s">
        <v>203</v>
      </c>
      <c r="R1" t="s">
        <v>204</v>
      </c>
      <c r="S1" t="s">
        <v>205</v>
      </c>
      <c r="T1" t="s">
        <v>206</v>
      </c>
      <c r="U1" t="s">
        <v>207</v>
      </c>
      <c r="V1" t="s">
        <v>208</v>
      </c>
      <c r="W1" t="s">
        <v>209</v>
      </c>
      <c r="X1" t="s">
        <v>210</v>
      </c>
      <c r="Y1" t="s">
        <v>211</v>
      </c>
      <c r="Z1" t="s">
        <v>212</v>
      </c>
      <c r="AA1" t="s">
        <v>213</v>
      </c>
      <c r="AB1" t="s">
        <v>214</v>
      </c>
      <c r="AC1" t="s">
        <v>215</v>
      </c>
      <c r="AD1" t="s">
        <v>216</v>
      </c>
      <c r="AE1" t="s">
        <v>217</v>
      </c>
      <c r="AF1" t="s">
        <v>218</v>
      </c>
      <c r="AG1" t="s">
        <v>219</v>
      </c>
      <c r="AH1" t="s">
        <v>220</v>
      </c>
      <c r="AI1" t="s">
        <v>221</v>
      </c>
    </row>
    <row r="2" spans="1:35" x14ac:dyDescent="0.3">
      <c r="A2" t="s">
        <v>1</v>
      </c>
    </row>
    <row r="3" spans="1:35" x14ac:dyDescent="0.3">
      <c r="A3" t="s">
        <v>55</v>
      </c>
    </row>
    <row r="4" spans="1:35" x14ac:dyDescent="0.3">
      <c r="A4" t="s">
        <v>3</v>
      </c>
      <c r="C4" t="s">
        <v>4</v>
      </c>
      <c r="F4" t="s">
        <v>5</v>
      </c>
      <c r="I4" t="s">
        <v>6</v>
      </c>
      <c r="L4" t="s">
        <v>7</v>
      </c>
      <c r="O4" t="s">
        <v>8</v>
      </c>
      <c r="R4" t="s">
        <v>9</v>
      </c>
      <c r="U4" t="s">
        <v>10</v>
      </c>
      <c r="X4" t="s">
        <v>11</v>
      </c>
      <c r="AA4" t="s">
        <v>12</v>
      </c>
      <c r="AD4" t="s">
        <v>13</v>
      </c>
      <c r="AG4" t="s">
        <v>56</v>
      </c>
    </row>
    <row r="5" spans="1:35" x14ac:dyDescent="0.3">
      <c r="A5" t="s">
        <v>15</v>
      </c>
      <c r="B5" t="s">
        <v>16</v>
      </c>
      <c r="C5" t="s">
        <v>17</v>
      </c>
      <c r="E5">
        <v>1748.5784500000002</v>
      </c>
      <c r="F5" t="s">
        <v>17</v>
      </c>
      <c r="H5">
        <v>1357.5668700000001</v>
      </c>
      <c r="I5" t="s">
        <v>17</v>
      </c>
      <c r="K5">
        <v>4133</v>
      </c>
      <c r="L5" t="s">
        <v>17</v>
      </c>
      <c r="N5">
        <v>408.1</v>
      </c>
      <c r="O5" t="s">
        <v>17</v>
      </c>
      <c r="Q5">
        <v>266.89999999999998</v>
      </c>
      <c r="R5" t="s">
        <v>17</v>
      </c>
      <c r="T5">
        <v>361.13600000000002</v>
      </c>
      <c r="U5" t="s">
        <v>17</v>
      </c>
      <c r="W5">
        <v>157.35</v>
      </c>
      <c r="X5" t="s">
        <v>17</v>
      </c>
      <c r="Z5">
        <v>8.68</v>
      </c>
      <c r="AA5" t="s">
        <v>17</v>
      </c>
      <c r="AC5">
        <v>1.03</v>
      </c>
      <c r="AD5" t="s">
        <v>17</v>
      </c>
      <c r="AF5">
        <v>6.87</v>
      </c>
      <c r="AG5" t="s">
        <v>17</v>
      </c>
      <c r="AI5">
        <v>8449.2113199999985</v>
      </c>
    </row>
    <row r="6" spans="1:35" x14ac:dyDescent="0.3">
      <c r="C6" t="s">
        <v>18</v>
      </c>
      <c r="E6">
        <v>193.68450000000001</v>
      </c>
      <c r="F6" t="s">
        <v>18</v>
      </c>
      <c r="H6">
        <v>125.23957</v>
      </c>
      <c r="I6" t="s">
        <v>18</v>
      </c>
      <c r="K6">
        <v>345</v>
      </c>
      <c r="L6" t="s">
        <v>18</v>
      </c>
      <c r="N6">
        <v>131.99</v>
      </c>
      <c r="O6" t="s">
        <v>18</v>
      </c>
      <c r="Q6">
        <v>83.89</v>
      </c>
      <c r="R6" t="s">
        <v>18</v>
      </c>
      <c r="T6">
        <v>129.357</v>
      </c>
      <c r="U6" t="s">
        <v>18</v>
      </c>
      <c r="W6">
        <v>56.12</v>
      </c>
      <c r="X6" t="s">
        <v>18</v>
      </c>
      <c r="Z6">
        <v>5.14</v>
      </c>
      <c r="AA6" t="s">
        <v>18</v>
      </c>
      <c r="AC6">
        <v>1.03</v>
      </c>
      <c r="AD6" t="s">
        <v>18</v>
      </c>
      <c r="AF6">
        <v>6.87</v>
      </c>
      <c r="AG6" t="s">
        <v>18</v>
      </c>
      <c r="AI6">
        <v>1078.32107</v>
      </c>
    </row>
    <row r="7" spans="1:35" x14ac:dyDescent="0.3">
      <c r="C7" t="s">
        <v>19</v>
      </c>
      <c r="E7">
        <v>1554.8939499999999</v>
      </c>
      <c r="F7" t="s">
        <v>19</v>
      </c>
      <c r="H7">
        <v>1232.3272999999999</v>
      </c>
      <c r="I7" t="s">
        <v>19</v>
      </c>
      <c r="K7">
        <v>3788</v>
      </c>
      <c r="L7" t="s">
        <v>19</v>
      </c>
      <c r="N7">
        <v>276.11</v>
      </c>
      <c r="O7" t="s">
        <v>19</v>
      </c>
      <c r="Q7">
        <v>183.01</v>
      </c>
      <c r="R7" t="s">
        <v>19</v>
      </c>
      <c r="T7">
        <v>231.779</v>
      </c>
      <c r="U7" t="s">
        <v>19</v>
      </c>
      <c r="W7">
        <v>101.23</v>
      </c>
      <c r="X7" t="s">
        <v>19</v>
      </c>
      <c r="Z7">
        <v>3.54</v>
      </c>
      <c r="AA7" t="s">
        <v>19</v>
      </c>
      <c r="AC7">
        <v>0</v>
      </c>
      <c r="AD7" t="s">
        <v>19</v>
      </c>
      <c r="AF7">
        <v>0</v>
      </c>
      <c r="AG7" t="s">
        <v>19</v>
      </c>
      <c r="AI7">
        <v>7370.8902500000004</v>
      </c>
    </row>
    <row r="8" spans="1:35" x14ac:dyDescent="0.3">
      <c r="C8" t="s">
        <v>20</v>
      </c>
      <c r="D8" t="s">
        <v>21</v>
      </c>
      <c r="E8" t="s">
        <v>22</v>
      </c>
      <c r="F8" t="s">
        <v>20</v>
      </c>
      <c r="G8" t="s">
        <v>21</v>
      </c>
      <c r="H8" t="s">
        <v>22</v>
      </c>
      <c r="I8" t="s">
        <v>20</v>
      </c>
      <c r="J8" t="s">
        <v>21</v>
      </c>
      <c r="K8" t="s">
        <v>22</v>
      </c>
      <c r="L8" t="s">
        <v>20</v>
      </c>
      <c r="M8" t="s">
        <v>21</v>
      </c>
      <c r="N8" t="s">
        <v>22</v>
      </c>
      <c r="O8" t="s">
        <v>20</v>
      </c>
      <c r="P8" t="s">
        <v>21</v>
      </c>
      <c r="Q8" t="s">
        <v>22</v>
      </c>
      <c r="R8" t="s">
        <v>20</v>
      </c>
      <c r="S8" t="s">
        <v>21</v>
      </c>
      <c r="T8" t="s">
        <v>22</v>
      </c>
      <c r="U8" t="s">
        <v>20</v>
      </c>
      <c r="V8" t="s">
        <v>21</v>
      </c>
      <c r="W8" t="s">
        <v>22</v>
      </c>
      <c r="X8" t="s">
        <v>20</v>
      </c>
      <c r="Y8" t="s">
        <v>21</v>
      </c>
      <c r="Z8" t="s">
        <v>22</v>
      </c>
      <c r="AA8" t="s">
        <v>20</v>
      </c>
      <c r="AB8" t="s">
        <v>21</v>
      </c>
      <c r="AC8" t="s">
        <v>22</v>
      </c>
      <c r="AD8" t="s">
        <v>20</v>
      </c>
      <c r="AE8" t="s">
        <v>21</v>
      </c>
      <c r="AF8" t="s">
        <v>22</v>
      </c>
      <c r="AG8" t="s">
        <v>20</v>
      </c>
      <c r="AH8" t="s">
        <v>21</v>
      </c>
      <c r="AI8" t="s">
        <v>22</v>
      </c>
    </row>
    <row r="9" spans="1:35" x14ac:dyDescent="0.3">
      <c r="A9">
        <v>1</v>
      </c>
      <c r="B9" t="s">
        <v>174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</v>
      </c>
      <c r="M9">
        <v>0</v>
      </c>
      <c r="N9">
        <v>4387797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</v>
      </c>
      <c r="AH9">
        <v>0</v>
      </c>
      <c r="AI9">
        <v>4387797</v>
      </c>
    </row>
    <row r="10" spans="1:35" x14ac:dyDescent="0.3">
      <c r="B10" t="s">
        <v>27</v>
      </c>
      <c r="AG10">
        <v>0</v>
      </c>
      <c r="AH10">
        <v>0</v>
      </c>
      <c r="AI10">
        <v>0</v>
      </c>
    </row>
    <row r="11" spans="1:35" x14ac:dyDescent="0.3">
      <c r="B11" t="s">
        <v>28</v>
      </c>
      <c r="AG11">
        <v>0</v>
      </c>
      <c r="AH11">
        <v>0</v>
      </c>
      <c r="AI11">
        <v>0</v>
      </c>
    </row>
    <row r="12" spans="1:35" x14ac:dyDescent="0.3">
      <c r="B12" t="s">
        <v>29</v>
      </c>
      <c r="AG12">
        <v>0</v>
      </c>
      <c r="AH12">
        <v>0</v>
      </c>
      <c r="AI12">
        <v>0</v>
      </c>
    </row>
    <row r="13" spans="1:35" x14ac:dyDescent="0.3">
      <c r="B13" t="s">
        <v>30</v>
      </c>
      <c r="L13">
        <v>1</v>
      </c>
      <c r="N13">
        <v>4387797</v>
      </c>
      <c r="AG13">
        <v>1</v>
      </c>
      <c r="AH13">
        <v>0</v>
      </c>
      <c r="AI13">
        <v>4387797</v>
      </c>
    </row>
    <row r="14" spans="1:35" x14ac:dyDescent="0.3">
      <c r="B14" t="s">
        <v>31</v>
      </c>
      <c r="AG14">
        <v>0</v>
      </c>
      <c r="AH14">
        <v>0</v>
      </c>
      <c r="AI14">
        <v>0</v>
      </c>
    </row>
    <row r="15" spans="1:35" x14ac:dyDescent="0.3">
      <c r="A15">
        <v>2</v>
      </c>
      <c r="B15" t="s">
        <v>175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3</v>
      </c>
      <c r="J15">
        <v>0</v>
      </c>
      <c r="K15">
        <v>3028850</v>
      </c>
      <c r="L15">
        <v>9</v>
      </c>
      <c r="M15">
        <v>0</v>
      </c>
      <c r="N15">
        <v>63387711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</v>
      </c>
      <c r="AH15">
        <v>0</v>
      </c>
      <c r="AI15">
        <v>66416561</v>
      </c>
    </row>
    <row r="16" spans="1:35" x14ac:dyDescent="0.3">
      <c r="B16" t="s">
        <v>27</v>
      </c>
      <c r="AG16">
        <v>0</v>
      </c>
      <c r="AH16">
        <v>0</v>
      </c>
      <c r="AI16">
        <v>0</v>
      </c>
    </row>
    <row r="17" spans="1:35" x14ac:dyDescent="0.3">
      <c r="B17" t="s">
        <v>28</v>
      </c>
      <c r="I17">
        <v>2</v>
      </c>
      <c r="K17">
        <v>22071</v>
      </c>
      <c r="AG17">
        <v>2</v>
      </c>
      <c r="AH17">
        <v>0</v>
      </c>
      <c r="AI17">
        <v>22071</v>
      </c>
    </row>
    <row r="18" spans="1:35" x14ac:dyDescent="0.3">
      <c r="B18" t="s">
        <v>29</v>
      </c>
      <c r="AG18">
        <v>0</v>
      </c>
      <c r="AH18">
        <v>0</v>
      </c>
      <c r="AI18">
        <v>0</v>
      </c>
    </row>
    <row r="19" spans="1:35" x14ac:dyDescent="0.3">
      <c r="B19" t="s">
        <v>30</v>
      </c>
      <c r="I19">
        <v>1</v>
      </c>
      <c r="K19">
        <v>3006779</v>
      </c>
      <c r="L19">
        <v>9</v>
      </c>
      <c r="N19">
        <v>63387711</v>
      </c>
      <c r="AG19">
        <v>10</v>
      </c>
      <c r="AH19">
        <v>0</v>
      </c>
      <c r="AI19">
        <v>66394490</v>
      </c>
    </row>
    <row r="20" spans="1:35" x14ac:dyDescent="0.3">
      <c r="B20" t="s">
        <v>31</v>
      </c>
      <c r="AG20">
        <v>0</v>
      </c>
      <c r="AH20">
        <v>0</v>
      </c>
      <c r="AI20">
        <v>0</v>
      </c>
    </row>
    <row r="21" spans="1:35" x14ac:dyDescent="0.3">
      <c r="A21">
        <v>3</v>
      </c>
      <c r="B21" t="s">
        <v>155</v>
      </c>
      <c r="C21">
        <v>5</v>
      </c>
      <c r="D21">
        <v>0</v>
      </c>
      <c r="E21">
        <v>6087428</v>
      </c>
      <c r="F21">
        <v>4</v>
      </c>
      <c r="G21">
        <v>0</v>
      </c>
      <c r="H21">
        <v>2010195</v>
      </c>
      <c r="I21">
        <v>8</v>
      </c>
      <c r="J21">
        <v>0</v>
      </c>
      <c r="K21">
        <v>11918667</v>
      </c>
      <c r="L21">
        <v>24</v>
      </c>
      <c r="M21">
        <v>0</v>
      </c>
      <c r="N21">
        <v>11492335</v>
      </c>
      <c r="O21">
        <v>9</v>
      </c>
      <c r="P21">
        <v>0</v>
      </c>
      <c r="Q21">
        <v>3354707</v>
      </c>
      <c r="R21">
        <v>13</v>
      </c>
      <c r="S21">
        <v>0</v>
      </c>
      <c r="T21">
        <v>1865171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63</v>
      </c>
      <c r="AH21">
        <v>0</v>
      </c>
      <c r="AI21">
        <v>36728503</v>
      </c>
    </row>
    <row r="22" spans="1:35" x14ac:dyDescent="0.3">
      <c r="B22" t="s">
        <v>27</v>
      </c>
      <c r="AG22">
        <v>0</v>
      </c>
      <c r="AH22">
        <v>0</v>
      </c>
      <c r="AI22">
        <v>0</v>
      </c>
    </row>
    <row r="23" spans="1:35" x14ac:dyDescent="0.3">
      <c r="B23" t="s">
        <v>28</v>
      </c>
      <c r="L23">
        <v>5</v>
      </c>
      <c r="N23">
        <v>1475598</v>
      </c>
      <c r="O23">
        <v>3</v>
      </c>
      <c r="Q23">
        <v>285450</v>
      </c>
      <c r="R23">
        <v>10</v>
      </c>
      <c r="T23">
        <v>1116118</v>
      </c>
      <c r="AG23">
        <v>18</v>
      </c>
      <c r="AH23">
        <v>0</v>
      </c>
      <c r="AI23">
        <v>2877166</v>
      </c>
    </row>
    <row r="24" spans="1:35" x14ac:dyDescent="0.3">
      <c r="B24" t="s">
        <v>29</v>
      </c>
      <c r="C24">
        <v>4</v>
      </c>
      <c r="E24">
        <v>5168185</v>
      </c>
      <c r="F24">
        <v>2</v>
      </c>
      <c r="H24">
        <v>1083043</v>
      </c>
      <c r="AG24">
        <v>6</v>
      </c>
      <c r="AH24">
        <v>0</v>
      </c>
      <c r="AI24">
        <v>6251228</v>
      </c>
    </row>
    <row r="25" spans="1:35" x14ac:dyDescent="0.3">
      <c r="B25" t="s">
        <v>30</v>
      </c>
      <c r="C25">
        <v>1</v>
      </c>
      <c r="E25">
        <v>919243</v>
      </c>
      <c r="F25">
        <v>2</v>
      </c>
      <c r="H25">
        <v>927152</v>
      </c>
      <c r="I25">
        <v>8</v>
      </c>
      <c r="K25">
        <v>11918667</v>
      </c>
      <c r="L25">
        <v>19</v>
      </c>
      <c r="N25">
        <v>10016737</v>
      </c>
      <c r="O25">
        <v>6</v>
      </c>
      <c r="Q25">
        <v>3069257</v>
      </c>
      <c r="R25">
        <v>3</v>
      </c>
      <c r="T25">
        <v>749053</v>
      </c>
      <c r="AG25">
        <v>39</v>
      </c>
      <c r="AH25">
        <v>0</v>
      </c>
      <c r="AI25">
        <v>27600109</v>
      </c>
    </row>
    <row r="26" spans="1:35" x14ac:dyDescent="0.3">
      <c r="B26" t="s">
        <v>31</v>
      </c>
      <c r="AG26">
        <v>0</v>
      </c>
      <c r="AH26">
        <v>0</v>
      </c>
      <c r="AI26">
        <v>0</v>
      </c>
    </row>
    <row r="27" spans="1:35" x14ac:dyDescent="0.3">
      <c r="A27">
        <v>4</v>
      </c>
      <c r="B27" t="s">
        <v>166</v>
      </c>
      <c r="C27">
        <v>14947</v>
      </c>
      <c r="D27">
        <v>0</v>
      </c>
      <c r="E27">
        <v>1782773</v>
      </c>
      <c r="F27">
        <v>10126</v>
      </c>
      <c r="G27">
        <v>0</v>
      </c>
      <c r="H27">
        <v>1491198</v>
      </c>
      <c r="I27">
        <v>8553</v>
      </c>
      <c r="J27">
        <v>0</v>
      </c>
      <c r="K27">
        <v>1427949</v>
      </c>
      <c r="L27">
        <v>405</v>
      </c>
      <c r="M27">
        <v>0</v>
      </c>
      <c r="N27">
        <v>39398</v>
      </c>
      <c r="O27">
        <v>500</v>
      </c>
      <c r="P27">
        <v>0</v>
      </c>
      <c r="Q27">
        <v>83498</v>
      </c>
      <c r="R27">
        <v>515</v>
      </c>
      <c r="S27">
        <v>0</v>
      </c>
      <c r="T27">
        <v>51565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35046</v>
      </c>
      <c r="AH27">
        <v>0</v>
      </c>
      <c r="AI27">
        <v>4876381</v>
      </c>
    </row>
    <row r="28" spans="1:35" x14ac:dyDescent="0.3">
      <c r="B28" t="s">
        <v>27</v>
      </c>
      <c r="C28">
        <v>14870</v>
      </c>
      <c r="E28">
        <v>1652917</v>
      </c>
      <c r="F28">
        <v>10036</v>
      </c>
      <c r="H28">
        <v>1363082</v>
      </c>
      <c r="I28">
        <v>8437</v>
      </c>
      <c r="K28">
        <v>955711</v>
      </c>
      <c r="L28">
        <v>403</v>
      </c>
      <c r="N28">
        <v>34011</v>
      </c>
      <c r="O28">
        <v>494</v>
      </c>
      <c r="Q28">
        <v>34584</v>
      </c>
      <c r="R28">
        <v>514</v>
      </c>
      <c r="T28">
        <v>46622</v>
      </c>
      <c r="AG28">
        <v>34754</v>
      </c>
      <c r="AH28">
        <v>0</v>
      </c>
      <c r="AI28">
        <v>4086927</v>
      </c>
    </row>
    <row r="29" spans="1:35" x14ac:dyDescent="0.3">
      <c r="B29" t="s">
        <v>28</v>
      </c>
      <c r="C29">
        <v>77</v>
      </c>
      <c r="E29">
        <v>128710</v>
      </c>
      <c r="F29">
        <v>90</v>
      </c>
      <c r="H29">
        <v>128116</v>
      </c>
      <c r="I29">
        <v>116</v>
      </c>
      <c r="K29">
        <v>472238</v>
      </c>
      <c r="L29">
        <v>2</v>
      </c>
      <c r="N29">
        <v>5387</v>
      </c>
      <c r="O29">
        <v>6</v>
      </c>
      <c r="Q29">
        <v>48914</v>
      </c>
      <c r="R29">
        <v>1</v>
      </c>
      <c r="T29">
        <v>4943</v>
      </c>
      <c r="AG29">
        <v>292</v>
      </c>
      <c r="AH29">
        <v>0</v>
      </c>
      <c r="AI29">
        <v>788308</v>
      </c>
    </row>
    <row r="30" spans="1:35" x14ac:dyDescent="0.3">
      <c r="B30" t="s">
        <v>29</v>
      </c>
      <c r="E30">
        <v>1146</v>
      </c>
      <c r="AG30">
        <v>0</v>
      </c>
      <c r="AH30">
        <v>0</v>
      </c>
      <c r="AI30">
        <v>1146</v>
      </c>
    </row>
    <row r="31" spans="1:35" x14ac:dyDescent="0.3">
      <c r="B31" t="s">
        <v>30</v>
      </c>
      <c r="AG31">
        <v>0</v>
      </c>
      <c r="AH31">
        <v>0</v>
      </c>
      <c r="AI31">
        <v>0</v>
      </c>
    </row>
    <row r="32" spans="1:35" x14ac:dyDescent="0.3">
      <c r="B32" t="s">
        <v>31</v>
      </c>
      <c r="AG32">
        <v>0</v>
      </c>
      <c r="AH32">
        <v>0</v>
      </c>
      <c r="AI32">
        <v>0</v>
      </c>
    </row>
    <row r="33" spans="1:35" x14ac:dyDescent="0.3">
      <c r="A33">
        <v>5</v>
      </c>
      <c r="B33" t="s">
        <v>164</v>
      </c>
      <c r="C33">
        <v>164</v>
      </c>
      <c r="D33">
        <v>0</v>
      </c>
      <c r="E33">
        <v>51005</v>
      </c>
      <c r="F33">
        <v>93</v>
      </c>
      <c r="G33">
        <v>0</v>
      </c>
      <c r="H33">
        <v>349057</v>
      </c>
      <c r="I33">
        <v>198</v>
      </c>
      <c r="J33">
        <v>0</v>
      </c>
      <c r="K33">
        <v>151791</v>
      </c>
      <c r="L33">
        <v>5</v>
      </c>
      <c r="M33">
        <v>0</v>
      </c>
      <c r="N33">
        <v>358</v>
      </c>
      <c r="O33">
        <v>13</v>
      </c>
      <c r="P33">
        <v>0</v>
      </c>
      <c r="Q33">
        <v>1065</v>
      </c>
      <c r="R33">
        <v>2</v>
      </c>
      <c r="S33">
        <v>0</v>
      </c>
      <c r="T33">
        <v>500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475</v>
      </c>
      <c r="AH33">
        <v>0</v>
      </c>
      <c r="AI33">
        <v>553776</v>
      </c>
    </row>
    <row r="34" spans="1:35" x14ac:dyDescent="0.3">
      <c r="B34" t="s">
        <v>27</v>
      </c>
      <c r="C34">
        <v>159</v>
      </c>
      <c r="E34">
        <v>17283</v>
      </c>
      <c r="F34">
        <v>87</v>
      </c>
      <c r="H34">
        <v>10493</v>
      </c>
      <c r="I34">
        <v>188</v>
      </c>
      <c r="K34">
        <v>21461</v>
      </c>
      <c r="L34">
        <v>5</v>
      </c>
      <c r="N34">
        <v>358</v>
      </c>
      <c r="O34">
        <v>13</v>
      </c>
      <c r="Q34">
        <v>1065</v>
      </c>
      <c r="R34">
        <v>2</v>
      </c>
      <c r="T34">
        <v>500</v>
      </c>
      <c r="AG34">
        <v>454</v>
      </c>
      <c r="AH34">
        <v>0</v>
      </c>
      <c r="AI34">
        <v>51160</v>
      </c>
    </row>
    <row r="35" spans="1:35" x14ac:dyDescent="0.3">
      <c r="B35" t="s">
        <v>28</v>
      </c>
      <c r="C35">
        <v>5</v>
      </c>
      <c r="E35">
        <v>33722</v>
      </c>
      <c r="F35">
        <v>5</v>
      </c>
      <c r="H35">
        <v>4525</v>
      </c>
      <c r="I35">
        <v>10</v>
      </c>
      <c r="K35">
        <v>130330</v>
      </c>
      <c r="AG35">
        <v>20</v>
      </c>
      <c r="AH35">
        <v>0</v>
      </c>
      <c r="AI35">
        <v>168577</v>
      </c>
    </row>
    <row r="36" spans="1:35" x14ac:dyDescent="0.3">
      <c r="B36" t="s">
        <v>29</v>
      </c>
      <c r="F36">
        <v>1</v>
      </c>
      <c r="H36">
        <v>334039</v>
      </c>
      <c r="AG36">
        <v>1</v>
      </c>
      <c r="AH36">
        <v>0</v>
      </c>
      <c r="AI36">
        <v>334039</v>
      </c>
    </row>
    <row r="37" spans="1:35" x14ac:dyDescent="0.3">
      <c r="B37" t="s">
        <v>30</v>
      </c>
      <c r="AG37">
        <v>0</v>
      </c>
      <c r="AH37">
        <v>0</v>
      </c>
      <c r="AI37">
        <v>0</v>
      </c>
    </row>
    <row r="38" spans="1:35" x14ac:dyDescent="0.3">
      <c r="B38" t="s">
        <v>31</v>
      </c>
      <c r="AG38">
        <v>0</v>
      </c>
      <c r="AH38">
        <v>0</v>
      </c>
      <c r="AI38">
        <v>0</v>
      </c>
    </row>
    <row r="39" spans="1:35" x14ac:dyDescent="0.3">
      <c r="A39">
        <v>6</v>
      </c>
      <c r="B39" t="s">
        <v>157</v>
      </c>
      <c r="C39">
        <v>15941</v>
      </c>
      <c r="D39">
        <v>0</v>
      </c>
      <c r="E39">
        <v>6519809</v>
      </c>
      <c r="F39">
        <v>9861</v>
      </c>
      <c r="G39">
        <v>1</v>
      </c>
      <c r="H39">
        <v>2717846</v>
      </c>
      <c r="I39">
        <v>140498</v>
      </c>
      <c r="J39">
        <v>0</v>
      </c>
      <c r="K39">
        <v>86905316</v>
      </c>
      <c r="L39">
        <v>269</v>
      </c>
      <c r="M39">
        <v>0</v>
      </c>
      <c r="N39">
        <v>4596528</v>
      </c>
      <c r="O39">
        <v>485</v>
      </c>
      <c r="P39">
        <v>0</v>
      </c>
      <c r="Q39">
        <v>10721303</v>
      </c>
      <c r="R39">
        <v>183</v>
      </c>
      <c r="S39">
        <v>0</v>
      </c>
      <c r="T39">
        <v>1923094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167237</v>
      </c>
      <c r="AH39">
        <v>1</v>
      </c>
      <c r="AI39">
        <v>113383896</v>
      </c>
    </row>
    <row r="40" spans="1:35" x14ac:dyDescent="0.3">
      <c r="B40" t="s">
        <v>27</v>
      </c>
      <c r="C40">
        <v>15673</v>
      </c>
      <c r="E40">
        <v>1854079</v>
      </c>
      <c r="F40">
        <v>9533</v>
      </c>
      <c r="H40">
        <v>1303606</v>
      </c>
      <c r="I40">
        <v>134829</v>
      </c>
      <c r="K40">
        <v>14109018</v>
      </c>
      <c r="L40">
        <v>249</v>
      </c>
      <c r="N40">
        <v>17270</v>
      </c>
      <c r="O40">
        <v>474</v>
      </c>
      <c r="Q40">
        <v>37740</v>
      </c>
      <c r="R40">
        <v>180</v>
      </c>
      <c r="T40">
        <v>14018</v>
      </c>
      <c r="AG40">
        <v>160938</v>
      </c>
      <c r="AH40">
        <v>0</v>
      </c>
      <c r="AI40">
        <v>17335731</v>
      </c>
    </row>
    <row r="41" spans="1:35" x14ac:dyDescent="0.3">
      <c r="B41" t="s">
        <v>28</v>
      </c>
      <c r="C41">
        <v>263</v>
      </c>
      <c r="E41">
        <v>1290111</v>
      </c>
      <c r="F41">
        <v>328</v>
      </c>
      <c r="H41">
        <v>898078</v>
      </c>
      <c r="I41">
        <v>5568</v>
      </c>
      <c r="K41">
        <v>40914426</v>
      </c>
      <c r="L41">
        <v>9</v>
      </c>
      <c r="N41">
        <v>619170</v>
      </c>
      <c r="O41">
        <v>6</v>
      </c>
      <c r="Q41">
        <v>34067</v>
      </c>
      <c r="R41">
        <v>1</v>
      </c>
      <c r="T41">
        <v>9900</v>
      </c>
      <c r="AG41">
        <v>6175</v>
      </c>
      <c r="AH41">
        <v>0</v>
      </c>
      <c r="AI41">
        <v>43765752</v>
      </c>
    </row>
    <row r="42" spans="1:35" x14ac:dyDescent="0.3">
      <c r="B42" t="s">
        <v>29</v>
      </c>
      <c r="AG42">
        <v>0</v>
      </c>
      <c r="AH42">
        <v>0</v>
      </c>
      <c r="AI42">
        <v>0</v>
      </c>
    </row>
    <row r="43" spans="1:35" x14ac:dyDescent="0.3">
      <c r="B43" t="s">
        <v>30</v>
      </c>
      <c r="C43">
        <v>5</v>
      </c>
      <c r="E43">
        <v>3375619</v>
      </c>
      <c r="G43">
        <v>1</v>
      </c>
      <c r="H43">
        <v>516162</v>
      </c>
      <c r="I43">
        <v>53</v>
      </c>
      <c r="K43">
        <v>31038420</v>
      </c>
      <c r="L43">
        <v>11</v>
      </c>
      <c r="N43">
        <v>3960088</v>
      </c>
      <c r="O43">
        <v>5</v>
      </c>
      <c r="Q43">
        <v>10649496</v>
      </c>
      <c r="R43">
        <v>2</v>
      </c>
      <c r="T43">
        <v>1899176</v>
      </c>
      <c r="AG43">
        <v>76</v>
      </c>
      <c r="AH43">
        <v>1</v>
      </c>
      <c r="AI43">
        <v>51438961</v>
      </c>
    </row>
    <row r="44" spans="1:35" x14ac:dyDescent="0.3">
      <c r="B44" t="s">
        <v>31</v>
      </c>
      <c r="I44">
        <v>48</v>
      </c>
      <c r="K44">
        <v>843452</v>
      </c>
      <c r="AG44">
        <v>48</v>
      </c>
      <c r="AH44">
        <v>0</v>
      </c>
      <c r="AI44">
        <v>843452</v>
      </c>
    </row>
    <row r="45" spans="1:35" x14ac:dyDescent="0.3">
      <c r="A45">
        <v>7</v>
      </c>
      <c r="B45" t="s">
        <v>156</v>
      </c>
      <c r="C45">
        <v>191642</v>
      </c>
      <c r="D45">
        <v>0</v>
      </c>
      <c r="E45">
        <v>50321785</v>
      </c>
      <c r="F45">
        <v>74608</v>
      </c>
      <c r="G45">
        <v>1</v>
      </c>
      <c r="H45">
        <v>30648777</v>
      </c>
      <c r="I45">
        <v>7901</v>
      </c>
      <c r="J45">
        <v>0</v>
      </c>
      <c r="K45">
        <v>6773052</v>
      </c>
      <c r="L45">
        <v>170</v>
      </c>
      <c r="M45">
        <v>0</v>
      </c>
      <c r="N45">
        <v>1522965</v>
      </c>
      <c r="O45">
        <v>453</v>
      </c>
      <c r="P45">
        <v>0</v>
      </c>
      <c r="Q45">
        <v>2605832</v>
      </c>
      <c r="R45">
        <v>143</v>
      </c>
      <c r="S45">
        <v>0</v>
      </c>
      <c r="T45">
        <v>1801094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274917</v>
      </c>
      <c r="AH45">
        <v>1</v>
      </c>
      <c r="AI45">
        <v>93673505</v>
      </c>
    </row>
    <row r="46" spans="1:35" x14ac:dyDescent="0.3">
      <c r="B46" t="s">
        <v>27</v>
      </c>
      <c r="C46">
        <v>188120</v>
      </c>
      <c r="E46">
        <v>22461392</v>
      </c>
      <c r="F46">
        <v>72892</v>
      </c>
      <c r="H46">
        <v>9517149</v>
      </c>
      <c r="I46">
        <v>7647</v>
      </c>
      <c r="K46">
        <v>841192</v>
      </c>
      <c r="L46">
        <v>159</v>
      </c>
      <c r="N46">
        <v>12396</v>
      </c>
      <c r="O46">
        <v>444</v>
      </c>
      <c r="Q46">
        <v>39474</v>
      </c>
      <c r="R46">
        <v>140</v>
      </c>
      <c r="T46">
        <v>12603</v>
      </c>
      <c r="AG46">
        <v>269402</v>
      </c>
      <c r="AH46">
        <v>0</v>
      </c>
      <c r="AI46">
        <v>32884206</v>
      </c>
    </row>
    <row r="47" spans="1:35" x14ac:dyDescent="0.3">
      <c r="B47" t="s">
        <v>28</v>
      </c>
      <c r="C47">
        <v>3500</v>
      </c>
      <c r="E47">
        <v>9636983</v>
      </c>
      <c r="F47">
        <v>1691</v>
      </c>
      <c r="H47">
        <v>5236945</v>
      </c>
      <c r="I47">
        <v>248</v>
      </c>
      <c r="K47">
        <v>1984591</v>
      </c>
      <c r="L47">
        <v>6</v>
      </c>
      <c r="N47">
        <v>18857</v>
      </c>
      <c r="O47">
        <v>6</v>
      </c>
      <c r="Q47">
        <v>14411</v>
      </c>
      <c r="AG47">
        <v>5451</v>
      </c>
      <c r="AH47">
        <v>0</v>
      </c>
      <c r="AI47">
        <v>16891787</v>
      </c>
    </row>
    <row r="48" spans="1:35" x14ac:dyDescent="0.3">
      <c r="B48" t="s">
        <v>29</v>
      </c>
      <c r="AG48">
        <v>0</v>
      </c>
      <c r="AH48">
        <v>0</v>
      </c>
      <c r="AI48">
        <v>0</v>
      </c>
    </row>
    <row r="49" spans="1:35" x14ac:dyDescent="0.3">
      <c r="B49" t="s">
        <v>30</v>
      </c>
      <c r="C49">
        <v>22</v>
      </c>
      <c r="E49">
        <v>18223410</v>
      </c>
      <c r="F49">
        <v>25</v>
      </c>
      <c r="G49">
        <v>1</v>
      </c>
      <c r="H49">
        <v>15894683</v>
      </c>
      <c r="I49">
        <v>5</v>
      </c>
      <c r="K49">
        <v>3947269</v>
      </c>
      <c r="L49">
        <v>5</v>
      </c>
      <c r="N49">
        <v>1491712</v>
      </c>
      <c r="O49">
        <v>3</v>
      </c>
      <c r="Q49">
        <v>2551947</v>
      </c>
      <c r="R49">
        <v>3</v>
      </c>
      <c r="T49">
        <v>1788491</v>
      </c>
      <c r="AG49">
        <v>63</v>
      </c>
      <c r="AH49">
        <v>1</v>
      </c>
      <c r="AI49">
        <v>43897512</v>
      </c>
    </row>
    <row r="50" spans="1:35" x14ac:dyDescent="0.3">
      <c r="B50" t="s">
        <v>31</v>
      </c>
      <c r="I50">
        <v>1</v>
      </c>
      <c r="AG50">
        <v>1</v>
      </c>
      <c r="AH50">
        <v>0</v>
      </c>
      <c r="AI50">
        <v>0</v>
      </c>
    </row>
    <row r="51" spans="1:35" x14ac:dyDescent="0.3">
      <c r="A51">
        <v>8</v>
      </c>
      <c r="B51" t="s">
        <v>171</v>
      </c>
      <c r="C51">
        <v>6964</v>
      </c>
      <c r="D51">
        <v>0</v>
      </c>
      <c r="E51">
        <v>2194982</v>
      </c>
      <c r="F51">
        <v>1100</v>
      </c>
      <c r="G51">
        <v>0</v>
      </c>
      <c r="H51">
        <v>5664757.002444</v>
      </c>
      <c r="I51">
        <v>876</v>
      </c>
      <c r="J51">
        <v>0</v>
      </c>
      <c r="K51">
        <v>1546013</v>
      </c>
      <c r="L51">
        <v>35</v>
      </c>
      <c r="M51">
        <v>0</v>
      </c>
      <c r="N51">
        <v>117840</v>
      </c>
      <c r="O51">
        <v>141</v>
      </c>
      <c r="P51">
        <v>0</v>
      </c>
      <c r="Q51">
        <v>134545</v>
      </c>
      <c r="R51">
        <v>42</v>
      </c>
      <c r="S51">
        <v>0</v>
      </c>
      <c r="T51">
        <v>2291040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9158</v>
      </c>
      <c r="AH51">
        <v>0</v>
      </c>
      <c r="AI51">
        <v>11949177.002444001</v>
      </c>
    </row>
    <row r="52" spans="1:35" x14ac:dyDescent="0.3">
      <c r="B52" t="s">
        <v>27</v>
      </c>
      <c r="C52">
        <v>6702</v>
      </c>
      <c r="E52">
        <v>800322</v>
      </c>
      <c r="F52">
        <v>994</v>
      </c>
      <c r="H52">
        <v>137646</v>
      </c>
      <c r="I52">
        <v>805</v>
      </c>
      <c r="K52">
        <v>89626</v>
      </c>
      <c r="L52">
        <v>31</v>
      </c>
      <c r="N52">
        <v>1960</v>
      </c>
      <c r="O52">
        <v>139</v>
      </c>
      <c r="Q52">
        <v>15059</v>
      </c>
      <c r="R52">
        <v>38</v>
      </c>
      <c r="T52">
        <v>4184</v>
      </c>
      <c r="AG52">
        <v>8709</v>
      </c>
      <c r="AH52">
        <v>0</v>
      </c>
      <c r="AI52">
        <v>1048797</v>
      </c>
    </row>
    <row r="53" spans="1:35" x14ac:dyDescent="0.3">
      <c r="B53" t="s">
        <v>28</v>
      </c>
      <c r="C53">
        <v>260</v>
      </c>
      <c r="E53">
        <v>489683</v>
      </c>
      <c r="F53">
        <v>102</v>
      </c>
      <c r="H53">
        <v>292845.00244399998</v>
      </c>
      <c r="I53">
        <v>70</v>
      </c>
      <c r="K53">
        <v>312094</v>
      </c>
      <c r="L53">
        <v>3</v>
      </c>
      <c r="N53">
        <v>110280</v>
      </c>
      <c r="O53">
        <v>2</v>
      </c>
      <c r="Q53">
        <v>119486</v>
      </c>
      <c r="R53">
        <v>3</v>
      </c>
      <c r="T53">
        <v>1630042</v>
      </c>
      <c r="AG53">
        <v>440</v>
      </c>
      <c r="AH53">
        <v>0</v>
      </c>
      <c r="AI53">
        <v>2954430.002444</v>
      </c>
    </row>
    <row r="54" spans="1:35" x14ac:dyDescent="0.3">
      <c r="B54" t="s">
        <v>29</v>
      </c>
      <c r="C54">
        <v>1</v>
      </c>
      <c r="E54">
        <v>621165</v>
      </c>
      <c r="F54">
        <v>1</v>
      </c>
      <c r="H54">
        <v>52215</v>
      </c>
      <c r="AG54">
        <v>2</v>
      </c>
      <c r="AH54">
        <v>0</v>
      </c>
      <c r="AI54">
        <v>673380</v>
      </c>
    </row>
    <row r="55" spans="1:35" x14ac:dyDescent="0.3">
      <c r="B55" t="s">
        <v>30</v>
      </c>
      <c r="C55">
        <v>1</v>
      </c>
      <c r="E55">
        <v>283812</v>
      </c>
      <c r="F55">
        <v>3</v>
      </c>
      <c r="H55">
        <v>5182051</v>
      </c>
      <c r="L55">
        <v>1</v>
      </c>
      <c r="N55">
        <v>5600</v>
      </c>
      <c r="R55">
        <v>1</v>
      </c>
      <c r="T55">
        <v>656814</v>
      </c>
      <c r="AG55">
        <v>6</v>
      </c>
      <c r="AH55">
        <v>0</v>
      </c>
      <c r="AI55">
        <v>6128277</v>
      </c>
    </row>
    <row r="56" spans="1:35" x14ac:dyDescent="0.3">
      <c r="B56" t="s">
        <v>31</v>
      </c>
      <c r="I56">
        <v>1</v>
      </c>
      <c r="K56">
        <v>1144293</v>
      </c>
      <c r="AG56">
        <v>1</v>
      </c>
      <c r="AH56">
        <v>0</v>
      </c>
      <c r="AI56">
        <v>1144293</v>
      </c>
    </row>
    <row r="57" spans="1:35" x14ac:dyDescent="0.3">
      <c r="A57">
        <v>9</v>
      </c>
      <c r="B57" t="s">
        <v>170</v>
      </c>
      <c r="C57">
        <v>15026</v>
      </c>
      <c r="D57">
        <v>0</v>
      </c>
      <c r="E57">
        <v>4156643</v>
      </c>
      <c r="F57">
        <v>8110</v>
      </c>
      <c r="G57">
        <v>0</v>
      </c>
      <c r="H57">
        <v>8537724</v>
      </c>
      <c r="I57">
        <v>9467</v>
      </c>
      <c r="J57">
        <v>0</v>
      </c>
      <c r="K57">
        <v>13134172</v>
      </c>
      <c r="L57">
        <v>163</v>
      </c>
      <c r="M57">
        <v>0</v>
      </c>
      <c r="N57">
        <v>21944929</v>
      </c>
      <c r="O57">
        <v>386</v>
      </c>
      <c r="P57">
        <v>0</v>
      </c>
      <c r="Q57">
        <v>24630833</v>
      </c>
      <c r="R57">
        <v>164</v>
      </c>
      <c r="S57">
        <v>0</v>
      </c>
      <c r="T57">
        <v>3217267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33316</v>
      </c>
      <c r="AH57">
        <v>0</v>
      </c>
      <c r="AI57">
        <v>75621568</v>
      </c>
    </row>
    <row r="58" spans="1:35" x14ac:dyDescent="0.3">
      <c r="B58" t="s">
        <v>27</v>
      </c>
      <c r="C58">
        <v>14570</v>
      </c>
      <c r="E58">
        <v>1637024</v>
      </c>
      <c r="F58">
        <v>7917</v>
      </c>
      <c r="H58">
        <v>1012299</v>
      </c>
      <c r="I58">
        <v>9093</v>
      </c>
      <c r="K58">
        <v>1046058</v>
      </c>
      <c r="L58">
        <v>134</v>
      </c>
      <c r="N58">
        <v>10190</v>
      </c>
      <c r="O58">
        <v>367</v>
      </c>
      <c r="Q58">
        <v>37666</v>
      </c>
      <c r="R58">
        <v>154</v>
      </c>
      <c r="T58">
        <v>13015</v>
      </c>
      <c r="AG58">
        <v>32235</v>
      </c>
      <c r="AH58">
        <v>0</v>
      </c>
      <c r="AI58">
        <v>3756252</v>
      </c>
    </row>
    <row r="59" spans="1:35" x14ac:dyDescent="0.3">
      <c r="B59" t="s">
        <v>28</v>
      </c>
      <c r="C59">
        <v>450</v>
      </c>
      <c r="E59">
        <v>1280759</v>
      </c>
      <c r="F59">
        <v>187</v>
      </c>
      <c r="H59">
        <v>649411</v>
      </c>
      <c r="I59">
        <v>359</v>
      </c>
      <c r="K59">
        <v>2322902</v>
      </c>
      <c r="L59">
        <v>3</v>
      </c>
      <c r="N59">
        <v>6578</v>
      </c>
      <c r="O59">
        <v>7</v>
      </c>
      <c r="Q59">
        <v>23299</v>
      </c>
      <c r="R59">
        <v>3</v>
      </c>
      <c r="T59">
        <v>128366</v>
      </c>
      <c r="AG59">
        <v>1009</v>
      </c>
      <c r="AH59">
        <v>0</v>
      </c>
      <c r="AI59">
        <v>4411315</v>
      </c>
    </row>
    <row r="60" spans="1:35" x14ac:dyDescent="0.3">
      <c r="B60" t="s">
        <v>29</v>
      </c>
      <c r="AG60">
        <v>0</v>
      </c>
      <c r="AH60">
        <v>0</v>
      </c>
      <c r="AI60">
        <v>0</v>
      </c>
    </row>
    <row r="61" spans="1:35" x14ac:dyDescent="0.3">
      <c r="B61" t="s">
        <v>30</v>
      </c>
      <c r="C61">
        <v>6</v>
      </c>
      <c r="E61">
        <v>1238860</v>
      </c>
      <c r="F61">
        <v>6</v>
      </c>
      <c r="H61">
        <v>6876014</v>
      </c>
      <c r="I61">
        <v>13</v>
      </c>
      <c r="K61">
        <v>9758092</v>
      </c>
      <c r="L61">
        <v>26</v>
      </c>
      <c r="N61">
        <v>21928161</v>
      </c>
      <c r="O61">
        <v>12</v>
      </c>
      <c r="Q61">
        <v>24569868</v>
      </c>
      <c r="R61">
        <v>7</v>
      </c>
      <c r="T61">
        <v>3075886</v>
      </c>
      <c r="AG61">
        <v>70</v>
      </c>
      <c r="AH61">
        <v>0</v>
      </c>
      <c r="AI61">
        <v>67446881</v>
      </c>
    </row>
    <row r="62" spans="1:35" x14ac:dyDescent="0.3">
      <c r="B62" t="s">
        <v>31</v>
      </c>
      <c r="I62">
        <v>2</v>
      </c>
      <c r="K62">
        <v>7120</v>
      </c>
      <c r="AG62">
        <v>2</v>
      </c>
      <c r="AH62">
        <v>0</v>
      </c>
      <c r="AI62">
        <v>7120</v>
      </c>
    </row>
    <row r="63" spans="1:35" x14ac:dyDescent="0.3">
      <c r="A63">
        <v>10</v>
      </c>
      <c r="B63" t="s">
        <v>172</v>
      </c>
      <c r="C63">
        <v>1</v>
      </c>
      <c r="D63">
        <v>0</v>
      </c>
      <c r="E63">
        <v>85348</v>
      </c>
      <c r="F63">
        <v>0</v>
      </c>
      <c r="G63">
        <v>0</v>
      </c>
      <c r="H63">
        <v>0</v>
      </c>
      <c r="I63">
        <v>4</v>
      </c>
      <c r="J63">
        <v>0</v>
      </c>
      <c r="K63">
        <v>7538968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5</v>
      </c>
      <c r="AH63">
        <v>0</v>
      </c>
      <c r="AI63">
        <v>7624316</v>
      </c>
    </row>
    <row r="64" spans="1:35" x14ac:dyDescent="0.3">
      <c r="B64" t="s">
        <v>27</v>
      </c>
      <c r="AG64">
        <v>0</v>
      </c>
      <c r="AH64">
        <v>0</v>
      </c>
      <c r="AI64">
        <v>0</v>
      </c>
    </row>
    <row r="65" spans="1:35" x14ac:dyDescent="0.3">
      <c r="B65" t="s">
        <v>28</v>
      </c>
      <c r="AG65">
        <v>0</v>
      </c>
      <c r="AH65">
        <v>0</v>
      </c>
      <c r="AI65">
        <v>0</v>
      </c>
    </row>
    <row r="66" spans="1:35" x14ac:dyDescent="0.3">
      <c r="B66" t="s">
        <v>29</v>
      </c>
      <c r="C66">
        <v>1</v>
      </c>
      <c r="E66">
        <v>85348</v>
      </c>
      <c r="AG66">
        <v>1</v>
      </c>
      <c r="AH66">
        <v>0</v>
      </c>
      <c r="AI66">
        <v>85348</v>
      </c>
    </row>
    <row r="67" spans="1:35" x14ac:dyDescent="0.3">
      <c r="B67" t="s">
        <v>30</v>
      </c>
      <c r="I67">
        <v>4</v>
      </c>
      <c r="K67">
        <v>7538968</v>
      </c>
      <c r="AG67">
        <v>4</v>
      </c>
      <c r="AH67">
        <v>0</v>
      </c>
      <c r="AI67">
        <v>7538968</v>
      </c>
    </row>
    <row r="68" spans="1:35" x14ac:dyDescent="0.3">
      <c r="B68" t="s">
        <v>31</v>
      </c>
      <c r="AG68">
        <v>0</v>
      </c>
      <c r="AH68">
        <v>0</v>
      </c>
      <c r="AI68">
        <v>0</v>
      </c>
    </row>
    <row r="69" spans="1:35" x14ac:dyDescent="0.3">
      <c r="A69">
        <v>11</v>
      </c>
      <c r="B69" t="s">
        <v>161</v>
      </c>
      <c r="C69">
        <v>14029</v>
      </c>
      <c r="D69">
        <v>0</v>
      </c>
      <c r="E69">
        <v>14535197</v>
      </c>
      <c r="F69">
        <v>8224</v>
      </c>
      <c r="G69">
        <v>0</v>
      </c>
      <c r="H69">
        <v>12980552</v>
      </c>
      <c r="I69">
        <v>13135</v>
      </c>
      <c r="J69">
        <v>0</v>
      </c>
      <c r="K69">
        <v>9267689</v>
      </c>
      <c r="L69">
        <v>151</v>
      </c>
      <c r="M69">
        <v>0</v>
      </c>
      <c r="N69">
        <v>8461298</v>
      </c>
      <c r="O69">
        <v>420</v>
      </c>
      <c r="P69">
        <v>0</v>
      </c>
      <c r="Q69">
        <v>25798452</v>
      </c>
      <c r="R69">
        <v>120</v>
      </c>
      <c r="S69">
        <v>0</v>
      </c>
      <c r="T69">
        <v>43055206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36079</v>
      </c>
      <c r="AH69">
        <v>0</v>
      </c>
      <c r="AI69">
        <v>114098394</v>
      </c>
    </row>
    <row r="70" spans="1:35" x14ac:dyDescent="0.3">
      <c r="B70" t="s">
        <v>27</v>
      </c>
      <c r="C70">
        <v>13656</v>
      </c>
      <c r="E70">
        <v>1509931</v>
      </c>
      <c r="F70">
        <v>7972</v>
      </c>
      <c r="H70">
        <v>989717</v>
      </c>
      <c r="I70">
        <v>12627</v>
      </c>
      <c r="K70">
        <v>1477726</v>
      </c>
      <c r="L70">
        <v>139</v>
      </c>
      <c r="N70">
        <v>9589</v>
      </c>
      <c r="O70">
        <v>395</v>
      </c>
      <c r="Q70">
        <v>30994</v>
      </c>
      <c r="R70">
        <v>111</v>
      </c>
      <c r="T70">
        <v>11216</v>
      </c>
      <c r="AG70">
        <v>34900</v>
      </c>
      <c r="AH70">
        <v>0</v>
      </c>
      <c r="AI70">
        <v>4029173</v>
      </c>
    </row>
    <row r="71" spans="1:35" x14ac:dyDescent="0.3">
      <c r="B71" t="s">
        <v>28</v>
      </c>
      <c r="C71">
        <v>367</v>
      </c>
      <c r="E71">
        <v>1809110</v>
      </c>
      <c r="F71">
        <v>246</v>
      </c>
      <c r="H71">
        <v>935117</v>
      </c>
      <c r="I71">
        <v>498</v>
      </c>
      <c r="K71">
        <v>3826091</v>
      </c>
      <c r="L71">
        <v>3</v>
      </c>
      <c r="N71">
        <v>9264</v>
      </c>
      <c r="O71">
        <v>10</v>
      </c>
      <c r="Q71">
        <v>50425</v>
      </c>
      <c r="R71">
        <v>2</v>
      </c>
      <c r="T71">
        <v>0</v>
      </c>
      <c r="AG71">
        <v>1126</v>
      </c>
      <c r="AH71">
        <v>0</v>
      </c>
      <c r="AI71">
        <v>6630007</v>
      </c>
    </row>
    <row r="72" spans="1:35" x14ac:dyDescent="0.3">
      <c r="B72" t="s">
        <v>29</v>
      </c>
      <c r="AG72">
        <v>0</v>
      </c>
      <c r="AH72">
        <v>0</v>
      </c>
      <c r="AI72">
        <v>0</v>
      </c>
    </row>
    <row r="73" spans="1:35" x14ac:dyDescent="0.3">
      <c r="B73" t="s">
        <v>30</v>
      </c>
      <c r="C73">
        <v>6</v>
      </c>
      <c r="E73">
        <v>11216156</v>
      </c>
      <c r="F73">
        <v>6</v>
      </c>
      <c r="H73">
        <v>11055718</v>
      </c>
      <c r="I73">
        <v>6</v>
      </c>
      <c r="K73">
        <v>3893917</v>
      </c>
      <c r="L73">
        <v>9</v>
      </c>
      <c r="N73">
        <v>8442445</v>
      </c>
      <c r="O73">
        <v>15</v>
      </c>
      <c r="Q73">
        <v>25717033</v>
      </c>
      <c r="R73">
        <v>7</v>
      </c>
      <c r="T73">
        <v>43043990</v>
      </c>
      <c r="AG73">
        <v>49</v>
      </c>
      <c r="AH73">
        <v>0</v>
      </c>
      <c r="AI73">
        <v>103369259</v>
      </c>
    </row>
    <row r="74" spans="1:35" x14ac:dyDescent="0.3">
      <c r="B74" t="s">
        <v>31</v>
      </c>
      <c r="I74">
        <v>4</v>
      </c>
      <c r="K74">
        <v>69955</v>
      </c>
      <c r="AG74">
        <v>4</v>
      </c>
      <c r="AH74">
        <v>0</v>
      </c>
      <c r="AI74">
        <v>69955</v>
      </c>
    </row>
    <row r="75" spans="1:35" x14ac:dyDescent="0.3">
      <c r="A75">
        <v>12</v>
      </c>
      <c r="B75" t="s">
        <v>173</v>
      </c>
      <c r="C75">
        <v>1</v>
      </c>
      <c r="D75">
        <v>0</v>
      </c>
      <c r="E75">
        <v>7086523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</v>
      </c>
      <c r="AH75">
        <v>0</v>
      </c>
      <c r="AI75">
        <v>7086523</v>
      </c>
    </row>
    <row r="76" spans="1:35" x14ac:dyDescent="0.3">
      <c r="B76" t="s">
        <v>27</v>
      </c>
      <c r="AG76">
        <v>0</v>
      </c>
      <c r="AH76">
        <v>0</v>
      </c>
      <c r="AI76">
        <v>0</v>
      </c>
    </row>
    <row r="77" spans="1:35" x14ac:dyDescent="0.3">
      <c r="B77" t="s">
        <v>28</v>
      </c>
      <c r="AG77">
        <v>0</v>
      </c>
      <c r="AH77">
        <v>0</v>
      </c>
      <c r="AI77">
        <v>0</v>
      </c>
    </row>
    <row r="78" spans="1:35" x14ac:dyDescent="0.3">
      <c r="B78" t="s">
        <v>29</v>
      </c>
      <c r="AG78">
        <v>0</v>
      </c>
      <c r="AH78">
        <v>0</v>
      </c>
      <c r="AI78">
        <v>0</v>
      </c>
    </row>
    <row r="79" spans="1:35" x14ac:dyDescent="0.3">
      <c r="B79" t="s">
        <v>30</v>
      </c>
      <c r="C79">
        <v>1</v>
      </c>
      <c r="E79">
        <v>7086523</v>
      </c>
      <c r="AG79">
        <v>1</v>
      </c>
      <c r="AH79">
        <v>0</v>
      </c>
      <c r="AI79">
        <v>7086523</v>
      </c>
    </row>
    <row r="80" spans="1:35" x14ac:dyDescent="0.3">
      <c r="B80" t="s">
        <v>31</v>
      </c>
      <c r="AG80">
        <v>0</v>
      </c>
      <c r="AH80">
        <v>0</v>
      </c>
      <c r="AI80">
        <v>0</v>
      </c>
    </row>
    <row r="81" spans="1:35" x14ac:dyDescent="0.3">
      <c r="A81">
        <v>13</v>
      </c>
      <c r="B81" t="s">
        <v>160</v>
      </c>
      <c r="C81">
        <v>12621</v>
      </c>
      <c r="D81">
        <v>0</v>
      </c>
      <c r="E81">
        <v>4460311</v>
      </c>
      <c r="F81">
        <v>5891</v>
      </c>
      <c r="G81">
        <v>0</v>
      </c>
      <c r="H81">
        <v>1624363</v>
      </c>
      <c r="I81">
        <v>9610</v>
      </c>
      <c r="J81">
        <v>0</v>
      </c>
      <c r="K81">
        <v>2220587</v>
      </c>
      <c r="L81">
        <v>33</v>
      </c>
      <c r="M81">
        <v>0</v>
      </c>
      <c r="N81">
        <v>151398</v>
      </c>
      <c r="O81">
        <v>141</v>
      </c>
      <c r="P81">
        <v>0</v>
      </c>
      <c r="Q81">
        <v>237838</v>
      </c>
      <c r="R81">
        <v>96</v>
      </c>
      <c r="S81">
        <v>0</v>
      </c>
      <c r="T81">
        <v>2967898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28392</v>
      </c>
      <c r="AH81">
        <v>0</v>
      </c>
      <c r="AI81">
        <v>11662395</v>
      </c>
    </row>
    <row r="82" spans="1:35" x14ac:dyDescent="0.3">
      <c r="B82" t="s">
        <v>27</v>
      </c>
      <c r="C82">
        <v>12391</v>
      </c>
      <c r="E82">
        <v>2285467</v>
      </c>
      <c r="F82">
        <v>5765</v>
      </c>
      <c r="H82">
        <v>756408</v>
      </c>
      <c r="I82">
        <v>9345</v>
      </c>
      <c r="K82">
        <v>1153401</v>
      </c>
      <c r="L82">
        <v>32</v>
      </c>
      <c r="N82">
        <v>2302</v>
      </c>
      <c r="O82">
        <v>137</v>
      </c>
      <c r="Q82">
        <v>12492</v>
      </c>
      <c r="R82">
        <v>92</v>
      </c>
      <c r="T82">
        <v>6001</v>
      </c>
      <c r="AG82">
        <v>27762</v>
      </c>
      <c r="AH82">
        <v>0</v>
      </c>
      <c r="AI82">
        <v>4216071</v>
      </c>
    </row>
    <row r="83" spans="1:35" x14ac:dyDescent="0.3">
      <c r="B83" t="s">
        <v>28</v>
      </c>
      <c r="C83">
        <v>229</v>
      </c>
      <c r="E83">
        <v>505223</v>
      </c>
      <c r="F83">
        <v>125</v>
      </c>
      <c r="H83">
        <v>170632</v>
      </c>
      <c r="I83">
        <v>265</v>
      </c>
      <c r="K83">
        <v>1067186</v>
      </c>
      <c r="O83">
        <v>3</v>
      </c>
      <c r="Q83">
        <v>21213</v>
      </c>
      <c r="AG83">
        <v>622</v>
      </c>
      <c r="AH83">
        <v>0</v>
      </c>
      <c r="AI83">
        <v>1764254</v>
      </c>
    </row>
    <row r="84" spans="1:35" x14ac:dyDescent="0.3">
      <c r="B84" t="s">
        <v>29</v>
      </c>
      <c r="E84">
        <v>336</v>
      </c>
      <c r="AG84">
        <v>0</v>
      </c>
      <c r="AH84">
        <v>0</v>
      </c>
      <c r="AI84">
        <v>336</v>
      </c>
    </row>
    <row r="85" spans="1:35" x14ac:dyDescent="0.3">
      <c r="B85" t="s">
        <v>30</v>
      </c>
      <c r="C85">
        <v>1</v>
      </c>
      <c r="E85">
        <v>1669285</v>
      </c>
      <c r="F85">
        <v>1</v>
      </c>
      <c r="H85">
        <v>697323</v>
      </c>
      <c r="L85">
        <v>1</v>
      </c>
      <c r="N85">
        <v>149096</v>
      </c>
      <c r="O85">
        <v>1</v>
      </c>
      <c r="Q85">
        <v>204133</v>
      </c>
      <c r="R85">
        <v>4</v>
      </c>
      <c r="T85">
        <v>2961897</v>
      </c>
      <c r="AG85">
        <v>8</v>
      </c>
      <c r="AH85">
        <v>0</v>
      </c>
      <c r="AI85">
        <v>5681734</v>
      </c>
    </row>
    <row r="86" spans="1:35" x14ac:dyDescent="0.3">
      <c r="B86" t="s">
        <v>31</v>
      </c>
      <c r="AG86">
        <v>0</v>
      </c>
      <c r="AH86">
        <v>0</v>
      </c>
      <c r="AI86">
        <v>0</v>
      </c>
    </row>
    <row r="87" spans="1:35" x14ac:dyDescent="0.3">
      <c r="A87">
        <v>14</v>
      </c>
      <c r="B87" t="s">
        <v>176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>
        <v>3851823</v>
      </c>
      <c r="AG87">
        <v>1</v>
      </c>
      <c r="AH87">
        <v>0</v>
      </c>
      <c r="AI87">
        <v>3851823</v>
      </c>
    </row>
    <row r="88" spans="1:35" x14ac:dyDescent="0.3">
      <c r="B88" t="s">
        <v>27</v>
      </c>
      <c r="AG88">
        <v>0</v>
      </c>
      <c r="AH88">
        <v>0</v>
      </c>
      <c r="AI88">
        <v>0</v>
      </c>
    </row>
    <row r="89" spans="1:35" x14ac:dyDescent="0.3">
      <c r="B89" t="s">
        <v>28</v>
      </c>
      <c r="AG89">
        <v>0</v>
      </c>
      <c r="AH89">
        <v>0</v>
      </c>
      <c r="AI89">
        <v>0</v>
      </c>
    </row>
    <row r="90" spans="1:35" x14ac:dyDescent="0.3">
      <c r="B90" t="s">
        <v>29</v>
      </c>
      <c r="AG90">
        <v>0</v>
      </c>
      <c r="AH90">
        <v>0</v>
      </c>
      <c r="AI90">
        <v>0</v>
      </c>
    </row>
    <row r="91" spans="1:35" x14ac:dyDescent="0.3">
      <c r="B91" t="s">
        <v>30</v>
      </c>
      <c r="AD91">
        <v>1</v>
      </c>
      <c r="AF91">
        <v>3851823</v>
      </c>
      <c r="AG91">
        <v>1</v>
      </c>
      <c r="AH91">
        <v>0</v>
      </c>
      <c r="AI91">
        <v>3851823</v>
      </c>
    </row>
    <row r="92" spans="1:35" x14ac:dyDescent="0.3">
      <c r="B92" t="s">
        <v>31</v>
      </c>
      <c r="AG92">
        <v>0</v>
      </c>
      <c r="AH92">
        <v>0</v>
      </c>
      <c r="AI92">
        <v>0</v>
      </c>
    </row>
    <row r="93" spans="1:35" x14ac:dyDescent="0.3">
      <c r="A93">
        <v>15</v>
      </c>
      <c r="B93" t="s">
        <v>45</v>
      </c>
      <c r="C93">
        <v>0</v>
      </c>
      <c r="D93">
        <v>0</v>
      </c>
      <c r="E93">
        <v>0</v>
      </c>
      <c r="F93">
        <v>2</v>
      </c>
      <c r="G93">
        <v>0</v>
      </c>
      <c r="H93">
        <v>17096559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</v>
      </c>
      <c r="AH93">
        <v>0</v>
      </c>
      <c r="AI93">
        <v>17096559</v>
      </c>
    </row>
    <row r="94" spans="1:35" x14ac:dyDescent="0.3">
      <c r="B94" t="s">
        <v>27</v>
      </c>
      <c r="AG94">
        <v>0</v>
      </c>
      <c r="AH94">
        <v>0</v>
      </c>
      <c r="AI94">
        <v>0</v>
      </c>
    </row>
    <row r="95" spans="1:35" x14ac:dyDescent="0.3">
      <c r="B95" t="s">
        <v>28</v>
      </c>
      <c r="AG95">
        <v>0</v>
      </c>
      <c r="AH95">
        <v>0</v>
      </c>
      <c r="AI95">
        <v>0</v>
      </c>
    </row>
    <row r="96" spans="1:35" x14ac:dyDescent="0.3">
      <c r="B96" t="s">
        <v>29</v>
      </c>
      <c r="AG96">
        <v>0</v>
      </c>
      <c r="AH96">
        <v>0</v>
      </c>
      <c r="AI96">
        <v>0</v>
      </c>
    </row>
    <row r="97" spans="1:35" x14ac:dyDescent="0.3">
      <c r="B97" t="s">
        <v>30</v>
      </c>
      <c r="F97">
        <v>2</v>
      </c>
      <c r="H97">
        <v>17096559</v>
      </c>
      <c r="AG97">
        <v>2</v>
      </c>
      <c r="AH97">
        <v>0</v>
      </c>
      <c r="AI97">
        <v>17096559</v>
      </c>
    </row>
    <row r="98" spans="1:35" x14ac:dyDescent="0.3">
      <c r="B98" t="s">
        <v>31</v>
      </c>
      <c r="AG98">
        <v>0</v>
      </c>
      <c r="AH98">
        <v>0</v>
      </c>
      <c r="AI98">
        <v>0</v>
      </c>
    </row>
    <row r="99" spans="1:35" x14ac:dyDescent="0.3">
      <c r="A99">
        <v>16</v>
      </c>
      <c r="B99" t="s">
        <v>162</v>
      </c>
      <c r="C99">
        <v>10334</v>
      </c>
      <c r="D99">
        <v>0</v>
      </c>
      <c r="E99">
        <v>1595714</v>
      </c>
      <c r="F99">
        <v>2915</v>
      </c>
      <c r="G99">
        <v>0</v>
      </c>
      <c r="H99">
        <v>1312543</v>
      </c>
      <c r="I99">
        <v>7109</v>
      </c>
      <c r="J99">
        <v>0</v>
      </c>
      <c r="K99">
        <v>4144324</v>
      </c>
      <c r="L99">
        <v>70</v>
      </c>
      <c r="M99">
        <v>0</v>
      </c>
      <c r="N99">
        <v>21495</v>
      </c>
      <c r="O99">
        <v>115</v>
      </c>
      <c r="P99">
        <v>0</v>
      </c>
      <c r="Q99">
        <v>11754</v>
      </c>
      <c r="R99">
        <v>42</v>
      </c>
      <c r="S99">
        <v>0</v>
      </c>
      <c r="T99">
        <v>4184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20585</v>
      </c>
      <c r="AH99">
        <v>0</v>
      </c>
      <c r="AI99">
        <v>7090014</v>
      </c>
    </row>
    <row r="100" spans="1:35" x14ac:dyDescent="0.3">
      <c r="B100" t="s">
        <v>27</v>
      </c>
      <c r="C100">
        <v>10025</v>
      </c>
      <c r="E100">
        <v>1111098</v>
      </c>
      <c r="F100">
        <v>2812</v>
      </c>
      <c r="H100">
        <v>361800</v>
      </c>
      <c r="I100">
        <v>6791</v>
      </c>
      <c r="K100">
        <v>766580</v>
      </c>
      <c r="L100">
        <v>66</v>
      </c>
      <c r="N100">
        <v>5894</v>
      </c>
      <c r="O100">
        <v>113</v>
      </c>
      <c r="Q100">
        <v>11742</v>
      </c>
      <c r="R100">
        <v>41</v>
      </c>
      <c r="T100">
        <v>4184</v>
      </c>
      <c r="AG100">
        <v>19848</v>
      </c>
      <c r="AH100">
        <v>0</v>
      </c>
      <c r="AI100">
        <v>2261298</v>
      </c>
    </row>
    <row r="101" spans="1:35" x14ac:dyDescent="0.3">
      <c r="B101" t="s">
        <v>28</v>
      </c>
      <c r="C101">
        <v>309</v>
      </c>
      <c r="E101">
        <v>484616</v>
      </c>
      <c r="F101">
        <v>102</v>
      </c>
      <c r="H101">
        <v>485401</v>
      </c>
      <c r="I101">
        <v>315</v>
      </c>
      <c r="K101">
        <v>3296846</v>
      </c>
      <c r="L101">
        <v>4</v>
      </c>
      <c r="N101">
        <v>15601</v>
      </c>
      <c r="O101">
        <v>2</v>
      </c>
      <c r="Q101">
        <v>12</v>
      </c>
      <c r="R101">
        <v>1</v>
      </c>
      <c r="T101">
        <v>0</v>
      </c>
      <c r="AG101">
        <v>733</v>
      </c>
      <c r="AH101">
        <v>0</v>
      </c>
      <c r="AI101">
        <v>4282476</v>
      </c>
    </row>
    <row r="102" spans="1:35" x14ac:dyDescent="0.3">
      <c r="B102" t="s">
        <v>29</v>
      </c>
      <c r="AG102">
        <v>0</v>
      </c>
      <c r="AH102">
        <v>0</v>
      </c>
      <c r="AI102">
        <v>0</v>
      </c>
    </row>
    <row r="103" spans="1:35" x14ac:dyDescent="0.3">
      <c r="B103" t="s">
        <v>30</v>
      </c>
      <c r="F103">
        <v>1</v>
      </c>
      <c r="H103">
        <v>465342</v>
      </c>
      <c r="AG103">
        <v>1</v>
      </c>
      <c r="AH103">
        <v>0</v>
      </c>
      <c r="AI103">
        <v>465342</v>
      </c>
    </row>
    <row r="104" spans="1:35" x14ac:dyDescent="0.3">
      <c r="B104" t="s">
        <v>31</v>
      </c>
      <c r="I104">
        <v>3</v>
      </c>
      <c r="K104">
        <v>80898</v>
      </c>
      <c r="AG104">
        <v>3</v>
      </c>
      <c r="AH104">
        <v>0</v>
      </c>
      <c r="AI104">
        <v>80898</v>
      </c>
    </row>
    <row r="105" spans="1:35" x14ac:dyDescent="0.3">
      <c r="A105">
        <v>17</v>
      </c>
      <c r="B105" t="s">
        <v>49</v>
      </c>
      <c r="C105">
        <v>0</v>
      </c>
      <c r="D105">
        <v>0</v>
      </c>
      <c r="E105">
        <v>0</v>
      </c>
      <c r="F105">
        <v>1</v>
      </c>
      <c r="G105">
        <v>0</v>
      </c>
      <c r="H105">
        <v>4255504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1</v>
      </c>
      <c r="AH105">
        <v>0</v>
      </c>
      <c r="AI105">
        <v>4255504</v>
      </c>
    </row>
    <row r="106" spans="1:35" x14ac:dyDescent="0.3">
      <c r="B106" t="s">
        <v>27</v>
      </c>
      <c r="AG106">
        <v>0</v>
      </c>
      <c r="AH106">
        <v>0</v>
      </c>
      <c r="AI106">
        <v>0</v>
      </c>
    </row>
    <row r="107" spans="1:35" x14ac:dyDescent="0.3">
      <c r="B107" t="s">
        <v>28</v>
      </c>
      <c r="AG107">
        <v>0</v>
      </c>
      <c r="AH107">
        <v>0</v>
      </c>
      <c r="AI107">
        <v>0</v>
      </c>
    </row>
    <row r="108" spans="1:35" x14ac:dyDescent="0.3">
      <c r="B108" t="s">
        <v>29</v>
      </c>
      <c r="AG108">
        <v>0</v>
      </c>
      <c r="AH108">
        <v>0</v>
      </c>
      <c r="AI108">
        <v>0</v>
      </c>
    </row>
    <row r="109" spans="1:35" x14ac:dyDescent="0.3">
      <c r="B109" t="s">
        <v>30</v>
      </c>
      <c r="F109">
        <v>1</v>
      </c>
      <c r="H109">
        <v>4255504</v>
      </c>
      <c r="AG109">
        <v>1</v>
      </c>
      <c r="AH109">
        <v>0</v>
      </c>
      <c r="AI109">
        <v>4255504</v>
      </c>
    </row>
    <row r="110" spans="1:35" x14ac:dyDescent="0.3">
      <c r="B110" t="s">
        <v>31</v>
      </c>
      <c r="AG110">
        <v>0</v>
      </c>
      <c r="AH110">
        <v>0</v>
      </c>
      <c r="AI110">
        <v>0</v>
      </c>
    </row>
    <row r="111" spans="1:35" x14ac:dyDescent="0.3">
      <c r="A111">
        <v>18</v>
      </c>
      <c r="B111" t="s">
        <v>50</v>
      </c>
      <c r="C111">
        <v>477</v>
      </c>
      <c r="D111">
        <v>0</v>
      </c>
      <c r="E111">
        <v>2756967</v>
      </c>
      <c r="F111">
        <v>336</v>
      </c>
      <c r="G111">
        <v>0</v>
      </c>
      <c r="H111">
        <v>110951</v>
      </c>
      <c r="I111">
        <v>562</v>
      </c>
      <c r="J111">
        <v>0</v>
      </c>
      <c r="K111">
        <v>1359415</v>
      </c>
      <c r="L111">
        <v>1</v>
      </c>
      <c r="M111">
        <v>0</v>
      </c>
      <c r="N111">
        <v>37</v>
      </c>
      <c r="O111">
        <v>31</v>
      </c>
      <c r="P111">
        <v>0</v>
      </c>
      <c r="Q111">
        <v>3862</v>
      </c>
      <c r="R111">
        <v>6</v>
      </c>
      <c r="S111">
        <v>0</v>
      </c>
      <c r="T111">
        <v>209947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1413</v>
      </c>
      <c r="AH111">
        <v>0</v>
      </c>
      <c r="AI111">
        <v>4441179</v>
      </c>
    </row>
    <row r="112" spans="1:35" x14ac:dyDescent="0.3">
      <c r="B112" t="s">
        <v>27</v>
      </c>
      <c r="C112">
        <v>455</v>
      </c>
      <c r="E112">
        <v>50550</v>
      </c>
      <c r="F112">
        <v>312</v>
      </c>
      <c r="H112">
        <v>45004</v>
      </c>
      <c r="I112">
        <v>486</v>
      </c>
      <c r="K112">
        <v>69139</v>
      </c>
      <c r="L112">
        <v>1</v>
      </c>
      <c r="N112">
        <v>37</v>
      </c>
      <c r="O112">
        <v>31</v>
      </c>
      <c r="Q112">
        <v>3862</v>
      </c>
      <c r="R112">
        <v>5</v>
      </c>
      <c r="T112">
        <v>376</v>
      </c>
      <c r="AG112">
        <v>1290</v>
      </c>
      <c r="AH112">
        <v>0</v>
      </c>
      <c r="AI112">
        <v>168968</v>
      </c>
    </row>
    <row r="113" spans="1:35" x14ac:dyDescent="0.3">
      <c r="B113" t="s">
        <v>28</v>
      </c>
      <c r="C113">
        <v>21</v>
      </c>
      <c r="E113">
        <v>37926</v>
      </c>
      <c r="F113">
        <v>24</v>
      </c>
      <c r="H113">
        <v>65947</v>
      </c>
      <c r="I113">
        <v>75</v>
      </c>
      <c r="K113">
        <v>1174303</v>
      </c>
      <c r="AG113">
        <v>120</v>
      </c>
      <c r="AH113">
        <v>0</v>
      </c>
      <c r="AI113">
        <v>1278176</v>
      </c>
    </row>
    <row r="114" spans="1:35" x14ac:dyDescent="0.3">
      <c r="B114" t="s">
        <v>29</v>
      </c>
      <c r="AG114">
        <v>0</v>
      </c>
      <c r="AH114">
        <v>0</v>
      </c>
      <c r="AI114">
        <v>0</v>
      </c>
    </row>
    <row r="115" spans="1:35" x14ac:dyDescent="0.3">
      <c r="B115" t="s">
        <v>30</v>
      </c>
      <c r="C115">
        <v>1</v>
      </c>
      <c r="E115">
        <v>2668491</v>
      </c>
      <c r="I115">
        <v>1</v>
      </c>
      <c r="K115">
        <v>115973</v>
      </c>
      <c r="R115">
        <v>1</v>
      </c>
      <c r="T115">
        <v>209571</v>
      </c>
      <c r="AG115">
        <v>3</v>
      </c>
      <c r="AH115">
        <v>0</v>
      </c>
      <c r="AI115">
        <v>2994035</v>
      </c>
    </row>
    <row r="116" spans="1:35" x14ac:dyDescent="0.3">
      <c r="B116" t="s">
        <v>31</v>
      </c>
      <c r="AG116">
        <v>0</v>
      </c>
      <c r="AH116">
        <v>0</v>
      </c>
      <c r="AI116">
        <v>0</v>
      </c>
    </row>
    <row r="117" spans="1:35" x14ac:dyDescent="0.3">
      <c r="A117">
        <v>19</v>
      </c>
      <c r="B117" t="s">
        <v>168</v>
      </c>
      <c r="C117">
        <v>681</v>
      </c>
      <c r="D117">
        <v>0</v>
      </c>
      <c r="E117">
        <v>81745</v>
      </c>
      <c r="F117">
        <v>373</v>
      </c>
      <c r="G117">
        <v>0</v>
      </c>
      <c r="H117">
        <v>53150</v>
      </c>
      <c r="I117">
        <v>362</v>
      </c>
      <c r="J117">
        <v>0</v>
      </c>
      <c r="K117">
        <v>143929</v>
      </c>
      <c r="L117">
        <v>4</v>
      </c>
      <c r="M117">
        <v>0</v>
      </c>
      <c r="N117">
        <v>433</v>
      </c>
      <c r="O117">
        <v>13</v>
      </c>
      <c r="P117">
        <v>0</v>
      </c>
      <c r="Q117">
        <v>1304</v>
      </c>
      <c r="R117">
        <v>5</v>
      </c>
      <c r="S117">
        <v>0</v>
      </c>
      <c r="T117">
        <v>346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1438</v>
      </c>
      <c r="AH117">
        <v>0</v>
      </c>
      <c r="AI117">
        <v>280907</v>
      </c>
    </row>
    <row r="118" spans="1:35" x14ac:dyDescent="0.3">
      <c r="B118" t="s">
        <v>27</v>
      </c>
      <c r="C118">
        <v>670</v>
      </c>
      <c r="E118">
        <v>78034</v>
      </c>
      <c r="F118">
        <v>362</v>
      </c>
      <c r="H118">
        <v>44031</v>
      </c>
      <c r="I118">
        <v>342</v>
      </c>
      <c r="K118">
        <v>40584</v>
      </c>
      <c r="L118">
        <v>4</v>
      </c>
      <c r="N118">
        <v>433</v>
      </c>
      <c r="O118">
        <v>13</v>
      </c>
      <c r="Q118">
        <v>1304</v>
      </c>
      <c r="R118">
        <v>5</v>
      </c>
      <c r="T118">
        <v>346</v>
      </c>
      <c r="AG118">
        <v>1396</v>
      </c>
      <c r="AH118">
        <v>0</v>
      </c>
      <c r="AI118">
        <v>164732</v>
      </c>
    </row>
    <row r="119" spans="1:35" x14ac:dyDescent="0.3">
      <c r="B119" t="s">
        <v>28</v>
      </c>
      <c r="C119">
        <v>11</v>
      </c>
      <c r="E119">
        <v>3711</v>
      </c>
      <c r="F119">
        <v>11</v>
      </c>
      <c r="H119">
        <v>9119</v>
      </c>
      <c r="I119">
        <v>20</v>
      </c>
      <c r="K119">
        <v>103345</v>
      </c>
      <c r="AG119">
        <v>42</v>
      </c>
      <c r="AH119">
        <v>0</v>
      </c>
      <c r="AI119">
        <v>116175</v>
      </c>
    </row>
    <row r="120" spans="1:35" x14ac:dyDescent="0.3">
      <c r="B120" t="s">
        <v>29</v>
      </c>
      <c r="AG120">
        <v>0</v>
      </c>
      <c r="AH120">
        <v>0</v>
      </c>
      <c r="AI120">
        <v>0</v>
      </c>
    </row>
    <row r="121" spans="1:35" x14ac:dyDescent="0.3">
      <c r="B121" t="s">
        <v>30</v>
      </c>
      <c r="AG121">
        <v>0</v>
      </c>
      <c r="AH121">
        <v>0</v>
      </c>
      <c r="AI121">
        <v>0</v>
      </c>
    </row>
    <row r="122" spans="1:35" x14ac:dyDescent="0.3">
      <c r="B122" t="s">
        <v>31</v>
      </c>
      <c r="AG122">
        <v>0</v>
      </c>
      <c r="AH122">
        <v>0</v>
      </c>
      <c r="AI122">
        <v>0</v>
      </c>
    </row>
    <row r="123" spans="1:35" x14ac:dyDescent="0.3">
      <c r="B123" t="s">
        <v>52</v>
      </c>
    </row>
    <row r="124" spans="1:35" x14ac:dyDescent="0.3">
      <c r="B124" t="s">
        <v>27</v>
      </c>
      <c r="C124">
        <v>277291</v>
      </c>
      <c r="D124">
        <v>0</v>
      </c>
      <c r="E124">
        <v>33458097</v>
      </c>
      <c r="F124">
        <v>118682</v>
      </c>
      <c r="G124">
        <v>0</v>
      </c>
      <c r="H124">
        <v>15541235</v>
      </c>
      <c r="I124">
        <v>190590</v>
      </c>
      <c r="J124">
        <v>0</v>
      </c>
      <c r="K124">
        <v>20570496</v>
      </c>
      <c r="L124">
        <v>1223</v>
      </c>
      <c r="M124">
        <v>0</v>
      </c>
      <c r="N124">
        <v>94440</v>
      </c>
      <c r="O124">
        <v>2620</v>
      </c>
      <c r="P124">
        <v>0</v>
      </c>
      <c r="Q124">
        <v>225982</v>
      </c>
      <c r="R124">
        <v>1282</v>
      </c>
      <c r="S124">
        <v>0</v>
      </c>
      <c r="T124">
        <v>113065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591688</v>
      </c>
      <c r="AH124">
        <v>0</v>
      </c>
      <c r="AI124">
        <v>70003315</v>
      </c>
    </row>
    <row r="125" spans="1:35" x14ac:dyDescent="0.3">
      <c r="B125" t="s">
        <v>28</v>
      </c>
      <c r="C125">
        <v>5492</v>
      </c>
      <c r="D125">
        <v>0</v>
      </c>
      <c r="E125">
        <v>15700554</v>
      </c>
      <c r="F125">
        <v>2911</v>
      </c>
      <c r="G125">
        <v>0</v>
      </c>
      <c r="H125">
        <v>8876136.0024439991</v>
      </c>
      <c r="I125">
        <v>7546</v>
      </c>
      <c r="J125">
        <v>0</v>
      </c>
      <c r="K125">
        <v>55626423</v>
      </c>
      <c r="L125">
        <v>35</v>
      </c>
      <c r="M125">
        <v>0</v>
      </c>
      <c r="N125">
        <v>2260735</v>
      </c>
      <c r="O125">
        <v>45</v>
      </c>
      <c r="P125">
        <v>0</v>
      </c>
      <c r="Q125">
        <v>597277</v>
      </c>
      <c r="R125">
        <v>21</v>
      </c>
      <c r="S125">
        <v>0</v>
      </c>
      <c r="T125">
        <v>2889369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16050</v>
      </c>
      <c r="AH125">
        <v>0</v>
      </c>
      <c r="AI125">
        <v>85950494.002443999</v>
      </c>
    </row>
    <row r="126" spans="1:35" x14ac:dyDescent="0.3">
      <c r="B126" t="s">
        <v>29</v>
      </c>
      <c r="C126">
        <v>6</v>
      </c>
      <c r="D126">
        <v>0</v>
      </c>
      <c r="E126">
        <v>5876180</v>
      </c>
      <c r="F126">
        <v>4</v>
      </c>
      <c r="G126">
        <v>0</v>
      </c>
      <c r="H126">
        <v>1469297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10</v>
      </c>
      <c r="AH126">
        <v>0</v>
      </c>
      <c r="AI126">
        <v>7345477</v>
      </c>
    </row>
    <row r="127" spans="1:35" x14ac:dyDescent="0.3">
      <c r="B127" t="s">
        <v>30</v>
      </c>
      <c r="C127">
        <v>44</v>
      </c>
      <c r="D127">
        <v>0</v>
      </c>
      <c r="E127">
        <v>46681399</v>
      </c>
      <c r="F127">
        <v>47</v>
      </c>
      <c r="G127">
        <v>2</v>
      </c>
      <c r="H127">
        <v>62966508</v>
      </c>
      <c r="I127">
        <v>91</v>
      </c>
      <c r="J127">
        <v>0</v>
      </c>
      <c r="K127">
        <v>71218085</v>
      </c>
      <c r="L127">
        <v>82</v>
      </c>
      <c r="M127">
        <v>0</v>
      </c>
      <c r="N127">
        <v>113769347</v>
      </c>
      <c r="O127">
        <v>42</v>
      </c>
      <c r="P127">
        <v>0</v>
      </c>
      <c r="Q127">
        <v>66761734</v>
      </c>
      <c r="R127">
        <v>28</v>
      </c>
      <c r="S127">
        <v>0</v>
      </c>
      <c r="T127">
        <v>54384878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>
        <v>3851823</v>
      </c>
      <c r="AG127">
        <v>335</v>
      </c>
      <c r="AH127">
        <v>2</v>
      </c>
      <c r="AI127">
        <v>419633774</v>
      </c>
    </row>
    <row r="128" spans="1:35" x14ac:dyDescent="0.3">
      <c r="B128" t="s">
        <v>31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59</v>
      </c>
      <c r="J128">
        <v>0</v>
      </c>
      <c r="K128">
        <v>2145718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59</v>
      </c>
      <c r="AH128">
        <v>0</v>
      </c>
      <c r="AI128">
        <v>2145718</v>
      </c>
    </row>
    <row r="129" spans="2:35" x14ac:dyDescent="0.3">
      <c r="B129" t="s">
        <v>53</v>
      </c>
      <c r="C129">
        <v>282833</v>
      </c>
      <c r="D129">
        <v>0</v>
      </c>
      <c r="E129">
        <v>101716230</v>
      </c>
      <c r="F129">
        <v>121644</v>
      </c>
      <c r="G129">
        <v>2</v>
      </c>
      <c r="H129">
        <v>88853176.002443999</v>
      </c>
      <c r="I129">
        <v>198286</v>
      </c>
      <c r="J129">
        <v>0</v>
      </c>
      <c r="K129">
        <v>149560722</v>
      </c>
      <c r="L129">
        <v>1340</v>
      </c>
      <c r="M129">
        <v>0</v>
      </c>
      <c r="N129">
        <v>116124522</v>
      </c>
      <c r="O129">
        <v>2707</v>
      </c>
      <c r="P129">
        <v>0</v>
      </c>
      <c r="Q129">
        <v>67584993</v>
      </c>
      <c r="R129">
        <v>1331</v>
      </c>
      <c r="S129">
        <v>0</v>
      </c>
      <c r="T129">
        <v>57387312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3851823</v>
      </c>
      <c r="AG129">
        <v>608142</v>
      </c>
      <c r="AH129">
        <v>2</v>
      </c>
      <c r="AI129">
        <v>585078778.00244403</v>
      </c>
    </row>
    <row r="132" spans="2:35" x14ac:dyDescent="0.3">
      <c r="B132" t="s">
        <v>54</v>
      </c>
    </row>
  </sheetData>
  <phoneticPr fontId="16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3E805-EB40-4C14-BE01-2E0C48004827}">
  <sheetPr>
    <pageSetUpPr fitToPage="1"/>
  </sheetPr>
  <dimension ref="A1:BP136"/>
  <sheetViews>
    <sheetView zoomScale="61" zoomScaleNormal="80" workbookViewId="0">
      <pane xSplit="2" ySplit="8" topLeftCell="C111" activePane="bottomRight" state="frozen"/>
      <selection activeCell="A126" sqref="A126"/>
      <selection pane="topRight" activeCell="A126" sqref="A126"/>
      <selection pane="bottomLeft" activeCell="A126" sqref="A126"/>
      <selection pane="bottomRight" activeCell="K129" activeCellId="1" sqref="E129 K129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20.88671875" style="6" customWidth="1"/>
    <col min="4" max="4" width="19.6640625" style="6" customWidth="1"/>
    <col min="5" max="5" width="19.33203125" style="5" customWidth="1"/>
    <col min="6" max="6" width="16.109375" style="5" hidden="1" customWidth="1"/>
    <col min="7" max="7" width="18.44140625" style="186" hidden="1" customWidth="1"/>
    <col min="8" max="8" width="17.44140625" style="186" hidden="1" customWidth="1"/>
    <col min="9" max="10" width="22.5546875" style="6" customWidth="1"/>
    <col min="11" max="11" width="20" style="5" customWidth="1"/>
    <col min="12" max="12" width="16.44140625" style="32" hidden="1" customWidth="1"/>
    <col min="13" max="13" width="19.109375" style="5" hidden="1" customWidth="1"/>
    <col min="14" max="14" width="13.88671875" style="34" hidden="1" customWidth="1"/>
    <col min="15" max="16" width="20.33203125" style="5" bestFit="1" customWidth="1"/>
    <col min="17" max="17" width="16.6640625" style="5" customWidth="1"/>
    <col min="18" max="18" width="14.33203125" style="5" hidden="1" customWidth="1"/>
    <col min="19" max="19" width="18.6640625" style="186" hidden="1" customWidth="1"/>
    <col min="20" max="20" width="17.5546875" style="186" hidden="1" customWidth="1"/>
    <col min="21" max="23" width="20.33203125" style="5" bestFit="1" customWidth="1"/>
    <col min="24" max="24" width="16" style="5" hidden="1" customWidth="1"/>
    <col min="25" max="25" width="17.33203125" style="186" hidden="1" customWidth="1"/>
    <col min="26" max="26" width="15.6640625" style="186" hidden="1" customWidth="1"/>
    <col min="27" max="29" width="20.33203125" style="5" bestFit="1" customWidth="1"/>
    <col min="30" max="30" width="14.33203125" style="5" hidden="1" customWidth="1"/>
    <col min="31" max="31" width="17.33203125" style="186" hidden="1" customWidth="1"/>
    <col min="32" max="32" width="15.6640625" style="186" hidden="1" customWidth="1"/>
    <col min="33" max="34" width="20.33203125" style="5" bestFit="1" customWidth="1"/>
    <col min="35" max="35" width="18.88671875" style="5" bestFit="1" customWidth="1"/>
    <col min="36" max="36" width="14.33203125" style="5" hidden="1" customWidth="1"/>
    <col min="37" max="37" width="17.33203125" style="186" hidden="1" customWidth="1"/>
    <col min="38" max="38" width="15.6640625" style="186" hidden="1" customWidth="1"/>
    <col min="39" max="40" width="20.33203125" style="5" bestFit="1" customWidth="1"/>
    <col min="41" max="41" width="16.6640625" style="5" customWidth="1"/>
    <col min="42" max="42" width="14.33203125" style="5" hidden="1" customWidth="1"/>
    <col min="43" max="43" width="17.33203125" style="186" hidden="1" customWidth="1"/>
    <col min="44" max="44" width="15.6640625" style="186" hidden="1" customWidth="1"/>
    <col min="45" max="46" width="20.33203125" style="5" bestFit="1" customWidth="1"/>
    <col min="47" max="47" width="16.6640625" style="5" customWidth="1"/>
    <col min="48" max="48" width="14.33203125" style="5" hidden="1" customWidth="1"/>
    <col min="49" max="49" width="17.33203125" style="186" hidden="1" customWidth="1"/>
    <col min="50" max="50" width="15.6640625" style="186" hidden="1" customWidth="1"/>
    <col min="51" max="52" width="20.33203125" style="5" bestFit="1" customWidth="1"/>
    <col min="53" max="53" width="16.6640625" style="5" customWidth="1"/>
    <col min="54" max="54" width="14.33203125" style="5" hidden="1" customWidth="1"/>
    <col min="55" max="55" width="17.33203125" style="186" hidden="1" customWidth="1"/>
    <col min="56" max="56" width="15.6640625" style="186" hidden="1" customWidth="1"/>
    <col min="57" max="58" width="20.33203125" style="5" bestFit="1" customWidth="1"/>
    <col min="59" max="59" width="16.6640625" style="5" customWidth="1"/>
    <col min="60" max="60" width="17.109375" style="5" hidden="1" customWidth="1"/>
    <col min="61" max="61" width="17.33203125" style="186" hidden="1" customWidth="1"/>
    <col min="62" max="62" width="15.6640625" style="186" hidden="1" customWidth="1"/>
    <col min="63" max="64" width="20.33203125" style="5" bestFit="1" customWidth="1"/>
    <col min="65" max="65" width="20.109375" style="198" customWidth="1"/>
    <col min="66" max="66" width="17" style="198" hidden="1" customWidth="1"/>
    <col min="67" max="67" width="18.44140625" style="186" hidden="1" customWidth="1"/>
    <col min="68" max="68" width="15.6640625" style="186" hidden="1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33" customHeight="1" thickBot="1" x14ac:dyDescent="0.35">
      <c r="A1" s="1" t="s">
        <v>185</v>
      </c>
      <c r="B1" s="2"/>
      <c r="C1" s="3"/>
      <c r="D1" s="3"/>
      <c r="G1" s="171"/>
      <c r="H1" s="171"/>
      <c r="I1" s="3"/>
      <c r="J1" s="3"/>
      <c r="L1" s="31"/>
      <c r="N1" s="33"/>
      <c r="S1" s="171"/>
      <c r="T1" s="171"/>
      <c r="Y1" s="171"/>
      <c r="Z1" s="171"/>
      <c r="AE1" s="171"/>
      <c r="AF1" s="171"/>
      <c r="AK1" s="171"/>
      <c r="AL1" s="171"/>
      <c r="AQ1" s="171"/>
      <c r="AR1" s="171"/>
      <c r="AW1" s="171"/>
      <c r="AX1" s="171"/>
      <c r="BC1" s="171"/>
      <c r="BD1" s="171"/>
      <c r="BI1" s="171"/>
      <c r="BJ1" s="171"/>
      <c r="BM1" s="197"/>
      <c r="BN1" s="197"/>
      <c r="BO1" s="171"/>
      <c r="BP1" s="171"/>
    </row>
    <row r="2" spans="1:68" ht="36" customHeight="1" thickBot="1" x14ac:dyDescent="0.35">
      <c r="A2" s="275" t="s">
        <v>59</v>
      </c>
      <c r="B2" s="276"/>
      <c r="C2" s="277"/>
      <c r="D2" s="277"/>
      <c r="E2" s="277"/>
      <c r="F2" s="277"/>
      <c r="G2" s="277"/>
      <c r="H2" s="277"/>
      <c r="I2" s="277"/>
      <c r="J2" s="277"/>
      <c r="K2" s="278"/>
      <c r="L2" s="96"/>
    </row>
    <row r="3" spans="1:68" ht="21.75" customHeight="1" thickBot="1" x14ac:dyDescent="0.35">
      <c r="A3" s="255" t="s">
        <v>60</v>
      </c>
      <c r="B3" s="256"/>
      <c r="C3" s="143"/>
      <c r="D3" s="143"/>
      <c r="E3" s="144"/>
      <c r="F3" s="144"/>
      <c r="G3" s="172"/>
      <c r="H3" s="172"/>
      <c r="I3" s="143"/>
      <c r="J3" s="143"/>
      <c r="K3" s="145"/>
    </row>
    <row r="4" spans="1:68" ht="18" customHeight="1" thickBot="1" x14ac:dyDescent="0.35">
      <c r="A4" s="257" t="s">
        <v>61</v>
      </c>
      <c r="B4" s="258"/>
      <c r="C4" s="248" t="s">
        <v>62</v>
      </c>
      <c r="D4" s="249"/>
      <c r="E4" s="249"/>
      <c r="F4" s="249"/>
      <c r="G4" s="249"/>
      <c r="H4" s="250"/>
      <c r="I4" s="248" t="s">
        <v>63</v>
      </c>
      <c r="J4" s="249"/>
      <c r="K4" s="249"/>
      <c r="L4" s="249"/>
      <c r="M4" s="249"/>
      <c r="N4" s="250"/>
      <c r="O4" s="248" t="s">
        <v>64</v>
      </c>
      <c r="P4" s="249"/>
      <c r="Q4" s="249"/>
      <c r="R4" s="249"/>
      <c r="S4" s="249"/>
      <c r="T4" s="250"/>
      <c r="U4" s="248" t="s">
        <v>65</v>
      </c>
      <c r="V4" s="249"/>
      <c r="W4" s="249"/>
      <c r="X4" s="249"/>
      <c r="Y4" s="249"/>
      <c r="Z4" s="250"/>
      <c r="AA4" s="248" t="s">
        <v>66</v>
      </c>
      <c r="AB4" s="249"/>
      <c r="AC4" s="249"/>
      <c r="AD4" s="249"/>
      <c r="AE4" s="249"/>
      <c r="AF4" s="250"/>
      <c r="AG4" s="248" t="s">
        <v>67</v>
      </c>
      <c r="AH4" s="249"/>
      <c r="AI4" s="249"/>
      <c r="AJ4" s="249"/>
      <c r="AK4" s="249"/>
      <c r="AL4" s="250"/>
      <c r="AM4" s="248" t="s">
        <v>68</v>
      </c>
      <c r="AN4" s="249"/>
      <c r="AO4" s="249"/>
      <c r="AP4" s="249"/>
      <c r="AQ4" s="249"/>
      <c r="AR4" s="250"/>
      <c r="AS4" s="248" t="s">
        <v>69</v>
      </c>
      <c r="AT4" s="249"/>
      <c r="AU4" s="249"/>
      <c r="AV4" s="249"/>
      <c r="AW4" s="249"/>
      <c r="AX4" s="250"/>
      <c r="AY4" s="248" t="s">
        <v>70</v>
      </c>
      <c r="AZ4" s="249"/>
      <c r="BA4" s="249"/>
      <c r="BB4" s="249"/>
      <c r="BC4" s="249"/>
      <c r="BD4" s="250"/>
      <c r="BE4" s="248" t="s">
        <v>71</v>
      </c>
      <c r="BF4" s="249"/>
      <c r="BG4" s="249"/>
      <c r="BH4" s="249"/>
      <c r="BI4" s="249"/>
      <c r="BJ4" s="250"/>
      <c r="BK4" s="248" t="s">
        <v>72</v>
      </c>
      <c r="BL4" s="249"/>
      <c r="BM4" s="249"/>
      <c r="BN4" s="249"/>
      <c r="BO4" s="249"/>
      <c r="BP4" s="250"/>
    </row>
    <row r="5" spans="1:68" ht="30.6" hidden="1" customHeight="1" x14ac:dyDescent="0.3">
      <c r="A5" s="259" t="s">
        <v>73</v>
      </c>
      <c r="B5" s="262" t="s">
        <v>74</v>
      </c>
      <c r="C5" s="265" t="s">
        <v>75</v>
      </c>
      <c r="D5" s="264"/>
      <c r="E5" s="25">
        <f>E6+E7</f>
        <v>1745.4924800000001</v>
      </c>
      <c r="F5" s="20"/>
      <c r="G5" s="20"/>
      <c r="H5" s="21"/>
      <c r="I5" s="265" t="str">
        <f>C5</f>
        <v xml:space="preserve">CONSTRUCTED NETWORK (km): </v>
      </c>
      <c r="J5" s="264"/>
      <c r="K5" s="25">
        <f>K6+K7</f>
        <v>1353.2890699999998</v>
      </c>
      <c r="L5" s="20"/>
      <c r="M5" s="20"/>
      <c r="N5" s="21"/>
      <c r="O5" s="265" t="str">
        <f>I5</f>
        <v xml:space="preserve">CONSTRUCTED NETWORK (km): </v>
      </c>
      <c r="P5" s="264"/>
      <c r="Q5" s="25">
        <f>Q6+Q7</f>
        <v>4127</v>
      </c>
      <c r="R5" s="20"/>
      <c r="S5" s="20"/>
      <c r="T5" s="21"/>
      <c r="U5" s="265" t="str">
        <f>O5</f>
        <v xml:space="preserve">CONSTRUCTED NETWORK (km): </v>
      </c>
      <c r="V5" s="264"/>
      <c r="W5" s="25">
        <f>W6+W7</f>
        <v>397.78000000000003</v>
      </c>
      <c r="X5" s="20"/>
      <c r="Y5" s="20"/>
      <c r="Z5" s="21"/>
      <c r="AA5" s="265" t="str">
        <f>U5</f>
        <v xml:space="preserve">CONSTRUCTED NETWORK (km): </v>
      </c>
      <c r="AB5" s="264"/>
      <c r="AC5" s="25">
        <f>AC6+AC7</f>
        <v>250.17000000000002</v>
      </c>
      <c r="AD5" s="20"/>
      <c r="AE5" s="20"/>
      <c r="AF5" s="21"/>
      <c r="AG5" s="265" t="str">
        <f>AA5</f>
        <v xml:space="preserve">CONSTRUCTED NETWORK (km): </v>
      </c>
      <c r="AH5" s="264"/>
      <c r="AI5" s="25">
        <f>AI6+AI7</f>
        <v>348.05600000000004</v>
      </c>
      <c r="AJ5" s="20"/>
      <c r="AK5" s="20"/>
      <c r="AL5" s="21"/>
      <c r="AM5" s="265" t="str">
        <f>AG5</f>
        <v xml:space="preserve">CONSTRUCTED NETWORK (km): </v>
      </c>
      <c r="AN5" s="264"/>
      <c r="AO5" s="25">
        <f>AO6+AO7</f>
        <v>147.68</v>
      </c>
      <c r="AP5" s="20"/>
      <c r="AQ5" s="20"/>
      <c r="AR5" s="21"/>
      <c r="AS5" s="265" t="str">
        <f>AM5</f>
        <v xml:space="preserve">CONSTRUCTED NETWORK (km): </v>
      </c>
      <c r="AT5" s="264"/>
      <c r="AU5" s="25">
        <f>AU6+AU7</f>
        <v>5.27</v>
      </c>
      <c r="AV5" s="20"/>
      <c r="AW5" s="20"/>
      <c r="AX5" s="21"/>
      <c r="AY5" s="265" t="str">
        <f>AS5</f>
        <v xml:space="preserve">CONSTRUCTED NETWORK (km): </v>
      </c>
      <c r="AZ5" s="264"/>
      <c r="BA5" s="25">
        <f>BA6+BA7</f>
        <v>1.03</v>
      </c>
      <c r="BB5" s="20"/>
      <c r="BC5" s="20"/>
      <c r="BD5" s="21"/>
      <c r="BE5" s="265" t="str">
        <f>AY5</f>
        <v xml:space="preserve">CONSTRUCTED NETWORK (km): </v>
      </c>
      <c r="BF5" s="264"/>
      <c r="BG5" s="25">
        <f>BG6+BG7</f>
        <v>6.8680000000000003</v>
      </c>
      <c r="BH5" s="20"/>
      <c r="BI5" s="20"/>
      <c r="BJ5" s="21"/>
      <c r="BK5" s="265" t="str">
        <f>BE5</f>
        <v xml:space="preserve">CONSTRUCTED NETWORK (km): </v>
      </c>
      <c r="BL5" s="264"/>
      <c r="BM5" s="25">
        <f>E5+K5+Q5+W5+AC5+AI5+AO5+AU5+BA5+BG5</f>
        <v>8382.6355500000009</v>
      </c>
      <c r="BN5" s="20"/>
      <c r="BO5" s="20"/>
      <c r="BP5" s="21"/>
    </row>
    <row r="6" spans="1:68" ht="18.75" hidden="1" customHeight="1" x14ac:dyDescent="0.3">
      <c r="A6" s="260"/>
      <c r="B6" s="263"/>
      <c r="C6" s="269" t="s">
        <v>18</v>
      </c>
      <c r="D6" s="268"/>
      <c r="E6" s="22">
        <f>'04.2024ΕΛ'!E6</f>
        <v>192.21903</v>
      </c>
      <c r="F6" s="22"/>
      <c r="G6" s="22"/>
      <c r="H6" s="23"/>
      <c r="I6" s="269" t="s">
        <v>18</v>
      </c>
      <c r="J6" s="268"/>
      <c r="K6" s="22">
        <f>'04.2024ΕΛ'!K6</f>
        <v>125.23957</v>
      </c>
      <c r="L6" s="22"/>
      <c r="M6" s="22"/>
      <c r="N6" s="23"/>
      <c r="O6" s="269" t="s">
        <v>18</v>
      </c>
      <c r="P6" s="268"/>
      <c r="Q6" s="22">
        <f>'04.2024ΕΛ'!Q6</f>
        <v>345</v>
      </c>
      <c r="R6" s="22"/>
      <c r="S6" s="22"/>
      <c r="T6" s="23"/>
      <c r="U6" s="269" t="s">
        <v>18</v>
      </c>
      <c r="V6" s="268"/>
      <c r="W6" s="22">
        <f>'04.2024ΕΛ'!W6</f>
        <v>131.99</v>
      </c>
      <c r="X6" s="22"/>
      <c r="Y6" s="22"/>
      <c r="Z6" s="23"/>
      <c r="AA6" s="269" t="s">
        <v>18</v>
      </c>
      <c r="AB6" s="268"/>
      <c r="AC6" s="22">
        <f>'04.2024ΕΛ'!AC6</f>
        <v>83.89</v>
      </c>
      <c r="AD6" s="22"/>
      <c r="AE6" s="22"/>
      <c r="AF6" s="23"/>
      <c r="AG6" s="269" t="s">
        <v>18</v>
      </c>
      <c r="AH6" s="268"/>
      <c r="AI6" s="22">
        <f>'04.2024ΕΛ'!AI6</f>
        <v>129.357</v>
      </c>
      <c r="AJ6" s="22"/>
      <c r="AK6" s="22"/>
      <c r="AL6" s="23"/>
      <c r="AM6" s="269" t="s">
        <v>18</v>
      </c>
      <c r="AN6" s="268"/>
      <c r="AO6" s="22">
        <f>'04.2024ΕΛ'!AO6</f>
        <v>54.96</v>
      </c>
      <c r="AP6" s="22"/>
      <c r="AQ6" s="22"/>
      <c r="AR6" s="23"/>
      <c r="AS6" s="269" t="s">
        <v>18</v>
      </c>
      <c r="AT6" s="268"/>
      <c r="AU6" s="22">
        <f>'04.2024ΕΛ'!AU6</f>
        <v>3.71</v>
      </c>
      <c r="AV6" s="22"/>
      <c r="AW6" s="22"/>
      <c r="AX6" s="23"/>
      <c r="AY6" s="269" t="s">
        <v>18</v>
      </c>
      <c r="AZ6" s="268"/>
      <c r="BA6" s="22">
        <f>'04.2024ΕΛ'!BA6</f>
        <v>1.03</v>
      </c>
      <c r="BB6" s="22"/>
      <c r="BC6" s="22"/>
      <c r="BD6" s="23"/>
      <c r="BE6" s="269" t="s">
        <v>18</v>
      </c>
      <c r="BF6" s="268"/>
      <c r="BG6" s="22">
        <f>'04.2024ΕΛ'!BG6</f>
        <v>6.8680000000000003</v>
      </c>
      <c r="BH6" s="22"/>
      <c r="BI6" s="22"/>
      <c r="BJ6" s="23"/>
      <c r="BK6" s="269" t="s">
        <v>18</v>
      </c>
      <c r="BL6" s="268"/>
      <c r="BM6" s="22">
        <f>'04.2024ΕΛ'!BM6</f>
        <v>1074.2635999999998</v>
      </c>
      <c r="BN6" s="22"/>
      <c r="BO6" s="22"/>
      <c r="BP6" s="23"/>
    </row>
    <row r="7" spans="1:68" ht="16.2" hidden="1" customHeight="1" thickBot="1" x14ac:dyDescent="0.35">
      <c r="A7" s="260"/>
      <c r="B7" s="263"/>
      <c r="C7" s="270" t="s">
        <v>19</v>
      </c>
      <c r="D7" s="271"/>
      <c r="E7" s="25">
        <f>'04.2024ΕΛ'!E7</f>
        <v>1553.2734500000001</v>
      </c>
      <c r="F7" s="25"/>
      <c r="G7" s="25"/>
      <c r="H7" s="47"/>
      <c r="I7" s="270" t="s">
        <v>19</v>
      </c>
      <c r="J7" s="271"/>
      <c r="K7" s="25">
        <f>'04.2024ΕΛ'!K7</f>
        <v>1228.0494999999999</v>
      </c>
      <c r="L7" s="25"/>
      <c r="M7" s="25"/>
      <c r="N7" s="47"/>
      <c r="O7" s="270" t="s">
        <v>19</v>
      </c>
      <c r="P7" s="271"/>
      <c r="Q7" s="25">
        <f>'04.2024ΕΛ'!Q7</f>
        <v>3782</v>
      </c>
      <c r="R7" s="25"/>
      <c r="S7" s="25"/>
      <c r="T7" s="47"/>
      <c r="U7" s="270" t="s">
        <v>19</v>
      </c>
      <c r="V7" s="271"/>
      <c r="W7" s="25">
        <f>'04.2024ΕΛ'!W7</f>
        <v>265.79000000000002</v>
      </c>
      <c r="X7" s="25"/>
      <c r="Y7" s="25"/>
      <c r="Z7" s="47"/>
      <c r="AA7" s="270" t="s">
        <v>19</v>
      </c>
      <c r="AB7" s="271"/>
      <c r="AC7" s="25">
        <f>'04.2024ΕΛ'!AC7</f>
        <v>166.28</v>
      </c>
      <c r="AD7" s="25"/>
      <c r="AE7" s="25"/>
      <c r="AF7" s="47"/>
      <c r="AG7" s="270" t="s">
        <v>19</v>
      </c>
      <c r="AH7" s="271"/>
      <c r="AI7" s="25">
        <f>'04.2024ΕΛ'!AI7</f>
        <v>218.69900000000001</v>
      </c>
      <c r="AJ7" s="25"/>
      <c r="AK7" s="25"/>
      <c r="AL7" s="47"/>
      <c r="AM7" s="270" t="s">
        <v>19</v>
      </c>
      <c r="AN7" s="271"/>
      <c r="AO7" s="25">
        <f>'04.2024ΕΛ'!AO7</f>
        <v>92.72</v>
      </c>
      <c r="AP7" s="25"/>
      <c r="AQ7" s="25"/>
      <c r="AR7" s="47"/>
      <c r="AS7" s="270" t="s">
        <v>19</v>
      </c>
      <c r="AT7" s="271"/>
      <c r="AU7" s="25">
        <f>'04.2024ΕΛ'!AU7</f>
        <v>1.56</v>
      </c>
      <c r="AV7" s="25"/>
      <c r="AW7" s="25"/>
      <c r="AX7" s="47"/>
      <c r="AY7" s="270" t="s">
        <v>19</v>
      </c>
      <c r="AZ7" s="271"/>
      <c r="BA7" s="25">
        <f>'04.2024ΕΛ'!BA7</f>
        <v>0</v>
      </c>
      <c r="BB7" s="25"/>
      <c r="BC7" s="25"/>
      <c r="BD7" s="47"/>
      <c r="BE7" s="270" t="s">
        <v>19</v>
      </c>
      <c r="BF7" s="271"/>
      <c r="BG7" s="25">
        <f>'04.2024ΕΛ'!BG7</f>
        <v>0</v>
      </c>
      <c r="BH7" s="25"/>
      <c r="BI7" s="25"/>
      <c r="BJ7" s="47"/>
      <c r="BK7" s="270" t="s">
        <v>19</v>
      </c>
      <c r="BL7" s="271"/>
      <c r="BM7" s="25">
        <f>'04.2024ΕΛ'!BM7</f>
        <v>7308.3719499999997</v>
      </c>
      <c r="BN7" s="25"/>
      <c r="BO7" s="25"/>
      <c r="BP7" s="47"/>
    </row>
    <row r="8" spans="1:68" s="7" customFormat="1" ht="72.599999999999994" thickBot="1" x14ac:dyDescent="0.35">
      <c r="A8" s="261"/>
      <c r="B8" s="279"/>
      <c r="C8" s="76" t="s">
        <v>76</v>
      </c>
      <c r="D8" s="77" t="s">
        <v>77</v>
      </c>
      <c r="E8" s="78" t="s">
        <v>78</v>
      </c>
      <c r="F8" s="78" t="s">
        <v>79</v>
      </c>
      <c r="G8" s="79" t="s">
        <v>80</v>
      </c>
      <c r="H8" s="80" t="s">
        <v>81</v>
      </c>
      <c r="I8" s="76" t="str">
        <f>C8</f>
        <v>ACTIVATED CUSTOMERS WITH EXCLUSIVE REPRESENTATION</v>
      </c>
      <c r="J8" s="77" t="str">
        <f t="shared" ref="J8:BP8" si="0">D8</f>
        <v>ACTIVATED CUSTOMERS WITH NON EXCLUSIVE REPRESENTATION</v>
      </c>
      <c r="K8" s="78" t="str">
        <f t="shared" si="0"/>
        <v>MONTHLY ALLOCATED GAS QUANTITIES (KWh)</v>
      </c>
      <c r="L8" s="78" t="str">
        <f t="shared" si="0"/>
        <v>AVERAGE MONTHLY CONSUMPTION (KWh)</v>
      </c>
      <c r="M8" s="79" t="str">
        <f t="shared" si="0"/>
        <v>MONTHLY BASIC ACTIVITY (INVOICED  €)</v>
      </c>
      <c r="N8" s="80" t="str">
        <f t="shared" si="0"/>
        <v>MONTHLY BASIC ACTIVITY per PoD (INVOICED €)</v>
      </c>
      <c r="O8" s="76" t="str">
        <f t="shared" si="0"/>
        <v>ACTIVATED CUSTOMERS WITH EXCLUSIVE REPRESENTATION</v>
      </c>
      <c r="P8" s="77" t="str">
        <f t="shared" si="0"/>
        <v>ACTIVATED CUSTOMERS WITH NON EXCLUSIVE REPRESENTATION</v>
      </c>
      <c r="Q8" s="78" t="str">
        <f t="shared" si="0"/>
        <v>MONTHLY ALLOCATED GAS QUANTITIES (KWh)</v>
      </c>
      <c r="R8" s="78" t="str">
        <f t="shared" si="0"/>
        <v>AVERAGE MONTHLY CONSUMPTION (KWh)</v>
      </c>
      <c r="S8" s="79" t="str">
        <f t="shared" si="0"/>
        <v>MONTHLY BASIC ACTIVITY (INVOICED  €)</v>
      </c>
      <c r="T8" s="80" t="str">
        <f t="shared" si="0"/>
        <v>MONTHLY BASIC ACTIVITY per PoD (INVOICED €)</v>
      </c>
      <c r="U8" s="76" t="str">
        <f t="shared" si="0"/>
        <v>ACTIVATED CUSTOMERS WITH EXCLUSIVE REPRESENTATION</v>
      </c>
      <c r="V8" s="77" t="str">
        <f t="shared" si="0"/>
        <v>ACTIVATED CUSTOMERS WITH NON EXCLUSIVE REPRESENTATION</v>
      </c>
      <c r="W8" s="78" t="str">
        <f t="shared" si="0"/>
        <v>MONTHLY ALLOCATED GAS QUANTITIES (KWh)</v>
      </c>
      <c r="X8" s="78" t="str">
        <f t="shared" si="0"/>
        <v>AVERAGE MONTHLY CONSUMPTION (KWh)</v>
      </c>
      <c r="Y8" s="79" t="str">
        <f t="shared" si="0"/>
        <v>MONTHLY BASIC ACTIVITY (INVOICED  €)</v>
      </c>
      <c r="Z8" s="80" t="str">
        <f t="shared" si="0"/>
        <v>MONTHLY BASIC ACTIVITY per PoD (INVOICED €)</v>
      </c>
      <c r="AA8" s="76" t="str">
        <f t="shared" si="0"/>
        <v>ACTIVATED CUSTOMERS WITH EXCLUSIVE REPRESENTATION</v>
      </c>
      <c r="AB8" s="77" t="str">
        <f t="shared" si="0"/>
        <v>ACTIVATED CUSTOMERS WITH NON EXCLUSIVE REPRESENTATION</v>
      </c>
      <c r="AC8" s="78" t="str">
        <f t="shared" si="0"/>
        <v>MONTHLY ALLOCATED GAS QUANTITIES (KWh)</v>
      </c>
      <c r="AD8" s="78" t="str">
        <f t="shared" si="0"/>
        <v>AVERAGE MONTHLY CONSUMPTION (KWh)</v>
      </c>
      <c r="AE8" s="79" t="str">
        <f t="shared" si="0"/>
        <v>MONTHLY BASIC ACTIVITY (INVOICED  €)</v>
      </c>
      <c r="AF8" s="80" t="str">
        <f t="shared" si="0"/>
        <v>MONTHLY BASIC ACTIVITY per PoD (INVOICED €)</v>
      </c>
      <c r="AG8" s="76" t="str">
        <f t="shared" si="0"/>
        <v>ACTIVATED CUSTOMERS WITH EXCLUSIVE REPRESENTATION</v>
      </c>
      <c r="AH8" s="77" t="str">
        <f t="shared" si="0"/>
        <v>ACTIVATED CUSTOMERS WITH NON EXCLUSIVE REPRESENTATION</v>
      </c>
      <c r="AI8" s="78" t="str">
        <f t="shared" si="0"/>
        <v>MONTHLY ALLOCATED GAS QUANTITIES (KWh)</v>
      </c>
      <c r="AJ8" s="78" t="str">
        <f t="shared" si="0"/>
        <v>AVERAGE MONTHLY CONSUMPTION (KWh)</v>
      </c>
      <c r="AK8" s="79" t="str">
        <f t="shared" si="0"/>
        <v>MONTHLY BASIC ACTIVITY (INVOICED  €)</v>
      </c>
      <c r="AL8" s="80" t="str">
        <f t="shared" si="0"/>
        <v>MONTHLY BASIC ACTIVITY per PoD (INVOICED €)</v>
      </c>
      <c r="AM8" s="76" t="str">
        <f t="shared" si="0"/>
        <v>ACTIVATED CUSTOMERS WITH EXCLUSIVE REPRESENTATION</v>
      </c>
      <c r="AN8" s="77" t="str">
        <f t="shared" si="0"/>
        <v>ACTIVATED CUSTOMERS WITH NON EXCLUSIVE REPRESENTATION</v>
      </c>
      <c r="AO8" s="78" t="str">
        <f t="shared" si="0"/>
        <v>MONTHLY ALLOCATED GAS QUANTITIES (KWh)</v>
      </c>
      <c r="AP8" s="78" t="str">
        <f t="shared" si="0"/>
        <v>AVERAGE MONTHLY CONSUMPTION (KWh)</v>
      </c>
      <c r="AQ8" s="79" t="str">
        <f t="shared" si="0"/>
        <v>MONTHLY BASIC ACTIVITY (INVOICED  €)</v>
      </c>
      <c r="AR8" s="80" t="str">
        <f t="shared" si="0"/>
        <v>MONTHLY BASIC ACTIVITY per PoD (INVOICED €)</v>
      </c>
      <c r="AS8" s="76" t="str">
        <f t="shared" si="0"/>
        <v>ACTIVATED CUSTOMERS WITH EXCLUSIVE REPRESENTATION</v>
      </c>
      <c r="AT8" s="77" t="str">
        <f t="shared" si="0"/>
        <v>ACTIVATED CUSTOMERS WITH NON EXCLUSIVE REPRESENTATION</v>
      </c>
      <c r="AU8" s="78" t="str">
        <f t="shared" si="0"/>
        <v>MONTHLY ALLOCATED GAS QUANTITIES (KWh)</v>
      </c>
      <c r="AV8" s="78" t="str">
        <f t="shared" si="0"/>
        <v>AVERAGE MONTHLY CONSUMPTION (KWh)</v>
      </c>
      <c r="AW8" s="79" t="str">
        <f t="shared" si="0"/>
        <v>MONTHLY BASIC ACTIVITY (INVOICED  €)</v>
      </c>
      <c r="AX8" s="80" t="str">
        <f t="shared" si="0"/>
        <v>MONTHLY BASIC ACTIVITY per PoD (INVOICED €)</v>
      </c>
      <c r="AY8" s="76" t="str">
        <f t="shared" si="0"/>
        <v>ACTIVATED CUSTOMERS WITH EXCLUSIVE REPRESENTATION</v>
      </c>
      <c r="AZ8" s="77" t="str">
        <f t="shared" si="0"/>
        <v>ACTIVATED CUSTOMERS WITH NON EXCLUSIVE REPRESENTATION</v>
      </c>
      <c r="BA8" s="78" t="str">
        <f t="shared" si="0"/>
        <v>MONTHLY ALLOCATED GAS QUANTITIES (KWh)</v>
      </c>
      <c r="BB8" s="78" t="str">
        <f t="shared" si="0"/>
        <v>AVERAGE MONTHLY CONSUMPTION (KWh)</v>
      </c>
      <c r="BC8" s="79" t="str">
        <f t="shared" si="0"/>
        <v>MONTHLY BASIC ACTIVITY (INVOICED  €)</v>
      </c>
      <c r="BD8" s="80" t="str">
        <f t="shared" si="0"/>
        <v>MONTHLY BASIC ACTIVITY per PoD (INVOICED €)</v>
      </c>
      <c r="BE8" s="76" t="str">
        <f t="shared" si="0"/>
        <v>ACTIVATED CUSTOMERS WITH EXCLUSIVE REPRESENTATION</v>
      </c>
      <c r="BF8" s="77" t="str">
        <f t="shared" si="0"/>
        <v>ACTIVATED CUSTOMERS WITH NON EXCLUSIVE REPRESENTATION</v>
      </c>
      <c r="BG8" s="78" t="str">
        <f t="shared" si="0"/>
        <v>MONTHLY ALLOCATED GAS QUANTITIES (KWh)</v>
      </c>
      <c r="BH8" s="78" t="str">
        <f t="shared" si="0"/>
        <v>AVERAGE MONTHLY CONSUMPTION (KWh)</v>
      </c>
      <c r="BI8" s="79" t="str">
        <f t="shared" si="0"/>
        <v>MONTHLY BASIC ACTIVITY (INVOICED  €)</v>
      </c>
      <c r="BJ8" s="80" t="str">
        <f t="shared" si="0"/>
        <v>MONTHLY BASIC ACTIVITY per PoD (INVOICED €)</v>
      </c>
      <c r="BK8" s="76" t="str">
        <f t="shared" si="0"/>
        <v>ACTIVATED CUSTOMERS WITH EXCLUSIVE REPRESENTATION</v>
      </c>
      <c r="BL8" s="77" t="str">
        <f t="shared" si="0"/>
        <v>ACTIVATED CUSTOMERS WITH NON EXCLUSIVE REPRESENTATION</v>
      </c>
      <c r="BM8" s="78" t="str">
        <f t="shared" si="0"/>
        <v>MONTHLY ALLOCATED GAS QUANTITIES (KWh)</v>
      </c>
      <c r="BN8" s="78" t="str">
        <f t="shared" si="0"/>
        <v>AVERAGE MONTHLY CONSUMPTION (KWh)</v>
      </c>
      <c r="BO8" s="79" t="str">
        <f t="shared" si="0"/>
        <v>MONTHLY BASIC ACTIVITY (INVOICED  €)</v>
      </c>
      <c r="BP8" s="80" t="str">
        <f t="shared" si="0"/>
        <v>MONTHLY BASIC ACTIVITY per PoD (INVOICED €)</v>
      </c>
    </row>
    <row r="9" spans="1:68" s="8" customFormat="1" ht="36" customHeight="1" x14ac:dyDescent="0.3">
      <c r="A9" s="153">
        <v>1</v>
      </c>
      <c r="B9" s="168" t="s">
        <v>177</v>
      </c>
      <c r="C9" s="73">
        <f>'04.2024ΕΛ'!C9</f>
        <v>0</v>
      </c>
      <c r="D9" s="74">
        <f>'04.2024ΕΛ'!D9</f>
        <v>0</v>
      </c>
      <c r="E9" s="74">
        <f>'04.2024ΕΛ'!E9</f>
        <v>0</v>
      </c>
      <c r="F9" s="74">
        <f>'04.2024ΕΛ'!F9</f>
        <v>0</v>
      </c>
      <c r="G9" s="82">
        <f>'04.2024ΕΛ'!G9</f>
        <v>0</v>
      </c>
      <c r="H9" s="37">
        <f>'04.2024ΕΛ'!H9</f>
        <v>0</v>
      </c>
      <c r="I9" s="73">
        <f>'04.2024ΕΛ'!I9</f>
        <v>0</v>
      </c>
      <c r="J9" s="74">
        <f>'04.2024ΕΛ'!J9</f>
        <v>0</v>
      </c>
      <c r="K9" s="74">
        <f>'04.2024ΕΛ'!K9</f>
        <v>0</v>
      </c>
      <c r="L9" s="74">
        <f>'04.2024ΕΛ'!L9</f>
        <v>0</v>
      </c>
      <c r="M9" s="82">
        <f>'04.2024ΕΛ'!M9</f>
        <v>0</v>
      </c>
      <c r="N9" s="37">
        <f>'04.2024ΕΛ'!N9</f>
        <v>0</v>
      </c>
      <c r="O9" s="73">
        <f>'04.2024ΕΛ'!O9</f>
        <v>0</v>
      </c>
      <c r="P9" s="74">
        <f>'04.2024ΕΛ'!P9</f>
        <v>0</v>
      </c>
      <c r="Q9" s="74">
        <f>'04.2024ΕΛ'!Q9</f>
        <v>0</v>
      </c>
      <c r="R9" s="74">
        <f>'04.2024ΕΛ'!R9</f>
        <v>0</v>
      </c>
      <c r="S9" s="82">
        <f>'04.2024ΕΛ'!S9</f>
        <v>0</v>
      </c>
      <c r="T9" s="37">
        <f>'04.2024ΕΛ'!T9</f>
        <v>0</v>
      </c>
      <c r="U9" s="73">
        <f>'04.2024ΕΛ'!U9</f>
        <v>1</v>
      </c>
      <c r="V9" s="74">
        <f>'04.2024ΕΛ'!V9</f>
        <v>0</v>
      </c>
      <c r="W9" s="74">
        <f>'04.2024ΕΛ'!W9</f>
        <v>5914408</v>
      </c>
      <c r="X9" s="74">
        <f>'04.2024ΕΛ'!X9</f>
        <v>5914408</v>
      </c>
      <c r="Y9" s="82">
        <f>'04.2024ΕΛ'!Y9</f>
        <v>11124.66</v>
      </c>
      <c r="Z9" s="37">
        <f>'04.2024ΕΛ'!Z9</f>
        <v>11124.66</v>
      </c>
      <c r="AA9" s="73">
        <f>'04.2024ΕΛ'!AA9</f>
        <v>0</v>
      </c>
      <c r="AB9" s="74">
        <f>'04.2024ΕΛ'!AB9</f>
        <v>0</v>
      </c>
      <c r="AC9" s="74">
        <f>'04.2024ΕΛ'!AC9</f>
        <v>0</v>
      </c>
      <c r="AD9" s="74">
        <f>'04.2024ΕΛ'!AD9</f>
        <v>0</v>
      </c>
      <c r="AE9" s="82">
        <f>'04.2024ΕΛ'!AE9</f>
        <v>0</v>
      </c>
      <c r="AF9" s="37">
        <f>'04.2024ΕΛ'!AF9</f>
        <v>0</v>
      </c>
      <c r="AG9" s="73">
        <f>'04.2024ΕΛ'!AG9</f>
        <v>0</v>
      </c>
      <c r="AH9" s="74">
        <f>'04.2024ΕΛ'!AH9</f>
        <v>0</v>
      </c>
      <c r="AI9" s="74">
        <f>'04.2024ΕΛ'!AI9</f>
        <v>0</v>
      </c>
      <c r="AJ9" s="74">
        <f>'04.2024ΕΛ'!AJ9</f>
        <v>0</v>
      </c>
      <c r="AK9" s="82">
        <f>'04.2024ΕΛ'!AK9</f>
        <v>0</v>
      </c>
      <c r="AL9" s="37">
        <f>'04.2024ΕΛ'!AL9</f>
        <v>0</v>
      </c>
      <c r="AM9" s="73">
        <f>'04.2024ΕΛ'!AM9</f>
        <v>0</v>
      </c>
      <c r="AN9" s="74">
        <f>'04.2024ΕΛ'!AN9</f>
        <v>0</v>
      </c>
      <c r="AO9" s="74">
        <f>'04.2024ΕΛ'!AO9</f>
        <v>0</v>
      </c>
      <c r="AP9" s="74">
        <f>'04.2024ΕΛ'!AP9</f>
        <v>0</v>
      </c>
      <c r="AQ9" s="82">
        <f>'04.2024ΕΛ'!AQ9</f>
        <v>0</v>
      </c>
      <c r="AR9" s="37">
        <f>'04.2024ΕΛ'!AR9</f>
        <v>0</v>
      </c>
      <c r="AS9" s="73">
        <f>'04.2024ΕΛ'!AS9</f>
        <v>0</v>
      </c>
      <c r="AT9" s="74">
        <f>'04.2024ΕΛ'!AT9</f>
        <v>0</v>
      </c>
      <c r="AU9" s="74">
        <f>'04.2024ΕΛ'!AU9</f>
        <v>0</v>
      </c>
      <c r="AV9" s="74">
        <f>'04.2024ΕΛ'!AV9</f>
        <v>0</v>
      </c>
      <c r="AW9" s="82">
        <f>'04.2024ΕΛ'!AW9</f>
        <v>0</v>
      </c>
      <c r="AX9" s="37">
        <f>'04.2024ΕΛ'!AX9</f>
        <v>0</v>
      </c>
      <c r="AY9" s="73">
        <f>'04.2024ΕΛ'!AY9</f>
        <v>0</v>
      </c>
      <c r="AZ9" s="74">
        <f>'04.2024ΕΛ'!AZ9</f>
        <v>0</v>
      </c>
      <c r="BA9" s="74">
        <f>'04.2024ΕΛ'!BA9</f>
        <v>0</v>
      </c>
      <c r="BB9" s="74">
        <f>'04.2024ΕΛ'!BB9</f>
        <v>0</v>
      </c>
      <c r="BC9" s="82">
        <f>'04.2024ΕΛ'!BC9</f>
        <v>0</v>
      </c>
      <c r="BD9" s="37">
        <f>'04.2024ΕΛ'!BD9</f>
        <v>0</v>
      </c>
      <c r="BE9" s="73">
        <f>'04.2024ΕΛ'!BE9</f>
        <v>0</v>
      </c>
      <c r="BF9" s="74">
        <f>'04.2024ΕΛ'!BF9</f>
        <v>0</v>
      </c>
      <c r="BG9" s="74">
        <f>'04.2024ΕΛ'!BG9</f>
        <v>0</v>
      </c>
      <c r="BH9" s="74">
        <f>'04.2024ΕΛ'!BH9</f>
        <v>0</v>
      </c>
      <c r="BI9" s="82">
        <f>'04.2024ΕΛ'!BI9</f>
        <v>0</v>
      </c>
      <c r="BJ9" s="37">
        <f>'04.2024ΕΛ'!BJ9</f>
        <v>0</v>
      </c>
      <c r="BK9" s="73">
        <f>'04.2024ΕΛ'!BK9</f>
        <v>1</v>
      </c>
      <c r="BL9" s="74">
        <f>'04.2024ΕΛ'!BL9</f>
        <v>0</v>
      </c>
      <c r="BM9" s="74">
        <f>'04.2024ΕΛ'!BM9</f>
        <v>5914408</v>
      </c>
      <c r="BN9" s="74">
        <f>'04.2024ΕΛ'!BN9</f>
        <v>5914408</v>
      </c>
      <c r="BO9" s="82">
        <f>'04.2024ΕΛ'!BO9</f>
        <v>11124.66</v>
      </c>
      <c r="BP9" s="37">
        <f>'04.2024ΕΛ'!BP9</f>
        <v>11124.66</v>
      </c>
    </row>
    <row r="10" spans="1:68" s="11" customFormat="1" ht="19.5" customHeight="1" outlineLevel="1" x14ac:dyDescent="0.3">
      <c r="A10" s="154"/>
      <c r="B10" s="167" t="s">
        <v>83</v>
      </c>
      <c r="C10" s="9">
        <f>'04.2024ΕΛ'!C10</f>
        <v>0</v>
      </c>
      <c r="D10" s="10">
        <f>'04.2024ΕΛ'!D10</f>
        <v>0</v>
      </c>
      <c r="E10" s="10">
        <f>'04.2024ΕΛ'!E10</f>
        <v>0</v>
      </c>
      <c r="F10" s="10">
        <f>'04.2024ΕΛ'!F10</f>
        <v>0</v>
      </c>
      <c r="G10" s="30">
        <f>'04.2024ΕΛ'!G10</f>
        <v>0</v>
      </c>
      <c r="H10" s="83">
        <f>'04.2024ΕΛ'!H10</f>
        <v>0</v>
      </c>
      <c r="I10" s="9">
        <f>'04.2024ΕΛ'!I10</f>
        <v>0</v>
      </c>
      <c r="J10" s="10">
        <f>'04.2024ΕΛ'!J10</f>
        <v>0</v>
      </c>
      <c r="K10" s="10">
        <f>'04.2024ΕΛ'!K10</f>
        <v>0</v>
      </c>
      <c r="L10" s="10">
        <f>'04.2024ΕΛ'!L10</f>
        <v>0</v>
      </c>
      <c r="M10" s="30">
        <f>'04.2024ΕΛ'!M10</f>
        <v>0</v>
      </c>
      <c r="N10" s="83">
        <f>'04.2024ΕΛ'!N10</f>
        <v>0</v>
      </c>
      <c r="O10" s="9">
        <f>'04.2024ΕΛ'!O10</f>
        <v>0</v>
      </c>
      <c r="P10" s="10">
        <f>'04.2024ΕΛ'!P10</f>
        <v>0</v>
      </c>
      <c r="Q10" s="10">
        <f>'04.2024ΕΛ'!Q10</f>
        <v>0</v>
      </c>
      <c r="R10" s="10">
        <f>'04.2024ΕΛ'!R10</f>
        <v>0</v>
      </c>
      <c r="S10" s="30">
        <f>'04.2024ΕΛ'!S10</f>
        <v>0</v>
      </c>
      <c r="T10" s="83">
        <f>'04.2024ΕΛ'!T10</f>
        <v>0</v>
      </c>
      <c r="U10" s="9">
        <f>'04.2024ΕΛ'!U10</f>
        <v>0</v>
      </c>
      <c r="V10" s="10">
        <f>'04.2024ΕΛ'!V10</f>
        <v>0</v>
      </c>
      <c r="W10" s="10">
        <f>'04.2024ΕΛ'!W10</f>
        <v>0</v>
      </c>
      <c r="X10" s="10">
        <f>'04.2024ΕΛ'!X10</f>
        <v>0</v>
      </c>
      <c r="Y10" s="30">
        <f>'04.2024ΕΛ'!Y10</f>
        <v>0</v>
      </c>
      <c r="Z10" s="83">
        <f>'04.2024ΕΛ'!Z10</f>
        <v>0</v>
      </c>
      <c r="AA10" s="9">
        <f>'04.2024ΕΛ'!AA10</f>
        <v>0</v>
      </c>
      <c r="AB10" s="10">
        <f>'04.2024ΕΛ'!AB10</f>
        <v>0</v>
      </c>
      <c r="AC10" s="10">
        <f>'04.2024ΕΛ'!AC10</f>
        <v>0</v>
      </c>
      <c r="AD10" s="10">
        <f>'04.2024ΕΛ'!AD10</f>
        <v>0</v>
      </c>
      <c r="AE10" s="30">
        <f>'04.2024ΕΛ'!AE10</f>
        <v>0</v>
      </c>
      <c r="AF10" s="83">
        <f>'04.2024ΕΛ'!AF10</f>
        <v>0</v>
      </c>
      <c r="AG10" s="9">
        <f>'04.2024ΕΛ'!AG10</f>
        <v>0</v>
      </c>
      <c r="AH10" s="10">
        <f>'04.2024ΕΛ'!AH10</f>
        <v>0</v>
      </c>
      <c r="AI10" s="10">
        <f>'04.2024ΕΛ'!AI10</f>
        <v>0</v>
      </c>
      <c r="AJ10" s="10">
        <f>'04.2024ΕΛ'!AJ10</f>
        <v>0</v>
      </c>
      <c r="AK10" s="30">
        <f>'04.2024ΕΛ'!AK10</f>
        <v>0</v>
      </c>
      <c r="AL10" s="83">
        <f>'04.2024ΕΛ'!AL10</f>
        <v>0</v>
      </c>
      <c r="AM10" s="9">
        <f>'04.2024ΕΛ'!AM10</f>
        <v>0</v>
      </c>
      <c r="AN10" s="10">
        <f>'04.2024ΕΛ'!AN10</f>
        <v>0</v>
      </c>
      <c r="AO10" s="10">
        <f>'04.2024ΕΛ'!AO10</f>
        <v>0</v>
      </c>
      <c r="AP10" s="10">
        <f>'04.2024ΕΛ'!AP10</f>
        <v>0</v>
      </c>
      <c r="AQ10" s="30">
        <f>'04.2024ΕΛ'!AQ10</f>
        <v>0</v>
      </c>
      <c r="AR10" s="83">
        <f>'04.2024ΕΛ'!AR10</f>
        <v>0</v>
      </c>
      <c r="AS10" s="9">
        <f>'04.2024ΕΛ'!AS10</f>
        <v>0</v>
      </c>
      <c r="AT10" s="10">
        <f>'04.2024ΕΛ'!AT10</f>
        <v>0</v>
      </c>
      <c r="AU10" s="10">
        <f>'04.2024ΕΛ'!AU10</f>
        <v>0</v>
      </c>
      <c r="AV10" s="10">
        <f>'04.2024ΕΛ'!AV10</f>
        <v>0</v>
      </c>
      <c r="AW10" s="30">
        <f>'04.2024ΕΛ'!AW10</f>
        <v>0</v>
      </c>
      <c r="AX10" s="83">
        <f>'04.2024ΕΛ'!AX10</f>
        <v>0</v>
      </c>
      <c r="AY10" s="9">
        <f>'04.2024ΕΛ'!AY10</f>
        <v>0</v>
      </c>
      <c r="AZ10" s="10">
        <f>'04.2024ΕΛ'!AZ10</f>
        <v>0</v>
      </c>
      <c r="BA10" s="10">
        <f>'04.2024ΕΛ'!BA10</f>
        <v>0</v>
      </c>
      <c r="BB10" s="10">
        <f>'04.2024ΕΛ'!BB10</f>
        <v>0</v>
      </c>
      <c r="BC10" s="30">
        <f>'04.2024ΕΛ'!BC10</f>
        <v>0</v>
      </c>
      <c r="BD10" s="83">
        <f>'04.2024ΕΛ'!BD10</f>
        <v>0</v>
      </c>
      <c r="BE10" s="9">
        <f>'04.2024ΕΛ'!BE10</f>
        <v>0</v>
      </c>
      <c r="BF10" s="10">
        <f>'04.2024ΕΛ'!BF10</f>
        <v>0</v>
      </c>
      <c r="BG10" s="10">
        <f>'04.2024ΕΛ'!BG10</f>
        <v>0</v>
      </c>
      <c r="BH10" s="10">
        <f>'04.2024ΕΛ'!BH10</f>
        <v>0</v>
      </c>
      <c r="BI10" s="30">
        <f>'04.2024ΕΛ'!BI10</f>
        <v>0</v>
      </c>
      <c r="BJ10" s="83">
        <f>'04.2024ΕΛ'!BJ10</f>
        <v>0</v>
      </c>
      <c r="BK10" s="9">
        <f>'04.2024ΕΛ'!BK10</f>
        <v>0</v>
      </c>
      <c r="BL10" s="10">
        <f>'04.2024ΕΛ'!BL10</f>
        <v>0</v>
      </c>
      <c r="BM10" s="10">
        <f>'04.2024ΕΛ'!BM10</f>
        <v>0</v>
      </c>
      <c r="BN10" s="10">
        <f>'04.2024ΕΛ'!BN10</f>
        <v>0</v>
      </c>
      <c r="BO10" s="30">
        <f>'04.2024ΕΛ'!BO10</f>
        <v>0</v>
      </c>
      <c r="BP10" s="83">
        <f>'04.2024ΕΛ'!BP10</f>
        <v>0</v>
      </c>
    </row>
    <row r="11" spans="1:68" s="11" customFormat="1" ht="19.5" customHeight="1" outlineLevel="1" x14ac:dyDescent="0.3">
      <c r="A11" s="154"/>
      <c r="B11" s="167" t="s">
        <v>84</v>
      </c>
      <c r="C11" s="9">
        <f>'04.2024ΕΛ'!C11</f>
        <v>0</v>
      </c>
      <c r="D11" s="10">
        <f>'04.2024ΕΛ'!D11</f>
        <v>0</v>
      </c>
      <c r="E11" s="10">
        <f>'04.2024ΕΛ'!E11</f>
        <v>0</v>
      </c>
      <c r="F11" s="10">
        <f>'04.2024ΕΛ'!F11</f>
        <v>0</v>
      </c>
      <c r="G11" s="30">
        <f>'04.2024ΕΛ'!G11</f>
        <v>0</v>
      </c>
      <c r="H11" s="83">
        <f>'04.2024ΕΛ'!H11</f>
        <v>0</v>
      </c>
      <c r="I11" s="9">
        <f>'04.2024ΕΛ'!I11</f>
        <v>0</v>
      </c>
      <c r="J11" s="10">
        <f>'04.2024ΕΛ'!J11</f>
        <v>0</v>
      </c>
      <c r="K11" s="10">
        <f>'04.2024ΕΛ'!K11</f>
        <v>0</v>
      </c>
      <c r="L11" s="10">
        <f>'04.2024ΕΛ'!L11</f>
        <v>0</v>
      </c>
      <c r="M11" s="30">
        <f>'04.2024ΕΛ'!M11</f>
        <v>0</v>
      </c>
      <c r="N11" s="83">
        <f>'04.2024ΕΛ'!N11</f>
        <v>0</v>
      </c>
      <c r="O11" s="9">
        <f>'04.2024ΕΛ'!O11</f>
        <v>0</v>
      </c>
      <c r="P11" s="10">
        <f>'04.2024ΕΛ'!P11</f>
        <v>0</v>
      </c>
      <c r="Q11" s="10">
        <f>'04.2024ΕΛ'!Q11</f>
        <v>0</v>
      </c>
      <c r="R11" s="10">
        <f>'04.2024ΕΛ'!R11</f>
        <v>0</v>
      </c>
      <c r="S11" s="30">
        <f>'04.2024ΕΛ'!S11</f>
        <v>0</v>
      </c>
      <c r="T11" s="83">
        <f>'04.2024ΕΛ'!T11</f>
        <v>0</v>
      </c>
      <c r="U11" s="9">
        <f>'04.2024ΕΛ'!U11</f>
        <v>0</v>
      </c>
      <c r="V11" s="10">
        <f>'04.2024ΕΛ'!V11</f>
        <v>0</v>
      </c>
      <c r="W11" s="10">
        <f>'04.2024ΕΛ'!W11</f>
        <v>0</v>
      </c>
      <c r="X11" s="10">
        <f>'04.2024ΕΛ'!X11</f>
        <v>0</v>
      </c>
      <c r="Y11" s="30">
        <f>'04.2024ΕΛ'!Y11</f>
        <v>0</v>
      </c>
      <c r="Z11" s="83">
        <f>'04.2024ΕΛ'!Z11</f>
        <v>0</v>
      </c>
      <c r="AA11" s="9">
        <f>'04.2024ΕΛ'!AA11</f>
        <v>0</v>
      </c>
      <c r="AB11" s="10">
        <f>'04.2024ΕΛ'!AB11</f>
        <v>0</v>
      </c>
      <c r="AC11" s="10">
        <f>'04.2024ΕΛ'!AC11</f>
        <v>0</v>
      </c>
      <c r="AD11" s="10">
        <f>'04.2024ΕΛ'!AD11</f>
        <v>0</v>
      </c>
      <c r="AE11" s="30">
        <f>'04.2024ΕΛ'!AE11</f>
        <v>0</v>
      </c>
      <c r="AF11" s="83">
        <f>'04.2024ΕΛ'!AF11</f>
        <v>0</v>
      </c>
      <c r="AG11" s="9">
        <f>'04.2024ΕΛ'!AG11</f>
        <v>0</v>
      </c>
      <c r="AH11" s="10">
        <f>'04.2024ΕΛ'!AH11</f>
        <v>0</v>
      </c>
      <c r="AI11" s="10">
        <f>'04.2024ΕΛ'!AI11</f>
        <v>0</v>
      </c>
      <c r="AJ11" s="10">
        <f>'04.2024ΕΛ'!AJ11</f>
        <v>0</v>
      </c>
      <c r="AK11" s="30">
        <f>'04.2024ΕΛ'!AK11</f>
        <v>0</v>
      </c>
      <c r="AL11" s="83">
        <f>'04.2024ΕΛ'!AL11</f>
        <v>0</v>
      </c>
      <c r="AM11" s="9">
        <f>'04.2024ΕΛ'!AM11</f>
        <v>0</v>
      </c>
      <c r="AN11" s="10">
        <f>'04.2024ΕΛ'!AN11</f>
        <v>0</v>
      </c>
      <c r="AO11" s="10">
        <f>'04.2024ΕΛ'!AO11</f>
        <v>0</v>
      </c>
      <c r="AP11" s="10">
        <f>'04.2024ΕΛ'!AP11</f>
        <v>0</v>
      </c>
      <c r="AQ11" s="30">
        <f>'04.2024ΕΛ'!AQ11</f>
        <v>0</v>
      </c>
      <c r="AR11" s="83">
        <f>'04.2024ΕΛ'!AR11</f>
        <v>0</v>
      </c>
      <c r="AS11" s="9">
        <f>'04.2024ΕΛ'!AS11</f>
        <v>0</v>
      </c>
      <c r="AT11" s="10">
        <f>'04.2024ΕΛ'!AT11</f>
        <v>0</v>
      </c>
      <c r="AU11" s="10">
        <f>'04.2024ΕΛ'!AU11</f>
        <v>0</v>
      </c>
      <c r="AV11" s="10">
        <f>'04.2024ΕΛ'!AV11</f>
        <v>0</v>
      </c>
      <c r="AW11" s="30">
        <f>'04.2024ΕΛ'!AW11</f>
        <v>0</v>
      </c>
      <c r="AX11" s="83">
        <f>'04.2024ΕΛ'!AX11</f>
        <v>0</v>
      </c>
      <c r="AY11" s="9">
        <f>'04.2024ΕΛ'!AY11</f>
        <v>0</v>
      </c>
      <c r="AZ11" s="10">
        <f>'04.2024ΕΛ'!AZ11</f>
        <v>0</v>
      </c>
      <c r="BA11" s="10">
        <f>'04.2024ΕΛ'!BA11</f>
        <v>0</v>
      </c>
      <c r="BB11" s="10">
        <f>'04.2024ΕΛ'!BB11</f>
        <v>0</v>
      </c>
      <c r="BC11" s="30">
        <f>'04.2024ΕΛ'!BC11</f>
        <v>0</v>
      </c>
      <c r="BD11" s="83">
        <f>'04.2024ΕΛ'!BD11</f>
        <v>0</v>
      </c>
      <c r="BE11" s="9">
        <f>'04.2024ΕΛ'!BE11</f>
        <v>0</v>
      </c>
      <c r="BF11" s="10">
        <f>'04.2024ΕΛ'!BF11</f>
        <v>0</v>
      </c>
      <c r="BG11" s="10">
        <f>'04.2024ΕΛ'!BG11</f>
        <v>0</v>
      </c>
      <c r="BH11" s="10">
        <f>'04.2024ΕΛ'!BH11</f>
        <v>0</v>
      </c>
      <c r="BI11" s="30">
        <f>'04.2024ΕΛ'!BI11</f>
        <v>0</v>
      </c>
      <c r="BJ11" s="83">
        <f>'04.2024ΕΛ'!BJ11</f>
        <v>0</v>
      </c>
      <c r="BK11" s="9">
        <f>'04.2024ΕΛ'!BK11</f>
        <v>0</v>
      </c>
      <c r="BL11" s="10">
        <f>'04.2024ΕΛ'!BL11</f>
        <v>0</v>
      </c>
      <c r="BM11" s="10">
        <f>'04.2024ΕΛ'!BM11</f>
        <v>0</v>
      </c>
      <c r="BN11" s="10">
        <f>'04.2024ΕΛ'!BN11</f>
        <v>0</v>
      </c>
      <c r="BO11" s="30">
        <f>'04.2024ΕΛ'!BO11</f>
        <v>0</v>
      </c>
      <c r="BP11" s="83">
        <f>'04.2024ΕΛ'!BP11</f>
        <v>0</v>
      </c>
    </row>
    <row r="12" spans="1:68" s="11" customFormat="1" ht="19.5" customHeight="1" outlineLevel="1" x14ac:dyDescent="0.3">
      <c r="A12" s="154"/>
      <c r="B12" s="167" t="s">
        <v>29</v>
      </c>
      <c r="C12" s="9">
        <f>'04.2024ΕΛ'!C12</f>
        <v>0</v>
      </c>
      <c r="D12" s="10">
        <f>'04.2024ΕΛ'!D12</f>
        <v>0</v>
      </c>
      <c r="E12" s="10">
        <f>'04.2024ΕΛ'!E12</f>
        <v>0</v>
      </c>
      <c r="F12" s="10">
        <f>'04.2024ΕΛ'!F12</f>
        <v>0</v>
      </c>
      <c r="G12" s="30">
        <f>'04.2024ΕΛ'!G12</f>
        <v>0</v>
      </c>
      <c r="H12" s="83">
        <f>'04.2024ΕΛ'!H12</f>
        <v>0</v>
      </c>
      <c r="I12" s="9">
        <f>'04.2024ΕΛ'!I12</f>
        <v>0</v>
      </c>
      <c r="J12" s="10">
        <f>'04.2024ΕΛ'!J12</f>
        <v>0</v>
      </c>
      <c r="K12" s="10">
        <f>'04.2024ΕΛ'!K12</f>
        <v>0</v>
      </c>
      <c r="L12" s="10">
        <f>'04.2024ΕΛ'!L12</f>
        <v>0</v>
      </c>
      <c r="M12" s="30">
        <f>'04.2024ΕΛ'!M12</f>
        <v>0</v>
      </c>
      <c r="N12" s="83">
        <f>'04.2024ΕΛ'!N12</f>
        <v>0</v>
      </c>
      <c r="O12" s="9">
        <f>'04.2024ΕΛ'!O12</f>
        <v>0</v>
      </c>
      <c r="P12" s="10">
        <f>'04.2024ΕΛ'!P12</f>
        <v>0</v>
      </c>
      <c r="Q12" s="10">
        <f>'04.2024ΕΛ'!Q12</f>
        <v>0</v>
      </c>
      <c r="R12" s="10">
        <f>'04.2024ΕΛ'!R12</f>
        <v>0</v>
      </c>
      <c r="S12" s="30">
        <f>'04.2024ΕΛ'!S12</f>
        <v>0</v>
      </c>
      <c r="T12" s="83">
        <f>'04.2024ΕΛ'!T12</f>
        <v>0</v>
      </c>
      <c r="U12" s="9">
        <f>'04.2024ΕΛ'!U12</f>
        <v>0</v>
      </c>
      <c r="V12" s="10">
        <f>'04.2024ΕΛ'!V12</f>
        <v>0</v>
      </c>
      <c r="W12" s="10">
        <f>'04.2024ΕΛ'!W12</f>
        <v>0</v>
      </c>
      <c r="X12" s="10">
        <f>'04.2024ΕΛ'!X12</f>
        <v>0</v>
      </c>
      <c r="Y12" s="30">
        <f>'04.2024ΕΛ'!Y12</f>
        <v>0</v>
      </c>
      <c r="Z12" s="83">
        <f>'04.2024ΕΛ'!Z12</f>
        <v>0</v>
      </c>
      <c r="AA12" s="9">
        <f>'04.2024ΕΛ'!AA12</f>
        <v>0</v>
      </c>
      <c r="AB12" s="10">
        <f>'04.2024ΕΛ'!AB12</f>
        <v>0</v>
      </c>
      <c r="AC12" s="10">
        <f>'04.2024ΕΛ'!AC12</f>
        <v>0</v>
      </c>
      <c r="AD12" s="10">
        <f>'04.2024ΕΛ'!AD12</f>
        <v>0</v>
      </c>
      <c r="AE12" s="30">
        <f>'04.2024ΕΛ'!AE12</f>
        <v>0</v>
      </c>
      <c r="AF12" s="83">
        <f>'04.2024ΕΛ'!AF12</f>
        <v>0</v>
      </c>
      <c r="AG12" s="9">
        <f>'04.2024ΕΛ'!AG12</f>
        <v>0</v>
      </c>
      <c r="AH12" s="10">
        <f>'04.2024ΕΛ'!AH12</f>
        <v>0</v>
      </c>
      <c r="AI12" s="10">
        <f>'04.2024ΕΛ'!AI12</f>
        <v>0</v>
      </c>
      <c r="AJ12" s="10">
        <f>'04.2024ΕΛ'!AJ12</f>
        <v>0</v>
      </c>
      <c r="AK12" s="30">
        <f>'04.2024ΕΛ'!AK12</f>
        <v>0</v>
      </c>
      <c r="AL12" s="83">
        <f>'04.2024ΕΛ'!AL12</f>
        <v>0</v>
      </c>
      <c r="AM12" s="9">
        <f>'04.2024ΕΛ'!AM12</f>
        <v>0</v>
      </c>
      <c r="AN12" s="10">
        <f>'04.2024ΕΛ'!AN12</f>
        <v>0</v>
      </c>
      <c r="AO12" s="10">
        <f>'04.2024ΕΛ'!AO12</f>
        <v>0</v>
      </c>
      <c r="AP12" s="10">
        <f>'04.2024ΕΛ'!AP12</f>
        <v>0</v>
      </c>
      <c r="AQ12" s="30">
        <f>'04.2024ΕΛ'!AQ12</f>
        <v>0</v>
      </c>
      <c r="AR12" s="83">
        <f>'04.2024ΕΛ'!AR12</f>
        <v>0</v>
      </c>
      <c r="AS12" s="9">
        <f>'04.2024ΕΛ'!AS12</f>
        <v>0</v>
      </c>
      <c r="AT12" s="10">
        <f>'04.2024ΕΛ'!AT12</f>
        <v>0</v>
      </c>
      <c r="AU12" s="10">
        <f>'04.2024ΕΛ'!AU12</f>
        <v>0</v>
      </c>
      <c r="AV12" s="10">
        <f>'04.2024ΕΛ'!AV12</f>
        <v>0</v>
      </c>
      <c r="AW12" s="30">
        <f>'04.2024ΕΛ'!AW12</f>
        <v>0</v>
      </c>
      <c r="AX12" s="83">
        <f>'04.2024ΕΛ'!AX12</f>
        <v>0</v>
      </c>
      <c r="AY12" s="9">
        <f>'04.2024ΕΛ'!AY12</f>
        <v>0</v>
      </c>
      <c r="AZ12" s="10">
        <f>'04.2024ΕΛ'!AZ12</f>
        <v>0</v>
      </c>
      <c r="BA12" s="10">
        <f>'04.2024ΕΛ'!BA12</f>
        <v>0</v>
      </c>
      <c r="BB12" s="10">
        <f>'04.2024ΕΛ'!BB12</f>
        <v>0</v>
      </c>
      <c r="BC12" s="30">
        <f>'04.2024ΕΛ'!BC12</f>
        <v>0</v>
      </c>
      <c r="BD12" s="83">
        <f>'04.2024ΕΛ'!BD12</f>
        <v>0</v>
      </c>
      <c r="BE12" s="9">
        <f>'04.2024ΕΛ'!BE12</f>
        <v>0</v>
      </c>
      <c r="BF12" s="10">
        <f>'04.2024ΕΛ'!BF12</f>
        <v>0</v>
      </c>
      <c r="BG12" s="10">
        <f>'04.2024ΕΛ'!BG12</f>
        <v>0</v>
      </c>
      <c r="BH12" s="10">
        <f>'04.2024ΕΛ'!BH12</f>
        <v>0</v>
      </c>
      <c r="BI12" s="30">
        <f>'04.2024ΕΛ'!BI12</f>
        <v>0</v>
      </c>
      <c r="BJ12" s="83">
        <f>'04.2024ΕΛ'!BJ12</f>
        <v>0</v>
      </c>
      <c r="BK12" s="9">
        <f>'04.2024ΕΛ'!BK12</f>
        <v>0</v>
      </c>
      <c r="BL12" s="10">
        <f>'04.2024ΕΛ'!BL12</f>
        <v>0</v>
      </c>
      <c r="BM12" s="10">
        <f>'04.2024ΕΛ'!BM12</f>
        <v>0</v>
      </c>
      <c r="BN12" s="10">
        <f>'04.2024ΕΛ'!BN12</f>
        <v>0</v>
      </c>
      <c r="BO12" s="30">
        <f>'04.2024ΕΛ'!BO12</f>
        <v>0</v>
      </c>
      <c r="BP12" s="83">
        <f>'04.2024ΕΛ'!BP12</f>
        <v>0</v>
      </c>
    </row>
    <row r="13" spans="1:68" s="12" customFormat="1" ht="19.5" customHeight="1" outlineLevel="1" x14ac:dyDescent="0.3">
      <c r="A13" s="154"/>
      <c r="B13" s="167" t="s">
        <v>85</v>
      </c>
      <c r="C13" s="9">
        <f>'04.2024ΕΛ'!C13</f>
        <v>0</v>
      </c>
      <c r="D13" s="10">
        <f>'04.2024ΕΛ'!D13</f>
        <v>0</v>
      </c>
      <c r="E13" s="10">
        <f>'04.2024ΕΛ'!E13</f>
        <v>0</v>
      </c>
      <c r="F13" s="10">
        <f>'04.2024ΕΛ'!F13</f>
        <v>0</v>
      </c>
      <c r="G13" s="30">
        <f>'04.2024ΕΛ'!G13</f>
        <v>0</v>
      </c>
      <c r="H13" s="83">
        <f>'04.2024ΕΛ'!H13</f>
        <v>0</v>
      </c>
      <c r="I13" s="9">
        <f>'04.2024ΕΛ'!I13</f>
        <v>0</v>
      </c>
      <c r="J13" s="10">
        <f>'04.2024ΕΛ'!J13</f>
        <v>0</v>
      </c>
      <c r="K13" s="10">
        <f>'04.2024ΕΛ'!K13</f>
        <v>0</v>
      </c>
      <c r="L13" s="10">
        <f>'04.2024ΕΛ'!L13</f>
        <v>0</v>
      </c>
      <c r="M13" s="30">
        <f>'04.2024ΕΛ'!M13</f>
        <v>0</v>
      </c>
      <c r="N13" s="83">
        <f>'04.2024ΕΛ'!N13</f>
        <v>0</v>
      </c>
      <c r="O13" s="9">
        <f>'04.2024ΕΛ'!O13</f>
        <v>0</v>
      </c>
      <c r="P13" s="10">
        <f>'04.2024ΕΛ'!P13</f>
        <v>0</v>
      </c>
      <c r="Q13" s="10">
        <f>'04.2024ΕΛ'!Q13</f>
        <v>0</v>
      </c>
      <c r="R13" s="10">
        <f>'04.2024ΕΛ'!R13</f>
        <v>0</v>
      </c>
      <c r="S13" s="30">
        <f>'04.2024ΕΛ'!S13</f>
        <v>0</v>
      </c>
      <c r="T13" s="83">
        <f>'04.2024ΕΛ'!T13</f>
        <v>0</v>
      </c>
      <c r="U13" s="9">
        <f>'04.2024ΕΛ'!U13</f>
        <v>1</v>
      </c>
      <c r="V13" s="10">
        <f>'04.2024ΕΛ'!V13</f>
        <v>0</v>
      </c>
      <c r="W13" s="10">
        <f>'04.2024ΕΛ'!W13</f>
        <v>5914408</v>
      </c>
      <c r="X13" s="10">
        <f>'04.2024ΕΛ'!X13</f>
        <v>5914408</v>
      </c>
      <c r="Y13" s="30">
        <f>'04.2024ΕΛ'!Y13</f>
        <v>11124.66</v>
      </c>
      <c r="Z13" s="83">
        <f>'04.2024ΕΛ'!Z13</f>
        <v>11124.66</v>
      </c>
      <c r="AA13" s="9">
        <f>'04.2024ΕΛ'!AA13</f>
        <v>0</v>
      </c>
      <c r="AB13" s="10">
        <f>'04.2024ΕΛ'!AB13</f>
        <v>0</v>
      </c>
      <c r="AC13" s="10">
        <f>'04.2024ΕΛ'!AC13</f>
        <v>0</v>
      </c>
      <c r="AD13" s="10">
        <f>'04.2024ΕΛ'!AD13</f>
        <v>0</v>
      </c>
      <c r="AE13" s="30">
        <f>'04.2024ΕΛ'!AE13</f>
        <v>0</v>
      </c>
      <c r="AF13" s="83">
        <f>'04.2024ΕΛ'!AF13</f>
        <v>0</v>
      </c>
      <c r="AG13" s="9">
        <f>'04.2024ΕΛ'!AG13</f>
        <v>0</v>
      </c>
      <c r="AH13" s="10">
        <f>'04.2024ΕΛ'!AH13</f>
        <v>0</v>
      </c>
      <c r="AI13" s="10">
        <f>'04.2024ΕΛ'!AI13</f>
        <v>0</v>
      </c>
      <c r="AJ13" s="10">
        <f>'04.2024ΕΛ'!AJ13</f>
        <v>0</v>
      </c>
      <c r="AK13" s="30">
        <f>'04.2024ΕΛ'!AK13</f>
        <v>0</v>
      </c>
      <c r="AL13" s="83">
        <f>'04.2024ΕΛ'!AL13</f>
        <v>0</v>
      </c>
      <c r="AM13" s="9">
        <f>'04.2024ΕΛ'!AM13</f>
        <v>0</v>
      </c>
      <c r="AN13" s="10">
        <f>'04.2024ΕΛ'!AN13</f>
        <v>0</v>
      </c>
      <c r="AO13" s="10">
        <f>'04.2024ΕΛ'!AO13</f>
        <v>0</v>
      </c>
      <c r="AP13" s="10">
        <f>'04.2024ΕΛ'!AP13</f>
        <v>0</v>
      </c>
      <c r="AQ13" s="30">
        <f>'04.2024ΕΛ'!AQ13</f>
        <v>0</v>
      </c>
      <c r="AR13" s="83">
        <f>'04.2024ΕΛ'!AR13</f>
        <v>0</v>
      </c>
      <c r="AS13" s="9">
        <f>'04.2024ΕΛ'!AS13</f>
        <v>0</v>
      </c>
      <c r="AT13" s="10">
        <f>'04.2024ΕΛ'!AT13</f>
        <v>0</v>
      </c>
      <c r="AU13" s="10">
        <f>'04.2024ΕΛ'!AU13</f>
        <v>0</v>
      </c>
      <c r="AV13" s="10">
        <f>'04.2024ΕΛ'!AV13</f>
        <v>0</v>
      </c>
      <c r="AW13" s="30">
        <f>'04.2024ΕΛ'!AW13</f>
        <v>0</v>
      </c>
      <c r="AX13" s="83">
        <f>'04.2024ΕΛ'!AX13</f>
        <v>0</v>
      </c>
      <c r="AY13" s="9">
        <f>'04.2024ΕΛ'!AY13</f>
        <v>0</v>
      </c>
      <c r="AZ13" s="10">
        <f>'04.2024ΕΛ'!AZ13</f>
        <v>0</v>
      </c>
      <c r="BA13" s="10">
        <f>'04.2024ΕΛ'!BA13</f>
        <v>0</v>
      </c>
      <c r="BB13" s="10">
        <f>'04.2024ΕΛ'!BB13</f>
        <v>0</v>
      </c>
      <c r="BC13" s="30">
        <f>'04.2024ΕΛ'!BC13</f>
        <v>0</v>
      </c>
      <c r="BD13" s="83">
        <f>'04.2024ΕΛ'!BD13</f>
        <v>0</v>
      </c>
      <c r="BE13" s="9">
        <f>'04.2024ΕΛ'!BE13</f>
        <v>0</v>
      </c>
      <c r="BF13" s="10">
        <f>'04.2024ΕΛ'!BF13</f>
        <v>0</v>
      </c>
      <c r="BG13" s="10">
        <f>'04.2024ΕΛ'!BG13</f>
        <v>0</v>
      </c>
      <c r="BH13" s="10">
        <f>'04.2024ΕΛ'!BH13</f>
        <v>0</v>
      </c>
      <c r="BI13" s="30">
        <f>'04.2024ΕΛ'!BI13</f>
        <v>0</v>
      </c>
      <c r="BJ13" s="83">
        <f>'04.2024ΕΛ'!BJ13</f>
        <v>0</v>
      </c>
      <c r="BK13" s="9">
        <f>'04.2024ΕΛ'!BK13</f>
        <v>1</v>
      </c>
      <c r="BL13" s="10">
        <f>'04.2024ΕΛ'!BL13</f>
        <v>0</v>
      </c>
      <c r="BM13" s="10">
        <f>'04.2024ΕΛ'!BM13</f>
        <v>5914408</v>
      </c>
      <c r="BN13" s="10">
        <f>'04.2024ΕΛ'!BN13</f>
        <v>5914408</v>
      </c>
      <c r="BO13" s="30">
        <f>'04.2024ΕΛ'!BO13</f>
        <v>11124.66</v>
      </c>
      <c r="BP13" s="83">
        <f>'04.2024ΕΛ'!BP13</f>
        <v>11124.66</v>
      </c>
    </row>
    <row r="14" spans="1:68" s="12" customFormat="1" ht="19.5" customHeight="1" outlineLevel="1" thickBot="1" x14ac:dyDescent="0.35">
      <c r="A14" s="155"/>
      <c r="B14" s="167" t="s">
        <v>86</v>
      </c>
      <c r="C14" s="208">
        <f>'04.2024ΕΛ'!C14</f>
        <v>0</v>
      </c>
      <c r="D14" s="209">
        <f>'04.2024ΕΛ'!D14</f>
        <v>0</v>
      </c>
      <c r="E14" s="157">
        <f>'04.2024ΕΛ'!E14</f>
        <v>0</v>
      </c>
      <c r="F14" s="10">
        <f>'04.2024ΕΛ'!F14</f>
        <v>0</v>
      </c>
      <c r="G14" s="140">
        <f>'04.2024ΕΛ'!G14</f>
        <v>0</v>
      </c>
      <c r="H14" s="83">
        <f>'04.2024ΕΛ'!H14</f>
        <v>0</v>
      </c>
      <c r="I14" s="208">
        <f>'04.2024ΕΛ'!I14</f>
        <v>0</v>
      </c>
      <c r="J14" s="209">
        <f>'04.2024ΕΛ'!J14</f>
        <v>0</v>
      </c>
      <c r="K14" s="157">
        <f>'04.2024ΕΛ'!K14</f>
        <v>0</v>
      </c>
      <c r="L14" s="10">
        <f>'04.2024ΕΛ'!L14</f>
        <v>0</v>
      </c>
      <c r="M14" s="140">
        <f>'04.2024ΕΛ'!M14</f>
        <v>0</v>
      </c>
      <c r="N14" s="83">
        <f>'04.2024ΕΛ'!N14</f>
        <v>0</v>
      </c>
      <c r="O14" s="208">
        <f>'04.2024ΕΛ'!O14</f>
        <v>0</v>
      </c>
      <c r="P14" s="209">
        <f>'04.2024ΕΛ'!P14</f>
        <v>0</v>
      </c>
      <c r="Q14" s="157">
        <f>'04.2024ΕΛ'!Q14</f>
        <v>0</v>
      </c>
      <c r="R14" s="10">
        <f>'04.2024ΕΛ'!R14</f>
        <v>0</v>
      </c>
      <c r="S14" s="140">
        <f>'04.2024ΕΛ'!S14</f>
        <v>0</v>
      </c>
      <c r="T14" s="83">
        <f>'04.2024ΕΛ'!T14</f>
        <v>0</v>
      </c>
      <c r="U14" s="208">
        <f>'04.2024ΕΛ'!U14</f>
        <v>0</v>
      </c>
      <c r="V14" s="209">
        <f>'04.2024ΕΛ'!V14</f>
        <v>0</v>
      </c>
      <c r="W14" s="157">
        <f>'04.2024ΕΛ'!W14</f>
        <v>0</v>
      </c>
      <c r="X14" s="10">
        <f>'04.2024ΕΛ'!X14</f>
        <v>0</v>
      </c>
      <c r="Y14" s="140">
        <f>'04.2024ΕΛ'!Y14</f>
        <v>0</v>
      </c>
      <c r="Z14" s="83">
        <f>'04.2024ΕΛ'!Z14</f>
        <v>0</v>
      </c>
      <c r="AA14" s="208">
        <f>'04.2024ΕΛ'!AA14</f>
        <v>0</v>
      </c>
      <c r="AB14" s="209">
        <f>'04.2024ΕΛ'!AB14</f>
        <v>0</v>
      </c>
      <c r="AC14" s="157">
        <f>'04.2024ΕΛ'!AC14</f>
        <v>0</v>
      </c>
      <c r="AD14" s="10">
        <f>'04.2024ΕΛ'!AD14</f>
        <v>0</v>
      </c>
      <c r="AE14" s="140">
        <f>'04.2024ΕΛ'!AE14</f>
        <v>0</v>
      </c>
      <c r="AF14" s="83">
        <f>'04.2024ΕΛ'!AF14</f>
        <v>0</v>
      </c>
      <c r="AG14" s="208">
        <f>'04.2024ΕΛ'!AG14</f>
        <v>0</v>
      </c>
      <c r="AH14" s="209">
        <f>'04.2024ΕΛ'!AH14</f>
        <v>0</v>
      </c>
      <c r="AI14" s="157">
        <f>'04.2024ΕΛ'!AI14</f>
        <v>0</v>
      </c>
      <c r="AJ14" s="10">
        <f>'04.2024ΕΛ'!AJ14</f>
        <v>0</v>
      </c>
      <c r="AK14" s="140">
        <f>'04.2024ΕΛ'!AK14</f>
        <v>0</v>
      </c>
      <c r="AL14" s="83">
        <f>'04.2024ΕΛ'!AL14</f>
        <v>0</v>
      </c>
      <c r="AM14" s="208">
        <f>'04.2024ΕΛ'!AM14</f>
        <v>0</v>
      </c>
      <c r="AN14" s="209">
        <f>'04.2024ΕΛ'!AN14</f>
        <v>0</v>
      </c>
      <c r="AO14" s="157">
        <f>'04.2024ΕΛ'!AO14</f>
        <v>0</v>
      </c>
      <c r="AP14" s="10">
        <f>'04.2024ΕΛ'!AP14</f>
        <v>0</v>
      </c>
      <c r="AQ14" s="140">
        <f>'04.2024ΕΛ'!AQ14</f>
        <v>0</v>
      </c>
      <c r="AR14" s="83">
        <f>'04.2024ΕΛ'!AR14</f>
        <v>0</v>
      </c>
      <c r="AS14" s="208">
        <f>'04.2024ΕΛ'!AS14</f>
        <v>0</v>
      </c>
      <c r="AT14" s="209">
        <f>'04.2024ΕΛ'!AT14</f>
        <v>0</v>
      </c>
      <c r="AU14" s="157">
        <f>'04.2024ΕΛ'!AU14</f>
        <v>0</v>
      </c>
      <c r="AV14" s="10">
        <f>'04.2024ΕΛ'!AV14</f>
        <v>0</v>
      </c>
      <c r="AW14" s="140">
        <f>'04.2024ΕΛ'!AW14</f>
        <v>0</v>
      </c>
      <c r="AX14" s="83">
        <f>'04.2024ΕΛ'!AX14</f>
        <v>0</v>
      </c>
      <c r="AY14" s="208">
        <f>'04.2024ΕΛ'!AY14</f>
        <v>0</v>
      </c>
      <c r="AZ14" s="209">
        <f>'04.2024ΕΛ'!AZ14</f>
        <v>0</v>
      </c>
      <c r="BA14" s="157">
        <f>'04.2024ΕΛ'!BA14</f>
        <v>0</v>
      </c>
      <c r="BB14" s="10">
        <f>'04.2024ΕΛ'!BB14</f>
        <v>0</v>
      </c>
      <c r="BC14" s="140">
        <f>'04.2024ΕΛ'!BC14</f>
        <v>0</v>
      </c>
      <c r="BD14" s="83">
        <f>'04.2024ΕΛ'!BD14</f>
        <v>0</v>
      </c>
      <c r="BE14" s="208">
        <f>'04.2024ΕΛ'!BE14</f>
        <v>0</v>
      </c>
      <c r="BF14" s="209">
        <f>'04.2024ΕΛ'!BF14</f>
        <v>0</v>
      </c>
      <c r="BG14" s="157">
        <f>'04.2024ΕΛ'!BG14</f>
        <v>0</v>
      </c>
      <c r="BH14" s="10">
        <f>'04.2024ΕΛ'!BH14</f>
        <v>0</v>
      </c>
      <c r="BI14" s="140">
        <f>'04.2024ΕΛ'!BI14</f>
        <v>0</v>
      </c>
      <c r="BJ14" s="83">
        <f>'04.2024ΕΛ'!BJ14</f>
        <v>0</v>
      </c>
      <c r="BK14" s="208">
        <f>'04.2024ΕΛ'!BK14</f>
        <v>0</v>
      </c>
      <c r="BL14" s="209">
        <f>'04.2024ΕΛ'!BL14</f>
        <v>0</v>
      </c>
      <c r="BM14" s="157">
        <f>'04.2024ΕΛ'!BM14</f>
        <v>0</v>
      </c>
      <c r="BN14" s="10">
        <f>'04.2024ΕΛ'!BN14</f>
        <v>0</v>
      </c>
      <c r="BO14" s="140">
        <f>'04.2024ΕΛ'!BO14</f>
        <v>0</v>
      </c>
      <c r="BP14" s="83">
        <f>'04.2024ΕΛ'!BP14</f>
        <v>0</v>
      </c>
    </row>
    <row r="15" spans="1:68" s="8" customFormat="1" ht="18" x14ac:dyDescent="0.3">
      <c r="A15" s="153">
        <v>2</v>
      </c>
      <c r="B15" s="141" t="s">
        <v>178</v>
      </c>
      <c r="C15" s="73">
        <f>'04.2024ΕΛ'!C15</f>
        <v>0</v>
      </c>
      <c r="D15" s="74">
        <f>'04.2024ΕΛ'!D15</f>
        <v>0</v>
      </c>
      <c r="E15" s="74">
        <f>'04.2024ΕΛ'!E15</f>
        <v>0</v>
      </c>
      <c r="F15" s="74">
        <f>'04.2024ΕΛ'!F15</f>
        <v>0</v>
      </c>
      <c r="G15" s="82">
        <f>'04.2024ΕΛ'!G15</f>
        <v>0</v>
      </c>
      <c r="H15" s="37">
        <f>'04.2024ΕΛ'!H15</f>
        <v>0</v>
      </c>
      <c r="I15" s="73">
        <f>'04.2024ΕΛ'!I15</f>
        <v>0</v>
      </c>
      <c r="J15" s="74">
        <f>'04.2024ΕΛ'!J15</f>
        <v>0</v>
      </c>
      <c r="K15" s="74">
        <f>'04.2024ΕΛ'!K15</f>
        <v>0</v>
      </c>
      <c r="L15" s="74">
        <f>'04.2024ΕΛ'!L15</f>
        <v>0</v>
      </c>
      <c r="M15" s="82">
        <f>'04.2024ΕΛ'!M15</f>
        <v>0</v>
      </c>
      <c r="N15" s="37">
        <f>'04.2024ΕΛ'!N15</f>
        <v>0</v>
      </c>
      <c r="O15" s="73">
        <f>'04.2024ΕΛ'!O15</f>
        <v>3</v>
      </c>
      <c r="P15" s="74">
        <f>'04.2024ΕΛ'!P15</f>
        <v>0</v>
      </c>
      <c r="Q15" s="74">
        <f>'04.2024ΕΛ'!Q15</f>
        <v>3266133</v>
      </c>
      <c r="R15" s="74">
        <f>'04.2024ΕΛ'!R15</f>
        <v>1088711</v>
      </c>
      <c r="S15" s="82">
        <f>'04.2024ΕΛ'!S15</f>
        <v>4981.45</v>
      </c>
      <c r="T15" s="37">
        <f>'04.2024ΕΛ'!T15</f>
        <v>1660.4833333333333</v>
      </c>
      <c r="U15" s="73">
        <f>'04.2024ΕΛ'!U15</f>
        <v>9</v>
      </c>
      <c r="V15" s="74">
        <f>'04.2024ΕΛ'!V15</f>
        <v>0</v>
      </c>
      <c r="W15" s="74">
        <f>'04.2024ΕΛ'!W15</f>
        <v>67155684</v>
      </c>
      <c r="X15" s="74">
        <f>'04.2024ΕΛ'!X15</f>
        <v>7461742.666666667</v>
      </c>
      <c r="Y15" s="82">
        <f>'04.2024ΕΛ'!Y15</f>
        <v>133689.07999999999</v>
      </c>
      <c r="Z15" s="37">
        <f>'04.2024ΕΛ'!Z15</f>
        <v>14854.342222222222</v>
      </c>
      <c r="AA15" s="73">
        <f>'04.2024ΕΛ'!AA15</f>
        <v>0</v>
      </c>
      <c r="AB15" s="74">
        <f>'04.2024ΕΛ'!AB15</f>
        <v>0</v>
      </c>
      <c r="AC15" s="74">
        <f>'04.2024ΕΛ'!AC15</f>
        <v>0</v>
      </c>
      <c r="AD15" s="74">
        <f>'04.2024ΕΛ'!AD15</f>
        <v>0</v>
      </c>
      <c r="AE15" s="82">
        <f>'04.2024ΕΛ'!AE15</f>
        <v>0</v>
      </c>
      <c r="AF15" s="37">
        <f>'04.2024ΕΛ'!AF15</f>
        <v>0</v>
      </c>
      <c r="AG15" s="73">
        <f>'04.2024ΕΛ'!AG15</f>
        <v>0</v>
      </c>
      <c r="AH15" s="74">
        <f>'04.2024ΕΛ'!AH15</f>
        <v>0</v>
      </c>
      <c r="AI15" s="74">
        <f>'04.2024ΕΛ'!AI15</f>
        <v>0</v>
      </c>
      <c r="AJ15" s="74">
        <f>'04.2024ΕΛ'!AJ15</f>
        <v>0</v>
      </c>
      <c r="AK15" s="82">
        <f>'04.2024ΕΛ'!AK15</f>
        <v>0</v>
      </c>
      <c r="AL15" s="37">
        <f>'04.2024ΕΛ'!AL15</f>
        <v>0</v>
      </c>
      <c r="AM15" s="73">
        <f>'04.2024ΕΛ'!AM15</f>
        <v>0</v>
      </c>
      <c r="AN15" s="74">
        <f>'04.2024ΕΛ'!AN15</f>
        <v>0</v>
      </c>
      <c r="AO15" s="74">
        <f>'04.2024ΕΛ'!AO15</f>
        <v>0</v>
      </c>
      <c r="AP15" s="74">
        <f>'04.2024ΕΛ'!AP15</f>
        <v>0</v>
      </c>
      <c r="AQ15" s="82">
        <f>'04.2024ΕΛ'!AQ15</f>
        <v>0</v>
      </c>
      <c r="AR15" s="37">
        <f>'04.2024ΕΛ'!AR15</f>
        <v>0</v>
      </c>
      <c r="AS15" s="73">
        <f>'04.2024ΕΛ'!AS15</f>
        <v>0</v>
      </c>
      <c r="AT15" s="74">
        <f>'04.2024ΕΛ'!AT15</f>
        <v>0</v>
      </c>
      <c r="AU15" s="74">
        <f>'04.2024ΕΛ'!AU15</f>
        <v>0</v>
      </c>
      <c r="AV15" s="74">
        <f>'04.2024ΕΛ'!AV15</f>
        <v>0</v>
      </c>
      <c r="AW15" s="82">
        <f>'04.2024ΕΛ'!AW15</f>
        <v>0</v>
      </c>
      <c r="AX15" s="37">
        <f>'04.2024ΕΛ'!AX15</f>
        <v>0</v>
      </c>
      <c r="AY15" s="73">
        <f>'04.2024ΕΛ'!AY15</f>
        <v>0</v>
      </c>
      <c r="AZ15" s="74">
        <f>'04.2024ΕΛ'!AZ15</f>
        <v>0</v>
      </c>
      <c r="BA15" s="74">
        <f>'04.2024ΕΛ'!BA15</f>
        <v>0</v>
      </c>
      <c r="BB15" s="74">
        <f>'04.2024ΕΛ'!BB15</f>
        <v>0</v>
      </c>
      <c r="BC15" s="82">
        <f>'04.2024ΕΛ'!BC15</f>
        <v>0</v>
      </c>
      <c r="BD15" s="37">
        <f>'04.2024ΕΛ'!BD15</f>
        <v>0</v>
      </c>
      <c r="BE15" s="73">
        <f>'04.2024ΕΛ'!BE15</f>
        <v>0</v>
      </c>
      <c r="BF15" s="74">
        <f>'04.2024ΕΛ'!BF15</f>
        <v>0</v>
      </c>
      <c r="BG15" s="74">
        <f>'04.2024ΕΛ'!BG15</f>
        <v>0</v>
      </c>
      <c r="BH15" s="74">
        <f>'04.2024ΕΛ'!BH15</f>
        <v>0</v>
      </c>
      <c r="BI15" s="82">
        <f>'04.2024ΕΛ'!BI15</f>
        <v>0</v>
      </c>
      <c r="BJ15" s="37">
        <f>'04.2024ΕΛ'!BJ15</f>
        <v>0</v>
      </c>
      <c r="BK15" s="73">
        <f>'04.2024ΕΛ'!BK15</f>
        <v>12</v>
      </c>
      <c r="BL15" s="74">
        <f>'04.2024ΕΛ'!BL15</f>
        <v>0</v>
      </c>
      <c r="BM15" s="74">
        <f>'04.2024ΕΛ'!BM15</f>
        <v>70421817</v>
      </c>
      <c r="BN15" s="74">
        <f>'04.2024ΕΛ'!BN15</f>
        <v>5868484.75</v>
      </c>
      <c r="BO15" s="82">
        <f>'04.2024ΕΛ'!BO15</f>
        <v>138670.53</v>
      </c>
      <c r="BP15" s="37">
        <f>'04.2024ΕΛ'!BP15</f>
        <v>11555.877500000001</v>
      </c>
    </row>
    <row r="16" spans="1:68" s="8" customFormat="1" ht="19.5" customHeight="1" outlineLevel="1" x14ac:dyDescent="0.3">
      <c r="A16" s="154"/>
      <c r="B16" s="139" t="s">
        <v>83</v>
      </c>
      <c r="C16" s="9">
        <f>'04.2024ΕΛ'!C16</f>
        <v>0</v>
      </c>
      <c r="D16" s="10">
        <f>'04.2024ΕΛ'!D16</f>
        <v>0</v>
      </c>
      <c r="E16" s="10">
        <f>'04.2024ΕΛ'!E16</f>
        <v>0</v>
      </c>
      <c r="F16" s="10">
        <f>'04.2024ΕΛ'!F16</f>
        <v>0</v>
      </c>
      <c r="G16" s="30">
        <f>'04.2024ΕΛ'!G16</f>
        <v>0</v>
      </c>
      <c r="H16" s="83">
        <f>'04.2024ΕΛ'!H16</f>
        <v>0</v>
      </c>
      <c r="I16" s="9">
        <f>'04.2024ΕΛ'!I16</f>
        <v>0</v>
      </c>
      <c r="J16" s="10">
        <f>'04.2024ΕΛ'!J16</f>
        <v>0</v>
      </c>
      <c r="K16" s="10">
        <f>'04.2024ΕΛ'!K16</f>
        <v>0</v>
      </c>
      <c r="L16" s="10">
        <f>'04.2024ΕΛ'!L16</f>
        <v>0</v>
      </c>
      <c r="M16" s="30">
        <f>'04.2024ΕΛ'!M16</f>
        <v>0</v>
      </c>
      <c r="N16" s="83">
        <f>'04.2024ΕΛ'!N16</f>
        <v>0</v>
      </c>
      <c r="O16" s="9" t="str">
        <f>'04.2024ΕΛ'!O16</f>
        <v> </v>
      </c>
      <c r="P16" s="10">
        <f>'04.2024ΕΛ'!P16</f>
        <v>0</v>
      </c>
      <c r="Q16" s="10">
        <f>'04.2024ΕΛ'!Q16</f>
        <v>0</v>
      </c>
      <c r="R16" s="10">
        <f>'04.2024ΕΛ'!R16</f>
        <v>0</v>
      </c>
      <c r="S16" s="30">
        <f>'04.2024ΕΛ'!S16</f>
        <v>0</v>
      </c>
      <c r="T16" s="83">
        <f>'04.2024ΕΛ'!T16</f>
        <v>0</v>
      </c>
      <c r="U16" s="9">
        <f>'04.2024ΕΛ'!U16</f>
        <v>0</v>
      </c>
      <c r="V16" s="10">
        <f>'04.2024ΕΛ'!V16</f>
        <v>0</v>
      </c>
      <c r="W16" s="10">
        <f>'04.2024ΕΛ'!W16</f>
        <v>0</v>
      </c>
      <c r="X16" s="10">
        <f>'04.2024ΕΛ'!X16</f>
        <v>0</v>
      </c>
      <c r="Y16" s="30">
        <f>'04.2024ΕΛ'!Y16</f>
        <v>0</v>
      </c>
      <c r="Z16" s="83">
        <f>'04.2024ΕΛ'!Z16</f>
        <v>0</v>
      </c>
      <c r="AA16" s="9">
        <f>'04.2024ΕΛ'!AA16</f>
        <v>0</v>
      </c>
      <c r="AB16" s="10">
        <f>'04.2024ΕΛ'!AB16</f>
        <v>0</v>
      </c>
      <c r="AC16" s="10">
        <f>'04.2024ΕΛ'!AC16</f>
        <v>0</v>
      </c>
      <c r="AD16" s="10">
        <f>'04.2024ΕΛ'!AD16</f>
        <v>0</v>
      </c>
      <c r="AE16" s="30">
        <f>'04.2024ΕΛ'!AE16</f>
        <v>0</v>
      </c>
      <c r="AF16" s="83">
        <f>'04.2024ΕΛ'!AF16</f>
        <v>0</v>
      </c>
      <c r="AG16" s="9">
        <f>'04.2024ΕΛ'!AG16</f>
        <v>0</v>
      </c>
      <c r="AH16" s="10">
        <f>'04.2024ΕΛ'!AH16</f>
        <v>0</v>
      </c>
      <c r="AI16" s="10">
        <f>'04.2024ΕΛ'!AI16</f>
        <v>0</v>
      </c>
      <c r="AJ16" s="10">
        <f>'04.2024ΕΛ'!AJ16</f>
        <v>0</v>
      </c>
      <c r="AK16" s="30">
        <f>'04.2024ΕΛ'!AK16</f>
        <v>0</v>
      </c>
      <c r="AL16" s="83">
        <f>'04.2024ΕΛ'!AL16</f>
        <v>0</v>
      </c>
      <c r="AM16" s="9">
        <f>'04.2024ΕΛ'!AM16</f>
        <v>0</v>
      </c>
      <c r="AN16" s="10">
        <f>'04.2024ΕΛ'!AN16</f>
        <v>0</v>
      </c>
      <c r="AO16" s="10">
        <f>'04.2024ΕΛ'!AO16</f>
        <v>0</v>
      </c>
      <c r="AP16" s="10">
        <f>'04.2024ΕΛ'!AP16</f>
        <v>0</v>
      </c>
      <c r="AQ16" s="30">
        <f>'04.2024ΕΛ'!AQ16</f>
        <v>0</v>
      </c>
      <c r="AR16" s="83">
        <f>'04.2024ΕΛ'!AR16</f>
        <v>0</v>
      </c>
      <c r="AS16" s="9">
        <f>'04.2024ΕΛ'!AS16</f>
        <v>0</v>
      </c>
      <c r="AT16" s="10">
        <f>'04.2024ΕΛ'!AT16</f>
        <v>0</v>
      </c>
      <c r="AU16" s="10">
        <f>'04.2024ΕΛ'!AU16</f>
        <v>0</v>
      </c>
      <c r="AV16" s="10">
        <f>'04.2024ΕΛ'!AV16</f>
        <v>0</v>
      </c>
      <c r="AW16" s="30">
        <f>'04.2024ΕΛ'!AW16</f>
        <v>0</v>
      </c>
      <c r="AX16" s="83">
        <f>'04.2024ΕΛ'!AX16</f>
        <v>0</v>
      </c>
      <c r="AY16" s="9">
        <f>'04.2024ΕΛ'!AY16</f>
        <v>0</v>
      </c>
      <c r="AZ16" s="10">
        <f>'04.2024ΕΛ'!AZ16</f>
        <v>0</v>
      </c>
      <c r="BA16" s="10">
        <f>'04.2024ΕΛ'!BA16</f>
        <v>0</v>
      </c>
      <c r="BB16" s="10">
        <f>'04.2024ΕΛ'!BB16</f>
        <v>0</v>
      </c>
      <c r="BC16" s="30">
        <f>'04.2024ΕΛ'!BC16</f>
        <v>0</v>
      </c>
      <c r="BD16" s="83">
        <f>'04.2024ΕΛ'!BD16</f>
        <v>0</v>
      </c>
      <c r="BE16" s="9">
        <f>'04.2024ΕΛ'!BE16</f>
        <v>0</v>
      </c>
      <c r="BF16" s="10">
        <f>'04.2024ΕΛ'!BF16</f>
        <v>0</v>
      </c>
      <c r="BG16" s="10">
        <f>'04.2024ΕΛ'!BG16</f>
        <v>0</v>
      </c>
      <c r="BH16" s="10">
        <f>'04.2024ΕΛ'!BH16</f>
        <v>0</v>
      </c>
      <c r="BI16" s="30">
        <f>'04.2024ΕΛ'!BI16</f>
        <v>0</v>
      </c>
      <c r="BJ16" s="83">
        <f>'04.2024ΕΛ'!BJ16</f>
        <v>0</v>
      </c>
      <c r="BK16" s="9">
        <f>'04.2024ΕΛ'!BK16</f>
        <v>0</v>
      </c>
      <c r="BL16" s="10">
        <f>'04.2024ΕΛ'!BL16</f>
        <v>0</v>
      </c>
      <c r="BM16" s="10">
        <f>'04.2024ΕΛ'!BM16</f>
        <v>0</v>
      </c>
      <c r="BN16" s="10">
        <f>'04.2024ΕΛ'!BN16</f>
        <v>0</v>
      </c>
      <c r="BO16" s="30">
        <f>'04.2024ΕΛ'!BO16</f>
        <v>0</v>
      </c>
      <c r="BP16" s="83">
        <f>'04.2024ΕΛ'!BP16</f>
        <v>0</v>
      </c>
    </row>
    <row r="17" spans="1:68" s="8" customFormat="1" ht="19.5" customHeight="1" outlineLevel="1" x14ac:dyDescent="0.3">
      <c r="A17" s="154"/>
      <c r="B17" s="139" t="s">
        <v>84</v>
      </c>
      <c r="C17" s="9">
        <f>'04.2024ΕΛ'!C17</f>
        <v>0</v>
      </c>
      <c r="D17" s="10">
        <f>'04.2024ΕΛ'!D17</f>
        <v>0</v>
      </c>
      <c r="E17" s="10">
        <f>'04.2024ΕΛ'!E17</f>
        <v>0</v>
      </c>
      <c r="F17" s="10">
        <f>'04.2024ΕΛ'!F17</f>
        <v>0</v>
      </c>
      <c r="G17" s="30">
        <f>'04.2024ΕΛ'!G17</f>
        <v>0</v>
      </c>
      <c r="H17" s="83">
        <f>'04.2024ΕΛ'!H17</f>
        <v>0</v>
      </c>
      <c r="I17" s="9">
        <f>'04.2024ΕΛ'!I17</f>
        <v>0</v>
      </c>
      <c r="J17" s="10">
        <f>'04.2024ΕΛ'!J17</f>
        <v>0</v>
      </c>
      <c r="K17" s="10">
        <f>'04.2024ΕΛ'!K17</f>
        <v>0</v>
      </c>
      <c r="L17" s="10">
        <f>'04.2024ΕΛ'!L17</f>
        <v>0</v>
      </c>
      <c r="M17" s="30">
        <f>'04.2024ΕΛ'!M17</f>
        <v>0</v>
      </c>
      <c r="N17" s="83">
        <f>'04.2024ΕΛ'!N17</f>
        <v>0</v>
      </c>
      <c r="O17" s="9">
        <f>'04.2024ΕΛ'!O17</f>
        <v>2</v>
      </c>
      <c r="P17" s="10">
        <f>'04.2024ΕΛ'!P17</f>
        <v>0</v>
      </c>
      <c r="Q17" s="10">
        <f>'04.2024ΕΛ'!Q17</f>
        <v>23772</v>
      </c>
      <c r="R17" s="10">
        <f>'04.2024ΕΛ'!R17</f>
        <v>11886</v>
      </c>
      <c r="S17" s="30">
        <f>'04.2024ΕΛ'!S17</f>
        <v>460.03</v>
      </c>
      <c r="T17" s="83">
        <f>'04.2024ΕΛ'!T17</f>
        <v>230.01499999999999</v>
      </c>
      <c r="U17" s="9">
        <f>'04.2024ΕΛ'!U17</f>
        <v>0</v>
      </c>
      <c r="V17" s="10">
        <f>'04.2024ΕΛ'!V17</f>
        <v>0</v>
      </c>
      <c r="W17" s="10">
        <f>'04.2024ΕΛ'!W17</f>
        <v>0</v>
      </c>
      <c r="X17" s="10">
        <f>'04.2024ΕΛ'!X17</f>
        <v>0</v>
      </c>
      <c r="Y17" s="30">
        <f>'04.2024ΕΛ'!Y17</f>
        <v>0</v>
      </c>
      <c r="Z17" s="83">
        <f>'04.2024ΕΛ'!Z17</f>
        <v>0</v>
      </c>
      <c r="AA17" s="9">
        <f>'04.2024ΕΛ'!AA17</f>
        <v>0</v>
      </c>
      <c r="AB17" s="10">
        <f>'04.2024ΕΛ'!AB17</f>
        <v>0</v>
      </c>
      <c r="AC17" s="10">
        <f>'04.2024ΕΛ'!AC17</f>
        <v>0</v>
      </c>
      <c r="AD17" s="10">
        <f>'04.2024ΕΛ'!AD17</f>
        <v>0</v>
      </c>
      <c r="AE17" s="30">
        <f>'04.2024ΕΛ'!AE17</f>
        <v>0</v>
      </c>
      <c r="AF17" s="83">
        <f>'04.2024ΕΛ'!AF17</f>
        <v>0</v>
      </c>
      <c r="AG17" s="9">
        <f>'04.2024ΕΛ'!AG17</f>
        <v>0</v>
      </c>
      <c r="AH17" s="10">
        <f>'04.2024ΕΛ'!AH17</f>
        <v>0</v>
      </c>
      <c r="AI17" s="10">
        <f>'04.2024ΕΛ'!AI17</f>
        <v>0</v>
      </c>
      <c r="AJ17" s="10">
        <f>'04.2024ΕΛ'!AJ17</f>
        <v>0</v>
      </c>
      <c r="AK17" s="30">
        <f>'04.2024ΕΛ'!AK17</f>
        <v>0</v>
      </c>
      <c r="AL17" s="83">
        <f>'04.2024ΕΛ'!AL17</f>
        <v>0</v>
      </c>
      <c r="AM17" s="9">
        <f>'04.2024ΕΛ'!AM17</f>
        <v>0</v>
      </c>
      <c r="AN17" s="10">
        <f>'04.2024ΕΛ'!AN17</f>
        <v>0</v>
      </c>
      <c r="AO17" s="10">
        <f>'04.2024ΕΛ'!AO17</f>
        <v>0</v>
      </c>
      <c r="AP17" s="10">
        <f>'04.2024ΕΛ'!AP17</f>
        <v>0</v>
      </c>
      <c r="AQ17" s="30">
        <f>'04.2024ΕΛ'!AQ17</f>
        <v>0</v>
      </c>
      <c r="AR17" s="83">
        <f>'04.2024ΕΛ'!AR17</f>
        <v>0</v>
      </c>
      <c r="AS17" s="9">
        <f>'04.2024ΕΛ'!AS17</f>
        <v>0</v>
      </c>
      <c r="AT17" s="10">
        <f>'04.2024ΕΛ'!AT17</f>
        <v>0</v>
      </c>
      <c r="AU17" s="10">
        <f>'04.2024ΕΛ'!AU17</f>
        <v>0</v>
      </c>
      <c r="AV17" s="10">
        <f>'04.2024ΕΛ'!AV17</f>
        <v>0</v>
      </c>
      <c r="AW17" s="30">
        <f>'04.2024ΕΛ'!AW17</f>
        <v>0</v>
      </c>
      <c r="AX17" s="83">
        <f>'04.2024ΕΛ'!AX17</f>
        <v>0</v>
      </c>
      <c r="AY17" s="9">
        <f>'04.2024ΕΛ'!AY17</f>
        <v>0</v>
      </c>
      <c r="AZ17" s="10">
        <f>'04.2024ΕΛ'!AZ17</f>
        <v>0</v>
      </c>
      <c r="BA17" s="10">
        <f>'04.2024ΕΛ'!BA17</f>
        <v>0</v>
      </c>
      <c r="BB17" s="10">
        <f>'04.2024ΕΛ'!BB17</f>
        <v>0</v>
      </c>
      <c r="BC17" s="30">
        <f>'04.2024ΕΛ'!BC17</f>
        <v>0</v>
      </c>
      <c r="BD17" s="83">
        <f>'04.2024ΕΛ'!BD17</f>
        <v>0</v>
      </c>
      <c r="BE17" s="9">
        <f>'04.2024ΕΛ'!BE17</f>
        <v>0</v>
      </c>
      <c r="BF17" s="10">
        <f>'04.2024ΕΛ'!BF17</f>
        <v>0</v>
      </c>
      <c r="BG17" s="10">
        <f>'04.2024ΕΛ'!BG17</f>
        <v>0</v>
      </c>
      <c r="BH17" s="10">
        <f>'04.2024ΕΛ'!BH17</f>
        <v>0</v>
      </c>
      <c r="BI17" s="30">
        <f>'04.2024ΕΛ'!BI17</f>
        <v>0</v>
      </c>
      <c r="BJ17" s="83">
        <f>'04.2024ΕΛ'!BJ17</f>
        <v>0</v>
      </c>
      <c r="BK17" s="9">
        <f>'04.2024ΕΛ'!BK17</f>
        <v>2</v>
      </c>
      <c r="BL17" s="10">
        <f>'04.2024ΕΛ'!BL17</f>
        <v>0</v>
      </c>
      <c r="BM17" s="10">
        <f>'04.2024ΕΛ'!BM17</f>
        <v>23772</v>
      </c>
      <c r="BN17" s="10">
        <f>'04.2024ΕΛ'!BN17</f>
        <v>11886</v>
      </c>
      <c r="BO17" s="30">
        <f>'04.2024ΕΛ'!BO17</f>
        <v>460.03</v>
      </c>
      <c r="BP17" s="83">
        <f>'04.2024ΕΛ'!BP17</f>
        <v>230.01499999999999</v>
      </c>
    </row>
    <row r="18" spans="1:68" s="8" customFormat="1" ht="19.5" customHeight="1" outlineLevel="1" x14ac:dyDescent="0.3">
      <c r="A18" s="154"/>
      <c r="B18" s="139" t="s">
        <v>29</v>
      </c>
      <c r="C18" s="9">
        <f>'04.2024ΕΛ'!C18</f>
        <v>0</v>
      </c>
      <c r="D18" s="10">
        <f>'04.2024ΕΛ'!D18</f>
        <v>0</v>
      </c>
      <c r="E18" s="10">
        <f>'04.2024ΕΛ'!E18</f>
        <v>0</v>
      </c>
      <c r="F18" s="10">
        <f>'04.2024ΕΛ'!F18</f>
        <v>0</v>
      </c>
      <c r="G18" s="30">
        <f>'04.2024ΕΛ'!G18</f>
        <v>0</v>
      </c>
      <c r="H18" s="83">
        <f>'04.2024ΕΛ'!H18</f>
        <v>0</v>
      </c>
      <c r="I18" s="9">
        <f>'04.2024ΕΛ'!I18</f>
        <v>0</v>
      </c>
      <c r="J18" s="10">
        <f>'04.2024ΕΛ'!J18</f>
        <v>0</v>
      </c>
      <c r="K18" s="10">
        <f>'04.2024ΕΛ'!K18</f>
        <v>0</v>
      </c>
      <c r="L18" s="10">
        <f>'04.2024ΕΛ'!L18</f>
        <v>0</v>
      </c>
      <c r="M18" s="30">
        <f>'04.2024ΕΛ'!M18</f>
        <v>0</v>
      </c>
      <c r="N18" s="83">
        <f>'04.2024ΕΛ'!N18</f>
        <v>0</v>
      </c>
      <c r="O18" s="9" t="str">
        <f>'04.2024ΕΛ'!O18</f>
        <v> </v>
      </c>
      <c r="P18" s="10">
        <f>'04.2024ΕΛ'!P18</f>
        <v>0</v>
      </c>
      <c r="Q18" s="10">
        <f>'04.2024ΕΛ'!Q18</f>
        <v>0</v>
      </c>
      <c r="R18" s="10">
        <f>'04.2024ΕΛ'!R18</f>
        <v>0</v>
      </c>
      <c r="S18" s="30">
        <f>'04.2024ΕΛ'!S18</f>
        <v>0</v>
      </c>
      <c r="T18" s="83">
        <f>'04.2024ΕΛ'!T18</f>
        <v>0</v>
      </c>
      <c r="U18" s="9">
        <f>'04.2024ΕΛ'!U18</f>
        <v>0</v>
      </c>
      <c r="V18" s="10">
        <f>'04.2024ΕΛ'!V18</f>
        <v>0</v>
      </c>
      <c r="W18" s="10">
        <f>'04.2024ΕΛ'!W18</f>
        <v>0</v>
      </c>
      <c r="X18" s="10">
        <f>'04.2024ΕΛ'!X18</f>
        <v>0</v>
      </c>
      <c r="Y18" s="30">
        <f>'04.2024ΕΛ'!Y18</f>
        <v>0</v>
      </c>
      <c r="Z18" s="83">
        <f>'04.2024ΕΛ'!Z18</f>
        <v>0</v>
      </c>
      <c r="AA18" s="9">
        <f>'04.2024ΕΛ'!AA18</f>
        <v>0</v>
      </c>
      <c r="AB18" s="10">
        <f>'04.2024ΕΛ'!AB18</f>
        <v>0</v>
      </c>
      <c r="AC18" s="10">
        <f>'04.2024ΕΛ'!AC18</f>
        <v>0</v>
      </c>
      <c r="AD18" s="10">
        <f>'04.2024ΕΛ'!AD18</f>
        <v>0</v>
      </c>
      <c r="AE18" s="30">
        <f>'04.2024ΕΛ'!AE18</f>
        <v>0</v>
      </c>
      <c r="AF18" s="83">
        <f>'04.2024ΕΛ'!AF18</f>
        <v>0</v>
      </c>
      <c r="AG18" s="9">
        <f>'04.2024ΕΛ'!AG18</f>
        <v>0</v>
      </c>
      <c r="AH18" s="10">
        <f>'04.2024ΕΛ'!AH18</f>
        <v>0</v>
      </c>
      <c r="AI18" s="10">
        <f>'04.2024ΕΛ'!AI18</f>
        <v>0</v>
      </c>
      <c r="AJ18" s="10">
        <f>'04.2024ΕΛ'!AJ18</f>
        <v>0</v>
      </c>
      <c r="AK18" s="30">
        <f>'04.2024ΕΛ'!AK18</f>
        <v>0</v>
      </c>
      <c r="AL18" s="83">
        <f>'04.2024ΕΛ'!AL18</f>
        <v>0</v>
      </c>
      <c r="AM18" s="9">
        <f>'04.2024ΕΛ'!AM18</f>
        <v>0</v>
      </c>
      <c r="AN18" s="10">
        <f>'04.2024ΕΛ'!AN18</f>
        <v>0</v>
      </c>
      <c r="AO18" s="10">
        <f>'04.2024ΕΛ'!AO18</f>
        <v>0</v>
      </c>
      <c r="AP18" s="10">
        <f>'04.2024ΕΛ'!AP18</f>
        <v>0</v>
      </c>
      <c r="AQ18" s="30">
        <f>'04.2024ΕΛ'!AQ18</f>
        <v>0</v>
      </c>
      <c r="AR18" s="83">
        <f>'04.2024ΕΛ'!AR18</f>
        <v>0</v>
      </c>
      <c r="AS18" s="9">
        <f>'04.2024ΕΛ'!AS18</f>
        <v>0</v>
      </c>
      <c r="AT18" s="10">
        <f>'04.2024ΕΛ'!AT18</f>
        <v>0</v>
      </c>
      <c r="AU18" s="10">
        <f>'04.2024ΕΛ'!AU18</f>
        <v>0</v>
      </c>
      <c r="AV18" s="10">
        <f>'04.2024ΕΛ'!AV18</f>
        <v>0</v>
      </c>
      <c r="AW18" s="30">
        <f>'04.2024ΕΛ'!AW18</f>
        <v>0</v>
      </c>
      <c r="AX18" s="83">
        <f>'04.2024ΕΛ'!AX18</f>
        <v>0</v>
      </c>
      <c r="AY18" s="9">
        <f>'04.2024ΕΛ'!AY18</f>
        <v>0</v>
      </c>
      <c r="AZ18" s="10">
        <f>'04.2024ΕΛ'!AZ18</f>
        <v>0</v>
      </c>
      <c r="BA18" s="10">
        <f>'04.2024ΕΛ'!BA18</f>
        <v>0</v>
      </c>
      <c r="BB18" s="10">
        <f>'04.2024ΕΛ'!BB18</f>
        <v>0</v>
      </c>
      <c r="BC18" s="30">
        <f>'04.2024ΕΛ'!BC18</f>
        <v>0</v>
      </c>
      <c r="BD18" s="83">
        <f>'04.2024ΕΛ'!BD18</f>
        <v>0</v>
      </c>
      <c r="BE18" s="9">
        <f>'04.2024ΕΛ'!BE18</f>
        <v>0</v>
      </c>
      <c r="BF18" s="10">
        <f>'04.2024ΕΛ'!BF18</f>
        <v>0</v>
      </c>
      <c r="BG18" s="10">
        <f>'04.2024ΕΛ'!BG18</f>
        <v>0</v>
      </c>
      <c r="BH18" s="10">
        <f>'04.2024ΕΛ'!BH18</f>
        <v>0</v>
      </c>
      <c r="BI18" s="30">
        <f>'04.2024ΕΛ'!BI18</f>
        <v>0</v>
      </c>
      <c r="BJ18" s="83">
        <f>'04.2024ΕΛ'!BJ18</f>
        <v>0</v>
      </c>
      <c r="BK18" s="9">
        <f>'04.2024ΕΛ'!BK18</f>
        <v>0</v>
      </c>
      <c r="BL18" s="10">
        <f>'04.2024ΕΛ'!BL18</f>
        <v>0</v>
      </c>
      <c r="BM18" s="10">
        <f>'04.2024ΕΛ'!BM18</f>
        <v>0</v>
      </c>
      <c r="BN18" s="10">
        <f>'04.2024ΕΛ'!BN18</f>
        <v>0</v>
      </c>
      <c r="BO18" s="30">
        <f>'04.2024ΕΛ'!BO18</f>
        <v>0</v>
      </c>
      <c r="BP18" s="83">
        <f>'04.2024ΕΛ'!BP18</f>
        <v>0</v>
      </c>
    </row>
    <row r="19" spans="1:68" s="15" customFormat="1" ht="19.5" customHeight="1" outlineLevel="1" x14ac:dyDescent="0.3">
      <c r="A19" s="154"/>
      <c r="B19" s="139" t="s">
        <v>85</v>
      </c>
      <c r="C19" s="9">
        <f>'04.2024ΕΛ'!C19</f>
        <v>0</v>
      </c>
      <c r="D19" s="10">
        <f>'04.2024ΕΛ'!D19</f>
        <v>0</v>
      </c>
      <c r="E19" s="10">
        <f>'04.2024ΕΛ'!E19</f>
        <v>0</v>
      </c>
      <c r="F19" s="10">
        <f>'04.2024ΕΛ'!F19</f>
        <v>0</v>
      </c>
      <c r="G19" s="30">
        <f>'04.2024ΕΛ'!G19</f>
        <v>0</v>
      </c>
      <c r="H19" s="83">
        <f>'04.2024ΕΛ'!H19</f>
        <v>0</v>
      </c>
      <c r="I19" s="9">
        <f>'04.2024ΕΛ'!I19</f>
        <v>0</v>
      </c>
      <c r="J19" s="10">
        <f>'04.2024ΕΛ'!J19</f>
        <v>0</v>
      </c>
      <c r="K19" s="10">
        <f>'04.2024ΕΛ'!K19</f>
        <v>0</v>
      </c>
      <c r="L19" s="10">
        <f>'04.2024ΕΛ'!L19</f>
        <v>0</v>
      </c>
      <c r="M19" s="30">
        <f>'04.2024ΕΛ'!M19</f>
        <v>0</v>
      </c>
      <c r="N19" s="83">
        <f>'04.2024ΕΛ'!N19</f>
        <v>0</v>
      </c>
      <c r="O19" s="9">
        <f>'04.2024ΕΛ'!O19</f>
        <v>1</v>
      </c>
      <c r="P19" s="10">
        <f>'04.2024ΕΛ'!P19</f>
        <v>0</v>
      </c>
      <c r="Q19" s="10">
        <f>'04.2024ΕΛ'!Q19</f>
        <v>3242361</v>
      </c>
      <c r="R19" s="10">
        <f>'04.2024ΕΛ'!R19</f>
        <v>3242361</v>
      </c>
      <c r="S19" s="30">
        <f>'04.2024ΕΛ'!S19</f>
        <v>4521.42</v>
      </c>
      <c r="T19" s="83">
        <f>'04.2024ΕΛ'!T19</f>
        <v>4521.42</v>
      </c>
      <c r="U19" s="9">
        <f>'04.2024ΕΛ'!U19</f>
        <v>9</v>
      </c>
      <c r="V19" s="10">
        <f>'04.2024ΕΛ'!V19</f>
        <v>0</v>
      </c>
      <c r="W19" s="10">
        <f>'04.2024ΕΛ'!W19</f>
        <v>67155684</v>
      </c>
      <c r="X19" s="10">
        <f>'04.2024ΕΛ'!X19</f>
        <v>14854.342222222222</v>
      </c>
      <c r="Y19" s="30">
        <f>'04.2024ΕΛ'!Y19</f>
        <v>133689.07999999999</v>
      </c>
      <c r="Z19" s="83">
        <f>'04.2024ΕΛ'!Z19</f>
        <v>0</v>
      </c>
      <c r="AA19" s="9">
        <f>'04.2024ΕΛ'!AA19</f>
        <v>0</v>
      </c>
      <c r="AB19" s="10">
        <f>'04.2024ΕΛ'!AB19</f>
        <v>0</v>
      </c>
      <c r="AC19" s="10">
        <f>'04.2024ΕΛ'!AC19</f>
        <v>0</v>
      </c>
      <c r="AD19" s="10">
        <f>'04.2024ΕΛ'!AD19</f>
        <v>0</v>
      </c>
      <c r="AE19" s="30">
        <f>'04.2024ΕΛ'!AE19</f>
        <v>0</v>
      </c>
      <c r="AF19" s="83">
        <f>'04.2024ΕΛ'!AF19</f>
        <v>0</v>
      </c>
      <c r="AG19" s="9">
        <f>'04.2024ΕΛ'!AG19</f>
        <v>0</v>
      </c>
      <c r="AH19" s="10">
        <f>'04.2024ΕΛ'!AH19</f>
        <v>0</v>
      </c>
      <c r="AI19" s="10">
        <f>'04.2024ΕΛ'!AI19</f>
        <v>0</v>
      </c>
      <c r="AJ19" s="10">
        <f>'04.2024ΕΛ'!AJ19</f>
        <v>0</v>
      </c>
      <c r="AK19" s="30">
        <f>'04.2024ΕΛ'!AK19</f>
        <v>0</v>
      </c>
      <c r="AL19" s="83">
        <f>'04.2024ΕΛ'!AL19</f>
        <v>0</v>
      </c>
      <c r="AM19" s="9">
        <f>'04.2024ΕΛ'!AM19</f>
        <v>0</v>
      </c>
      <c r="AN19" s="10">
        <f>'04.2024ΕΛ'!AN19</f>
        <v>0</v>
      </c>
      <c r="AO19" s="10">
        <f>'04.2024ΕΛ'!AO19</f>
        <v>0</v>
      </c>
      <c r="AP19" s="10">
        <f>'04.2024ΕΛ'!AP19</f>
        <v>0</v>
      </c>
      <c r="AQ19" s="30">
        <f>'04.2024ΕΛ'!AQ19</f>
        <v>0</v>
      </c>
      <c r="AR19" s="83">
        <f>'04.2024ΕΛ'!AR19</f>
        <v>0</v>
      </c>
      <c r="AS19" s="9">
        <f>'04.2024ΕΛ'!AS19</f>
        <v>0</v>
      </c>
      <c r="AT19" s="10">
        <f>'04.2024ΕΛ'!AT19</f>
        <v>0</v>
      </c>
      <c r="AU19" s="10">
        <f>'04.2024ΕΛ'!AU19</f>
        <v>0</v>
      </c>
      <c r="AV19" s="10">
        <f>'04.2024ΕΛ'!AV19</f>
        <v>0</v>
      </c>
      <c r="AW19" s="30">
        <f>'04.2024ΕΛ'!AW19</f>
        <v>0</v>
      </c>
      <c r="AX19" s="83">
        <f>'04.2024ΕΛ'!AX19</f>
        <v>0</v>
      </c>
      <c r="AY19" s="9">
        <f>'04.2024ΕΛ'!AY19</f>
        <v>0</v>
      </c>
      <c r="AZ19" s="10">
        <f>'04.2024ΕΛ'!AZ19</f>
        <v>0</v>
      </c>
      <c r="BA19" s="10">
        <f>'04.2024ΕΛ'!BA19</f>
        <v>0</v>
      </c>
      <c r="BB19" s="10">
        <f>'04.2024ΕΛ'!BB19</f>
        <v>0</v>
      </c>
      <c r="BC19" s="30">
        <f>'04.2024ΕΛ'!BC19</f>
        <v>0</v>
      </c>
      <c r="BD19" s="83">
        <f>'04.2024ΕΛ'!BD19</f>
        <v>0</v>
      </c>
      <c r="BE19" s="9">
        <f>'04.2024ΕΛ'!BE19</f>
        <v>0</v>
      </c>
      <c r="BF19" s="10">
        <f>'04.2024ΕΛ'!BF19</f>
        <v>0</v>
      </c>
      <c r="BG19" s="10">
        <f>'04.2024ΕΛ'!BG19</f>
        <v>0</v>
      </c>
      <c r="BH19" s="10">
        <f>'04.2024ΕΛ'!BH19</f>
        <v>0</v>
      </c>
      <c r="BI19" s="30">
        <f>'04.2024ΕΛ'!BI19</f>
        <v>0</v>
      </c>
      <c r="BJ19" s="83">
        <f>'04.2024ΕΛ'!BJ19</f>
        <v>0</v>
      </c>
      <c r="BK19" s="9">
        <f>'04.2024ΕΛ'!BK19</f>
        <v>10</v>
      </c>
      <c r="BL19" s="10">
        <f>'04.2024ΕΛ'!BL19</f>
        <v>0</v>
      </c>
      <c r="BM19" s="10">
        <f>'04.2024ΕΛ'!BM19</f>
        <v>70398045</v>
      </c>
      <c r="BN19" s="10">
        <f>'04.2024ΕΛ'!BN19</f>
        <v>7039804.5</v>
      </c>
      <c r="BO19" s="30">
        <f>'04.2024ΕΛ'!BO19</f>
        <v>138210.5</v>
      </c>
      <c r="BP19" s="83">
        <f>'04.2024ΕΛ'!BP19</f>
        <v>13821.05</v>
      </c>
    </row>
    <row r="20" spans="1:68" s="15" customFormat="1" ht="19.5" customHeight="1" outlineLevel="1" thickBot="1" x14ac:dyDescent="0.35">
      <c r="A20" s="155"/>
      <c r="B20" s="139" t="s">
        <v>86</v>
      </c>
      <c r="C20" s="160">
        <f>'04.2024ΕΛ'!C20</f>
        <v>0</v>
      </c>
      <c r="D20" s="148">
        <f>'04.2024ΕΛ'!D20</f>
        <v>0</v>
      </c>
      <c r="E20" s="157">
        <f>'04.2024ΕΛ'!E20</f>
        <v>0</v>
      </c>
      <c r="F20" s="10">
        <f>'04.2024ΕΛ'!F20</f>
        <v>0</v>
      </c>
      <c r="G20" s="140">
        <f>'04.2024ΕΛ'!G20</f>
        <v>0</v>
      </c>
      <c r="H20" s="83">
        <f>'04.2024ΕΛ'!H20</f>
        <v>0</v>
      </c>
      <c r="I20" s="160">
        <f>'04.2024ΕΛ'!I20</f>
        <v>0</v>
      </c>
      <c r="J20" s="148">
        <f>'04.2024ΕΛ'!J20</f>
        <v>0</v>
      </c>
      <c r="K20" s="157">
        <f>'04.2024ΕΛ'!K20</f>
        <v>0</v>
      </c>
      <c r="L20" s="10">
        <f>'04.2024ΕΛ'!L20</f>
        <v>0</v>
      </c>
      <c r="M20" s="140">
        <f>'04.2024ΕΛ'!M20</f>
        <v>0</v>
      </c>
      <c r="N20" s="83">
        <f>'04.2024ΕΛ'!N20</f>
        <v>0</v>
      </c>
      <c r="O20" s="160" t="str">
        <f>'04.2024ΕΛ'!O20</f>
        <v> </v>
      </c>
      <c r="P20" s="148">
        <f>'04.2024ΕΛ'!P20</f>
        <v>0</v>
      </c>
      <c r="Q20" s="157">
        <f>'04.2024ΕΛ'!Q20</f>
        <v>0</v>
      </c>
      <c r="R20" s="10">
        <f>'04.2024ΕΛ'!R20</f>
        <v>0</v>
      </c>
      <c r="S20" s="140">
        <f>'04.2024ΕΛ'!S20</f>
        <v>0</v>
      </c>
      <c r="T20" s="83">
        <f>'04.2024ΕΛ'!T20</f>
        <v>0</v>
      </c>
      <c r="U20" s="160">
        <f>'04.2024ΕΛ'!U20</f>
        <v>0</v>
      </c>
      <c r="V20" s="148">
        <f>'04.2024ΕΛ'!V20</f>
        <v>0</v>
      </c>
      <c r="W20" s="157">
        <f>'04.2024ΕΛ'!W20</f>
        <v>0</v>
      </c>
      <c r="X20" s="10">
        <f>'04.2024ΕΛ'!X20</f>
        <v>0</v>
      </c>
      <c r="Y20" s="140">
        <f>'04.2024ΕΛ'!Y20</f>
        <v>0</v>
      </c>
      <c r="Z20" s="83">
        <f>'04.2024ΕΛ'!Z20</f>
        <v>0</v>
      </c>
      <c r="AA20" s="160">
        <f>'04.2024ΕΛ'!AA20</f>
        <v>0</v>
      </c>
      <c r="AB20" s="148">
        <f>'04.2024ΕΛ'!AB20</f>
        <v>0</v>
      </c>
      <c r="AC20" s="157">
        <f>'04.2024ΕΛ'!AC20</f>
        <v>0</v>
      </c>
      <c r="AD20" s="10">
        <f>'04.2024ΕΛ'!AD20</f>
        <v>0</v>
      </c>
      <c r="AE20" s="140">
        <f>'04.2024ΕΛ'!AE20</f>
        <v>0</v>
      </c>
      <c r="AF20" s="83">
        <f>'04.2024ΕΛ'!AF20</f>
        <v>0</v>
      </c>
      <c r="AG20" s="160">
        <f>'04.2024ΕΛ'!AG20</f>
        <v>0</v>
      </c>
      <c r="AH20" s="148">
        <f>'04.2024ΕΛ'!AH20</f>
        <v>0</v>
      </c>
      <c r="AI20" s="157">
        <f>'04.2024ΕΛ'!AI20</f>
        <v>0</v>
      </c>
      <c r="AJ20" s="10">
        <f>'04.2024ΕΛ'!AJ20</f>
        <v>0</v>
      </c>
      <c r="AK20" s="140">
        <f>'04.2024ΕΛ'!AK20</f>
        <v>0</v>
      </c>
      <c r="AL20" s="83">
        <f>'04.2024ΕΛ'!AL20</f>
        <v>0</v>
      </c>
      <c r="AM20" s="160">
        <f>'04.2024ΕΛ'!AM20</f>
        <v>0</v>
      </c>
      <c r="AN20" s="148">
        <f>'04.2024ΕΛ'!AN20</f>
        <v>0</v>
      </c>
      <c r="AO20" s="157">
        <f>'04.2024ΕΛ'!AO20</f>
        <v>0</v>
      </c>
      <c r="AP20" s="10">
        <f>'04.2024ΕΛ'!AP20</f>
        <v>0</v>
      </c>
      <c r="AQ20" s="140">
        <f>'04.2024ΕΛ'!AQ20</f>
        <v>0</v>
      </c>
      <c r="AR20" s="83">
        <f>'04.2024ΕΛ'!AR20</f>
        <v>0</v>
      </c>
      <c r="AS20" s="160">
        <f>'04.2024ΕΛ'!AS20</f>
        <v>0</v>
      </c>
      <c r="AT20" s="148">
        <f>'04.2024ΕΛ'!AT20</f>
        <v>0</v>
      </c>
      <c r="AU20" s="157">
        <f>'04.2024ΕΛ'!AU20</f>
        <v>0</v>
      </c>
      <c r="AV20" s="10">
        <f>'04.2024ΕΛ'!AV20</f>
        <v>0</v>
      </c>
      <c r="AW20" s="140">
        <f>'04.2024ΕΛ'!AW20</f>
        <v>0</v>
      </c>
      <c r="AX20" s="83">
        <f>'04.2024ΕΛ'!AX20</f>
        <v>0</v>
      </c>
      <c r="AY20" s="160">
        <f>'04.2024ΕΛ'!AY20</f>
        <v>0</v>
      </c>
      <c r="AZ20" s="148">
        <f>'04.2024ΕΛ'!AZ20</f>
        <v>0</v>
      </c>
      <c r="BA20" s="157">
        <f>'04.2024ΕΛ'!BA20</f>
        <v>0</v>
      </c>
      <c r="BB20" s="10">
        <f>'04.2024ΕΛ'!BB20</f>
        <v>0</v>
      </c>
      <c r="BC20" s="140">
        <f>'04.2024ΕΛ'!BC20</f>
        <v>0</v>
      </c>
      <c r="BD20" s="83">
        <f>'04.2024ΕΛ'!BD20</f>
        <v>0</v>
      </c>
      <c r="BE20" s="160">
        <f>'04.2024ΕΛ'!BE20</f>
        <v>0</v>
      </c>
      <c r="BF20" s="148">
        <f>'04.2024ΕΛ'!BF20</f>
        <v>0</v>
      </c>
      <c r="BG20" s="157">
        <f>'04.2024ΕΛ'!BG20</f>
        <v>0</v>
      </c>
      <c r="BH20" s="10">
        <f>'04.2024ΕΛ'!BH20</f>
        <v>0</v>
      </c>
      <c r="BI20" s="140">
        <f>'04.2024ΕΛ'!BI20</f>
        <v>0</v>
      </c>
      <c r="BJ20" s="83">
        <f>'04.2024ΕΛ'!BJ20</f>
        <v>0</v>
      </c>
      <c r="BK20" s="160">
        <f>'04.2024ΕΛ'!BK20</f>
        <v>0</v>
      </c>
      <c r="BL20" s="148">
        <f>'04.2024ΕΛ'!BL20</f>
        <v>0</v>
      </c>
      <c r="BM20" s="157">
        <f>'04.2024ΕΛ'!BM20</f>
        <v>0</v>
      </c>
      <c r="BN20" s="10">
        <f>'04.2024ΕΛ'!BN20</f>
        <v>0</v>
      </c>
      <c r="BO20" s="140">
        <f>'04.2024ΕΛ'!BO20</f>
        <v>0</v>
      </c>
      <c r="BP20" s="83">
        <f>'04.2024ΕΛ'!BP20</f>
        <v>0</v>
      </c>
    </row>
    <row r="21" spans="1:68" s="8" customFormat="1" ht="18" x14ac:dyDescent="0.3">
      <c r="A21" s="153">
        <v>3</v>
      </c>
      <c r="B21" s="141" t="s">
        <v>179</v>
      </c>
      <c r="C21" s="73">
        <f>'04.2024ΕΛ'!C21</f>
        <v>5</v>
      </c>
      <c r="D21" s="74">
        <f>'04.2024ΕΛ'!D21</f>
        <v>0</v>
      </c>
      <c r="E21" s="74">
        <f>'04.2024ΕΛ'!E21</f>
        <v>6339339</v>
      </c>
      <c r="F21" s="74">
        <f>'04.2024ΕΛ'!F21</f>
        <v>1267867.8</v>
      </c>
      <c r="G21" s="82">
        <f>'04.2024ΕΛ'!G21</f>
        <v>6294.18</v>
      </c>
      <c r="H21" s="37">
        <f>'04.2024ΕΛ'!H21</f>
        <v>1258.836</v>
      </c>
      <c r="I21" s="73">
        <f>'04.2024ΕΛ'!I21</f>
        <v>4</v>
      </c>
      <c r="J21" s="74">
        <f>'04.2024ΕΛ'!J21</f>
        <v>0</v>
      </c>
      <c r="K21" s="74">
        <f>'04.2024ΕΛ'!K21</f>
        <v>2125459</v>
      </c>
      <c r="L21" s="74">
        <f>'04.2024ΕΛ'!L21</f>
        <v>531364.75</v>
      </c>
      <c r="M21" s="82">
        <f>'04.2024ΕΛ'!M21</f>
        <v>3702.04</v>
      </c>
      <c r="N21" s="37">
        <f>'04.2024ΕΛ'!N21</f>
        <v>925.51</v>
      </c>
      <c r="O21" s="73">
        <f>'04.2024ΕΛ'!O21</f>
        <v>8</v>
      </c>
      <c r="P21" s="74">
        <f>'04.2024ΕΛ'!P21</f>
        <v>0</v>
      </c>
      <c r="Q21" s="74">
        <f>'04.2024ΕΛ'!Q21</f>
        <v>12306133</v>
      </c>
      <c r="R21" s="74">
        <f>'04.2024ΕΛ'!R21</f>
        <v>1538266.625</v>
      </c>
      <c r="S21" s="82">
        <f>'04.2024ΕΛ'!S21</f>
        <v>16935.759999999998</v>
      </c>
      <c r="T21" s="37">
        <f>'04.2024ΕΛ'!T21</f>
        <v>2116.9699999999998</v>
      </c>
      <c r="U21" s="73">
        <f>'04.2024ΕΛ'!U21</f>
        <v>24</v>
      </c>
      <c r="V21" s="74">
        <f>'04.2024ΕΛ'!V21</f>
        <v>0</v>
      </c>
      <c r="W21" s="74">
        <f>'04.2024ΕΛ'!W21</f>
        <v>12796331</v>
      </c>
      <c r="X21" s="74">
        <f>'04.2024ΕΛ'!X21</f>
        <v>533180.45833333337</v>
      </c>
      <c r="Y21" s="82">
        <f>'04.2024ΕΛ'!Y21</f>
        <v>49938.929999999993</v>
      </c>
      <c r="Z21" s="37">
        <f>'04.2024ΕΛ'!Z21</f>
        <v>2080.7887499999997</v>
      </c>
      <c r="AA21" s="73">
        <f>'04.2024ΕΛ'!AA21</f>
        <v>9</v>
      </c>
      <c r="AB21" s="74">
        <f>'04.2024ΕΛ'!AB21</f>
        <v>0</v>
      </c>
      <c r="AC21" s="74">
        <f>'04.2024ΕΛ'!AC21</f>
        <v>3958340</v>
      </c>
      <c r="AD21" s="74">
        <f>'04.2024ΕΛ'!AD21</f>
        <v>439815.55555555556</v>
      </c>
      <c r="AE21" s="82">
        <f>'04.2024ΕΛ'!AE21</f>
        <v>13613.95</v>
      </c>
      <c r="AF21" s="37">
        <f>'04.2024ΕΛ'!AF21</f>
        <v>1512.6611111111113</v>
      </c>
      <c r="AG21" s="73">
        <f>'04.2024ΕΛ'!AG21</f>
        <v>13</v>
      </c>
      <c r="AH21" s="74">
        <f>'04.2024ΕΛ'!AH21</f>
        <v>0</v>
      </c>
      <c r="AI21" s="74">
        <f>'04.2024ΕΛ'!AI21</f>
        <v>2192675</v>
      </c>
      <c r="AJ21" s="74">
        <f>'04.2024ΕΛ'!AJ21</f>
        <v>168667.30769230769</v>
      </c>
      <c r="AK21" s="82">
        <f>'04.2024ΕΛ'!AK21</f>
        <v>22235.01</v>
      </c>
      <c r="AL21" s="37">
        <f>'04.2024ΕΛ'!AL21</f>
        <v>1710.3853846153845</v>
      </c>
      <c r="AM21" s="73">
        <f>'04.2024ΕΛ'!AM21</f>
        <v>0</v>
      </c>
      <c r="AN21" s="74">
        <f>'04.2024ΕΛ'!AN21</f>
        <v>0</v>
      </c>
      <c r="AO21" s="74">
        <f>'04.2024ΕΛ'!AO21</f>
        <v>0</v>
      </c>
      <c r="AP21" s="74">
        <f>'04.2024ΕΛ'!AP21</f>
        <v>0</v>
      </c>
      <c r="AQ21" s="82">
        <f>'04.2024ΕΛ'!AQ21</f>
        <v>0</v>
      </c>
      <c r="AR21" s="37">
        <f>'04.2024ΕΛ'!AR21</f>
        <v>0</v>
      </c>
      <c r="AS21" s="73">
        <f>'04.2024ΕΛ'!AS21</f>
        <v>0</v>
      </c>
      <c r="AT21" s="74">
        <f>'04.2024ΕΛ'!AT21</f>
        <v>0</v>
      </c>
      <c r="AU21" s="74">
        <f>'04.2024ΕΛ'!AU21</f>
        <v>0</v>
      </c>
      <c r="AV21" s="74">
        <f>'04.2024ΕΛ'!AV21</f>
        <v>0</v>
      </c>
      <c r="AW21" s="82">
        <f>'04.2024ΕΛ'!AW21</f>
        <v>0</v>
      </c>
      <c r="AX21" s="37">
        <f>'04.2024ΕΛ'!AX21</f>
        <v>0</v>
      </c>
      <c r="AY21" s="73">
        <f>'04.2024ΕΛ'!AY21</f>
        <v>0</v>
      </c>
      <c r="AZ21" s="74">
        <f>'04.2024ΕΛ'!AZ21</f>
        <v>0</v>
      </c>
      <c r="BA21" s="74">
        <f>'04.2024ΕΛ'!BA21</f>
        <v>0</v>
      </c>
      <c r="BB21" s="74">
        <f>'04.2024ΕΛ'!BB21</f>
        <v>0</v>
      </c>
      <c r="BC21" s="82">
        <f>'04.2024ΕΛ'!BC21</f>
        <v>0</v>
      </c>
      <c r="BD21" s="37">
        <f>'04.2024ΕΛ'!BD21</f>
        <v>0</v>
      </c>
      <c r="BE21" s="73">
        <f>'04.2024ΕΛ'!BE21</f>
        <v>0</v>
      </c>
      <c r="BF21" s="74">
        <f>'04.2024ΕΛ'!BF21</f>
        <v>0</v>
      </c>
      <c r="BG21" s="74">
        <f>'04.2024ΕΛ'!BG21</f>
        <v>0</v>
      </c>
      <c r="BH21" s="74">
        <f>'04.2024ΕΛ'!BH21</f>
        <v>0</v>
      </c>
      <c r="BI21" s="82">
        <f>'04.2024ΕΛ'!BI21</f>
        <v>0</v>
      </c>
      <c r="BJ21" s="37">
        <f>'04.2024ΕΛ'!BJ21</f>
        <v>0</v>
      </c>
      <c r="BK21" s="73">
        <f>'04.2024ΕΛ'!BK21</f>
        <v>63</v>
      </c>
      <c r="BL21" s="74">
        <f>'04.2024ΕΛ'!BL21</f>
        <v>0</v>
      </c>
      <c r="BM21" s="74">
        <f>'04.2024ΕΛ'!BM21</f>
        <v>39718277</v>
      </c>
      <c r="BN21" s="74">
        <f>'04.2024ΕΛ'!BN21</f>
        <v>630448.8412698413</v>
      </c>
      <c r="BO21" s="82">
        <f>'04.2024ΕΛ'!BO21</f>
        <v>112719.87</v>
      </c>
      <c r="BP21" s="37">
        <f>'04.2024ΕΛ'!BP21</f>
        <v>1789.2042857142856</v>
      </c>
    </row>
    <row r="22" spans="1:68" s="8" customFormat="1" ht="19.5" customHeight="1" outlineLevel="1" x14ac:dyDescent="0.3">
      <c r="A22" s="154"/>
      <c r="B22" s="139" t="s">
        <v>83</v>
      </c>
      <c r="C22" s="9">
        <f>'04.2024ΕΛ'!C22</f>
        <v>0</v>
      </c>
      <c r="D22" s="10">
        <f>'04.2024ΕΛ'!D22</f>
        <v>0</v>
      </c>
      <c r="E22" s="10">
        <f>'04.2024ΕΛ'!E22</f>
        <v>0</v>
      </c>
      <c r="F22" s="10">
        <f>'04.2024ΕΛ'!F22</f>
        <v>0</v>
      </c>
      <c r="G22" s="30">
        <f>'04.2024ΕΛ'!G22</f>
        <v>0</v>
      </c>
      <c r="H22" s="83">
        <f>'04.2024ΕΛ'!H22</f>
        <v>0</v>
      </c>
      <c r="I22" s="9">
        <f>'04.2024ΕΛ'!I22</f>
        <v>0</v>
      </c>
      <c r="J22" s="10">
        <f>'04.2024ΕΛ'!J22</f>
        <v>0</v>
      </c>
      <c r="K22" s="10">
        <f>'04.2024ΕΛ'!K22</f>
        <v>0</v>
      </c>
      <c r="L22" s="10">
        <f>'04.2024ΕΛ'!L22</f>
        <v>0</v>
      </c>
      <c r="M22" s="30">
        <f>'04.2024ΕΛ'!M22</f>
        <v>0</v>
      </c>
      <c r="N22" s="83">
        <f>'04.2024ΕΛ'!N22</f>
        <v>0</v>
      </c>
      <c r="O22" s="9" t="str">
        <f>'04.2024ΕΛ'!O22</f>
        <v> </v>
      </c>
      <c r="P22" s="10">
        <f>'04.2024ΕΛ'!P22</f>
        <v>0</v>
      </c>
      <c r="Q22" s="10">
        <f>'04.2024ΕΛ'!Q22</f>
        <v>0</v>
      </c>
      <c r="R22" s="10">
        <f>'04.2024ΕΛ'!R22</f>
        <v>0</v>
      </c>
      <c r="S22" s="30">
        <f>'04.2024ΕΛ'!S22</f>
        <v>0</v>
      </c>
      <c r="T22" s="83">
        <f>'04.2024ΕΛ'!T22</f>
        <v>0</v>
      </c>
      <c r="U22" s="9">
        <f>'04.2024ΕΛ'!U22</f>
        <v>0</v>
      </c>
      <c r="V22" s="10">
        <f>'04.2024ΕΛ'!V22</f>
        <v>0</v>
      </c>
      <c r="W22" s="10">
        <f>'04.2024ΕΛ'!W22</f>
        <v>0</v>
      </c>
      <c r="X22" s="10">
        <f>'04.2024ΕΛ'!X22</f>
        <v>0</v>
      </c>
      <c r="Y22" s="30">
        <f>'04.2024ΕΛ'!Y22</f>
        <v>0</v>
      </c>
      <c r="Z22" s="83">
        <f>'04.2024ΕΛ'!Z22</f>
        <v>0</v>
      </c>
      <c r="AA22" s="9">
        <f>'04.2024ΕΛ'!AA22</f>
        <v>0</v>
      </c>
      <c r="AB22" s="10">
        <f>'04.2024ΕΛ'!AB22</f>
        <v>0</v>
      </c>
      <c r="AC22" s="10">
        <f>'04.2024ΕΛ'!AC22</f>
        <v>0</v>
      </c>
      <c r="AD22" s="10">
        <f>'04.2024ΕΛ'!AD22</f>
        <v>0</v>
      </c>
      <c r="AE22" s="30">
        <f>'04.2024ΕΛ'!AE22</f>
        <v>0</v>
      </c>
      <c r="AF22" s="83">
        <f>'04.2024ΕΛ'!AF22</f>
        <v>0</v>
      </c>
      <c r="AG22" s="9">
        <f>'04.2024ΕΛ'!AG22</f>
        <v>0</v>
      </c>
      <c r="AH22" s="10">
        <f>'04.2024ΕΛ'!AH22</f>
        <v>0</v>
      </c>
      <c r="AI22" s="10">
        <f>'04.2024ΕΛ'!AI22</f>
        <v>0</v>
      </c>
      <c r="AJ22" s="10">
        <f>'04.2024ΕΛ'!AJ22</f>
        <v>0</v>
      </c>
      <c r="AK22" s="30">
        <f>'04.2024ΕΛ'!AK22</f>
        <v>0</v>
      </c>
      <c r="AL22" s="83">
        <f>'04.2024ΕΛ'!AL22</f>
        <v>0</v>
      </c>
      <c r="AM22" s="9">
        <f>'04.2024ΕΛ'!AM22</f>
        <v>0</v>
      </c>
      <c r="AN22" s="10">
        <f>'04.2024ΕΛ'!AN22</f>
        <v>0</v>
      </c>
      <c r="AO22" s="10">
        <f>'04.2024ΕΛ'!AO22</f>
        <v>0</v>
      </c>
      <c r="AP22" s="10">
        <f>'04.2024ΕΛ'!AP22</f>
        <v>0</v>
      </c>
      <c r="AQ22" s="30">
        <f>'04.2024ΕΛ'!AQ22</f>
        <v>0</v>
      </c>
      <c r="AR22" s="83">
        <f>'04.2024ΕΛ'!AR22</f>
        <v>0</v>
      </c>
      <c r="AS22" s="9">
        <f>'04.2024ΕΛ'!AS22</f>
        <v>0</v>
      </c>
      <c r="AT22" s="10">
        <f>'04.2024ΕΛ'!AT22</f>
        <v>0</v>
      </c>
      <c r="AU22" s="10">
        <f>'04.2024ΕΛ'!AU22</f>
        <v>0</v>
      </c>
      <c r="AV22" s="10">
        <f>'04.2024ΕΛ'!AV22</f>
        <v>0</v>
      </c>
      <c r="AW22" s="30">
        <f>'04.2024ΕΛ'!AW22</f>
        <v>0</v>
      </c>
      <c r="AX22" s="83">
        <f>'04.2024ΕΛ'!AX22</f>
        <v>0</v>
      </c>
      <c r="AY22" s="9">
        <f>'04.2024ΕΛ'!AY22</f>
        <v>0</v>
      </c>
      <c r="AZ22" s="10">
        <f>'04.2024ΕΛ'!AZ22</f>
        <v>0</v>
      </c>
      <c r="BA22" s="10">
        <f>'04.2024ΕΛ'!BA22</f>
        <v>0</v>
      </c>
      <c r="BB22" s="10">
        <f>'04.2024ΕΛ'!BB22</f>
        <v>0</v>
      </c>
      <c r="BC22" s="30">
        <f>'04.2024ΕΛ'!BC22</f>
        <v>0</v>
      </c>
      <c r="BD22" s="83">
        <f>'04.2024ΕΛ'!BD22</f>
        <v>0</v>
      </c>
      <c r="BE22" s="9">
        <f>'04.2024ΕΛ'!BE22</f>
        <v>0</v>
      </c>
      <c r="BF22" s="10">
        <f>'04.2024ΕΛ'!BF22</f>
        <v>0</v>
      </c>
      <c r="BG22" s="10">
        <f>'04.2024ΕΛ'!BG22</f>
        <v>0</v>
      </c>
      <c r="BH22" s="10">
        <f>'04.2024ΕΛ'!BH22</f>
        <v>0</v>
      </c>
      <c r="BI22" s="30">
        <f>'04.2024ΕΛ'!BI22</f>
        <v>0</v>
      </c>
      <c r="BJ22" s="83">
        <f>'04.2024ΕΛ'!BJ22</f>
        <v>0</v>
      </c>
      <c r="BK22" s="9">
        <f>'04.2024ΕΛ'!BK22</f>
        <v>0</v>
      </c>
      <c r="BL22" s="10">
        <f>'04.2024ΕΛ'!BL22</f>
        <v>0</v>
      </c>
      <c r="BM22" s="10">
        <f>'04.2024ΕΛ'!BM22</f>
        <v>0</v>
      </c>
      <c r="BN22" s="10">
        <f>'04.2024ΕΛ'!BN22</f>
        <v>0</v>
      </c>
      <c r="BO22" s="30">
        <f>'04.2024ΕΛ'!BO22</f>
        <v>0</v>
      </c>
      <c r="BP22" s="83">
        <f>'04.2024ΕΛ'!BP22</f>
        <v>0</v>
      </c>
    </row>
    <row r="23" spans="1:68" s="8" customFormat="1" ht="19.5" customHeight="1" outlineLevel="1" x14ac:dyDescent="0.3">
      <c r="A23" s="154"/>
      <c r="B23" s="139" t="s">
        <v>84</v>
      </c>
      <c r="C23" s="9">
        <f>'04.2024ΕΛ'!C23</f>
        <v>0</v>
      </c>
      <c r="D23" s="10">
        <f>'04.2024ΕΛ'!D23</f>
        <v>0</v>
      </c>
      <c r="E23" s="10">
        <f>'04.2024ΕΛ'!E23</f>
        <v>0</v>
      </c>
      <c r="F23" s="10">
        <f>'04.2024ΕΛ'!F23</f>
        <v>0</v>
      </c>
      <c r="G23" s="30">
        <f>'04.2024ΕΛ'!G23</f>
        <v>0</v>
      </c>
      <c r="H23" s="83">
        <f>'04.2024ΕΛ'!H23</f>
        <v>0</v>
      </c>
      <c r="I23" s="9">
        <f>'04.2024ΕΛ'!I23</f>
        <v>0</v>
      </c>
      <c r="J23" s="10">
        <f>'04.2024ΕΛ'!J23</f>
        <v>0</v>
      </c>
      <c r="K23" s="10">
        <f>'04.2024ΕΛ'!K23</f>
        <v>0</v>
      </c>
      <c r="L23" s="10">
        <f>'04.2024ΕΛ'!L23</f>
        <v>0</v>
      </c>
      <c r="M23" s="30">
        <f>'04.2024ΕΛ'!M23</f>
        <v>0</v>
      </c>
      <c r="N23" s="83">
        <f>'04.2024ΕΛ'!N23</f>
        <v>0</v>
      </c>
      <c r="O23" s="9" t="str">
        <f>'04.2024ΕΛ'!O23</f>
        <v> </v>
      </c>
      <c r="P23" s="10">
        <f>'04.2024ΕΛ'!P23</f>
        <v>0</v>
      </c>
      <c r="Q23" s="10">
        <f>'04.2024ΕΛ'!Q23</f>
        <v>0</v>
      </c>
      <c r="R23" s="10">
        <f>'04.2024ΕΛ'!R23</f>
        <v>0</v>
      </c>
      <c r="S23" s="30">
        <f>'04.2024ΕΛ'!S23</f>
        <v>0</v>
      </c>
      <c r="T23" s="83">
        <f>'04.2024ΕΛ'!T23</f>
        <v>0</v>
      </c>
      <c r="U23" s="9">
        <f>'04.2024ΕΛ'!U23</f>
        <v>5</v>
      </c>
      <c r="V23" s="10">
        <f>'04.2024ΕΛ'!V23</f>
        <v>0</v>
      </c>
      <c r="W23" s="10">
        <f>'04.2024ΕΛ'!W23</f>
        <v>1299035</v>
      </c>
      <c r="X23" s="10">
        <f>'04.2024ΕΛ'!X23</f>
        <v>259807</v>
      </c>
      <c r="Y23" s="30">
        <f>'04.2024ΕΛ'!Y23</f>
        <v>21735.759999999998</v>
      </c>
      <c r="Z23" s="83">
        <f>'04.2024ΕΛ'!Z23</f>
        <v>4347.152</v>
      </c>
      <c r="AA23" s="9">
        <f>'04.2024ΕΛ'!AA23</f>
        <v>3</v>
      </c>
      <c r="AB23" s="10">
        <f>'04.2024ΕΛ'!AB23</f>
        <v>0</v>
      </c>
      <c r="AC23" s="10">
        <f>'04.2024ΕΛ'!AC23</f>
        <v>402030</v>
      </c>
      <c r="AD23" s="10">
        <f>'04.2024ΕΛ'!AD23</f>
        <v>134010</v>
      </c>
      <c r="AE23" s="30">
        <f>'04.2024ΕΛ'!AE23</f>
        <v>6104.09</v>
      </c>
      <c r="AF23" s="83">
        <f>'04.2024ΕΛ'!AF23</f>
        <v>2034.6966666666667</v>
      </c>
      <c r="AG23" s="9">
        <f>'04.2024ΕΛ'!AG23</f>
        <v>10</v>
      </c>
      <c r="AH23" s="10">
        <f>'04.2024ΕΛ'!AH23</f>
        <v>0</v>
      </c>
      <c r="AI23" s="10">
        <f>'04.2024ΕΛ'!AI23</f>
        <v>1383424</v>
      </c>
      <c r="AJ23" s="10">
        <f>'04.2024ΕΛ'!AJ23</f>
        <v>138342.39999999999</v>
      </c>
      <c r="AK23" s="30">
        <f>'04.2024ΕΛ'!AK23</f>
        <v>18907.189999999999</v>
      </c>
      <c r="AL23" s="83">
        <f>'04.2024ΕΛ'!AL23</f>
        <v>1890.7189999999998</v>
      </c>
      <c r="AM23" s="9">
        <f>'04.2024ΕΛ'!AM23</f>
        <v>0</v>
      </c>
      <c r="AN23" s="10">
        <f>'04.2024ΕΛ'!AN23</f>
        <v>0</v>
      </c>
      <c r="AO23" s="10">
        <f>'04.2024ΕΛ'!AO23</f>
        <v>0</v>
      </c>
      <c r="AP23" s="10">
        <f>'04.2024ΕΛ'!AP23</f>
        <v>0</v>
      </c>
      <c r="AQ23" s="30">
        <f>'04.2024ΕΛ'!AQ23</f>
        <v>0</v>
      </c>
      <c r="AR23" s="83">
        <f>'04.2024ΕΛ'!AR23</f>
        <v>0</v>
      </c>
      <c r="AS23" s="9">
        <f>'04.2024ΕΛ'!AS23</f>
        <v>0</v>
      </c>
      <c r="AT23" s="10">
        <f>'04.2024ΕΛ'!AT23</f>
        <v>0</v>
      </c>
      <c r="AU23" s="10">
        <f>'04.2024ΕΛ'!AU23</f>
        <v>0</v>
      </c>
      <c r="AV23" s="10">
        <f>'04.2024ΕΛ'!AV23</f>
        <v>0</v>
      </c>
      <c r="AW23" s="30">
        <f>'04.2024ΕΛ'!AW23</f>
        <v>0</v>
      </c>
      <c r="AX23" s="83">
        <f>'04.2024ΕΛ'!AX23</f>
        <v>0</v>
      </c>
      <c r="AY23" s="9">
        <f>'04.2024ΕΛ'!AY23</f>
        <v>0</v>
      </c>
      <c r="AZ23" s="10">
        <f>'04.2024ΕΛ'!AZ23</f>
        <v>0</v>
      </c>
      <c r="BA23" s="10">
        <f>'04.2024ΕΛ'!BA23</f>
        <v>0</v>
      </c>
      <c r="BB23" s="10">
        <f>'04.2024ΕΛ'!BB23</f>
        <v>0</v>
      </c>
      <c r="BC23" s="30">
        <f>'04.2024ΕΛ'!BC23</f>
        <v>0</v>
      </c>
      <c r="BD23" s="83">
        <f>'04.2024ΕΛ'!BD23</f>
        <v>0</v>
      </c>
      <c r="BE23" s="9">
        <f>'04.2024ΕΛ'!BE23</f>
        <v>0</v>
      </c>
      <c r="BF23" s="10">
        <f>'04.2024ΕΛ'!BF23</f>
        <v>0</v>
      </c>
      <c r="BG23" s="10">
        <f>'04.2024ΕΛ'!BG23</f>
        <v>0</v>
      </c>
      <c r="BH23" s="10">
        <f>'04.2024ΕΛ'!BH23</f>
        <v>0</v>
      </c>
      <c r="BI23" s="30">
        <f>'04.2024ΕΛ'!BI23</f>
        <v>0</v>
      </c>
      <c r="BJ23" s="83">
        <f>'04.2024ΕΛ'!BJ23</f>
        <v>0</v>
      </c>
      <c r="BK23" s="9">
        <f>'04.2024ΕΛ'!BK23</f>
        <v>18</v>
      </c>
      <c r="BL23" s="10">
        <f>'04.2024ΕΛ'!BL23</f>
        <v>0</v>
      </c>
      <c r="BM23" s="10">
        <f>'04.2024ΕΛ'!BM23</f>
        <v>3084489</v>
      </c>
      <c r="BN23" s="10">
        <f>'04.2024ΕΛ'!BN23</f>
        <v>171360.5</v>
      </c>
      <c r="BO23" s="30">
        <f>'04.2024ΕΛ'!BO23</f>
        <v>46747.039999999994</v>
      </c>
      <c r="BP23" s="83">
        <f>'04.2024ΕΛ'!BP23</f>
        <v>2597.0577777777776</v>
      </c>
    </row>
    <row r="24" spans="1:68" s="8" customFormat="1" ht="19.5" customHeight="1" outlineLevel="1" x14ac:dyDescent="0.3">
      <c r="A24" s="154"/>
      <c r="B24" s="139" t="s">
        <v>29</v>
      </c>
      <c r="C24" s="9">
        <f>'04.2024ΕΛ'!C24</f>
        <v>4</v>
      </c>
      <c r="D24" s="10">
        <f>'04.2024ΕΛ'!D24</f>
        <v>0</v>
      </c>
      <c r="E24" s="10">
        <f>'04.2024ΕΛ'!E24</f>
        <v>5236379</v>
      </c>
      <c r="F24" s="10">
        <f>'04.2024ΕΛ'!F24</f>
        <v>1309094.75</v>
      </c>
      <c r="G24" s="30">
        <f>'04.2024ΕΛ'!G24</f>
        <v>5512.87</v>
      </c>
      <c r="H24" s="83">
        <f>'04.2024ΕΛ'!H24</f>
        <v>1378.2175</v>
      </c>
      <c r="I24" s="9">
        <f>'04.2024ΕΛ'!I24</f>
        <v>2</v>
      </c>
      <c r="J24" s="10">
        <f>'04.2024ΕΛ'!J24</f>
        <v>0</v>
      </c>
      <c r="K24" s="10">
        <f>'04.2024ΕΛ'!K24</f>
        <v>1057169</v>
      </c>
      <c r="L24" s="10">
        <f>'04.2024ΕΛ'!L24</f>
        <v>528584.5</v>
      </c>
      <c r="M24" s="30">
        <f>'04.2024ΕΛ'!M24</f>
        <v>2478.1099999999997</v>
      </c>
      <c r="N24" s="83">
        <f>'04.2024ΕΛ'!N24</f>
        <v>1239.0549999999998</v>
      </c>
      <c r="O24" s="9" t="str">
        <f>'04.2024ΕΛ'!O24</f>
        <v> </v>
      </c>
      <c r="P24" s="10">
        <f>'04.2024ΕΛ'!P24</f>
        <v>0</v>
      </c>
      <c r="Q24" s="10">
        <f>'04.2024ΕΛ'!Q24</f>
        <v>0</v>
      </c>
      <c r="R24" s="10">
        <f>'04.2024ΕΛ'!R24</f>
        <v>0</v>
      </c>
      <c r="S24" s="30">
        <f>'04.2024ΕΛ'!S24</f>
        <v>0</v>
      </c>
      <c r="T24" s="83">
        <f>'04.2024ΕΛ'!T24</f>
        <v>0</v>
      </c>
      <c r="U24" s="9">
        <f>'04.2024ΕΛ'!U24</f>
        <v>0</v>
      </c>
      <c r="V24" s="10">
        <f>'04.2024ΕΛ'!V24</f>
        <v>0</v>
      </c>
      <c r="W24" s="10">
        <f>'04.2024ΕΛ'!W24</f>
        <v>0</v>
      </c>
      <c r="X24" s="10">
        <f>'04.2024ΕΛ'!X24</f>
        <v>0</v>
      </c>
      <c r="Y24" s="30">
        <f>'04.2024ΕΛ'!Y24</f>
        <v>0</v>
      </c>
      <c r="Z24" s="83">
        <f>'04.2024ΕΛ'!Z24</f>
        <v>0</v>
      </c>
      <c r="AA24" s="9">
        <f>'04.2024ΕΛ'!AA24</f>
        <v>0</v>
      </c>
      <c r="AB24" s="10">
        <f>'04.2024ΕΛ'!AB24</f>
        <v>0</v>
      </c>
      <c r="AC24" s="10">
        <f>'04.2024ΕΛ'!AC24</f>
        <v>0</v>
      </c>
      <c r="AD24" s="10">
        <f>'04.2024ΕΛ'!AD24</f>
        <v>0</v>
      </c>
      <c r="AE24" s="30">
        <f>'04.2024ΕΛ'!AE24</f>
        <v>0</v>
      </c>
      <c r="AF24" s="83">
        <f>'04.2024ΕΛ'!AF24</f>
        <v>0</v>
      </c>
      <c r="AG24" s="9">
        <f>'04.2024ΕΛ'!AG24</f>
        <v>0</v>
      </c>
      <c r="AH24" s="10">
        <f>'04.2024ΕΛ'!AH24</f>
        <v>0</v>
      </c>
      <c r="AI24" s="10">
        <f>'04.2024ΕΛ'!AI24</f>
        <v>0</v>
      </c>
      <c r="AJ24" s="10">
        <f>'04.2024ΕΛ'!AJ24</f>
        <v>0</v>
      </c>
      <c r="AK24" s="30">
        <f>'04.2024ΕΛ'!AK24</f>
        <v>0</v>
      </c>
      <c r="AL24" s="83">
        <f>'04.2024ΕΛ'!AL24</f>
        <v>0</v>
      </c>
      <c r="AM24" s="9">
        <f>'04.2024ΕΛ'!AM24</f>
        <v>0</v>
      </c>
      <c r="AN24" s="10">
        <f>'04.2024ΕΛ'!AN24</f>
        <v>0</v>
      </c>
      <c r="AO24" s="10">
        <f>'04.2024ΕΛ'!AO24</f>
        <v>0</v>
      </c>
      <c r="AP24" s="10">
        <f>'04.2024ΕΛ'!AP24</f>
        <v>0</v>
      </c>
      <c r="AQ24" s="30">
        <f>'04.2024ΕΛ'!AQ24</f>
        <v>0</v>
      </c>
      <c r="AR24" s="83">
        <f>'04.2024ΕΛ'!AR24</f>
        <v>0</v>
      </c>
      <c r="AS24" s="9">
        <f>'04.2024ΕΛ'!AS24</f>
        <v>0</v>
      </c>
      <c r="AT24" s="10">
        <f>'04.2024ΕΛ'!AT24</f>
        <v>0</v>
      </c>
      <c r="AU24" s="10">
        <f>'04.2024ΕΛ'!AU24</f>
        <v>0</v>
      </c>
      <c r="AV24" s="10">
        <f>'04.2024ΕΛ'!AV24</f>
        <v>0</v>
      </c>
      <c r="AW24" s="30">
        <f>'04.2024ΕΛ'!AW24</f>
        <v>0</v>
      </c>
      <c r="AX24" s="83">
        <f>'04.2024ΕΛ'!AX24</f>
        <v>0</v>
      </c>
      <c r="AY24" s="9">
        <f>'04.2024ΕΛ'!AY24</f>
        <v>0</v>
      </c>
      <c r="AZ24" s="10">
        <f>'04.2024ΕΛ'!AZ24</f>
        <v>0</v>
      </c>
      <c r="BA24" s="10">
        <f>'04.2024ΕΛ'!BA24</f>
        <v>0</v>
      </c>
      <c r="BB24" s="10">
        <f>'04.2024ΕΛ'!BB24</f>
        <v>0</v>
      </c>
      <c r="BC24" s="30">
        <f>'04.2024ΕΛ'!BC24</f>
        <v>0</v>
      </c>
      <c r="BD24" s="83">
        <f>'04.2024ΕΛ'!BD24</f>
        <v>0</v>
      </c>
      <c r="BE24" s="9">
        <f>'04.2024ΕΛ'!BE24</f>
        <v>0</v>
      </c>
      <c r="BF24" s="10">
        <f>'04.2024ΕΛ'!BF24</f>
        <v>0</v>
      </c>
      <c r="BG24" s="10">
        <f>'04.2024ΕΛ'!BG24</f>
        <v>0</v>
      </c>
      <c r="BH24" s="10">
        <f>'04.2024ΕΛ'!BH24</f>
        <v>0</v>
      </c>
      <c r="BI24" s="30">
        <f>'04.2024ΕΛ'!BI24</f>
        <v>0</v>
      </c>
      <c r="BJ24" s="83">
        <f>'04.2024ΕΛ'!BJ24</f>
        <v>0</v>
      </c>
      <c r="BK24" s="9">
        <f>'04.2024ΕΛ'!BK24</f>
        <v>6</v>
      </c>
      <c r="BL24" s="10">
        <f>'04.2024ΕΛ'!BL24</f>
        <v>0</v>
      </c>
      <c r="BM24" s="10">
        <f>'04.2024ΕΛ'!BM24</f>
        <v>6293548</v>
      </c>
      <c r="BN24" s="10">
        <f>'04.2024ΕΛ'!BN24</f>
        <v>1048924.6666666667</v>
      </c>
      <c r="BO24" s="30">
        <f>'04.2024ΕΛ'!BO24</f>
        <v>7990.98</v>
      </c>
      <c r="BP24" s="83">
        <f>'04.2024ΕΛ'!BP24</f>
        <v>1331.83</v>
      </c>
    </row>
    <row r="25" spans="1:68" s="15" customFormat="1" ht="19.5" customHeight="1" outlineLevel="1" x14ac:dyDescent="0.3">
      <c r="A25" s="154"/>
      <c r="B25" s="139" t="s">
        <v>85</v>
      </c>
      <c r="C25" s="9">
        <f>'04.2024ΕΛ'!C25</f>
        <v>1</v>
      </c>
      <c r="D25" s="10">
        <f>'04.2024ΕΛ'!D25</f>
        <v>0</v>
      </c>
      <c r="E25" s="10">
        <f>'04.2024ΕΛ'!E25</f>
        <v>1102960</v>
      </c>
      <c r="F25" s="10">
        <f>'04.2024ΕΛ'!F25</f>
        <v>1102960</v>
      </c>
      <c r="G25" s="30">
        <f>'04.2024ΕΛ'!G25</f>
        <v>781.31</v>
      </c>
      <c r="H25" s="83">
        <f>'04.2024ΕΛ'!H25</f>
        <v>781.31</v>
      </c>
      <c r="I25" s="9">
        <f>'04.2024ΕΛ'!I25</f>
        <v>2</v>
      </c>
      <c r="J25" s="10">
        <f>'04.2024ΕΛ'!J25</f>
        <v>0</v>
      </c>
      <c r="K25" s="10">
        <f>'04.2024ΕΛ'!K25</f>
        <v>1068290</v>
      </c>
      <c r="L25" s="10">
        <f>'04.2024ΕΛ'!L25</f>
        <v>534145</v>
      </c>
      <c r="M25" s="30">
        <f>'04.2024ΕΛ'!M25</f>
        <v>1223.93</v>
      </c>
      <c r="N25" s="83">
        <f>'04.2024ΕΛ'!N25</f>
        <v>611.96500000000003</v>
      </c>
      <c r="O25" s="9">
        <f>'04.2024ΕΛ'!O25</f>
        <v>8</v>
      </c>
      <c r="P25" s="10">
        <f>'04.2024ΕΛ'!P25</f>
        <v>0</v>
      </c>
      <c r="Q25" s="10">
        <f>'04.2024ΕΛ'!Q25</f>
        <v>12306133</v>
      </c>
      <c r="R25" s="10">
        <f>'04.2024ΕΛ'!R25</f>
        <v>1538266.625</v>
      </c>
      <c r="S25" s="30">
        <f>'04.2024ΕΛ'!S25</f>
        <v>16935.759999999998</v>
      </c>
      <c r="T25" s="83">
        <f>'04.2024ΕΛ'!T25</f>
        <v>2116.9699999999998</v>
      </c>
      <c r="U25" s="9">
        <f>'04.2024ΕΛ'!U25</f>
        <v>19</v>
      </c>
      <c r="V25" s="10">
        <f>'04.2024ΕΛ'!V25</f>
        <v>0</v>
      </c>
      <c r="W25" s="10">
        <f>'04.2024ΕΛ'!W25</f>
        <v>11497296</v>
      </c>
      <c r="X25" s="10">
        <f>'04.2024ΕΛ'!X25</f>
        <v>605120.84210526315</v>
      </c>
      <c r="Y25" s="30">
        <f>'04.2024ΕΛ'!Y25</f>
        <v>28203.17</v>
      </c>
      <c r="Z25" s="83">
        <f>'04.2024ΕΛ'!Z25</f>
        <v>1484.3773684210526</v>
      </c>
      <c r="AA25" s="9">
        <f>'04.2024ΕΛ'!AA25</f>
        <v>6</v>
      </c>
      <c r="AB25" s="10">
        <f>'04.2024ΕΛ'!AB25</f>
        <v>0</v>
      </c>
      <c r="AC25" s="10">
        <f>'04.2024ΕΛ'!AC25</f>
        <v>3556310</v>
      </c>
      <c r="AD25" s="10">
        <f>'04.2024ΕΛ'!AD25</f>
        <v>592718.33333333337</v>
      </c>
      <c r="AE25" s="30">
        <f>'04.2024ΕΛ'!AE25</f>
        <v>7509.86</v>
      </c>
      <c r="AF25" s="83">
        <f>'04.2024ΕΛ'!AF25</f>
        <v>1251.6433333333332</v>
      </c>
      <c r="AG25" s="9">
        <f>'04.2024ΕΛ'!AG25</f>
        <v>3</v>
      </c>
      <c r="AH25" s="10">
        <f>'04.2024ΕΛ'!AH25</f>
        <v>0</v>
      </c>
      <c r="AI25" s="10">
        <f>'04.2024ΕΛ'!AI25</f>
        <v>809251</v>
      </c>
      <c r="AJ25" s="10">
        <f>'04.2024ΕΛ'!AJ25</f>
        <v>269750.33333333331</v>
      </c>
      <c r="AK25" s="30">
        <f>'04.2024ΕΛ'!AK25</f>
        <v>3327.82</v>
      </c>
      <c r="AL25" s="83">
        <f>'04.2024ΕΛ'!AL25</f>
        <v>1109.2733333333333</v>
      </c>
      <c r="AM25" s="9">
        <f>'04.2024ΕΛ'!AM25</f>
        <v>0</v>
      </c>
      <c r="AN25" s="10">
        <f>'04.2024ΕΛ'!AN25</f>
        <v>0</v>
      </c>
      <c r="AO25" s="10">
        <f>'04.2024ΕΛ'!AO25</f>
        <v>0</v>
      </c>
      <c r="AP25" s="10">
        <f>'04.2024ΕΛ'!AP25</f>
        <v>0</v>
      </c>
      <c r="AQ25" s="30">
        <f>'04.2024ΕΛ'!AQ25</f>
        <v>0</v>
      </c>
      <c r="AR25" s="83">
        <f>'04.2024ΕΛ'!AR25</f>
        <v>0</v>
      </c>
      <c r="AS25" s="9">
        <f>'04.2024ΕΛ'!AS25</f>
        <v>0</v>
      </c>
      <c r="AT25" s="10">
        <f>'04.2024ΕΛ'!AT25</f>
        <v>0</v>
      </c>
      <c r="AU25" s="10">
        <f>'04.2024ΕΛ'!AU25</f>
        <v>0</v>
      </c>
      <c r="AV25" s="10">
        <f>'04.2024ΕΛ'!AV25</f>
        <v>0</v>
      </c>
      <c r="AW25" s="30">
        <f>'04.2024ΕΛ'!AW25</f>
        <v>0</v>
      </c>
      <c r="AX25" s="83">
        <f>'04.2024ΕΛ'!AX25</f>
        <v>0</v>
      </c>
      <c r="AY25" s="9">
        <f>'04.2024ΕΛ'!AY25</f>
        <v>0</v>
      </c>
      <c r="AZ25" s="10">
        <f>'04.2024ΕΛ'!AZ25</f>
        <v>0</v>
      </c>
      <c r="BA25" s="10">
        <f>'04.2024ΕΛ'!BA25</f>
        <v>0</v>
      </c>
      <c r="BB25" s="10">
        <f>'04.2024ΕΛ'!BB25</f>
        <v>0</v>
      </c>
      <c r="BC25" s="30">
        <f>'04.2024ΕΛ'!BC25</f>
        <v>0</v>
      </c>
      <c r="BD25" s="83">
        <f>'04.2024ΕΛ'!BD25</f>
        <v>0</v>
      </c>
      <c r="BE25" s="9">
        <f>'04.2024ΕΛ'!BE25</f>
        <v>0</v>
      </c>
      <c r="BF25" s="10">
        <f>'04.2024ΕΛ'!BF25</f>
        <v>0</v>
      </c>
      <c r="BG25" s="10">
        <f>'04.2024ΕΛ'!BG25</f>
        <v>0</v>
      </c>
      <c r="BH25" s="10">
        <f>'04.2024ΕΛ'!BH25</f>
        <v>0</v>
      </c>
      <c r="BI25" s="30">
        <f>'04.2024ΕΛ'!BI25</f>
        <v>0</v>
      </c>
      <c r="BJ25" s="83">
        <f>'04.2024ΕΛ'!BJ25</f>
        <v>0</v>
      </c>
      <c r="BK25" s="9">
        <f>'04.2024ΕΛ'!BK25</f>
        <v>39</v>
      </c>
      <c r="BL25" s="10">
        <f>'04.2024ΕΛ'!BL25</f>
        <v>0</v>
      </c>
      <c r="BM25" s="10">
        <f>'04.2024ΕΛ'!BM25</f>
        <v>30340240</v>
      </c>
      <c r="BN25" s="10">
        <f>'04.2024ΕΛ'!BN25</f>
        <v>777954.87179487175</v>
      </c>
      <c r="BO25" s="30">
        <f>'04.2024ΕΛ'!BO25</f>
        <v>57981.85</v>
      </c>
      <c r="BP25" s="83">
        <f>'04.2024ΕΛ'!BP25</f>
        <v>1486.7141025641026</v>
      </c>
    </row>
    <row r="26" spans="1:68" s="15" customFormat="1" ht="19.5" customHeight="1" outlineLevel="1" thickBot="1" x14ac:dyDescent="0.35">
      <c r="A26" s="155"/>
      <c r="B26" s="139" t="s">
        <v>86</v>
      </c>
      <c r="C26" s="160">
        <f>'04.2024ΕΛ'!C26</f>
        <v>0</v>
      </c>
      <c r="D26" s="148">
        <f>'04.2024ΕΛ'!D26</f>
        <v>0</v>
      </c>
      <c r="E26" s="157">
        <f>'04.2024ΕΛ'!E26</f>
        <v>0</v>
      </c>
      <c r="F26" s="10">
        <f>'04.2024ΕΛ'!F26</f>
        <v>0</v>
      </c>
      <c r="G26" s="140">
        <f>'04.2024ΕΛ'!G26</f>
        <v>0</v>
      </c>
      <c r="H26" s="83">
        <f>'04.2024ΕΛ'!H26</f>
        <v>0</v>
      </c>
      <c r="I26" s="160">
        <f>'04.2024ΕΛ'!I26</f>
        <v>0</v>
      </c>
      <c r="J26" s="148">
        <f>'04.2024ΕΛ'!J26</f>
        <v>0</v>
      </c>
      <c r="K26" s="157">
        <f>'04.2024ΕΛ'!K26</f>
        <v>0</v>
      </c>
      <c r="L26" s="10">
        <f>'04.2024ΕΛ'!L26</f>
        <v>0</v>
      </c>
      <c r="M26" s="140">
        <f>'04.2024ΕΛ'!M26</f>
        <v>0</v>
      </c>
      <c r="N26" s="83">
        <f>'04.2024ΕΛ'!N26</f>
        <v>0</v>
      </c>
      <c r="O26" s="160" t="str">
        <f>'04.2024ΕΛ'!O26</f>
        <v> </v>
      </c>
      <c r="P26" s="148">
        <f>'04.2024ΕΛ'!P26</f>
        <v>0</v>
      </c>
      <c r="Q26" s="157">
        <f>'04.2024ΕΛ'!Q26</f>
        <v>0</v>
      </c>
      <c r="R26" s="10">
        <f>'04.2024ΕΛ'!R26</f>
        <v>0</v>
      </c>
      <c r="S26" s="140">
        <f>'04.2024ΕΛ'!S26</f>
        <v>0</v>
      </c>
      <c r="T26" s="83">
        <f>'04.2024ΕΛ'!T26</f>
        <v>0</v>
      </c>
      <c r="U26" s="160">
        <f>'04.2024ΕΛ'!U26</f>
        <v>0</v>
      </c>
      <c r="V26" s="148">
        <f>'04.2024ΕΛ'!V26</f>
        <v>0</v>
      </c>
      <c r="W26" s="157">
        <f>'04.2024ΕΛ'!W26</f>
        <v>0</v>
      </c>
      <c r="X26" s="10">
        <f>'04.2024ΕΛ'!X26</f>
        <v>0</v>
      </c>
      <c r="Y26" s="140">
        <f>'04.2024ΕΛ'!Y26</f>
        <v>0</v>
      </c>
      <c r="Z26" s="83">
        <f>'04.2024ΕΛ'!Z26</f>
        <v>0</v>
      </c>
      <c r="AA26" s="160">
        <f>'04.2024ΕΛ'!AA26</f>
        <v>0</v>
      </c>
      <c r="AB26" s="148">
        <f>'04.2024ΕΛ'!AB26</f>
        <v>0</v>
      </c>
      <c r="AC26" s="157">
        <f>'04.2024ΕΛ'!AC26</f>
        <v>0</v>
      </c>
      <c r="AD26" s="10">
        <f>'04.2024ΕΛ'!AD26</f>
        <v>0</v>
      </c>
      <c r="AE26" s="140">
        <f>'04.2024ΕΛ'!AE26</f>
        <v>0</v>
      </c>
      <c r="AF26" s="83">
        <f>'04.2024ΕΛ'!AF26</f>
        <v>0</v>
      </c>
      <c r="AG26" s="160">
        <f>'04.2024ΕΛ'!AG26</f>
        <v>0</v>
      </c>
      <c r="AH26" s="148">
        <f>'04.2024ΕΛ'!AH26</f>
        <v>0</v>
      </c>
      <c r="AI26" s="157">
        <f>'04.2024ΕΛ'!AI26</f>
        <v>0</v>
      </c>
      <c r="AJ26" s="10">
        <f>'04.2024ΕΛ'!AJ26</f>
        <v>0</v>
      </c>
      <c r="AK26" s="140">
        <f>'04.2024ΕΛ'!AK26</f>
        <v>0</v>
      </c>
      <c r="AL26" s="83">
        <f>'04.2024ΕΛ'!AL26</f>
        <v>0</v>
      </c>
      <c r="AM26" s="160">
        <f>'04.2024ΕΛ'!AM26</f>
        <v>0</v>
      </c>
      <c r="AN26" s="148">
        <f>'04.2024ΕΛ'!AN26</f>
        <v>0</v>
      </c>
      <c r="AO26" s="157">
        <f>'04.2024ΕΛ'!AO26</f>
        <v>0</v>
      </c>
      <c r="AP26" s="10">
        <f>'04.2024ΕΛ'!AP26</f>
        <v>0</v>
      </c>
      <c r="AQ26" s="140">
        <f>'04.2024ΕΛ'!AQ26</f>
        <v>0</v>
      </c>
      <c r="AR26" s="83">
        <f>'04.2024ΕΛ'!AR26</f>
        <v>0</v>
      </c>
      <c r="AS26" s="160">
        <f>'04.2024ΕΛ'!AS26</f>
        <v>0</v>
      </c>
      <c r="AT26" s="148">
        <f>'04.2024ΕΛ'!AT26</f>
        <v>0</v>
      </c>
      <c r="AU26" s="157">
        <f>'04.2024ΕΛ'!AU26</f>
        <v>0</v>
      </c>
      <c r="AV26" s="10">
        <f>'04.2024ΕΛ'!AV26</f>
        <v>0</v>
      </c>
      <c r="AW26" s="140">
        <f>'04.2024ΕΛ'!AW26</f>
        <v>0</v>
      </c>
      <c r="AX26" s="83">
        <f>'04.2024ΕΛ'!AX26</f>
        <v>0</v>
      </c>
      <c r="AY26" s="160">
        <f>'04.2024ΕΛ'!AY26</f>
        <v>0</v>
      </c>
      <c r="AZ26" s="148">
        <f>'04.2024ΕΛ'!AZ26</f>
        <v>0</v>
      </c>
      <c r="BA26" s="157">
        <f>'04.2024ΕΛ'!BA26</f>
        <v>0</v>
      </c>
      <c r="BB26" s="10">
        <f>'04.2024ΕΛ'!BB26</f>
        <v>0</v>
      </c>
      <c r="BC26" s="140">
        <f>'04.2024ΕΛ'!BC26</f>
        <v>0</v>
      </c>
      <c r="BD26" s="83">
        <f>'04.2024ΕΛ'!BD26</f>
        <v>0</v>
      </c>
      <c r="BE26" s="160">
        <f>'04.2024ΕΛ'!BE26</f>
        <v>0</v>
      </c>
      <c r="BF26" s="148">
        <f>'04.2024ΕΛ'!BF26</f>
        <v>0</v>
      </c>
      <c r="BG26" s="157">
        <f>'04.2024ΕΛ'!BG26</f>
        <v>0</v>
      </c>
      <c r="BH26" s="10">
        <f>'04.2024ΕΛ'!BH26</f>
        <v>0</v>
      </c>
      <c r="BI26" s="140">
        <f>'04.2024ΕΛ'!BI26</f>
        <v>0</v>
      </c>
      <c r="BJ26" s="83">
        <f>'04.2024ΕΛ'!BJ26</f>
        <v>0</v>
      </c>
      <c r="BK26" s="160">
        <f>'04.2024ΕΛ'!BK26</f>
        <v>0</v>
      </c>
      <c r="BL26" s="148">
        <f>'04.2024ΕΛ'!BL26</f>
        <v>0</v>
      </c>
      <c r="BM26" s="157">
        <f>'04.2024ΕΛ'!BM26</f>
        <v>0</v>
      </c>
      <c r="BN26" s="10">
        <f>'04.2024ΕΛ'!BN26</f>
        <v>0</v>
      </c>
      <c r="BO26" s="140">
        <f>'04.2024ΕΛ'!BO26</f>
        <v>0</v>
      </c>
      <c r="BP26" s="83">
        <f>'04.2024ΕΛ'!BP26</f>
        <v>0</v>
      </c>
    </row>
    <row r="27" spans="1:68" s="8" customFormat="1" ht="36" customHeight="1" x14ac:dyDescent="0.3">
      <c r="A27" s="153">
        <v>4</v>
      </c>
      <c r="B27" s="141" t="s">
        <v>89</v>
      </c>
      <c r="C27" s="73">
        <f>'04.2024ΕΛ'!C27</f>
        <v>14780</v>
      </c>
      <c r="D27" s="74">
        <f>'04.2024ΕΛ'!D27</f>
        <v>0</v>
      </c>
      <c r="E27" s="74">
        <f>'04.2024ΕΛ'!E27</f>
        <v>2831109</v>
      </c>
      <c r="F27" s="74">
        <f>'04.2024ΕΛ'!F27</f>
        <v>191.55</v>
      </c>
      <c r="G27" s="82">
        <f>'04.2024ΕΛ'!G27</f>
        <v>67886.44</v>
      </c>
      <c r="H27" s="37">
        <f>'04.2024ΕΛ'!H27</f>
        <v>4.5931285520974292</v>
      </c>
      <c r="I27" s="73">
        <f>'04.2024ΕΛ'!I27</f>
        <v>10069</v>
      </c>
      <c r="J27" s="74">
        <f>'04.2024ΕΛ'!J27</f>
        <v>0</v>
      </c>
      <c r="K27" s="74">
        <f>'04.2024ΕΛ'!K27</f>
        <v>1940045</v>
      </c>
      <c r="L27" s="74">
        <f>'04.2024ΕΛ'!L27</f>
        <v>192.67504220875955</v>
      </c>
      <c r="M27" s="82">
        <f>'04.2024ΕΛ'!M27</f>
        <v>60557.86</v>
      </c>
      <c r="N27" s="37">
        <f>'04.2024ΕΛ'!N27</f>
        <v>6.0142874168239153</v>
      </c>
      <c r="O27" s="73">
        <f>'04.2024ΕΛ'!O27</f>
        <v>8438</v>
      </c>
      <c r="P27" s="74">
        <f>'04.2024ΕΛ'!P27</f>
        <v>0</v>
      </c>
      <c r="Q27" s="74">
        <f>'04.2024ΕΛ'!Q27</f>
        <v>1513293</v>
      </c>
      <c r="R27" s="74">
        <f>'04.2024ΕΛ'!R27</f>
        <v>179.34261673382318</v>
      </c>
      <c r="S27" s="82">
        <f>'04.2024ΕΛ'!S27</f>
        <v>49962.010000000009</v>
      </c>
      <c r="T27" s="37">
        <f>'04.2024ΕΛ'!T27</f>
        <v>5.9210725290353174</v>
      </c>
      <c r="U27" s="73">
        <f>'04.2024ΕΛ'!U27</f>
        <v>400</v>
      </c>
      <c r="V27" s="74">
        <f>'04.2024ΕΛ'!V27</f>
        <v>0</v>
      </c>
      <c r="W27" s="74">
        <f>'04.2024ΕΛ'!W27</f>
        <v>43543</v>
      </c>
      <c r="X27" s="74">
        <f>'04.2024ΕΛ'!X27</f>
        <v>108.8575</v>
      </c>
      <c r="Y27" s="82">
        <f>'04.2024ΕΛ'!Y27</f>
        <v>3121.94</v>
      </c>
      <c r="Z27" s="37">
        <f>'04.2024ΕΛ'!Z27</f>
        <v>7.8048500000000001</v>
      </c>
      <c r="AA27" s="73">
        <f>'04.2024ΕΛ'!AA27</f>
        <v>480</v>
      </c>
      <c r="AB27" s="74">
        <f>'04.2024ΕΛ'!AB27</f>
        <v>0</v>
      </c>
      <c r="AC27" s="74">
        <f>'04.2024ΕΛ'!AC27</f>
        <v>110693</v>
      </c>
      <c r="AD27" s="74">
        <f>'04.2024ΕΛ'!AD27</f>
        <v>230.61041666666668</v>
      </c>
      <c r="AE27" s="82">
        <f>'04.2024ΕΛ'!AE27</f>
        <v>4469</v>
      </c>
      <c r="AF27" s="37">
        <f>'04.2024ΕΛ'!AF27</f>
        <v>9.3104166666666668</v>
      </c>
      <c r="AG27" s="73">
        <f>'04.2024ΕΛ'!AG27</f>
        <v>501</v>
      </c>
      <c r="AH27" s="74">
        <f>'04.2024ΕΛ'!AH27</f>
        <v>0</v>
      </c>
      <c r="AI27" s="74">
        <f>'04.2024ΕΛ'!AI27</f>
        <v>77681</v>
      </c>
      <c r="AJ27" s="74">
        <f>'04.2024ΕΛ'!AJ27</f>
        <v>155.05189620758483</v>
      </c>
      <c r="AK27" s="82">
        <f>'04.2024ΕΛ'!AK27</f>
        <v>4297.2999999999993</v>
      </c>
      <c r="AL27" s="37">
        <f>'04.2024ΕΛ'!AL27</f>
        <v>8.5774451097804381</v>
      </c>
      <c r="AM27" s="73">
        <f>'04.2024ΕΛ'!AM27</f>
        <v>0</v>
      </c>
      <c r="AN27" s="74">
        <f>'04.2024ΕΛ'!AN27</f>
        <v>0</v>
      </c>
      <c r="AO27" s="74">
        <f>'04.2024ΕΛ'!AO27</f>
        <v>0</v>
      </c>
      <c r="AP27" s="74">
        <f>'04.2024ΕΛ'!AP27</f>
        <v>0</v>
      </c>
      <c r="AQ27" s="82">
        <f>'04.2024ΕΛ'!AQ27</f>
        <v>0</v>
      </c>
      <c r="AR27" s="37">
        <f>'04.2024ΕΛ'!AR27</f>
        <v>0</v>
      </c>
      <c r="AS27" s="73">
        <f>'04.2024ΕΛ'!AS27</f>
        <v>0</v>
      </c>
      <c r="AT27" s="74">
        <f>'04.2024ΕΛ'!AT27</f>
        <v>0</v>
      </c>
      <c r="AU27" s="74">
        <f>'04.2024ΕΛ'!AU27</f>
        <v>0</v>
      </c>
      <c r="AV27" s="74">
        <f>'04.2024ΕΛ'!AV27</f>
        <v>0</v>
      </c>
      <c r="AW27" s="82">
        <f>'04.2024ΕΛ'!AW27</f>
        <v>0</v>
      </c>
      <c r="AX27" s="37">
        <f>'04.2024ΕΛ'!AX27</f>
        <v>0</v>
      </c>
      <c r="AY27" s="73">
        <f>'04.2024ΕΛ'!AY27</f>
        <v>0</v>
      </c>
      <c r="AZ27" s="74">
        <f>'04.2024ΕΛ'!AZ27</f>
        <v>0</v>
      </c>
      <c r="BA27" s="74">
        <f>'04.2024ΕΛ'!BA27</f>
        <v>0</v>
      </c>
      <c r="BB27" s="74">
        <f>'04.2024ΕΛ'!BB27</f>
        <v>0</v>
      </c>
      <c r="BC27" s="82">
        <f>'04.2024ΕΛ'!BC27</f>
        <v>0</v>
      </c>
      <c r="BD27" s="37">
        <f>'04.2024ΕΛ'!BD27</f>
        <v>0</v>
      </c>
      <c r="BE27" s="73">
        <f>'04.2024ΕΛ'!BE27</f>
        <v>0</v>
      </c>
      <c r="BF27" s="74">
        <f>'04.2024ΕΛ'!BF27</f>
        <v>0</v>
      </c>
      <c r="BG27" s="74">
        <f>'04.2024ΕΛ'!BG27</f>
        <v>0</v>
      </c>
      <c r="BH27" s="74">
        <f>'04.2024ΕΛ'!BH27</f>
        <v>0</v>
      </c>
      <c r="BI27" s="82">
        <f>'04.2024ΕΛ'!BI27</f>
        <v>0</v>
      </c>
      <c r="BJ27" s="37">
        <f>'04.2024ΕΛ'!BJ27</f>
        <v>0</v>
      </c>
      <c r="BK27" s="73">
        <f>'04.2024ΕΛ'!BK27</f>
        <v>34668</v>
      </c>
      <c r="BL27" s="74">
        <f>'04.2024ΕΛ'!BL27</f>
        <v>0</v>
      </c>
      <c r="BM27" s="74">
        <f>'04.2024ΕΛ'!BM27</f>
        <v>6516364</v>
      </c>
      <c r="BN27" s="74">
        <f>'04.2024ΕΛ'!BN27</f>
        <v>187.96480904580594</v>
      </c>
      <c r="BO27" s="82">
        <f>'04.2024ΕΛ'!BO27</f>
        <v>190294.55000000002</v>
      </c>
      <c r="BP27" s="37">
        <f>'04.2024ΕΛ'!BP27</f>
        <v>5.4890547478943121</v>
      </c>
    </row>
    <row r="28" spans="1:68" s="8" customFormat="1" ht="19.5" customHeight="1" outlineLevel="1" x14ac:dyDescent="0.3">
      <c r="A28" s="154"/>
      <c r="B28" s="139" t="s">
        <v>83</v>
      </c>
      <c r="C28" s="9">
        <f>'04.2024ΕΛ'!C28</f>
        <v>14704</v>
      </c>
      <c r="D28" s="10">
        <f>'04.2024ΕΛ'!D28</f>
        <v>0</v>
      </c>
      <c r="E28" s="10">
        <f>'04.2024ΕΛ'!E28</f>
        <v>2716566</v>
      </c>
      <c r="F28" s="10">
        <f>'04.2024ΕΛ'!F28</f>
        <v>184.75013601741023</v>
      </c>
      <c r="G28" s="30">
        <f>'04.2024ΕΛ'!G28</f>
        <v>65865.240000000005</v>
      </c>
      <c r="H28" s="83">
        <f>'04.2024ΕΛ'!H28</f>
        <v>4.4794096844396085</v>
      </c>
      <c r="I28" s="9">
        <f>'04.2024ΕΛ'!I28</f>
        <v>9980</v>
      </c>
      <c r="J28" s="10">
        <f>'04.2024ΕΛ'!J28</f>
        <v>0</v>
      </c>
      <c r="K28" s="10">
        <f>'04.2024ΕΛ'!K28</f>
        <v>1862469</v>
      </c>
      <c r="L28" s="10">
        <f>'04.2024ΕΛ'!L28</f>
        <v>186.62014028056112</v>
      </c>
      <c r="M28" s="30">
        <f>'04.2024ΕΛ'!M28</f>
        <v>58726.23</v>
      </c>
      <c r="N28" s="83">
        <f>'04.2024ΕΛ'!N28</f>
        <v>5.8843917835671347</v>
      </c>
      <c r="O28" s="9">
        <f>'04.2024ΕΛ'!O28</f>
        <v>8322</v>
      </c>
      <c r="P28" s="10">
        <f>'04.2024ΕΛ'!P28</f>
        <v>0</v>
      </c>
      <c r="Q28" s="10">
        <f>'04.2024ΕΛ'!Q28</f>
        <v>1209418</v>
      </c>
      <c r="R28" s="10">
        <f>'04.2024ΕΛ'!R28</f>
        <v>145.32780581590964</v>
      </c>
      <c r="S28" s="30">
        <f>'04.2024ΕΛ'!S28</f>
        <v>43777.990000000005</v>
      </c>
      <c r="T28" s="83">
        <f>'04.2024ΕΛ'!T28</f>
        <v>5.2605130978130266</v>
      </c>
      <c r="U28" s="9">
        <f>'04.2024ΕΛ'!U28</f>
        <v>398</v>
      </c>
      <c r="V28" s="10">
        <f>'04.2024ΕΛ'!V28</f>
        <v>0</v>
      </c>
      <c r="W28" s="10">
        <f>'04.2024ΕΛ'!W28</f>
        <v>43490</v>
      </c>
      <c r="X28" s="10">
        <f>'04.2024ΕΛ'!X28</f>
        <v>109.2713567839196</v>
      </c>
      <c r="Y28" s="30">
        <f>'04.2024ΕΛ'!Y28</f>
        <v>3098.79</v>
      </c>
      <c r="Z28" s="83">
        <f>'04.2024ΕΛ'!Z28</f>
        <v>7.7859045226130652</v>
      </c>
      <c r="AA28" s="9">
        <f>'04.2024ΕΛ'!AA28</f>
        <v>474</v>
      </c>
      <c r="AB28" s="10">
        <f>'04.2024ΕΛ'!AB28</f>
        <v>0</v>
      </c>
      <c r="AC28" s="10">
        <f>'04.2024ΕΛ'!AC28</f>
        <v>68401</v>
      </c>
      <c r="AD28" s="10">
        <f>'04.2024ΕΛ'!AD28</f>
        <v>144.30590717299577</v>
      </c>
      <c r="AE28" s="30">
        <f>'04.2024ΕΛ'!AE28</f>
        <v>3755.96</v>
      </c>
      <c r="AF28" s="83">
        <f>'04.2024ΕΛ'!AF28</f>
        <v>7.9239662447257384</v>
      </c>
      <c r="AG28" s="9">
        <f>'04.2024ΕΛ'!AG28</f>
        <v>500</v>
      </c>
      <c r="AH28" s="10">
        <f>'04.2024ΕΛ'!AH28</f>
        <v>0</v>
      </c>
      <c r="AI28" s="10">
        <f>'04.2024ΕΛ'!AI28</f>
        <v>71578</v>
      </c>
      <c r="AJ28" s="10">
        <f>'04.2024ΕΛ'!AJ28</f>
        <v>143.15600000000001</v>
      </c>
      <c r="AK28" s="30">
        <f>'04.2024ΕΛ'!AK28</f>
        <v>4212.4399999999996</v>
      </c>
      <c r="AL28" s="83">
        <f>'04.2024ΕΛ'!AL28</f>
        <v>8.4248799999999999</v>
      </c>
      <c r="AM28" s="9">
        <f>'04.2024ΕΛ'!AM28</f>
        <v>0</v>
      </c>
      <c r="AN28" s="10">
        <f>'04.2024ΕΛ'!AN28</f>
        <v>0</v>
      </c>
      <c r="AO28" s="10">
        <f>'04.2024ΕΛ'!AO28</f>
        <v>0</v>
      </c>
      <c r="AP28" s="10">
        <f>'04.2024ΕΛ'!AP28</f>
        <v>0</v>
      </c>
      <c r="AQ28" s="30">
        <f>'04.2024ΕΛ'!AQ28</f>
        <v>0</v>
      </c>
      <c r="AR28" s="83">
        <f>'04.2024ΕΛ'!AR28</f>
        <v>0</v>
      </c>
      <c r="AS28" s="9">
        <f>'04.2024ΕΛ'!AS28</f>
        <v>0</v>
      </c>
      <c r="AT28" s="10">
        <f>'04.2024ΕΛ'!AT28</f>
        <v>0</v>
      </c>
      <c r="AU28" s="10">
        <f>'04.2024ΕΛ'!AU28</f>
        <v>0</v>
      </c>
      <c r="AV28" s="10">
        <f>'04.2024ΕΛ'!AV28</f>
        <v>0</v>
      </c>
      <c r="AW28" s="30">
        <f>'04.2024ΕΛ'!AW28</f>
        <v>0</v>
      </c>
      <c r="AX28" s="83">
        <f>'04.2024ΕΛ'!AX28</f>
        <v>0</v>
      </c>
      <c r="AY28" s="9">
        <f>'04.2024ΕΛ'!AY28</f>
        <v>0</v>
      </c>
      <c r="AZ28" s="10">
        <f>'04.2024ΕΛ'!AZ28</f>
        <v>0</v>
      </c>
      <c r="BA28" s="10">
        <f>'04.2024ΕΛ'!BA28</f>
        <v>0</v>
      </c>
      <c r="BB28" s="10">
        <f>'04.2024ΕΛ'!BB28</f>
        <v>0</v>
      </c>
      <c r="BC28" s="30">
        <f>'04.2024ΕΛ'!BC28</f>
        <v>0</v>
      </c>
      <c r="BD28" s="83">
        <f>'04.2024ΕΛ'!BD28</f>
        <v>0</v>
      </c>
      <c r="BE28" s="9">
        <f>'04.2024ΕΛ'!BE28</f>
        <v>0</v>
      </c>
      <c r="BF28" s="10">
        <f>'04.2024ΕΛ'!BF28</f>
        <v>0</v>
      </c>
      <c r="BG28" s="10">
        <f>'04.2024ΕΛ'!BG28</f>
        <v>0</v>
      </c>
      <c r="BH28" s="10">
        <f>'04.2024ΕΛ'!BH28</f>
        <v>0</v>
      </c>
      <c r="BI28" s="30">
        <f>'04.2024ΕΛ'!BI28</f>
        <v>0</v>
      </c>
      <c r="BJ28" s="83">
        <f>'04.2024ΕΛ'!BJ28</f>
        <v>0</v>
      </c>
      <c r="BK28" s="9">
        <f>'04.2024ΕΛ'!BK28</f>
        <v>34378</v>
      </c>
      <c r="BL28" s="10">
        <f>'04.2024ΕΛ'!BL28</f>
        <v>0</v>
      </c>
      <c r="BM28" s="10">
        <f>'04.2024ΕΛ'!BM28</f>
        <v>5971922</v>
      </c>
      <c r="BN28" s="10">
        <f>'04.2024ΕΛ'!BN28</f>
        <v>173.71347955087555</v>
      </c>
      <c r="BO28" s="30">
        <f>'04.2024ΕΛ'!BO28</f>
        <v>179436.65000000002</v>
      </c>
      <c r="BP28" s="83">
        <f>'04.2024ΕΛ'!BP28</f>
        <v>5.2195197510035491</v>
      </c>
    </row>
    <row r="29" spans="1:68" s="8" customFormat="1" ht="19.5" customHeight="1" outlineLevel="1" x14ac:dyDescent="0.3">
      <c r="A29" s="154"/>
      <c r="B29" s="139" t="s">
        <v>84</v>
      </c>
      <c r="C29" s="9">
        <f>'04.2024ΕΛ'!C29</f>
        <v>76</v>
      </c>
      <c r="D29" s="10">
        <f>'04.2024ΕΛ'!D29</f>
        <v>0</v>
      </c>
      <c r="E29" s="10">
        <f>'04.2024ΕΛ'!E29</f>
        <v>114543</v>
      </c>
      <c r="F29" s="10">
        <f>'04.2024ΕΛ'!F29</f>
        <v>1507.1447368421052</v>
      </c>
      <c r="G29" s="30">
        <f>'04.2024ΕΛ'!G29</f>
        <v>2021.2</v>
      </c>
      <c r="H29" s="83">
        <f>'04.2024ΕΛ'!H29</f>
        <v>26.594736842105263</v>
      </c>
      <c r="I29" s="9">
        <f>'04.2024ΕΛ'!I29</f>
        <v>89</v>
      </c>
      <c r="J29" s="10">
        <f>'04.2024ΕΛ'!J29</f>
        <v>0</v>
      </c>
      <c r="K29" s="10">
        <f>'04.2024ΕΛ'!K29</f>
        <v>77576</v>
      </c>
      <c r="L29" s="10">
        <f>'04.2024ΕΛ'!L29</f>
        <v>871.64044943820227</v>
      </c>
      <c r="M29" s="30">
        <f>'04.2024ΕΛ'!M29</f>
        <v>1831.63</v>
      </c>
      <c r="N29" s="83">
        <f>'04.2024ΕΛ'!N29</f>
        <v>20.580112359550562</v>
      </c>
      <c r="O29" s="9">
        <f>'04.2024ΕΛ'!O29</f>
        <v>116</v>
      </c>
      <c r="P29" s="10">
        <f>'04.2024ΕΛ'!P29</f>
        <v>0</v>
      </c>
      <c r="Q29" s="10">
        <f>'04.2024ΕΛ'!Q29</f>
        <v>303875</v>
      </c>
      <c r="R29" s="10">
        <f>'04.2024ΕΛ'!R29</f>
        <v>2619.6120689655172</v>
      </c>
      <c r="S29" s="30">
        <f>'04.2024ΕΛ'!S29</f>
        <v>6184.02</v>
      </c>
      <c r="T29" s="83">
        <f>'04.2024ΕΛ'!T29</f>
        <v>53.310517241379316</v>
      </c>
      <c r="U29" s="9">
        <f>'04.2024ΕΛ'!U29</f>
        <v>2</v>
      </c>
      <c r="V29" s="10">
        <f>'04.2024ΕΛ'!V29</f>
        <v>0</v>
      </c>
      <c r="W29" s="10">
        <f>'04.2024ΕΛ'!W29</f>
        <v>53</v>
      </c>
      <c r="X29" s="10">
        <f>'04.2024ΕΛ'!X29</f>
        <v>26.5</v>
      </c>
      <c r="Y29" s="30">
        <f>'04.2024ΕΛ'!Y29</f>
        <v>23.15</v>
      </c>
      <c r="Z29" s="83">
        <f>'04.2024ΕΛ'!Z29</f>
        <v>11.574999999999999</v>
      </c>
      <c r="AA29" s="9">
        <f>'04.2024ΕΛ'!AA29</f>
        <v>6</v>
      </c>
      <c r="AB29" s="10">
        <f>'04.2024ΕΛ'!AB29</f>
        <v>0</v>
      </c>
      <c r="AC29" s="10">
        <f>'04.2024ΕΛ'!AC29</f>
        <v>42292</v>
      </c>
      <c r="AD29" s="10">
        <f>'04.2024ΕΛ'!AD29</f>
        <v>7048.666666666667</v>
      </c>
      <c r="AE29" s="30">
        <f>'04.2024ΕΛ'!AE29</f>
        <v>713.04</v>
      </c>
      <c r="AF29" s="83">
        <f>'04.2024ΕΛ'!AF29</f>
        <v>118.83999999999999</v>
      </c>
      <c r="AG29" s="9">
        <f>'04.2024ΕΛ'!AG29</f>
        <v>1</v>
      </c>
      <c r="AH29" s="10">
        <f>'04.2024ΕΛ'!AH29</f>
        <v>0</v>
      </c>
      <c r="AI29" s="10">
        <f>'04.2024ΕΛ'!AI29</f>
        <v>6103</v>
      </c>
      <c r="AJ29" s="10">
        <f>'04.2024ΕΛ'!AJ29</f>
        <v>6103</v>
      </c>
      <c r="AK29" s="30">
        <f>'04.2024ΕΛ'!AK29</f>
        <v>84.86</v>
      </c>
      <c r="AL29" s="83">
        <f>'04.2024ΕΛ'!AL29</f>
        <v>84.86</v>
      </c>
      <c r="AM29" s="9">
        <f>'04.2024ΕΛ'!AM29</f>
        <v>0</v>
      </c>
      <c r="AN29" s="10">
        <f>'04.2024ΕΛ'!AN29</f>
        <v>0</v>
      </c>
      <c r="AO29" s="10">
        <f>'04.2024ΕΛ'!AO29</f>
        <v>0</v>
      </c>
      <c r="AP29" s="10">
        <f>'04.2024ΕΛ'!AP29</f>
        <v>0</v>
      </c>
      <c r="AQ29" s="30">
        <f>'04.2024ΕΛ'!AQ29</f>
        <v>0</v>
      </c>
      <c r="AR29" s="83">
        <f>'04.2024ΕΛ'!AR29</f>
        <v>0</v>
      </c>
      <c r="AS29" s="9">
        <f>'04.2024ΕΛ'!AS29</f>
        <v>0</v>
      </c>
      <c r="AT29" s="10">
        <f>'04.2024ΕΛ'!AT29</f>
        <v>0</v>
      </c>
      <c r="AU29" s="10">
        <f>'04.2024ΕΛ'!AU29</f>
        <v>0</v>
      </c>
      <c r="AV29" s="10">
        <f>'04.2024ΕΛ'!AV29</f>
        <v>0</v>
      </c>
      <c r="AW29" s="30">
        <f>'04.2024ΕΛ'!AW29</f>
        <v>0</v>
      </c>
      <c r="AX29" s="83">
        <f>'04.2024ΕΛ'!AX29</f>
        <v>0</v>
      </c>
      <c r="AY29" s="9">
        <f>'04.2024ΕΛ'!AY29</f>
        <v>0</v>
      </c>
      <c r="AZ29" s="10">
        <f>'04.2024ΕΛ'!AZ29</f>
        <v>0</v>
      </c>
      <c r="BA29" s="10">
        <f>'04.2024ΕΛ'!BA29</f>
        <v>0</v>
      </c>
      <c r="BB29" s="10">
        <f>'04.2024ΕΛ'!BB29</f>
        <v>0</v>
      </c>
      <c r="BC29" s="30">
        <f>'04.2024ΕΛ'!BC29</f>
        <v>0</v>
      </c>
      <c r="BD29" s="83">
        <f>'04.2024ΕΛ'!BD29</f>
        <v>0</v>
      </c>
      <c r="BE29" s="9">
        <f>'04.2024ΕΛ'!BE29</f>
        <v>0</v>
      </c>
      <c r="BF29" s="10">
        <f>'04.2024ΕΛ'!BF29</f>
        <v>0</v>
      </c>
      <c r="BG29" s="10">
        <f>'04.2024ΕΛ'!BG29</f>
        <v>0</v>
      </c>
      <c r="BH29" s="10">
        <f>'04.2024ΕΛ'!BH29</f>
        <v>0</v>
      </c>
      <c r="BI29" s="30">
        <f>'04.2024ΕΛ'!BI29</f>
        <v>0</v>
      </c>
      <c r="BJ29" s="83">
        <f>'04.2024ΕΛ'!BJ29</f>
        <v>0</v>
      </c>
      <c r="BK29" s="9">
        <f>'04.2024ΕΛ'!BK29</f>
        <v>290</v>
      </c>
      <c r="BL29" s="10">
        <f>'04.2024ΕΛ'!BL29</f>
        <v>0</v>
      </c>
      <c r="BM29" s="10">
        <f>'04.2024ΕΛ'!BM29</f>
        <v>544442</v>
      </c>
      <c r="BN29" s="10">
        <f>'04.2024ΕΛ'!BN29</f>
        <v>1877.3862068965518</v>
      </c>
      <c r="BO29" s="30">
        <f>'04.2024ΕΛ'!BO29</f>
        <v>10857.900000000001</v>
      </c>
      <c r="BP29" s="83">
        <f>'04.2024ΕΛ'!BP29</f>
        <v>37.441034482758624</v>
      </c>
    </row>
    <row r="30" spans="1:68" s="8" customFormat="1" ht="19.5" customHeight="1" outlineLevel="1" x14ac:dyDescent="0.3">
      <c r="A30" s="154"/>
      <c r="B30" s="139" t="s">
        <v>29</v>
      </c>
      <c r="C30" s="9">
        <f>'04.2024ΕΛ'!C30</f>
        <v>0</v>
      </c>
      <c r="D30" s="10">
        <f>'04.2024ΕΛ'!D30</f>
        <v>0</v>
      </c>
      <c r="E30" s="10">
        <f>'04.2024ΕΛ'!E30</f>
        <v>0</v>
      </c>
      <c r="F30" s="10">
        <f>'04.2024ΕΛ'!F30</f>
        <v>0</v>
      </c>
      <c r="G30" s="30">
        <f>'04.2024ΕΛ'!G30</f>
        <v>0</v>
      </c>
      <c r="H30" s="83">
        <f>'04.2024ΕΛ'!H30</f>
        <v>0</v>
      </c>
      <c r="I30" s="9">
        <f>'04.2024ΕΛ'!I30</f>
        <v>0</v>
      </c>
      <c r="J30" s="10">
        <f>'04.2024ΕΛ'!J30</f>
        <v>0</v>
      </c>
      <c r="K30" s="10">
        <f>'04.2024ΕΛ'!K30</f>
        <v>0</v>
      </c>
      <c r="L30" s="10">
        <f>'04.2024ΕΛ'!L30</f>
        <v>0</v>
      </c>
      <c r="M30" s="30">
        <f>'04.2024ΕΛ'!M30</f>
        <v>0</v>
      </c>
      <c r="N30" s="83">
        <f>'04.2024ΕΛ'!N30</f>
        <v>0</v>
      </c>
      <c r="O30" s="9" t="str">
        <f>'04.2024ΕΛ'!O30</f>
        <v> </v>
      </c>
      <c r="P30" s="10">
        <f>'04.2024ΕΛ'!P30</f>
        <v>0</v>
      </c>
      <c r="Q30" s="10">
        <f>'04.2024ΕΛ'!Q30</f>
        <v>0</v>
      </c>
      <c r="R30" s="10">
        <f>'04.2024ΕΛ'!R30</f>
        <v>0</v>
      </c>
      <c r="S30" s="30">
        <f>'04.2024ΕΛ'!S30</f>
        <v>0</v>
      </c>
      <c r="T30" s="83">
        <f>'04.2024ΕΛ'!T30</f>
        <v>0</v>
      </c>
      <c r="U30" s="9">
        <f>'04.2024ΕΛ'!U30</f>
        <v>0</v>
      </c>
      <c r="V30" s="10">
        <f>'04.2024ΕΛ'!V30</f>
        <v>0</v>
      </c>
      <c r="W30" s="10">
        <f>'04.2024ΕΛ'!W30</f>
        <v>0</v>
      </c>
      <c r="X30" s="10">
        <f>'04.2024ΕΛ'!X30</f>
        <v>0</v>
      </c>
      <c r="Y30" s="30">
        <f>'04.2024ΕΛ'!Y30</f>
        <v>0</v>
      </c>
      <c r="Z30" s="83">
        <f>'04.2024ΕΛ'!Z30</f>
        <v>0</v>
      </c>
      <c r="AA30" s="9">
        <f>'04.2024ΕΛ'!AA30</f>
        <v>0</v>
      </c>
      <c r="AB30" s="10">
        <f>'04.2024ΕΛ'!AB30</f>
        <v>0</v>
      </c>
      <c r="AC30" s="10">
        <f>'04.2024ΕΛ'!AC30</f>
        <v>0</v>
      </c>
      <c r="AD30" s="10">
        <f>'04.2024ΕΛ'!AD30</f>
        <v>0</v>
      </c>
      <c r="AE30" s="30">
        <f>'04.2024ΕΛ'!AE30</f>
        <v>0</v>
      </c>
      <c r="AF30" s="83">
        <f>'04.2024ΕΛ'!AF30</f>
        <v>0</v>
      </c>
      <c r="AG30" s="9">
        <f>'04.2024ΕΛ'!AG30</f>
        <v>0</v>
      </c>
      <c r="AH30" s="10">
        <f>'04.2024ΕΛ'!AH30</f>
        <v>0</v>
      </c>
      <c r="AI30" s="10">
        <f>'04.2024ΕΛ'!AI30</f>
        <v>0</v>
      </c>
      <c r="AJ30" s="10">
        <f>'04.2024ΕΛ'!AJ30</f>
        <v>0</v>
      </c>
      <c r="AK30" s="30">
        <f>'04.2024ΕΛ'!AK30</f>
        <v>0</v>
      </c>
      <c r="AL30" s="83">
        <f>'04.2024ΕΛ'!AL30</f>
        <v>0</v>
      </c>
      <c r="AM30" s="9">
        <f>'04.2024ΕΛ'!AM30</f>
        <v>0</v>
      </c>
      <c r="AN30" s="10">
        <f>'04.2024ΕΛ'!AN30</f>
        <v>0</v>
      </c>
      <c r="AO30" s="10">
        <f>'04.2024ΕΛ'!AO30</f>
        <v>0</v>
      </c>
      <c r="AP30" s="10">
        <f>'04.2024ΕΛ'!AP30</f>
        <v>0</v>
      </c>
      <c r="AQ30" s="30">
        <f>'04.2024ΕΛ'!AQ30</f>
        <v>0</v>
      </c>
      <c r="AR30" s="83">
        <f>'04.2024ΕΛ'!AR30</f>
        <v>0</v>
      </c>
      <c r="AS30" s="9">
        <f>'04.2024ΕΛ'!AS30</f>
        <v>0</v>
      </c>
      <c r="AT30" s="10">
        <f>'04.2024ΕΛ'!AT30</f>
        <v>0</v>
      </c>
      <c r="AU30" s="10">
        <f>'04.2024ΕΛ'!AU30</f>
        <v>0</v>
      </c>
      <c r="AV30" s="10">
        <f>'04.2024ΕΛ'!AV30</f>
        <v>0</v>
      </c>
      <c r="AW30" s="30">
        <f>'04.2024ΕΛ'!AW30</f>
        <v>0</v>
      </c>
      <c r="AX30" s="83">
        <f>'04.2024ΕΛ'!AX30</f>
        <v>0</v>
      </c>
      <c r="AY30" s="9">
        <f>'04.2024ΕΛ'!AY30</f>
        <v>0</v>
      </c>
      <c r="AZ30" s="10">
        <f>'04.2024ΕΛ'!AZ30</f>
        <v>0</v>
      </c>
      <c r="BA30" s="10">
        <f>'04.2024ΕΛ'!BA30</f>
        <v>0</v>
      </c>
      <c r="BB30" s="10">
        <f>'04.2024ΕΛ'!BB30</f>
        <v>0</v>
      </c>
      <c r="BC30" s="30">
        <f>'04.2024ΕΛ'!BC30</f>
        <v>0</v>
      </c>
      <c r="BD30" s="83">
        <f>'04.2024ΕΛ'!BD30</f>
        <v>0</v>
      </c>
      <c r="BE30" s="9">
        <f>'04.2024ΕΛ'!BE30</f>
        <v>0</v>
      </c>
      <c r="BF30" s="10">
        <f>'04.2024ΕΛ'!BF30</f>
        <v>0</v>
      </c>
      <c r="BG30" s="10">
        <f>'04.2024ΕΛ'!BG30</f>
        <v>0</v>
      </c>
      <c r="BH30" s="10">
        <f>'04.2024ΕΛ'!BH30</f>
        <v>0</v>
      </c>
      <c r="BI30" s="30">
        <f>'04.2024ΕΛ'!BI30</f>
        <v>0</v>
      </c>
      <c r="BJ30" s="83">
        <f>'04.2024ΕΛ'!BJ30</f>
        <v>0</v>
      </c>
      <c r="BK30" s="9">
        <f>'04.2024ΕΛ'!BK30</f>
        <v>0</v>
      </c>
      <c r="BL30" s="10">
        <f>'04.2024ΕΛ'!BL30</f>
        <v>0</v>
      </c>
      <c r="BM30" s="10">
        <f>'04.2024ΕΛ'!BM30</f>
        <v>0</v>
      </c>
      <c r="BN30" s="10">
        <f>'04.2024ΕΛ'!BN30</f>
        <v>0</v>
      </c>
      <c r="BO30" s="30">
        <f>'04.2024ΕΛ'!BO30</f>
        <v>0</v>
      </c>
      <c r="BP30" s="83">
        <f>'04.2024ΕΛ'!BP30</f>
        <v>0</v>
      </c>
    </row>
    <row r="31" spans="1:68" s="15" customFormat="1" ht="19.5" customHeight="1" outlineLevel="1" x14ac:dyDescent="0.3">
      <c r="A31" s="154"/>
      <c r="B31" s="139" t="s">
        <v>85</v>
      </c>
      <c r="C31" s="9">
        <f>'04.2024ΕΛ'!C31</f>
        <v>0</v>
      </c>
      <c r="D31" s="10">
        <f>'04.2024ΕΛ'!D31</f>
        <v>0</v>
      </c>
      <c r="E31" s="10">
        <f>'04.2024ΕΛ'!E31</f>
        <v>0</v>
      </c>
      <c r="F31" s="10">
        <f>'04.2024ΕΛ'!F31</f>
        <v>0</v>
      </c>
      <c r="G31" s="30">
        <f>'04.2024ΕΛ'!G31</f>
        <v>0</v>
      </c>
      <c r="H31" s="83">
        <f>'04.2024ΕΛ'!H31</f>
        <v>0</v>
      </c>
      <c r="I31" s="9">
        <f>'04.2024ΕΛ'!I31</f>
        <v>0</v>
      </c>
      <c r="J31" s="10">
        <f>'04.2024ΕΛ'!J31</f>
        <v>0</v>
      </c>
      <c r="K31" s="10">
        <f>'04.2024ΕΛ'!K31</f>
        <v>0</v>
      </c>
      <c r="L31" s="10">
        <f>'04.2024ΕΛ'!L31</f>
        <v>0</v>
      </c>
      <c r="M31" s="30">
        <f>'04.2024ΕΛ'!M31</f>
        <v>0</v>
      </c>
      <c r="N31" s="83">
        <f>'04.2024ΕΛ'!N31</f>
        <v>0</v>
      </c>
      <c r="O31" s="9" t="str">
        <f>'04.2024ΕΛ'!O31</f>
        <v> </v>
      </c>
      <c r="P31" s="10">
        <f>'04.2024ΕΛ'!P31</f>
        <v>0</v>
      </c>
      <c r="Q31" s="10">
        <f>'04.2024ΕΛ'!Q31</f>
        <v>0</v>
      </c>
      <c r="R31" s="10">
        <f>'04.2024ΕΛ'!R31</f>
        <v>0</v>
      </c>
      <c r="S31" s="30">
        <f>'04.2024ΕΛ'!S31</f>
        <v>0</v>
      </c>
      <c r="T31" s="83">
        <f>'04.2024ΕΛ'!T31</f>
        <v>0</v>
      </c>
      <c r="U31" s="9">
        <f>'04.2024ΕΛ'!U31</f>
        <v>0</v>
      </c>
      <c r="V31" s="10">
        <f>'04.2024ΕΛ'!V31</f>
        <v>0</v>
      </c>
      <c r="W31" s="10">
        <f>'04.2024ΕΛ'!W31</f>
        <v>0</v>
      </c>
      <c r="X31" s="10">
        <f>'04.2024ΕΛ'!X31</f>
        <v>0</v>
      </c>
      <c r="Y31" s="30">
        <f>'04.2024ΕΛ'!Y31</f>
        <v>0</v>
      </c>
      <c r="Z31" s="83">
        <f>'04.2024ΕΛ'!Z31</f>
        <v>0</v>
      </c>
      <c r="AA31" s="9">
        <f>'04.2024ΕΛ'!AA31</f>
        <v>0</v>
      </c>
      <c r="AB31" s="10">
        <f>'04.2024ΕΛ'!AB31</f>
        <v>0</v>
      </c>
      <c r="AC31" s="10">
        <f>'04.2024ΕΛ'!AC31</f>
        <v>0</v>
      </c>
      <c r="AD31" s="10">
        <f>'04.2024ΕΛ'!AD31</f>
        <v>0</v>
      </c>
      <c r="AE31" s="30">
        <f>'04.2024ΕΛ'!AE31</f>
        <v>0</v>
      </c>
      <c r="AF31" s="83">
        <f>'04.2024ΕΛ'!AF31</f>
        <v>0</v>
      </c>
      <c r="AG31" s="9">
        <f>'04.2024ΕΛ'!AG31</f>
        <v>0</v>
      </c>
      <c r="AH31" s="10">
        <f>'04.2024ΕΛ'!AH31</f>
        <v>0</v>
      </c>
      <c r="AI31" s="10">
        <f>'04.2024ΕΛ'!AI31</f>
        <v>0</v>
      </c>
      <c r="AJ31" s="10">
        <f>'04.2024ΕΛ'!AJ31</f>
        <v>0</v>
      </c>
      <c r="AK31" s="30">
        <f>'04.2024ΕΛ'!AK31</f>
        <v>0</v>
      </c>
      <c r="AL31" s="83">
        <f>'04.2024ΕΛ'!AL31</f>
        <v>0</v>
      </c>
      <c r="AM31" s="9">
        <f>'04.2024ΕΛ'!AM31</f>
        <v>0</v>
      </c>
      <c r="AN31" s="10">
        <f>'04.2024ΕΛ'!AN31</f>
        <v>0</v>
      </c>
      <c r="AO31" s="10">
        <f>'04.2024ΕΛ'!AO31</f>
        <v>0</v>
      </c>
      <c r="AP31" s="10">
        <f>'04.2024ΕΛ'!AP31</f>
        <v>0</v>
      </c>
      <c r="AQ31" s="30">
        <f>'04.2024ΕΛ'!AQ31</f>
        <v>0</v>
      </c>
      <c r="AR31" s="83">
        <f>'04.2024ΕΛ'!AR31</f>
        <v>0</v>
      </c>
      <c r="AS31" s="9">
        <f>'04.2024ΕΛ'!AS31</f>
        <v>0</v>
      </c>
      <c r="AT31" s="10">
        <f>'04.2024ΕΛ'!AT31</f>
        <v>0</v>
      </c>
      <c r="AU31" s="10">
        <f>'04.2024ΕΛ'!AU31</f>
        <v>0</v>
      </c>
      <c r="AV31" s="10">
        <f>'04.2024ΕΛ'!AV31</f>
        <v>0</v>
      </c>
      <c r="AW31" s="30">
        <f>'04.2024ΕΛ'!AW31</f>
        <v>0</v>
      </c>
      <c r="AX31" s="83">
        <f>'04.2024ΕΛ'!AX31</f>
        <v>0</v>
      </c>
      <c r="AY31" s="9">
        <f>'04.2024ΕΛ'!AY31</f>
        <v>0</v>
      </c>
      <c r="AZ31" s="10">
        <f>'04.2024ΕΛ'!AZ31</f>
        <v>0</v>
      </c>
      <c r="BA31" s="10">
        <f>'04.2024ΕΛ'!BA31</f>
        <v>0</v>
      </c>
      <c r="BB31" s="10">
        <f>'04.2024ΕΛ'!BB31</f>
        <v>0</v>
      </c>
      <c r="BC31" s="30">
        <f>'04.2024ΕΛ'!BC31</f>
        <v>0</v>
      </c>
      <c r="BD31" s="83">
        <f>'04.2024ΕΛ'!BD31</f>
        <v>0</v>
      </c>
      <c r="BE31" s="9">
        <f>'04.2024ΕΛ'!BE31</f>
        <v>0</v>
      </c>
      <c r="BF31" s="10">
        <f>'04.2024ΕΛ'!BF31</f>
        <v>0</v>
      </c>
      <c r="BG31" s="10">
        <f>'04.2024ΕΛ'!BG31</f>
        <v>0</v>
      </c>
      <c r="BH31" s="10">
        <f>'04.2024ΕΛ'!BH31</f>
        <v>0</v>
      </c>
      <c r="BI31" s="30">
        <f>'04.2024ΕΛ'!BI31</f>
        <v>0</v>
      </c>
      <c r="BJ31" s="83">
        <f>'04.2024ΕΛ'!BJ31</f>
        <v>0</v>
      </c>
      <c r="BK31" s="9">
        <f>'04.2024ΕΛ'!BK31</f>
        <v>0</v>
      </c>
      <c r="BL31" s="10">
        <f>'04.2024ΕΛ'!BL31</f>
        <v>0</v>
      </c>
      <c r="BM31" s="10">
        <f>'04.2024ΕΛ'!BM31</f>
        <v>0</v>
      </c>
      <c r="BN31" s="10">
        <f>'04.2024ΕΛ'!BN31</f>
        <v>0</v>
      </c>
      <c r="BO31" s="30">
        <f>'04.2024ΕΛ'!BO31</f>
        <v>0</v>
      </c>
      <c r="BP31" s="83">
        <f>'04.2024ΕΛ'!BP31</f>
        <v>0</v>
      </c>
    </row>
    <row r="32" spans="1:68" s="15" customFormat="1" ht="19.5" customHeight="1" outlineLevel="1" thickBot="1" x14ac:dyDescent="0.35">
      <c r="A32" s="155"/>
      <c r="B32" s="139" t="s">
        <v>86</v>
      </c>
      <c r="C32" s="160">
        <f>'04.2024ΕΛ'!C32</f>
        <v>0</v>
      </c>
      <c r="D32" s="148">
        <f>'04.2024ΕΛ'!D32</f>
        <v>0</v>
      </c>
      <c r="E32" s="157">
        <f>'04.2024ΕΛ'!E32</f>
        <v>0</v>
      </c>
      <c r="F32" s="10">
        <f>'04.2024ΕΛ'!F32</f>
        <v>0</v>
      </c>
      <c r="G32" s="140">
        <f>'04.2024ΕΛ'!G32</f>
        <v>0</v>
      </c>
      <c r="H32" s="83">
        <f>'04.2024ΕΛ'!H32</f>
        <v>0</v>
      </c>
      <c r="I32" s="160">
        <f>'04.2024ΕΛ'!I32</f>
        <v>0</v>
      </c>
      <c r="J32" s="148">
        <f>'04.2024ΕΛ'!J32</f>
        <v>0</v>
      </c>
      <c r="K32" s="157">
        <f>'04.2024ΕΛ'!K32</f>
        <v>0</v>
      </c>
      <c r="L32" s="10">
        <f>'04.2024ΕΛ'!L32</f>
        <v>0</v>
      </c>
      <c r="M32" s="140">
        <f>'04.2024ΕΛ'!M32</f>
        <v>0</v>
      </c>
      <c r="N32" s="83">
        <f>'04.2024ΕΛ'!N32</f>
        <v>0</v>
      </c>
      <c r="O32" s="160" t="str">
        <f>'04.2024ΕΛ'!O32</f>
        <v> </v>
      </c>
      <c r="P32" s="148">
        <f>'04.2024ΕΛ'!P32</f>
        <v>0</v>
      </c>
      <c r="Q32" s="157">
        <f>'04.2024ΕΛ'!Q32</f>
        <v>0</v>
      </c>
      <c r="R32" s="10">
        <f>'04.2024ΕΛ'!R32</f>
        <v>0</v>
      </c>
      <c r="S32" s="140">
        <f>'04.2024ΕΛ'!S32</f>
        <v>0</v>
      </c>
      <c r="T32" s="83">
        <f>'04.2024ΕΛ'!T32</f>
        <v>0</v>
      </c>
      <c r="U32" s="160">
        <f>'04.2024ΕΛ'!U32</f>
        <v>0</v>
      </c>
      <c r="V32" s="148">
        <f>'04.2024ΕΛ'!V32</f>
        <v>0</v>
      </c>
      <c r="W32" s="157">
        <f>'04.2024ΕΛ'!W32</f>
        <v>0</v>
      </c>
      <c r="X32" s="10">
        <f>'04.2024ΕΛ'!X32</f>
        <v>0</v>
      </c>
      <c r="Y32" s="140">
        <f>'04.2024ΕΛ'!Y32</f>
        <v>0</v>
      </c>
      <c r="Z32" s="83">
        <f>'04.2024ΕΛ'!Z32</f>
        <v>0</v>
      </c>
      <c r="AA32" s="160">
        <f>'04.2024ΕΛ'!AA32</f>
        <v>0</v>
      </c>
      <c r="AB32" s="148">
        <f>'04.2024ΕΛ'!AB32</f>
        <v>0</v>
      </c>
      <c r="AC32" s="157">
        <f>'04.2024ΕΛ'!AC32</f>
        <v>0</v>
      </c>
      <c r="AD32" s="10">
        <f>'04.2024ΕΛ'!AD32</f>
        <v>0</v>
      </c>
      <c r="AE32" s="140">
        <f>'04.2024ΕΛ'!AE32</f>
        <v>0</v>
      </c>
      <c r="AF32" s="83">
        <f>'04.2024ΕΛ'!AF32</f>
        <v>0</v>
      </c>
      <c r="AG32" s="160">
        <f>'04.2024ΕΛ'!AG32</f>
        <v>0</v>
      </c>
      <c r="AH32" s="148">
        <f>'04.2024ΕΛ'!AH32</f>
        <v>0</v>
      </c>
      <c r="AI32" s="157">
        <f>'04.2024ΕΛ'!AI32</f>
        <v>0</v>
      </c>
      <c r="AJ32" s="10">
        <f>'04.2024ΕΛ'!AJ32</f>
        <v>0</v>
      </c>
      <c r="AK32" s="140">
        <f>'04.2024ΕΛ'!AK32</f>
        <v>0</v>
      </c>
      <c r="AL32" s="83">
        <f>'04.2024ΕΛ'!AL32</f>
        <v>0</v>
      </c>
      <c r="AM32" s="160">
        <f>'04.2024ΕΛ'!AM32</f>
        <v>0</v>
      </c>
      <c r="AN32" s="148">
        <f>'04.2024ΕΛ'!AN32</f>
        <v>0</v>
      </c>
      <c r="AO32" s="157">
        <f>'04.2024ΕΛ'!AO32</f>
        <v>0</v>
      </c>
      <c r="AP32" s="10">
        <f>'04.2024ΕΛ'!AP32</f>
        <v>0</v>
      </c>
      <c r="AQ32" s="140">
        <f>'04.2024ΕΛ'!AQ32</f>
        <v>0</v>
      </c>
      <c r="AR32" s="83">
        <f>'04.2024ΕΛ'!AR32</f>
        <v>0</v>
      </c>
      <c r="AS32" s="160">
        <f>'04.2024ΕΛ'!AS32</f>
        <v>0</v>
      </c>
      <c r="AT32" s="148">
        <f>'04.2024ΕΛ'!AT32</f>
        <v>0</v>
      </c>
      <c r="AU32" s="157">
        <f>'04.2024ΕΛ'!AU32</f>
        <v>0</v>
      </c>
      <c r="AV32" s="10">
        <f>'04.2024ΕΛ'!AV32</f>
        <v>0</v>
      </c>
      <c r="AW32" s="140">
        <f>'04.2024ΕΛ'!AW32</f>
        <v>0</v>
      </c>
      <c r="AX32" s="83">
        <f>'04.2024ΕΛ'!AX32</f>
        <v>0</v>
      </c>
      <c r="AY32" s="160">
        <f>'04.2024ΕΛ'!AY32</f>
        <v>0</v>
      </c>
      <c r="AZ32" s="148">
        <f>'04.2024ΕΛ'!AZ32</f>
        <v>0</v>
      </c>
      <c r="BA32" s="157">
        <f>'04.2024ΕΛ'!BA32</f>
        <v>0</v>
      </c>
      <c r="BB32" s="10">
        <f>'04.2024ΕΛ'!BB32</f>
        <v>0</v>
      </c>
      <c r="BC32" s="140">
        <f>'04.2024ΕΛ'!BC32</f>
        <v>0</v>
      </c>
      <c r="BD32" s="83">
        <f>'04.2024ΕΛ'!BD32</f>
        <v>0</v>
      </c>
      <c r="BE32" s="160">
        <f>'04.2024ΕΛ'!BE32</f>
        <v>0</v>
      </c>
      <c r="BF32" s="148">
        <f>'04.2024ΕΛ'!BF32</f>
        <v>0</v>
      </c>
      <c r="BG32" s="157">
        <f>'04.2024ΕΛ'!BG32</f>
        <v>0</v>
      </c>
      <c r="BH32" s="10">
        <f>'04.2024ΕΛ'!BH32</f>
        <v>0</v>
      </c>
      <c r="BI32" s="140">
        <f>'04.2024ΕΛ'!BI32</f>
        <v>0</v>
      </c>
      <c r="BJ32" s="83">
        <f>'04.2024ΕΛ'!BJ32</f>
        <v>0</v>
      </c>
      <c r="BK32" s="160">
        <f>'04.2024ΕΛ'!BK32</f>
        <v>0</v>
      </c>
      <c r="BL32" s="148">
        <f>'04.2024ΕΛ'!BL32</f>
        <v>0</v>
      </c>
      <c r="BM32" s="157">
        <f>'04.2024ΕΛ'!BM32</f>
        <v>0</v>
      </c>
      <c r="BN32" s="10">
        <f>'04.2024ΕΛ'!BN32</f>
        <v>0</v>
      </c>
      <c r="BO32" s="140">
        <f>'04.2024ΕΛ'!BO32</f>
        <v>0</v>
      </c>
      <c r="BP32" s="83">
        <f>'04.2024ΕΛ'!BP32</f>
        <v>0</v>
      </c>
    </row>
    <row r="33" spans="1:68" s="8" customFormat="1" ht="36" customHeight="1" x14ac:dyDescent="0.3">
      <c r="A33" s="153">
        <v>5</v>
      </c>
      <c r="B33" s="141" t="s">
        <v>90</v>
      </c>
      <c r="C33" s="73">
        <f>'04.2024ΕΛ'!C33</f>
        <v>158</v>
      </c>
      <c r="D33" s="74">
        <f>'04.2024ΕΛ'!D33</f>
        <v>0</v>
      </c>
      <c r="E33" s="74">
        <f>'04.2024ΕΛ'!E33</f>
        <v>73948</v>
      </c>
      <c r="F33" s="74">
        <f>'04.2024ΕΛ'!F33</f>
        <v>468.02531645569621</v>
      </c>
      <c r="G33" s="82">
        <f>'04.2024ΕΛ'!G33</f>
        <v>1270.33</v>
      </c>
      <c r="H33" s="37">
        <f>'04.2024ΕΛ'!H33</f>
        <v>8.0400632911392407</v>
      </c>
      <c r="I33" s="73">
        <f>'04.2024ΕΛ'!I33</f>
        <v>91</v>
      </c>
      <c r="J33" s="74">
        <f>'04.2024ΕΛ'!J33</f>
        <v>0</v>
      </c>
      <c r="K33" s="74">
        <f>'04.2024ΕΛ'!K33</f>
        <v>329153</v>
      </c>
      <c r="L33" s="74">
        <f>'04.2024ΕΛ'!L33</f>
        <v>3617.065934065934</v>
      </c>
      <c r="M33" s="82">
        <f>'04.2024ΕΛ'!M33</f>
        <v>1425.99</v>
      </c>
      <c r="N33" s="37">
        <f>'04.2024ΕΛ'!N33</f>
        <v>15.67021978021978</v>
      </c>
      <c r="O33" s="73">
        <f>'04.2024ΕΛ'!O33</f>
        <v>196</v>
      </c>
      <c r="P33" s="74">
        <f>'04.2024ΕΛ'!P33</f>
        <v>0</v>
      </c>
      <c r="Q33" s="74">
        <f>'04.2024ΕΛ'!Q33</f>
        <v>162209</v>
      </c>
      <c r="R33" s="74">
        <f>'04.2024ΕΛ'!R33</f>
        <v>827.59693877551024</v>
      </c>
      <c r="S33" s="82">
        <f>'04.2024ΕΛ'!S33</f>
        <v>3223.38</v>
      </c>
      <c r="T33" s="37">
        <f>'04.2024ΕΛ'!T33</f>
        <v>16.445816326530611</v>
      </c>
      <c r="U33" s="73">
        <f>'04.2024ΕΛ'!U33</f>
        <v>5</v>
      </c>
      <c r="V33" s="74">
        <f>'04.2024ΕΛ'!V33</f>
        <v>0</v>
      </c>
      <c r="W33" s="74">
        <f>'04.2024ΕΛ'!W33</f>
        <v>455</v>
      </c>
      <c r="X33" s="74">
        <f>'04.2024ΕΛ'!X33</f>
        <v>91</v>
      </c>
      <c r="Y33" s="82">
        <f>'04.2024ΕΛ'!Y33</f>
        <v>37.06</v>
      </c>
      <c r="Z33" s="37">
        <f>'04.2024ΕΛ'!Z33</f>
        <v>7.4120000000000008</v>
      </c>
      <c r="AA33" s="73">
        <f>'04.2024ΕΛ'!AA33</f>
        <v>13</v>
      </c>
      <c r="AB33" s="74">
        <f>'04.2024ΕΛ'!AB33</f>
        <v>0</v>
      </c>
      <c r="AC33" s="74">
        <f>'04.2024ΕΛ'!AC33</f>
        <v>1909</v>
      </c>
      <c r="AD33" s="74">
        <f>'04.2024ΕΛ'!AD33</f>
        <v>146.84615384615384</v>
      </c>
      <c r="AE33" s="82">
        <f>'04.2024ΕΛ'!AE33</f>
        <v>103.9</v>
      </c>
      <c r="AF33" s="37">
        <f>'04.2024ΕΛ'!AF33</f>
        <v>7.9923076923076923</v>
      </c>
      <c r="AG33" s="73">
        <f>'04.2024ΕΛ'!AG33</f>
        <v>2</v>
      </c>
      <c r="AH33" s="74">
        <f>'04.2024ΕΛ'!AH33</f>
        <v>0</v>
      </c>
      <c r="AI33" s="74">
        <f>'04.2024ΕΛ'!AI33</f>
        <v>1181</v>
      </c>
      <c r="AJ33" s="74">
        <f>'04.2024ΕΛ'!AJ33</f>
        <v>590.5</v>
      </c>
      <c r="AK33" s="82">
        <f>'04.2024ΕΛ'!AK33</f>
        <v>36.82</v>
      </c>
      <c r="AL33" s="37">
        <f>'04.2024ΕΛ'!AL33</f>
        <v>18.41</v>
      </c>
      <c r="AM33" s="73">
        <f>'04.2024ΕΛ'!AM33</f>
        <v>0</v>
      </c>
      <c r="AN33" s="74">
        <f>'04.2024ΕΛ'!AN33</f>
        <v>0</v>
      </c>
      <c r="AO33" s="74">
        <f>'04.2024ΕΛ'!AO33</f>
        <v>0</v>
      </c>
      <c r="AP33" s="74">
        <f>'04.2024ΕΛ'!AP33</f>
        <v>0</v>
      </c>
      <c r="AQ33" s="82">
        <f>'04.2024ΕΛ'!AQ33</f>
        <v>0</v>
      </c>
      <c r="AR33" s="37">
        <f>'04.2024ΕΛ'!AR33</f>
        <v>0</v>
      </c>
      <c r="AS33" s="73">
        <f>'04.2024ΕΛ'!AS33</f>
        <v>0</v>
      </c>
      <c r="AT33" s="74">
        <f>'04.2024ΕΛ'!AT33</f>
        <v>0</v>
      </c>
      <c r="AU33" s="74">
        <f>'04.2024ΕΛ'!AU33</f>
        <v>0</v>
      </c>
      <c r="AV33" s="74">
        <f>'04.2024ΕΛ'!AV33</f>
        <v>0</v>
      </c>
      <c r="AW33" s="82">
        <f>'04.2024ΕΛ'!AW33</f>
        <v>0</v>
      </c>
      <c r="AX33" s="37">
        <f>'04.2024ΕΛ'!AX33</f>
        <v>0</v>
      </c>
      <c r="AY33" s="73">
        <f>'04.2024ΕΛ'!AY33</f>
        <v>0</v>
      </c>
      <c r="AZ33" s="74">
        <f>'04.2024ΕΛ'!AZ33</f>
        <v>0</v>
      </c>
      <c r="BA33" s="74">
        <f>'04.2024ΕΛ'!BA33</f>
        <v>0</v>
      </c>
      <c r="BB33" s="74">
        <f>'04.2024ΕΛ'!BB33</f>
        <v>0</v>
      </c>
      <c r="BC33" s="82">
        <f>'04.2024ΕΛ'!BC33</f>
        <v>0</v>
      </c>
      <c r="BD33" s="37">
        <f>'04.2024ΕΛ'!BD33</f>
        <v>0</v>
      </c>
      <c r="BE33" s="73">
        <f>'04.2024ΕΛ'!BE33</f>
        <v>0</v>
      </c>
      <c r="BF33" s="74">
        <f>'04.2024ΕΛ'!BF33</f>
        <v>0</v>
      </c>
      <c r="BG33" s="74">
        <f>'04.2024ΕΛ'!BG33</f>
        <v>0</v>
      </c>
      <c r="BH33" s="74">
        <f>'04.2024ΕΛ'!BH33</f>
        <v>0</v>
      </c>
      <c r="BI33" s="82">
        <f>'04.2024ΕΛ'!BI33</f>
        <v>0</v>
      </c>
      <c r="BJ33" s="37">
        <f>'04.2024ΕΛ'!BJ33</f>
        <v>0</v>
      </c>
      <c r="BK33" s="73">
        <f>'04.2024ΕΛ'!BK33</f>
        <v>465</v>
      </c>
      <c r="BL33" s="74">
        <f>'04.2024ΕΛ'!BL33</f>
        <v>0</v>
      </c>
      <c r="BM33" s="74">
        <f>'04.2024ΕΛ'!BM33</f>
        <v>568855</v>
      </c>
      <c r="BN33" s="74">
        <f>'04.2024ΕΛ'!BN33</f>
        <v>1223.3440860215053</v>
      </c>
      <c r="BO33" s="82">
        <f>'04.2024ΕΛ'!BO33</f>
        <v>6097.4800000000005</v>
      </c>
      <c r="BP33" s="37">
        <f>'04.2024ΕΛ'!BP33</f>
        <v>13.112860215053765</v>
      </c>
    </row>
    <row r="34" spans="1:68" s="8" customFormat="1" ht="19.5" customHeight="1" outlineLevel="1" x14ac:dyDescent="0.3">
      <c r="A34" s="154"/>
      <c r="B34" s="139" t="s">
        <v>83</v>
      </c>
      <c r="C34" s="9">
        <f>'04.2024ΕΛ'!C34</f>
        <v>153</v>
      </c>
      <c r="D34" s="10">
        <f>'04.2024ΕΛ'!D34</f>
        <v>0</v>
      </c>
      <c r="E34" s="10">
        <f>'04.2024ΕΛ'!E34</f>
        <v>29505</v>
      </c>
      <c r="F34" s="10">
        <f>'04.2024ΕΛ'!F34</f>
        <v>192.84313725490196</v>
      </c>
      <c r="G34" s="30">
        <f>'04.2024ΕΛ'!G34</f>
        <v>695.15000000000009</v>
      </c>
      <c r="H34" s="83">
        <f>'04.2024ΕΛ'!H34</f>
        <v>4.5434640522875824</v>
      </c>
      <c r="I34" s="9">
        <f>'04.2024ΕΛ'!I34</f>
        <v>85</v>
      </c>
      <c r="J34" s="10">
        <f>'04.2024ΕΛ'!J34</f>
        <v>0</v>
      </c>
      <c r="K34" s="10">
        <f>'04.2024ΕΛ'!K34</f>
        <v>15615</v>
      </c>
      <c r="L34" s="10">
        <f>'04.2024ΕΛ'!L34</f>
        <v>183.70588235294119</v>
      </c>
      <c r="M34" s="30">
        <f>'04.2024ΕΛ'!M34</f>
        <v>494.59000000000003</v>
      </c>
      <c r="N34" s="83">
        <f>'04.2024ΕΛ'!N34</f>
        <v>5.8187058823529414</v>
      </c>
      <c r="O34" s="9">
        <f>'04.2024ΕΛ'!O34</f>
        <v>186</v>
      </c>
      <c r="P34" s="10">
        <f>'04.2024ΕΛ'!P34</f>
        <v>0</v>
      </c>
      <c r="Q34" s="10">
        <f>'04.2024ΕΛ'!Q34</f>
        <v>30588</v>
      </c>
      <c r="R34" s="10">
        <f>'04.2024ΕΛ'!R34</f>
        <v>164.45161290322579</v>
      </c>
      <c r="S34" s="30">
        <f>'04.2024ΕΛ'!S34</f>
        <v>1106.3700000000001</v>
      </c>
      <c r="T34" s="83">
        <f>'04.2024ΕΛ'!T34</f>
        <v>5.9482258064516138</v>
      </c>
      <c r="U34" s="9">
        <f>'04.2024ΕΛ'!U34</f>
        <v>5</v>
      </c>
      <c r="V34" s="10">
        <f>'04.2024ΕΛ'!V34</f>
        <v>0</v>
      </c>
      <c r="W34" s="10">
        <f>'04.2024ΕΛ'!W34</f>
        <v>455</v>
      </c>
      <c r="X34" s="10">
        <f>'04.2024ΕΛ'!X34</f>
        <v>91</v>
      </c>
      <c r="Y34" s="30">
        <f>'04.2024ΕΛ'!Y34</f>
        <v>37.06</v>
      </c>
      <c r="Z34" s="83">
        <f>'04.2024ΕΛ'!Z34</f>
        <v>7.4120000000000008</v>
      </c>
      <c r="AA34" s="9">
        <f>'04.2024ΕΛ'!AA34</f>
        <v>13</v>
      </c>
      <c r="AB34" s="10">
        <f>'04.2024ΕΛ'!AB34</f>
        <v>0</v>
      </c>
      <c r="AC34" s="10">
        <f>'04.2024ΕΛ'!AC34</f>
        <v>1909</v>
      </c>
      <c r="AD34" s="10">
        <f>'04.2024ΕΛ'!AD34</f>
        <v>146.84615384615384</v>
      </c>
      <c r="AE34" s="30">
        <f>'04.2024ΕΛ'!AE34</f>
        <v>103.9</v>
      </c>
      <c r="AF34" s="83">
        <f>'04.2024ΕΛ'!AF34</f>
        <v>7.9923076923076923</v>
      </c>
      <c r="AG34" s="9">
        <f>'04.2024ΕΛ'!AG34</f>
        <v>2</v>
      </c>
      <c r="AH34" s="10">
        <f>'04.2024ΕΛ'!AH34</f>
        <v>0</v>
      </c>
      <c r="AI34" s="10">
        <f>'04.2024ΕΛ'!AI34</f>
        <v>1181</v>
      </c>
      <c r="AJ34" s="10">
        <f>'04.2024ΕΛ'!AJ34</f>
        <v>590.5</v>
      </c>
      <c r="AK34" s="30">
        <f>'04.2024ΕΛ'!AK34</f>
        <v>36.82</v>
      </c>
      <c r="AL34" s="83">
        <f>'04.2024ΕΛ'!AL34</f>
        <v>18.41</v>
      </c>
      <c r="AM34" s="9">
        <f>'04.2024ΕΛ'!AM34</f>
        <v>0</v>
      </c>
      <c r="AN34" s="10">
        <f>'04.2024ΕΛ'!AN34</f>
        <v>0</v>
      </c>
      <c r="AO34" s="10">
        <f>'04.2024ΕΛ'!AO34</f>
        <v>0</v>
      </c>
      <c r="AP34" s="10">
        <f>'04.2024ΕΛ'!AP34</f>
        <v>0</v>
      </c>
      <c r="AQ34" s="30">
        <f>'04.2024ΕΛ'!AQ34</f>
        <v>0</v>
      </c>
      <c r="AR34" s="83">
        <f>'04.2024ΕΛ'!AR34</f>
        <v>0</v>
      </c>
      <c r="AS34" s="9">
        <f>'04.2024ΕΛ'!AS34</f>
        <v>0</v>
      </c>
      <c r="AT34" s="10">
        <f>'04.2024ΕΛ'!AT34</f>
        <v>0</v>
      </c>
      <c r="AU34" s="10">
        <f>'04.2024ΕΛ'!AU34</f>
        <v>0</v>
      </c>
      <c r="AV34" s="10">
        <f>'04.2024ΕΛ'!AV34</f>
        <v>0</v>
      </c>
      <c r="AW34" s="30">
        <f>'04.2024ΕΛ'!AW34</f>
        <v>0</v>
      </c>
      <c r="AX34" s="83">
        <f>'04.2024ΕΛ'!AX34</f>
        <v>0</v>
      </c>
      <c r="AY34" s="9">
        <f>'04.2024ΕΛ'!AY34</f>
        <v>0</v>
      </c>
      <c r="AZ34" s="10">
        <f>'04.2024ΕΛ'!AZ34</f>
        <v>0</v>
      </c>
      <c r="BA34" s="10">
        <f>'04.2024ΕΛ'!BA34</f>
        <v>0</v>
      </c>
      <c r="BB34" s="10">
        <f>'04.2024ΕΛ'!BB34</f>
        <v>0</v>
      </c>
      <c r="BC34" s="30">
        <f>'04.2024ΕΛ'!BC34</f>
        <v>0</v>
      </c>
      <c r="BD34" s="83">
        <f>'04.2024ΕΛ'!BD34</f>
        <v>0</v>
      </c>
      <c r="BE34" s="9">
        <f>'04.2024ΕΛ'!BE34</f>
        <v>0</v>
      </c>
      <c r="BF34" s="10">
        <f>'04.2024ΕΛ'!BF34</f>
        <v>0</v>
      </c>
      <c r="BG34" s="10">
        <f>'04.2024ΕΛ'!BG34</f>
        <v>0</v>
      </c>
      <c r="BH34" s="10">
        <f>'04.2024ΕΛ'!BH34</f>
        <v>0</v>
      </c>
      <c r="BI34" s="30">
        <f>'04.2024ΕΛ'!BI34</f>
        <v>0</v>
      </c>
      <c r="BJ34" s="83">
        <f>'04.2024ΕΛ'!BJ34</f>
        <v>0</v>
      </c>
      <c r="BK34" s="9">
        <f>'04.2024ΕΛ'!BK34</f>
        <v>444</v>
      </c>
      <c r="BL34" s="10">
        <f>'04.2024ΕΛ'!BL34</f>
        <v>0</v>
      </c>
      <c r="BM34" s="10">
        <f>'04.2024ΕΛ'!BM34</f>
        <v>79253</v>
      </c>
      <c r="BN34" s="10">
        <f>'04.2024ΕΛ'!BN34</f>
        <v>178.49774774774775</v>
      </c>
      <c r="BO34" s="30">
        <f>'04.2024ΕΛ'!BO34</f>
        <v>2473.8900000000008</v>
      </c>
      <c r="BP34" s="83">
        <f>'04.2024ΕΛ'!BP34</f>
        <v>5.5718243243243259</v>
      </c>
    </row>
    <row r="35" spans="1:68" s="8" customFormat="1" ht="19.5" customHeight="1" outlineLevel="1" x14ac:dyDescent="0.3">
      <c r="A35" s="154"/>
      <c r="B35" s="139" t="s">
        <v>84</v>
      </c>
      <c r="C35" s="9">
        <f>'04.2024ΕΛ'!C35</f>
        <v>5</v>
      </c>
      <c r="D35" s="10">
        <f>'04.2024ΕΛ'!D35</f>
        <v>0</v>
      </c>
      <c r="E35" s="10">
        <f>'04.2024ΕΛ'!E35</f>
        <v>44443</v>
      </c>
      <c r="F35" s="10">
        <f>'04.2024ΕΛ'!F35</f>
        <v>8888.6</v>
      </c>
      <c r="G35" s="30">
        <f>'04.2024ΕΛ'!G35</f>
        <v>575.17999999999995</v>
      </c>
      <c r="H35" s="83">
        <f>'04.2024ΕΛ'!H35</f>
        <v>115.03599999999999</v>
      </c>
      <c r="I35" s="9">
        <f>'04.2024ΕΛ'!I35</f>
        <v>5</v>
      </c>
      <c r="J35" s="10">
        <f>'04.2024ΕΛ'!J35</f>
        <v>0</v>
      </c>
      <c r="K35" s="10">
        <f>'04.2024ΕΛ'!K35</f>
        <v>6690</v>
      </c>
      <c r="L35" s="10">
        <f>'04.2024ΕΛ'!L35</f>
        <v>1338</v>
      </c>
      <c r="M35" s="30">
        <f>'04.2024ΕΛ'!M35</f>
        <v>212.12</v>
      </c>
      <c r="N35" s="83">
        <f>'04.2024ΕΛ'!N35</f>
        <v>42.423999999999999</v>
      </c>
      <c r="O35" s="9">
        <f>'04.2024ΕΛ'!O35</f>
        <v>10</v>
      </c>
      <c r="P35" s="10">
        <f>'04.2024ΕΛ'!P35</f>
        <v>0</v>
      </c>
      <c r="Q35" s="10">
        <f>'04.2024ΕΛ'!Q35</f>
        <v>131621</v>
      </c>
      <c r="R35" s="10">
        <f>'04.2024ΕΛ'!R35</f>
        <v>13162.1</v>
      </c>
      <c r="S35" s="30">
        <f>'04.2024ΕΛ'!S35</f>
        <v>2117.0099999999998</v>
      </c>
      <c r="T35" s="83">
        <f>'04.2024ΕΛ'!T35</f>
        <v>211.70099999999996</v>
      </c>
      <c r="U35" s="9">
        <f>'04.2024ΕΛ'!U35</f>
        <v>0</v>
      </c>
      <c r="V35" s="10">
        <f>'04.2024ΕΛ'!V35</f>
        <v>0</v>
      </c>
      <c r="W35" s="10">
        <f>'04.2024ΕΛ'!W35</f>
        <v>0</v>
      </c>
      <c r="X35" s="10">
        <f>'04.2024ΕΛ'!X35</f>
        <v>0</v>
      </c>
      <c r="Y35" s="30">
        <f>'04.2024ΕΛ'!Y35</f>
        <v>0</v>
      </c>
      <c r="Z35" s="83">
        <f>'04.2024ΕΛ'!Z35</f>
        <v>0</v>
      </c>
      <c r="AA35" s="9">
        <f>'04.2024ΕΛ'!AA35</f>
        <v>0</v>
      </c>
      <c r="AB35" s="10">
        <f>'04.2024ΕΛ'!AB35</f>
        <v>0</v>
      </c>
      <c r="AC35" s="10">
        <f>'04.2024ΕΛ'!AC35</f>
        <v>0</v>
      </c>
      <c r="AD35" s="10">
        <f>'04.2024ΕΛ'!AD35</f>
        <v>0</v>
      </c>
      <c r="AE35" s="30">
        <f>'04.2024ΕΛ'!AE35</f>
        <v>0</v>
      </c>
      <c r="AF35" s="83">
        <f>'04.2024ΕΛ'!AF35</f>
        <v>0</v>
      </c>
      <c r="AG35" s="9">
        <f>'04.2024ΕΛ'!AG35</f>
        <v>0</v>
      </c>
      <c r="AH35" s="10">
        <f>'04.2024ΕΛ'!AH35</f>
        <v>0</v>
      </c>
      <c r="AI35" s="10">
        <f>'04.2024ΕΛ'!AI35</f>
        <v>0</v>
      </c>
      <c r="AJ35" s="10">
        <f>'04.2024ΕΛ'!AJ35</f>
        <v>0</v>
      </c>
      <c r="AK35" s="30">
        <f>'04.2024ΕΛ'!AK35</f>
        <v>0</v>
      </c>
      <c r="AL35" s="83">
        <f>'04.2024ΕΛ'!AL35</f>
        <v>0</v>
      </c>
      <c r="AM35" s="9">
        <f>'04.2024ΕΛ'!AM35</f>
        <v>0</v>
      </c>
      <c r="AN35" s="10">
        <f>'04.2024ΕΛ'!AN35</f>
        <v>0</v>
      </c>
      <c r="AO35" s="10">
        <f>'04.2024ΕΛ'!AO35</f>
        <v>0</v>
      </c>
      <c r="AP35" s="10">
        <f>'04.2024ΕΛ'!AP35</f>
        <v>0</v>
      </c>
      <c r="AQ35" s="30">
        <f>'04.2024ΕΛ'!AQ35</f>
        <v>0</v>
      </c>
      <c r="AR35" s="83">
        <f>'04.2024ΕΛ'!AR35</f>
        <v>0</v>
      </c>
      <c r="AS35" s="9">
        <f>'04.2024ΕΛ'!AS35</f>
        <v>0</v>
      </c>
      <c r="AT35" s="10">
        <f>'04.2024ΕΛ'!AT35</f>
        <v>0</v>
      </c>
      <c r="AU35" s="10">
        <f>'04.2024ΕΛ'!AU35</f>
        <v>0</v>
      </c>
      <c r="AV35" s="10">
        <f>'04.2024ΕΛ'!AV35</f>
        <v>0</v>
      </c>
      <c r="AW35" s="30">
        <f>'04.2024ΕΛ'!AW35</f>
        <v>0</v>
      </c>
      <c r="AX35" s="83">
        <f>'04.2024ΕΛ'!AX35</f>
        <v>0</v>
      </c>
      <c r="AY35" s="9">
        <f>'04.2024ΕΛ'!AY35</f>
        <v>0</v>
      </c>
      <c r="AZ35" s="10">
        <f>'04.2024ΕΛ'!AZ35</f>
        <v>0</v>
      </c>
      <c r="BA35" s="10">
        <f>'04.2024ΕΛ'!BA35</f>
        <v>0</v>
      </c>
      <c r="BB35" s="10">
        <f>'04.2024ΕΛ'!BB35</f>
        <v>0</v>
      </c>
      <c r="BC35" s="30">
        <f>'04.2024ΕΛ'!BC35</f>
        <v>0</v>
      </c>
      <c r="BD35" s="83">
        <f>'04.2024ΕΛ'!BD35</f>
        <v>0</v>
      </c>
      <c r="BE35" s="9">
        <f>'04.2024ΕΛ'!BE35</f>
        <v>0</v>
      </c>
      <c r="BF35" s="10">
        <f>'04.2024ΕΛ'!BF35</f>
        <v>0</v>
      </c>
      <c r="BG35" s="10">
        <f>'04.2024ΕΛ'!BG35</f>
        <v>0</v>
      </c>
      <c r="BH35" s="10">
        <f>'04.2024ΕΛ'!BH35</f>
        <v>0</v>
      </c>
      <c r="BI35" s="30">
        <f>'04.2024ΕΛ'!BI35</f>
        <v>0</v>
      </c>
      <c r="BJ35" s="83">
        <f>'04.2024ΕΛ'!BJ35</f>
        <v>0</v>
      </c>
      <c r="BK35" s="9">
        <f>'04.2024ΕΛ'!BK35</f>
        <v>20</v>
      </c>
      <c r="BL35" s="10">
        <f>'04.2024ΕΛ'!BL35</f>
        <v>0</v>
      </c>
      <c r="BM35" s="10">
        <f>'04.2024ΕΛ'!BM35</f>
        <v>182754</v>
      </c>
      <c r="BN35" s="10">
        <f>'04.2024ΕΛ'!BN35</f>
        <v>9137.7000000000007</v>
      </c>
      <c r="BO35" s="30">
        <f>'04.2024ΕΛ'!BO35</f>
        <v>2904.3099999999995</v>
      </c>
      <c r="BP35" s="83">
        <f>'04.2024ΕΛ'!BP35</f>
        <v>145.21549999999996</v>
      </c>
    </row>
    <row r="36" spans="1:68" s="8" customFormat="1" ht="19.5" customHeight="1" outlineLevel="1" x14ac:dyDescent="0.3">
      <c r="A36" s="154"/>
      <c r="B36" s="139" t="s">
        <v>29</v>
      </c>
      <c r="C36" s="9">
        <f>'04.2024ΕΛ'!C36</f>
        <v>0</v>
      </c>
      <c r="D36" s="10">
        <f>'04.2024ΕΛ'!D36</f>
        <v>0</v>
      </c>
      <c r="E36" s="10">
        <f>'04.2024ΕΛ'!E36</f>
        <v>0</v>
      </c>
      <c r="F36" s="10">
        <f>'04.2024ΕΛ'!F36</f>
        <v>0</v>
      </c>
      <c r="G36" s="30">
        <f>'04.2024ΕΛ'!G36</f>
        <v>0</v>
      </c>
      <c r="H36" s="83">
        <f>'04.2024ΕΛ'!H36</f>
        <v>0</v>
      </c>
      <c r="I36" s="9">
        <f>'04.2024ΕΛ'!I36</f>
        <v>1</v>
      </c>
      <c r="J36" s="10">
        <f>'04.2024ΕΛ'!J36</f>
        <v>0</v>
      </c>
      <c r="K36" s="10">
        <f>'04.2024ΕΛ'!K36</f>
        <v>306848</v>
      </c>
      <c r="L36" s="10">
        <f>'04.2024ΕΛ'!L36</f>
        <v>306848</v>
      </c>
      <c r="M36" s="30">
        <f>'04.2024ΕΛ'!M36</f>
        <v>719.28</v>
      </c>
      <c r="N36" s="83">
        <f>'04.2024ΕΛ'!N36</f>
        <v>719.28</v>
      </c>
      <c r="O36" s="9" t="str">
        <f>'04.2024ΕΛ'!O36</f>
        <v> </v>
      </c>
      <c r="P36" s="10">
        <f>'04.2024ΕΛ'!P36</f>
        <v>0</v>
      </c>
      <c r="Q36" s="10">
        <f>'04.2024ΕΛ'!Q36</f>
        <v>0</v>
      </c>
      <c r="R36" s="10">
        <f>'04.2024ΕΛ'!R36</f>
        <v>0</v>
      </c>
      <c r="S36" s="30">
        <f>'04.2024ΕΛ'!S36</f>
        <v>0</v>
      </c>
      <c r="T36" s="83">
        <f>'04.2024ΕΛ'!T36</f>
        <v>0</v>
      </c>
      <c r="U36" s="9">
        <f>'04.2024ΕΛ'!U36</f>
        <v>0</v>
      </c>
      <c r="V36" s="10">
        <f>'04.2024ΕΛ'!V36</f>
        <v>0</v>
      </c>
      <c r="W36" s="10">
        <f>'04.2024ΕΛ'!W36</f>
        <v>0</v>
      </c>
      <c r="X36" s="10">
        <f>'04.2024ΕΛ'!X36</f>
        <v>0</v>
      </c>
      <c r="Y36" s="30">
        <f>'04.2024ΕΛ'!Y36</f>
        <v>0</v>
      </c>
      <c r="Z36" s="83">
        <f>'04.2024ΕΛ'!Z36</f>
        <v>0</v>
      </c>
      <c r="AA36" s="9">
        <f>'04.2024ΕΛ'!AA36</f>
        <v>0</v>
      </c>
      <c r="AB36" s="10">
        <f>'04.2024ΕΛ'!AB36</f>
        <v>0</v>
      </c>
      <c r="AC36" s="10">
        <f>'04.2024ΕΛ'!AC36</f>
        <v>0</v>
      </c>
      <c r="AD36" s="10">
        <f>'04.2024ΕΛ'!AD36</f>
        <v>0</v>
      </c>
      <c r="AE36" s="30">
        <f>'04.2024ΕΛ'!AE36</f>
        <v>0</v>
      </c>
      <c r="AF36" s="83">
        <f>'04.2024ΕΛ'!AF36</f>
        <v>0</v>
      </c>
      <c r="AG36" s="9">
        <f>'04.2024ΕΛ'!AG36</f>
        <v>0</v>
      </c>
      <c r="AH36" s="10">
        <f>'04.2024ΕΛ'!AH36</f>
        <v>0</v>
      </c>
      <c r="AI36" s="10">
        <f>'04.2024ΕΛ'!AI36</f>
        <v>0</v>
      </c>
      <c r="AJ36" s="10">
        <f>'04.2024ΕΛ'!AJ36</f>
        <v>0</v>
      </c>
      <c r="AK36" s="30">
        <f>'04.2024ΕΛ'!AK36</f>
        <v>0</v>
      </c>
      <c r="AL36" s="83">
        <f>'04.2024ΕΛ'!AL36</f>
        <v>0</v>
      </c>
      <c r="AM36" s="9">
        <f>'04.2024ΕΛ'!AM36</f>
        <v>0</v>
      </c>
      <c r="AN36" s="10">
        <f>'04.2024ΕΛ'!AN36</f>
        <v>0</v>
      </c>
      <c r="AO36" s="10">
        <f>'04.2024ΕΛ'!AO36</f>
        <v>0</v>
      </c>
      <c r="AP36" s="10">
        <f>'04.2024ΕΛ'!AP36</f>
        <v>0</v>
      </c>
      <c r="AQ36" s="30">
        <f>'04.2024ΕΛ'!AQ36</f>
        <v>0</v>
      </c>
      <c r="AR36" s="83">
        <f>'04.2024ΕΛ'!AR36</f>
        <v>0</v>
      </c>
      <c r="AS36" s="9">
        <f>'04.2024ΕΛ'!AS36</f>
        <v>0</v>
      </c>
      <c r="AT36" s="10">
        <f>'04.2024ΕΛ'!AT36</f>
        <v>0</v>
      </c>
      <c r="AU36" s="10">
        <f>'04.2024ΕΛ'!AU36</f>
        <v>0</v>
      </c>
      <c r="AV36" s="10">
        <f>'04.2024ΕΛ'!AV36</f>
        <v>0</v>
      </c>
      <c r="AW36" s="30">
        <f>'04.2024ΕΛ'!AW36</f>
        <v>0</v>
      </c>
      <c r="AX36" s="83">
        <f>'04.2024ΕΛ'!AX36</f>
        <v>0</v>
      </c>
      <c r="AY36" s="9">
        <f>'04.2024ΕΛ'!AY36</f>
        <v>0</v>
      </c>
      <c r="AZ36" s="10">
        <f>'04.2024ΕΛ'!AZ36</f>
        <v>0</v>
      </c>
      <c r="BA36" s="10">
        <f>'04.2024ΕΛ'!BA36</f>
        <v>0</v>
      </c>
      <c r="BB36" s="10">
        <f>'04.2024ΕΛ'!BB36</f>
        <v>0</v>
      </c>
      <c r="BC36" s="30">
        <f>'04.2024ΕΛ'!BC36</f>
        <v>0</v>
      </c>
      <c r="BD36" s="83">
        <f>'04.2024ΕΛ'!BD36</f>
        <v>0</v>
      </c>
      <c r="BE36" s="9">
        <f>'04.2024ΕΛ'!BE36</f>
        <v>0</v>
      </c>
      <c r="BF36" s="10">
        <f>'04.2024ΕΛ'!BF36</f>
        <v>0</v>
      </c>
      <c r="BG36" s="10">
        <f>'04.2024ΕΛ'!BG36</f>
        <v>0</v>
      </c>
      <c r="BH36" s="10">
        <f>'04.2024ΕΛ'!BH36</f>
        <v>0</v>
      </c>
      <c r="BI36" s="30">
        <f>'04.2024ΕΛ'!BI36</f>
        <v>0</v>
      </c>
      <c r="BJ36" s="83">
        <f>'04.2024ΕΛ'!BJ36</f>
        <v>0</v>
      </c>
      <c r="BK36" s="9">
        <f>'04.2024ΕΛ'!BK36</f>
        <v>1</v>
      </c>
      <c r="BL36" s="10">
        <f>'04.2024ΕΛ'!BL36</f>
        <v>0</v>
      </c>
      <c r="BM36" s="10">
        <f>'04.2024ΕΛ'!BM36</f>
        <v>306848</v>
      </c>
      <c r="BN36" s="10">
        <f>'04.2024ΕΛ'!BN36</f>
        <v>306848</v>
      </c>
      <c r="BO36" s="30">
        <f>'04.2024ΕΛ'!BO36</f>
        <v>719.28</v>
      </c>
      <c r="BP36" s="83">
        <f>'04.2024ΕΛ'!BP36</f>
        <v>719.28</v>
      </c>
    </row>
    <row r="37" spans="1:68" s="15" customFormat="1" ht="19.5" customHeight="1" outlineLevel="1" x14ac:dyDescent="0.3">
      <c r="A37" s="154"/>
      <c r="B37" s="139" t="s">
        <v>85</v>
      </c>
      <c r="C37" s="9">
        <f>'04.2024ΕΛ'!C37</f>
        <v>0</v>
      </c>
      <c r="D37" s="10">
        <f>'04.2024ΕΛ'!D37</f>
        <v>0</v>
      </c>
      <c r="E37" s="10">
        <f>'04.2024ΕΛ'!E37</f>
        <v>0</v>
      </c>
      <c r="F37" s="10">
        <f>'04.2024ΕΛ'!F37</f>
        <v>0</v>
      </c>
      <c r="G37" s="30">
        <f>'04.2024ΕΛ'!G37</f>
        <v>0</v>
      </c>
      <c r="H37" s="83">
        <f>'04.2024ΕΛ'!H37</f>
        <v>0</v>
      </c>
      <c r="I37" s="9">
        <f>'04.2024ΕΛ'!I37</f>
        <v>0</v>
      </c>
      <c r="J37" s="10">
        <f>'04.2024ΕΛ'!J37</f>
        <v>0</v>
      </c>
      <c r="K37" s="10">
        <f>'04.2024ΕΛ'!K37</f>
        <v>0</v>
      </c>
      <c r="L37" s="10">
        <f>'04.2024ΕΛ'!L37</f>
        <v>0</v>
      </c>
      <c r="M37" s="30">
        <f>'04.2024ΕΛ'!M37</f>
        <v>0</v>
      </c>
      <c r="N37" s="83">
        <f>'04.2024ΕΛ'!N37</f>
        <v>0</v>
      </c>
      <c r="O37" s="9" t="str">
        <f>'04.2024ΕΛ'!O37</f>
        <v> </v>
      </c>
      <c r="P37" s="10">
        <f>'04.2024ΕΛ'!P37</f>
        <v>0</v>
      </c>
      <c r="Q37" s="10">
        <f>'04.2024ΕΛ'!Q37</f>
        <v>0</v>
      </c>
      <c r="R37" s="10">
        <f>'04.2024ΕΛ'!R37</f>
        <v>0</v>
      </c>
      <c r="S37" s="30">
        <f>'04.2024ΕΛ'!S37</f>
        <v>0</v>
      </c>
      <c r="T37" s="83">
        <f>'04.2024ΕΛ'!T37</f>
        <v>0</v>
      </c>
      <c r="U37" s="9">
        <f>'04.2024ΕΛ'!U37</f>
        <v>0</v>
      </c>
      <c r="V37" s="10">
        <f>'04.2024ΕΛ'!V37</f>
        <v>0</v>
      </c>
      <c r="W37" s="10">
        <f>'04.2024ΕΛ'!W37</f>
        <v>0</v>
      </c>
      <c r="X37" s="10">
        <f>'04.2024ΕΛ'!X37</f>
        <v>0</v>
      </c>
      <c r="Y37" s="30">
        <f>'04.2024ΕΛ'!Y37</f>
        <v>0</v>
      </c>
      <c r="Z37" s="83">
        <f>'04.2024ΕΛ'!Z37</f>
        <v>0</v>
      </c>
      <c r="AA37" s="9">
        <f>'04.2024ΕΛ'!AA37</f>
        <v>0</v>
      </c>
      <c r="AB37" s="10">
        <f>'04.2024ΕΛ'!AB37</f>
        <v>0</v>
      </c>
      <c r="AC37" s="10">
        <f>'04.2024ΕΛ'!AC37</f>
        <v>0</v>
      </c>
      <c r="AD37" s="10">
        <f>'04.2024ΕΛ'!AD37</f>
        <v>0</v>
      </c>
      <c r="AE37" s="30">
        <f>'04.2024ΕΛ'!AE37</f>
        <v>0</v>
      </c>
      <c r="AF37" s="83">
        <f>'04.2024ΕΛ'!AF37</f>
        <v>0</v>
      </c>
      <c r="AG37" s="9">
        <f>'04.2024ΕΛ'!AG37</f>
        <v>0</v>
      </c>
      <c r="AH37" s="10">
        <f>'04.2024ΕΛ'!AH37</f>
        <v>0</v>
      </c>
      <c r="AI37" s="10">
        <f>'04.2024ΕΛ'!AI37</f>
        <v>0</v>
      </c>
      <c r="AJ37" s="10">
        <f>'04.2024ΕΛ'!AJ37</f>
        <v>0</v>
      </c>
      <c r="AK37" s="30">
        <f>'04.2024ΕΛ'!AK37</f>
        <v>0</v>
      </c>
      <c r="AL37" s="83">
        <f>'04.2024ΕΛ'!AL37</f>
        <v>0</v>
      </c>
      <c r="AM37" s="9">
        <f>'04.2024ΕΛ'!AM37</f>
        <v>0</v>
      </c>
      <c r="AN37" s="10">
        <f>'04.2024ΕΛ'!AN37</f>
        <v>0</v>
      </c>
      <c r="AO37" s="10">
        <f>'04.2024ΕΛ'!AO37</f>
        <v>0</v>
      </c>
      <c r="AP37" s="10">
        <f>'04.2024ΕΛ'!AP37</f>
        <v>0</v>
      </c>
      <c r="AQ37" s="30">
        <f>'04.2024ΕΛ'!AQ37</f>
        <v>0</v>
      </c>
      <c r="AR37" s="83">
        <f>'04.2024ΕΛ'!AR37</f>
        <v>0</v>
      </c>
      <c r="AS37" s="9">
        <f>'04.2024ΕΛ'!AS37</f>
        <v>0</v>
      </c>
      <c r="AT37" s="10">
        <f>'04.2024ΕΛ'!AT37</f>
        <v>0</v>
      </c>
      <c r="AU37" s="10">
        <f>'04.2024ΕΛ'!AU37</f>
        <v>0</v>
      </c>
      <c r="AV37" s="10">
        <f>'04.2024ΕΛ'!AV37</f>
        <v>0</v>
      </c>
      <c r="AW37" s="30">
        <f>'04.2024ΕΛ'!AW37</f>
        <v>0</v>
      </c>
      <c r="AX37" s="83">
        <f>'04.2024ΕΛ'!AX37</f>
        <v>0</v>
      </c>
      <c r="AY37" s="9">
        <f>'04.2024ΕΛ'!AY37</f>
        <v>0</v>
      </c>
      <c r="AZ37" s="10">
        <f>'04.2024ΕΛ'!AZ37</f>
        <v>0</v>
      </c>
      <c r="BA37" s="10">
        <f>'04.2024ΕΛ'!BA37</f>
        <v>0</v>
      </c>
      <c r="BB37" s="10">
        <f>'04.2024ΕΛ'!BB37</f>
        <v>0</v>
      </c>
      <c r="BC37" s="30">
        <f>'04.2024ΕΛ'!BC37</f>
        <v>0</v>
      </c>
      <c r="BD37" s="83">
        <f>'04.2024ΕΛ'!BD37</f>
        <v>0</v>
      </c>
      <c r="BE37" s="9">
        <f>'04.2024ΕΛ'!BE37</f>
        <v>0</v>
      </c>
      <c r="BF37" s="10">
        <f>'04.2024ΕΛ'!BF37</f>
        <v>0</v>
      </c>
      <c r="BG37" s="10">
        <f>'04.2024ΕΛ'!BG37</f>
        <v>0</v>
      </c>
      <c r="BH37" s="10">
        <f>'04.2024ΕΛ'!BH37</f>
        <v>0</v>
      </c>
      <c r="BI37" s="30">
        <f>'04.2024ΕΛ'!BI37</f>
        <v>0</v>
      </c>
      <c r="BJ37" s="83">
        <f>'04.2024ΕΛ'!BJ37</f>
        <v>0</v>
      </c>
      <c r="BK37" s="9">
        <f>'04.2024ΕΛ'!BK37</f>
        <v>0</v>
      </c>
      <c r="BL37" s="10">
        <f>'04.2024ΕΛ'!BL37</f>
        <v>0</v>
      </c>
      <c r="BM37" s="10">
        <f>'04.2024ΕΛ'!BM37</f>
        <v>0</v>
      </c>
      <c r="BN37" s="10">
        <f>'04.2024ΕΛ'!BN37</f>
        <v>0</v>
      </c>
      <c r="BO37" s="30">
        <f>'04.2024ΕΛ'!BO37</f>
        <v>0</v>
      </c>
      <c r="BP37" s="83">
        <f>'04.2024ΕΛ'!BP37</f>
        <v>0</v>
      </c>
    </row>
    <row r="38" spans="1:68" s="15" customFormat="1" ht="19.5" customHeight="1" outlineLevel="1" thickBot="1" x14ac:dyDescent="0.35">
      <c r="A38" s="155"/>
      <c r="B38" s="139" t="s">
        <v>86</v>
      </c>
      <c r="C38" s="160">
        <f>'04.2024ΕΛ'!C38</f>
        <v>0</v>
      </c>
      <c r="D38" s="148">
        <f>'04.2024ΕΛ'!D38</f>
        <v>0</v>
      </c>
      <c r="E38" s="157">
        <f>'04.2024ΕΛ'!E38</f>
        <v>0</v>
      </c>
      <c r="F38" s="10">
        <f>'04.2024ΕΛ'!F38</f>
        <v>0</v>
      </c>
      <c r="G38" s="140">
        <f>'04.2024ΕΛ'!G38</f>
        <v>0</v>
      </c>
      <c r="H38" s="83">
        <f>'04.2024ΕΛ'!H38</f>
        <v>0</v>
      </c>
      <c r="I38" s="160">
        <f>'04.2024ΕΛ'!I38</f>
        <v>0</v>
      </c>
      <c r="J38" s="148">
        <f>'04.2024ΕΛ'!J38</f>
        <v>0</v>
      </c>
      <c r="K38" s="157">
        <f>'04.2024ΕΛ'!K38</f>
        <v>0</v>
      </c>
      <c r="L38" s="10">
        <f>'04.2024ΕΛ'!L38</f>
        <v>0</v>
      </c>
      <c r="M38" s="140">
        <f>'04.2024ΕΛ'!M38</f>
        <v>0</v>
      </c>
      <c r="N38" s="83">
        <f>'04.2024ΕΛ'!N38</f>
        <v>0</v>
      </c>
      <c r="O38" s="160" t="str">
        <f>'04.2024ΕΛ'!O38</f>
        <v> </v>
      </c>
      <c r="P38" s="148">
        <f>'04.2024ΕΛ'!P38</f>
        <v>0</v>
      </c>
      <c r="Q38" s="157">
        <f>'04.2024ΕΛ'!Q38</f>
        <v>0</v>
      </c>
      <c r="R38" s="10">
        <f>'04.2024ΕΛ'!R38</f>
        <v>0</v>
      </c>
      <c r="S38" s="140">
        <f>'04.2024ΕΛ'!S38</f>
        <v>0</v>
      </c>
      <c r="T38" s="83">
        <f>'04.2024ΕΛ'!T38</f>
        <v>0</v>
      </c>
      <c r="U38" s="160">
        <f>'04.2024ΕΛ'!U38</f>
        <v>0</v>
      </c>
      <c r="V38" s="148">
        <f>'04.2024ΕΛ'!V38</f>
        <v>0</v>
      </c>
      <c r="W38" s="157">
        <f>'04.2024ΕΛ'!W38</f>
        <v>0</v>
      </c>
      <c r="X38" s="10">
        <f>'04.2024ΕΛ'!X38</f>
        <v>0</v>
      </c>
      <c r="Y38" s="140">
        <f>'04.2024ΕΛ'!Y38</f>
        <v>0</v>
      </c>
      <c r="Z38" s="83">
        <f>'04.2024ΕΛ'!Z38</f>
        <v>0</v>
      </c>
      <c r="AA38" s="160">
        <f>'04.2024ΕΛ'!AA38</f>
        <v>0</v>
      </c>
      <c r="AB38" s="148">
        <f>'04.2024ΕΛ'!AB38</f>
        <v>0</v>
      </c>
      <c r="AC38" s="157">
        <f>'04.2024ΕΛ'!AC38</f>
        <v>0</v>
      </c>
      <c r="AD38" s="10">
        <f>'04.2024ΕΛ'!AD38</f>
        <v>0</v>
      </c>
      <c r="AE38" s="140">
        <f>'04.2024ΕΛ'!AE38</f>
        <v>0</v>
      </c>
      <c r="AF38" s="83">
        <f>'04.2024ΕΛ'!AF38</f>
        <v>0</v>
      </c>
      <c r="AG38" s="160">
        <f>'04.2024ΕΛ'!AG38</f>
        <v>0</v>
      </c>
      <c r="AH38" s="148">
        <f>'04.2024ΕΛ'!AH38</f>
        <v>0</v>
      </c>
      <c r="AI38" s="157">
        <f>'04.2024ΕΛ'!AI38</f>
        <v>0</v>
      </c>
      <c r="AJ38" s="10">
        <f>'04.2024ΕΛ'!AJ38</f>
        <v>0</v>
      </c>
      <c r="AK38" s="140">
        <f>'04.2024ΕΛ'!AK38</f>
        <v>0</v>
      </c>
      <c r="AL38" s="83">
        <f>'04.2024ΕΛ'!AL38</f>
        <v>0</v>
      </c>
      <c r="AM38" s="160">
        <f>'04.2024ΕΛ'!AM38</f>
        <v>0</v>
      </c>
      <c r="AN38" s="148">
        <f>'04.2024ΕΛ'!AN38</f>
        <v>0</v>
      </c>
      <c r="AO38" s="157">
        <f>'04.2024ΕΛ'!AO38</f>
        <v>0</v>
      </c>
      <c r="AP38" s="10">
        <f>'04.2024ΕΛ'!AP38</f>
        <v>0</v>
      </c>
      <c r="AQ38" s="140">
        <f>'04.2024ΕΛ'!AQ38</f>
        <v>0</v>
      </c>
      <c r="AR38" s="83">
        <f>'04.2024ΕΛ'!AR38</f>
        <v>0</v>
      </c>
      <c r="AS38" s="160">
        <f>'04.2024ΕΛ'!AS38</f>
        <v>0</v>
      </c>
      <c r="AT38" s="148">
        <f>'04.2024ΕΛ'!AT38</f>
        <v>0</v>
      </c>
      <c r="AU38" s="157">
        <f>'04.2024ΕΛ'!AU38</f>
        <v>0</v>
      </c>
      <c r="AV38" s="10">
        <f>'04.2024ΕΛ'!AV38</f>
        <v>0</v>
      </c>
      <c r="AW38" s="140">
        <f>'04.2024ΕΛ'!AW38</f>
        <v>0</v>
      </c>
      <c r="AX38" s="83">
        <f>'04.2024ΕΛ'!AX38</f>
        <v>0</v>
      </c>
      <c r="AY38" s="160">
        <f>'04.2024ΕΛ'!AY38</f>
        <v>0</v>
      </c>
      <c r="AZ38" s="148">
        <f>'04.2024ΕΛ'!AZ38</f>
        <v>0</v>
      </c>
      <c r="BA38" s="157">
        <f>'04.2024ΕΛ'!BA38</f>
        <v>0</v>
      </c>
      <c r="BB38" s="10">
        <f>'04.2024ΕΛ'!BB38</f>
        <v>0</v>
      </c>
      <c r="BC38" s="140">
        <f>'04.2024ΕΛ'!BC38</f>
        <v>0</v>
      </c>
      <c r="BD38" s="83">
        <f>'04.2024ΕΛ'!BD38</f>
        <v>0</v>
      </c>
      <c r="BE38" s="160">
        <f>'04.2024ΕΛ'!BE38</f>
        <v>0</v>
      </c>
      <c r="BF38" s="148">
        <f>'04.2024ΕΛ'!BF38</f>
        <v>0</v>
      </c>
      <c r="BG38" s="157">
        <f>'04.2024ΕΛ'!BG38</f>
        <v>0</v>
      </c>
      <c r="BH38" s="10">
        <f>'04.2024ΕΛ'!BH38</f>
        <v>0</v>
      </c>
      <c r="BI38" s="140">
        <f>'04.2024ΕΛ'!BI38</f>
        <v>0</v>
      </c>
      <c r="BJ38" s="83">
        <f>'04.2024ΕΛ'!BJ38</f>
        <v>0</v>
      </c>
      <c r="BK38" s="160">
        <f>'04.2024ΕΛ'!BK38</f>
        <v>0</v>
      </c>
      <c r="BL38" s="148">
        <f>'04.2024ΕΛ'!BL38</f>
        <v>0</v>
      </c>
      <c r="BM38" s="157">
        <f>'04.2024ΕΛ'!BM38</f>
        <v>0</v>
      </c>
      <c r="BN38" s="10">
        <f>'04.2024ΕΛ'!BN38</f>
        <v>0</v>
      </c>
      <c r="BO38" s="140">
        <f>'04.2024ΕΛ'!BO38</f>
        <v>0</v>
      </c>
      <c r="BP38" s="83">
        <f>'04.2024ΕΛ'!BP38</f>
        <v>0</v>
      </c>
    </row>
    <row r="39" spans="1:68" s="8" customFormat="1" ht="36" customHeight="1" x14ac:dyDescent="0.3">
      <c r="A39" s="153">
        <v>6</v>
      </c>
      <c r="B39" s="168" t="s">
        <v>91</v>
      </c>
      <c r="C39" s="73">
        <f>'04.2024ΕΛ'!C39</f>
        <v>15827</v>
      </c>
      <c r="D39" s="74">
        <f>'04.2024ΕΛ'!D39</f>
        <v>0</v>
      </c>
      <c r="E39" s="74">
        <f>'04.2024ΕΛ'!E39</f>
        <v>7979527</v>
      </c>
      <c r="F39" s="74">
        <f>'04.2024ΕΛ'!F39</f>
        <v>504.17179503380299</v>
      </c>
      <c r="G39" s="82">
        <f>'04.2024ΕΛ'!G39</f>
        <v>91212.640000000014</v>
      </c>
      <c r="H39" s="37">
        <f>'04.2024ΕΛ'!H39</f>
        <v>5.7631035572123599</v>
      </c>
      <c r="I39" s="73">
        <f>'04.2024ΕΛ'!I39</f>
        <v>9806</v>
      </c>
      <c r="J39" s="74">
        <f>'04.2024ΕΛ'!J39</f>
        <v>1</v>
      </c>
      <c r="K39" s="74">
        <f>'04.2024ΕΛ'!K39</f>
        <v>3051151</v>
      </c>
      <c r="L39" s="74">
        <f>'04.2024ΕΛ'!L39</f>
        <v>311.11971041093096</v>
      </c>
      <c r="M39" s="82">
        <f>'04.2024ΕΛ'!M39</f>
        <v>71382.200000000012</v>
      </c>
      <c r="N39" s="37">
        <f>'04.2024ΕΛ'!N39</f>
        <v>7.2786988885489965</v>
      </c>
      <c r="O39" s="73">
        <f>'04.2024ΕΛ'!O39</f>
        <v>140425</v>
      </c>
      <c r="P39" s="74">
        <f>'04.2024ΕΛ'!P39</f>
        <v>0</v>
      </c>
      <c r="Q39" s="74">
        <f>'04.2024ΕΛ'!Q39</f>
        <v>102185085</v>
      </c>
      <c r="R39" s="74">
        <f>'04.2024ΕΛ'!R39</f>
        <v>727.68442228947833</v>
      </c>
      <c r="S39" s="82">
        <f>'04.2024ΕΛ'!S39</f>
        <v>1938304.0199999998</v>
      </c>
      <c r="T39" s="37">
        <f>'04.2024ΕΛ'!T39</f>
        <v>13.803126366387749</v>
      </c>
      <c r="U39" s="73">
        <f>'04.2024ΕΛ'!U39</f>
        <v>267</v>
      </c>
      <c r="V39" s="74">
        <f>'04.2024ΕΛ'!V39</f>
        <v>0</v>
      </c>
      <c r="W39" s="74">
        <f>'04.2024ΕΛ'!W39</f>
        <v>4872689</v>
      </c>
      <c r="X39" s="74">
        <f>'04.2024ΕΛ'!X39</f>
        <v>18249.771535580523</v>
      </c>
      <c r="Y39" s="82">
        <f>'04.2024ΕΛ'!Y39</f>
        <v>28302.19</v>
      </c>
      <c r="Z39" s="37">
        <f>'04.2024ΕΛ'!Z39</f>
        <v>106.00071161048689</v>
      </c>
      <c r="AA39" s="73">
        <f>'04.2024ΕΛ'!AA39</f>
        <v>471</v>
      </c>
      <c r="AB39" s="74">
        <f>'04.2024ΕΛ'!AB39</f>
        <v>0</v>
      </c>
      <c r="AC39" s="74">
        <f>'04.2024ΕΛ'!AC39</f>
        <v>9930766</v>
      </c>
      <c r="AD39" s="74">
        <f>'04.2024ΕΛ'!AD39</f>
        <v>21084.428874734607</v>
      </c>
      <c r="AE39" s="82">
        <f>'04.2024ΕΛ'!AE39</f>
        <v>23607.71</v>
      </c>
      <c r="AF39" s="37">
        <f>'04.2024ΕΛ'!AF39</f>
        <v>50.122526539278127</v>
      </c>
      <c r="AG39" s="73">
        <f>'04.2024ΕΛ'!AG39</f>
        <v>177</v>
      </c>
      <c r="AH39" s="74">
        <f>'04.2024ΕΛ'!AH39</f>
        <v>0</v>
      </c>
      <c r="AI39" s="74">
        <f>'04.2024ΕΛ'!AI39</f>
        <v>2207713</v>
      </c>
      <c r="AJ39" s="74">
        <f>'04.2024ΕΛ'!AJ39</f>
        <v>12472.954802259886</v>
      </c>
      <c r="AK39" s="82">
        <f>'04.2024ΕΛ'!AK39</f>
        <v>7247.82</v>
      </c>
      <c r="AL39" s="37">
        <f>'04.2024ΕΛ'!AL39</f>
        <v>40.948135593220336</v>
      </c>
      <c r="AM39" s="73">
        <f>'04.2024ΕΛ'!AM39</f>
        <v>0</v>
      </c>
      <c r="AN39" s="74">
        <f>'04.2024ΕΛ'!AN39</f>
        <v>0</v>
      </c>
      <c r="AO39" s="74">
        <f>'04.2024ΕΛ'!AO39</f>
        <v>0</v>
      </c>
      <c r="AP39" s="74">
        <f>'04.2024ΕΛ'!AP39</f>
        <v>0</v>
      </c>
      <c r="AQ39" s="82">
        <f>'04.2024ΕΛ'!AQ39</f>
        <v>0</v>
      </c>
      <c r="AR39" s="37">
        <f>'04.2024ΕΛ'!AR39</f>
        <v>0</v>
      </c>
      <c r="AS39" s="73">
        <f>'04.2024ΕΛ'!AS39</f>
        <v>0</v>
      </c>
      <c r="AT39" s="74">
        <f>'04.2024ΕΛ'!AT39</f>
        <v>0</v>
      </c>
      <c r="AU39" s="74">
        <f>'04.2024ΕΛ'!AU39</f>
        <v>0</v>
      </c>
      <c r="AV39" s="74">
        <f>'04.2024ΕΛ'!AV39</f>
        <v>0</v>
      </c>
      <c r="AW39" s="82">
        <f>'04.2024ΕΛ'!AW39</f>
        <v>0</v>
      </c>
      <c r="AX39" s="37">
        <f>'04.2024ΕΛ'!AX39</f>
        <v>0</v>
      </c>
      <c r="AY39" s="73">
        <f>'04.2024ΕΛ'!AY39</f>
        <v>0</v>
      </c>
      <c r="AZ39" s="74">
        <f>'04.2024ΕΛ'!AZ39</f>
        <v>0</v>
      </c>
      <c r="BA39" s="74">
        <f>'04.2024ΕΛ'!BA39</f>
        <v>0</v>
      </c>
      <c r="BB39" s="74">
        <f>'04.2024ΕΛ'!BB39</f>
        <v>0</v>
      </c>
      <c r="BC39" s="82">
        <f>'04.2024ΕΛ'!BC39</f>
        <v>0</v>
      </c>
      <c r="BD39" s="37">
        <f>'04.2024ΕΛ'!BD39</f>
        <v>0</v>
      </c>
      <c r="BE39" s="73">
        <f>'04.2024ΕΛ'!BE39</f>
        <v>0</v>
      </c>
      <c r="BF39" s="74">
        <f>'04.2024ΕΛ'!BF39</f>
        <v>0</v>
      </c>
      <c r="BG39" s="74">
        <f>'04.2024ΕΛ'!BG39</f>
        <v>0</v>
      </c>
      <c r="BH39" s="74">
        <f>'04.2024ΕΛ'!BH39</f>
        <v>0</v>
      </c>
      <c r="BI39" s="82">
        <f>'04.2024ΕΛ'!BI39</f>
        <v>0</v>
      </c>
      <c r="BJ39" s="37">
        <f>'04.2024ΕΛ'!BJ39</f>
        <v>0</v>
      </c>
      <c r="BK39" s="73">
        <f>'04.2024ΕΛ'!BK39</f>
        <v>166973</v>
      </c>
      <c r="BL39" s="74">
        <f>'04.2024ΕΛ'!BL39</f>
        <v>1</v>
      </c>
      <c r="BM39" s="74">
        <f>'04.2024ΕΛ'!BM39</f>
        <v>130226931</v>
      </c>
      <c r="BN39" s="74">
        <f>'04.2024ΕΛ'!BN39</f>
        <v>779.9234072370549</v>
      </c>
      <c r="BO39" s="82">
        <f>'04.2024ΕΛ'!BO39</f>
        <v>2160056.58</v>
      </c>
      <c r="BP39" s="37">
        <f>'04.2024ΕΛ'!BP39</f>
        <v>12.936484602393188</v>
      </c>
    </row>
    <row r="40" spans="1:68" s="8" customFormat="1" ht="19.5" customHeight="1" outlineLevel="1" x14ac:dyDescent="0.3">
      <c r="A40" s="154"/>
      <c r="B40" s="167" t="s">
        <v>83</v>
      </c>
      <c r="C40" s="9">
        <f>'04.2024ΕΛ'!C40</f>
        <v>15558</v>
      </c>
      <c r="D40" s="10">
        <f>'04.2024ΕΛ'!D40</f>
        <v>0</v>
      </c>
      <c r="E40" s="10">
        <f>'04.2024ΕΛ'!E40</f>
        <v>3040188</v>
      </c>
      <c r="F40" s="10">
        <f>'04.2024ΕΛ'!F40</f>
        <v>195.40994986502122</v>
      </c>
      <c r="G40" s="30">
        <f>'04.2024ΕΛ'!G40</f>
        <v>71736.740000000005</v>
      </c>
      <c r="H40" s="83">
        <f>'04.2024ΕΛ'!H40</f>
        <v>4.6109229978146296</v>
      </c>
      <c r="I40" s="9">
        <f>'04.2024ΕΛ'!I40</f>
        <v>9477</v>
      </c>
      <c r="J40" s="10">
        <f>'04.2024ΕΛ'!J40</f>
        <v>0</v>
      </c>
      <c r="K40" s="10">
        <f>'04.2024ΕΛ'!K40</f>
        <v>1823077</v>
      </c>
      <c r="L40" s="10">
        <f>'04.2024ΕΛ'!L40</f>
        <v>192.36857655376173</v>
      </c>
      <c r="M40" s="30">
        <f>'04.2024ΕΛ'!M40</f>
        <v>56913.37</v>
      </c>
      <c r="N40" s="83">
        <f>'04.2024ΕΛ'!N40</f>
        <v>6.0054204917167882</v>
      </c>
      <c r="O40" s="9">
        <f>'04.2024ΕΛ'!O40</f>
        <v>134743</v>
      </c>
      <c r="P40" s="10">
        <f>'04.2024ΕΛ'!P40</f>
        <v>0</v>
      </c>
      <c r="Q40" s="10">
        <f>'04.2024ΕΛ'!Q40</f>
        <v>28369650</v>
      </c>
      <c r="R40" s="10">
        <f>'04.2024ΕΛ'!R40</f>
        <v>210.54637346652515</v>
      </c>
      <c r="S40" s="30">
        <f>'04.2024ΕΛ'!S40</f>
        <v>1134561.6499999999</v>
      </c>
      <c r="T40" s="83">
        <f>'04.2024ΕΛ'!T40</f>
        <v>8.4201899171014443</v>
      </c>
      <c r="U40" s="9">
        <f>'04.2024ΕΛ'!U40</f>
        <v>247</v>
      </c>
      <c r="V40" s="10">
        <f>'04.2024ΕΛ'!V40</f>
        <v>0</v>
      </c>
      <c r="W40" s="10">
        <f>'04.2024ΕΛ'!W40</f>
        <v>20545</v>
      </c>
      <c r="X40" s="10">
        <f>'04.2024ΕΛ'!X40</f>
        <v>83.178137651821856</v>
      </c>
      <c r="Y40" s="30">
        <f>'04.2024ΕΛ'!Y40</f>
        <v>1833.87</v>
      </c>
      <c r="Z40" s="83">
        <f>'04.2024ΕΛ'!Z40</f>
        <v>7.4245748987854245</v>
      </c>
      <c r="AA40" s="9">
        <f>'04.2024ΕΛ'!AA40</f>
        <v>460</v>
      </c>
      <c r="AB40" s="10">
        <f>'04.2024ΕΛ'!AB40</f>
        <v>0</v>
      </c>
      <c r="AC40" s="10">
        <f>'04.2024ΕΛ'!AC40</f>
        <v>85176</v>
      </c>
      <c r="AD40" s="10">
        <f>'04.2024ΕΛ'!AD40</f>
        <v>185.16521739130434</v>
      </c>
      <c r="AE40" s="30">
        <f>'04.2024ΕΛ'!AE40</f>
        <v>4030.8</v>
      </c>
      <c r="AF40" s="83">
        <f>'04.2024ΕΛ'!AF40</f>
        <v>8.7626086956521743</v>
      </c>
      <c r="AG40" s="9">
        <f>'04.2024ΕΛ'!AG40</f>
        <v>174</v>
      </c>
      <c r="AH40" s="10">
        <f>'04.2024ΕΛ'!AH40</f>
        <v>0</v>
      </c>
      <c r="AI40" s="10">
        <f>'04.2024ΕΛ'!AI40</f>
        <v>19988</v>
      </c>
      <c r="AJ40" s="10">
        <f>'04.2024ΕΛ'!AJ40</f>
        <v>114.8735632183908</v>
      </c>
      <c r="AK40" s="30">
        <f>'04.2024ΕΛ'!AK40</f>
        <v>1394.58</v>
      </c>
      <c r="AL40" s="83">
        <f>'04.2024ΕΛ'!AL40</f>
        <v>8.0148275862068967</v>
      </c>
      <c r="AM40" s="9">
        <f>'04.2024ΕΛ'!AM40</f>
        <v>0</v>
      </c>
      <c r="AN40" s="10">
        <f>'04.2024ΕΛ'!AN40</f>
        <v>0</v>
      </c>
      <c r="AO40" s="10">
        <f>'04.2024ΕΛ'!AO40</f>
        <v>0</v>
      </c>
      <c r="AP40" s="10">
        <f>'04.2024ΕΛ'!AP40</f>
        <v>0</v>
      </c>
      <c r="AQ40" s="30">
        <f>'04.2024ΕΛ'!AQ40</f>
        <v>0</v>
      </c>
      <c r="AR40" s="83">
        <f>'04.2024ΕΛ'!AR40</f>
        <v>0</v>
      </c>
      <c r="AS40" s="9">
        <f>'04.2024ΕΛ'!AS40</f>
        <v>0</v>
      </c>
      <c r="AT40" s="10">
        <f>'04.2024ΕΛ'!AT40</f>
        <v>0</v>
      </c>
      <c r="AU40" s="10">
        <f>'04.2024ΕΛ'!AU40</f>
        <v>0</v>
      </c>
      <c r="AV40" s="10">
        <f>'04.2024ΕΛ'!AV40</f>
        <v>0</v>
      </c>
      <c r="AW40" s="30">
        <f>'04.2024ΕΛ'!AW40</f>
        <v>0</v>
      </c>
      <c r="AX40" s="83">
        <f>'04.2024ΕΛ'!AX40</f>
        <v>0</v>
      </c>
      <c r="AY40" s="9">
        <f>'04.2024ΕΛ'!AY40</f>
        <v>0</v>
      </c>
      <c r="AZ40" s="10">
        <f>'04.2024ΕΛ'!AZ40</f>
        <v>0</v>
      </c>
      <c r="BA40" s="10">
        <f>'04.2024ΕΛ'!BA40</f>
        <v>0</v>
      </c>
      <c r="BB40" s="10">
        <f>'04.2024ΕΛ'!BB40</f>
        <v>0</v>
      </c>
      <c r="BC40" s="30">
        <f>'04.2024ΕΛ'!BC40</f>
        <v>0</v>
      </c>
      <c r="BD40" s="83">
        <f>'04.2024ΕΛ'!BD40</f>
        <v>0</v>
      </c>
      <c r="BE40" s="9">
        <f>'04.2024ΕΛ'!BE40</f>
        <v>0</v>
      </c>
      <c r="BF40" s="10">
        <f>'04.2024ΕΛ'!BF40</f>
        <v>0</v>
      </c>
      <c r="BG40" s="10">
        <f>'04.2024ΕΛ'!BG40</f>
        <v>0</v>
      </c>
      <c r="BH40" s="10">
        <f>'04.2024ΕΛ'!BH40</f>
        <v>0</v>
      </c>
      <c r="BI40" s="30">
        <f>'04.2024ΕΛ'!BI40</f>
        <v>0</v>
      </c>
      <c r="BJ40" s="83">
        <f>'04.2024ΕΛ'!BJ40</f>
        <v>0</v>
      </c>
      <c r="BK40" s="9">
        <f>'04.2024ΕΛ'!BK40</f>
        <v>160659</v>
      </c>
      <c r="BL40" s="10">
        <f>'04.2024ΕΛ'!BL40</f>
        <v>0</v>
      </c>
      <c r="BM40" s="10">
        <f>'04.2024ΕΛ'!BM40</f>
        <v>33358624</v>
      </c>
      <c r="BN40" s="10">
        <f>'04.2024ΕΛ'!BN40</f>
        <v>207.63619840780785</v>
      </c>
      <c r="BO40" s="30">
        <f>'04.2024ΕΛ'!BO40</f>
        <v>1270471.0100000002</v>
      </c>
      <c r="BP40" s="83">
        <f>'04.2024ΕΛ'!BP40</f>
        <v>7.9078732595123853</v>
      </c>
    </row>
    <row r="41" spans="1:68" s="8" customFormat="1" ht="19.5" customHeight="1" outlineLevel="1" x14ac:dyDescent="0.3">
      <c r="A41" s="154"/>
      <c r="B41" s="167" t="s">
        <v>84</v>
      </c>
      <c r="C41" s="9">
        <f>'04.2024ΕΛ'!C41</f>
        <v>264</v>
      </c>
      <c r="D41" s="10">
        <f>'04.2024ΕΛ'!D41</f>
        <v>0</v>
      </c>
      <c r="E41" s="10">
        <f>'04.2024ΕΛ'!E41</f>
        <v>1062277</v>
      </c>
      <c r="F41" s="10">
        <f>'04.2024ΕΛ'!F41</f>
        <v>4023.776515151515</v>
      </c>
      <c r="G41" s="30">
        <f>'04.2024ΕΛ'!G41</f>
        <v>15129.1</v>
      </c>
      <c r="H41" s="83">
        <f>'04.2024ΕΛ'!H41</f>
        <v>57.307196969696975</v>
      </c>
      <c r="I41" s="9">
        <f>'04.2024ΕΛ'!I41</f>
        <v>329</v>
      </c>
      <c r="J41" s="10">
        <f>'04.2024ΕΛ'!J41</f>
        <v>0</v>
      </c>
      <c r="K41" s="10">
        <f>'04.2024ΕΛ'!K41</f>
        <v>726681</v>
      </c>
      <c r="L41" s="10">
        <f>'04.2024ΕΛ'!L41</f>
        <v>2208.7568389057751</v>
      </c>
      <c r="M41" s="30">
        <f>'04.2024ΕΛ'!M41</f>
        <v>13917.869999999999</v>
      </c>
      <c r="N41" s="83">
        <f>'04.2024ΕΛ'!N41</f>
        <v>42.303556231003036</v>
      </c>
      <c r="O41" s="9">
        <f>'04.2024ΕΛ'!O41</f>
        <v>5580</v>
      </c>
      <c r="P41" s="10">
        <f>'04.2024ΕΛ'!P41</f>
        <v>0</v>
      </c>
      <c r="Q41" s="10">
        <f>'04.2024ΕΛ'!Q41</f>
        <v>41002449</v>
      </c>
      <c r="R41" s="10">
        <f>'04.2024ΕΛ'!R41</f>
        <v>7348.1091397849459</v>
      </c>
      <c r="S41" s="30">
        <f>'04.2024ΕΛ'!S41</f>
        <v>739801.86</v>
      </c>
      <c r="T41" s="83">
        <f>'04.2024ΕΛ'!T41</f>
        <v>132.58097849462365</v>
      </c>
      <c r="U41" s="9">
        <f>'04.2024ΕΛ'!U41</f>
        <v>9</v>
      </c>
      <c r="V41" s="10">
        <f>'04.2024ΕΛ'!V41</f>
        <v>0</v>
      </c>
      <c r="W41" s="10">
        <f>'04.2024ΕΛ'!W41</f>
        <v>728733</v>
      </c>
      <c r="X41" s="10">
        <f>'04.2024ΕΛ'!X41</f>
        <v>80970.333333333328</v>
      </c>
      <c r="Y41" s="30">
        <f>'04.2024ΕΛ'!Y41</f>
        <v>11684.48</v>
      </c>
      <c r="Z41" s="83">
        <f>'04.2024ΕΛ'!Z41</f>
        <v>1298.2755555555555</v>
      </c>
      <c r="AA41" s="9">
        <f>'04.2024ΕΛ'!AA41</f>
        <v>6</v>
      </c>
      <c r="AB41" s="10">
        <f>'04.2024ΕΛ'!AB41</f>
        <v>0</v>
      </c>
      <c r="AC41" s="10">
        <f>'04.2024ΕΛ'!AC41</f>
        <v>50278</v>
      </c>
      <c r="AD41" s="10">
        <f>'04.2024ΕΛ'!AD41</f>
        <v>8379.6666666666661</v>
      </c>
      <c r="AE41" s="30">
        <f>'04.2024ΕΛ'!AE41</f>
        <v>926.82</v>
      </c>
      <c r="AF41" s="83">
        <f>'04.2024ΕΛ'!AF41</f>
        <v>154.47</v>
      </c>
      <c r="AG41" s="9">
        <f>'04.2024ΕΛ'!AG41</f>
        <v>1</v>
      </c>
      <c r="AH41" s="10">
        <f>'04.2024ΕΛ'!AH41</f>
        <v>0</v>
      </c>
      <c r="AI41" s="10">
        <f>'04.2024ΕΛ'!AI41</f>
        <v>10885</v>
      </c>
      <c r="AJ41" s="10">
        <f>'04.2024ΕΛ'!AJ41</f>
        <v>10885</v>
      </c>
      <c r="AK41" s="30">
        <f>'04.2024ΕΛ'!AK41</f>
        <v>167.98</v>
      </c>
      <c r="AL41" s="83">
        <f>'04.2024ΕΛ'!AL41</f>
        <v>167.98</v>
      </c>
      <c r="AM41" s="9">
        <f>'04.2024ΕΛ'!AM41</f>
        <v>0</v>
      </c>
      <c r="AN41" s="10">
        <f>'04.2024ΕΛ'!AN41</f>
        <v>0</v>
      </c>
      <c r="AO41" s="10">
        <f>'04.2024ΕΛ'!AO41</f>
        <v>0</v>
      </c>
      <c r="AP41" s="10">
        <f>'04.2024ΕΛ'!AP41</f>
        <v>0</v>
      </c>
      <c r="AQ41" s="30">
        <f>'04.2024ΕΛ'!AQ41</f>
        <v>0</v>
      </c>
      <c r="AR41" s="83">
        <f>'04.2024ΕΛ'!AR41</f>
        <v>0</v>
      </c>
      <c r="AS41" s="9">
        <f>'04.2024ΕΛ'!AS41</f>
        <v>0</v>
      </c>
      <c r="AT41" s="10">
        <f>'04.2024ΕΛ'!AT41</f>
        <v>0</v>
      </c>
      <c r="AU41" s="10">
        <f>'04.2024ΕΛ'!AU41</f>
        <v>0</v>
      </c>
      <c r="AV41" s="10">
        <f>'04.2024ΕΛ'!AV41</f>
        <v>0</v>
      </c>
      <c r="AW41" s="30">
        <f>'04.2024ΕΛ'!AW41</f>
        <v>0</v>
      </c>
      <c r="AX41" s="83">
        <f>'04.2024ΕΛ'!AX41</f>
        <v>0</v>
      </c>
      <c r="AY41" s="9">
        <f>'04.2024ΕΛ'!AY41</f>
        <v>0</v>
      </c>
      <c r="AZ41" s="10">
        <f>'04.2024ΕΛ'!AZ41</f>
        <v>0</v>
      </c>
      <c r="BA41" s="10">
        <f>'04.2024ΕΛ'!BA41</f>
        <v>0</v>
      </c>
      <c r="BB41" s="10">
        <f>'04.2024ΕΛ'!BB41</f>
        <v>0</v>
      </c>
      <c r="BC41" s="30">
        <f>'04.2024ΕΛ'!BC41</f>
        <v>0</v>
      </c>
      <c r="BD41" s="83">
        <f>'04.2024ΕΛ'!BD41</f>
        <v>0</v>
      </c>
      <c r="BE41" s="9">
        <f>'04.2024ΕΛ'!BE41</f>
        <v>0</v>
      </c>
      <c r="BF41" s="10">
        <f>'04.2024ΕΛ'!BF41</f>
        <v>0</v>
      </c>
      <c r="BG41" s="10">
        <f>'04.2024ΕΛ'!BG41</f>
        <v>0</v>
      </c>
      <c r="BH41" s="10">
        <f>'04.2024ΕΛ'!BH41</f>
        <v>0</v>
      </c>
      <c r="BI41" s="30">
        <f>'04.2024ΕΛ'!BI41</f>
        <v>0</v>
      </c>
      <c r="BJ41" s="83">
        <f>'04.2024ΕΛ'!BJ41</f>
        <v>0</v>
      </c>
      <c r="BK41" s="9">
        <f>'04.2024ΕΛ'!BK41</f>
        <v>6189</v>
      </c>
      <c r="BL41" s="10">
        <f>'04.2024ΕΛ'!BL41</f>
        <v>0</v>
      </c>
      <c r="BM41" s="10">
        <f>'04.2024ΕΛ'!BM41</f>
        <v>43581303</v>
      </c>
      <c r="BN41" s="10">
        <f>'04.2024ΕΛ'!BN41</f>
        <v>7041.7358216190014</v>
      </c>
      <c r="BO41" s="30">
        <f>'04.2024ΕΛ'!BO41</f>
        <v>781628.10999999987</v>
      </c>
      <c r="BP41" s="83">
        <f>'04.2024ΕΛ'!BP41</f>
        <v>126.2931184359347</v>
      </c>
    </row>
    <row r="42" spans="1:68" s="8" customFormat="1" ht="19.5" customHeight="1" outlineLevel="1" x14ac:dyDescent="0.3">
      <c r="A42" s="154"/>
      <c r="B42" s="167" t="s">
        <v>29</v>
      </c>
      <c r="C42" s="9">
        <f>'04.2024ΕΛ'!C42</f>
        <v>0</v>
      </c>
      <c r="D42" s="10">
        <f>'04.2024ΕΛ'!D42</f>
        <v>0</v>
      </c>
      <c r="E42" s="10">
        <f>'04.2024ΕΛ'!E42</f>
        <v>0</v>
      </c>
      <c r="F42" s="10">
        <f>'04.2024ΕΛ'!F42</f>
        <v>0</v>
      </c>
      <c r="G42" s="30">
        <f>'04.2024ΕΛ'!G42</f>
        <v>0</v>
      </c>
      <c r="H42" s="83">
        <f>'04.2024ΕΛ'!H42</f>
        <v>0</v>
      </c>
      <c r="I42" s="9">
        <f>'04.2024ΕΛ'!I42</f>
        <v>0</v>
      </c>
      <c r="J42" s="10">
        <f>'04.2024ΕΛ'!J42</f>
        <v>0</v>
      </c>
      <c r="K42" s="10">
        <f>'04.2024ΕΛ'!K42</f>
        <v>0</v>
      </c>
      <c r="L42" s="10">
        <f>'04.2024ΕΛ'!L42</f>
        <v>0</v>
      </c>
      <c r="M42" s="30">
        <f>'04.2024ΕΛ'!M42</f>
        <v>0</v>
      </c>
      <c r="N42" s="83">
        <f>'04.2024ΕΛ'!N42</f>
        <v>0</v>
      </c>
      <c r="O42" s="9" t="str">
        <f>'04.2024ΕΛ'!O42</f>
        <v> </v>
      </c>
      <c r="P42" s="10">
        <f>'04.2024ΕΛ'!P42</f>
        <v>0</v>
      </c>
      <c r="Q42" s="10">
        <f>'04.2024ΕΛ'!Q42</f>
        <v>0</v>
      </c>
      <c r="R42" s="10">
        <f>'04.2024ΕΛ'!R42</f>
        <v>0</v>
      </c>
      <c r="S42" s="30">
        <f>'04.2024ΕΛ'!S42</f>
        <v>0</v>
      </c>
      <c r="T42" s="83">
        <f>'04.2024ΕΛ'!T42</f>
        <v>0</v>
      </c>
      <c r="U42" s="9">
        <f>'04.2024ΕΛ'!U42</f>
        <v>0</v>
      </c>
      <c r="V42" s="10">
        <f>'04.2024ΕΛ'!V42</f>
        <v>0</v>
      </c>
      <c r="W42" s="10">
        <f>'04.2024ΕΛ'!W42</f>
        <v>0</v>
      </c>
      <c r="X42" s="10">
        <f>'04.2024ΕΛ'!X42</f>
        <v>0</v>
      </c>
      <c r="Y42" s="30">
        <f>'04.2024ΕΛ'!Y42</f>
        <v>0</v>
      </c>
      <c r="Z42" s="83">
        <f>'04.2024ΕΛ'!Z42</f>
        <v>0</v>
      </c>
      <c r="AA42" s="9">
        <f>'04.2024ΕΛ'!AA42</f>
        <v>0</v>
      </c>
      <c r="AB42" s="10">
        <f>'04.2024ΕΛ'!AB42</f>
        <v>0</v>
      </c>
      <c r="AC42" s="10">
        <f>'04.2024ΕΛ'!AC42</f>
        <v>0</v>
      </c>
      <c r="AD42" s="10">
        <f>'04.2024ΕΛ'!AD42</f>
        <v>0</v>
      </c>
      <c r="AE42" s="30">
        <f>'04.2024ΕΛ'!AE42</f>
        <v>0</v>
      </c>
      <c r="AF42" s="83">
        <f>'04.2024ΕΛ'!AF42</f>
        <v>0</v>
      </c>
      <c r="AG42" s="9">
        <f>'04.2024ΕΛ'!AG42</f>
        <v>0</v>
      </c>
      <c r="AH42" s="10">
        <f>'04.2024ΕΛ'!AH42</f>
        <v>0</v>
      </c>
      <c r="AI42" s="10">
        <f>'04.2024ΕΛ'!AI42</f>
        <v>0</v>
      </c>
      <c r="AJ42" s="10">
        <f>'04.2024ΕΛ'!AJ42</f>
        <v>0</v>
      </c>
      <c r="AK42" s="30">
        <f>'04.2024ΕΛ'!AK42</f>
        <v>0</v>
      </c>
      <c r="AL42" s="83">
        <f>'04.2024ΕΛ'!AL42</f>
        <v>0</v>
      </c>
      <c r="AM42" s="9">
        <f>'04.2024ΕΛ'!AM42</f>
        <v>0</v>
      </c>
      <c r="AN42" s="10">
        <f>'04.2024ΕΛ'!AN42</f>
        <v>0</v>
      </c>
      <c r="AO42" s="10">
        <f>'04.2024ΕΛ'!AO42</f>
        <v>0</v>
      </c>
      <c r="AP42" s="10">
        <f>'04.2024ΕΛ'!AP42</f>
        <v>0</v>
      </c>
      <c r="AQ42" s="30">
        <f>'04.2024ΕΛ'!AQ42</f>
        <v>0</v>
      </c>
      <c r="AR42" s="83">
        <f>'04.2024ΕΛ'!AR42</f>
        <v>0</v>
      </c>
      <c r="AS42" s="9">
        <f>'04.2024ΕΛ'!AS42</f>
        <v>0</v>
      </c>
      <c r="AT42" s="10">
        <f>'04.2024ΕΛ'!AT42</f>
        <v>0</v>
      </c>
      <c r="AU42" s="10">
        <f>'04.2024ΕΛ'!AU42</f>
        <v>0</v>
      </c>
      <c r="AV42" s="10">
        <f>'04.2024ΕΛ'!AV42</f>
        <v>0</v>
      </c>
      <c r="AW42" s="30">
        <f>'04.2024ΕΛ'!AW42</f>
        <v>0</v>
      </c>
      <c r="AX42" s="83">
        <f>'04.2024ΕΛ'!AX42</f>
        <v>0</v>
      </c>
      <c r="AY42" s="9">
        <f>'04.2024ΕΛ'!AY42</f>
        <v>0</v>
      </c>
      <c r="AZ42" s="10">
        <f>'04.2024ΕΛ'!AZ42</f>
        <v>0</v>
      </c>
      <c r="BA42" s="10">
        <f>'04.2024ΕΛ'!BA42</f>
        <v>0</v>
      </c>
      <c r="BB42" s="10">
        <f>'04.2024ΕΛ'!BB42</f>
        <v>0</v>
      </c>
      <c r="BC42" s="30">
        <f>'04.2024ΕΛ'!BC42</f>
        <v>0</v>
      </c>
      <c r="BD42" s="83">
        <f>'04.2024ΕΛ'!BD42</f>
        <v>0</v>
      </c>
      <c r="BE42" s="9">
        <f>'04.2024ΕΛ'!BE42</f>
        <v>0</v>
      </c>
      <c r="BF42" s="10">
        <f>'04.2024ΕΛ'!BF42</f>
        <v>0</v>
      </c>
      <c r="BG42" s="10">
        <f>'04.2024ΕΛ'!BG42</f>
        <v>0</v>
      </c>
      <c r="BH42" s="10">
        <f>'04.2024ΕΛ'!BH42</f>
        <v>0</v>
      </c>
      <c r="BI42" s="30">
        <f>'04.2024ΕΛ'!BI42</f>
        <v>0</v>
      </c>
      <c r="BJ42" s="83">
        <f>'04.2024ΕΛ'!BJ42</f>
        <v>0</v>
      </c>
      <c r="BK42" s="9">
        <f>'04.2024ΕΛ'!BK42</f>
        <v>0</v>
      </c>
      <c r="BL42" s="10">
        <f>'04.2024ΕΛ'!BL42</f>
        <v>0</v>
      </c>
      <c r="BM42" s="10">
        <f>'04.2024ΕΛ'!BM42</f>
        <v>0</v>
      </c>
      <c r="BN42" s="10">
        <f>'04.2024ΕΛ'!BN42</f>
        <v>0</v>
      </c>
      <c r="BO42" s="30">
        <f>'04.2024ΕΛ'!BO42</f>
        <v>0</v>
      </c>
      <c r="BP42" s="83">
        <f>'04.2024ΕΛ'!BP42</f>
        <v>0</v>
      </c>
    </row>
    <row r="43" spans="1:68" s="15" customFormat="1" ht="19.5" customHeight="1" outlineLevel="1" x14ac:dyDescent="0.3">
      <c r="A43" s="154"/>
      <c r="B43" s="167" t="s">
        <v>85</v>
      </c>
      <c r="C43" s="9">
        <f>'04.2024ΕΛ'!C43</f>
        <v>5</v>
      </c>
      <c r="D43" s="10">
        <f>'04.2024ΕΛ'!D43</f>
        <v>0</v>
      </c>
      <c r="E43" s="10">
        <f>'04.2024ΕΛ'!E43</f>
        <v>3877062</v>
      </c>
      <c r="F43" s="10">
        <f>'04.2024ΕΛ'!F43</f>
        <v>775412.4</v>
      </c>
      <c r="G43" s="30">
        <f>'04.2024ΕΛ'!G43</f>
        <v>4346.7999999999993</v>
      </c>
      <c r="H43" s="83">
        <f>'04.2024ΕΛ'!H43</f>
        <v>869.3599999999999</v>
      </c>
      <c r="I43" s="9">
        <f>'04.2024ΕΛ'!I43</f>
        <v>0</v>
      </c>
      <c r="J43" s="10">
        <f>'04.2024ΕΛ'!J43</f>
        <v>1</v>
      </c>
      <c r="K43" s="10">
        <f>'04.2024ΕΛ'!K43</f>
        <v>501393</v>
      </c>
      <c r="L43" s="10">
        <f>'04.2024ΕΛ'!L43</f>
        <v>501393</v>
      </c>
      <c r="M43" s="30">
        <f>'04.2024ΕΛ'!M43</f>
        <v>550.96</v>
      </c>
      <c r="N43" s="83">
        <f>'04.2024ΕΛ'!N43</f>
        <v>550.96</v>
      </c>
      <c r="O43" s="9">
        <f>'04.2024ΕΛ'!O43</f>
        <v>54</v>
      </c>
      <c r="P43" s="10">
        <f>'04.2024ΕΛ'!P43</f>
        <v>0</v>
      </c>
      <c r="Q43" s="10">
        <f>'04.2024ΕΛ'!Q43</f>
        <v>32290086</v>
      </c>
      <c r="R43" s="10">
        <f>'04.2024ΕΛ'!R43</f>
        <v>597964.5555555555</v>
      </c>
      <c r="S43" s="30">
        <f>'04.2024ΕΛ'!S43</f>
        <v>60509.229999999996</v>
      </c>
      <c r="T43" s="83">
        <f>'04.2024ΕΛ'!T43</f>
        <v>1120.5412962962962</v>
      </c>
      <c r="U43" s="9">
        <f>'04.2024ΕΛ'!U43</f>
        <v>11</v>
      </c>
      <c r="V43" s="10">
        <f>'04.2024ΕΛ'!V43</f>
        <v>0</v>
      </c>
      <c r="W43" s="10">
        <f>'04.2024ΕΛ'!W43</f>
        <v>4123411</v>
      </c>
      <c r="X43" s="10">
        <f>'04.2024ΕΛ'!X43</f>
        <v>374855.54545454547</v>
      </c>
      <c r="Y43" s="30">
        <f>'04.2024ΕΛ'!Y43</f>
        <v>14783.84</v>
      </c>
      <c r="Z43" s="83">
        <f>'04.2024ΕΛ'!Z43</f>
        <v>1343.9854545454546</v>
      </c>
      <c r="AA43" s="9">
        <f>'04.2024ΕΛ'!AA43</f>
        <v>5</v>
      </c>
      <c r="AB43" s="10">
        <f>'04.2024ΕΛ'!AB43</f>
        <v>0</v>
      </c>
      <c r="AC43" s="10">
        <f>'04.2024ΕΛ'!AC43</f>
        <v>9795312</v>
      </c>
      <c r="AD43" s="10">
        <f>'04.2024ΕΛ'!AD43</f>
        <v>1959062.4</v>
      </c>
      <c r="AE43" s="30">
        <f>'04.2024ΕΛ'!AE43</f>
        <v>18650.09</v>
      </c>
      <c r="AF43" s="83">
        <f>'04.2024ΕΛ'!AF43</f>
        <v>3730.018</v>
      </c>
      <c r="AG43" s="9">
        <f>'04.2024ΕΛ'!AG43</f>
        <v>2</v>
      </c>
      <c r="AH43" s="10">
        <f>'04.2024ΕΛ'!AH43</f>
        <v>0</v>
      </c>
      <c r="AI43" s="10">
        <f>'04.2024ΕΛ'!AI43</f>
        <v>2176840</v>
      </c>
      <c r="AJ43" s="10">
        <f>'04.2024ΕΛ'!AJ43</f>
        <v>1088420</v>
      </c>
      <c r="AK43" s="30">
        <f>'04.2024ΕΛ'!AK43</f>
        <v>5685.26</v>
      </c>
      <c r="AL43" s="83">
        <f>'04.2024ΕΛ'!AL43</f>
        <v>2842.63</v>
      </c>
      <c r="AM43" s="9">
        <f>'04.2024ΕΛ'!AM43</f>
        <v>0</v>
      </c>
      <c r="AN43" s="10">
        <f>'04.2024ΕΛ'!AN43</f>
        <v>0</v>
      </c>
      <c r="AO43" s="10">
        <f>'04.2024ΕΛ'!AO43</f>
        <v>0</v>
      </c>
      <c r="AP43" s="10">
        <f>'04.2024ΕΛ'!AP43</f>
        <v>0</v>
      </c>
      <c r="AQ43" s="30">
        <f>'04.2024ΕΛ'!AQ43</f>
        <v>0</v>
      </c>
      <c r="AR43" s="83">
        <f>'04.2024ΕΛ'!AR43</f>
        <v>0</v>
      </c>
      <c r="AS43" s="9">
        <f>'04.2024ΕΛ'!AS43</f>
        <v>0</v>
      </c>
      <c r="AT43" s="10">
        <f>'04.2024ΕΛ'!AT43</f>
        <v>0</v>
      </c>
      <c r="AU43" s="10">
        <f>'04.2024ΕΛ'!AU43</f>
        <v>0</v>
      </c>
      <c r="AV43" s="10">
        <f>'04.2024ΕΛ'!AV43</f>
        <v>0</v>
      </c>
      <c r="AW43" s="30">
        <f>'04.2024ΕΛ'!AW43</f>
        <v>0</v>
      </c>
      <c r="AX43" s="83">
        <f>'04.2024ΕΛ'!AX43</f>
        <v>0</v>
      </c>
      <c r="AY43" s="9">
        <f>'04.2024ΕΛ'!AY43</f>
        <v>0</v>
      </c>
      <c r="AZ43" s="10">
        <f>'04.2024ΕΛ'!AZ43</f>
        <v>0</v>
      </c>
      <c r="BA43" s="10">
        <f>'04.2024ΕΛ'!BA43</f>
        <v>0</v>
      </c>
      <c r="BB43" s="10">
        <f>'04.2024ΕΛ'!BB43</f>
        <v>0</v>
      </c>
      <c r="BC43" s="30">
        <f>'04.2024ΕΛ'!BC43</f>
        <v>0</v>
      </c>
      <c r="BD43" s="83">
        <f>'04.2024ΕΛ'!BD43</f>
        <v>0</v>
      </c>
      <c r="BE43" s="9">
        <f>'04.2024ΕΛ'!BE43</f>
        <v>0</v>
      </c>
      <c r="BF43" s="10">
        <f>'04.2024ΕΛ'!BF43</f>
        <v>0</v>
      </c>
      <c r="BG43" s="10">
        <f>'04.2024ΕΛ'!BG43</f>
        <v>0</v>
      </c>
      <c r="BH43" s="10">
        <f>'04.2024ΕΛ'!BH43</f>
        <v>0</v>
      </c>
      <c r="BI43" s="30">
        <f>'04.2024ΕΛ'!BI43</f>
        <v>0</v>
      </c>
      <c r="BJ43" s="83">
        <f>'04.2024ΕΛ'!BJ43</f>
        <v>0</v>
      </c>
      <c r="BK43" s="9">
        <f>'04.2024ΕΛ'!BK43</f>
        <v>77</v>
      </c>
      <c r="BL43" s="10">
        <f>'04.2024ΕΛ'!BL43</f>
        <v>1</v>
      </c>
      <c r="BM43" s="10">
        <f>'04.2024ΕΛ'!BM43</f>
        <v>52764104</v>
      </c>
      <c r="BN43" s="10">
        <f>'04.2024ΕΛ'!BN43</f>
        <v>676462.87179487175</v>
      </c>
      <c r="BO43" s="30">
        <f>'04.2024ΕΛ'!BO43</f>
        <v>104526.18</v>
      </c>
      <c r="BP43" s="83">
        <f>'04.2024ΕΛ'!BP43</f>
        <v>1340.0792307692307</v>
      </c>
    </row>
    <row r="44" spans="1:68" s="15" customFormat="1" ht="19.5" customHeight="1" outlineLevel="1" thickBot="1" x14ac:dyDescent="0.35">
      <c r="A44" s="155"/>
      <c r="B44" s="167" t="s">
        <v>86</v>
      </c>
      <c r="C44" s="208">
        <f>'04.2024ΕΛ'!C44</f>
        <v>0</v>
      </c>
      <c r="D44" s="209">
        <f>'04.2024ΕΛ'!D44</f>
        <v>0</v>
      </c>
      <c r="E44" s="157">
        <f>'04.2024ΕΛ'!E44</f>
        <v>0</v>
      </c>
      <c r="F44" s="10">
        <f>'04.2024ΕΛ'!F44</f>
        <v>0</v>
      </c>
      <c r="G44" s="140">
        <f>'04.2024ΕΛ'!G44</f>
        <v>0</v>
      </c>
      <c r="H44" s="83">
        <f>'04.2024ΕΛ'!H44</f>
        <v>0</v>
      </c>
      <c r="I44" s="208">
        <f>'04.2024ΕΛ'!I44</f>
        <v>0</v>
      </c>
      <c r="J44" s="209">
        <f>'04.2024ΕΛ'!J44</f>
        <v>0</v>
      </c>
      <c r="K44" s="157">
        <f>'04.2024ΕΛ'!K44</f>
        <v>0</v>
      </c>
      <c r="L44" s="10">
        <f>'04.2024ΕΛ'!L44</f>
        <v>0</v>
      </c>
      <c r="M44" s="140">
        <f>'04.2024ΕΛ'!M44</f>
        <v>0</v>
      </c>
      <c r="N44" s="83">
        <f>'04.2024ΕΛ'!N44</f>
        <v>0</v>
      </c>
      <c r="O44" s="208">
        <f>'04.2024ΕΛ'!O44</f>
        <v>48</v>
      </c>
      <c r="P44" s="209">
        <f>'04.2024ΕΛ'!P44</f>
        <v>0</v>
      </c>
      <c r="Q44" s="157">
        <f>'04.2024ΕΛ'!Q44</f>
        <v>522900</v>
      </c>
      <c r="R44" s="10">
        <f>'04.2024ΕΛ'!R44</f>
        <v>10893.75</v>
      </c>
      <c r="S44" s="140">
        <f>'04.2024ΕΛ'!S44</f>
        <v>3431.28</v>
      </c>
      <c r="T44" s="83">
        <f>'04.2024ΕΛ'!T44</f>
        <v>71.484999999999999</v>
      </c>
      <c r="U44" s="208">
        <f>'04.2024ΕΛ'!U44</f>
        <v>0</v>
      </c>
      <c r="V44" s="209">
        <f>'04.2024ΕΛ'!V44</f>
        <v>0</v>
      </c>
      <c r="W44" s="157">
        <f>'04.2024ΕΛ'!W44</f>
        <v>0</v>
      </c>
      <c r="X44" s="10">
        <f>'04.2024ΕΛ'!X44</f>
        <v>0</v>
      </c>
      <c r="Y44" s="140">
        <f>'04.2024ΕΛ'!Y44</f>
        <v>0</v>
      </c>
      <c r="Z44" s="83">
        <f>'04.2024ΕΛ'!Z44</f>
        <v>0</v>
      </c>
      <c r="AA44" s="208">
        <f>'04.2024ΕΛ'!AA44</f>
        <v>0</v>
      </c>
      <c r="AB44" s="209">
        <f>'04.2024ΕΛ'!AB44</f>
        <v>0</v>
      </c>
      <c r="AC44" s="157">
        <f>'04.2024ΕΛ'!AC44</f>
        <v>0</v>
      </c>
      <c r="AD44" s="10">
        <f>'04.2024ΕΛ'!AD44</f>
        <v>0</v>
      </c>
      <c r="AE44" s="140">
        <f>'04.2024ΕΛ'!AE44</f>
        <v>0</v>
      </c>
      <c r="AF44" s="83">
        <f>'04.2024ΕΛ'!AF44</f>
        <v>0</v>
      </c>
      <c r="AG44" s="208">
        <f>'04.2024ΕΛ'!AG44</f>
        <v>0</v>
      </c>
      <c r="AH44" s="209">
        <f>'04.2024ΕΛ'!AH44</f>
        <v>0</v>
      </c>
      <c r="AI44" s="157">
        <f>'04.2024ΕΛ'!AI44</f>
        <v>0</v>
      </c>
      <c r="AJ44" s="10">
        <f>'04.2024ΕΛ'!AJ44</f>
        <v>0</v>
      </c>
      <c r="AK44" s="140">
        <f>'04.2024ΕΛ'!AK44</f>
        <v>0</v>
      </c>
      <c r="AL44" s="83">
        <f>'04.2024ΕΛ'!AL44</f>
        <v>0</v>
      </c>
      <c r="AM44" s="208">
        <f>'04.2024ΕΛ'!AM44</f>
        <v>0</v>
      </c>
      <c r="AN44" s="209">
        <f>'04.2024ΕΛ'!AN44</f>
        <v>0</v>
      </c>
      <c r="AO44" s="157">
        <f>'04.2024ΕΛ'!AO44</f>
        <v>0</v>
      </c>
      <c r="AP44" s="10">
        <f>'04.2024ΕΛ'!AP44</f>
        <v>0</v>
      </c>
      <c r="AQ44" s="140">
        <f>'04.2024ΕΛ'!AQ44</f>
        <v>0</v>
      </c>
      <c r="AR44" s="83">
        <f>'04.2024ΕΛ'!AR44</f>
        <v>0</v>
      </c>
      <c r="AS44" s="208">
        <f>'04.2024ΕΛ'!AS44</f>
        <v>0</v>
      </c>
      <c r="AT44" s="209">
        <f>'04.2024ΕΛ'!AT44</f>
        <v>0</v>
      </c>
      <c r="AU44" s="157">
        <f>'04.2024ΕΛ'!AU44</f>
        <v>0</v>
      </c>
      <c r="AV44" s="10">
        <f>'04.2024ΕΛ'!AV44</f>
        <v>0</v>
      </c>
      <c r="AW44" s="140">
        <f>'04.2024ΕΛ'!AW44</f>
        <v>0</v>
      </c>
      <c r="AX44" s="83">
        <f>'04.2024ΕΛ'!AX44</f>
        <v>0</v>
      </c>
      <c r="AY44" s="208">
        <f>'04.2024ΕΛ'!AY44</f>
        <v>0</v>
      </c>
      <c r="AZ44" s="209">
        <f>'04.2024ΕΛ'!AZ44</f>
        <v>0</v>
      </c>
      <c r="BA44" s="157">
        <f>'04.2024ΕΛ'!BA44</f>
        <v>0</v>
      </c>
      <c r="BB44" s="10">
        <f>'04.2024ΕΛ'!BB44</f>
        <v>0</v>
      </c>
      <c r="BC44" s="140">
        <f>'04.2024ΕΛ'!BC44</f>
        <v>0</v>
      </c>
      <c r="BD44" s="83">
        <f>'04.2024ΕΛ'!BD44</f>
        <v>0</v>
      </c>
      <c r="BE44" s="208">
        <f>'04.2024ΕΛ'!BE44</f>
        <v>0</v>
      </c>
      <c r="BF44" s="209">
        <f>'04.2024ΕΛ'!BF44</f>
        <v>0</v>
      </c>
      <c r="BG44" s="157">
        <f>'04.2024ΕΛ'!BG44</f>
        <v>0</v>
      </c>
      <c r="BH44" s="10">
        <f>'04.2024ΕΛ'!BH44</f>
        <v>0</v>
      </c>
      <c r="BI44" s="140">
        <f>'04.2024ΕΛ'!BI44</f>
        <v>0</v>
      </c>
      <c r="BJ44" s="83">
        <f>'04.2024ΕΛ'!BJ44</f>
        <v>0</v>
      </c>
      <c r="BK44" s="208">
        <f>'04.2024ΕΛ'!BK44</f>
        <v>48</v>
      </c>
      <c r="BL44" s="209">
        <f>'04.2024ΕΛ'!BL44</f>
        <v>0</v>
      </c>
      <c r="BM44" s="157">
        <f>'04.2024ΕΛ'!BM44</f>
        <v>522900</v>
      </c>
      <c r="BN44" s="10">
        <f>'04.2024ΕΛ'!BN44</f>
        <v>10893.75</v>
      </c>
      <c r="BO44" s="140">
        <f>'04.2024ΕΛ'!BO44</f>
        <v>3431.28</v>
      </c>
      <c r="BP44" s="83">
        <f>'04.2024ΕΛ'!BP44</f>
        <v>71.484999999999999</v>
      </c>
    </row>
    <row r="45" spans="1:68" ht="18" x14ac:dyDescent="0.3">
      <c r="A45" s="153">
        <v>7</v>
      </c>
      <c r="B45" s="168" t="s">
        <v>92</v>
      </c>
      <c r="C45" s="73">
        <f>'04.2024ΕΛ'!C45</f>
        <v>192275</v>
      </c>
      <c r="D45" s="74">
        <f>'04.2024ΕΛ'!D45</f>
        <v>0</v>
      </c>
      <c r="E45" s="74">
        <f>'04.2024ΕΛ'!E45</f>
        <v>68794513</v>
      </c>
      <c r="F45" s="74">
        <f>'04.2024ΕΛ'!F45</f>
        <v>357.79229228968927</v>
      </c>
      <c r="G45" s="82">
        <f>'04.2024ΕΛ'!G45</f>
        <v>1099841.49</v>
      </c>
      <c r="H45" s="37">
        <f>'04.2024ΕΛ'!H45</f>
        <v>5.7201481731894424</v>
      </c>
      <c r="I45" s="73">
        <f>'04.2024ΕΛ'!I45</f>
        <v>74781</v>
      </c>
      <c r="J45" s="74">
        <f>'04.2024ΕΛ'!J45</f>
        <v>1</v>
      </c>
      <c r="K45" s="74">
        <f>'04.2024ΕΛ'!K45</f>
        <v>40009450.013682999</v>
      </c>
      <c r="L45" s="74">
        <f>'04.2024ΕΛ'!L45</f>
        <v>535.01444216098787</v>
      </c>
      <c r="M45" s="82">
        <f>'04.2024ΕΛ'!M45</f>
        <v>628040.65</v>
      </c>
      <c r="N45" s="37">
        <f>'04.2024ΕΛ'!N45</f>
        <v>8.3982863523307749</v>
      </c>
      <c r="O45" s="73">
        <f>'04.2024ΕΛ'!O45</f>
        <v>7815</v>
      </c>
      <c r="P45" s="74">
        <f>'04.2024ΕΛ'!P45</f>
        <v>0</v>
      </c>
      <c r="Q45" s="74">
        <f>'04.2024ΕΛ'!Q45</f>
        <v>6852176</v>
      </c>
      <c r="R45" s="74">
        <f>'04.2024ΕΛ'!R45</f>
        <v>876.79795265515031</v>
      </c>
      <c r="S45" s="82">
        <f>'04.2024ΕΛ'!S45</f>
        <v>76576.590000000011</v>
      </c>
      <c r="T45" s="37">
        <f>'04.2024ΕΛ'!T45</f>
        <v>9.7986679462571988</v>
      </c>
      <c r="U45" s="73">
        <f>'04.2024ΕΛ'!U45</f>
        <v>170</v>
      </c>
      <c r="V45" s="74">
        <f>'04.2024ΕΛ'!V45</f>
        <v>0</v>
      </c>
      <c r="W45" s="74">
        <f>'04.2024ΕΛ'!W45</f>
        <v>1800912</v>
      </c>
      <c r="X45" s="74">
        <f>'04.2024ΕΛ'!X45</f>
        <v>10593.6</v>
      </c>
      <c r="Y45" s="82">
        <f>'04.2024ΕΛ'!Y45</f>
        <v>9764.4600000000009</v>
      </c>
      <c r="Z45" s="37">
        <f>'04.2024ΕΛ'!Z45</f>
        <v>57.438000000000002</v>
      </c>
      <c r="AA45" s="73">
        <f>'04.2024ΕΛ'!AA45</f>
        <v>472</v>
      </c>
      <c r="AB45" s="74">
        <f>'04.2024ΕΛ'!AB45</f>
        <v>0</v>
      </c>
      <c r="AC45" s="74">
        <f>'04.2024ΕΛ'!AC45</f>
        <v>3006435</v>
      </c>
      <c r="AD45" s="74">
        <f>'04.2024ΕΛ'!AD45</f>
        <v>6369.5656779661012</v>
      </c>
      <c r="AE45" s="82">
        <f>'04.2024ΕΛ'!AE45</f>
        <v>12114.16</v>
      </c>
      <c r="AF45" s="37">
        <f>'04.2024ΕΛ'!AF45</f>
        <v>25.665593220338984</v>
      </c>
      <c r="AG45" s="73">
        <f>'04.2024ΕΛ'!AG45</f>
        <v>139</v>
      </c>
      <c r="AH45" s="74">
        <f>'04.2024ΕΛ'!AH45</f>
        <v>0</v>
      </c>
      <c r="AI45" s="74">
        <f>'04.2024ΕΛ'!AI45</f>
        <v>1660875</v>
      </c>
      <c r="AJ45" s="74">
        <f>'04.2024ΕΛ'!AJ45</f>
        <v>11948.741007194245</v>
      </c>
      <c r="AK45" s="82">
        <f>'04.2024ΕΛ'!AK45</f>
        <v>5277.73</v>
      </c>
      <c r="AL45" s="37">
        <f>'04.2024ΕΛ'!AL45</f>
        <v>37.969280575539564</v>
      </c>
      <c r="AM45" s="73">
        <f>'04.2024ΕΛ'!AM45</f>
        <v>0</v>
      </c>
      <c r="AN45" s="74">
        <f>'04.2024ΕΛ'!AN45</f>
        <v>0</v>
      </c>
      <c r="AO45" s="74">
        <f>'04.2024ΕΛ'!AO45</f>
        <v>0</v>
      </c>
      <c r="AP45" s="74">
        <f>'04.2024ΕΛ'!AP45</f>
        <v>0</v>
      </c>
      <c r="AQ45" s="82">
        <f>'04.2024ΕΛ'!AQ45</f>
        <v>0</v>
      </c>
      <c r="AR45" s="37">
        <f>'04.2024ΕΛ'!AR45</f>
        <v>0</v>
      </c>
      <c r="AS45" s="73">
        <f>'04.2024ΕΛ'!AS45</f>
        <v>0</v>
      </c>
      <c r="AT45" s="74">
        <f>'04.2024ΕΛ'!AT45</f>
        <v>0</v>
      </c>
      <c r="AU45" s="74">
        <f>'04.2024ΕΛ'!AU45</f>
        <v>0</v>
      </c>
      <c r="AV45" s="74">
        <f>'04.2024ΕΛ'!AV45</f>
        <v>0</v>
      </c>
      <c r="AW45" s="82">
        <f>'04.2024ΕΛ'!AW45</f>
        <v>0</v>
      </c>
      <c r="AX45" s="37">
        <f>'04.2024ΕΛ'!AX45</f>
        <v>0</v>
      </c>
      <c r="AY45" s="73">
        <f>'04.2024ΕΛ'!AY45</f>
        <v>0</v>
      </c>
      <c r="AZ45" s="74">
        <f>'04.2024ΕΛ'!AZ45</f>
        <v>0</v>
      </c>
      <c r="BA45" s="74">
        <f>'04.2024ΕΛ'!BA45</f>
        <v>0</v>
      </c>
      <c r="BB45" s="74">
        <f>'04.2024ΕΛ'!BB45</f>
        <v>0</v>
      </c>
      <c r="BC45" s="82">
        <f>'04.2024ΕΛ'!BC45</f>
        <v>0</v>
      </c>
      <c r="BD45" s="37">
        <f>'04.2024ΕΛ'!BD45</f>
        <v>0</v>
      </c>
      <c r="BE45" s="73">
        <f>'04.2024ΕΛ'!BE45</f>
        <v>0</v>
      </c>
      <c r="BF45" s="74">
        <f>'04.2024ΕΛ'!BF45</f>
        <v>0</v>
      </c>
      <c r="BG45" s="74">
        <f>'04.2024ΕΛ'!BG45</f>
        <v>0</v>
      </c>
      <c r="BH45" s="74">
        <f>'04.2024ΕΛ'!BH45</f>
        <v>0</v>
      </c>
      <c r="BI45" s="82">
        <f>'04.2024ΕΛ'!BI45</f>
        <v>0</v>
      </c>
      <c r="BJ45" s="37">
        <f>'04.2024ΕΛ'!BJ45</f>
        <v>0</v>
      </c>
      <c r="BK45" s="73">
        <f>'04.2024ΕΛ'!BK45</f>
        <v>275652</v>
      </c>
      <c r="BL45" s="74">
        <f>'04.2024ΕΛ'!BL45</f>
        <v>1</v>
      </c>
      <c r="BM45" s="74">
        <f>'04.2024ΕΛ'!BM45</f>
        <v>122124361.01368299</v>
      </c>
      <c r="BN45" s="74">
        <f>'04.2024ΕΛ'!BN45</f>
        <v>443.0365750188933</v>
      </c>
      <c r="BO45" s="82">
        <f>'04.2024ΕΛ'!BO45</f>
        <v>1831615.08</v>
      </c>
      <c r="BP45" s="37">
        <f>'04.2024ΕΛ'!BP45</f>
        <v>6.64464047189764</v>
      </c>
    </row>
    <row r="46" spans="1:68" ht="19.5" customHeight="1" outlineLevel="1" x14ac:dyDescent="0.3">
      <c r="A46" s="154"/>
      <c r="B46" s="167" t="s">
        <v>83</v>
      </c>
      <c r="C46" s="9">
        <f>'04.2024ΕΛ'!C46</f>
        <v>188736</v>
      </c>
      <c r="D46" s="10">
        <f>'04.2024ΕΛ'!D46</f>
        <v>0</v>
      </c>
      <c r="E46" s="10">
        <f>'04.2024ΕΛ'!E46</f>
        <v>36934761</v>
      </c>
      <c r="F46" s="10">
        <f>'04.2024ΕΛ'!F46</f>
        <v>195.6953681332655</v>
      </c>
      <c r="G46" s="30">
        <f>'04.2024ΕΛ'!G46</f>
        <v>884785.29</v>
      </c>
      <c r="H46" s="83">
        <f>'04.2024ΕΛ'!H46</f>
        <v>4.6879519010681587</v>
      </c>
      <c r="I46" s="9">
        <f>'04.2024ΕΛ'!I46</f>
        <v>73057</v>
      </c>
      <c r="J46" s="10">
        <f>'04.2024ΕΛ'!J46</f>
        <v>0</v>
      </c>
      <c r="K46" s="10">
        <f>'04.2024ΕΛ'!K46</f>
        <v>14511171.013683001</v>
      </c>
      <c r="L46" s="10">
        <f>'04.2024ΕΛ'!L46</f>
        <v>198.6280714193438</v>
      </c>
      <c r="M46" s="30">
        <f>'04.2024ΕΛ'!M46</f>
        <v>456139.7</v>
      </c>
      <c r="N46" s="83">
        <f>'04.2024ΕΛ'!N46</f>
        <v>6.2436138905238376</v>
      </c>
      <c r="O46" s="9">
        <f>'04.2024ΕΛ'!O46</f>
        <v>7564</v>
      </c>
      <c r="P46" s="10">
        <f>'04.2024ΕΛ'!P46</f>
        <v>0</v>
      </c>
      <c r="Q46" s="10">
        <f>'04.2024ΕΛ'!Q46</f>
        <v>1091290</v>
      </c>
      <c r="R46" s="10">
        <f>'04.2024ΕΛ'!R46</f>
        <v>144.2741935483871</v>
      </c>
      <c r="S46" s="30">
        <f>'04.2024ΕΛ'!S46</f>
        <v>40558.07</v>
      </c>
      <c r="T46" s="83">
        <f>'04.2024ΕΛ'!T46</f>
        <v>5.3619870438921202</v>
      </c>
      <c r="U46" s="9">
        <f>'04.2024ΕΛ'!U46</f>
        <v>158</v>
      </c>
      <c r="V46" s="10">
        <f>'04.2024ΕΛ'!V46</f>
        <v>0</v>
      </c>
      <c r="W46" s="10">
        <f>'04.2024ΕΛ'!W46</f>
        <v>15520</v>
      </c>
      <c r="X46" s="10">
        <f>'04.2024ΕΛ'!X46</f>
        <v>98.22784810126582</v>
      </c>
      <c r="Y46" s="30">
        <f>'04.2024ΕΛ'!Y46</f>
        <v>1235.19</v>
      </c>
      <c r="Z46" s="83">
        <f>'04.2024ΕΛ'!Z46</f>
        <v>7.8176582278481019</v>
      </c>
      <c r="AA46" s="9">
        <f>'04.2024ΕΛ'!AA46</f>
        <v>463</v>
      </c>
      <c r="AB46" s="10">
        <f>'04.2024ΕΛ'!AB46</f>
        <v>0</v>
      </c>
      <c r="AC46" s="10">
        <f>'04.2024ΕΛ'!AC46</f>
        <v>72800</v>
      </c>
      <c r="AD46" s="10">
        <f>'04.2024ΕΛ'!AD46</f>
        <v>157.23542116630671</v>
      </c>
      <c r="AE46" s="30">
        <f>'04.2024ΕΛ'!AE46</f>
        <v>3779.29</v>
      </c>
      <c r="AF46" s="83">
        <f>'04.2024ΕΛ'!AF46</f>
        <v>8.1626133909287262</v>
      </c>
      <c r="AG46" s="9">
        <f>'04.2024ΕΛ'!AG46</f>
        <v>136</v>
      </c>
      <c r="AH46" s="10">
        <f>'04.2024ΕΛ'!AH46</f>
        <v>0</v>
      </c>
      <c r="AI46" s="10">
        <f>'04.2024ΕΛ'!AI46</f>
        <v>18548</v>
      </c>
      <c r="AJ46" s="10">
        <f>'04.2024ΕΛ'!AJ46</f>
        <v>136.38235294117646</v>
      </c>
      <c r="AK46" s="30">
        <f>'04.2024ΕΛ'!AK46</f>
        <v>1121.5</v>
      </c>
      <c r="AL46" s="83">
        <f>'04.2024ΕΛ'!AL46</f>
        <v>8.2463235294117645</v>
      </c>
      <c r="AM46" s="9">
        <f>'04.2024ΕΛ'!AM46</f>
        <v>0</v>
      </c>
      <c r="AN46" s="10">
        <f>'04.2024ΕΛ'!AN46</f>
        <v>0</v>
      </c>
      <c r="AO46" s="10">
        <f>'04.2024ΕΛ'!AO46</f>
        <v>0</v>
      </c>
      <c r="AP46" s="10">
        <f>'04.2024ΕΛ'!AP46</f>
        <v>0</v>
      </c>
      <c r="AQ46" s="30">
        <f>'04.2024ΕΛ'!AQ46</f>
        <v>0</v>
      </c>
      <c r="AR46" s="83">
        <f>'04.2024ΕΛ'!AR46</f>
        <v>0</v>
      </c>
      <c r="AS46" s="9">
        <f>'04.2024ΕΛ'!AS46</f>
        <v>0</v>
      </c>
      <c r="AT46" s="10">
        <f>'04.2024ΕΛ'!AT46</f>
        <v>0</v>
      </c>
      <c r="AU46" s="10">
        <f>'04.2024ΕΛ'!AU46</f>
        <v>0</v>
      </c>
      <c r="AV46" s="10">
        <f>'04.2024ΕΛ'!AV46</f>
        <v>0</v>
      </c>
      <c r="AW46" s="30">
        <f>'04.2024ΕΛ'!AW46</f>
        <v>0</v>
      </c>
      <c r="AX46" s="83">
        <f>'04.2024ΕΛ'!AX46</f>
        <v>0</v>
      </c>
      <c r="AY46" s="9">
        <f>'04.2024ΕΛ'!AY46</f>
        <v>0</v>
      </c>
      <c r="AZ46" s="10">
        <f>'04.2024ΕΛ'!AZ46</f>
        <v>0</v>
      </c>
      <c r="BA46" s="10">
        <f>'04.2024ΕΛ'!BA46</f>
        <v>0</v>
      </c>
      <c r="BB46" s="10">
        <f>'04.2024ΕΛ'!BB46</f>
        <v>0</v>
      </c>
      <c r="BC46" s="30">
        <f>'04.2024ΕΛ'!BC46</f>
        <v>0</v>
      </c>
      <c r="BD46" s="83">
        <f>'04.2024ΕΛ'!BD46</f>
        <v>0</v>
      </c>
      <c r="BE46" s="9">
        <f>'04.2024ΕΛ'!BE46</f>
        <v>0</v>
      </c>
      <c r="BF46" s="10">
        <f>'04.2024ΕΛ'!BF46</f>
        <v>0</v>
      </c>
      <c r="BG46" s="10">
        <f>'04.2024ΕΛ'!BG46</f>
        <v>0</v>
      </c>
      <c r="BH46" s="10">
        <f>'04.2024ΕΛ'!BH46</f>
        <v>0</v>
      </c>
      <c r="BI46" s="30">
        <f>'04.2024ΕΛ'!BI46</f>
        <v>0</v>
      </c>
      <c r="BJ46" s="83">
        <f>'04.2024ΕΛ'!BJ46</f>
        <v>0</v>
      </c>
      <c r="BK46" s="9">
        <f>'04.2024ΕΛ'!BK46</f>
        <v>270114</v>
      </c>
      <c r="BL46" s="10">
        <f>'04.2024ΕΛ'!BL46</f>
        <v>0</v>
      </c>
      <c r="BM46" s="10">
        <f>'04.2024ΕΛ'!BM46</f>
        <v>52644090.013682999</v>
      </c>
      <c r="BN46" s="10">
        <f>'04.2024ΕΛ'!BN46</f>
        <v>194.8958218148004</v>
      </c>
      <c r="BO46" s="30">
        <f>'04.2024ΕΛ'!BO46</f>
        <v>1387619.04</v>
      </c>
      <c r="BP46" s="83">
        <f>'04.2024ΕΛ'!BP46</f>
        <v>5.1371607543481641</v>
      </c>
    </row>
    <row r="47" spans="1:68" ht="19.5" customHeight="1" outlineLevel="1" x14ac:dyDescent="0.3">
      <c r="A47" s="154"/>
      <c r="B47" s="167" t="s">
        <v>84</v>
      </c>
      <c r="C47" s="9">
        <f>'04.2024ΕΛ'!C47</f>
        <v>3518</v>
      </c>
      <c r="D47" s="10">
        <f>'04.2024ΕΛ'!D47</f>
        <v>0</v>
      </c>
      <c r="E47" s="10">
        <f>'04.2024ΕΛ'!E47</f>
        <v>12819837</v>
      </c>
      <c r="F47" s="10">
        <f>'04.2024ΕΛ'!F47</f>
        <v>3644.0696418419557</v>
      </c>
      <c r="G47" s="30">
        <f>'04.2024ΕΛ'!G47</f>
        <v>195046.51000000004</v>
      </c>
      <c r="H47" s="83">
        <f>'04.2024ΕΛ'!H47</f>
        <v>55.4424417282547</v>
      </c>
      <c r="I47" s="9">
        <f>'04.2024ΕΛ'!I47</f>
        <v>1699</v>
      </c>
      <c r="J47" s="10">
        <f>'04.2024ΕΛ'!J47</f>
        <v>0</v>
      </c>
      <c r="K47" s="10">
        <f>'04.2024ΕΛ'!K47</f>
        <v>6635964</v>
      </c>
      <c r="L47" s="10">
        <f>'04.2024ΕΛ'!L47</f>
        <v>3905.8057680988818</v>
      </c>
      <c r="M47" s="30">
        <f>'04.2024ΕΛ'!M47</f>
        <v>125672.29999999999</v>
      </c>
      <c r="N47" s="83">
        <f>'04.2024ΕΛ'!N47</f>
        <v>73.968393172454384</v>
      </c>
      <c r="O47" s="9">
        <f>'04.2024ΕΛ'!O47</f>
        <v>245</v>
      </c>
      <c r="P47" s="10">
        <f>'04.2024ΕΛ'!P47</f>
        <v>0</v>
      </c>
      <c r="Q47" s="10">
        <f>'04.2024ΕΛ'!Q47</f>
        <v>1692416</v>
      </c>
      <c r="R47" s="10">
        <f>'04.2024ΕΛ'!R47</f>
        <v>6907.8204081632657</v>
      </c>
      <c r="S47" s="30">
        <f>'04.2024ΕΛ'!S47</f>
        <v>29303.09</v>
      </c>
      <c r="T47" s="83">
        <f>'04.2024ΕΛ'!T47</f>
        <v>119.60444897959184</v>
      </c>
      <c r="U47" s="9">
        <f>'04.2024ΕΛ'!U47</f>
        <v>6</v>
      </c>
      <c r="V47" s="10">
        <f>'04.2024ΕΛ'!V47</f>
        <v>0</v>
      </c>
      <c r="W47" s="10">
        <f>'04.2024ΕΛ'!W47</f>
        <v>24976</v>
      </c>
      <c r="X47" s="10">
        <f>'04.2024ΕΛ'!X47</f>
        <v>4162.666666666667</v>
      </c>
      <c r="Y47" s="30">
        <f>'04.2024ΕΛ'!Y47</f>
        <v>466.59</v>
      </c>
      <c r="Z47" s="83">
        <f>'04.2024ΕΛ'!Z47</f>
        <v>77.765000000000001</v>
      </c>
      <c r="AA47" s="9">
        <f>'04.2024ΕΛ'!AA47</f>
        <v>6</v>
      </c>
      <c r="AB47" s="10">
        <f>'04.2024ΕΛ'!AB47</f>
        <v>0</v>
      </c>
      <c r="AC47" s="10">
        <f>'04.2024ΕΛ'!AC47</f>
        <v>13134</v>
      </c>
      <c r="AD47" s="10">
        <f>'04.2024ΕΛ'!AD47</f>
        <v>2189</v>
      </c>
      <c r="AE47" s="30">
        <f>'04.2024ΕΛ'!AE47</f>
        <v>268.05</v>
      </c>
      <c r="AF47" s="83">
        <f>'04.2024ΕΛ'!AF47</f>
        <v>44.675000000000004</v>
      </c>
      <c r="AG47" s="9">
        <f>'04.2024ΕΛ'!AG47</f>
        <v>0</v>
      </c>
      <c r="AH47" s="10">
        <f>'04.2024ΕΛ'!AH47</f>
        <v>0</v>
      </c>
      <c r="AI47" s="10">
        <f>'04.2024ΕΛ'!AI47</f>
        <v>0</v>
      </c>
      <c r="AJ47" s="10">
        <f>'04.2024ΕΛ'!AJ47</f>
        <v>0</v>
      </c>
      <c r="AK47" s="30">
        <f>'04.2024ΕΛ'!AK47</f>
        <v>0</v>
      </c>
      <c r="AL47" s="83">
        <f>'04.2024ΕΛ'!AL47</f>
        <v>0</v>
      </c>
      <c r="AM47" s="9">
        <f>'04.2024ΕΛ'!AM47</f>
        <v>0</v>
      </c>
      <c r="AN47" s="10">
        <f>'04.2024ΕΛ'!AN47</f>
        <v>0</v>
      </c>
      <c r="AO47" s="10">
        <f>'04.2024ΕΛ'!AO47</f>
        <v>0</v>
      </c>
      <c r="AP47" s="10">
        <f>'04.2024ΕΛ'!AP47</f>
        <v>0</v>
      </c>
      <c r="AQ47" s="30">
        <f>'04.2024ΕΛ'!AQ47</f>
        <v>0</v>
      </c>
      <c r="AR47" s="83">
        <f>'04.2024ΕΛ'!AR47</f>
        <v>0</v>
      </c>
      <c r="AS47" s="9">
        <f>'04.2024ΕΛ'!AS47</f>
        <v>0</v>
      </c>
      <c r="AT47" s="10">
        <f>'04.2024ΕΛ'!AT47</f>
        <v>0</v>
      </c>
      <c r="AU47" s="10">
        <f>'04.2024ΕΛ'!AU47</f>
        <v>0</v>
      </c>
      <c r="AV47" s="10">
        <f>'04.2024ΕΛ'!AV47</f>
        <v>0</v>
      </c>
      <c r="AW47" s="30">
        <f>'04.2024ΕΛ'!AW47</f>
        <v>0</v>
      </c>
      <c r="AX47" s="83">
        <f>'04.2024ΕΛ'!AX47</f>
        <v>0</v>
      </c>
      <c r="AY47" s="9">
        <f>'04.2024ΕΛ'!AY47</f>
        <v>0</v>
      </c>
      <c r="AZ47" s="10">
        <f>'04.2024ΕΛ'!AZ47</f>
        <v>0</v>
      </c>
      <c r="BA47" s="10">
        <f>'04.2024ΕΛ'!BA47</f>
        <v>0</v>
      </c>
      <c r="BB47" s="10">
        <f>'04.2024ΕΛ'!BB47</f>
        <v>0</v>
      </c>
      <c r="BC47" s="30">
        <f>'04.2024ΕΛ'!BC47</f>
        <v>0</v>
      </c>
      <c r="BD47" s="83">
        <f>'04.2024ΕΛ'!BD47</f>
        <v>0</v>
      </c>
      <c r="BE47" s="9">
        <f>'04.2024ΕΛ'!BE47</f>
        <v>0</v>
      </c>
      <c r="BF47" s="10">
        <f>'04.2024ΕΛ'!BF47</f>
        <v>0</v>
      </c>
      <c r="BG47" s="10">
        <f>'04.2024ΕΛ'!BG47</f>
        <v>0</v>
      </c>
      <c r="BH47" s="10">
        <f>'04.2024ΕΛ'!BH47</f>
        <v>0</v>
      </c>
      <c r="BI47" s="30">
        <f>'04.2024ΕΛ'!BI47</f>
        <v>0</v>
      </c>
      <c r="BJ47" s="83">
        <f>'04.2024ΕΛ'!BJ47</f>
        <v>0</v>
      </c>
      <c r="BK47" s="9">
        <f>'04.2024ΕΛ'!BK47</f>
        <v>5474</v>
      </c>
      <c r="BL47" s="10">
        <f>'04.2024ΕΛ'!BL47</f>
        <v>0</v>
      </c>
      <c r="BM47" s="10">
        <f>'04.2024ΕΛ'!BM47</f>
        <v>21186327</v>
      </c>
      <c r="BN47" s="10">
        <f>'04.2024ΕΛ'!BN47</f>
        <v>3870.3556814029962</v>
      </c>
      <c r="BO47" s="30">
        <f>'04.2024ΕΛ'!BO47</f>
        <v>350756.5400000001</v>
      </c>
      <c r="BP47" s="83">
        <f>'04.2024ΕΛ'!BP47</f>
        <v>64.07682499086593</v>
      </c>
    </row>
    <row r="48" spans="1:68" ht="19.5" customHeight="1" outlineLevel="1" x14ac:dyDescent="0.3">
      <c r="A48" s="154"/>
      <c r="B48" s="167" t="s">
        <v>29</v>
      </c>
      <c r="C48" s="9">
        <f>'04.2024ΕΛ'!C48</f>
        <v>0</v>
      </c>
      <c r="D48" s="10">
        <f>'04.2024ΕΛ'!D48</f>
        <v>0</v>
      </c>
      <c r="E48" s="10">
        <f>'04.2024ΕΛ'!E48</f>
        <v>0</v>
      </c>
      <c r="F48" s="10">
        <f>'04.2024ΕΛ'!F48</f>
        <v>0</v>
      </c>
      <c r="G48" s="30">
        <f>'04.2024ΕΛ'!G48</f>
        <v>0</v>
      </c>
      <c r="H48" s="83">
        <f>'04.2024ΕΛ'!H48</f>
        <v>0</v>
      </c>
      <c r="I48" s="9">
        <f>'04.2024ΕΛ'!I48</f>
        <v>0</v>
      </c>
      <c r="J48" s="10">
        <f>'04.2024ΕΛ'!J48</f>
        <v>0</v>
      </c>
      <c r="K48" s="10">
        <f>'04.2024ΕΛ'!K48</f>
        <v>0</v>
      </c>
      <c r="L48" s="10">
        <f>'04.2024ΕΛ'!L48</f>
        <v>0</v>
      </c>
      <c r="M48" s="30">
        <f>'04.2024ΕΛ'!M48</f>
        <v>0</v>
      </c>
      <c r="N48" s="83">
        <f>'04.2024ΕΛ'!N48</f>
        <v>0</v>
      </c>
      <c r="O48" s="9" t="str">
        <f>'04.2024ΕΛ'!O48</f>
        <v> </v>
      </c>
      <c r="P48" s="10">
        <f>'04.2024ΕΛ'!P48</f>
        <v>0</v>
      </c>
      <c r="Q48" s="10">
        <f>'04.2024ΕΛ'!Q48</f>
        <v>0</v>
      </c>
      <c r="R48" s="10">
        <f>'04.2024ΕΛ'!R48</f>
        <v>0</v>
      </c>
      <c r="S48" s="30">
        <f>'04.2024ΕΛ'!S48</f>
        <v>0</v>
      </c>
      <c r="T48" s="83">
        <f>'04.2024ΕΛ'!T48</f>
        <v>0</v>
      </c>
      <c r="U48" s="9">
        <f>'04.2024ΕΛ'!U48</f>
        <v>0</v>
      </c>
      <c r="V48" s="10">
        <f>'04.2024ΕΛ'!V48</f>
        <v>0</v>
      </c>
      <c r="W48" s="10">
        <f>'04.2024ΕΛ'!W48</f>
        <v>0</v>
      </c>
      <c r="X48" s="10">
        <f>'04.2024ΕΛ'!X48</f>
        <v>0</v>
      </c>
      <c r="Y48" s="30">
        <f>'04.2024ΕΛ'!Y48</f>
        <v>0</v>
      </c>
      <c r="Z48" s="83">
        <f>'04.2024ΕΛ'!Z48</f>
        <v>0</v>
      </c>
      <c r="AA48" s="9">
        <f>'04.2024ΕΛ'!AA48</f>
        <v>0</v>
      </c>
      <c r="AB48" s="10">
        <f>'04.2024ΕΛ'!AB48</f>
        <v>0</v>
      </c>
      <c r="AC48" s="10">
        <f>'04.2024ΕΛ'!AC48</f>
        <v>0</v>
      </c>
      <c r="AD48" s="10">
        <f>'04.2024ΕΛ'!AD48</f>
        <v>0</v>
      </c>
      <c r="AE48" s="30">
        <f>'04.2024ΕΛ'!AE48</f>
        <v>0</v>
      </c>
      <c r="AF48" s="83">
        <f>'04.2024ΕΛ'!AF48</f>
        <v>0</v>
      </c>
      <c r="AG48" s="9">
        <f>'04.2024ΕΛ'!AG48</f>
        <v>0</v>
      </c>
      <c r="AH48" s="10">
        <f>'04.2024ΕΛ'!AH48</f>
        <v>0</v>
      </c>
      <c r="AI48" s="10">
        <f>'04.2024ΕΛ'!AI48</f>
        <v>0</v>
      </c>
      <c r="AJ48" s="10">
        <f>'04.2024ΕΛ'!AJ48</f>
        <v>0</v>
      </c>
      <c r="AK48" s="30">
        <f>'04.2024ΕΛ'!AK48</f>
        <v>0</v>
      </c>
      <c r="AL48" s="83">
        <f>'04.2024ΕΛ'!AL48</f>
        <v>0</v>
      </c>
      <c r="AM48" s="9">
        <f>'04.2024ΕΛ'!AM48</f>
        <v>0</v>
      </c>
      <c r="AN48" s="10">
        <f>'04.2024ΕΛ'!AN48</f>
        <v>0</v>
      </c>
      <c r="AO48" s="10">
        <f>'04.2024ΕΛ'!AO48</f>
        <v>0</v>
      </c>
      <c r="AP48" s="10">
        <f>'04.2024ΕΛ'!AP48</f>
        <v>0</v>
      </c>
      <c r="AQ48" s="30">
        <f>'04.2024ΕΛ'!AQ48</f>
        <v>0</v>
      </c>
      <c r="AR48" s="83">
        <f>'04.2024ΕΛ'!AR48</f>
        <v>0</v>
      </c>
      <c r="AS48" s="9">
        <f>'04.2024ΕΛ'!AS48</f>
        <v>0</v>
      </c>
      <c r="AT48" s="10">
        <f>'04.2024ΕΛ'!AT48</f>
        <v>0</v>
      </c>
      <c r="AU48" s="10">
        <f>'04.2024ΕΛ'!AU48</f>
        <v>0</v>
      </c>
      <c r="AV48" s="10">
        <f>'04.2024ΕΛ'!AV48</f>
        <v>0</v>
      </c>
      <c r="AW48" s="30">
        <f>'04.2024ΕΛ'!AW48</f>
        <v>0</v>
      </c>
      <c r="AX48" s="83">
        <f>'04.2024ΕΛ'!AX48</f>
        <v>0</v>
      </c>
      <c r="AY48" s="9">
        <f>'04.2024ΕΛ'!AY48</f>
        <v>0</v>
      </c>
      <c r="AZ48" s="10">
        <f>'04.2024ΕΛ'!AZ48</f>
        <v>0</v>
      </c>
      <c r="BA48" s="10">
        <f>'04.2024ΕΛ'!BA48</f>
        <v>0</v>
      </c>
      <c r="BB48" s="10">
        <f>'04.2024ΕΛ'!BB48</f>
        <v>0</v>
      </c>
      <c r="BC48" s="30">
        <f>'04.2024ΕΛ'!BC48</f>
        <v>0</v>
      </c>
      <c r="BD48" s="83">
        <f>'04.2024ΕΛ'!BD48</f>
        <v>0</v>
      </c>
      <c r="BE48" s="9">
        <f>'04.2024ΕΛ'!BE48</f>
        <v>0</v>
      </c>
      <c r="BF48" s="10">
        <f>'04.2024ΕΛ'!BF48</f>
        <v>0</v>
      </c>
      <c r="BG48" s="10">
        <f>'04.2024ΕΛ'!BG48</f>
        <v>0</v>
      </c>
      <c r="BH48" s="10">
        <f>'04.2024ΕΛ'!BH48</f>
        <v>0</v>
      </c>
      <c r="BI48" s="30">
        <f>'04.2024ΕΛ'!BI48</f>
        <v>0</v>
      </c>
      <c r="BJ48" s="83">
        <f>'04.2024ΕΛ'!BJ48</f>
        <v>0</v>
      </c>
      <c r="BK48" s="9">
        <f>'04.2024ΕΛ'!BK48</f>
        <v>0</v>
      </c>
      <c r="BL48" s="10">
        <f>'04.2024ΕΛ'!BL48</f>
        <v>0</v>
      </c>
      <c r="BM48" s="10">
        <f>'04.2024ΕΛ'!BM48</f>
        <v>0</v>
      </c>
      <c r="BN48" s="10">
        <f>'04.2024ΕΛ'!BN48</f>
        <v>0</v>
      </c>
      <c r="BO48" s="30">
        <f>'04.2024ΕΛ'!BO48</f>
        <v>0</v>
      </c>
      <c r="BP48" s="83">
        <f>'04.2024ΕΛ'!BP48</f>
        <v>0</v>
      </c>
    </row>
    <row r="49" spans="1:68" ht="19.5" customHeight="1" outlineLevel="1" x14ac:dyDescent="0.3">
      <c r="A49" s="154"/>
      <c r="B49" s="167" t="s">
        <v>85</v>
      </c>
      <c r="C49" s="9">
        <f>'04.2024ΕΛ'!C49</f>
        <v>21</v>
      </c>
      <c r="D49" s="10">
        <f>'04.2024ΕΛ'!D49</f>
        <v>0</v>
      </c>
      <c r="E49" s="10">
        <f>'04.2024ΕΛ'!E49</f>
        <v>19039915</v>
      </c>
      <c r="F49" s="10">
        <f>'04.2024ΕΛ'!F49</f>
        <v>906662.61904761905</v>
      </c>
      <c r="G49" s="30">
        <f>'04.2024ΕΛ'!G49</f>
        <v>20009.689999999999</v>
      </c>
      <c r="H49" s="83">
        <f>'04.2024ΕΛ'!H49</f>
        <v>952.84238095238084</v>
      </c>
      <c r="I49" s="9">
        <f>'04.2024ΕΛ'!I49</f>
        <v>25</v>
      </c>
      <c r="J49" s="10">
        <f>'04.2024ΕΛ'!J49</f>
        <v>1</v>
      </c>
      <c r="K49" s="10">
        <f>'04.2024ΕΛ'!K49</f>
        <v>18862315</v>
      </c>
      <c r="L49" s="10">
        <f>'04.2024ΕΛ'!L49</f>
        <v>725473.65384615387</v>
      </c>
      <c r="M49" s="30">
        <f>'04.2024ΕΛ'!M49</f>
        <v>46228.65</v>
      </c>
      <c r="N49" s="83">
        <f>'04.2024ΕΛ'!N49</f>
        <v>1778.0250000000001</v>
      </c>
      <c r="O49" s="9">
        <f>'04.2024ΕΛ'!O49</f>
        <v>5</v>
      </c>
      <c r="P49" s="10">
        <f>'04.2024ΕΛ'!P49</f>
        <v>0</v>
      </c>
      <c r="Q49" s="10">
        <f>'04.2024ΕΛ'!Q49</f>
        <v>4068470</v>
      </c>
      <c r="R49" s="10">
        <f>'04.2024ΕΛ'!R49</f>
        <v>813694</v>
      </c>
      <c r="S49" s="30">
        <f>'04.2024ΕΛ'!S49</f>
        <v>6693.96</v>
      </c>
      <c r="T49" s="83">
        <f>'04.2024ΕΛ'!T49</f>
        <v>1338.7919999999999</v>
      </c>
      <c r="U49" s="9">
        <f>'04.2024ΕΛ'!U49</f>
        <v>6</v>
      </c>
      <c r="V49" s="10">
        <f>'04.2024ΕΛ'!V49</f>
        <v>0</v>
      </c>
      <c r="W49" s="10">
        <f>'04.2024ΕΛ'!W49</f>
        <v>1760416</v>
      </c>
      <c r="X49" s="10">
        <f>'04.2024ΕΛ'!X49</f>
        <v>293402.66666666669</v>
      </c>
      <c r="Y49" s="30">
        <f>'04.2024ΕΛ'!Y49</f>
        <v>8062.68</v>
      </c>
      <c r="Z49" s="83">
        <f>'04.2024ΕΛ'!Z49</f>
        <v>1343.78</v>
      </c>
      <c r="AA49" s="9">
        <f>'04.2024ΕΛ'!AA49</f>
        <v>3</v>
      </c>
      <c r="AB49" s="10">
        <f>'04.2024ΕΛ'!AB49</f>
        <v>0</v>
      </c>
      <c r="AC49" s="10">
        <f>'04.2024ΕΛ'!AC49</f>
        <v>2920501</v>
      </c>
      <c r="AD49" s="10">
        <f>'04.2024ΕΛ'!AD49</f>
        <v>973500.33333333337</v>
      </c>
      <c r="AE49" s="30">
        <f>'04.2024ΕΛ'!AE49</f>
        <v>8066.82</v>
      </c>
      <c r="AF49" s="83">
        <f>'04.2024ΕΛ'!AF49</f>
        <v>2688.94</v>
      </c>
      <c r="AG49" s="9">
        <f>'04.2024ΕΛ'!AG49</f>
        <v>3</v>
      </c>
      <c r="AH49" s="10">
        <f>'04.2024ΕΛ'!AH49</f>
        <v>0</v>
      </c>
      <c r="AI49" s="10">
        <f>'04.2024ΕΛ'!AI49</f>
        <v>1642327</v>
      </c>
      <c r="AJ49" s="10">
        <f>'04.2024ΕΛ'!AJ49</f>
        <v>547442.33333333337</v>
      </c>
      <c r="AK49" s="30">
        <f>'04.2024ΕΛ'!AK49</f>
        <v>4156.2299999999996</v>
      </c>
      <c r="AL49" s="83">
        <f>'04.2024ΕΛ'!AL49</f>
        <v>1385.4099999999999</v>
      </c>
      <c r="AM49" s="9">
        <f>'04.2024ΕΛ'!AM49</f>
        <v>0</v>
      </c>
      <c r="AN49" s="10">
        <f>'04.2024ΕΛ'!AN49</f>
        <v>0</v>
      </c>
      <c r="AO49" s="10">
        <f>'04.2024ΕΛ'!AO49</f>
        <v>0</v>
      </c>
      <c r="AP49" s="10">
        <f>'04.2024ΕΛ'!AP49</f>
        <v>0</v>
      </c>
      <c r="AQ49" s="30">
        <f>'04.2024ΕΛ'!AQ49</f>
        <v>0</v>
      </c>
      <c r="AR49" s="83">
        <f>'04.2024ΕΛ'!AR49</f>
        <v>0</v>
      </c>
      <c r="AS49" s="9">
        <f>'04.2024ΕΛ'!AS49</f>
        <v>0</v>
      </c>
      <c r="AT49" s="10">
        <f>'04.2024ΕΛ'!AT49</f>
        <v>0</v>
      </c>
      <c r="AU49" s="10">
        <f>'04.2024ΕΛ'!AU49</f>
        <v>0</v>
      </c>
      <c r="AV49" s="10">
        <f>'04.2024ΕΛ'!AV49</f>
        <v>0</v>
      </c>
      <c r="AW49" s="30">
        <f>'04.2024ΕΛ'!AW49</f>
        <v>0</v>
      </c>
      <c r="AX49" s="83">
        <f>'04.2024ΕΛ'!AX49</f>
        <v>0</v>
      </c>
      <c r="AY49" s="9">
        <f>'04.2024ΕΛ'!AY49</f>
        <v>0</v>
      </c>
      <c r="AZ49" s="10">
        <f>'04.2024ΕΛ'!AZ49</f>
        <v>0</v>
      </c>
      <c r="BA49" s="10">
        <f>'04.2024ΕΛ'!BA49</f>
        <v>0</v>
      </c>
      <c r="BB49" s="10">
        <f>'04.2024ΕΛ'!BB49</f>
        <v>0</v>
      </c>
      <c r="BC49" s="30">
        <f>'04.2024ΕΛ'!BC49</f>
        <v>0</v>
      </c>
      <c r="BD49" s="83">
        <f>'04.2024ΕΛ'!BD49</f>
        <v>0</v>
      </c>
      <c r="BE49" s="9">
        <f>'04.2024ΕΛ'!BE49</f>
        <v>0</v>
      </c>
      <c r="BF49" s="10">
        <f>'04.2024ΕΛ'!BF49</f>
        <v>0</v>
      </c>
      <c r="BG49" s="10">
        <f>'04.2024ΕΛ'!BG49</f>
        <v>0</v>
      </c>
      <c r="BH49" s="10">
        <f>'04.2024ΕΛ'!BH49</f>
        <v>0</v>
      </c>
      <c r="BI49" s="30">
        <f>'04.2024ΕΛ'!BI49</f>
        <v>0</v>
      </c>
      <c r="BJ49" s="83">
        <f>'04.2024ΕΛ'!BJ49</f>
        <v>0</v>
      </c>
      <c r="BK49" s="9">
        <f>'04.2024ΕΛ'!BK49</f>
        <v>63</v>
      </c>
      <c r="BL49" s="10">
        <f>'04.2024ΕΛ'!BL49</f>
        <v>1</v>
      </c>
      <c r="BM49" s="10">
        <f>'04.2024ΕΛ'!BM49</f>
        <v>48293944</v>
      </c>
      <c r="BN49" s="10">
        <f>'04.2024ΕΛ'!BN49</f>
        <v>754592.875</v>
      </c>
      <c r="BO49" s="30">
        <f>'04.2024ΕΛ'!BO49</f>
        <v>93218.030000000013</v>
      </c>
      <c r="BP49" s="83">
        <f>'04.2024ΕΛ'!BP49</f>
        <v>1456.5317187500002</v>
      </c>
    </row>
    <row r="50" spans="1:68" ht="19.5" customHeight="1" outlineLevel="1" thickBot="1" x14ac:dyDescent="0.35">
      <c r="A50" s="155"/>
      <c r="B50" s="167" t="s">
        <v>86</v>
      </c>
      <c r="C50" s="208">
        <f>'04.2024ΕΛ'!C50</f>
        <v>0</v>
      </c>
      <c r="D50" s="209">
        <f>'04.2024ΕΛ'!D50</f>
        <v>0</v>
      </c>
      <c r="E50" s="157">
        <f>'04.2024ΕΛ'!E50</f>
        <v>0</v>
      </c>
      <c r="F50" s="10">
        <f>'04.2024ΕΛ'!F50</f>
        <v>0</v>
      </c>
      <c r="G50" s="140">
        <f>'04.2024ΕΛ'!G50</f>
        <v>0</v>
      </c>
      <c r="H50" s="83">
        <f>'04.2024ΕΛ'!H50</f>
        <v>0</v>
      </c>
      <c r="I50" s="208">
        <f>'04.2024ΕΛ'!I50</f>
        <v>0</v>
      </c>
      <c r="J50" s="209">
        <f>'04.2024ΕΛ'!J50</f>
        <v>0</v>
      </c>
      <c r="K50" s="157">
        <f>'04.2024ΕΛ'!K50</f>
        <v>0</v>
      </c>
      <c r="L50" s="10">
        <f>'04.2024ΕΛ'!L50</f>
        <v>0</v>
      </c>
      <c r="M50" s="140">
        <f>'04.2024ΕΛ'!M50</f>
        <v>0</v>
      </c>
      <c r="N50" s="83">
        <f>'04.2024ΕΛ'!N50</f>
        <v>0</v>
      </c>
      <c r="O50" s="208">
        <f>'04.2024ΕΛ'!O50</f>
        <v>1</v>
      </c>
      <c r="P50" s="209">
        <f>'04.2024ΕΛ'!P50</f>
        <v>0</v>
      </c>
      <c r="Q50" s="157">
        <f>'04.2024ΕΛ'!Q50</f>
        <v>0</v>
      </c>
      <c r="R50" s="10">
        <f>'04.2024ΕΛ'!R50</f>
        <v>0</v>
      </c>
      <c r="S50" s="140">
        <f>'04.2024ΕΛ'!S50</f>
        <v>21.47</v>
      </c>
      <c r="T50" s="83">
        <f>'04.2024ΕΛ'!T50</f>
        <v>21.47</v>
      </c>
      <c r="U50" s="208">
        <f>'04.2024ΕΛ'!U50</f>
        <v>0</v>
      </c>
      <c r="V50" s="209">
        <f>'04.2024ΕΛ'!V50</f>
        <v>0</v>
      </c>
      <c r="W50" s="157">
        <f>'04.2024ΕΛ'!W50</f>
        <v>0</v>
      </c>
      <c r="X50" s="10">
        <f>'04.2024ΕΛ'!X50</f>
        <v>0</v>
      </c>
      <c r="Y50" s="140">
        <f>'04.2024ΕΛ'!Y50</f>
        <v>0</v>
      </c>
      <c r="Z50" s="83">
        <f>'04.2024ΕΛ'!Z50</f>
        <v>0</v>
      </c>
      <c r="AA50" s="208">
        <f>'04.2024ΕΛ'!AA50</f>
        <v>0</v>
      </c>
      <c r="AB50" s="209">
        <f>'04.2024ΕΛ'!AB50</f>
        <v>0</v>
      </c>
      <c r="AC50" s="157">
        <f>'04.2024ΕΛ'!AC50</f>
        <v>0</v>
      </c>
      <c r="AD50" s="10">
        <f>'04.2024ΕΛ'!AD50</f>
        <v>0</v>
      </c>
      <c r="AE50" s="140">
        <f>'04.2024ΕΛ'!AE50</f>
        <v>0</v>
      </c>
      <c r="AF50" s="83">
        <f>'04.2024ΕΛ'!AF50</f>
        <v>0</v>
      </c>
      <c r="AG50" s="208">
        <f>'04.2024ΕΛ'!AG50</f>
        <v>0</v>
      </c>
      <c r="AH50" s="209">
        <f>'04.2024ΕΛ'!AH50</f>
        <v>0</v>
      </c>
      <c r="AI50" s="157">
        <f>'04.2024ΕΛ'!AI50</f>
        <v>0</v>
      </c>
      <c r="AJ50" s="10">
        <f>'04.2024ΕΛ'!AJ50</f>
        <v>0</v>
      </c>
      <c r="AK50" s="140">
        <f>'04.2024ΕΛ'!AK50</f>
        <v>0</v>
      </c>
      <c r="AL50" s="83">
        <f>'04.2024ΕΛ'!AL50</f>
        <v>0</v>
      </c>
      <c r="AM50" s="208">
        <f>'04.2024ΕΛ'!AM50</f>
        <v>0</v>
      </c>
      <c r="AN50" s="209">
        <f>'04.2024ΕΛ'!AN50</f>
        <v>0</v>
      </c>
      <c r="AO50" s="157">
        <f>'04.2024ΕΛ'!AO50</f>
        <v>0</v>
      </c>
      <c r="AP50" s="10">
        <f>'04.2024ΕΛ'!AP50</f>
        <v>0</v>
      </c>
      <c r="AQ50" s="140">
        <f>'04.2024ΕΛ'!AQ50</f>
        <v>0</v>
      </c>
      <c r="AR50" s="83">
        <f>'04.2024ΕΛ'!AR50</f>
        <v>0</v>
      </c>
      <c r="AS50" s="208">
        <f>'04.2024ΕΛ'!AS50</f>
        <v>0</v>
      </c>
      <c r="AT50" s="209">
        <f>'04.2024ΕΛ'!AT50</f>
        <v>0</v>
      </c>
      <c r="AU50" s="157">
        <f>'04.2024ΕΛ'!AU50</f>
        <v>0</v>
      </c>
      <c r="AV50" s="10">
        <f>'04.2024ΕΛ'!AV50</f>
        <v>0</v>
      </c>
      <c r="AW50" s="140">
        <f>'04.2024ΕΛ'!AW50</f>
        <v>0</v>
      </c>
      <c r="AX50" s="83">
        <f>'04.2024ΕΛ'!AX50</f>
        <v>0</v>
      </c>
      <c r="AY50" s="208">
        <f>'04.2024ΕΛ'!AY50</f>
        <v>0</v>
      </c>
      <c r="AZ50" s="209">
        <f>'04.2024ΕΛ'!AZ50</f>
        <v>0</v>
      </c>
      <c r="BA50" s="157">
        <f>'04.2024ΕΛ'!BA50</f>
        <v>0</v>
      </c>
      <c r="BB50" s="10">
        <f>'04.2024ΕΛ'!BB50</f>
        <v>0</v>
      </c>
      <c r="BC50" s="140">
        <f>'04.2024ΕΛ'!BC50</f>
        <v>0</v>
      </c>
      <c r="BD50" s="83">
        <f>'04.2024ΕΛ'!BD50</f>
        <v>0</v>
      </c>
      <c r="BE50" s="208">
        <f>'04.2024ΕΛ'!BE50</f>
        <v>0</v>
      </c>
      <c r="BF50" s="209">
        <f>'04.2024ΕΛ'!BF50</f>
        <v>0</v>
      </c>
      <c r="BG50" s="157">
        <f>'04.2024ΕΛ'!BG50</f>
        <v>0</v>
      </c>
      <c r="BH50" s="10">
        <f>'04.2024ΕΛ'!BH50</f>
        <v>0</v>
      </c>
      <c r="BI50" s="140">
        <f>'04.2024ΕΛ'!BI50</f>
        <v>0</v>
      </c>
      <c r="BJ50" s="83">
        <f>'04.2024ΕΛ'!BJ50</f>
        <v>0</v>
      </c>
      <c r="BK50" s="208">
        <f>'04.2024ΕΛ'!BK50</f>
        <v>1</v>
      </c>
      <c r="BL50" s="209">
        <f>'04.2024ΕΛ'!BL50</f>
        <v>0</v>
      </c>
      <c r="BM50" s="157">
        <f>'04.2024ΕΛ'!BM50</f>
        <v>0</v>
      </c>
      <c r="BN50" s="10">
        <f>'04.2024ΕΛ'!BN50</f>
        <v>0</v>
      </c>
      <c r="BO50" s="140">
        <f>'04.2024ΕΛ'!BO50</f>
        <v>21.47</v>
      </c>
      <c r="BP50" s="83">
        <f>'04.2024ΕΛ'!BP50</f>
        <v>21.47</v>
      </c>
    </row>
    <row r="51" spans="1:68" ht="18" x14ac:dyDescent="0.3">
      <c r="A51" s="153">
        <v>8</v>
      </c>
      <c r="B51" s="168" t="s">
        <v>93</v>
      </c>
      <c r="C51" s="73">
        <f>'04.2024ΕΛ'!C51</f>
        <v>6963</v>
      </c>
      <c r="D51" s="74">
        <f>'04.2024ΕΛ'!D51</f>
        <v>0</v>
      </c>
      <c r="E51" s="74">
        <f>'04.2024ΕΛ'!E51</f>
        <v>2723439</v>
      </c>
      <c r="F51" s="74">
        <f>'04.2024ΕΛ'!F51</f>
        <v>391.13011632916846</v>
      </c>
      <c r="G51" s="82">
        <f>'04.2024ΕΛ'!G51</f>
        <v>48774.909999999996</v>
      </c>
      <c r="H51" s="37">
        <f>'04.2024ΕΛ'!H51</f>
        <v>7.0048700272870885</v>
      </c>
      <c r="I51" s="73">
        <f>'04.2024ΕΛ'!I51</f>
        <v>1079</v>
      </c>
      <c r="J51" s="74">
        <f>'04.2024ΕΛ'!J51</f>
        <v>0</v>
      </c>
      <c r="K51" s="74">
        <f>'04.2024ΕΛ'!K51</f>
        <v>5798217</v>
      </c>
      <c r="L51" s="74">
        <f>'04.2024ΕΛ'!L51</f>
        <v>5373.6950880444856</v>
      </c>
      <c r="M51" s="82">
        <f>'04.2024ΕΛ'!M51</f>
        <v>18597.149999999998</v>
      </c>
      <c r="N51" s="37">
        <f>'04.2024ΕΛ'!N51</f>
        <v>17.235542168674698</v>
      </c>
      <c r="O51" s="73">
        <f>'04.2024ΕΛ'!O51</f>
        <v>879</v>
      </c>
      <c r="P51" s="74">
        <f>'04.2024ΕΛ'!P51</f>
        <v>0</v>
      </c>
      <c r="Q51" s="74">
        <f>'04.2024ΕΛ'!Q51</f>
        <v>1297284</v>
      </c>
      <c r="R51" s="74">
        <f>'04.2024ΕΛ'!R51</f>
        <v>1475.8634812286689</v>
      </c>
      <c r="S51" s="82">
        <f>'04.2024ΕΛ'!S51</f>
        <v>17529.37</v>
      </c>
      <c r="T51" s="37">
        <f>'04.2024ΕΛ'!T51</f>
        <v>19.942400455062568</v>
      </c>
      <c r="U51" s="73">
        <f>'04.2024ΕΛ'!U51</f>
        <v>35</v>
      </c>
      <c r="V51" s="74">
        <f>'04.2024ΕΛ'!V51</f>
        <v>0</v>
      </c>
      <c r="W51" s="74">
        <f>'04.2024ΕΛ'!W51</f>
        <v>155742</v>
      </c>
      <c r="X51" s="74">
        <f>'04.2024ΕΛ'!X51</f>
        <v>4449.7714285714283</v>
      </c>
      <c r="Y51" s="82">
        <f>'04.2024ΕΛ'!Y51</f>
        <v>7189.9299999999994</v>
      </c>
      <c r="Z51" s="37">
        <f>'04.2024ΕΛ'!Z51</f>
        <v>205.42657142857141</v>
      </c>
      <c r="AA51" s="73">
        <f>'04.2024ΕΛ'!AA51</f>
        <v>150</v>
      </c>
      <c r="AB51" s="74">
        <f>'04.2024ΕΛ'!AB51</f>
        <v>0</v>
      </c>
      <c r="AC51" s="74">
        <f>'04.2024ΕΛ'!AC51</f>
        <v>211006</v>
      </c>
      <c r="AD51" s="74">
        <f>'04.2024ΕΛ'!AD51</f>
        <v>1406.7066666666667</v>
      </c>
      <c r="AE51" s="82">
        <f>'04.2024ΕΛ'!AE51</f>
        <v>4260.41</v>
      </c>
      <c r="AF51" s="37">
        <f>'04.2024ΕΛ'!AF51</f>
        <v>28.402733333333334</v>
      </c>
      <c r="AG51" s="73">
        <f>'04.2024ΕΛ'!AG51</f>
        <v>41</v>
      </c>
      <c r="AH51" s="74">
        <f>'04.2024ΕΛ'!AH51</f>
        <v>0</v>
      </c>
      <c r="AI51" s="74">
        <f>'04.2024ΕΛ'!AI51</f>
        <v>2431197</v>
      </c>
      <c r="AJ51" s="74">
        <f>'04.2024ΕΛ'!AJ51</f>
        <v>59297.487804878052</v>
      </c>
      <c r="AK51" s="82">
        <f>'04.2024ΕΛ'!AK51</f>
        <v>25810.29</v>
      </c>
      <c r="AL51" s="37">
        <f>'04.2024ΕΛ'!AL51</f>
        <v>629.51926829268291</v>
      </c>
      <c r="AM51" s="73">
        <f>'04.2024ΕΛ'!AM51</f>
        <v>0</v>
      </c>
      <c r="AN51" s="74">
        <f>'04.2024ΕΛ'!AN51</f>
        <v>0</v>
      </c>
      <c r="AO51" s="74">
        <f>'04.2024ΕΛ'!AO51</f>
        <v>0</v>
      </c>
      <c r="AP51" s="74">
        <f>'04.2024ΕΛ'!AP51</f>
        <v>0</v>
      </c>
      <c r="AQ51" s="82">
        <f>'04.2024ΕΛ'!AQ51</f>
        <v>0</v>
      </c>
      <c r="AR51" s="37">
        <f>'04.2024ΕΛ'!AR51</f>
        <v>0</v>
      </c>
      <c r="AS51" s="73">
        <f>'04.2024ΕΛ'!AS51</f>
        <v>0</v>
      </c>
      <c r="AT51" s="74">
        <f>'04.2024ΕΛ'!AT51</f>
        <v>0</v>
      </c>
      <c r="AU51" s="74">
        <f>'04.2024ΕΛ'!AU51</f>
        <v>0</v>
      </c>
      <c r="AV51" s="74">
        <f>'04.2024ΕΛ'!AV51</f>
        <v>0</v>
      </c>
      <c r="AW51" s="82">
        <f>'04.2024ΕΛ'!AW51</f>
        <v>0</v>
      </c>
      <c r="AX51" s="37">
        <f>'04.2024ΕΛ'!AX51</f>
        <v>0</v>
      </c>
      <c r="AY51" s="73">
        <f>'04.2024ΕΛ'!AY51</f>
        <v>0</v>
      </c>
      <c r="AZ51" s="74">
        <f>'04.2024ΕΛ'!AZ51</f>
        <v>0</v>
      </c>
      <c r="BA51" s="74">
        <f>'04.2024ΕΛ'!BA51</f>
        <v>0</v>
      </c>
      <c r="BB51" s="74">
        <f>'04.2024ΕΛ'!BB51</f>
        <v>0</v>
      </c>
      <c r="BC51" s="82">
        <f>'04.2024ΕΛ'!BC51</f>
        <v>0</v>
      </c>
      <c r="BD51" s="37">
        <f>'04.2024ΕΛ'!BD51</f>
        <v>0</v>
      </c>
      <c r="BE51" s="73">
        <f>'04.2024ΕΛ'!BE51</f>
        <v>0</v>
      </c>
      <c r="BF51" s="74">
        <f>'04.2024ΕΛ'!BF51</f>
        <v>0</v>
      </c>
      <c r="BG51" s="74">
        <f>'04.2024ΕΛ'!BG51</f>
        <v>0</v>
      </c>
      <c r="BH51" s="74">
        <f>'04.2024ΕΛ'!BH51</f>
        <v>0</v>
      </c>
      <c r="BI51" s="82">
        <f>'04.2024ΕΛ'!BI51</f>
        <v>0</v>
      </c>
      <c r="BJ51" s="37">
        <f>'04.2024ΕΛ'!BJ51</f>
        <v>0</v>
      </c>
      <c r="BK51" s="73">
        <f>'04.2024ΕΛ'!BK51</f>
        <v>9147</v>
      </c>
      <c r="BL51" s="74">
        <f>'04.2024ΕΛ'!BL51</f>
        <v>0</v>
      </c>
      <c r="BM51" s="74">
        <f>'04.2024ΕΛ'!BM51</f>
        <v>12616885</v>
      </c>
      <c r="BN51" s="74">
        <f>'04.2024ΕΛ'!BN51</f>
        <v>1379.346780365147</v>
      </c>
      <c r="BO51" s="82">
        <f>'04.2024ΕΛ'!BO51</f>
        <v>122162.05999999998</v>
      </c>
      <c r="BP51" s="37">
        <f>'04.2024ΕΛ'!BP51</f>
        <v>13.355423636164861</v>
      </c>
    </row>
    <row r="52" spans="1:68" ht="19.5" customHeight="1" outlineLevel="1" x14ac:dyDescent="0.3">
      <c r="A52" s="154"/>
      <c r="B52" s="167" t="s">
        <v>83</v>
      </c>
      <c r="C52" s="9">
        <f>'04.2024ΕΛ'!C52</f>
        <v>6697</v>
      </c>
      <c r="D52" s="10">
        <f>'04.2024ΕΛ'!D52</f>
        <v>0</v>
      </c>
      <c r="E52" s="10">
        <f>'04.2024ΕΛ'!E52</f>
        <v>1317651</v>
      </c>
      <c r="F52" s="10">
        <f>'04.2024ΕΛ'!F52</f>
        <v>196.75242645960878</v>
      </c>
      <c r="G52" s="30">
        <f>'04.2024ΕΛ'!G52</f>
        <v>31353.83</v>
      </c>
      <c r="H52" s="83">
        <f>'04.2024ΕΛ'!H52</f>
        <v>4.6817724354188446</v>
      </c>
      <c r="I52" s="9">
        <f>'04.2024ΕΛ'!I52</f>
        <v>991</v>
      </c>
      <c r="J52" s="10">
        <f>'04.2024ΕΛ'!J52</f>
        <v>0</v>
      </c>
      <c r="K52" s="10">
        <f>'04.2024ΕΛ'!K52</f>
        <v>134434</v>
      </c>
      <c r="L52" s="10">
        <f>'04.2024ΕΛ'!L52</f>
        <v>135.65489404641775</v>
      </c>
      <c r="M52" s="30">
        <f>'04.2024ΕΛ'!M52</f>
        <v>5098.3899999999994</v>
      </c>
      <c r="N52" s="83">
        <f>'04.2024ΕΛ'!N52</f>
        <v>5.1446922300706355</v>
      </c>
      <c r="O52" s="9">
        <f>'04.2024ΕΛ'!O52</f>
        <v>808</v>
      </c>
      <c r="P52" s="10">
        <f>'04.2024ΕΛ'!P52</f>
        <v>0</v>
      </c>
      <c r="Q52" s="10">
        <f>'04.2024ΕΛ'!Q52</f>
        <v>127639</v>
      </c>
      <c r="R52" s="10">
        <f>'04.2024ΕΛ'!R52</f>
        <v>157.96905940594058</v>
      </c>
      <c r="S52" s="30">
        <f>'04.2024ΕΛ'!S52</f>
        <v>4810.63</v>
      </c>
      <c r="T52" s="83">
        <f>'04.2024ΕΛ'!T52</f>
        <v>5.9537500000000003</v>
      </c>
      <c r="U52" s="9">
        <f>'04.2024ΕΛ'!U52</f>
        <v>31</v>
      </c>
      <c r="V52" s="10">
        <f>'04.2024ΕΛ'!V52</f>
        <v>0</v>
      </c>
      <c r="W52" s="10">
        <f>'04.2024ΕΛ'!W52</f>
        <v>2771</v>
      </c>
      <c r="X52" s="10">
        <f>'04.2024ΕΛ'!X52</f>
        <v>89.387096774193552</v>
      </c>
      <c r="Y52" s="30">
        <f>'04.2024ΕΛ'!Y52</f>
        <v>266.37</v>
      </c>
      <c r="Z52" s="83">
        <f>'04.2024ΕΛ'!Z52</f>
        <v>8.5925806451612896</v>
      </c>
      <c r="AA52" s="9">
        <f>'04.2024ΕΛ'!AA52</f>
        <v>148</v>
      </c>
      <c r="AB52" s="10">
        <f>'04.2024ΕΛ'!AB52</f>
        <v>0</v>
      </c>
      <c r="AC52" s="10">
        <f>'04.2024ΕΛ'!AC52</f>
        <v>29561</v>
      </c>
      <c r="AD52" s="10">
        <f>'04.2024ΕΛ'!AD52</f>
        <v>199.73648648648648</v>
      </c>
      <c r="AE52" s="30">
        <f>'04.2024ΕΛ'!AE52</f>
        <v>1329.04</v>
      </c>
      <c r="AF52" s="83">
        <f>'04.2024ΕΛ'!AF52</f>
        <v>8.98</v>
      </c>
      <c r="AG52" s="9">
        <f>'04.2024ΕΛ'!AG52</f>
        <v>38</v>
      </c>
      <c r="AH52" s="10">
        <f>'04.2024ΕΛ'!AH52</f>
        <v>0</v>
      </c>
      <c r="AI52" s="10">
        <f>'04.2024ΕΛ'!AI52</f>
        <v>5331</v>
      </c>
      <c r="AJ52" s="10">
        <f>'04.2024ΕΛ'!AJ52</f>
        <v>140.28947368421052</v>
      </c>
      <c r="AK52" s="30">
        <f>'04.2024ΕΛ'!AK52</f>
        <v>322.67</v>
      </c>
      <c r="AL52" s="83">
        <f>'04.2024ΕΛ'!AL52</f>
        <v>8.4913157894736848</v>
      </c>
      <c r="AM52" s="9">
        <f>'04.2024ΕΛ'!AM52</f>
        <v>0</v>
      </c>
      <c r="AN52" s="10">
        <f>'04.2024ΕΛ'!AN52</f>
        <v>0</v>
      </c>
      <c r="AO52" s="10">
        <f>'04.2024ΕΛ'!AO52</f>
        <v>0</v>
      </c>
      <c r="AP52" s="10">
        <f>'04.2024ΕΛ'!AP52</f>
        <v>0</v>
      </c>
      <c r="AQ52" s="30">
        <f>'04.2024ΕΛ'!AQ52</f>
        <v>0</v>
      </c>
      <c r="AR52" s="83">
        <f>'04.2024ΕΛ'!AR52</f>
        <v>0</v>
      </c>
      <c r="AS52" s="9">
        <f>'04.2024ΕΛ'!AS52</f>
        <v>0</v>
      </c>
      <c r="AT52" s="10">
        <f>'04.2024ΕΛ'!AT52</f>
        <v>0</v>
      </c>
      <c r="AU52" s="10">
        <f>'04.2024ΕΛ'!AU52</f>
        <v>0</v>
      </c>
      <c r="AV52" s="10">
        <f>'04.2024ΕΛ'!AV52</f>
        <v>0</v>
      </c>
      <c r="AW52" s="30">
        <f>'04.2024ΕΛ'!AW52</f>
        <v>0</v>
      </c>
      <c r="AX52" s="83">
        <f>'04.2024ΕΛ'!AX52</f>
        <v>0</v>
      </c>
      <c r="AY52" s="9">
        <f>'04.2024ΕΛ'!AY52</f>
        <v>0</v>
      </c>
      <c r="AZ52" s="10">
        <f>'04.2024ΕΛ'!AZ52</f>
        <v>0</v>
      </c>
      <c r="BA52" s="10">
        <f>'04.2024ΕΛ'!BA52</f>
        <v>0</v>
      </c>
      <c r="BB52" s="10">
        <f>'04.2024ΕΛ'!BB52</f>
        <v>0</v>
      </c>
      <c r="BC52" s="30">
        <f>'04.2024ΕΛ'!BC52</f>
        <v>0</v>
      </c>
      <c r="BD52" s="83">
        <f>'04.2024ΕΛ'!BD52</f>
        <v>0</v>
      </c>
      <c r="BE52" s="9">
        <f>'04.2024ΕΛ'!BE52</f>
        <v>0</v>
      </c>
      <c r="BF52" s="10">
        <f>'04.2024ΕΛ'!BF52</f>
        <v>0</v>
      </c>
      <c r="BG52" s="10">
        <f>'04.2024ΕΛ'!BG52</f>
        <v>0</v>
      </c>
      <c r="BH52" s="10">
        <f>'04.2024ΕΛ'!BH52</f>
        <v>0</v>
      </c>
      <c r="BI52" s="30">
        <f>'04.2024ΕΛ'!BI52</f>
        <v>0</v>
      </c>
      <c r="BJ52" s="83">
        <f>'04.2024ΕΛ'!BJ52</f>
        <v>0</v>
      </c>
      <c r="BK52" s="9">
        <f>'04.2024ΕΛ'!BK52</f>
        <v>8713</v>
      </c>
      <c r="BL52" s="10">
        <f>'04.2024ΕΛ'!BL52</f>
        <v>0</v>
      </c>
      <c r="BM52" s="10">
        <f>'04.2024ΕΛ'!BM52</f>
        <v>1617387</v>
      </c>
      <c r="BN52" s="10">
        <f>'04.2024ΕΛ'!BN52</f>
        <v>185.62917479628143</v>
      </c>
      <c r="BO52" s="30">
        <f>'04.2024ΕΛ'!BO52</f>
        <v>43180.93</v>
      </c>
      <c r="BP52" s="83">
        <f>'04.2024ΕΛ'!BP52</f>
        <v>4.9559198898198096</v>
      </c>
    </row>
    <row r="53" spans="1:68" ht="19.5" customHeight="1" outlineLevel="1" x14ac:dyDescent="0.3">
      <c r="A53" s="154"/>
      <c r="B53" s="167" t="s">
        <v>84</v>
      </c>
      <c r="C53" s="9">
        <f>'04.2024ΕΛ'!C53</f>
        <v>264</v>
      </c>
      <c r="D53" s="10">
        <f>'04.2024ΕΛ'!D53</f>
        <v>0</v>
      </c>
      <c r="E53" s="10">
        <f>'04.2024ΕΛ'!E53</f>
        <v>1142346</v>
      </c>
      <c r="F53" s="10">
        <f>'04.2024ΕΛ'!F53</f>
        <v>4327.068181818182</v>
      </c>
      <c r="G53" s="30">
        <f>'04.2024ΕΛ'!G53</f>
        <v>16922.489999999998</v>
      </c>
      <c r="H53" s="83">
        <f>'04.2024ΕΛ'!H53</f>
        <v>64.100340909090903</v>
      </c>
      <c r="I53" s="9">
        <f>'04.2024ΕΛ'!I53</f>
        <v>84</v>
      </c>
      <c r="J53" s="10">
        <f>'04.2024ΕΛ'!J53</f>
        <v>0</v>
      </c>
      <c r="K53" s="10">
        <f>'04.2024ΕΛ'!K53</f>
        <v>354048</v>
      </c>
      <c r="L53" s="10">
        <f>'04.2024ΕΛ'!L53</f>
        <v>4214.8571428571431</v>
      </c>
      <c r="M53" s="30">
        <f>'04.2024ΕΛ'!M53</f>
        <v>6849.71</v>
      </c>
      <c r="N53" s="83">
        <f>'04.2024ΕΛ'!N53</f>
        <v>81.544166666666669</v>
      </c>
      <c r="O53" s="9">
        <f>'04.2024ΕΛ'!O53</f>
        <v>70</v>
      </c>
      <c r="P53" s="10">
        <f>'04.2024ΕΛ'!P53</f>
        <v>0</v>
      </c>
      <c r="Q53" s="10">
        <f>'04.2024ΕΛ'!Q53</f>
        <v>535015</v>
      </c>
      <c r="R53" s="10">
        <f>'04.2024ΕΛ'!R53</f>
        <v>7643.0714285714284</v>
      </c>
      <c r="S53" s="30">
        <f>'04.2024ΕΛ'!S53</f>
        <v>9966.3499999999985</v>
      </c>
      <c r="T53" s="83">
        <f>'04.2024ΕΛ'!T53</f>
        <v>142.37642857142856</v>
      </c>
      <c r="U53" s="9">
        <f>'04.2024ΕΛ'!U53</f>
        <v>3</v>
      </c>
      <c r="V53" s="10">
        <f>'04.2024ΕΛ'!V53</f>
        <v>0</v>
      </c>
      <c r="W53" s="10">
        <f>'04.2024ΕΛ'!W53</f>
        <v>132838</v>
      </c>
      <c r="X53" s="10">
        <f>'04.2024ΕΛ'!X53</f>
        <v>44279.333333333336</v>
      </c>
      <c r="Y53" s="30">
        <f>'04.2024ΕΛ'!Y53</f>
        <v>2123.2399999999998</v>
      </c>
      <c r="Z53" s="83">
        <f>'04.2024ΕΛ'!Z53</f>
        <v>707.74666666666656</v>
      </c>
      <c r="AA53" s="9">
        <f>'04.2024ΕΛ'!AA53</f>
        <v>2</v>
      </c>
      <c r="AB53" s="10">
        <f>'04.2024ΕΛ'!AB53</f>
        <v>0</v>
      </c>
      <c r="AC53" s="10">
        <f>'04.2024ΕΛ'!AC53</f>
        <v>181445</v>
      </c>
      <c r="AD53" s="10">
        <f>'04.2024ΕΛ'!AD53</f>
        <v>90722.5</v>
      </c>
      <c r="AE53" s="30">
        <f>'04.2024ΕΛ'!AE53</f>
        <v>2931.37</v>
      </c>
      <c r="AF53" s="83">
        <f>'04.2024ΕΛ'!AF53</f>
        <v>1465.6849999999999</v>
      </c>
      <c r="AG53" s="9">
        <f>'04.2024ΕΛ'!AG53</f>
        <v>2</v>
      </c>
      <c r="AH53" s="10">
        <f>'04.2024ΕΛ'!AH53</f>
        <v>0</v>
      </c>
      <c r="AI53" s="10">
        <f>'04.2024ΕΛ'!AI53</f>
        <v>1751393</v>
      </c>
      <c r="AJ53" s="10">
        <f>'04.2024ΕΛ'!AJ53</f>
        <v>875696.5</v>
      </c>
      <c r="AK53" s="30">
        <f>'04.2024ΕΛ'!AK53</f>
        <v>22959.31</v>
      </c>
      <c r="AL53" s="83">
        <f>'04.2024ΕΛ'!AL53</f>
        <v>11479.655000000001</v>
      </c>
      <c r="AM53" s="9">
        <f>'04.2024ΕΛ'!AM53</f>
        <v>0</v>
      </c>
      <c r="AN53" s="10">
        <f>'04.2024ΕΛ'!AN53</f>
        <v>0</v>
      </c>
      <c r="AO53" s="10">
        <f>'04.2024ΕΛ'!AO53</f>
        <v>0</v>
      </c>
      <c r="AP53" s="10">
        <f>'04.2024ΕΛ'!AP53</f>
        <v>0</v>
      </c>
      <c r="AQ53" s="30">
        <f>'04.2024ΕΛ'!AQ53</f>
        <v>0</v>
      </c>
      <c r="AR53" s="83">
        <f>'04.2024ΕΛ'!AR53</f>
        <v>0</v>
      </c>
      <c r="AS53" s="9">
        <f>'04.2024ΕΛ'!AS53</f>
        <v>0</v>
      </c>
      <c r="AT53" s="10">
        <f>'04.2024ΕΛ'!AT53</f>
        <v>0</v>
      </c>
      <c r="AU53" s="10">
        <f>'04.2024ΕΛ'!AU53</f>
        <v>0</v>
      </c>
      <c r="AV53" s="10">
        <f>'04.2024ΕΛ'!AV53</f>
        <v>0</v>
      </c>
      <c r="AW53" s="30">
        <f>'04.2024ΕΛ'!AW53</f>
        <v>0</v>
      </c>
      <c r="AX53" s="83">
        <f>'04.2024ΕΛ'!AX53</f>
        <v>0</v>
      </c>
      <c r="AY53" s="9">
        <f>'04.2024ΕΛ'!AY53</f>
        <v>0</v>
      </c>
      <c r="AZ53" s="10">
        <f>'04.2024ΕΛ'!AZ53</f>
        <v>0</v>
      </c>
      <c r="BA53" s="10">
        <f>'04.2024ΕΛ'!BA53</f>
        <v>0</v>
      </c>
      <c r="BB53" s="10">
        <f>'04.2024ΕΛ'!BB53</f>
        <v>0</v>
      </c>
      <c r="BC53" s="30">
        <f>'04.2024ΕΛ'!BC53</f>
        <v>0</v>
      </c>
      <c r="BD53" s="83">
        <f>'04.2024ΕΛ'!BD53</f>
        <v>0</v>
      </c>
      <c r="BE53" s="9">
        <f>'04.2024ΕΛ'!BE53</f>
        <v>0</v>
      </c>
      <c r="BF53" s="10">
        <f>'04.2024ΕΛ'!BF53</f>
        <v>0</v>
      </c>
      <c r="BG53" s="10">
        <f>'04.2024ΕΛ'!BG53</f>
        <v>0</v>
      </c>
      <c r="BH53" s="10">
        <f>'04.2024ΕΛ'!BH53</f>
        <v>0</v>
      </c>
      <c r="BI53" s="30">
        <f>'04.2024ΕΛ'!BI53</f>
        <v>0</v>
      </c>
      <c r="BJ53" s="83">
        <f>'04.2024ΕΛ'!BJ53</f>
        <v>0</v>
      </c>
      <c r="BK53" s="9">
        <f>'04.2024ΕΛ'!BK53</f>
        <v>425</v>
      </c>
      <c r="BL53" s="10">
        <f>'04.2024ΕΛ'!BL53</f>
        <v>0</v>
      </c>
      <c r="BM53" s="10">
        <f>'04.2024ΕΛ'!BM53</f>
        <v>4097085</v>
      </c>
      <c r="BN53" s="10">
        <f>'04.2024ΕΛ'!BN53</f>
        <v>9640.2000000000007</v>
      </c>
      <c r="BO53" s="30">
        <f>'04.2024ΕΛ'!BO53</f>
        <v>61752.47</v>
      </c>
      <c r="BP53" s="83">
        <f>'04.2024ΕΛ'!BP53</f>
        <v>145.29992941176471</v>
      </c>
    </row>
    <row r="54" spans="1:68" ht="19.5" customHeight="1" outlineLevel="1" x14ac:dyDescent="0.3">
      <c r="A54" s="154"/>
      <c r="B54" s="167" t="s">
        <v>29</v>
      </c>
      <c r="C54" s="9">
        <f>'04.2024ΕΛ'!C54</f>
        <v>1</v>
      </c>
      <c r="D54" s="10">
        <f>'04.2024ΕΛ'!D54</f>
        <v>0</v>
      </c>
      <c r="E54" s="10">
        <f>'04.2024ΕΛ'!E54</f>
        <v>9964</v>
      </c>
      <c r="F54" s="10">
        <f>'04.2024ΕΛ'!F54</f>
        <v>9964</v>
      </c>
      <c r="G54" s="30">
        <f>'04.2024ΕΛ'!G54</f>
        <v>10.49</v>
      </c>
      <c r="H54" s="83">
        <f>'04.2024ΕΛ'!H54</f>
        <v>10.49</v>
      </c>
      <c r="I54" s="9">
        <f>'04.2024ΕΛ'!I54</f>
        <v>1</v>
      </c>
      <c r="J54" s="10">
        <f>'04.2024ΕΛ'!J54</f>
        <v>0</v>
      </c>
      <c r="K54" s="10">
        <f>'04.2024ΕΛ'!K54</f>
        <v>79971</v>
      </c>
      <c r="L54" s="10">
        <f>'04.2024ΕΛ'!L54</f>
        <v>79971</v>
      </c>
      <c r="M54" s="30">
        <f>'04.2024ΕΛ'!M54</f>
        <v>187.46</v>
      </c>
      <c r="N54" s="83">
        <f>'04.2024ΕΛ'!N54</f>
        <v>187.46</v>
      </c>
      <c r="O54" s="9" t="str">
        <f>'04.2024ΕΛ'!O54</f>
        <v> </v>
      </c>
      <c r="P54" s="10">
        <f>'04.2024ΕΛ'!P54</f>
        <v>0</v>
      </c>
      <c r="Q54" s="10">
        <f>'04.2024ΕΛ'!Q54</f>
        <v>0</v>
      </c>
      <c r="R54" s="10">
        <f>'04.2024ΕΛ'!R54</f>
        <v>0</v>
      </c>
      <c r="S54" s="30">
        <f>'04.2024ΕΛ'!S54</f>
        <v>0</v>
      </c>
      <c r="T54" s="83">
        <f>'04.2024ΕΛ'!T54</f>
        <v>0</v>
      </c>
      <c r="U54" s="9">
        <f>'04.2024ΕΛ'!U54</f>
        <v>0</v>
      </c>
      <c r="V54" s="10">
        <f>'04.2024ΕΛ'!V54</f>
        <v>0</v>
      </c>
      <c r="W54" s="10">
        <f>'04.2024ΕΛ'!W54</f>
        <v>0</v>
      </c>
      <c r="X54" s="10">
        <f>'04.2024ΕΛ'!X54</f>
        <v>0</v>
      </c>
      <c r="Y54" s="30">
        <f>'04.2024ΕΛ'!Y54</f>
        <v>0</v>
      </c>
      <c r="Z54" s="83">
        <f>'04.2024ΕΛ'!Z54</f>
        <v>0</v>
      </c>
      <c r="AA54" s="9">
        <f>'04.2024ΕΛ'!AA54</f>
        <v>0</v>
      </c>
      <c r="AB54" s="10">
        <f>'04.2024ΕΛ'!AB54</f>
        <v>0</v>
      </c>
      <c r="AC54" s="10">
        <f>'04.2024ΕΛ'!AC54</f>
        <v>0</v>
      </c>
      <c r="AD54" s="10">
        <f>'04.2024ΕΛ'!AD54</f>
        <v>0</v>
      </c>
      <c r="AE54" s="30">
        <f>'04.2024ΕΛ'!AE54</f>
        <v>0</v>
      </c>
      <c r="AF54" s="83">
        <f>'04.2024ΕΛ'!AF54</f>
        <v>0</v>
      </c>
      <c r="AG54" s="9">
        <f>'04.2024ΕΛ'!AG54</f>
        <v>0</v>
      </c>
      <c r="AH54" s="10">
        <f>'04.2024ΕΛ'!AH54</f>
        <v>0</v>
      </c>
      <c r="AI54" s="10">
        <f>'04.2024ΕΛ'!AI54</f>
        <v>0</v>
      </c>
      <c r="AJ54" s="10">
        <f>'04.2024ΕΛ'!AJ54</f>
        <v>0</v>
      </c>
      <c r="AK54" s="30">
        <f>'04.2024ΕΛ'!AK54</f>
        <v>0</v>
      </c>
      <c r="AL54" s="83">
        <f>'04.2024ΕΛ'!AL54</f>
        <v>0</v>
      </c>
      <c r="AM54" s="9">
        <f>'04.2024ΕΛ'!AM54</f>
        <v>0</v>
      </c>
      <c r="AN54" s="10">
        <f>'04.2024ΕΛ'!AN54</f>
        <v>0</v>
      </c>
      <c r="AO54" s="10">
        <f>'04.2024ΕΛ'!AO54</f>
        <v>0</v>
      </c>
      <c r="AP54" s="10">
        <f>'04.2024ΕΛ'!AP54</f>
        <v>0</v>
      </c>
      <c r="AQ54" s="30">
        <f>'04.2024ΕΛ'!AQ54</f>
        <v>0</v>
      </c>
      <c r="AR54" s="83">
        <f>'04.2024ΕΛ'!AR54</f>
        <v>0</v>
      </c>
      <c r="AS54" s="9">
        <f>'04.2024ΕΛ'!AS54</f>
        <v>0</v>
      </c>
      <c r="AT54" s="10">
        <f>'04.2024ΕΛ'!AT54</f>
        <v>0</v>
      </c>
      <c r="AU54" s="10">
        <f>'04.2024ΕΛ'!AU54</f>
        <v>0</v>
      </c>
      <c r="AV54" s="10">
        <f>'04.2024ΕΛ'!AV54</f>
        <v>0</v>
      </c>
      <c r="AW54" s="30">
        <f>'04.2024ΕΛ'!AW54</f>
        <v>0</v>
      </c>
      <c r="AX54" s="83">
        <f>'04.2024ΕΛ'!AX54</f>
        <v>0</v>
      </c>
      <c r="AY54" s="9">
        <f>'04.2024ΕΛ'!AY54</f>
        <v>0</v>
      </c>
      <c r="AZ54" s="10">
        <f>'04.2024ΕΛ'!AZ54</f>
        <v>0</v>
      </c>
      <c r="BA54" s="10">
        <f>'04.2024ΕΛ'!BA54</f>
        <v>0</v>
      </c>
      <c r="BB54" s="10">
        <f>'04.2024ΕΛ'!BB54</f>
        <v>0</v>
      </c>
      <c r="BC54" s="30">
        <f>'04.2024ΕΛ'!BC54</f>
        <v>0</v>
      </c>
      <c r="BD54" s="83">
        <f>'04.2024ΕΛ'!BD54</f>
        <v>0</v>
      </c>
      <c r="BE54" s="9">
        <f>'04.2024ΕΛ'!BE54</f>
        <v>0</v>
      </c>
      <c r="BF54" s="10">
        <f>'04.2024ΕΛ'!BF54</f>
        <v>0</v>
      </c>
      <c r="BG54" s="10">
        <f>'04.2024ΕΛ'!BG54</f>
        <v>0</v>
      </c>
      <c r="BH54" s="10">
        <f>'04.2024ΕΛ'!BH54</f>
        <v>0</v>
      </c>
      <c r="BI54" s="30">
        <f>'04.2024ΕΛ'!BI54</f>
        <v>0</v>
      </c>
      <c r="BJ54" s="83">
        <f>'04.2024ΕΛ'!BJ54</f>
        <v>0</v>
      </c>
      <c r="BK54" s="9">
        <f>'04.2024ΕΛ'!BK54</f>
        <v>2</v>
      </c>
      <c r="BL54" s="10">
        <f>'04.2024ΕΛ'!BL54</f>
        <v>0</v>
      </c>
      <c r="BM54" s="10">
        <f>'04.2024ΕΛ'!BM54</f>
        <v>89935</v>
      </c>
      <c r="BN54" s="10">
        <f>'04.2024ΕΛ'!BN54</f>
        <v>44967.5</v>
      </c>
      <c r="BO54" s="30">
        <f>'04.2024ΕΛ'!BO54</f>
        <v>197.95000000000002</v>
      </c>
      <c r="BP54" s="83">
        <f>'04.2024ΕΛ'!BP54</f>
        <v>98.975000000000009</v>
      </c>
    </row>
    <row r="55" spans="1:68" ht="19.5" customHeight="1" outlineLevel="1" x14ac:dyDescent="0.3">
      <c r="A55" s="154"/>
      <c r="B55" s="167" t="s">
        <v>85</v>
      </c>
      <c r="C55" s="9">
        <f>'04.2024ΕΛ'!C55</f>
        <v>1</v>
      </c>
      <c r="D55" s="10">
        <f>'04.2024ΕΛ'!D55</f>
        <v>0</v>
      </c>
      <c r="E55" s="10">
        <f>'04.2024ΕΛ'!E55</f>
        <v>253478</v>
      </c>
      <c r="F55" s="10">
        <f>'04.2024ΕΛ'!F55</f>
        <v>253478</v>
      </c>
      <c r="G55" s="30">
        <f>'04.2024ΕΛ'!G55</f>
        <v>488.09999999999997</v>
      </c>
      <c r="H55" s="83">
        <f>'04.2024ΕΛ'!H55</f>
        <v>488.09999999999997</v>
      </c>
      <c r="I55" s="9">
        <f>'04.2024ΕΛ'!I55</f>
        <v>3</v>
      </c>
      <c r="J55" s="10">
        <f>'04.2024ΕΛ'!J55</f>
        <v>0</v>
      </c>
      <c r="K55" s="10">
        <f>'04.2024ΕΛ'!K55</f>
        <v>5229764</v>
      </c>
      <c r="L55" s="10">
        <f>'04.2024ΕΛ'!L55</f>
        <v>1743254.6666666667</v>
      </c>
      <c r="M55" s="30">
        <f>'04.2024ΕΛ'!M55</f>
        <v>6461.59</v>
      </c>
      <c r="N55" s="83">
        <f>'04.2024ΕΛ'!N55</f>
        <v>2153.8633333333332</v>
      </c>
      <c r="O55" s="9" t="str">
        <f>'04.2024ΕΛ'!O55</f>
        <v> </v>
      </c>
      <c r="P55" s="10">
        <f>'04.2024ΕΛ'!P55</f>
        <v>0</v>
      </c>
      <c r="Q55" s="10">
        <f>'04.2024ΕΛ'!Q55</f>
        <v>0</v>
      </c>
      <c r="R55" s="10">
        <f>'04.2024ΕΛ'!R55</f>
        <v>0</v>
      </c>
      <c r="S55" s="30">
        <f>'04.2024ΕΛ'!S55</f>
        <v>0</v>
      </c>
      <c r="T55" s="83">
        <f>'04.2024ΕΛ'!T55</f>
        <v>0</v>
      </c>
      <c r="U55" s="9">
        <f>'04.2024ΕΛ'!U55</f>
        <v>1</v>
      </c>
      <c r="V55" s="10">
        <f>'04.2024ΕΛ'!V55</f>
        <v>0</v>
      </c>
      <c r="W55" s="10">
        <f>'04.2024ΕΛ'!W55</f>
        <v>20133</v>
      </c>
      <c r="X55" s="10">
        <f>'04.2024ΕΛ'!X55</f>
        <v>20133</v>
      </c>
      <c r="Y55" s="30">
        <f>'04.2024ΕΛ'!Y55</f>
        <v>4800.32</v>
      </c>
      <c r="Z55" s="83">
        <f>'04.2024ΕΛ'!Z55</f>
        <v>4800.32</v>
      </c>
      <c r="AA55" s="9">
        <f>'04.2024ΕΛ'!AA55</f>
        <v>0</v>
      </c>
      <c r="AB55" s="10">
        <f>'04.2024ΕΛ'!AB55</f>
        <v>0</v>
      </c>
      <c r="AC55" s="10">
        <f>'04.2024ΕΛ'!AC55</f>
        <v>0</v>
      </c>
      <c r="AD55" s="10">
        <f>'04.2024ΕΛ'!AD55</f>
        <v>0</v>
      </c>
      <c r="AE55" s="30">
        <f>'04.2024ΕΛ'!AE55</f>
        <v>0</v>
      </c>
      <c r="AF55" s="83">
        <f>'04.2024ΕΛ'!AF55</f>
        <v>0</v>
      </c>
      <c r="AG55" s="9">
        <f>'04.2024ΕΛ'!AG55</f>
        <v>1</v>
      </c>
      <c r="AH55" s="10">
        <f>'04.2024ΕΛ'!AH55</f>
        <v>0</v>
      </c>
      <c r="AI55" s="10">
        <f>'04.2024ΕΛ'!AI55</f>
        <v>674473</v>
      </c>
      <c r="AJ55" s="10">
        <f>'04.2024ΕΛ'!AJ55</f>
        <v>674473</v>
      </c>
      <c r="AK55" s="30">
        <f>'04.2024ΕΛ'!AK55</f>
        <v>2528.31</v>
      </c>
      <c r="AL55" s="83">
        <f>'04.2024ΕΛ'!AL55</f>
        <v>2528.31</v>
      </c>
      <c r="AM55" s="9">
        <f>'04.2024ΕΛ'!AM55</f>
        <v>0</v>
      </c>
      <c r="AN55" s="10">
        <f>'04.2024ΕΛ'!AN55</f>
        <v>0</v>
      </c>
      <c r="AO55" s="10">
        <f>'04.2024ΕΛ'!AO55</f>
        <v>0</v>
      </c>
      <c r="AP55" s="10">
        <f>'04.2024ΕΛ'!AP55</f>
        <v>0</v>
      </c>
      <c r="AQ55" s="30">
        <f>'04.2024ΕΛ'!AQ55</f>
        <v>0</v>
      </c>
      <c r="AR55" s="83">
        <f>'04.2024ΕΛ'!AR55</f>
        <v>0</v>
      </c>
      <c r="AS55" s="9">
        <f>'04.2024ΕΛ'!AS55</f>
        <v>0</v>
      </c>
      <c r="AT55" s="10">
        <f>'04.2024ΕΛ'!AT55</f>
        <v>0</v>
      </c>
      <c r="AU55" s="10">
        <f>'04.2024ΕΛ'!AU55</f>
        <v>0</v>
      </c>
      <c r="AV55" s="10">
        <f>'04.2024ΕΛ'!AV55</f>
        <v>0</v>
      </c>
      <c r="AW55" s="30">
        <f>'04.2024ΕΛ'!AW55</f>
        <v>0</v>
      </c>
      <c r="AX55" s="83">
        <f>'04.2024ΕΛ'!AX55</f>
        <v>0</v>
      </c>
      <c r="AY55" s="9">
        <f>'04.2024ΕΛ'!AY55</f>
        <v>0</v>
      </c>
      <c r="AZ55" s="10">
        <f>'04.2024ΕΛ'!AZ55</f>
        <v>0</v>
      </c>
      <c r="BA55" s="10">
        <f>'04.2024ΕΛ'!BA55</f>
        <v>0</v>
      </c>
      <c r="BB55" s="10">
        <f>'04.2024ΕΛ'!BB55</f>
        <v>0</v>
      </c>
      <c r="BC55" s="30">
        <f>'04.2024ΕΛ'!BC55</f>
        <v>0</v>
      </c>
      <c r="BD55" s="83">
        <f>'04.2024ΕΛ'!BD55</f>
        <v>0</v>
      </c>
      <c r="BE55" s="9">
        <f>'04.2024ΕΛ'!BE55</f>
        <v>0</v>
      </c>
      <c r="BF55" s="10">
        <f>'04.2024ΕΛ'!BF55</f>
        <v>0</v>
      </c>
      <c r="BG55" s="10">
        <f>'04.2024ΕΛ'!BG55</f>
        <v>0</v>
      </c>
      <c r="BH55" s="10">
        <f>'04.2024ΕΛ'!BH55</f>
        <v>0</v>
      </c>
      <c r="BI55" s="30">
        <f>'04.2024ΕΛ'!BI55</f>
        <v>0</v>
      </c>
      <c r="BJ55" s="83">
        <f>'04.2024ΕΛ'!BJ55</f>
        <v>0</v>
      </c>
      <c r="BK55" s="9">
        <f>'04.2024ΕΛ'!BK55</f>
        <v>6</v>
      </c>
      <c r="BL55" s="10">
        <f>'04.2024ΕΛ'!BL55</f>
        <v>0</v>
      </c>
      <c r="BM55" s="10">
        <f>'04.2024ΕΛ'!BM55</f>
        <v>6177848</v>
      </c>
      <c r="BN55" s="10">
        <f>'04.2024ΕΛ'!BN55</f>
        <v>1029641.3333333334</v>
      </c>
      <c r="BO55" s="30">
        <f>'04.2024ΕΛ'!BO55</f>
        <v>14278.32</v>
      </c>
      <c r="BP55" s="83">
        <f>'04.2024ΕΛ'!BP55</f>
        <v>2379.7199999999998</v>
      </c>
    </row>
    <row r="56" spans="1:68" ht="19.5" customHeight="1" outlineLevel="1" thickBot="1" x14ac:dyDescent="0.35">
      <c r="A56" s="155"/>
      <c r="B56" s="167" t="s">
        <v>86</v>
      </c>
      <c r="C56" s="208">
        <f>'04.2024ΕΛ'!C56</f>
        <v>0</v>
      </c>
      <c r="D56" s="209">
        <f>'04.2024ΕΛ'!D56</f>
        <v>0</v>
      </c>
      <c r="E56" s="157">
        <f>'04.2024ΕΛ'!E56</f>
        <v>0</v>
      </c>
      <c r="F56" s="10">
        <f>'04.2024ΕΛ'!F56</f>
        <v>0</v>
      </c>
      <c r="G56" s="140">
        <f>'04.2024ΕΛ'!G56</f>
        <v>0</v>
      </c>
      <c r="H56" s="83">
        <f>'04.2024ΕΛ'!H56</f>
        <v>0</v>
      </c>
      <c r="I56" s="208">
        <f>'04.2024ΕΛ'!I56</f>
        <v>0</v>
      </c>
      <c r="J56" s="209">
        <f>'04.2024ΕΛ'!J56</f>
        <v>0</v>
      </c>
      <c r="K56" s="157">
        <f>'04.2024ΕΛ'!K56</f>
        <v>0</v>
      </c>
      <c r="L56" s="10">
        <f>'04.2024ΕΛ'!L56</f>
        <v>0</v>
      </c>
      <c r="M56" s="140">
        <f>'04.2024ΕΛ'!M56</f>
        <v>0</v>
      </c>
      <c r="N56" s="83">
        <f>'04.2024ΕΛ'!N56</f>
        <v>0</v>
      </c>
      <c r="O56" s="208">
        <f>'04.2024ΕΛ'!O56</f>
        <v>1</v>
      </c>
      <c r="P56" s="209">
        <f>'04.2024ΕΛ'!P56</f>
        <v>0</v>
      </c>
      <c r="Q56" s="157">
        <f>'04.2024ΕΛ'!Q56</f>
        <v>634630</v>
      </c>
      <c r="R56" s="10">
        <f>'04.2024ΕΛ'!R56</f>
        <v>634630</v>
      </c>
      <c r="S56" s="140">
        <f>'04.2024ΕΛ'!S56</f>
        <v>2752.39</v>
      </c>
      <c r="T56" s="83">
        <f>'04.2024ΕΛ'!T56</f>
        <v>2752.39</v>
      </c>
      <c r="U56" s="208">
        <f>'04.2024ΕΛ'!U56</f>
        <v>0</v>
      </c>
      <c r="V56" s="209">
        <f>'04.2024ΕΛ'!V56</f>
        <v>0</v>
      </c>
      <c r="W56" s="157">
        <f>'04.2024ΕΛ'!W56</f>
        <v>0</v>
      </c>
      <c r="X56" s="10">
        <f>'04.2024ΕΛ'!X56</f>
        <v>0</v>
      </c>
      <c r="Y56" s="140">
        <f>'04.2024ΕΛ'!Y56</f>
        <v>0</v>
      </c>
      <c r="Z56" s="83">
        <f>'04.2024ΕΛ'!Z56</f>
        <v>0</v>
      </c>
      <c r="AA56" s="208">
        <f>'04.2024ΕΛ'!AA56</f>
        <v>0</v>
      </c>
      <c r="AB56" s="209">
        <f>'04.2024ΕΛ'!AB56</f>
        <v>0</v>
      </c>
      <c r="AC56" s="157">
        <f>'04.2024ΕΛ'!AC56</f>
        <v>0</v>
      </c>
      <c r="AD56" s="10">
        <f>'04.2024ΕΛ'!AD56</f>
        <v>0</v>
      </c>
      <c r="AE56" s="140">
        <f>'04.2024ΕΛ'!AE56</f>
        <v>0</v>
      </c>
      <c r="AF56" s="83">
        <f>'04.2024ΕΛ'!AF56</f>
        <v>0</v>
      </c>
      <c r="AG56" s="208">
        <f>'04.2024ΕΛ'!AG56</f>
        <v>0</v>
      </c>
      <c r="AH56" s="209">
        <f>'04.2024ΕΛ'!AH56</f>
        <v>0</v>
      </c>
      <c r="AI56" s="157">
        <f>'04.2024ΕΛ'!AI56</f>
        <v>0</v>
      </c>
      <c r="AJ56" s="10">
        <f>'04.2024ΕΛ'!AJ56</f>
        <v>0</v>
      </c>
      <c r="AK56" s="140">
        <f>'04.2024ΕΛ'!AK56</f>
        <v>0</v>
      </c>
      <c r="AL56" s="83">
        <f>'04.2024ΕΛ'!AL56</f>
        <v>0</v>
      </c>
      <c r="AM56" s="208">
        <f>'04.2024ΕΛ'!AM56</f>
        <v>0</v>
      </c>
      <c r="AN56" s="209">
        <f>'04.2024ΕΛ'!AN56</f>
        <v>0</v>
      </c>
      <c r="AO56" s="157">
        <f>'04.2024ΕΛ'!AO56</f>
        <v>0</v>
      </c>
      <c r="AP56" s="10">
        <f>'04.2024ΕΛ'!AP56</f>
        <v>0</v>
      </c>
      <c r="AQ56" s="140">
        <f>'04.2024ΕΛ'!AQ56</f>
        <v>0</v>
      </c>
      <c r="AR56" s="83">
        <f>'04.2024ΕΛ'!AR56</f>
        <v>0</v>
      </c>
      <c r="AS56" s="208">
        <f>'04.2024ΕΛ'!AS56</f>
        <v>0</v>
      </c>
      <c r="AT56" s="209">
        <f>'04.2024ΕΛ'!AT56</f>
        <v>0</v>
      </c>
      <c r="AU56" s="157">
        <f>'04.2024ΕΛ'!AU56</f>
        <v>0</v>
      </c>
      <c r="AV56" s="10">
        <f>'04.2024ΕΛ'!AV56</f>
        <v>0</v>
      </c>
      <c r="AW56" s="140">
        <f>'04.2024ΕΛ'!AW56</f>
        <v>0</v>
      </c>
      <c r="AX56" s="83">
        <f>'04.2024ΕΛ'!AX56</f>
        <v>0</v>
      </c>
      <c r="AY56" s="208">
        <f>'04.2024ΕΛ'!AY56</f>
        <v>0</v>
      </c>
      <c r="AZ56" s="209">
        <f>'04.2024ΕΛ'!AZ56</f>
        <v>0</v>
      </c>
      <c r="BA56" s="157">
        <f>'04.2024ΕΛ'!BA56</f>
        <v>0</v>
      </c>
      <c r="BB56" s="10">
        <f>'04.2024ΕΛ'!BB56</f>
        <v>0</v>
      </c>
      <c r="BC56" s="140">
        <f>'04.2024ΕΛ'!BC56</f>
        <v>0</v>
      </c>
      <c r="BD56" s="83">
        <f>'04.2024ΕΛ'!BD56</f>
        <v>0</v>
      </c>
      <c r="BE56" s="208">
        <f>'04.2024ΕΛ'!BE56</f>
        <v>0</v>
      </c>
      <c r="BF56" s="209">
        <f>'04.2024ΕΛ'!BF56</f>
        <v>0</v>
      </c>
      <c r="BG56" s="157">
        <f>'04.2024ΕΛ'!BG56</f>
        <v>0</v>
      </c>
      <c r="BH56" s="10">
        <f>'04.2024ΕΛ'!BH56</f>
        <v>0</v>
      </c>
      <c r="BI56" s="140">
        <f>'04.2024ΕΛ'!BI56</f>
        <v>0</v>
      </c>
      <c r="BJ56" s="83">
        <f>'04.2024ΕΛ'!BJ56</f>
        <v>0</v>
      </c>
      <c r="BK56" s="208">
        <f>'04.2024ΕΛ'!BK56</f>
        <v>1</v>
      </c>
      <c r="BL56" s="209">
        <f>'04.2024ΕΛ'!BL56</f>
        <v>0</v>
      </c>
      <c r="BM56" s="157">
        <f>'04.2024ΕΛ'!BM56</f>
        <v>634630</v>
      </c>
      <c r="BN56" s="10">
        <f>'04.2024ΕΛ'!BN56</f>
        <v>634630</v>
      </c>
      <c r="BO56" s="140">
        <f>'04.2024ΕΛ'!BO56</f>
        <v>2752.39</v>
      </c>
      <c r="BP56" s="83">
        <f>'04.2024ΕΛ'!BP56</f>
        <v>2752.39</v>
      </c>
    </row>
    <row r="57" spans="1:68" ht="36" customHeight="1" x14ac:dyDescent="0.3">
      <c r="A57" s="153">
        <v>9</v>
      </c>
      <c r="B57" s="168" t="s">
        <v>94</v>
      </c>
      <c r="C57" s="73">
        <f>'04.2024ΕΛ'!C57</f>
        <v>14669</v>
      </c>
      <c r="D57" s="74">
        <f>'04.2024ΕΛ'!D57</f>
        <v>0</v>
      </c>
      <c r="E57" s="74">
        <f>'04.2024ΕΛ'!E57</f>
        <v>4973772</v>
      </c>
      <c r="F57" s="74">
        <f>'04.2024ΕΛ'!F57</f>
        <v>339.06687572431656</v>
      </c>
      <c r="G57" s="82">
        <f>'04.2024ΕΛ'!G57</f>
        <v>81895.920000000013</v>
      </c>
      <c r="H57" s="37">
        <f>'04.2024ΕΛ'!H57</f>
        <v>5.5829245347331113</v>
      </c>
      <c r="I57" s="73">
        <f>'04.2024ΕΛ'!I57</f>
        <v>8081</v>
      </c>
      <c r="J57" s="74">
        <f>'04.2024ΕΛ'!J57</f>
        <v>0</v>
      </c>
      <c r="K57" s="74">
        <f>'04.2024ΕΛ'!K57</f>
        <v>10479678</v>
      </c>
      <c r="L57" s="74">
        <f>'04.2024ΕΛ'!L57</f>
        <v>1296.829352802871</v>
      </c>
      <c r="M57" s="82">
        <f>'04.2024ΕΛ'!M57</f>
        <v>70242.099999999991</v>
      </c>
      <c r="N57" s="37">
        <f>'04.2024ΕΛ'!N57</f>
        <v>8.6922534339809427</v>
      </c>
      <c r="O57" s="73">
        <f>'04.2024ΕΛ'!O57</f>
        <v>9446</v>
      </c>
      <c r="P57" s="74">
        <f>'04.2024ΕΛ'!P57</f>
        <v>0</v>
      </c>
      <c r="Q57" s="74">
        <f>'04.2024ΕΛ'!Q57</f>
        <v>14494753</v>
      </c>
      <c r="R57" s="74">
        <f>'04.2024ΕΛ'!R57</f>
        <v>1534.4858141012069</v>
      </c>
      <c r="S57" s="82">
        <f>'04.2024ΕΛ'!S57</f>
        <v>100075.37999999999</v>
      </c>
      <c r="T57" s="37">
        <f>'04.2024ΕΛ'!T57</f>
        <v>10.594471734067328</v>
      </c>
      <c r="U57" s="73">
        <f>'04.2024ΕΛ'!U57</f>
        <v>161</v>
      </c>
      <c r="V57" s="74">
        <f>'04.2024ΕΛ'!V57</f>
        <v>0</v>
      </c>
      <c r="W57" s="74">
        <f>'04.2024ΕΛ'!W57</f>
        <v>25315683</v>
      </c>
      <c r="X57" s="74">
        <f>'04.2024ΕΛ'!X57</f>
        <v>157240.26708074534</v>
      </c>
      <c r="Y57" s="82">
        <f>'04.2024ΕΛ'!Y57</f>
        <v>72743.959999999992</v>
      </c>
      <c r="Z57" s="37">
        <f>'04.2024ΕΛ'!Z57</f>
        <v>451.82583850931672</v>
      </c>
      <c r="AA57" s="73">
        <f>'04.2024ΕΛ'!AA57</f>
        <v>397</v>
      </c>
      <c r="AB57" s="74">
        <f>'04.2024ΕΛ'!AB57</f>
        <v>0</v>
      </c>
      <c r="AC57" s="74">
        <f>'04.2024ΕΛ'!AC57</f>
        <v>19937948</v>
      </c>
      <c r="AD57" s="74">
        <f>'04.2024ΕΛ'!AD57</f>
        <v>50221.531486146094</v>
      </c>
      <c r="AE57" s="82">
        <f>'04.2024ΕΛ'!AE57</f>
        <v>60538.6</v>
      </c>
      <c r="AF57" s="37">
        <f>'04.2024ΕΛ'!AF57</f>
        <v>152.49017632241814</v>
      </c>
      <c r="AG57" s="73">
        <f>'04.2024ΕΛ'!AG57</f>
        <v>160</v>
      </c>
      <c r="AH57" s="74">
        <f>'04.2024ΕΛ'!AH57</f>
        <v>0</v>
      </c>
      <c r="AI57" s="74">
        <f>'04.2024ΕΛ'!AI57</f>
        <v>4170080</v>
      </c>
      <c r="AJ57" s="74">
        <f>'04.2024ΕΛ'!AJ57</f>
        <v>26063</v>
      </c>
      <c r="AK57" s="82">
        <f>'04.2024ΕΛ'!AK57</f>
        <v>22575.899999999998</v>
      </c>
      <c r="AL57" s="37">
        <f>'04.2024ΕΛ'!AL57</f>
        <v>141.09937499999998</v>
      </c>
      <c r="AM57" s="73">
        <f>'04.2024ΕΛ'!AM57</f>
        <v>0</v>
      </c>
      <c r="AN57" s="74">
        <f>'04.2024ΕΛ'!AN57</f>
        <v>0</v>
      </c>
      <c r="AO57" s="74">
        <f>'04.2024ΕΛ'!AO57</f>
        <v>0</v>
      </c>
      <c r="AP57" s="74">
        <f>'04.2024ΕΛ'!AP57</f>
        <v>0</v>
      </c>
      <c r="AQ57" s="82">
        <f>'04.2024ΕΛ'!AQ57</f>
        <v>0</v>
      </c>
      <c r="AR57" s="37">
        <f>'04.2024ΕΛ'!AR57</f>
        <v>0</v>
      </c>
      <c r="AS57" s="73">
        <f>'04.2024ΕΛ'!AS57</f>
        <v>0</v>
      </c>
      <c r="AT57" s="74">
        <f>'04.2024ΕΛ'!AT57</f>
        <v>0</v>
      </c>
      <c r="AU57" s="74">
        <f>'04.2024ΕΛ'!AU57</f>
        <v>0</v>
      </c>
      <c r="AV57" s="74">
        <f>'04.2024ΕΛ'!AV57</f>
        <v>0</v>
      </c>
      <c r="AW57" s="82">
        <f>'04.2024ΕΛ'!AW57</f>
        <v>0</v>
      </c>
      <c r="AX57" s="37">
        <f>'04.2024ΕΛ'!AX57</f>
        <v>0</v>
      </c>
      <c r="AY57" s="73">
        <f>'04.2024ΕΛ'!AY57</f>
        <v>0</v>
      </c>
      <c r="AZ57" s="74">
        <f>'04.2024ΕΛ'!AZ57</f>
        <v>0</v>
      </c>
      <c r="BA57" s="74">
        <f>'04.2024ΕΛ'!BA57</f>
        <v>0</v>
      </c>
      <c r="BB57" s="74">
        <f>'04.2024ΕΛ'!BB57</f>
        <v>0</v>
      </c>
      <c r="BC57" s="82">
        <f>'04.2024ΕΛ'!BC57</f>
        <v>0</v>
      </c>
      <c r="BD57" s="37">
        <f>'04.2024ΕΛ'!BD57</f>
        <v>0</v>
      </c>
      <c r="BE57" s="73">
        <f>'04.2024ΕΛ'!BE57</f>
        <v>0</v>
      </c>
      <c r="BF57" s="74">
        <f>'04.2024ΕΛ'!BF57</f>
        <v>0</v>
      </c>
      <c r="BG57" s="74">
        <f>'04.2024ΕΛ'!BG57</f>
        <v>0</v>
      </c>
      <c r="BH57" s="74">
        <f>'04.2024ΕΛ'!BH57</f>
        <v>0</v>
      </c>
      <c r="BI57" s="82">
        <f>'04.2024ΕΛ'!BI57</f>
        <v>0</v>
      </c>
      <c r="BJ57" s="37">
        <f>'04.2024ΕΛ'!BJ57</f>
        <v>0</v>
      </c>
      <c r="BK57" s="73">
        <f>'04.2024ΕΛ'!BK57</f>
        <v>32914</v>
      </c>
      <c r="BL57" s="74">
        <f>'04.2024ΕΛ'!BL57</f>
        <v>0</v>
      </c>
      <c r="BM57" s="74">
        <f>'04.2024ΕΛ'!BM57</f>
        <v>79371914</v>
      </c>
      <c r="BN57" s="74">
        <f>'04.2024ΕΛ'!BN57</f>
        <v>2411.4940147049888</v>
      </c>
      <c r="BO57" s="82">
        <f>'04.2024ΕΛ'!BO57</f>
        <v>408071.86</v>
      </c>
      <c r="BP57" s="37">
        <f>'04.2024ΕΛ'!BP57</f>
        <v>12.398124202467034</v>
      </c>
    </row>
    <row r="58" spans="1:68" ht="19.5" customHeight="1" outlineLevel="1" x14ac:dyDescent="0.3">
      <c r="A58" s="154"/>
      <c r="B58" s="167" t="s">
        <v>83</v>
      </c>
      <c r="C58" s="9">
        <f>'04.2024ΕΛ'!C58</f>
        <v>14231</v>
      </c>
      <c r="D58" s="10">
        <f>'04.2024ΕΛ'!D58</f>
        <v>0</v>
      </c>
      <c r="E58" s="10">
        <f>'04.2024ΕΛ'!E58</f>
        <v>2714446</v>
      </c>
      <c r="F58" s="10">
        <f>'04.2024ΕΛ'!F58</f>
        <v>190.74176094441711</v>
      </c>
      <c r="G58" s="30">
        <f>'04.2024ΕΛ'!G58</f>
        <v>64684.86</v>
      </c>
      <c r="H58" s="83">
        <f>'04.2024ΕΛ'!H58</f>
        <v>4.5453488862342777</v>
      </c>
      <c r="I58" s="9">
        <f>'04.2024ΕΛ'!I58</f>
        <v>7888</v>
      </c>
      <c r="J58" s="10">
        <f>'04.2024ΕΛ'!J58</f>
        <v>0</v>
      </c>
      <c r="K58" s="10">
        <f>'04.2024ΕΛ'!K58</f>
        <v>1399162</v>
      </c>
      <c r="L58" s="10">
        <f>'04.2024ΕΛ'!L58</f>
        <v>177.37854969574036</v>
      </c>
      <c r="M58" s="30">
        <f>'04.2024ΕΛ'!M58</f>
        <v>45674.229999999996</v>
      </c>
      <c r="N58" s="83">
        <f>'04.2024ΕΛ'!N58</f>
        <v>5.7903435598377273</v>
      </c>
      <c r="O58" s="9">
        <f>'04.2024ΕΛ'!O58</f>
        <v>9077</v>
      </c>
      <c r="P58" s="10">
        <f>'04.2024ΕΛ'!P58</f>
        <v>0</v>
      </c>
      <c r="Q58" s="10">
        <f>'04.2024ΕΛ'!Q58</f>
        <v>1369875</v>
      </c>
      <c r="R58" s="10">
        <f>'04.2024ΕΛ'!R58</f>
        <v>150.91715324446403</v>
      </c>
      <c r="S58" s="30">
        <f>'04.2024ΕΛ'!S58</f>
        <v>50488.78</v>
      </c>
      <c r="T58" s="83">
        <f>'04.2024ΕΛ'!T58</f>
        <v>5.5622760824060808</v>
      </c>
      <c r="U58" s="9">
        <f>'04.2024ΕΛ'!U58</f>
        <v>132</v>
      </c>
      <c r="V58" s="10">
        <f>'04.2024ΕΛ'!V58</f>
        <v>0</v>
      </c>
      <c r="W58" s="10">
        <f>'04.2024ΕΛ'!W58</f>
        <v>13088</v>
      </c>
      <c r="X58" s="10">
        <f>'04.2024ΕΛ'!X58</f>
        <v>99.151515151515156</v>
      </c>
      <c r="Y58" s="30">
        <f>'04.2024ΕΛ'!Y58</f>
        <v>1051.3900000000001</v>
      </c>
      <c r="Z58" s="83">
        <f>'04.2024ΕΛ'!Z58</f>
        <v>7.9650757575757583</v>
      </c>
      <c r="AA58" s="9">
        <f>'04.2024ΕΛ'!AA58</f>
        <v>378</v>
      </c>
      <c r="AB58" s="10">
        <f>'04.2024ΕΛ'!AB58</f>
        <v>0</v>
      </c>
      <c r="AC58" s="10">
        <f>'04.2024ΕΛ'!AC58</f>
        <v>67087</v>
      </c>
      <c r="AD58" s="10">
        <f>'04.2024ΕΛ'!AD58</f>
        <v>177.47883597883597</v>
      </c>
      <c r="AE58" s="30">
        <f>'04.2024ΕΛ'!AE58</f>
        <v>3261.28</v>
      </c>
      <c r="AF58" s="83">
        <f>'04.2024ΕΛ'!AF58</f>
        <v>8.6277248677248686</v>
      </c>
      <c r="AG58" s="9">
        <f>'04.2024ΕΛ'!AG58</f>
        <v>150</v>
      </c>
      <c r="AH58" s="10">
        <f>'04.2024ΕΛ'!AH58</f>
        <v>0</v>
      </c>
      <c r="AI58" s="10">
        <f>'04.2024ΕΛ'!AI58</f>
        <v>19816</v>
      </c>
      <c r="AJ58" s="10">
        <f>'04.2024ΕΛ'!AJ58</f>
        <v>132.10666666666665</v>
      </c>
      <c r="AK58" s="30">
        <f>'04.2024ΕΛ'!AK58</f>
        <v>1233.1300000000001</v>
      </c>
      <c r="AL58" s="83">
        <f>'04.2024ΕΛ'!AL58</f>
        <v>8.2208666666666677</v>
      </c>
      <c r="AM58" s="9">
        <f>'04.2024ΕΛ'!AM58</f>
        <v>0</v>
      </c>
      <c r="AN58" s="10">
        <f>'04.2024ΕΛ'!AN58</f>
        <v>0</v>
      </c>
      <c r="AO58" s="10">
        <f>'04.2024ΕΛ'!AO58</f>
        <v>0</v>
      </c>
      <c r="AP58" s="10">
        <f>'04.2024ΕΛ'!AP58</f>
        <v>0</v>
      </c>
      <c r="AQ58" s="30">
        <f>'04.2024ΕΛ'!AQ58</f>
        <v>0</v>
      </c>
      <c r="AR58" s="83">
        <f>'04.2024ΕΛ'!AR58</f>
        <v>0</v>
      </c>
      <c r="AS58" s="9">
        <f>'04.2024ΕΛ'!AS58</f>
        <v>0</v>
      </c>
      <c r="AT58" s="10">
        <f>'04.2024ΕΛ'!AT58</f>
        <v>0</v>
      </c>
      <c r="AU58" s="10">
        <f>'04.2024ΕΛ'!AU58</f>
        <v>0</v>
      </c>
      <c r="AV58" s="10">
        <f>'04.2024ΕΛ'!AV58</f>
        <v>0</v>
      </c>
      <c r="AW58" s="30">
        <f>'04.2024ΕΛ'!AW58</f>
        <v>0</v>
      </c>
      <c r="AX58" s="83">
        <f>'04.2024ΕΛ'!AX58</f>
        <v>0</v>
      </c>
      <c r="AY58" s="9">
        <f>'04.2024ΕΛ'!AY58</f>
        <v>0</v>
      </c>
      <c r="AZ58" s="10">
        <f>'04.2024ΕΛ'!AZ58</f>
        <v>0</v>
      </c>
      <c r="BA58" s="10">
        <f>'04.2024ΕΛ'!BA58</f>
        <v>0</v>
      </c>
      <c r="BB58" s="10">
        <f>'04.2024ΕΛ'!BB58</f>
        <v>0</v>
      </c>
      <c r="BC58" s="30">
        <f>'04.2024ΕΛ'!BC58</f>
        <v>0</v>
      </c>
      <c r="BD58" s="83">
        <f>'04.2024ΕΛ'!BD58</f>
        <v>0</v>
      </c>
      <c r="BE58" s="9">
        <f>'04.2024ΕΛ'!BE58</f>
        <v>0</v>
      </c>
      <c r="BF58" s="10">
        <f>'04.2024ΕΛ'!BF58</f>
        <v>0</v>
      </c>
      <c r="BG58" s="10">
        <f>'04.2024ΕΛ'!BG58</f>
        <v>0</v>
      </c>
      <c r="BH58" s="10">
        <f>'04.2024ΕΛ'!BH58</f>
        <v>0</v>
      </c>
      <c r="BI58" s="30">
        <f>'04.2024ΕΛ'!BI58</f>
        <v>0</v>
      </c>
      <c r="BJ58" s="83">
        <f>'04.2024ΕΛ'!BJ58</f>
        <v>0</v>
      </c>
      <c r="BK58" s="9">
        <f>'04.2024ΕΛ'!BK58</f>
        <v>31856</v>
      </c>
      <c r="BL58" s="10">
        <f>'04.2024ΕΛ'!BL58</f>
        <v>0</v>
      </c>
      <c r="BM58" s="10">
        <f>'04.2024ΕΛ'!BM58</f>
        <v>5583474</v>
      </c>
      <c r="BN58" s="10">
        <f>'04.2024ΕΛ'!BN58</f>
        <v>175.27228779507786</v>
      </c>
      <c r="BO58" s="30">
        <f>'04.2024ΕΛ'!BO58</f>
        <v>166393.67000000001</v>
      </c>
      <c r="BP58" s="83">
        <f>'04.2024ΕΛ'!BP58</f>
        <v>5.2233070693119039</v>
      </c>
    </row>
    <row r="59" spans="1:68" ht="20.25" customHeight="1" outlineLevel="1" x14ac:dyDescent="0.3">
      <c r="A59" s="154"/>
      <c r="B59" s="167" t="s">
        <v>84</v>
      </c>
      <c r="C59" s="9">
        <f>'04.2024ΕΛ'!C59</f>
        <v>433</v>
      </c>
      <c r="D59" s="10">
        <f>'04.2024ΕΛ'!D59</f>
        <v>0</v>
      </c>
      <c r="E59" s="10">
        <f>'04.2024ΕΛ'!E59</f>
        <v>924799</v>
      </c>
      <c r="F59" s="10">
        <f>'04.2024ΕΛ'!F59</f>
        <v>2135.794457274827</v>
      </c>
      <c r="G59" s="30">
        <f>'04.2024ΕΛ'!G59</f>
        <v>15011.820000000002</v>
      </c>
      <c r="H59" s="83">
        <f>'04.2024ΕΛ'!H59</f>
        <v>34.669330254041576</v>
      </c>
      <c r="I59" s="9">
        <f>'04.2024ΕΛ'!I59</f>
        <v>187</v>
      </c>
      <c r="J59" s="10">
        <f>'04.2024ΕΛ'!J59</f>
        <v>0</v>
      </c>
      <c r="K59" s="10">
        <f>'04.2024ΕΛ'!K59</f>
        <v>649621</v>
      </c>
      <c r="L59" s="10">
        <f>'04.2024ΕΛ'!L59</f>
        <v>3473.909090909091</v>
      </c>
      <c r="M59" s="30">
        <f>'04.2024ΕΛ'!M59</f>
        <v>11386.37</v>
      </c>
      <c r="N59" s="83">
        <f>'04.2024ΕΛ'!N59</f>
        <v>60.889679144385028</v>
      </c>
      <c r="O59" s="9">
        <f>'04.2024ΕΛ'!O59</f>
        <v>354</v>
      </c>
      <c r="P59" s="10">
        <f>'04.2024ΕΛ'!P59</f>
        <v>0</v>
      </c>
      <c r="Q59" s="10">
        <f>'04.2024ΕΛ'!Q59</f>
        <v>1662140</v>
      </c>
      <c r="R59" s="10">
        <f>'04.2024ΕΛ'!R59</f>
        <v>4695.3107344632772</v>
      </c>
      <c r="S59" s="30">
        <f>'04.2024ΕΛ'!S59</f>
        <v>31440.21</v>
      </c>
      <c r="T59" s="83">
        <f>'04.2024ΕΛ'!T59</f>
        <v>88.814152542372881</v>
      </c>
      <c r="U59" s="9">
        <f>'04.2024ΕΛ'!U59</f>
        <v>3</v>
      </c>
      <c r="V59" s="10">
        <f>'04.2024ΕΛ'!V59</f>
        <v>0</v>
      </c>
      <c r="W59" s="10">
        <f>'04.2024ΕΛ'!W59</f>
        <v>4752</v>
      </c>
      <c r="X59" s="10">
        <f>'04.2024ΕΛ'!X59</f>
        <v>1584</v>
      </c>
      <c r="Y59" s="30">
        <f>'04.2024ΕΛ'!Y59</f>
        <v>116.67</v>
      </c>
      <c r="Z59" s="83">
        <f>'04.2024ΕΛ'!Z59</f>
        <v>38.89</v>
      </c>
      <c r="AA59" s="9">
        <f>'04.2024ΕΛ'!AA59</f>
        <v>7</v>
      </c>
      <c r="AB59" s="10">
        <f>'04.2024ΕΛ'!AB59</f>
        <v>0</v>
      </c>
      <c r="AC59" s="10">
        <f>'04.2024ΕΛ'!AC59</f>
        <v>35297</v>
      </c>
      <c r="AD59" s="10">
        <f>'04.2024ΕΛ'!AD59</f>
        <v>5042.4285714285716</v>
      </c>
      <c r="AE59" s="30">
        <f>'04.2024ΕΛ'!AE59</f>
        <v>682.48</v>
      </c>
      <c r="AF59" s="83">
        <f>'04.2024ΕΛ'!AF59</f>
        <v>97.497142857142862</v>
      </c>
      <c r="AG59" s="9">
        <f>'04.2024ΕΛ'!AG59</f>
        <v>3</v>
      </c>
      <c r="AH59" s="10">
        <f>'04.2024ΕΛ'!AH59</f>
        <v>0</v>
      </c>
      <c r="AI59" s="10">
        <f>'04.2024ΕΛ'!AI59</f>
        <v>154571</v>
      </c>
      <c r="AJ59" s="10">
        <f>'04.2024ΕΛ'!AJ59</f>
        <v>51523.666666666664</v>
      </c>
      <c r="AK59" s="30">
        <f>'04.2024ΕΛ'!AK59</f>
        <v>2092.6</v>
      </c>
      <c r="AL59" s="83">
        <f>'04.2024ΕΛ'!AL59</f>
        <v>697.5333333333333</v>
      </c>
      <c r="AM59" s="9">
        <f>'04.2024ΕΛ'!AM59</f>
        <v>0</v>
      </c>
      <c r="AN59" s="10">
        <f>'04.2024ΕΛ'!AN59</f>
        <v>0</v>
      </c>
      <c r="AO59" s="10">
        <f>'04.2024ΕΛ'!AO59</f>
        <v>0</v>
      </c>
      <c r="AP59" s="10">
        <f>'04.2024ΕΛ'!AP59</f>
        <v>0</v>
      </c>
      <c r="AQ59" s="30">
        <f>'04.2024ΕΛ'!AQ59</f>
        <v>0</v>
      </c>
      <c r="AR59" s="83">
        <f>'04.2024ΕΛ'!AR59</f>
        <v>0</v>
      </c>
      <c r="AS59" s="9">
        <f>'04.2024ΕΛ'!AS59</f>
        <v>0</v>
      </c>
      <c r="AT59" s="10">
        <f>'04.2024ΕΛ'!AT59</f>
        <v>0</v>
      </c>
      <c r="AU59" s="10">
        <f>'04.2024ΕΛ'!AU59</f>
        <v>0</v>
      </c>
      <c r="AV59" s="10">
        <f>'04.2024ΕΛ'!AV59</f>
        <v>0</v>
      </c>
      <c r="AW59" s="30">
        <f>'04.2024ΕΛ'!AW59</f>
        <v>0</v>
      </c>
      <c r="AX59" s="83">
        <f>'04.2024ΕΛ'!AX59</f>
        <v>0</v>
      </c>
      <c r="AY59" s="9">
        <f>'04.2024ΕΛ'!AY59</f>
        <v>0</v>
      </c>
      <c r="AZ59" s="10">
        <f>'04.2024ΕΛ'!AZ59</f>
        <v>0</v>
      </c>
      <c r="BA59" s="10">
        <f>'04.2024ΕΛ'!BA59</f>
        <v>0</v>
      </c>
      <c r="BB59" s="10">
        <f>'04.2024ΕΛ'!BB59</f>
        <v>0</v>
      </c>
      <c r="BC59" s="30">
        <f>'04.2024ΕΛ'!BC59</f>
        <v>0</v>
      </c>
      <c r="BD59" s="83">
        <f>'04.2024ΕΛ'!BD59</f>
        <v>0</v>
      </c>
      <c r="BE59" s="9">
        <f>'04.2024ΕΛ'!BE59</f>
        <v>0</v>
      </c>
      <c r="BF59" s="10">
        <f>'04.2024ΕΛ'!BF59</f>
        <v>0</v>
      </c>
      <c r="BG59" s="10">
        <f>'04.2024ΕΛ'!BG59</f>
        <v>0</v>
      </c>
      <c r="BH59" s="10">
        <f>'04.2024ΕΛ'!BH59</f>
        <v>0</v>
      </c>
      <c r="BI59" s="30">
        <f>'04.2024ΕΛ'!BI59</f>
        <v>0</v>
      </c>
      <c r="BJ59" s="83">
        <f>'04.2024ΕΛ'!BJ59</f>
        <v>0</v>
      </c>
      <c r="BK59" s="9">
        <f>'04.2024ΕΛ'!BK59</f>
        <v>987</v>
      </c>
      <c r="BL59" s="10">
        <f>'04.2024ΕΛ'!BL59</f>
        <v>0</v>
      </c>
      <c r="BM59" s="10">
        <f>'04.2024ΕΛ'!BM59</f>
        <v>3431180</v>
      </c>
      <c r="BN59" s="10">
        <f>'04.2024ΕΛ'!BN59</f>
        <v>3476.372847011145</v>
      </c>
      <c r="BO59" s="30">
        <f>'04.2024ΕΛ'!BO59</f>
        <v>60730.15</v>
      </c>
      <c r="BP59" s="83">
        <f>'04.2024ΕΛ'!BP59</f>
        <v>61.530040526849042</v>
      </c>
    </row>
    <row r="60" spans="1:68" ht="20.25" customHeight="1" outlineLevel="1" x14ac:dyDescent="0.3">
      <c r="A60" s="154"/>
      <c r="B60" s="167" t="s">
        <v>29</v>
      </c>
      <c r="C60" s="9">
        <f>'04.2024ΕΛ'!C60</f>
        <v>0</v>
      </c>
      <c r="D60" s="10">
        <f>'04.2024ΕΛ'!D60</f>
        <v>0</v>
      </c>
      <c r="E60" s="10">
        <f>'04.2024ΕΛ'!E60</f>
        <v>0</v>
      </c>
      <c r="F60" s="10">
        <f>'04.2024ΕΛ'!F60</f>
        <v>0</v>
      </c>
      <c r="G60" s="30">
        <f>'04.2024ΕΛ'!G60</f>
        <v>0</v>
      </c>
      <c r="H60" s="83">
        <f>'04.2024ΕΛ'!H60</f>
        <v>0</v>
      </c>
      <c r="I60" s="9">
        <f>'04.2024ΕΛ'!I60</f>
        <v>0</v>
      </c>
      <c r="J60" s="10">
        <f>'04.2024ΕΛ'!J60</f>
        <v>0</v>
      </c>
      <c r="K60" s="10">
        <f>'04.2024ΕΛ'!K60</f>
        <v>41</v>
      </c>
      <c r="L60" s="10">
        <f>'04.2024ΕΛ'!L60</f>
        <v>0</v>
      </c>
      <c r="M60" s="30">
        <f>'04.2024ΕΛ'!M60</f>
        <v>0.09</v>
      </c>
      <c r="N60" s="83">
        <f>'04.2024ΕΛ'!N60</f>
        <v>0</v>
      </c>
      <c r="O60" s="9" t="str">
        <f>'04.2024ΕΛ'!O60</f>
        <v> </v>
      </c>
      <c r="P60" s="10">
        <f>'04.2024ΕΛ'!P60</f>
        <v>0</v>
      </c>
      <c r="Q60" s="10">
        <f>'04.2024ΕΛ'!Q60</f>
        <v>0</v>
      </c>
      <c r="R60" s="10">
        <f>'04.2024ΕΛ'!R60</f>
        <v>0</v>
      </c>
      <c r="S60" s="30">
        <f>'04.2024ΕΛ'!S60</f>
        <v>0</v>
      </c>
      <c r="T60" s="83">
        <f>'04.2024ΕΛ'!T60</f>
        <v>0</v>
      </c>
      <c r="U60" s="9">
        <f>'04.2024ΕΛ'!U60</f>
        <v>0</v>
      </c>
      <c r="V60" s="10">
        <f>'04.2024ΕΛ'!V60</f>
        <v>0</v>
      </c>
      <c r="W60" s="10">
        <f>'04.2024ΕΛ'!W60</f>
        <v>0</v>
      </c>
      <c r="X60" s="10">
        <f>'04.2024ΕΛ'!X60</f>
        <v>0</v>
      </c>
      <c r="Y60" s="30">
        <f>'04.2024ΕΛ'!Y60</f>
        <v>0</v>
      </c>
      <c r="Z60" s="83">
        <f>'04.2024ΕΛ'!Z60</f>
        <v>0</v>
      </c>
      <c r="AA60" s="9">
        <f>'04.2024ΕΛ'!AA60</f>
        <v>0</v>
      </c>
      <c r="AB60" s="10">
        <f>'04.2024ΕΛ'!AB60</f>
        <v>0</v>
      </c>
      <c r="AC60" s="10">
        <f>'04.2024ΕΛ'!AC60</f>
        <v>0</v>
      </c>
      <c r="AD60" s="10">
        <f>'04.2024ΕΛ'!AD60</f>
        <v>0</v>
      </c>
      <c r="AE60" s="30">
        <f>'04.2024ΕΛ'!AE60</f>
        <v>0</v>
      </c>
      <c r="AF60" s="83">
        <f>'04.2024ΕΛ'!AF60</f>
        <v>0</v>
      </c>
      <c r="AG60" s="9">
        <f>'04.2024ΕΛ'!AG60</f>
        <v>0</v>
      </c>
      <c r="AH60" s="10">
        <f>'04.2024ΕΛ'!AH60</f>
        <v>0</v>
      </c>
      <c r="AI60" s="10">
        <f>'04.2024ΕΛ'!AI60</f>
        <v>0</v>
      </c>
      <c r="AJ60" s="10">
        <f>'04.2024ΕΛ'!AJ60</f>
        <v>0</v>
      </c>
      <c r="AK60" s="30">
        <f>'04.2024ΕΛ'!AK60</f>
        <v>0</v>
      </c>
      <c r="AL60" s="83">
        <f>'04.2024ΕΛ'!AL60</f>
        <v>0</v>
      </c>
      <c r="AM60" s="9">
        <f>'04.2024ΕΛ'!AM60</f>
        <v>0</v>
      </c>
      <c r="AN60" s="10">
        <f>'04.2024ΕΛ'!AN60</f>
        <v>0</v>
      </c>
      <c r="AO60" s="10">
        <f>'04.2024ΕΛ'!AO60</f>
        <v>0</v>
      </c>
      <c r="AP60" s="10">
        <f>'04.2024ΕΛ'!AP60</f>
        <v>0</v>
      </c>
      <c r="AQ60" s="30">
        <f>'04.2024ΕΛ'!AQ60</f>
        <v>0</v>
      </c>
      <c r="AR60" s="83">
        <f>'04.2024ΕΛ'!AR60</f>
        <v>0</v>
      </c>
      <c r="AS60" s="9">
        <f>'04.2024ΕΛ'!AS60</f>
        <v>0</v>
      </c>
      <c r="AT60" s="10">
        <f>'04.2024ΕΛ'!AT60</f>
        <v>0</v>
      </c>
      <c r="AU60" s="10">
        <f>'04.2024ΕΛ'!AU60</f>
        <v>0</v>
      </c>
      <c r="AV60" s="10">
        <f>'04.2024ΕΛ'!AV60</f>
        <v>0</v>
      </c>
      <c r="AW60" s="30">
        <f>'04.2024ΕΛ'!AW60</f>
        <v>0</v>
      </c>
      <c r="AX60" s="83">
        <f>'04.2024ΕΛ'!AX60</f>
        <v>0</v>
      </c>
      <c r="AY60" s="9">
        <f>'04.2024ΕΛ'!AY60</f>
        <v>0</v>
      </c>
      <c r="AZ60" s="10">
        <f>'04.2024ΕΛ'!AZ60</f>
        <v>0</v>
      </c>
      <c r="BA60" s="10">
        <f>'04.2024ΕΛ'!BA60</f>
        <v>0</v>
      </c>
      <c r="BB60" s="10">
        <f>'04.2024ΕΛ'!BB60</f>
        <v>0</v>
      </c>
      <c r="BC60" s="30">
        <f>'04.2024ΕΛ'!BC60</f>
        <v>0</v>
      </c>
      <c r="BD60" s="83">
        <f>'04.2024ΕΛ'!BD60</f>
        <v>0</v>
      </c>
      <c r="BE60" s="9">
        <f>'04.2024ΕΛ'!BE60</f>
        <v>0</v>
      </c>
      <c r="BF60" s="10">
        <f>'04.2024ΕΛ'!BF60</f>
        <v>0</v>
      </c>
      <c r="BG60" s="10">
        <f>'04.2024ΕΛ'!BG60</f>
        <v>0</v>
      </c>
      <c r="BH60" s="10">
        <f>'04.2024ΕΛ'!BH60</f>
        <v>0</v>
      </c>
      <c r="BI60" s="30">
        <f>'04.2024ΕΛ'!BI60</f>
        <v>0</v>
      </c>
      <c r="BJ60" s="83">
        <f>'04.2024ΕΛ'!BJ60</f>
        <v>0</v>
      </c>
      <c r="BK60" s="9">
        <f>'04.2024ΕΛ'!BK60</f>
        <v>0</v>
      </c>
      <c r="BL60" s="10">
        <f>'04.2024ΕΛ'!BL60</f>
        <v>0</v>
      </c>
      <c r="BM60" s="10">
        <f>'04.2024ΕΛ'!BM60</f>
        <v>41</v>
      </c>
      <c r="BN60" s="10">
        <f>'04.2024ΕΛ'!BN60</f>
        <v>0</v>
      </c>
      <c r="BO60" s="30">
        <f>'04.2024ΕΛ'!BO60</f>
        <v>0.09</v>
      </c>
      <c r="BP60" s="83">
        <f>'04.2024ΕΛ'!BP60</f>
        <v>0</v>
      </c>
    </row>
    <row r="61" spans="1:68" ht="19.5" customHeight="1" outlineLevel="1" x14ac:dyDescent="0.3">
      <c r="A61" s="154"/>
      <c r="B61" s="167" t="s">
        <v>85</v>
      </c>
      <c r="C61" s="9">
        <f>'04.2024ΕΛ'!C61</f>
        <v>5</v>
      </c>
      <c r="D61" s="10">
        <f>'04.2024ΕΛ'!D61</f>
        <v>0</v>
      </c>
      <c r="E61" s="10">
        <f>'04.2024ΕΛ'!E61</f>
        <v>1334527</v>
      </c>
      <c r="F61" s="10">
        <f>'04.2024ΕΛ'!F61</f>
        <v>266905.40000000002</v>
      </c>
      <c r="G61" s="30">
        <f>'04.2024ΕΛ'!G61</f>
        <v>2199.2399999999998</v>
      </c>
      <c r="H61" s="83">
        <f>'04.2024ΕΛ'!H61</f>
        <v>439.84799999999996</v>
      </c>
      <c r="I61" s="9">
        <f>'04.2024ΕΛ'!I61</f>
        <v>6</v>
      </c>
      <c r="J61" s="10">
        <f>'04.2024ΕΛ'!J61</f>
        <v>0</v>
      </c>
      <c r="K61" s="10">
        <f>'04.2024ΕΛ'!K61</f>
        <v>8430854</v>
      </c>
      <c r="L61" s="10">
        <f>'04.2024ΕΛ'!L61</f>
        <v>1405142.3333333333</v>
      </c>
      <c r="M61" s="30">
        <f>'04.2024ΕΛ'!M61</f>
        <v>13181.41</v>
      </c>
      <c r="N61" s="83">
        <f>'04.2024ΕΛ'!N61</f>
        <v>2196.9016666666666</v>
      </c>
      <c r="O61" s="9">
        <f>'04.2024ΕΛ'!O61</f>
        <v>13</v>
      </c>
      <c r="P61" s="10">
        <f>'04.2024ΕΛ'!P61</f>
        <v>0</v>
      </c>
      <c r="Q61" s="10">
        <f>'04.2024ΕΛ'!Q61</f>
        <v>11461987</v>
      </c>
      <c r="R61" s="10">
        <f>'04.2024ΕΛ'!R61</f>
        <v>881691.30769230775</v>
      </c>
      <c r="S61" s="30">
        <f>'04.2024ΕΛ'!S61</f>
        <v>18105.02</v>
      </c>
      <c r="T61" s="83">
        <f>'04.2024ΕΛ'!T61</f>
        <v>1392.6938461538462</v>
      </c>
      <c r="U61" s="9">
        <f>'04.2024ΕΛ'!U61</f>
        <v>26</v>
      </c>
      <c r="V61" s="10">
        <f>'04.2024ΕΛ'!V61</f>
        <v>0</v>
      </c>
      <c r="W61" s="10">
        <f>'04.2024ΕΛ'!W61</f>
        <v>25297843</v>
      </c>
      <c r="X61" s="10">
        <f>'04.2024ΕΛ'!X61</f>
        <v>972993.9615384615</v>
      </c>
      <c r="Y61" s="30">
        <f>'04.2024ΕΛ'!Y61</f>
        <v>71575.899999999994</v>
      </c>
      <c r="Z61" s="83">
        <f>'04.2024ΕΛ'!Z61</f>
        <v>2752.9192307692306</v>
      </c>
      <c r="AA61" s="9">
        <f>'04.2024ΕΛ'!AA61</f>
        <v>12</v>
      </c>
      <c r="AB61" s="10">
        <f>'04.2024ΕΛ'!AB61</f>
        <v>0</v>
      </c>
      <c r="AC61" s="10">
        <f>'04.2024ΕΛ'!AC61</f>
        <v>19835564</v>
      </c>
      <c r="AD61" s="10">
        <f>'04.2024ΕΛ'!AD61</f>
        <v>1652963.6666666667</v>
      </c>
      <c r="AE61" s="30">
        <f>'04.2024ΕΛ'!AE61</f>
        <v>56594.84</v>
      </c>
      <c r="AF61" s="83">
        <f>'04.2024ΕΛ'!AF61</f>
        <v>4716.2366666666667</v>
      </c>
      <c r="AG61" s="9">
        <f>'04.2024ΕΛ'!AG61</f>
        <v>7</v>
      </c>
      <c r="AH61" s="10">
        <f>'04.2024ΕΛ'!AH61</f>
        <v>0</v>
      </c>
      <c r="AI61" s="10">
        <f>'04.2024ΕΛ'!AI61</f>
        <v>3995693</v>
      </c>
      <c r="AJ61" s="10">
        <f>'04.2024ΕΛ'!AJ61</f>
        <v>570813.28571428568</v>
      </c>
      <c r="AK61" s="30">
        <f>'04.2024ΕΛ'!AK61</f>
        <v>19250.169999999998</v>
      </c>
      <c r="AL61" s="83">
        <f>'04.2024ΕΛ'!AL61</f>
        <v>2750.0242857142853</v>
      </c>
      <c r="AM61" s="9">
        <f>'04.2024ΕΛ'!AM61</f>
        <v>0</v>
      </c>
      <c r="AN61" s="10">
        <f>'04.2024ΕΛ'!AN61</f>
        <v>0</v>
      </c>
      <c r="AO61" s="10">
        <f>'04.2024ΕΛ'!AO61</f>
        <v>0</v>
      </c>
      <c r="AP61" s="10">
        <f>'04.2024ΕΛ'!AP61</f>
        <v>0</v>
      </c>
      <c r="AQ61" s="30">
        <f>'04.2024ΕΛ'!AQ61</f>
        <v>0</v>
      </c>
      <c r="AR61" s="83">
        <f>'04.2024ΕΛ'!AR61</f>
        <v>0</v>
      </c>
      <c r="AS61" s="9">
        <f>'04.2024ΕΛ'!AS61</f>
        <v>0</v>
      </c>
      <c r="AT61" s="10">
        <f>'04.2024ΕΛ'!AT61</f>
        <v>0</v>
      </c>
      <c r="AU61" s="10">
        <f>'04.2024ΕΛ'!AU61</f>
        <v>0</v>
      </c>
      <c r="AV61" s="10">
        <f>'04.2024ΕΛ'!AV61</f>
        <v>0</v>
      </c>
      <c r="AW61" s="30">
        <f>'04.2024ΕΛ'!AW61</f>
        <v>0</v>
      </c>
      <c r="AX61" s="83">
        <f>'04.2024ΕΛ'!AX61</f>
        <v>0</v>
      </c>
      <c r="AY61" s="9">
        <f>'04.2024ΕΛ'!AY61</f>
        <v>0</v>
      </c>
      <c r="AZ61" s="10">
        <f>'04.2024ΕΛ'!AZ61</f>
        <v>0</v>
      </c>
      <c r="BA61" s="10">
        <f>'04.2024ΕΛ'!BA61</f>
        <v>0</v>
      </c>
      <c r="BB61" s="10">
        <f>'04.2024ΕΛ'!BB61</f>
        <v>0</v>
      </c>
      <c r="BC61" s="30">
        <f>'04.2024ΕΛ'!BC61</f>
        <v>0</v>
      </c>
      <c r="BD61" s="83">
        <f>'04.2024ΕΛ'!BD61</f>
        <v>0</v>
      </c>
      <c r="BE61" s="9">
        <f>'04.2024ΕΛ'!BE61</f>
        <v>0</v>
      </c>
      <c r="BF61" s="10">
        <f>'04.2024ΕΛ'!BF61</f>
        <v>0</v>
      </c>
      <c r="BG61" s="10">
        <f>'04.2024ΕΛ'!BG61</f>
        <v>0</v>
      </c>
      <c r="BH61" s="10">
        <f>'04.2024ΕΛ'!BH61</f>
        <v>0</v>
      </c>
      <c r="BI61" s="30">
        <f>'04.2024ΕΛ'!BI61</f>
        <v>0</v>
      </c>
      <c r="BJ61" s="83">
        <f>'04.2024ΕΛ'!BJ61</f>
        <v>0</v>
      </c>
      <c r="BK61" s="9">
        <f>'04.2024ΕΛ'!BK61</f>
        <v>69</v>
      </c>
      <c r="BL61" s="10">
        <f>'04.2024ΕΛ'!BL61</f>
        <v>0</v>
      </c>
      <c r="BM61" s="10">
        <f>'04.2024ΕΛ'!BM61</f>
        <v>70356468</v>
      </c>
      <c r="BN61" s="10">
        <f>'04.2024ΕΛ'!BN61</f>
        <v>1019658.9565217391</v>
      </c>
      <c r="BO61" s="30">
        <f>'04.2024ΕΛ'!BO61</f>
        <v>180906.57999999996</v>
      </c>
      <c r="BP61" s="83">
        <f>'04.2024ΕΛ'!BP61</f>
        <v>2621.8344927536227</v>
      </c>
    </row>
    <row r="62" spans="1:68" ht="19.5" customHeight="1" outlineLevel="1" thickBot="1" x14ac:dyDescent="0.35">
      <c r="A62" s="155"/>
      <c r="B62" s="167" t="s">
        <v>86</v>
      </c>
      <c r="C62" s="208">
        <f>'04.2024ΕΛ'!C62</f>
        <v>0</v>
      </c>
      <c r="D62" s="209">
        <f>'04.2024ΕΛ'!D62</f>
        <v>0</v>
      </c>
      <c r="E62" s="157">
        <f>'04.2024ΕΛ'!E62</f>
        <v>0</v>
      </c>
      <c r="F62" s="10">
        <f>'04.2024ΕΛ'!F62</f>
        <v>0</v>
      </c>
      <c r="G62" s="140">
        <f>'04.2024ΕΛ'!G62</f>
        <v>0</v>
      </c>
      <c r="H62" s="83">
        <f>'04.2024ΕΛ'!H62</f>
        <v>0</v>
      </c>
      <c r="I62" s="208">
        <f>'04.2024ΕΛ'!I62</f>
        <v>0</v>
      </c>
      <c r="J62" s="209">
        <f>'04.2024ΕΛ'!J62</f>
        <v>0</v>
      </c>
      <c r="K62" s="157">
        <f>'04.2024ΕΛ'!K62</f>
        <v>0</v>
      </c>
      <c r="L62" s="10">
        <f>'04.2024ΕΛ'!L62</f>
        <v>0</v>
      </c>
      <c r="M62" s="140">
        <f>'04.2024ΕΛ'!M62</f>
        <v>0</v>
      </c>
      <c r="N62" s="83">
        <f>'04.2024ΕΛ'!N62</f>
        <v>0</v>
      </c>
      <c r="O62" s="208">
        <f>'04.2024ΕΛ'!O62</f>
        <v>2</v>
      </c>
      <c r="P62" s="209">
        <f>'04.2024ΕΛ'!P62</f>
        <v>0</v>
      </c>
      <c r="Q62" s="157">
        <f>'04.2024ΕΛ'!Q62</f>
        <v>751</v>
      </c>
      <c r="R62" s="10">
        <f>'04.2024ΕΛ'!R62</f>
        <v>375.5</v>
      </c>
      <c r="S62" s="140">
        <f>'04.2024ΕΛ'!S62</f>
        <v>41.37</v>
      </c>
      <c r="T62" s="83">
        <f>'04.2024ΕΛ'!T62</f>
        <v>20.684999999999999</v>
      </c>
      <c r="U62" s="208">
        <f>'04.2024ΕΛ'!U62</f>
        <v>0</v>
      </c>
      <c r="V62" s="209">
        <f>'04.2024ΕΛ'!V62</f>
        <v>0</v>
      </c>
      <c r="W62" s="157">
        <f>'04.2024ΕΛ'!W62</f>
        <v>0</v>
      </c>
      <c r="X62" s="10">
        <f>'04.2024ΕΛ'!X62</f>
        <v>0</v>
      </c>
      <c r="Y62" s="140">
        <f>'04.2024ΕΛ'!Y62</f>
        <v>0</v>
      </c>
      <c r="Z62" s="83">
        <f>'04.2024ΕΛ'!Z62</f>
        <v>0</v>
      </c>
      <c r="AA62" s="208">
        <f>'04.2024ΕΛ'!AA62</f>
        <v>0</v>
      </c>
      <c r="AB62" s="209">
        <f>'04.2024ΕΛ'!AB62</f>
        <v>0</v>
      </c>
      <c r="AC62" s="157">
        <f>'04.2024ΕΛ'!AC62</f>
        <v>0</v>
      </c>
      <c r="AD62" s="10">
        <f>'04.2024ΕΛ'!AD62</f>
        <v>0</v>
      </c>
      <c r="AE62" s="140">
        <f>'04.2024ΕΛ'!AE62</f>
        <v>0</v>
      </c>
      <c r="AF62" s="83">
        <f>'04.2024ΕΛ'!AF62</f>
        <v>0</v>
      </c>
      <c r="AG62" s="208">
        <f>'04.2024ΕΛ'!AG62</f>
        <v>0</v>
      </c>
      <c r="AH62" s="209">
        <f>'04.2024ΕΛ'!AH62</f>
        <v>0</v>
      </c>
      <c r="AI62" s="157">
        <f>'04.2024ΕΛ'!AI62</f>
        <v>0</v>
      </c>
      <c r="AJ62" s="10">
        <f>'04.2024ΕΛ'!AJ62</f>
        <v>0</v>
      </c>
      <c r="AK62" s="140">
        <f>'04.2024ΕΛ'!AK62</f>
        <v>0</v>
      </c>
      <c r="AL62" s="83">
        <f>'04.2024ΕΛ'!AL62</f>
        <v>0</v>
      </c>
      <c r="AM62" s="208">
        <f>'04.2024ΕΛ'!AM62</f>
        <v>0</v>
      </c>
      <c r="AN62" s="209">
        <f>'04.2024ΕΛ'!AN62</f>
        <v>0</v>
      </c>
      <c r="AO62" s="157">
        <f>'04.2024ΕΛ'!AO62</f>
        <v>0</v>
      </c>
      <c r="AP62" s="10">
        <f>'04.2024ΕΛ'!AP62</f>
        <v>0</v>
      </c>
      <c r="AQ62" s="140">
        <f>'04.2024ΕΛ'!AQ62</f>
        <v>0</v>
      </c>
      <c r="AR62" s="83">
        <f>'04.2024ΕΛ'!AR62</f>
        <v>0</v>
      </c>
      <c r="AS62" s="208">
        <f>'04.2024ΕΛ'!AS62</f>
        <v>0</v>
      </c>
      <c r="AT62" s="209">
        <f>'04.2024ΕΛ'!AT62</f>
        <v>0</v>
      </c>
      <c r="AU62" s="157">
        <f>'04.2024ΕΛ'!AU62</f>
        <v>0</v>
      </c>
      <c r="AV62" s="10">
        <f>'04.2024ΕΛ'!AV62</f>
        <v>0</v>
      </c>
      <c r="AW62" s="140">
        <f>'04.2024ΕΛ'!AW62</f>
        <v>0</v>
      </c>
      <c r="AX62" s="83">
        <f>'04.2024ΕΛ'!AX62</f>
        <v>0</v>
      </c>
      <c r="AY62" s="208">
        <f>'04.2024ΕΛ'!AY62</f>
        <v>0</v>
      </c>
      <c r="AZ62" s="209">
        <f>'04.2024ΕΛ'!AZ62</f>
        <v>0</v>
      </c>
      <c r="BA62" s="157">
        <f>'04.2024ΕΛ'!BA62</f>
        <v>0</v>
      </c>
      <c r="BB62" s="10">
        <f>'04.2024ΕΛ'!BB62</f>
        <v>0</v>
      </c>
      <c r="BC62" s="140">
        <f>'04.2024ΕΛ'!BC62</f>
        <v>0</v>
      </c>
      <c r="BD62" s="83">
        <f>'04.2024ΕΛ'!BD62</f>
        <v>0</v>
      </c>
      <c r="BE62" s="208">
        <f>'04.2024ΕΛ'!BE62</f>
        <v>0</v>
      </c>
      <c r="BF62" s="209">
        <f>'04.2024ΕΛ'!BF62</f>
        <v>0</v>
      </c>
      <c r="BG62" s="157">
        <f>'04.2024ΕΛ'!BG62</f>
        <v>0</v>
      </c>
      <c r="BH62" s="10">
        <f>'04.2024ΕΛ'!BH62</f>
        <v>0</v>
      </c>
      <c r="BI62" s="140">
        <f>'04.2024ΕΛ'!BI62</f>
        <v>0</v>
      </c>
      <c r="BJ62" s="83">
        <f>'04.2024ΕΛ'!BJ62</f>
        <v>0</v>
      </c>
      <c r="BK62" s="208">
        <f>'04.2024ΕΛ'!BK62</f>
        <v>2</v>
      </c>
      <c r="BL62" s="209">
        <f>'04.2024ΕΛ'!BL62</f>
        <v>0</v>
      </c>
      <c r="BM62" s="157">
        <f>'04.2024ΕΛ'!BM62</f>
        <v>751</v>
      </c>
      <c r="BN62" s="10">
        <f>'04.2024ΕΛ'!BN62</f>
        <v>375.5</v>
      </c>
      <c r="BO62" s="140">
        <f>'04.2024ΕΛ'!BO62</f>
        <v>41.37</v>
      </c>
      <c r="BP62" s="83">
        <f>'04.2024ΕΛ'!BP62</f>
        <v>20.684999999999999</v>
      </c>
    </row>
    <row r="63" spans="1:68" ht="18" x14ac:dyDescent="0.3">
      <c r="A63" s="153">
        <v>10</v>
      </c>
      <c r="B63" s="168" t="s">
        <v>180</v>
      </c>
      <c r="C63" s="73">
        <f>'04.2024ΕΛ'!C63</f>
        <v>1</v>
      </c>
      <c r="D63" s="74">
        <f>'04.2024ΕΛ'!D63</f>
        <v>0</v>
      </c>
      <c r="E63" s="74">
        <f>'04.2024ΕΛ'!E63</f>
        <v>21750</v>
      </c>
      <c r="F63" s="74">
        <f>'04.2024ΕΛ'!F63</f>
        <v>21750</v>
      </c>
      <c r="G63" s="82">
        <f>'04.2024ΕΛ'!G63</f>
        <v>22.89</v>
      </c>
      <c r="H63" s="37">
        <f>'04.2024ΕΛ'!H63</f>
        <v>22.89</v>
      </c>
      <c r="I63" s="73">
        <f>'04.2024ΕΛ'!I63</f>
        <v>0</v>
      </c>
      <c r="J63" s="74">
        <f>'04.2024ΕΛ'!J63</f>
        <v>0</v>
      </c>
      <c r="K63" s="74">
        <f>'04.2024ΕΛ'!K63</f>
        <v>0</v>
      </c>
      <c r="L63" s="74">
        <f>'04.2024ΕΛ'!L63</f>
        <v>0</v>
      </c>
      <c r="M63" s="82">
        <f>'04.2024ΕΛ'!M63</f>
        <v>0</v>
      </c>
      <c r="N63" s="37">
        <f>'04.2024ΕΛ'!N63</f>
        <v>0</v>
      </c>
      <c r="O63" s="73">
        <f>'04.2024ΕΛ'!O63</f>
        <v>4</v>
      </c>
      <c r="P63" s="74">
        <f>'04.2024ΕΛ'!P63</f>
        <v>0</v>
      </c>
      <c r="Q63" s="74">
        <f>'04.2024ΕΛ'!Q63</f>
        <v>6310174</v>
      </c>
      <c r="R63" s="74">
        <f>'04.2024ΕΛ'!R63</f>
        <v>1577543.5</v>
      </c>
      <c r="S63" s="82">
        <f>'04.2024ΕΛ'!S63</f>
        <v>9494.41</v>
      </c>
      <c r="T63" s="37">
        <f>'04.2024ΕΛ'!T63</f>
        <v>2373.6025</v>
      </c>
      <c r="U63" s="73">
        <f>'04.2024ΕΛ'!U63</f>
        <v>0</v>
      </c>
      <c r="V63" s="74">
        <f>'04.2024ΕΛ'!V63</f>
        <v>0</v>
      </c>
      <c r="W63" s="74">
        <f>'04.2024ΕΛ'!W63</f>
        <v>0</v>
      </c>
      <c r="X63" s="74">
        <f>'04.2024ΕΛ'!X63</f>
        <v>0</v>
      </c>
      <c r="Y63" s="82">
        <f>'04.2024ΕΛ'!Y63</f>
        <v>0</v>
      </c>
      <c r="Z63" s="37">
        <f>'04.2024ΕΛ'!Z63</f>
        <v>0</v>
      </c>
      <c r="AA63" s="73">
        <f>'04.2024ΕΛ'!AA63</f>
        <v>0</v>
      </c>
      <c r="AB63" s="74">
        <f>'04.2024ΕΛ'!AB63</f>
        <v>0</v>
      </c>
      <c r="AC63" s="74">
        <f>'04.2024ΕΛ'!AC63</f>
        <v>0</v>
      </c>
      <c r="AD63" s="74">
        <f>'04.2024ΕΛ'!AD63</f>
        <v>0</v>
      </c>
      <c r="AE63" s="82">
        <f>'04.2024ΕΛ'!AE63</f>
        <v>0</v>
      </c>
      <c r="AF63" s="37">
        <f>'04.2024ΕΛ'!AF63</f>
        <v>0</v>
      </c>
      <c r="AG63" s="73">
        <f>'04.2024ΕΛ'!AG63</f>
        <v>0</v>
      </c>
      <c r="AH63" s="74">
        <f>'04.2024ΕΛ'!AH63</f>
        <v>0</v>
      </c>
      <c r="AI63" s="74">
        <f>'04.2024ΕΛ'!AI63</f>
        <v>0</v>
      </c>
      <c r="AJ63" s="74">
        <f>'04.2024ΕΛ'!AJ63</f>
        <v>0</v>
      </c>
      <c r="AK63" s="82">
        <f>'04.2024ΕΛ'!AK63</f>
        <v>0</v>
      </c>
      <c r="AL63" s="37">
        <f>'04.2024ΕΛ'!AL63</f>
        <v>0</v>
      </c>
      <c r="AM63" s="73">
        <f>'04.2024ΕΛ'!AM63</f>
        <v>0</v>
      </c>
      <c r="AN63" s="74">
        <f>'04.2024ΕΛ'!AN63</f>
        <v>0</v>
      </c>
      <c r="AO63" s="74">
        <f>'04.2024ΕΛ'!AO63</f>
        <v>0</v>
      </c>
      <c r="AP63" s="74">
        <f>'04.2024ΕΛ'!AP63</f>
        <v>0</v>
      </c>
      <c r="AQ63" s="82">
        <f>'04.2024ΕΛ'!AQ63</f>
        <v>0</v>
      </c>
      <c r="AR63" s="37">
        <f>'04.2024ΕΛ'!AR63</f>
        <v>0</v>
      </c>
      <c r="AS63" s="73">
        <f>'04.2024ΕΛ'!AS63</f>
        <v>0</v>
      </c>
      <c r="AT63" s="74">
        <f>'04.2024ΕΛ'!AT63</f>
        <v>0</v>
      </c>
      <c r="AU63" s="74">
        <f>'04.2024ΕΛ'!AU63</f>
        <v>0</v>
      </c>
      <c r="AV63" s="74">
        <f>'04.2024ΕΛ'!AV63</f>
        <v>0</v>
      </c>
      <c r="AW63" s="82">
        <f>'04.2024ΕΛ'!AW63</f>
        <v>0</v>
      </c>
      <c r="AX63" s="37">
        <f>'04.2024ΕΛ'!AX63</f>
        <v>0</v>
      </c>
      <c r="AY63" s="73">
        <f>'04.2024ΕΛ'!AY63</f>
        <v>0</v>
      </c>
      <c r="AZ63" s="74">
        <f>'04.2024ΕΛ'!AZ63</f>
        <v>0</v>
      </c>
      <c r="BA63" s="74">
        <f>'04.2024ΕΛ'!BA63</f>
        <v>0</v>
      </c>
      <c r="BB63" s="74">
        <f>'04.2024ΕΛ'!BB63</f>
        <v>0</v>
      </c>
      <c r="BC63" s="82">
        <f>'04.2024ΕΛ'!BC63</f>
        <v>0</v>
      </c>
      <c r="BD63" s="37">
        <f>'04.2024ΕΛ'!BD63</f>
        <v>0</v>
      </c>
      <c r="BE63" s="73">
        <f>'04.2024ΕΛ'!BE63</f>
        <v>0</v>
      </c>
      <c r="BF63" s="74">
        <f>'04.2024ΕΛ'!BF63</f>
        <v>0</v>
      </c>
      <c r="BG63" s="74">
        <f>'04.2024ΕΛ'!BG63</f>
        <v>0</v>
      </c>
      <c r="BH63" s="74">
        <f>'04.2024ΕΛ'!BH63</f>
        <v>0</v>
      </c>
      <c r="BI63" s="82">
        <f>'04.2024ΕΛ'!BI63</f>
        <v>0</v>
      </c>
      <c r="BJ63" s="37">
        <f>'04.2024ΕΛ'!BJ63</f>
        <v>0</v>
      </c>
      <c r="BK63" s="73">
        <f>'04.2024ΕΛ'!BK63</f>
        <v>5</v>
      </c>
      <c r="BL63" s="74">
        <f>'04.2024ΕΛ'!BL63</f>
        <v>0</v>
      </c>
      <c r="BM63" s="74">
        <f>'04.2024ΕΛ'!BM63</f>
        <v>6331924</v>
      </c>
      <c r="BN63" s="74">
        <f>'04.2024ΕΛ'!BN63</f>
        <v>1266384.8</v>
      </c>
      <c r="BO63" s="82">
        <f>'04.2024ΕΛ'!BO63</f>
        <v>9517.2999999999993</v>
      </c>
      <c r="BP63" s="37">
        <f>'04.2024ΕΛ'!BP63</f>
        <v>1903.4599999999998</v>
      </c>
    </row>
    <row r="64" spans="1:68" ht="19.5" customHeight="1" outlineLevel="1" x14ac:dyDescent="0.3">
      <c r="A64" s="154"/>
      <c r="B64" s="167" t="s">
        <v>83</v>
      </c>
      <c r="C64" s="9">
        <f>'04.2024ΕΛ'!C64</f>
        <v>0</v>
      </c>
      <c r="D64" s="10">
        <f>'04.2024ΕΛ'!D64</f>
        <v>0</v>
      </c>
      <c r="E64" s="10">
        <f>'04.2024ΕΛ'!E64</f>
        <v>0</v>
      </c>
      <c r="F64" s="10">
        <f>'04.2024ΕΛ'!F64</f>
        <v>0</v>
      </c>
      <c r="G64" s="30">
        <f>'04.2024ΕΛ'!G64</f>
        <v>0</v>
      </c>
      <c r="H64" s="83">
        <f>'04.2024ΕΛ'!H64</f>
        <v>0</v>
      </c>
      <c r="I64" s="9">
        <f>'04.2024ΕΛ'!I64</f>
        <v>0</v>
      </c>
      <c r="J64" s="10">
        <f>'04.2024ΕΛ'!J64</f>
        <v>0</v>
      </c>
      <c r="K64" s="10">
        <f>'04.2024ΕΛ'!K64</f>
        <v>0</v>
      </c>
      <c r="L64" s="10">
        <f>'04.2024ΕΛ'!L64</f>
        <v>0</v>
      </c>
      <c r="M64" s="30">
        <f>'04.2024ΕΛ'!M64</f>
        <v>0</v>
      </c>
      <c r="N64" s="83">
        <f>'04.2024ΕΛ'!N64</f>
        <v>0</v>
      </c>
      <c r="O64" s="9" t="str">
        <f>'04.2024ΕΛ'!O64</f>
        <v> </v>
      </c>
      <c r="P64" s="10">
        <f>'04.2024ΕΛ'!P64</f>
        <v>0</v>
      </c>
      <c r="Q64" s="10">
        <f>'04.2024ΕΛ'!Q64</f>
        <v>0</v>
      </c>
      <c r="R64" s="10">
        <f>'04.2024ΕΛ'!R64</f>
        <v>0</v>
      </c>
      <c r="S64" s="30">
        <f>'04.2024ΕΛ'!S64</f>
        <v>0</v>
      </c>
      <c r="T64" s="83">
        <f>'04.2024ΕΛ'!T64</f>
        <v>0</v>
      </c>
      <c r="U64" s="9">
        <f>'04.2024ΕΛ'!U64</f>
        <v>0</v>
      </c>
      <c r="V64" s="10">
        <f>'04.2024ΕΛ'!V64</f>
        <v>0</v>
      </c>
      <c r="W64" s="10">
        <f>'04.2024ΕΛ'!W64</f>
        <v>0</v>
      </c>
      <c r="X64" s="10">
        <f>'04.2024ΕΛ'!X64</f>
        <v>0</v>
      </c>
      <c r="Y64" s="30">
        <f>'04.2024ΕΛ'!Y64</f>
        <v>0</v>
      </c>
      <c r="Z64" s="83">
        <f>'04.2024ΕΛ'!Z64</f>
        <v>0</v>
      </c>
      <c r="AA64" s="9">
        <f>'04.2024ΕΛ'!AA64</f>
        <v>0</v>
      </c>
      <c r="AB64" s="10">
        <f>'04.2024ΕΛ'!AB64</f>
        <v>0</v>
      </c>
      <c r="AC64" s="10">
        <f>'04.2024ΕΛ'!AC64</f>
        <v>0</v>
      </c>
      <c r="AD64" s="10">
        <f>'04.2024ΕΛ'!AD64</f>
        <v>0</v>
      </c>
      <c r="AE64" s="30">
        <f>'04.2024ΕΛ'!AE64</f>
        <v>0</v>
      </c>
      <c r="AF64" s="83">
        <f>'04.2024ΕΛ'!AF64</f>
        <v>0</v>
      </c>
      <c r="AG64" s="9">
        <f>'04.2024ΕΛ'!AG64</f>
        <v>0</v>
      </c>
      <c r="AH64" s="10">
        <f>'04.2024ΕΛ'!AH64</f>
        <v>0</v>
      </c>
      <c r="AI64" s="10">
        <f>'04.2024ΕΛ'!AI64</f>
        <v>0</v>
      </c>
      <c r="AJ64" s="10">
        <f>'04.2024ΕΛ'!AJ64</f>
        <v>0</v>
      </c>
      <c r="AK64" s="30">
        <f>'04.2024ΕΛ'!AK64</f>
        <v>0</v>
      </c>
      <c r="AL64" s="83">
        <f>'04.2024ΕΛ'!AL64</f>
        <v>0</v>
      </c>
      <c r="AM64" s="9">
        <f>'04.2024ΕΛ'!AM64</f>
        <v>0</v>
      </c>
      <c r="AN64" s="10">
        <f>'04.2024ΕΛ'!AN64</f>
        <v>0</v>
      </c>
      <c r="AO64" s="10">
        <f>'04.2024ΕΛ'!AO64</f>
        <v>0</v>
      </c>
      <c r="AP64" s="10">
        <f>'04.2024ΕΛ'!AP64</f>
        <v>0</v>
      </c>
      <c r="AQ64" s="30">
        <f>'04.2024ΕΛ'!AQ64</f>
        <v>0</v>
      </c>
      <c r="AR64" s="83">
        <f>'04.2024ΕΛ'!AR64</f>
        <v>0</v>
      </c>
      <c r="AS64" s="9">
        <f>'04.2024ΕΛ'!AS64</f>
        <v>0</v>
      </c>
      <c r="AT64" s="10">
        <f>'04.2024ΕΛ'!AT64</f>
        <v>0</v>
      </c>
      <c r="AU64" s="10">
        <f>'04.2024ΕΛ'!AU64</f>
        <v>0</v>
      </c>
      <c r="AV64" s="10">
        <f>'04.2024ΕΛ'!AV64</f>
        <v>0</v>
      </c>
      <c r="AW64" s="30">
        <f>'04.2024ΕΛ'!AW64</f>
        <v>0</v>
      </c>
      <c r="AX64" s="83">
        <f>'04.2024ΕΛ'!AX64</f>
        <v>0</v>
      </c>
      <c r="AY64" s="9">
        <f>'04.2024ΕΛ'!AY64</f>
        <v>0</v>
      </c>
      <c r="AZ64" s="10">
        <f>'04.2024ΕΛ'!AZ64</f>
        <v>0</v>
      </c>
      <c r="BA64" s="10">
        <f>'04.2024ΕΛ'!BA64</f>
        <v>0</v>
      </c>
      <c r="BB64" s="10">
        <f>'04.2024ΕΛ'!BB64</f>
        <v>0</v>
      </c>
      <c r="BC64" s="30">
        <f>'04.2024ΕΛ'!BC64</f>
        <v>0</v>
      </c>
      <c r="BD64" s="83">
        <f>'04.2024ΕΛ'!BD64</f>
        <v>0</v>
      </c>
      <c r="BE64" s="9">
        <f>'04.2024ΕΛ'!BE64</f>
        <v>0</v>
      </c>
      <c r="BF64" s="10">
        <f>'04.2024ΕΛ'!BF64</f>
        <v>0</v>
      </c>
      <c r="BG64" s="10">
        <f>'04.2024ΕΛ'!BG64</f>
        <v>0</v>
      </c>
      <c r="BH64" s="10">
        <f>'04.2024ΕΛ'!BH64</f>
        <v>0</v>
      </c>
      <c r="BI64" s="30">
        <f>'04.2024ΕΛ'!BI64</f>
        <v>0</v>
      </c>
      <c r="BJ64" s="83">
        <f>'04.2024ΕΛ'!BJ64</f>
        <v>0</v>
      </c>
      <c r="BK64" s="9">
        <f>'04.2024ΕΛ'!BK64</f>
        <v>0</v>
      </c>
      <c r="BL64" s="10">
        <f>'04.2024ΕΛ'!BL64</f>
        <v>0</v>
      </c>
      <c r="BM64" s="10">
        <f>'04.2024ΕΛ'!BM64</f>
        <v>0</v>
      </c>
      <c r="BN64" s="10">
        <f>'04.2024ΕΛ'!BN64</f>
        <v>0</v>
      </c>
      <c r="BO64" s="30">
        <f>'04.2024ΕΛ'!BO64</f>
        <v>0</v>
      </c>
      <c r="BP64" s="83">
        <f>'04.2024ΕΛ'!BP64</f>
        <v>0</v>
      </c>
    </row>
    <row r="65" spans="1:68" ht="19.5" customHeight="1" outlineLevel="1" x14ac:dyDescent="0.3">
      <c r="A65" s="154"/>
      <c r="B65" s="167" t="s">
        <v>84</v>
      </c>
      <c r="C65" s="9">
        <f>'04.2024ΕΛ'!C65</f>
        <v>0</v>
      </c>
      <c r="D65" s="10">
        <f>'04.2024ΕΛ'!D65</f>
        <v>0</v>
      </c>
      <c r="E65" s="10">
        <f>'04.2024ΕΛ'!E65</f>
        <v>0</v>
      </c>
      <c r="F65" s="10">
        <f>'04.2024ΕΛ'!F65</f>
        <v>0</v>
      </c>
      <c r="G65" s="30">
        <f>'04.2024ΕΛ'!G65</f>
        <v>0</v>
      </c>
      <c r="H65" s="83">
        <f>'04.2024ΕΛ'!H65</f>
        <v>0</v>
      </c>
      <c r="I65" s="9">
        <f>'04.2024ΕΛ'!I65</f>
        <v>0</v>
      </c>
      <c r="J65" s="10">
        <f>'04.2024ΕΛ'!J65</f>
        <v>0</v>
      </c>
      <c r="K65" s="10">
        <f>'04.2024ΕΛ'!K65</f>
        <v>0</v>
      </c>
      <c r="L65" s="10">
        <f>'04.2024ΕΛ'!L65</f>
        <v>0</v>
      </c>
      <c r="M65" s="30">
        <f>'04.2024ΕΛ'!M65</f>
        <v>0</v>
      </c>
      <c r="N65" s="83">
        <f>'04.2024ΕΛ'!N65</f>
        <v>0</v>
      </c>
      <c r="O65" s="9" t="str">
        <f>'04.2024ΕΛ'!O65</f>
        <v> </v>
      </c>
      <c r="P65" s="10">
        <f>'04.2024ΕΛ'!P65</f>
        <v>0</v>
      </c>
      <c r="Q65" s="10">
        <f>'04.2024ΕΛ'!Q65</f>
        <v>0</v>
      </c>
      <c r="R65" s="10">
        <f>'04.2024ΕΛ'!R65</f>
        <v>0</v>
      </c>
      <c r="S65" s="30">
        <f>'04.2024ΕΛ'!S65</f>
        <v>0</v>
      </c>
      <c r="T65" s="83">
        <f>'04.2024ΕΛ'!T65</f>
        <v>0</v>
      </c>
      <c r="U65" s="9">
        <f>'04.2024ΕΛ'!U65</f>
        <v>0</v>
      </c>
      <c r="V65" s="10">
        <f>'04.2024ΕΛ'!V65</f>
        <v>0</v>
      </c>
      <c r="W65" s="10">
        <f>'04.2024ΕΛ'!W65</f>
        <v>0</v>
      </c>
      <c r="X65" s="10">
        <f>'04.2024ΕΛ'!X65</f>
        <v>0</v>
      </c>
      <c r="Y65" s="30">
        <f>'04.2024ΕΛ'!Y65</f>
        <v>0</v>
      </c>
      <c r="Z65" s="83">
        <f>'04.2024ΕΛ'!Z65</f>
        <v>0</v>
      </c>
      <c r="AA65" s="9">
        <f>'04.2024ΕΛ'!AA65</f>
        <v>0</v>
      </c>
      <c r="AB65" s="10">
        <f>'04.2024ΕΛ'!AB65</f>
        <v>0</v>
      </c>
      <c r="AC65" s="10">
        <f>'04.2024ΕΛ'!AC65</f>
        <v>0</v>
      </c>
      <c r="AD65" s="10">
        <f>'04.2024ΕΛ'!AD65</f>
        <v>0</v>
      </c>
      <c r="AE65" s="30">
        <f>'04.2024ΕΛ'!AE65</f>
        <v>0</v>
      </c>
      <c r="AF65" s="83">
        <f>'04.2024ΕΛ'!AF65</f>
        <v>0</v>
      </c>
      <c r="AG65" s="9">
        <f>'04.2024ΕΛ'!AG65</f>
        <v>0</v>
      </c>
      <c r="AH65" s="10">
        <f>'04.2024ΕΛ'!AH65</f>
        <v>0</v>
      </c>
      <c r="AI65" s="10">
        <f>'04.2024ΕΛ'!AI65</f>
        <v>0</v>
      </c>
      <c r="AJ65" s="10">
        <f>'04.2024ΕΛ'!AJ65</f>
        <v>0</v>
      </c>
      <c r="AK65" s="30">
        <f>'04.2024ΕΛ'!AK65</f>
        <v>0</v>
      </c>
      <c r="AL65" s="83">
        <f>'04.2024ΕΛ'!AL65</f>
        <v>0</v>
      </c>
      <c r="AM65" s="9">
        <f>'04.2024ΕΛ'!AM65</f>
        <v>0</v>
      </c>
      <c r="AN65" s="10">
        <f>'04.2024ΕΛ'!AN65</f>
        <v>0</v>
      </c>
      <c r="AO65" s="10">
        <f>'04.2024ΕΛ'!AO65</f>
        <v>0</v>
      </c>
      <c r="AP65" s="10">
        <f>'04.2024ΕΛ'!AP65</f>
        <v>0</v>
      </c>
      <c r="AQ65" s="30">
        <f>'04.2024ΕΛ'!AQ65</f>
        <v>0</v>
      </c>
      <c r="AR65" s="83">
        <f>'04.2024ΕΛ'!AR65</f>
        <v>0</v>
      </c>
      <c r="AS65" s="9">
        <f>'04.2024ΕΛ'!AS65</f>
        <v>0</v>
      </c>
      <c r="AT65" s="10">
        <f>'04.2024ΕΛ'!AT65</f>
        <v>0</v>
      </c>
      <c r="AU65" s="10">
        <f>'04.2024ΕΛ'!AU65</f>
        <v>0</v>
      </c>
      <c r="AV65" s="10">
        <f>'04.2024ΕΛ'!AV65</f>
        <v>0</v>
      </c>
      <c r="AW65" s="30">
        <f>'04.2024ΕΛ'!AW65</f>
        <v>0</v>
      </c>
      <c r="AX65" s="83">
        <f>'04.2024ΕΛ'!AX65</f>
        <v>0</v>
      </c>
      <c r="AY65" s="9">
        <f>'04.2024ΕΛ'!AY65</f>
        <v>0</v>
      </c>
      <c r="AZ65" s="10">
        <f>'04.2024ΕΛ'!AZ65</f>
        <v>0</v>
      </c>
      <c r="BA65" s="10">
        <f>'04.2024ΕΛ'!BA65</f>
        <v>0</v>
      </c>
      <c r="BB65" s="10">
        <f>'04.2024ΕΛ'!BB65</f>
        <v>0</v>
      </c>
      <c r="BC65" s="30">
        <f>'04.2024ΕΛ'!BC65</f>
        <v>0</v>
      </c>
      <c r="BD65" s="83">
        <f>'04.2024ΕΛ'!BD65</f>
        <v>0</v>
      </c>
      <c r="BE65" s="9">
        <f>'04.2024ΕΛ'!BE65</f>
        <v>0</v>
      </c>
      <c r="BF65" s="10">
        <f>'04.2024ΕΛ'!BF65</f>
        <v>0</v>
      </c>
      <c r="BG65" s="10">
        <f>'04.2024ΕΛ'!BG65</f>
        <v>0</v>
      </c>
      <c r="BH65" s="10">
        <f>'04.2024ΕΛ'!BH65</f>
        <v>0</v>
      </c>
      <c r="BI65" s="30">
        <f>'04.2024ΕΛ'!BI65</f>
        <v>0</v>
      </c>
      <c r="BJ65" s="83">
        <f>'04.2024ΕΛ'!BJ65</f>
        <v>0</v>
      </c>
      <c r="BK65" s="9">
        <f>'04.2024ΕΛ'!BK65</f>
        <v>0</v>
      </c>
      <c r="BL65" s="10">
        <f>'04.2024ΕΛ'!BL65</f>
        <v>0</v>
      </c>
      <c r="BM65" s="10">
        <f>'04.2024ΕΛ'!BM65</f>
        <v>0</v>
      </c>
      <c r="BN65" s="10">
        <f>'04.2024ΕΛ'!BN65</f>
        <v>0</v>
      </c>
      <c r="BO65" s="30">
        <f>'04.2024ΕΛ'!BO65</f>
        <v>0</v>
      </c>
      <c r="BP65" s="83">
        <f>'04.2024ΕΛ'!BP65</f>
        <v>0</v>
      </c>
    </row>
    <row r="66" spans="1:68" ht="19.5" customHeight="1" outlineLevel="1" x14ac:dyDescent="0.3">
      <c r="A66" s="154"/>
      <c r="B66" s="167" t="s">
        <v>29</v>
      </c>
      <c r="C66" s="9">
        <f>'04.2024ΕΛ'!C66</f>
        <v>1</v>
      </c>
      <c r="D66" s="10">
        <f>'04.2024ΕΛ'!D66</f>
        <v>0</v>
      </c>
      <c r="E66" s="10">
        <f>'04.2024ΕΛ'!E66</f>
        <v>21750</v>
      </c>
      <c r="F66" s="10">
        <f>'04.2024ΕΛ'!F66</f>
        <v>21750</v>
      </c>
      <c r="G66" s="227">
        <f>'04.2024ΕΛ'!G66</f>
        <v>22.89</v>
      </c>
      <c r="H66" s="83">
        <f>'04.2024ΕΛ'!H66</f>
        <v>0</v>
      </c>
      <c r="I66" s="9">
        <f>'04.2024ΕΛ'!I66</f>
        <v>0</v>
      </c>
      <c r="J66" s="10">
        <f>'04.2024ΕΛ'!J66</f>
        <v>0</v>
      </c>
      <c r="K66" s="10">
        <f>'04.2024ΕΛ'!K66</f>
        <v>0</v>
      </c>
      <c r="L66" s="10">
        <f>'04.2024ΕΛ'!L66</f>
        <v>0</v>
      </c>
      <c r="M66" s="227">
        <f>'04.2024ΕΛ'!M66</f>
        <v>0</v>
      </c>
      <c r="N66" s="83">
        <f>'04.2024ΕΛ'!N66</f>
        <v>0</v>
      </c>
      <c r="O66" s="9" t="str">
        <f>'04.2024ΕΛ'!O66</f>
        <v> </v>
      </c>
      <c r="P66" s="10">
        <f>'04.2024ΕΛ'!P66</f>
        <v>0</v>
      </c>
      <c r="Q66" s="10">
        <f>'04.2024ΕΛ'!Q66</f>
        <v>0</v>
      </c>
      <c r="R66" s="10">
        <f>'04.2024ΕΛ'!R66</f>
        <v>0</v>
      </c>
      <c r="S66" s="227">
        <f>'04.2024ΕΛ'!S66</f>
        <v>0</v>
      </c>
      <c r="T66" s="83">
        <f>'04.2024ΕΛ'!T66</f>
        <v>0</v>
      </c>
      <c r="U66" s="9">
        <f>'04.2024ΕΛ'!U66</f>
        <v>0</v>
      </c>
      <c r="V66" s="10">
        <f>'04.2024ΕΛ'!V66</f>
        <v>0</v>
      </c>
      <c r="W66" s="10">
        <f>'04.2024ΕΛ'!W66</f>
        <v>0</v>
      </c>
      <c r="X66" s="10">
        <f>'04.2024ΕΛ'!X66</f>
        <v>0</v>
      </c>
      <c r="Y66" s="227">
        <f>'04.2024ΕΛ'!Y66</f>
        <v>0</v>
      </c>
      <c r="Z66" s="83">
        <f>'04.2024ΕΛ'!Z66</f>
        <v>0</v>
      </c>
      <c r="AA66" s="9">
        <f>'04.2024ΕΛ'!AA66</f>
        <v>0</v>
      </c>
      <c r="AB66" s="10">
        <f>'04.2024ΕΛ'!AB66</f>
        <v>0</v>
      </c>
      <c r="AC66" s="10">
        <f>'04.2024ΕΛ'!AC66</f>
        <v>0</v>
      </c>
      <c r="AD66" s="10">
        <f>'04.2024ΕΛ'!AD66</f>
        <v>0</v>
      </c>
      <c r="AE66" s="227">
        <f>'04.2024ΕΛ'!AE66</f>
        <v>0</v>
      </c>
      <c r="AF66" s="83">
        <f>'04.2024ΕΛ'!AF66</f>
        <v>0</v>
      </c>
      <c r="AG66" s="9">
        <f>'04.2024ΕΛ'!AG66</f>
        <v>0</v>
      </c>
      <c r="AH66" s="10">
        <f>'04.2024ΕΛ'!AH66</f>
        <v>0</v>
      </c>
      <c r="AI66" s="10">
        <f>'04.2024ΕΛ'!AI66</f>
        <v>0</v>
      </c>
      <c r="AJ66" s="10">
        <f>'04.2024ΕΛ'!AJ66</f>
        <v>0</v>
      </c>
      <c r="AK66" s="227">
        <f>'04.2024ΕΛ'!AK66</f>
        <v>0</v>
      </c>
      <c r="AL66" s="83">
        <f>'04.2024ΕΛ'!AL66</f>
        <v>0</v>
      </c>
      <c r="AM66" s="9">
        <f>'04.2024ΕΛ'!AM66</f>
        <v>0</v>
      </c>
      <c r="AN66" s="10">
        <f>'04.2024ΕΛ'!AN66</f>
        <v>0</v>
      </c>
      <c r="AO66" s="10">
        <f>'04.2024ΕΛ'!AO66</f>
        <v>0</v>
      </c>
      <c r="AP66" s="10">
        <f>'04.2024ΕΛ'!AP66</f>
        <v>0</v>
      </c>
      <c r="AQ66" s="227">
        <f>'04.2024ΕΛ'!AQ66</f>
        <v>0</v>
      </c>
      <c r="AR66" s="83">
        <f>'04.2024ΕΛ'!AR66</f>
        <v>0</v>
      </c>
      <c r="AS66" s="9">
        <f>'04.2024ΕΛ'!AS66</f>
        <v>0</v>
      </c>
      <c r="AT66" s="10">
        <f>'04.2024ΕΛ'!AT66</f>
        <v>0</v>
      </c>
      <c r="AU66" s="10">
        <f>'04.2024ΕΛ'!AU66</f>
        <v>0</v>
      </c>
      <c r="AV66" s="10">
        <f>'04.2024ΕΛ'!AV66</f>
        <v>0</v>
      </c>
      <c r="AW66" s="227">
        <f>'04.2024ΕΛ'!AW66</f>
        <v>0</v>
      </c>
      <c r="AX66" s="83">
        <f>'04.2024ΕΛ'!AX66</f>
        <v>0</v>
      </c>
      <c r="AY66" s="9">
        <f>'04.2024ΕΛ'!AY66</f>
        <v>0</v>
      </c>
      <c r="AZ66" s="10">
        <f>'04.2024ΕΛ'!AZ66</f>
        <v>0</v>
      </c>
      <c r="BA66" s="10">
        <f>'04.2024ΕΛ'!BA66</f>
        <v>0</v>
      </c>
      <c r="BB66" s="10">
        <f>'04.2024ΕΛ'!BB66</f>
        <v>0</v>
      </c>
      <c r="BC66" s="227">
        <f>'04.2024ΕΛ'!BC66</f>
        <v>0</v>
      </c>
      <c r="BD66" s="83">
        <f>'04.2024ΕΛ'!BD66</f>
        <v>0</v>
      </c>
      <c r="BE66" s="9">
        <f>'04.2024ΕΛ'!BE66</f>
        <v>0</v>
      </c>
      <c r="BF66" s="10">
        <f>'04.2024ΕΛ'!BF66</f>
        <v>0</v>
      </c>
      <c r="BG66" s="10">
        <f>'04.2024ΕΛ'!BG66</f>
        <v>0</v>
      </c>
      <c r="BH66" s="10">
        <f>'04.2024ΕΛ'!BH66</f>
        <v>0</v>
      </c>
      <c r="BI66" s="227">
        <f>'04.2024ΕΛ'!BI66</f>
        <v>0</v>
      </c>
      <c r="BJ66" s="83">
        <f>'04.2024ΕΛ'!BJ66</f>
        <v>0</v>
      </c>
      <c r="BK66" s="9">
        <f>'04.2024ΕΛ'!BK66</f>
        <v>1</v>
      </c>
      <c r="BL66" s="10">
        <f>'04.2024ΕΛ'!BL66</f>
        <v>0</v>
      </c>
      <c r="BM66" s="10">
        <f>'04.2024ΕΛ'!BM66</f>
        <v>21750</v>
      </c>
      <c r="BN66" s="10">
        <f>'04.2024ΕΛ'!BN66</f>
        <v>21750</v>
      </c>
      <c r="BO66" s="227">
        <f>'04.2024ΕΛ'!BO66</f>
        <v>22.89</v>
      </c>
      <c r="BP66" s="83">
        <f>'04.2024ΕΛ'!BP66</f>
        <v>22.89</v>
      </c>
    </row>
    <row r="67" spans="1:68" ht="19.5" customHeight="1" outlineLevel="1" x14ac:dyDescent="0.3">
      <c r="A67" s="154"/>
      <c r="B67" s="167" t="s">
        <v>85</v>
      </c>
      <c r="C67" s="9">
        <f>'04.2024ΕΛ'!C67</f>
        <v>0</v>
      </c>
      <c r="D67" s="10">
        <f>'04.2024ΕΛ'!D67</f>
        <v>0</v>
      </c>
      <c r="E67" s="10">
        <f>'04.2024ΕΛ'!E67</f>
        <v>0</v>
      </c>
      <c r="F67" s="10">
        <f>'04.2024ΕΛ'!F67</f>
        <v>0</v>
      </c>
      <c r="G67" s="228">
        <f>'04.2024ΕΛ'!G67</f>
        <v>0</v>
      </c>
      <c r="H67" s="83">
        <f>'04.2024ΕΛ'!H67</f>
        <v>0</v>
      </c>
      <c r="I67" s="9">
        <f>'04.2024ΕΛ'!I67</f>
        <v>0</v>
      </c>
      <c r="J67" s="10">
        <f>'04.2024ΕΛ'!J67</f>
        <v>0</v>
      </c>
      <c r="K67" s="10">
        <f>'04.2024ΕΛ'!K67</f>
        <v>0</v>
      </c>
      <c r="L67" s="10">
        <f>'04.2024ΕΛ'!L67</f>
        <v>0</v>
      </c>
      <c r="M67" s="228">
        <f>'04.2024ΕΛ'!M67</f>
        <v>0</v>
      </c>
      <c r="N67" s="83">
        <f>'04.2024ΕΛ'!N67</f>
        <v>0</v>
      </c>
      <c r="O67" s="9">
        <f>'04.2024ΕΛ'!O67</f>
        <v>4</v>
      </c>
      <c r="P67" s="10">
        <f>'04.2024ΕΛ'!P67</f>
        <v>0</v>
      </c>
      <c r="Q67" s="10">
        <f>'04.2024ΕΛ'!Q67</f>
        <v>6310174</v>
      </c>
      <c r="R67" s="10">
        <f>'04.2024ΕΛ'!R67</f>
        <v>1577543.5</v>
      </c>
      <c r="S67" s="228">
        <f>'04.2024ΕΛ'!S67</f>
        <v>9494.41</v>
      </c>
      <c r="T67" s="83">
        <f>'04.2024ΕΛ'!T67</f>
        <v>2373.6025</v>
      </c>
      <c r="U67" s="9">
        <f>'04.2024ΕΛ'!U67</f>
        <v>0</v>
      </c>
      <c r="V67" s="10">
        <f>'04.2024ΕΛ'!V67</f>
        <v>0</v>
      </c>
      <c r="W67" s="10">
        <f>'04.2024ΕΛ'!W67</f>
        <v>0</v>
      </c>
      <c r="X67" s="10">
        <f>'04.2024ΕΛ'!X67</f>
        <v>0</v>
      </c>
      <c r="Y67" s="228">
        <f>'04.2024ΕΛ'!Y67</f>
        <v>0</v>
      </c>
      <c r="Z67" s="83">
        <f>'04.2024ΕΛ'!Z67</f>
        <v>0</v>
      </c>
      <c r="AA67" s="9">
        <f>'04.2024ΕΛ'!AA67</f>
        <v>0</v>
      </c>
      <c r="AB67" s="10">
        <f>'04.2024ΕΛ'!AB67</f>
        <v>0</v>
      </c>
      <c r="AC67" s="10">
        <f>'04.2024ΕΛ'!AC67</f>
        <v>0</v>
      </c>
      <c r="AD67" s="10">
        <f>'04.2024ΕΛ'!AD67</f>
        <v>0</v>
      </c>
      <c r="AE67" s="228">
        <f>'04.2024ΕΛ'!AE67</f>
        <v>0</v>
      </c>
      <c r="AF67" s="83">
        <f>'04.2024ΕΛ'!AF67</f>
        <v>0</v>
      </c>
      <c r="AG67" s="9">
        <f>'04.2024ΕΛ'!AG67</f>
        <v>0</v>
      </c>
      <c r="AH67" s="10">
        <f>'04.2024ΕΛ'!AH67</f>
        <v>0</v>
      </c>
      <c r="AI67" s="10">
        <f>'04.2024ΕΛ'!AI67</f>
        <v>0</v>
      </c>
      <c r="AJ67" s="10">
        <f>'04.2024ΕΛ'!AJ67</f>
        <v>0</v>
      </c>
      <c r="AK67" s="228">
        <f>'04.2024ΕΛ'!AK67</f>
        <v>0</v>
      </c>
      <c r="AL67" s="83">
        <f>'04.2024ΕΛ'!AL67</f>
        <v>0</v>
      </c>
      <c r="AM67" s="9">
        <f>'04.2024ΕΛ'!AM67</f>
        <v>0</v>
      </c>
      <c r="AN67" s="10">
        <f>'04.2024ΕΛ'!AN67</f>
        <v>0</v>
      </c>
      <c r="AO67" s="10">
        <f>'04.2024ΕΛ'!AO67</f>
        <v>0</v>
      </c>
      <c r="AP67" s="10">
        <f>'04.2024ΕΛ'!AP67</f>
        <v>0</v>
      </c>
      <c r="AQ67" s="228">
        <f>'04.2024ΕΛ'!AQ67</f>
        <v>0</v>
      </c>
      <c r="AR67" s="83">
        <f>'04.2024ΕΛ'!AR67</f>
        <v>0</v>
      </c>
      <c r="AS67" s="9">
        <f>'04.2024ΕΛ'!AS67</f>
        <v>0</v>
      </c>
      <c r="AT67" s="10">
        <f>'04.2024ΕΛ'!AT67</f>
        <v>0</v>
      </c>
      <c r="AU67" s="10">
        <f>'04.2024ΕΛ'!AU67</f>
        <v>0</v>
      </c>
      <c r="AV67" s="10">
        <f>'04.2024ΕΛ'!AV67</f>
        <v>0</v>
      </c>
      <c r="AW67" s="228">
        <f>'04.2024ΕΛ'!AW67</f>
        <v>0</v>
      </c>
      <c r="AX67" s="83">
        <f>'04.2024ΕΛ'!AX67</f>
        <v>0</v>
      </c>
      <c r="AY67" s="9">
        <f>'04.2024ΕΛ'!AY67</f>
        <v>0</v>
      </c>
      <c r="AZ67" s="10">
        <f>'04.2024ΕΛ'!AZ67</f>
        <v>0</v>
      </c>
      <c r="BA67" s="10">
        <f>'04.2024ΕΛ'!BA67</f>
        <v>0</v>
      </c>
      <c r="BB67" s="10">
        <f>'04.2024ΕΛ'!BB67</f>
        <v>0</v>
      </c>
      <c r="BC67" s="228">
        <f>'04.2024ΕΛ'!BC67</f>
        <v>0</v>
      </c>
      <c r="BD67" s="83">
        <f>'04.2024ΕΛ'!BD67</f>
        <v>0</v>
      </c>
      <c r="BE67" s="9">
        <f>'04.2024ΕΛ'!BE67</f>
        <v>0</v>
      </c>
      <c r="BF67" s="10">
        <f>'04.2024ΕΛ'!BF67</f>
        <v>0</v>
      </c>
      <c r="BG67" s="10">
        <f>'04.2024ΕΛ'!BG67</f>
        <v>0</v>
      </c>
      <c r="BH67" s="10">
        <f>'04.2024ΕΛ'!BH67</f>
        <v>0</v>
      </c>
      <c r="BI67" s="228">
        <f>'04.2024ΕΛ'!BI67</f>
        <v>0</v>
      </c>
      <c r="BJ67" s="83">
        <f>'04.2024ΕΛ'!BJ67</f>
        <v>0</v>
      </c>
      <c r="BK67" s="9">
        <f>'04.2024ΕΛ'!BK67</f>
        <v>4</v>
      </c>
      <c r="BL67" s="10">
        <f>'04.2024ΕΛ'!BL67</f>
        <v>0</v>
      </c>
      <c r="BM67" s="10">
        <f>'04.2024ΕΛ'!BM67</f>
        <v>6310174</v>
      </c>
      <c r="BN67" s="10">
        <f>'04.2024ΕΛ'!BN67</f>
        <v>1577543.5</v>
      </c>
      <c r="BO67" s="228">
        <f>'04.2024ΕΛ'!BO67</f>
        <v>9494.41</v>
      </c>
      <c r="BP67" s="83">
        <f>'04.2024ΕΛ'!BP67</f>
        <v>2373.6025</v>
      </c>
    </row>
    <row r="68" spans="1:68" ht="19.5" customHeight="1" outlineLevel="1" thickBot="1" x14ac:dyDescent="0.35">
      <c r="A68" s="155"/>
      <c r="B68" s="167" t="s">
        <v>86</v>
      </c>
      <c r="C68" s="208">
        <f>'04.2024ΕΛ'!C68</f>
        <v>0</v>
      </c>
      <c r="D68" s="209">
        <f>'04.2024ΕΛ'!D68</f>
        <v>0</v>
      </c>
      <c r="E68" s="157">
        <f>'04.2024ΕΛ'!E68</f>
        <v>0</v>
      </c>
      <c r="F68" s="10">
        <f>'04.2024ΕΛ'!F68</f>
        <v>0</v>
      </c>
      <c r="G68" s="140">
        <f>'04.2024ΕΛ'!G68</f>
        <v>0</v>
      </c>
      <c r="H68" s="83">
        <f>'04.2024ΕΛ'!H68</f>
        <v>0</v>
      </c>
      <c r="I68" s="208">
        <f>'04.2024ΕΛ'!I68</f>
        <v>0</v>
      </c>
      <c r="J68" s="209">
        <f>'04.2024ΕΛ'!J68</f>
        <v>0</v>
      </c>
      <c r="K68" s="157">
        <f>'04.2024ΕΛ'!K68</f>
        <v>0</v>
      </c>
      <c r="L68" s="10">
        <f>'04.2024ΕΛ'!L68</f>
        <v>0</v>
      </c>
      <c r="M68" s="140">
        <f>'04.2024ΕΛ'!M68</f>
        <v>0</v>
      </c>
      <c r="N68" s="83">
        <f>'04.2024ΕΛ'!N68</f>
        <v>0</v>
      </c>
      <c r="O68" s="208" t="str">
        <f>'04.2024ΕΛ'!O68</f>
        <v> </v>
      </c>
      <c r="P68" s="209">
        <f>'04.2024ΕΛ'!P68</f>
        <v>0</v>
      </c>
      <c r="Q68" s="157">
        <f>'04.2024ΕΛ'!Q68</f>
        <v>0</v>
      </c>
      <c r="R68" s="10">
        <f>'04.2024ΕΛ'!R68</f>
        <v>0</v>
      </c>
      <c r="S68" s="140">
        <f>'04.2024ΕΛ'!S68</f>
        <v>0</v>
      </c>
      <c r="T68" s="83">
        <f>'04.2024ΕΛ'!T68</f>
        <v>0</v>
      </c>
      <c r="U68" s="208">
        <f>'04.2024ΕΛ'!U68</f>
        <v>0</v>
      </c>
      <c r="V68" s="209">
        <f>'04.2024ΕΛ'!V68</f>
        <v>0</v>
      </c>
      <c r="W68" s="157">
        <f>'04.2024ΕΛ'!W68</f>
        <v>0</v>
      </c>
      <c r="X68" s="10">
        <f>'04.2024ΕΛ'!X68</f>
        <v>0</v>
      </c>
      <c r="Y68" s="140">
        <f>'04.2024ΕΛ'!Y68</f>
        <v>0</v>
      </c>
      <c r="Z68" s="83">
        <f>'04.2024ΕΛ'!Z68</f>
        <v>0</v>
      </c>
      <c r="AA68" s="208">
        <f>'04.2024ΕΛ'!AA68</f>
        <v>0</v>
      </c>
      <c r="AB68" s="209">
        <f>'04.2024ΕΛ'!AB68</f>
        <v>0</v>
      </c>
      <c r="AC68" s="157">
        <f>'04.2024ΕΛ'!AC68</f>
        <v>0</v>
      </c>
      <c r="AD68" s="10">
        <f>'04.2024ΕΛ'!AD68</f>
        <v>0</v>
      </c>
      <c r="AE68" s="140">
        <f>'04.2024ΕΛ'!AE68</f>
        <v>0</v>
      </c>
      <c r="AF68" s="83">
        <f>'04.2024ΕΛ'!AF68</f>
        <v>0</v>
      </c>
      <c r="AG68" s="208">
        <f>'04.2024ΕΛ'!AG68</f>
        <v>0</v>
      </c>
      <c r="AH68" s="209">
        <f>'04.2024ΕΛ'!AH68</f>
        <v>0</v>
      </c>
      <c r="AI68" s="157">
        <f>'04.2024ΕΛ'!AI68</f>
        <v>0</v>
      </c>
      <c r="AJ68" s="10">
        <f>'04.2024ΕΛ'!AJ68</f>
        <v>0</v>
      </c>
      <c r="AK68" s="140">
        <f>'04.2024ΕΛ'!AK68</f>
        <v>0</v>
      </c>
      <c r="AL68" s="83">
        <f>'04.2024ΕΛ'!AL68</f>
        <v>0</v>
      </c>
      <c r="AM68" s="208">
        <f>'04.2024ΕΛ'!AM68</f>
        <v>0</v>
      </c>
      <c r="AN68" s="209">
        <f>'04.2024ΕΛ'!AN68</f>
        <v>0</v>
      </c>
      <c r="AO68" s="157">
        <f>'04.2024ΕΛ'!AO68</f>
        <v>0</v>
      </c>
      <c r="AP68" s="10">
        <f>'04.2024ΕΛ'!AP68</f>
        <v>0</v>
      </c>
      <c r="AQ68" s="140">
        <f>'04.2024ΕΛ'!AQ68</f>
        <v>0</v>
      </c>
      <c r="AR68" s="83">
        <f>'04.2024ΕΛ'!AR68</f>
        <v>0</v>
      </c>
      <c r="AS68" s="208">
        <f>'04.2024ΕΛ'!AS68</f>
        <v>0</v>
      </c>
      <c r="AT68" s="209">
        <f>'04.2024ΕΛ'!AT68</f>
        <v>0</v>
      </c>
      <c r="AU68" s="157">
        <f>'04.2024ΕΛ'!AU68</f>
        <v>0</v>
      </c>
      <c r="AV68" s="10">
        <f>'04.2024ΕΛ'!AV68</f>
        <v>0</v>
      </c>
      <c r="AW68" s="140">
        <f>'04.2024ΕΛ'!AW68</f>
        <v>0</v>
      </c>
      <c r="AX68" s="83">
        <f>'04.2024ΕΛ'!AX68</f>
        <v>0</v>
      </c>
      <c r="AY68" s="208">
        <f>'04.2024ΕΛ'!AY68</f>
        <v>0</v>
      </c>
      <c r="AZ68" s="209">
        <f>'04.2024ΕΛ'!AZ68</f>
        <v>0</v>
      </c>
      <c r="BA68" s="157">
        <f>'04.2024ΕΛ'!BA68</f>
        <v>0</v>
      </c>
      <c r="BB68" s="10">
        <f>'04.2024ΕΛ'!BB68</f>
        <v>0</v>
      </c>
      <c r="BC68" s="140">
        <f>'04.2024ΕΛ'!BC68</f>
        <v>0</v>
      </c>
      <c r="BD68" s="83">
        <f>'04.2024ΕΛ'!BD68</f>
        <v>0</v>
      </c>
      <c r="BE68" s="208">
        <f>'04.2024ΕΛ'!BE68</f>
        <v>0</v>
      </c>
      <c r="BF68" s="209">
        <f>'04.2024ΕΛ'!BF68</f>
        <v>0</v>
      </c>
      <c r="BG68" s="157">
        <f>'04.2024ΕΛ'!BG68</f>
        <v>0</v>
      </c>
      <c r="BH68" s="10">
        <f>'04.2024ΕΛ'!BH68</f>
        <v>0</v>
      </c>
      <c r="BI68" s="140">
        <f>'04.2024ΕΛ'!BI68</f>
        <v>0</v>
      </c>
      <c r="BJ68" s="83">
        <f>'04.2024ΕΛ'!BJ68</f>
        <v>0</v>
      </c>
      <c r="BK68" s="208">
        <f>'04.2024ΕΛ'!BK68</f>
        <v>0</v>
      </c>
      <c r="BL68" s="209">
        <f>'04.2024ΕΛ'!BL68</f>
        <v>0</v>
      </c>
      <c r="BM68" s="157">
        <f>'04.2024ΕΛ'!BM68</f>
        <v>0</v>
      </c>
      <c r="BN68" s="10">
        <f>'04.2024ΕΛ'!BN68</f>
        <v>0</v>
      </c>
      <c r="BO68" s="140">
        <f>'04.2024ΕΛ'!BO68</f>
        <v>0</v>
      </c>
      <c r="BP68" s="83">
        <f>'04.2024ΕΛ'!BP68</f>
        <v>0</v>
      </c>
    </row>
    <row r="69" spans="1:68" ht="18" outlineLevel="1" x14ac:dyDescent="0.3">
      <c r="A69" s="153">
        <v>11</v>
      </c>
      <c r="B69" s="168" t="s">
        <v>96</v>
      </c>
      <c r="C69" s="73">
        <f>'04.2024ΕΛ'!C69</f>
        <v>14037</v>
      </c>
      <c r="D69" s="74">
        <f>'04.2024ΕΛ'!D69</f>
        <v>0</v>
      </c>
      <c r="E69" s="74">
        <f>'04.2024ΕΛ'!E69</f>
        <v>14713080</v>
      </c>
      <c r="F69" s="74">
        <f>'04.2024ΕΛ'!F69</f>
        <v>1048.164137636247</v>
      </c>
      <c r="G69" s="82">
        <f>'04.2024ΕΛ'!G69</f>
        <v>95811.71</v>
      </c>
      <c r="H69" s="37">
        <f>'04.2024ΕΛ'!H69</f>
        <v>6.8256543420958895</v>
      </c>
      <c r="I69" s="73">
        <f>'04.2024ΕΛ'!I69</f>
        <v>8235</v>
      </c>
      <c r="J69" s="74">
        <f>'04.2024ΕΛ'!J69</f>
        <v>0</v>
      </c>
      <c r="K69" s="74">
        <f>'04.2024ΕΛ'!K69</f>
        <v>11022136</v>
      </c>
      <c r="L69" s="74">
        <f>'04.2024ΕΛ'!L69</f>
        <v>1338.450030358227</v>
      </c>
      <c r="M69" s="82">
        <f>'04.2024ΕΛ'!M69</f>
        <v>70316.3</v>
      </c>
      <c r="N69" s="37">
        <f>'04.2024ΕΛ'!N69</f>
        <v>8.5387128111718287</v>
      </c>
      <c r="O69" s="73">
        <f>'04.2024ΕΛ'!O69</f>
        <v>13103</v>
      </c>
      <c r="P69" s="74">
        <f>'04.2024ΕΛ'!P69</f>
        <v>0</v>
      </c>
      <c r="Q69" s="74">
        <f>'04.2024ΕΛ'!Q69</f>
        <v>8845386</v>
      </c>
      <c r="R69" s="74">
        <f>'04.2024ΕΛ'!R69</f>
        <v>675.06571014271537</v>
      </c>
      <c r="S69" s="82">
        <f>'04.2024ΕΛ'!S69</f>
        <v>142274.63</v>
      </c>
      <c r="T69" s="37">
        <f>'04.2024ΕΛ'!T69</f>
        <v>10.858172174311226</v>
      </c>
      <c r="U69" s="73">
        <f>'04.2024ΕΛ'!U69</f>
        <v>143</v>
      </c>
      <c r="V69" s="74">
        <f>'04.2024ΕΛ'!V69</f>
        <v>0</v>
      </c>
      <c r="W69" s="74">
        <f>'04.2024ΕΛ'!W69</f>
        <v>9368287</v>
      </c>
      <c r="X69" s="74">
        <f>'04.2024ΕΛ'!X69</f>
        <v>65512.496503496506</v>
      </c>
      <c r="Y69" s="82">
        <f>'04.2024ΕΛ'!Y69</f>
        <v>25793.86</v>
      </c>
      <c r="Z69" s="37">
        <f>'04.2024ΕΛ'!Z69</f>
        <v>180.37664335664337</v>
      </c>
      <c r="AA69" s="73">
        <f>'04.2024ΕΛ'!AA69</f>
        <v>400</v>
      </c>
      <c r="AB69" s="74">
        <f>'04.2024ΕΛ'!AB69</f>
        <v>0</v>
      </c>
      <c r="AC69" s="74">
        <f>'04.2024ΕΛ'!AC69</f>
        <v>27777227</v>
      </c>
      <c r="AD69" s="74">
        <f>'04.2024ΕΛ'!AD69</f>
        <v>69443.067500000005</v>
      </c>
      <c r="AE69" s="82">
        <f>'04.2024ΕΛ'!AE69</f>
        <v>87937.12</v>
      </c>
      <c r="AF69" s="37">
        <f>'04.2024ΕΛ'!AF69</f>
        <v>219.84279999999998</v>
      </c>
      <c r="AG69" s="73">
        <f>'04.2024ΕΛ'!AG69</f>
        <v>120</v>
      </c>
      <c r="AH69" s="74">
        <f>'04.2024ΕΛ'!AH69</f>
        <v>0</v>
      </c>
      <c r="AI69" s="74">
        <f>'04.2024ΕΛ'!AI69</f>
        <v>40830994</v>
      </c>
      <c r="AJ69" s="74">
        <f>'04.2024ΕΛ'!AJ69</f>
        <v>340258.28333333333</v>
      </c>
      <c r="AK69" s="82">
        <f>'04.2024ΕΛ'!AK69</f>
        <v>84012.439999999988</v>
      </c>
      <c r="AL69" s="37">
        <f>'04.2024ΕΛ'!AL69</f>
        <v>700.10366666666653</v>
      </c>
      <c r="AM69" s="73">
        <f>'04.2024ΕΛ'!AM69</f>
        <v>0</v>
      </c>
      <c r="AN69" s="74">
        <f>'04.2024ΕΛ'!AN69</f>
        <v>0</v>
      </c>
      <c r="AO69" s="74">
        <f>'04.2024ΕΛ'!AO69</f>
        <v>0</v>
      </c>
      <c r="AP69" s="74">
        <f>'04.2024ΕΛ'!AP69</f>
        <v>0</v>
      </c>
      <c r="AQ69" s="82">
        <f>'04.2024ΕΛ'!AQ69</f>
        <v>0</v>
      </c>
      <c r="AR69" s="37">
        <f>'04.2024ΕΛ'!AR69</f>
        <v>0</v>
      </c>
      <c r="AS69" s="73">
        <f>'04.2024ΕΛ'!AS69</f>
        <v>0</v>
      </c>
      <c r="AT69" s="74">
        <f>'04.2024ΕΛ'!AT69</f>
        <v>0</v>
      </c>
      <c r="AU69" s="74">
        <f>'04.2024ΕΛ'!AU69</f>
        <v>0</v>
      </c>
      <c r="AV69" s="74">
        <f>'04.2024ΕΛ'!AV69</f>
        <v>0</v>
      </c>
      <c r="AW69" s="82">
        <f>'04.2024ΕΛ'!AW69</f>
        <v>0</v>
      </c>
      <c r="AX69" s="37">
        <f>'04.2024ΕΛ'!AX69</f>
        <v>0</v>
      </c>
      <c r="AY69" s="73">
        <f>'04.2024ΕΛ'!AY69</f>
        <v>0</v>
      </c>
      <c r="AZ69" s="74">
        <f>'04.2024ΕΛ'!AZ69</f>
        <v>0</v>
      </c>
      <c r="BA69" s="74">
        <f>'04.2024ΕΛ'!BA69</f>
        <v>0</v>
      </c>
      <c r="BB69" s="74">
        <f>'04.2024ΕΛ'!BB69</f>
        <v>0</v>
      </c>
      <c r="BC69" s="82">
        <f>'04.2024ΕΛ'!BC69</f>
        <v>0</v>
      </c>
      <c r="BD69" s="37">
        <f>'04.2024ΕΛ'!BD69</f>
        <v>0</v>
      </c>
      <c r="BE69" s="73">
        <f>'04.2024ΕΛ'!BE69</f>
        <v>0</v>
      </c>
      <c r="BF69" s="74">
        <f>'04.2024ΕΛ'!BF69</f>
        <v>0</v>
      </c>
      <c r="BG69" s="74">
        <f>'04.2024ΕΛ'!BG69</f>
        <v>0</v>
      </c>
      <c r="BH69" s="74">
        <f>'04.2024ΕΛ'!BH69</f>
        <v>0</v>
      </c>
      <c r="BI69" s="82">
        <f>'04.2024ΕΛ'!BI69</f>
        <v>0</v>
      </c>
      <c r="BJ69" s="37">
        <f>'04.2024ΕΛ'!BJ69</f>
        <v>0</v>
      </c>
      <c r="BK69" s="73">
        <f>'04.2024ΕΛ'!BK69</f>
        <v>36038</v>
      </c>
      <c r="BL69" s="74">
        <f>'04.2024ΕΛ'!BL69</f>
        <v>0</v>
      </c>
      <c r="BM69" s="74">
        <f>'04.2024ΕΛ'!BM69</f>
        <v>112557110</v>
      </c>
      <c r="BN69" s="74">
        <f>'04.2024ΕΛ'!BN69</f>
        <v>3123.2895832177146</v>
      </c>
      <c r="BO69" s="82">
        <f>'04.2024ΕΛ'!BO69</f>
        <v>506146.06000000006</v>
      </c>
      <c r="BP69" s="37">
        <f>'04.2024ΕΛ'!BP69</f>
        <v>14.044787724069041</v>
      </c>
    </row>
    <row r="70" spans="1:68" ht="19.5" customHeight="1" outlineLevel="1" x14ac:dyDescent="0.3">
      <c r="A70" s="154"/>
      <c r="B70" s="167" t="s">
        <v>83</v>
      </c>
      <c r="C70" s="9">
        <f>'04.2024ΕΛ'!C70</f>
        <v>13664</v>
      </c>
      <c r="D70" s="10">
        <f>'04.2024ΕΛ'!D70</f>
        <v>0</v>
      </c>
      <c r="E70" s="10">
        <f>'04.2024ΕΛ'!E70</f>
        <v>2653380</v>
      </c>
      <c r="F70" s="10">
        <f>'04.2024ΕΛ'!F70</f>
        <v>194.18764637002343</v>
      </c>
      <c r="G70" s="30">
        <f>'04.2024ΕΛ'!G70</f>
        <v>63033.760000000002</v>
      </c>
      <c r="H70" s="83">
        <f>'04.2024ΕΛ'!H70</f>
        <v>4.613126463700234</v>
      </c>
      <c r="I70" s="9">
        <f>'04.2024ΕΛ'!I70</f>
        <v>7972</v>
      </c>
      <c r="J70" s="10">
        <f>'04.2024ΕΛ'!J70</f>
        <v>0</v>
      </c>
      <c r="K70" s="10">
        <f>'04.2024ΕΛ'!K70</f>
        <v>1399869</v>
      </c>
      <c r="L70" s="10">
        <f>'04.2024ΕΛ'!L70</f>
        <v>175.59821876567989</v>
      </c>
      <c r="M70" s="30">
        <f>'04.2024ΕΛ'!M70</f>
        <v>46075.03</v>
      </c>
      <c r="N70" s="83">
        <f>'04.2024ΕΛ'!N70</f>
        <v>5.7796073758153534</v>
      </c>
      <c r="O70" s="9">
        <f>'04.2024ΕΛ'!O70</f>
        <v>12602</v>
      </c>
      <c r="P70" s="10">
        <f>'04.2024ΕΛ'!P70</f>
        <v>0</v>
      </c>
      <c r="Q70" s="10">
        <f>'04.2024ΕΛ'!Q70</f>
        <v>2036185</v>
      </c>
      <c r="R70" s="10">
        <f>'04.2024ΕΛ'!R70</f>
        <v>161.57633708935089</v>
      </c>
      <c r="S70" s="30">
        <f>'04.2024ΕΛ'!S70</f>
        <v>74786.950000000012</v>
      </c>
      <c r="T70" s="83">
        <f>'04.2024ΕΛ'!T70</f>
        <v>5.9345302332963028</v>
      </c>
      <c r="U70" s="9">
        <f>'04.2024ΕΛ'!U70</f>
        <v>130</v>
      </c>
      <c r="V70" s="10">
        <f>'04.2024ΕΛ'!V70</f>
        <v>0</v>
      </c>
      <c r="W70" s="10">
        <f>'04.2024ΕΛ'!W70</f>
        <v>18766</v>
      </c>
      <c r="X70" s="10">
        <f>'04.2024ΕΛ'!X70</f>
        <v>144.35384615384615</v>
      </c>
      <c r="Y70" s="30">
        <f>'04.2024ΕΛ'!Y70</f>
        <v>1087.73</v>
      </c>
      <c r="Z70" s="83">
        <f>'04.2024ΕΛ'!Z70</f>
        <v>8.3671538461538457</v>
      </c>
      <c r="AA70" s="9">
        <f>'04.2024ΕΛ'!AA70</f>
        <v>375</v>
      </c>
      <c r="AB70" s="10">
        <f>'04.2024ΕΛ'!AB70</f>
        <v>0</v>
      </c>
      <c r="AC70" s="10">
        <f>'04.2024ΕΛ'!AC70</f>
        <v>56885</v>
      </c>
      <c r="AD70" s="10">
        <f>'04.2024ΕΛ'!AD70</f>
        <v>151.69333333333333</v>
      </c>
      <c r="AE70" s="30">
        <f>'04.2024ΕΛ'!AE70</f>
        <v>3135.42</v>
      </c>
      <c r="AF70" s="83">
        <f>'04.2024ΕΛ'!AF70</f>
        <v>8.3611199999999997</v>
      </c>
      <c r="AG70" s="9">
        <f>'04.2024ΕΛ'!AG70</f>
        <v>111</v>
      </c>
      <c r="AH70" s="10">
        <f>'04.2024ΕΛ'!AH70</f>
        <v>0</v>
      </c>
      <c r="AI70" s="10">
        <f>'04.2024ΕΛ'!AI70</f>
        <v>15334</v>
      </c>
      <c r="AJ70" s="10">
        <f>'04.2024ΕΛ'!AJ70</f>
        <v>138.14414414414415</v>
      </c>
      <c r="AK70" s="30">
        <f>'04.2024ΕΛ'!AK70</f>
        <v>922.48</v>
      </c>
      <c r="AL70" s="83">
        <f>'04.2024ΕΛ'!AL70</f>
        <v>8.3106306306306301</v>
      </c>
      <c r="AM70" s="9">
        <f>'04.2024ΕΛ'!AM70</f>
        <v>0</v>
      </c>
      <c r="AN70" s="10">
        <f>'04.2024ΕΛ'!AN70</f>
        <v>0</v>
      </c>
      <c r="AO70" s="10">
        <f>'04.2024ΕΛ'!AO70</f>
        <v>0</v>
      </c>
      <c r="AP70" s="10">
        <f>'04.2024ΕΛ'!AP70</f>
        <v>0</v>
      </c>
      <c r="AQ70" s="30">
        <f>'04.2024ΕΛ'!AQ70</f>
        <v>0</v>
      </c>
      <c r="AR70" s="83">
        <f>'04.2024ΕΛ'!AR70</f>
        <v>0</v>
      </c>
      <c r="AS70" s="9">
        <f>'04.2024ΕΛ'!AS70</f>
        <v>0</v>
      </c>
      <c r="AT70" s="10">
        <f>'04.2024ΕΛ'!AT70</f>
        <v>0</v>
      </c>
      <c r="AU70" s="10">
        <f>'04.2024ΕΛ'!AU70</f>
        <v>0</v>
      </c>
      <c r="AV70" s="10">
        <f>'04.2024ΕΛ'!AV70</f>
        <v>0</v>
      </c>
      <c r="AW70" s="30">
        <f>'04.2024ΕΛ'!AW70</f>
        <v>0</v>
      </c>
      <c r="AX70" s="83">
        <f>'04.2024ΕΛ'!AX70</f>
        <v>0</v>
      </c>
      <c r="AY70" s="9">
        <f>'04.2024ΕΛ'!AY70</f>
        <v>0</v>
      </c>
      <c r="AZ70" s="10">
        <f>'04.2024ΕΛ'!AZ70</f>
        <v>0</v>
      </c>
      <c r="BA70" s="10">
        <f>'04.2024ΕΛ'!BA70</f>
        <v>0</v>
      </c>
      <c r="BB70" s="10">
        <f>'04.2024ΕΛ'!BB70</f>
        <v>0</v>
      </c>
      <c r="BC70" s="30">
        <f>'04.2024ΕΛ'!BC70</f>
        <v>0</v>
      </c>
      <c r="BD70" s="83">
        <f>'04.2024ΕΛ'!BD70</f>
        <v>0</v>
      </c>
      <c r="BE70" s="9">
        <f>'04.2024ΕΛ'!BE70</f>
        <v>0</v>
      </c>
      <c r="BF70" s="10">
        <f>'04.2024ΕΛ'!BF70</f>
        <v>0</v>
      </c>
      <c r="BG70" s="10">
        <f>'04.2024ΕΛ'!BG70</f>
        <v>0</v>
      </c>
      <c r="BH70" s="10">
        <f>'04.2024ΕΛ'!BH70</f>
        <v>0</v>
      </c>
      <c r="BI70" s="30">
        <f>'04.2024ΕΛ'!BI70</f>
        <v>0</v>
      </c>
      <c r="BJ70" s="83">
        <f>'04.2024ΕΛ'!BJ70</f>
        <v>0</v>
      </c>
      <c r="BK70" s="9">
        <f>'04.2024ΕΛ'!BK70</f>
        <v>34854</v>
      </c>
      <c r="BL70" s="10">
        <f>'04.2024ΕΛ'!BL70</f>
        <v>0</v>
      </c>
      <c r="BM70" s="10">
        <f>'04.2024ΕΛ'!BM70</f>
        <v>6180419</v>
      </c>
      <c r="BN70" s="10">
        <f>'04.2024ΕΛ'!BN70</f>
        <v>177.32309060653009</v>
      </c>
      <c r="BO70" s="30">
        <f>'04.2024ΕΛ'!BO70</f>
        <v>189041.37000000005</v>
      </c>
      <c r="BP70" s="83">
        <f>'04.2024ΕΛ'!BP70</f>
        <v>5.4238070235840956</v>
      </c>
    </row>
    <row r="71" spans="1:68" ht="19.5" customHeight="1" outlineLevel="1" x14ac:dyDescent="0.3">
      <c r="A71" s="154"/>
      <c r="B71" s="167" t="s">
        <v>84</v>
      </c>
      <c r="C71" s="9">
        <f>'04.2024ΕΛ'!C71</f>
        <v>367</v>
      </c>
      <c r="D71" s="10">
        <f>'04.2024ΕΛ'!D71</f>
        <v>0</v>
      </c>
      <c r="E71" s="10">
        <f>'04.2024ΕΛ'!E71</f>
        <v>1589632</v>
      </c>
      <c r="F71" s="10">
        <f>'04.2024ΕΛ'!F71</f>
        <v>4331.4223433242505</v>
      </c>
      <c r="G71" s="30">
        <f>'04.2024ΕΛ'!G71</f>
        <v>23279.309999999998</v>
      </c>
      <c r="H71" s="83">
        <f>'04.2024ΕΛ'!H71</f>
        <v>63.431362397820159</v>
      </c>
      <c r="I71" s="9">
        <f>'04.2024ΕΛ'!I71</f>
        <v>257</v>
      </c>
      <c r="J71" s="10">
        <f>'04.2024ΕΛ'!J71</f>
        <v>0</v>
      </c>
      <c r="K71" s="10">
        <f>'04.2024ΕΛ'!K71</f>
        <v>795798</v>
      </c>
      <c r="L71" s="10">
        <f>'04.2024ΕΛ'!L71</f>
        <v>3096.4902723735408</v>
      </c>
      <c r="M71" s="30">
        <f>'04.2024ΕΛ'!M71</f>
        <v>14467.480000000001</v>
      </c>
      <c r="N71" s="83">
        <f>'04.2024ΕΛ'!N71</f>
        <v>56.29369649805448</v>
      </c>
      <c r="O71" s="9">
        <f>'04.2024ΕΛ'!O71</f>
        <v>492</v>
      </c>
      <c r="P71" s="10">
        <f>'04.2024ΕΛ'!P71</f>
        <v>0</v>
      </c>
      <c r="Q71" s="10">
        <f>'04.2024ΕΛ'!Q71</f>
        <v>3012083</v>
      </c>
      <c r="R71" s="10">
        <f>'04.2024ΕΛ'!R71</f>
        <v>6122.1199186991871</v>
      </c>
      <c r="S71" s="30">
        <f>'04.2024ΕΛ'!S71</f>
        <v>53947.630000000005</v>
      </c>
      <c r="T71" s="83">
        <f>'04.2024ΕΛ'!T71</f>
        <v>109.64965447154472</v>
      </c>
      <c r="U71" s="9">
        <f>'04.2024ΕΛ'!U71</f>
        <v>4</v>
      </c>
      <c r="V71" s="10">
        <f>'04.2024ΕΛ'!V71</f>
        <v>0</v>
      </c>
      <c r="W71" s="10">
        <f>'04.2024ΕΛ'!W71</f>
        <v>10269</v>
      </c>
      <c r="X71" s="10">
        <f>'04.2024ΕΛ'!X71</f>
        <v>2567.25</v>
      </c>
      <c r="Y71" s="30">
        <f>'04.2024ΕΛ'!Y71</f>
        <v>196.42</v>
      </c>
      <c r="Z71" s="83">
        <f>'04.2024ΕΛ'!Z71</f>
        <v>49.104999999999997</v>
      </c>
      <c r="AA71" s="9">
        <f>'04.2024ΕΛ'!AA71</f>
        <v>10</v>
      </c>
      <c r="AB71" s="10">
        <f>'04.2024ΕΛ'!AB71</f>
        <v>0</v>
      </c>
      <c r="AC71" s="10">
        <f>'04.2024ΕΛ'!AC71</f>
        <v>25192</v>
      </c>
      <c r="AD71" s="10">
        <f>'04.2024ΕΛ'!AD71</f>
        <v>2519.1999999999998</v>
      </c>
      <c r="AE71" s="30">
        <f>'04.2024ΕΛ'!AE71</f>
        <v>492.7</v>
      </c>
      <c r="AF71" s="83">
        <f>'04.2024ΕΛ'!AF71</f>
        <v>49.269999999999996</v>
      </c>
      <c r="AG71" s="9">
        <f>'04.2024ΕΛ'!AG71</f>
        <v>2</v>
      </c>
      <c r="AH71" s="10">
        <f>'04.2024ΕΛ'!AH71</f>
        <v>0</v>
      </c>
      <c r="AI71" s="10">
        <f>'04.2024ΕΛ'!AI71</f>
        <v>114</v>
      </c>
      <c r="AJ71" s="10">
        <f>'04.2024ΕΛ'!AJ71</f>
        <v>0</v>
      </c>
      <c r="AK71" s="30">
        <f>'04.2024ΕΛ'!AK71</f>
        <v>15.42</v>
      </c>
      <c r="AL71" s="83">
        <f>'04.2024ΕΛ'!AL71</f>
        <v>0.13293103448275861</v>
      </c>
      <c r="AM71" s="9">
        <f>'04.2024ΕΛ'!AM71</f>
        <v>0</v>
      </c>
      <c r="AN71" s="10">
        <f>'04.2024ΕΛ'!AN71</f>
        <v>0</v>
      </c>
      <c r="AO71" s="10">
        <f>'04.2024ΕΛ'!AO71</f>
        <v>0</v>
      </c>
      <c r="AP71" s="10">
        <f>'04.2024ΕΛ'!AP71</f>
        <v>0</v>
      </c>
      <c r="AQ71" s="30">
        <f>'04.2024ΕΛ'!AQ71</f>
        <v>0</v>
      </c>
      <c r="AR71" s="83">
        <f>'04.2024ΕΛ'!AR71</f>
        <v>0</v>
      </c>
      <c r="AS71" s="9">
        <f>'04.2024ΕΛ'!AS71</f>
        <v>0</v>
      </c>
      <c r="AT71" s="10">
        <f>'04.2024ΕΛ'!AT71</f>
        <v>0</v>
      </c>
      <c r="AU71" s="10">
        <f>'04.2024ΕΛ'!AU71</f>
        <v>0</v>
      </c>
      <c r="AV71" s="10">
        <f>'04.2024ΕΛ'!AV71</f>
        <v>0</v>
      </c>
      <c r="AW71" s="30">
        <f>'04.2024ΕΛ'!AW71</f>
        <v>0</v>
      </c>
      <c r="AX71" s="83">
        <f>'04.2024ΕΛ'!AX71</f>
        <v>0</v>
      </c>
      <c r="AY71" s="9">
        <f>'04.2024ΕΛ'!AY71</f>
        <v>0</v>
      </c>
      <c r="AZ71" s="10">
        <f>'04.2024ΕΛ'!AZ71</f>
        <v>0</v>
      </c>
      <c r="BA71" s="10">
        <f>'04.2024ΕΛ'!BA71</f>
        <v>0</v>
      </c>
      <c r="BB71" s="10">
        <f>'04.2024ΕΛ'!BB71</f>
        <v>0</v>
      </c>
      <c r="BC71" s="30">
        <f>'04.2024ΕΛ'!BC71</f>
        <v>0</v>
      </c>
      <c r="BD71" s="83">
        <f>'04.2024ΕΛ'!BD71</f>
        <v>0</v>
      </c>
      <c r="BE71" s="9">
        <f>'04.2024ΕΛ'!BE71</f>
        <v>0</v>
      </c>
      <c r="BF71" s="10">
        <f>'04.2024ΕΛ'!BF71</f>
        <v>0</v>
      </c>
      <c r="BG71" s="10">
        <f>'04.2024ΕΛ'!BG71</f>
        <v>0</v>
      </c>
      <c r="BH71" s="10">
        <f>'04.2024ΕΛ'!BH71</f>
        <v>0</v>
      </c>
      <c r="BI71" s="30">
        <f>'04.2024ΕΛ'!BI71</f>
        <v>0</v>
      </c>
      <c r="BJ71" s="83">
        <f>'04.2024ΕΛ'!BJ71</f>
        <v>0</v>
      </c>
      <c r="BK71" s="9">
        <f>'04.2024ΕΛ'!BK71</f>
        <v>1132</v>
      </c>
      <c r="BL71" s="10">
        <f>'04.2024ΕΛ'!BL71</f>
        <v>0</v>
      </c>
      <c r="BM71" s="10">
        <f>'04.2024ΕΛ'!BM71</f>
        <v>5433088</v>
      </c>
      <c r="BN71" s="10">
        <f>'04.2024ΕΛ'!BN71</f>
        <v>4799.547703180212</v>
      </c>
      <c r="BO71" s="30">
        <f>'04.2024ΕΛ'!BO71</f>
        <v>92398.96</v>
      </c>
      <c r="BP71" s="83">
        <f>'04.2024ΕΛ'!BP71</f>
        <v>81.62452296819788</v>
      </c>
    </row>
    <row r="72" spans="1:68" ht="19.5" customHeight="1" outlineLevel="1" x14ac:dyDescent="0.3">
      <c r="A72" s="154"/>
      <c r="B72" s="167" t="s">
        <v>29</v>
      </c>
      <c r="C72" s="9">
        <f>'04.2024ΕΛ'!C72</f>
        <v>0</v>
      </c>
      <c r="D72" s="10">
        <f>'04.2024ΕΛ'!D72</f>
        <v>0</v>
      </c>
      <c r="E72" s="10">
        <f>'04.2024ΕΛ'!E72</f>
        <v>0</v>
      </c>
      <c r="F72" s="10">
        <f>'04.2024ΕΛ'!F72</f>
        <v>0</v>
      </c>
      <c r="G72" s="30">
        <f>'04.2024ΕΛ'!G72</f>
        <v>0</v>
      </c>
      <c r="H72" s="83">
        <f>'04.2024ΕΛ'!H72</f>
        <v>0</v>
      </c>
      <c r="I72" s="9">
        <f>'04.2024ΕΛ'!I72</f>
        <v>0</v>
      </c>
      <c r="J72" s="10">
        <f>'04.2024ΕΛ'!J72</f>
        <v>0</v>
      </c>
      <c r="K72" s="10">
        <f>'04.2024ΕΛ'!K72</f>
        <v>0</v>
      </c>
      <c r="L72" s="10">
        <f>'04.2024ΕΛ'!L72</f>
        <v>0</v>
      </c>
      <c r="M72" s="30">
        <f>'04.2024ΕΛ'!M72</f>
        <v>0</v>
      </c>
      <c r="N72" s="83">
        <f>'04.2024ΕΛ'!N72</f>
        <v>0</v>
      </c>
      <c r="O72" s="9" t="str">
        <f>'04.2024ΕΛ'!O72</f>
        <v> </v>
      </c>
      <c r="P72" s="10">
        <f>'04.2024ΕΛ'!P72</f>
        <v>0</v>
      </c>
      <c r="Q72" s="10">
        <f>'04.2024ΕΛ'!Q72</f>
        <v>0</v>
      </c>
      <c r="R72" s="10">
        <f>'04.2024ΕΛ'!R72</f>
        <v>0</v>
      </c>
      <c r="S72" s="30">
        <f>'04.2024ΕΛ'!S72</f>
        <v>0</v>
      </c>
      <c r="T72" s="83">
        <f>'04.2024ΕΛ'!T72</f>
        <v>0</v>
      </c>
      <c r="U72" s="9">
        <f>'04.2024ΕΛ'!U72</f>
        <v>0</v>
      </c>
      <c r="V72" s="10">
        <f>'04.2024ΕΛ'!V72</f>
        <v>0</v>
      </c>
      <c r="W72" s="10">
        <f>'04.2024ΕΛ'!W72</f>
        <v>0</v>
      </c>
      <c r="X72" s="10">
        <f>'04.2024ΕΛ'!X72</f>
        <v>0</v>
      </c>
      <c r="Y72" s="30">
        <f>'04.2024ΕΛ'!Y72</f>
        <v>0</v>
      </c>
      <c r="Z72" s="83">
        <f>'04.2024ΕΛ'!Z72</f>
        <v>0</v>
      </c>
      <c r="AA72" s="9">
        <f>'04.2024ΕΛ'!AA72</f>
        <v>0</v>
      </c>
      <c r="AB72" s="10">
        <f>'04.2024ΕΛ'!AB72</f>
        <v>0</v>
      </c>
      <c r="AC72" s="10">
        <f>'04.2024ΕΛ'!AC72</f>
        <v>0</v>
      </c>
      <c r="AD72" s="10">
        <f>'04.2024ΕΛ'!AD72</f>
        <v>0</v>
      </c>
      <c r="AE72" s="30">
        <f>'04.2024ΕΛ'!AE72</f>
        <v>0</v>
      </c>
      <c r="AF72" s="83">
        <f>'04.2024ΕΛ'!AF72</f>
        <v>0</v>
      </c>
      <c r="AG72" s="9">
        <f>'04.2024ΕΛ'!AG72</f>
        <v>0</v>
      </c>
      <c r="AH72" s="10">
        <f>'04.2024ΕΛ'!AH72</f>
        <v>0</v>
      </c>
      <c r="AI72" s="10">
        <f>'04.2024ΕΛ'!AI72</f>
        <v>0</v>
      </c>
      <c r="AJ72" s="10">
        <f>'04.2024ΕΛ'!AJ72</f>
        <v>0</v>
      </c>
      <c r="AK72" s="30">
        <f>'04.2024ΕΛ'!AK72</f>
        <v>0</v>
      </c>
      <c r="AL72" s="83">
        <f>'04.2024ΕΛ'!AL72</f>
        <v>0</v>
      </c>
      <c r="AM72" s="9">
        <f>'04.2024ΕΛ'!AM72</f>
        <v>0</v>
      </c>
      <c r="AN72" s="10">
        <f>'04.2024ΕΛ'!AN72</f>
        <v>0</v>
      </c>
      <c r="AO72" s="10">
        <f>'04.2024ΕΛ'!AO72</f>
        <v>0</v>
      </c>
      <c r="AP72" s="10">
        <f>'04.2024ΕΛ'!AP72</f>
        <v>0</v>
      </c>
      <c r="AQ72" s="30">
        <f>'04.2024ΕΛ'!AQ72</f>
        <v>0</v>
      </c>
      <c r="AR72" s="83">
        <f>'04.2024ΕΛ'!AR72</f>
        <v>0</v>
      </c>
      <c r="AS72" s="9">
        <f>'04.2024ΕΛ'!AS72</f>
        <v>0</v>
      </c>
      <c r="AT72" s="10">
        <f>'04.2024ΕΛ'!AT72</f>
        <v>0</v>
      </c>
      <c r="AU72" s="10">
        <f>'04.2024ΕΛ'!AU72</f>
        <v>0</v>
      </c>
      <c r="AV72" s="10">
        <f>'04.2024ΕΛ'!AV72</f>
        <v>0</v>
      </c>
      <c r="AW72" s="30">
        <f>'04.2024ΕΛ'!AW72</f>
        <v>0</v>
      </c>
      <c r="AX72" s="83">
        <f>'04.2024ΕΛ'!AX72</f>
        <v>0</v>
      </c>
      <c r="AY72" s="9">
        <f>'04.2024ΕΛ'!AY72</f>
        <v>0</v>
      </c>
      <c r="AZ72" s="10">
        <f>'04.2024ΕΛ'!AZ72</f>
        <v>0</v>
      </c>
      <c r="BA72" s="10">
        <f>'04.2024ΕΛ'!BA72</f>
        <v>0</v>
      </c>
      <c r="BB72" s="10">
        <f>'04.2024ΕΛ'!BB72</f>
        <v>0</v>
      </c>
      <c r="BC72" s="30">
        <f>'04.2024ΕΛ'!BC72</f>
        <v>0</v>
      </c>
      <c r="BD72" s="83">
        <f>'04.2024ΕΛ'!BD72</f>
        <v>0</v>
      </c>
      <c r="BE72" s="9">
        <f>'04.2024ΕΛ'!BE72</f>
        <v>0</v>
      </c>
      <c r="BF72" s="10">
        <f>'04.2024ΕΛ'!BF72</f>
        <v>0</v>
      </c>
      <c r="BG72" s="10">
        <f>'04.2024ΕΛ'!BG72</f>
        <v>0</v>
      </c>
      <c r="BH72" s="10">
        <f>'04.2024ΕΛ'!BH72</f>
        <v>0</v>
      </c>
      <c r="BI72" s="30">
        <f>'04.2024ΕΛ'!BI72</f>
        <v>0</v>
      </c>
      <c r="BJ72" s="83">
        <f>'04.2024ΕΛ'!BJ72</f>
        <v>0</v>
      </c>
      <c r="BK72" s="9">
        <f>'04.2024ΕΛ'!BK72</f>
        <v>0</v>
      </c>
      <c r="BL72" s="10">
        <f>'04.2024ΕΛ'!BL72</f>
        <v>0</v>
      </c>
      <c r="BM72" s="10">
        <f>'04.2024ΕΛ'!BM72</f>
        <v>0</v>
      </c>
      <c r="BN72" s="10">
        <f>'04.2024ΕΛ'!BN72</f>
        <v>0</v>
      </c>
      <c r="BO72" s="30">
        <f>'04.2024ΕΛ'!BO72</f>
        <v>0</v>
      </c>
      <c r="BP72" s="83">
        <f>'04.2024ΕΛ'!BP72</f>
        <v>0</v>
      </c>
    </row>
    <row r="73" spans="1:68" ht="19.5" customHeight="1" outlineLevel="1" x14ac:dyDescent="0.3">
      <c r="A73" s="154"/>
      <c r="B73" s="167" t="s">
        <v>85</v>
      </c>
      <c r="C73" s="9">
        <f>'04.2024ΕΛ'!C73</f>
        <v>6</v>
      </c>
      <c r="D73" s="10">
        <f>'04.2024ΕΛ'!D73</f>
        <v>0</v>
      </c>
      <c r="E73" s="10">
        <f>'04.2024ΕΛ'!E73</f>
        <v>10470068</v>
      </c>
      <c r="F73" s="10">
        <f>'04.2024ΕΛ'!F73</f>
        <v>1745011.3333333333</v>
      </c>
      <c r="G73" s="30">
        <f>'04.2024ΕΛ'!G73</f>
        <v>9498.64</v>
      </c>
      <c r="H73" s="83">
        <f>'04.2024ΕΛ'!H73</f>
        <v>1583.1066666666666</v>
      </c>
      <c r="I73" s="9">
        <f>'04.2024ΕΛ'!I73</f>
        <v>6</v>
      </c>
      <c r="J73" s="10">
        <f>'04.2024ΕΛ'!J73</f>
        <v>0</v>
      </c>
      <c r="K73" s="10">
        <f>'04.2024ΕΛ'!K73</f>
        <v>8826469</v>
      </c>
      <c r="L73" s="10">
        <f>'04.2024ΕΛ'!L73</f>
        <v>1471078.1666666667</v>
      </c>
      <c r="M73" s="30">
        <f>'04.2024ΕΛ'!M73</f>
        <v>9773.7900000000009</v>
      </c>
      <c r="N73" s="83">
        <f>'04.2024ΕΛ'!N73</f>
        <v>1628.9650000000001</v>
      </c>
      <c r="O73" s="9">
        <f>'04.2024ΕΛ'!O73</f>
        <v>5</v>
      </c>
      <c r="P73" s="10">
        <f>'04.2024ΕΛ'!P73</f>
        <v>0</v>
      </c>
      <c r="Q73" s="10">
        <f>'04.2024ΕΛ'!Q73</f>
        <v>3784733</v>
      </c>
      <c r="R73" s="10">
        <f>'04.2024ΕΛ'!R73</f>
        <v>756946.6</v>
      </c>
      <c r="S73" s="30">
        <f>'04.2024ΕΛ'!S73</f>
        <v>13383.22</v>
      </c>
      <c r="T73" s="83">
        <f>'04.2024ΕΛ'!T73</f>
        <v>2676.6439999999998</v>
      </c>
      <c r="U73" s="9">
        <f>'04.2024ΕΛ'!U73</f>
        <v>9</v>
      </c>
      <c r="V73" s="10">
        <f>'04.2024ΕΛ'!V73</f>
        <v>0</v>
      </c>
      <c r="W73" s="10">
        <f>'04.2024ΕΛ'!W73</f>
        <v>9339252</v>
      </c>
      <c r="X73" s="10">
        <f>'04.2024ΕΛ'!X73</f>
        <v>0</v>
      </c>
      <c r="Y73" s="30">
        <f>'04.2024ΕΛ'!Y73</f>
        <v>24509.71</v>
      </c>
      <c r="Z73" s="83">
        <f>'04.2024ΕΛ'!Z73</f>
        <v>2723.3011111111109</v>
      </c>
      <c r="AA73" s="9">
        <f>'04.2024ΕΛ'!AA73</f>
        <v>15</v>
      </c>
      <c r="AB73" s="10">
        <f>'04.2024ΕΛ'!AB73</f>
        <v>0</v>
      </c>
      <c r="AC73" s="10">
        <f>'04.2024ΕΛ'!AC73</f>
        <v>27695150</v>
      </c>
      <c r="AD73" s="10">
        <f>'04.2024ΕΛ'!AD73</f>
        <v>1846343.3333333333</v>
      </c>
      <c r="AE73" s="30">
        <f>'04.2024ΕΛ'!AE73</f>
        <v>84309</v>
      </c>
      <c r="AF73" s="83">
        <f>'04.2024ΕΛ'!AF73</f>
        <v>5620.6</v>
      </c>
      <c r="AG73" s="9">
        <f>'04.2024ΕΛ'!AG73</f>
        <v>7</v>
      </c>
      <c r="AH73" s="10">
        <f>'04.2024ΕΛ'!AH73</f>
        <v>0</v>
      </c>
      <c r="AI73" s="10">
        <f>'04.2024ΕΛ'!AI73</f>
        <v>40815546</v>
      </c>
      <c r="AJ73" s="10">
        <f>'04.2024ΕΛ'!AJ73</f>
        <v>5830792.2857142854</v>
      </c>
      <c r="AK73" s="30">
        <f>'04.2024ΕΛ'!AK73</f>
        <v>83074.539999999994</v>
      </c>
      <c r="AL73" s="83">
        <f>'04.2024ΕΛ'!AL73</f>
        <v>11867.791428571427</v>
      </c>
      <c r="AM73" s="9">
        <f>'04.2024ΕΛ'!AM73</f>
        <v>0</v>
      </c>
      <c r="AN73" s="10">
        <f>'04.2024ΕΛ'!AN73</f>
        <v>0</v>
      </c>
      <c r="AO73" s="10">
        <f>'04.2024ΕΛ'!AO73</f>
        <v>0</v>
      </c>
      <c r="AP73" s="10">
        <f>'04.2024ΕΛ'!AP73</f>
        <v>0</v>
      </c>
      <c r="AQ73" s="30">
        <f>'04.2024ΕΛ'!AQ73</f>
        <v>0</v>
      </c>
      <c r="AR73" s="83">
        <f>'04.2024ΕΛ'!AR73</f>
        <v>0</v>
      </c>
      <c r="AS73" s="9">
        <f>'04.2024ΕΛ'!AS73</f>
        <v>0</v>
      </c>
      <c r="AT73" s="10">
        <f>'04.2024ΕΛ'!AT73</f>
        <v>0</v>
      </c>
      <c r="AU73" s="10">
        <f>'04.2024ΕΛ'!AU73</f>
        <v>0</v>
      </c>
      <c r="AV73" s="10">
        <f>'04.2024ΕΛ'!AV73</f>
        <v>0</v>
      </c>
      <c r="AW73" s="30">
        <f>'04.2024ΕΛ'!AW73</f>
        <v>0</v>
      </c>
      <c r="AX73" s="83">
        <f>'04.2024ΕΛ'!AX73</f>
        <v>0</v>
      </c>
      <c r="AY73" s="9">
        <f>'04.2024ΕΛ'!AY73</f>
        <v>0</v>
      </c>
      <c r="AZ73" s="10">
        <f>'04.2024ΕΛ'!AZ73</f>
        <v>0</v>
      </c>
      <c r="BA73" s="10">
        <f>'04.2024ΕΛ'!BA73</f>
        <v>0</v>
      </c>
      <c r="BB73" s="10">
        <f>'04.2024ΕΛ'!BB73</f>
        <v>0</v>
      </c>
      <c r="BC73" s="30">
        <f>'04.2024ΕΛ'!BC73</f>
        <v>0</v>
      </c>
      <c r="BD73" s="83">
        <f>'04.2024ΕΛ'!BD73</f>
        <v>0</v>
      </c>
      <c r="BE73" s="9">
        <f>'04.2024ΕΛ'!BE73</f>
        <v>0</v>
      </c>
      <c r="BF73" s="10">
        <f>'04.2024ΕΛ'!BF73</f>
        <v>0</v>
      </c>
      <c r="BG73" s="10">
        <f>'04.2024ΕΛ'!BG73</f>
        <v>0</v>
      </c>
      <c r="BH73" s="10">
        <f>'04.2024ΕΛ'!BH73</f>
        <v>0</v>
      </c>
      <c r="BI73" s="30">
        <f>'04.2024ΕΛ'!BI73</f>
        <v>0</v>
      </c>
      <c r="BJ73" s="83">
        <f>'04.2024ΕΛ'!BJ73</f>
        <v>0</v>
      </c>
      <c r="BK73" s="9">
        <f>'04.2024ΕΛ'!BK73</f>
        <v>48</v>
      </c>
      <c r="BL73" s="10">
        <f>'04.2024ΕΛ'!BL73</f>
        <v>0</v>
      </c>
      <c r="BM73" s="10">
        <f>'04.2024ΕΛ'!BM73</f>
        <v>100931218</v>
      </c>
      <c r="BN73" s="10">
        <f>'04.2024ΕΛ'!BN73</f>
        <v>2102733.7083333335</v>
      </c>
      <c r="BO73" s="30">
        <f>'04.2024ΕΛ'!BO73</f>
        <v>224548.89999999997</v>
      </c>
      <c r="BP73" s="83">
        <f>'04.2024ΕΛ'!BP73</f>
        <v>4678.1020833333323</v>
      </c>
    </row>
    <row r="74" spans="1:68" ht="19.5" customHeight="1" outlineLevel="1" thickBot="1" x14ac:dyDescent="0.35">
      <c r="A74" s="155"/>
      <c r="B74" s="167" t="s">
        <v>86</v>
      </c>
      <c r="C74" s="208">
        <f>'04.2024ΕΛ'!C74</f>
        <v>0</v>
      </c>
      <c r="D74" s="209">
        <f>'04.2024ΕΛ'!D74</f>
        <v>0</v>
      </c>
      <c r="E74" s="157">
        <f>'04.2024ΕΛ'!E74</f>
        <v>0</v>
      </c>
      <c r="F74" s="10">
        <f>'04.2024ΕΛ'!F74</f>
        <v>0</v>
      </c>
      <c r="G74" s="140">
        <f>'04.2024ΕΛ'!G74</f>
        <v>0</v>
      </c>
      <c r="H74" s="83">
        <f>'04.2024ΕΛ'!H74</f>
        <v>0</v>
      </c>
      <c r="I74" s="208">
        <f>'04.2024ΕΛ'!I74</f>
        <v>0</v>
      </c>
      <c r="J74" s="209">
        <f>'04.2024ΕΛ'!J74</f>
        <v>0</v>
      </c>
      <c r="K74" s="157">
        <f>'04.2024ΕΛ'!K74</f>
        <v>0</v>
      </c>
      <c r="L74" s="10">
        <f>'04.2024ΕΛ'!L74</f>
        <v>0</v>
      </c>
      <c r="M74" s="140">
        <f>'04.2024ΕΛ'!M74</f>
        <v>0</v>
      </c>
      <c r="N74" s="83">
        <f>'04.2024ΕΛ'!N74</f>
        <v>0</v>
      </c>
      <c r="O74" s="208">
        <f>'04.2024ΕΛ'!O74</f>
        <v>4</v>
      </c>
      <c r="P74" s="209">
        <f>'04.2024ΕΛ'!P74</f>
        <v>0</v>
      </c>
      <c r="Q74" s="157">
        <f>'04.2024ΕΛ'!Q74</f>
        <v>12385</v>
      </c>
      <c r="R74" s="10">
        <f>'04.2024ΕΛ'!R74</f>
        <v>3096.25</v>
      </c>
      <c r="S74" s="140">
        <f>'04.2024ΕΛ'!S74</f>
        <v>156.83000000000001</v>
      </c>
      <c r="T74" s="83">
        <f>'04.2024ΕΛ'!T74</f>
        <v>39.207500000000003</v>
      </c>
      <c r="U74" s="208">
        <f>'04.2024ΕΛ'!U74</f>
        <v>0</v>
      </c>
      <c r="V74" s="209">
        <f>'04.2024ΕΛ'!V74</f>
        <v>0</v>
      </c>
      <c r="W74" s="157">
        <f>'04.2024ΕΛ'!W74</f>
        <v>0</v>
      </c>
      <c r="X74" s="10">
        <f>'04.2024ΕΛ'!X74</f>
        <v>0</v>
      </c>
      <c r="Y74" s="140">
        <f>'04.2024ΕΛ'!Y74</f>
        <v>0</v>
      </c>
      <c r="Z74" s="83">
        <f>'04.2024ΕΛ'!Z74</f>
        <v>0</v>
      </c>
      <c r="AA74" s="208">
        <f>'04.2024ΕΛ'!AA74</f>
        <v>0</v>
      </c>
      <c r="AB74" s="209">
        <f>'04.2024ΕΛ'!AB74</f>
        <v>0</v>
      </c>
      <c r="AC74" s="157">
        <f>'04.2024ΕΛ'!AC74</f>
        <v>0</v>
      </c>
      <c r="AD74" s="10">
        <f>'04.2024ΕΛ'!AD74</f>
        <v>0</v>
      </c>
      <c r="AE74" s="140">
        <f>'04.2024ΕΛ'!AE74</f>
        <v>0</v>
      </c>
      <c r="AF74" s="83">
        <f>'04.2024ΕΛ'!AF74</f>
        <v>0</v>
      </c>
      <c r="AG74" s="208">
        <f>'04.2024ΕΛ'!AG74</f>
        <v>0</v>
      </c>
      <c r="AH74" s="209">
        <f>'04.2024ΕΛ'!AH74</f>
        <v>0</v>
      </c>
      <c r="AI74" s="157">
        <f>'04.2024ΕΛ'!AI74</f>
        <v>0</v>
      </c>
      <c r="AJ74" s="10">
        <f>'04.2024ΕΛ'!AJ74</f>
        <v>0</v>
      </c>
      <c r="AK74" s="140">
        <f>'04.2024ΕΛ'!AK74</f>
        <v>0</v>
      </c>
      <c r="AL74" s="83">
        <f>'04.2024ΕΛ'!AL74</f>
        <v>0</v>
      </c>
      <c r="AM74" s="208">
        <f>'04.2024ΕΛ'!AM74</f>
        <v>0</v>
      </c>
      <c r="AN74" s="209">
        <f>'04.2024ΕΛ'!AN74</f>
        <v>0</v>
      </c>
      <c r="AO74" s="157">
        <f>'04.2024ΕΛ'!AO74</f>
        <v>0</v>
      </c>
      <c r="AP74" s="10">
        <f>'04.2024ΕΛ'!AP74</f>
        <v>0</v>
      </c>
      <c r="AQ74" s="140">
        <f>'04.2024ΕΛ'!AQ74</f>
        <v>0</v>
      </c>
      <c r="AR74" s="83">
        <f>'04.2024ΕΛ'!AR74</f>
        <v>0</v>
      </c>
      <c r="AS74" s="208">
        <f>'04.2024ΕΛ'!AS74</f>
        <v>0</v>
      </c>
      <c r="AT74" s="209">
        <f>'04.2024ΕΛ'!AT74</f>
        <v>0</v>
      </c>
      <c r="AU74" s="157">
        <f>'04.2024ΕΛ'!AU74</f>
        <v>0</v>
      </c>
      <c r="AV74" s="10">
        <f>'04.2024ΕΛ'!AV74</f>
        <v>0</v>
      </c>
      <c r="AW74" s="140">
        <f>'04.2024ΕΛ'!AW74</f>
        <v>0</v>
      </c>
      <c r="AX74" s="83">
        <f>'04.2024ΕΛ'!AX74</f>
        <v>0</v>
      </c>
      <c r="AY74" s="208">
        <f>'04.2024ΕΛ'!AY74</f>
        <v>0</v>
      </c>
      <c r="AZ74" s="209">
        <f>'04.2024ΕΛ'!AZ74</f>
        <v>0</v>
      </c>
      <c r="BA74" s="157">
        <f>'04.2024ΕΛ'!BA74</f>
        <v>0</v>
      </c>
      <c r="BB74" s="10">
        <f>'04.2024ΕΛ'!BB74</f>
        <v>0</v>
      </c>
      <c r="BC74" s="140">
        <f>'04.2024ΕΛ'!BC74</f>
        <v>0</v>
      </c>
      <c r="BD74" s="83">
        <f>'04.2024ΕΛ'!BD74</f>
        <v>0</v>
      </c>
      <c r="BE74" s="208">
        <f>'04.2024ΕΛ'!BE74</f>
        <v>0</v>
      </c>
      <c r="BF74" s="209">
        <f>'04.2024ΕΛ'!BF74</f>
        <v>0</v>
      </c>
      <c r="BG74" s="157">
        <f>'04.2024ΕΛ'!BG74</f>
        <v>0</v>
      </c>
      <c r="BH74" s="10">
        <f>'04.2024ΕΛ'!BH74</f>
        <v>0</v>
      </c>
      <c r="BI74" s="140">
        <f>'04.2024ΕΛ'!BI74</f>
        <v>0</v>
      </c>
      <c r="BJ74" s="83">
        <f>'04.2024ΕΛ'!BJ74</f>
        <v>0</v>
      </c>
      <c r="BK74" s="208">
        <f>'04.2024ΕΛ'!BK74</f>
        <v>4</v>
      </c>
      <c r="BL74" s="209">
        <f>'04.2024ΕΛ'!BL74</f>
        <v>0</v>
      </c>
      <c r="BM74" s="157">
        <f>'04.2024ΕΛ'!BM74</f>
        <v>12385</v>
      </c>
      <c r="BN74" s="10">
        <f>'04.2024ΕΛ'!BN74</f>
        <v>3096.25</v>
      </c>
      <c r="BO74" s="140">
        <f>'04.2024ΕΛ'!BO74</f>
        <v>156.83000000000001</v>
      </c>
      <c r="BP74" s="83">
        <f>'04.2024ΕΛ'!BP74</f>
        <v>39.207500000000003</v>
      </c>
    </row>
    <row r="75" spans="1:68" ht="18" outlineLevel="1" x14ac:dyDescent="0.3">
      <c r="A75" s="153">
        <v>12</v>
      </c>
      <c r="B75" s="141" t="s">
        <v>97</v>
      </c>
      <c r="C75" s="73">
        <f>'04.2024ΕΛ'!C75</f>
        <v>1</v>
      </c>
      <c r="D75" s="74">
        <f>'04.2024ΕΛ'!D75</f>
        <v>0</v>
      </c>
      <c r="E75" s="74">
        <f>'04.2024ΕΛ'!E75</f>
        <v>9437853</v>
      </c>
      <c r="F75" s="74">
        <f>'04.2024ΕΛ'!F75</f>
        <v>9437853</v>
      </c>
      <c r="G75" s="82">
        <f>'04.2024ΕΛ'!G75</f>
        <v>8952.39</v>
      </c>
      <c r="H75" s="37">
        <f>'04.2024ΕΛ'!H75</f>
        <v>8952.39</v>
      </c>
      <c r="I75" s="73">
        <f>'04.2024ΕΛ'!I75</f>
        <v>0</v>
      </c>
      <c r="J75" s="74">
        <f>'04.2024ΕΛ'!J75</f>
        <v>0</v>
      </c>
      <c r="K75" s="74">
        <f>'04.2024ΕΛ'!K75</f>
        <v>0</v>
      </c>
      <c r="L75" s="74">
        <f>'04.2024ΕΛ'!L75</f>
        <v>0</v>
      </c>
      <c r="M75" s="82">
        <f>'04.2024ΕΛ'!M75</f>
        <v>0</v>
      </c>
      <c r="N75" s="37">
        <f>'04.2024ΕΛ'!N75</f>
        <v>0</v>
      </c>
      <c r="O75" s="73">
        <f>'04.2024ΕΛ'!O75</f>
        <v>0</v>
      </c>
      <c r="P75" s="74">
        <f>'04.2024ΕΛ'!P75</f>
        <v>0</v>
      </c>
      <c r="Q75" s="74">
        <f>'04.2024ΕΛ'!Q75</f>
        <v>0</v>
      </c>
      <c r="R75" s="74">
        <f>'04.2024ΕΛ'!R75</f>
        <v>0</v>
      </c>
      <c r="S75" s="82">
        <f>'04.2024ΕΛ'!S75</f>
        <v>0</v>
      </c>
      <c r="T75" s="37">
        <f>'04.2024ΕΛ'!T75</f>
        <v>0</v>
      </c>
      <c r="U75" s="73">
        <f>'04.2024ΕΛ'!U75</f>
        <v>0</v>
      </c>
      <c r="V75" s="74">
        <f>'04.2024ΕΛ'!V75</f>
        <v>0</v>
      </c>
      <c r="W75" s="74">
        <f>'04.2024ΕΛ'!W75</f>
        <v>0</v>
      </c>
      <c r="X75" s="74">
        <f>'04.2024ΕΛ'!X75</f>
        <v>0</v>
      </c>
      <c r="Y75" s="82">
        <f>'04.2024ΕΛ'!Y75</f>
        <v>0</v>
      </c>
      <c r="Z75" s="37">
        <f>'04.2024ΕΛ'!Z75</f>
        <v>0</v>
      </c>
      <c r="AA75" s="73">
        <f>'04.2024ΕΛ'!AA75</f>
        <v>0</v>
      </c>
      <c r="AB75" s="74">
        <f>'04.2024ΕΛ'!AB75</f>
        <v>0</v>
      </c>
      <c r="AC75" s="74">
        <f>'04.2024ΕΛ'!AC75</f>
        <v>0</v>
      </c>
      <c r="AD75" s="74">
        <f>'04.2024ΕΛ'!AD75</f>
        <v>0</v>
      </c>
      <c r="AE75" s="82">
        <f>'04.2024ΕΛ'!AE75</f>
        <v>0</v>
      </c>
      <c r="AF75" s="37">
        <f>'04.2024ΕΛ'!AF75</f>
        <v>0</v>
      </c>
      <c r="AG75" s="73">
        <f>'04.2024ΕΛ'!AG75</f>
        <v>0</v>
      </c>
      <c r="AH75" s="74">
        <f>'04.2024ΕΛ'!AH75</f>
        <v>0</v>
      </c>
      <c r="AI75" s="74">
        <f>'04.2024ΕΛ'!AI75</f>
        <v>0</v>
      </c>
      <c r="AJ75" s="74">
        <f>'04.2024ΕΛ'!AJ75</f>
        <v>0</v>
      </c>
      <c r="AK75" s="82">
        <f>'04.2024ΕΛ'!AK75</f>
        <v>0</v>
      </c>
      <c r="AL75" s="37">
        <f>'04.2024ΕΛ'!AL75</f>
        <v>0</v>
      </c>
      <c r="AM75" s="73">
        <f>'04.2024ΕΛ'!AM75</f>
        <v>0</v>
      </c>
      <c r="AN75" s="74">
        <f>'04.2024ΕΛ'!AN75</f>
        <v>0</v>
      </c>
      <c r="AO75" s="74">
        <f>'04.2024ΕΛ'!AO75</f>
        <v>0</v>
      </c>
      <c r="AP75" s="74">
        <f>'04.2024ΕΛ'!AP75</f>
        <v>0</v>
      </c>
      <c r="AQ75" s="82">
        <f>'04.2024ΕΛ'!AQ75</f>
        <v>0</v>
      </c>
      <c r="AR75" s="37">
        <f>'04.2024ΕΛ'!AR75</f>
        <v>0</v>
      </c>
      <c r="AS75" s="73">
        <f>'04.2024ΕΛ'!AS75</f>
        <v>0</v>
      </c>
      <c r="AT75" s="74">
        <f>'04.2024ΕΛ'!AT75</f>
        <v>0</v>
      </c>
      <c r="AU75" s="74">
        <f>'04.2024ΕΛ'!AU75</f>
        <v>0</v>
      </c>
      <c r="AV75" s="74">
        <f>'04.2024ΕΛ'!AV75</f>
        <v>0</v>
      </c>
      <c r="AW75" s="82">
        <f>'04.2024ΕΛ'!AW75</f>
        <v>0</v>
      </c>
      <c r="AX75" s="37">
        <f>'04.2024ΕΛ'!AX75</f>
        <v>0</v>
      </c>
      <c r="AY75" s="73">
        <f>'04.2024ΕΛ'!AY75</f>
        <v>0</v>
      </c>
      <c r="AZ75" s="74">
        <f>'04.2024ΕΛ'!AZ75</f>
        <v>0</v>
      </c>
      <c r="BA75" s="74">
        <f>'04.2024ΕΛ'!BA75</f>
        <v>0</v>
      </c>
      <c r="BB75" s="74">
        <f>'04.2024ΕΛ'!BB75</f>
        <v>0</v>
      </c>
      <c r="BC75" s="82">
        <f>'04.2024ΕΛ'!BC75</f>
        <v>0</v>
      </c>
      <c r="BD75" s="37">
        <f>'04.2024ΕΛ'!BD75</f>
        <v>0</v>
      </c>
      <c r="BE75" s="73">
        <f>'04.2024ΕΛ'!BE75</f>
        <v>0</v>
      </c>
      <c r="BF75" s="74">
        <f>'04.2024ΕΛ'!BF75</f>
        <v>0</v>
      </c>
      <c r="BG75" s="74">
        <f>'04.2024ΕΛ'!BG75</f>
        <v>0</v>
      </c>
      <c r="BH75" s="74">
        <f>'04.2024ΕΛ'!BH75</f>
        <v>0</v>
      </c>
      <c r="BI75" s="82">
        <f>'04.2024ΕΛ'!BI75</f>
        <v>0</v>
      </c>
      <c r="BJ75" s="37">
        <f>'04.2024ΕΛ'!BJ75</f>
        <v>0</v>
      </c>
      <c r="BK75" s="73">
        <f>'04.2024ΕΛ'!BK75</f>
        <v>1</v>
      </c>
      <c r="BL75" s="74">
        <f>'04.2024ΕΛ'!BL75</f>
        <v>0</v>
      </c>
      <c r="BM75" s="74">
        <f>'04.2024ΕΛ'!BM75</f>
        <v>9437853</v>
      </c>
      <c r="BN75" s="74">
        <f>'04.2024ΕΛ'!BN75</f>
        <v>9437853</v>
      </c>
      <c r="BO75" s="82">
        <f>'04.2024ΕΛ'!BO75</f>
        <v>8952.39</v>
      </c>
      <c r="BP75" s="37">
        <f>'04.2024ΕΛ'!BP75</f>
        <v>8952.39</v>
      </c>
    </row>
    <row r="76" spans="1:68" ht="19.5" customHeight="1" outlineLevel="1" x14ac:dyDescent="0.3">
      <c r="A76" s="154"/>
      <c r="B76" s="139" t="s">
        <v>83</v>
      </c>
      <c r="C76" s="9">
        <f>'04.2024ΕΛ'!C76</f>
        <v>0</v>
      </c>
      <c r="D76" s="10">
        <f>'04.2024ΕΛ'!D76</f>
        <v>0</v>
      </c>
      <c r="E76" s="10">
        <f>'04.2024ΕΛ'!E76</f>
        <v>0</v>
      </c>
      <c r="F76" s="10">
        <f>'04.2024ΕΛ'!F76</f>
        <v>0</v>
      </c>
      <c r="G76" s="30">
        <f>'04.2024ΕΛ'!G76</f>
        <v>0</v>
      </c>
      <c r="H76" s="83">
        <f>'04.2024ΕΛ'!H76</f>
        <v>0</v>
      </c>
      <c r="I76" s="9">
        <f>'04.2024ΕΛ'!I76</f>
        <v>0</v>
      </c>
      <c r="J76" s="10">
        <f>'04.2024ΕΛ'!J76</f>
        <v>0</v>
      </c>
      <c r="K76" s="10">
        <f>'04.2024ΕΛ'!K76</f>
        <v>0</v>
      </c>
      <c r="L76" s="10">
        <f>'04.2024ΕΛ'!L76</f>
        <v>0</v>
      </c>
      <c r="M76" s="30">
        <f>'04.2024ΕΛ'!M76</f>
        <v>0</v>
      </c>
      <c r="N76" s="83">
        <f>'04.2024ΕΛ'!N76</f>
        <v>0</v>
      </c>
      <c r="O76" s="9">
        <f>'04.2024ΕΛ'!O76</f>
        <v>0</v>
      </c>
      <c r="P76" s="10">
        <f>'04.2024ΕΛ'!P76</f>
        <v>0</v>
      </c>
      <c r="Q76" s="10">
        <f>'04.2024ΕΛ'!Q76</f>
        <v>0</v>
      </c>
      <c r="R76" s="10">
        <f>'04.2024ΕΛ'!R76</f>
        <v>0</v>
      </c>
      <c r="S76" s="30">
        <f>'04.2024ΕΛ'!S76</f>
        <v>0</v>
      </c>
      <c r="T76" s="83">
        <f>'04.2024ΕΛ'!T76</f>
        <v>0</v>
      </c>
      <c r="U76" s="9">
        <f>'04.2024ΕΛ'!U76</f>
        <v>0</v>
      </c>
      <c r="V76" s="10">
        <f>'04.2024ΕΛ'!V76</f>
        <v>0</v>
      </c>
      <c r="W76" s="10">
        <f>'04.2024ΕΛ'!W76</f>
        <v>0</v>
      </c>
      <c r="X76" s="10">
        <f>'04.2024ΕΛ'!X76</f>
        <v>0</v>
      </c>
      <c r="Y76" s="30">
        <f>'04.2024ΕΛ'!Y76</f>
        <v>0</v>
      </c>
      <c r="Z76" s="83">
        <f>'04.2024ΕΛ'!Z76</f>
        <v>0</v>
      </c>
      <c r="AA76" s="9">
        <f>'04.2024ΕΛ'!AA76</f>
        <v>0</v>
      </c>
      <c r="AB76" s="10">
        <f>'04.2024ΕΛ'!AB76</f>
        <v>0</v>
      </c>
      <c r="AC76" s="10">
        <f>'04.2024ΕΛ'!AC76</f>
        <v>0</v>
      </c>
      <c r="AD76" s="10">
        <f>'04.2024ΕΛ'!AD76</f>
        <v>0</v>
      </c>
      <c r="AE76" s="30">
        <f>'04.2024ΕΛ'!AE76</f>
        <v>0</v>
      </c>
      <c r="AF76" s="83">
        <f>'04.2024ΕΛ'!AF76</f>
        <v>0</v>
      </c>
      <c r="AG76" s="9">
        <f>'04.2024ΕΛ'!AG76</f>
        <v>0</v>
      </c>
      <c r="AH76" s="10">
        <f>'04.2024ΕΛ'!AH76</f>
        <v>0</v>
      </c>
      <c r="AI76" s="10">
        <f>'04.2024ΕΛ'!AI76</f>
        <v>0</v>
      </c>
      <c r="AJ76" s="10">
        <f>'04.2024ΕΛ'!AJ76</f>
        <v>0</v>
      </c>
      <c r="AK76" s="30">
        <f>'04.2024ΕΛ'!AK76</f>
        <v>0</v>
      </c>
      <c r="AL76" s="83">
        <f>'04.2024ΕΛ'!AL76</f>
        <v>0</v>
      </c>
      <c r="AM76" s="9">
        <f>'04.2024ΕΛ'!AM76</f>
        <v>0</v>
      </c>
      <c r="AN76" s="10">
        <f>'04.2024ΕΛ'!AN76</f>
        <v>0</v>
      </c>
      <c r="AO76" s="10">
        <f>'04.2024ΕΛ'!AO76</f>
        <v>0</v>
      </c>
      <c r="AP76" s="10">
        <f>'04.2024ΕΛ'!AP76</f>
        <v>0</v>
      </c>
      <c r="AQ76" s="30">
        <f>'04.2024ΕΛ'!AQ76</f>
        <v>0</v>
      </c>
      <c r="AR76" s="83">
        <f>'04.2024ΕΛ'!AR76</f>
        <v>0</v>
      </c>
      <c r="AS76" s="9">
        <f>'04.2024ΕΛ'!AS76</f>
        <v>0</v>
      </c>
      <c r="AT76" s="10">
        <f>'04.2024ΕΛ'!AT76</f>
        <v>0</v>
      </c>
      <c r="AU76" s="10">
        <f>'04.2024ΕΛ'!AU76</f>
        <v>0</v>
      </c>
      <c r="AV76" s="10">
        <f>'04.2024ΕΛ'!AV76</f>
        <v>0</v>
      </c>
      <c r="AW76" s="30">
        <f>'04.2024ΕΛ'!AW76</f>
        <v>0</v>
      </c>
      <c r="AX76" s="83">
        <f>'04.2024ΕΛ'!AX76</f>
        <v>0</v>
      </c>
      <c r="AY76" s="9">
        <f>'04.2024ΕΛ'!AY76</f>
        <v>0</v>
      </c>
      <c r="AZ76" s="10">
        <f>'04.2024ΕΛ'!AZ76</f>
        <v>0</v>
      </c>
      <c r="BA76" s="10">
        <f>'04.2024ΕΛ'!BA76</f>
        <v>0</v>
      </c>
      <c r="BB76" s="10">
        <f>'04.2024ΕΛ'!BB76</f>
        <v>0</v>
      </c>
      <c r="BC76" s="30">
        <f>'04.2024ΕΛ'!BC76</f>
        <v>0</v>
      </c>
      <c r="BD76" s="83">
        <f>'04.2024ΕΛ'!BD76</f>
        <v>0</v>
      </c>
      <c r="BE76" s="9">
        <f>'04.2024ΕΛ'!BE76</f>
        <v>0</v>
      </c>
      <c r="BF76" s="10">
        <f>'04.2024ΕΛ'!BF76</f>
        <v>0</v>
      </c>
      <c r="BG76" s="10">
        <f>'04.2024ΕΛ'!BG76</f>
        <v>0</v>
      </c>
      <c r="BH76" s="10">
        <f>'04.2024ΕΛ'!BH76</f>
        <v>0</v>
      </c>
      <c r="BI76" s="30">
        <f>'04.2024ΕΛ'!BI76</f>
        <v>0</v>
      </c>
      <c r="BJ76" s="83">
        <f>'04.2024ΕΛ'!BJ76</f>
        <v>0</v>
      </c>
      <c r="BK76" s="9">
        <f>'04.2024ΕΛ'!BK76</f>
        <v>0</v>
      </c>
      <c r="BL76" s="10">
        <f>'04.2024ΕΛ'!BL76</f>
        <v>0</v>
      </c>
      <c r="BM76" s="10">
        <f>'04.2024ΕΛ'!BM76</f>
        <v>0</v>
      </c>
      <c r="BN76" s="10">
        <f>'04.2024ΕΛ'!BN76</f>
        <v>0</v>
      </c>
      <c r="BO76" s="30">
        <f>'04.2024ΕΛ'!BO76</f>
        <v>0</v>
      </c>
      <c r="BP76" s="83">
        <f>'04.2024ΕΛ'!BP76</f>
        <v>0</v>
      </c>
    </row>
    <row r="77" spans="1:68" ht="19.5" customHeight="1" outlineLevel="1" x14ac:dyDescent="0.3">
      <c r="A77" s="154"/>
      <c r="B77" s="139" t="s">
        <v>84</v>
      </c>
      <c r="C77" s="9">
        <f>'04.2024ΕΛ'!C77</f>
        <v>0</v>
      </c>
      <c r="D77" s="10">
        <f>'04.2024ΕΛ'!D77</f>
        <v>0</v>
      </c>
      <c r="E77" s="10">
        <f>'04.2024ΕΛ'!E77</f>
        <v>0</v>
      </c>
      <c r="F77" s="10">
        <f>'04.2024ΕΛ'!F77</f>
        <v>0</v>
      </c>
      <c r="G77" s="30">
        <f>'04.2024ΕΛ'!G77</f>
        <v>0</v>
      </c>
      <c r="H77" s="83">
        <f>'04.2024ΕΛ'!H77</f>
        <v>0</v>
      </c>
      <c r="I77" s="9">
        <f>'04.2024ΕΛ'!I77</f>
        <v>0</v>
      </c>
      <c r="J77" s="10">
        <f>'04.2024ΕΛ'!J77</f>
        <v>0</v>
      </c>
      <c r="K77" s="10">
        <f>'04.2024ΕΛ'!K77</f>
        <v>0</v>
      </c>
      <c r="L77" s="10">
        <f>'04.2024ΕΛ'!L77</f>
        <v>0</v>
      </c>
      <c r="M77" s="30">
        <f>'04.2024ΕΛ'!M77</f>
        <v>0</v>
      </c>
      <c r="N77" s="83">
        <f>'04.2024ΕΛ'!N77</f>
        <v>0</v>
      </c>
      <c r="O77" s="9">
        <f>'04.2024ΕΛ'!O77</f>
        <v>0</v>
      </c>
      <c r="P77" s="10">
        <f>'04.2024ΕΛ'!P77</f>
        <v>0</v>
      </c>
      <c r="Q77" s="10">
        <f>'04.2024ΕΛ'!Q77</f>
        <v>0</v>
      </c>
      <c r="R77" s="10">
        <f>'04.2024ΕΛ'!R77</f>
        <v>0</v>
      </c>
      <c r="S77" s="30">
        <f>'04.2024ΕΛ'!S77</f>
        <v>0</v>
      </c>
      <c r="T77" s="83">
        <f>'04.2024ΕΛ'!T77</f>
        <v>0</v>
      </c>
      <c r="U77" s="9">
        <f>'04.2024ΕΛ'!U77</f>
        <v>0</v>
      </c>
      <c r="V77" s="10">
        <f>'04.2024ΕΛ'!V77</f>
        <v>0</v>
      </c>
      <c r="W77" s="10">
        <f>'04.2024ΕΛ'!W77</f>
        <v>0</v>
      </c>
      <c r="X77" s="10">
        <f>'04.2024ΕΛ'!X77</f>
        <v>0</v>
      </c>
      <c r="Y77" s="30">
        <f>'04.2024ΕΛ'!Y77</f>
        <v>0</v>
      </c>
      <c r="Z77" s="83">
        <f>'04.2024ΕΛ'!Z77</f>
        <v>0</v>
      </c>
      <c r="AA77" s="9">
        <f>'04.2024ΕΛ'!AA77</f>
        <v>0</v>
      </c>
      <c r="AB77" s="10">
        <f>'04.2024ΕΛ'!AB77</f>
        <v>0</v>
      </c>
      <c r="AC77" s="10">
        <f>'04.2024ΕΛ'!AC77</f>
        <v>0</v>
      </c>
      <c r="AD77" s="10">
        <f>'04.2024ΕΛ'!AD77</f>
        <v>0</v>
      </c>
      <c r="AE77" s="30">
        <f>'04.2024ΕΛ'!AE77</f>
        <v>0</v>
      </c>
      <c r="AF77" s="83">
        <f>'04.2024ΕΛ'!AF77</f>
        <v>0</v>
      </c>
      <c r="AG77" s="9">
        <f>'04.2024ΕΛ'!AG77</f>
        <v>0</v>
      </c>
      <c r="AH77" s="10">
        <f>'04.2024ΕΛ'!AH77</f>
        <v>0</v>
      </c>
      <c r="AI77" s="10">
        <f>'04.2024ΕΛ'!AI77</f>
        <v>0</v>
      </c>
      <c r="AJ77" s="10">
        <f>'04.2024ΕΛ'!AJ77</f>
        <v>0</v>
      </c>
      <c r="AK77" s="30">
        <f>'04.2024ΕΛ'!AK77</f>
        <v>0</v>
      </c>
      <c r="AL77" s="83">
        <f>'04.2024ΕΛ'!AL77</f>
        <v>0</v>
      </c>
      <c r="AM77" s="9">
        <f>'04.2024ΕΛ'!AM77</f>
        <v>0</v>
      </c>
      <c r="AN77" s="10">
        <f>'04.2024ΕΛ'!AN77</f>
        <v>0</v>
      </c>
      <c r="AO77" s="10">
        <f>'04.2024ΕΛ'!AO77</f>
        <v>0</v>
      </c>
      <c r="AP77" s="10">
        <f>'04.2024ΕΛ'!AP77</f>
        <v>0</v>
      </c>
      <c r="AQ77" s="30">
        <f>'04.2024ΕΛ'!AQ77</f>
        <v>0</v>
      </c>
      <c r="AR77" s="83">
        <f>'04.2024ΕΛ'!AR77</f>
        <v>0</v>
      </c>
      <c r="AS77" s="9">
        <f>'04.2024ΕΛ'!AS77</f>
        <v>0</v>
      </c>
      <c r="AT77" s="10">
        <f>'04.2024ΕΛ'!AT77</f>
        <v>0</v>
      </c>
      <c r="AU77" s="10">
        <f>'04.2024ΕΛ'!AU77</f>
        <v>0</v>
      </c>
      <c r="AV77" s="10">
        <f>'04.2024ΕΛ'!AV77</f>
        <v>0</v>
      </c>
      <c r="AW77" s="30">
        <f>'04.2024ΕΛ'!AW77</f>
        <v>0</v>
      </c>
      <c r="AX77" s="83">
        <f>'04.2024ΕΛ'!AX77</f>
        <v>0</v>
      </c>
      <c r="AY77" s="9">
        <f>'04.2024ΕΛ'!AY77</f>
        <v>0</v>
      </c>
      <c r="AZ77" s="10">
        <f>'04.2024ΕΛ'!AZ77</f>
        <v>0</v>
      </c>
      <c r="BA77" s="10">
        <f>'04.2024ΕΛ'!BA77</f>
        <v>0</v>
      </c>
      <c r="BB77" s="10">
        <f>'04.2024ΕΛ'!BB77</f>
        <v>0</v>
      </c>
      <c r="BC77" s="30">
        <f>'04.2024ΕΛ'!BC77</f>
        <v>0</v>
      </c>
      <c r="BD77" s="83">
        <f>'04.2024ΕΛ'!BD77</f>
        <v>0</v>
      </c>
      <c r="BE77" s="9">
        <f>'04.2024ΕΛ'!BE77</f>
        <v>0</v>
      </c>
      <c r="BF77" s="10">
        <f>'04.2024ΕΛ'!BF77</f>
        <v>0</v>
      </c>
      <c r="BG77" s="10">
        <f>'04.2024ΕΛ'!BG77</f>
        <v>0</v>
      </c>
      <c r="BH77" s="10">
        <f>'04.2024ΕΛ'!BH77</f>
        <v>0</v>
      </c>
      <c r="BI77" s="30">
        <f>'04.2024ΕΛ'!BI77</f>
        <v>0</v>
      </c>
      <c r="BJ77" s="83">
        <f>'04.2024ΕΛ'!BJ77</f>
        <v>0</v>
      </c>
      <c r="BK77" s="9">
        <f>'04.2024ΕΛ'!BK77</f>
        <v>0</v>
      </c>
      <c r="BL77" s="10">
        <f>'04.2024ΕΛ'!BL77</f>
        <v>0</v>
      </c>
      <c r="BM77" s="10">
        <f>'04.2024ΕΛ'!BM77</f>
        <v>0</v>
      </c>
      <c r="BN77" s="10">
        <f>'04.2024ΕΛ'!BN77</f>
        <v>0</v>
      </c>
      <c r="BO77" s="30">
        <f>'04.2024ΕΛ'!BO77</f>
        <v>0</v>
      </c>
      <c r="BP77" s="83">
        <f>'04.2024ΕΛ'!BP77</f>
        <v>0</v>
      </c>
    </row>
    <row r="78" spans="1:68" ht="19.5" customHeight="1" outlineLevel="1" x14ac:dyDescent="0.3">
      <c r="A78" s="154"/>
      <c r="B78" s="139" t="s">
        <v>29</v>
      </c>
      <c r="C78" s="9">
        <f>'04.2024ΕΛ'!C78</f>
        <v>0</v>
      </c>
      <c r="D78" s="10">
        <f>'04.2024ΕΛ'!D78</f>
        <v>0</v>
      </c>
      <c r="E78" s="10">
        <f>'04.2024ΕΛ'!E78</f>
        <v>0</v>
      </c>
      <c r="F78" s="10">
        <f>'04.2024ΕΛ'!F78</f>
        <v>0</v>
      </c>
      <c r="G78" s="30">
        <f>'04.2024ΕΛ'!G78</f>
        <v>0</v>
      </c>
      <c r="H78" s="83">
        <f>'04.2024ΕΛ'!H78</f>
        <v>0</v>
      </c>
      <c r="I78" s="9">
        <f>'04.2024ΕΛ'!I78</f>
        <v>0</v>
      </c>
      <c r="J78" s="10">
        <f>'04.2024ΕΛ'!J78</f>
        <v>0</v>
      </c>
      <c r="K78" s="10">
        <f>'04.2024ΕΛ'!K78</f>
        <v>0</v>
      </c>
      <c r="L78" s="10">
        <f>'04.2024ΕΛ'!L78</f>
        <v>0</v>
      </c>
      <c r="M78" s="30">
        <f>'04.2024ΕΛ'!M78</f>
        <v>0</v>
      </c>
      <c r="N78" s="83">
        <f>'04.2024ΕΛ'!N78</f>
        <v>0</v>
      </c>
      <c r="O78" s="9">
        <f>'04.2024ΕΛ'!O78</f>
        <v>0</v>
      </c>
      <c r="P78" s="10">
        <f>'04.2024ΕΛ'!P78</f>
        <v>0</v>
      </c>
      <c r="Q78" s="10">
        <f>'04.2024ΕΛ'!Q78</f>
        <v>0</v>
      </c>
      <c r="R78" s="10">
        <f>'04.2024ΕΛ'!R78</f>
        <v>0</v>
      </c>
      <c r="S78" s="30">
        <f>'04.2024ΕΛ'!S78</f>
        <v>0</v>
      </c>
      <c r="T78" s="83">
        <f>'04.2024ΕΛ'!T78</f>
        <v>0</v>
      </c>
      <c r="U78" s="9">
        <f>'04.2024ΕΛ'!U78</f>
        <v>0</v>
      </c>
      <c r="V78" s="10">
        <f>'04.2024ΕΛ'!V78</f>
        <v>0</v>
      </c>
      <c r="W78" s="10">
        <f>'04.2024ΕΛ'!W78</f>
        <v>0</v>
      </c>
      <c r="X78" s="10">
        <f>'04.2024ΕΛ'!X78</f>
        <v>0</v>
      </c>
      <c r="Y78" s="30">
        <f>'04.2024ΕΛ'!Y78</f>
        <v>0</v>
      </c>
      <c r="Z78" s="83">
        <f>'04.2024ΕΛ'!Z78</f>
        <v>0</v>
      </c>
      <c r="AA78" s="9">
        <f>'04.2024ΕΛ'!AA78</f>
        <v>0</v>
      </c>
      <c r="AB78" s="10">
        <f>'04.2024ΕΛ'!AB78</f>
        <v>0</v>
      </c>
      <c r="AC78" s="10">
        <f>'04.2024ΕΛ'!AC78</f>
        <v>0</v>
      </c>
      <c r="AD78" s="10">
        <f>'04.2024ΕΛ'!AD78</f>
        <v>0</v>
      </c>
      <c r="AE78" s="30">
        <f>'04.2024ΕΛ'!AE78</f>
        <v>0</v>
      </c>
      <c r="AF78" s="83">
        <f>'04.2024ΕΛ'!AF78</f>
        <v>0</v>
      </c>
      <c r="AG78" s="9">
        <f>'04.2024ΕΛ'!AG78</f>
        <v>0</v>
      </c>
      <c r="AH78" s="10">
        <f>'04.2024ΕΛ'!AH78</f>
        <v>0</v>
      </c>
      <c r="AI78" s="10">
        <f>'04.2024ΕΛ'!AI78</f>
        <v>0</v>
      </c>
      <c r="AJ78" s="10">
        <f>'04.2024ΕΛ'!AJ78</f>
        <v>0</v>
      </c>
      <c r="AK78" s="30">
        <f>'04.2024ΕΛ'!AK78</f>
        <v>0</v>
      </c>
      <c r="AL78" s="83">
        <f>'04.2024ΕΛ'!AL78</f>
        <v>0</v>
      </c>
      <c r="AM78" s="9">
        <f>'04.2024ΕΛ'!AM78</f>
        <v>0</v>
      </c>
      <c r="AN78" s="10">
        <f>'04.2024ΕΛ'!AN78</f>
        <v>0</v>
      </c>
      <c r="AO78" s="10">
        <f>'04.2024ΕΛ'!AO78</f>
        <v>0</v>
      </c>
      <c r="AP78" s="10">
        <f>'04.2024ΕΛ'!AP78</f>
        <v>0</v>
      </c>
      <c r="AQ78" s="30">
        <f>'04.2024ΕΛ'!AQ78</f>
        <v>0</v>
      </c>
      <c r="AR78" s="83">
        <f>'04.2024ΕΛ'!AR78</f>
        <v>0</v>
      </c>
      <c r="AS78" s="9">
        <f>'04.2024ΕΛ'!AS78</f>
        <v>0</v>
      </c>
      <c r="AT78" s="10">
        <f>'04.2024ΕΛ'!AT78</f>
        <v>0</v>
      </c>
      <c r="AU78" s="10">
        <f>'04.2024ΕΛ'!AU78</f>
        <v>0</v>
      </c>
      <c r="AV78" s="10">
        <f>'04.2024ΕΛ'!AV78</f>
        <v>0</v>
      </c>
      <c r="AW78" s="30">
        <f>'04.2024ΕΛ'!AW78</f>
        <v>0</v>
      </c>
      <c r="AX78" s="83">
        <f>'04.2024ΕΛ'!AX78</f>
        <v>0</v>
      </c>
      <c r="AY78" s="9">
        <f>'04.2024ΕΛ'!AY78</f>
        <v>0</v>
      </c>
      <c r="AZ78" s="10">
        <f>'04.2024ΕΛ'!AZ78</f>
        <v>0</v>
      </c>
      <c r="BA78" s="10">
        <f>'04.2024ΕΛ'!BA78</f>
        <v>0</v>
      </c>
      <c r="BB78" s="10">
        <f>'04.2024ΕΛ'!BB78</f>
        <v>0</v>
      </c>
      <c r="BC78" s="30">
        <f>'04.2024ΕΛ'!BC78</f>
        <v>0</v>
      </c>
      <c r="BD78" s="83">
        <f>'04.2024ΕΛ'!BD78</f>
        <v>0</v>
      </c>
      <c r="BE78" s="9">
        <f>'04.2024ΕΛ'!BE78</f>
        <v>0</v>
      </c>
      <c r="BF78" s="10">
        <f>'04.2024ΕΛ'!BF78</f>
        <v>0</v>
      </c>
      <c r="BG78" s="10">
        <f>'04.2024ΕΛ'!BG78</f>
        <v>0</v>
      </c>
      <c r="BH78" s="10">
        <f>'04.2024ΕΛ'!BH78</f>
        <v>0</v>
      </c>
      <c r="BI78" s="30">
        <f>'04.2024ΕΛ'!BI78</f>
        <v>0</v>
      </c>
      <c r="BJ78" s="83">
        <f>'04.2024ΕΛ'!BJ78</f>
        <v>0</v>
      </c>
      <c r="BK78" s="9">
        <f>'04.2024ΕΛ'!BK78</f>
        <v>0</v>
      </c>
      <c r="BL78" s="10">
        <f>'04.2024ΕΛ'!BL78</f>
        <v>0</v>
      </c>
      <c r="BM78" s="10">
        <f>'04.2024ΕΛ'!BM78</f>
        <v>0</v>
      </c>
      <c r="BN78" s="10">
        <f>'04.2024ΕΛ'!BN78</f>
        <v>0</v>
      </c>
      <c r="BO78" s="30">
        <f>'04.2024ΕΛ'!BO78</f>
        <v>0</v>
      </c>
      <c r="BP78" s="83">
        <f>'04.2024ΕΛ'!BP78</f>
        <v>0</v>
      </c>
    </row>
    <row r="79" spans="1:68" ht="19.5" customHeight="1" outlineLevel="1" x14ac:dyDescent="0.3">
      <c r="A79" s="154"/>
      <c r="B79" s="139" t="s">
        <v>85</v>
      </c>
      <c r="C79" s="9">
        <f>'04.2024ΕΛ'!C79</f>
        <v>1</v>
      </c>
      <c r="D79" s="10">
        <f>'04.2024ΕΛ'!D79</f>
        <v>0</v>
      </c>
      <c r="E79" s="10">
        <f>'04.2024ΕΛ'!E79</f>
        <v>9437853</v>
      </c>
      <c r="F79" s="10">
        <f>'04.2024ΕΛ'!F79</f>
        <v>9437853</v>
      </c>
      <c r="G79" s="30">
        <f>'04.2024ΕΛ'!G79</f>
        <v>8952.39</v>
      </c>
      <c r="H79" s="83">
        <f>'04.2024ΕΛ'!H79</f>
        <v>8952.39</v>
      </c>
      <c r="I79" s="9">
        <f>'04.2024ΕΛ'!I79</f>
        <v>0</v>
      </c>
      <c r="J79" s="10">
        <f>'04.2024ΕΛ'!J79</f>
        <v>0</v>
      </c>
      <c r="K79" s="10">
        <f>'04.2024ΕΛ'!K79</f>
        <v>0</v>
      </c>
      <c r="L79" s="10">
        <f>'04.2024ΕΛ'!L79</f>
        <v>0</v>
      </c>
      <c r="M79" s="30">
        <f>'04.2024ΕΛ'!M79</f>
        <v>0</v>
      </c>
      <c r="N79" s="83">
        <f>'04.2024ΕΛ'!N79</f>
        <v>0</v>
      </c>
      <c r="O79" s="9">
        <f>'04.2024ΕΛ'!O79</f>
        <v>0</v>
      </c>
      <c r="P79" s="10">
        <f>'04.2024ΕΛ'!P79</f>
        <v>0</v>
      </c>
      <c r="Q79" s="10">
        <f>'04.2024ΕΛ'!Q79</f>
        <v>0</v>
      </c>
      <c r="R79" s="10">
        <f>'04.2024ΕΛ'!R79</f>
        <v>0</v>
      </c>
      <c r="S79" s="30">
        <f>'04.2024ΕΛ'!S79</f>
        <v>0</v>
      </c>
      <c r="T79" s="83">
        <f>'04.2024ΕΛ'!T79</f>
        <v>0</v>
      </c>
      <c r="U79" s="9">
        <f>'04.2024ΕΛ'!U79</f>
        <v>0</v>
      </c>
      <c r="V79" s="10">
        <f>'04.2024ΕΛ'!V79</f>
        <v>0</v>
      </c>
      <c r="W79" s="10">
        <f>'04.2024ΕΛ'!W79</f>
        <v>0</v>
      </c>
      <c r="X79" s="10">
        <f>'04.2024ΕΛ'!X79</f>
        <v>0</v>
      </c>
      <c r="Y79" s="30">
        <f>'04.2024ΕΛ'!Y79</f>
        <v>0</v>
      </c>
      <c r="Z79" s="83">
        <f>'04.2024ΕΛ'!Z79</f>
        <v>0</v>
      </c>
      <c r="AA79" s="9">
        <f>'04.2024ΕΛ'!AA79</f>
        <v>0</v>
      </c>
      <c r="AB79" s="10">
        <f>'04.2024ΕΛ'!AB79</f>
        <v>0</v>
      </c>
      <c r="AC79" s="10">
        <f>'04.2024ΕΛ'!AC79</f>
        <v>0</v>
      </c>
      <c r="AD79" s="10">
        <f>'04.2024ΕΛ'!AD79</f>
        <v>0</v>
      </c>
      <c r="AE79" s="30">
        <f>'04.2024ΕΛ'!AE79</f>
        <v>0</v>
      </c>
      <c r="AF79" s="83">
        <f>'04.2024ΕΛ'!AF79</f>
        <v>0</v>
      </c>
      <c r="AG79" s="9">
        <f>'04.2024ΕΛ'!AG79</f>
        <v>0</v>
      </c>
      <c r="AH79" s="10">
        <f>'04.2024ΕΛ'!AH79</f>
        <v>0</v>
      </c>
      <c r="AI79" s="10">
        <f>'04.2024ΕΛ'!AI79</f>
        <v>0</v>
      </c>
      <c r="AJ79" s="10">
        <f>'04.2024ΕΛ'!AJ79</f>
        <v>0</v>
      </c>
      <c r="AK79" s="30">
        <f>'04.2024ΕΛ'!AK79</f>
        <v>0</v>
      </c>
      <c r="AL79" s="83">
        <f>'04.2024ΕΛ'!AL79</f>
        <v>0</v>
      </c>
      <c r="AM79" s="9">
        <f>'04.2024ΕΛ'!AM79</f>
        <v>0</v>
      </c>
      <c r="AN79" s="10">
        <f>'04.2024ΕΛ'!AN79</f>
        <v>0</v>
      </c>
      <c r="AO79" s="10">
        <f>'04.2024ΕΛ'!AO79</f>
        <v>0</v>
      </c>
      <c r="AP79" s="10">
        <f>'04.2024ΕΛ'!AP79</f>
        <v>0</v>
      </c>
      <c r="AQ79" s="30">
        <f>'04.2024ΕΛ'!AQ79</f>
        <v>0</v>
      </c>
      <c r="AR79" s="83">
        <f>'04.2024ΕΛ'!AR79</f>
        <v>0</v>
      </c>
      <c r="AS79" s="9">
        <f>'04.2024ΕΛ'!AS79</f>
        <v>0</v>
      </c>
      <c r="AT79" s="10">
        <f>'04.2024ΕΛ'!AT79</f>
        <v>0</v>
      </c>
      <c r="AU79" s="10">
        <f>'04.2024ΕΛ'!AU79</f>
        <v>0</v>
      </c>
      <c r="AV79" s="10">
        <f>'04.2024ΕΛ'!AV79</f>
        <v>0</v>
      </c>
      <c r="AW79" s="30">
        <f>'04.2024ΕΛ'!AW79</f>
        <v>0</v>
      </c>
      <c r="AX79" s="83">
        <f>'04.2024ΕΛ'!AX79</f>
        <v>0</v>
      </c>
      <c r="AY79" s="9">
        <f>'04.2024ΕΛ'!AY79</f>
        <v>0</v>
      </c>
      <c r="AZ79" s="10">
        <f>'04.2024ΕΛ'!AZ79</f>
        <v>0</v>
      </c>
      <c r="BA79" s="10">
        <f>'04.2024ΕΛ'!BA79</f>
        <v>0</v>
      </c>
      <c r="BB79" s="10">
        <f>'04.2024ΕΛ'!BB79</f>
        <v>0</v>
      </c>
      <c r="BC79" s="30">
        <f>'04.2024ΕΛ'!BC79</f>
        <v>0</v>
      </c>
      <c r="BD79" s="83">
        <f>'04.2024ΕΛ'!BD79</f>
        <v>0</v>
      </c>
      <c r="BE79" s="9">
        <f>'04.2024ΕΛ'!BE79</f>
        <v>0</v>
      </c>
      <c r="BF79" s="10">
        <f>'04.2024ΕΛ'!BF79</f>
        <v>0</v>
      </c>
      <c r="BG79" s="10">
        <f>'04.2024ΕΛ'!BG79</f>
        <v>0</v>
      </c>
      <c r="BH79" s="10">
        <f>'04.2024ΕΛ'!BH79</f>
        <v>0</v>
      </c>
      <c r="BI79" s="30">
        <f>'04.2024ΕΛ'!BI79</f>
        <v>0</v>
      </c>
      <c r="BJ79" s="83">
        <f>'04.2024ΕΛ'!BJ79</f>
        <v>0</v>
      </c>
      <c r="BK79" s="9">
        <f>'04.2024ΕΛ'!BK79</f>
        <v>1</v>
      </c>
      <c r="BL79" s="10">
        <f>'04.2024ΕΛ'!BL79</f>
        <v>0</v>
      </c>
      <c r="BM79" s="10">
        <f>'04.2024ΕΛ'!BM79</f>
        <v>9437853</v>
      </c>
      <c r="BN79" s="10">
        <f>'04.2024ΕΛ'!BN79</f>
        <v>9437853</v>
      </c>
      <c r="BO79" s="30">
        <f>'04.2024ΕΛ'!BO79</f>
        <v>8952.39</v>
      </c>
      <c r="BP79" s="83">
        <f>'04.2024ΕΛ'!BP79</f>
        <v>8952.39</v>
      </c>
    </row>
    <row r="80" spans="1:68" ht="19.5" customHeight="1" outlineLevel="1" thickBot="1" x14ac:dyDescent="0.35">
      <c r="A80" s="155"/>
      <c r="B80" s="139" t="s">
        <v>86</v>
      </c>
      <c r="C80" s="160">
        <f>'04.2024ΕΛ'!C80</f>
        <v>0</v>
      </c>
      <c r="D80" s="148">
        <f>'04.2024ΕΛ'!D80</f>
        <v>0</v>
      </c>
      <c r="E80" s="157">
        <f>'04.2024ΕΛ'!E80</f>
        <v>0</v>
      </c>
      <c r="F80" s="10">
        <f>'04.2024ΕΛ'!F80</f>
        <v>0</v>
      </c>
      <c r="G80" s="140">
        <f>'04.2024ΕΛ'!G80</f>
        <v>0</v>
      </c>
      <c r="H80" s="83">
        <f>'04.2024ΕΛ'!H80</f>
        <v>0</v>
      </c>
      <c r="I80" s="160">
        <f>'04.2024ΕΛ'!I80</f>
        <v>0</v>
      </c>
      <c r="J80" s="148">
        <f>'04.2024ΕΛ'!J80</f>
        <v>0</v>
      </c>
      <c r="K80" s="157">
        <f>'04.2024ΕΛ'!K80</f>
        <v>0</v>
      </c>
      <c r="L80" s="10">
        <f>'04.2024ΕΛ'!L80</f>
        <v>0</v>
      </c>
      <c r="M80" s="140">
        <f>'04.2024ΕΛ'!M80</f>
        <v>0</v>
      </c>
      <c r="N80" s="83">
        <f>'04.2024ΕΛ'!N80</f>
        <v>0</v>
      </c>
      <c r="O80" s="160">
        <f>'04.2024ΕΛ'!O80</f>
        <v>0</v>
      </c>
      <c r="P80" s="148">
        <f>'04.2024ΕΛ'!P80</f>
        <v>0</v>
      </c>
      <c r="Q80" s="157">
        <f>'04.2024ΕΛ'!Q80</f>
        <v>0</v>
      </c>
      <c r="R80" s="10">
        <f>'04.2024ΕΛ'!R80</f>
        <v>0</v>
      </c>
      <c r="S80" s="140">
        <f>'04.2024ΕΛ'!S80</f>
        <v>0</v>
      </c>
      <c r="T80" s="83">
        <f>'04.2024ΕΛ'!T80</f>
        <v>0</v>
      </c>
      <c r="U80" s="160">
        <f>'04.2024ΕΛ'!U80</f>
        <v>0</v>
      </c>
      <c r="V80" s="148">
        <f>'04.2024ΕΛ'!V80</f>
        <v>0</v>
      </c>
      <c r="W80" s="157">
        <f>'04.2024ΕΛ'!W80</f>
        <v>0</v>
      </c>
      <c r="X80" s="10">
        <f>'04.2024ΕΛ'!X80</f>
        <v>0</v>
      </c>
      <c r="Y80" s="140">
        <f>'04.2024ΕΛ'!Y80</f>
        <v>0</v>
      </c>
      <c r="Z80" s="83">
        <f>'04.2024ΕΛ'!Z80</f>
        <v>0</v>
      </c>
      <c r="AA80" s="160">
        <f>'04.2024ΕΛ'!AA80</f>
        <v>0</v>
      </c>
      <c r="AB80" s="148">
        <f>'04.2024ΕΛ'!AB80</f>
        <v>0</v>
      </c>
      <c r="AC80" s="157">
        <f>'04.2024ΕΛ'!AC80</f>
        <v>0</v>
      </c>
      <c r="AD80" s="10">
        <f>'04.2024ΕΛ'!AD80</f>
        <v>0</v>
      </c>
      <c r="AE80" s="140">
        <f>'04.2024ΕΛ'!AE80</f>
        <v>0</v>
      </c>
      <c r="AF80" s="83">
        <f>'04.2024ΕΛ'!AF80</f>
        <v>0</v>
      </c>
      <c r="AG80" s="160">
        <f>'04.2024ΕΛ'!AG80</f>
        <v>0</v>
      </c>
      <c r="AH80" s="148">
        <f>'04.2024ΕΛ'!AH80</f>
        <v>0</v>
      </c>
      <c r="AI80" s="157">
        <f>'04.2024ΕΛ'!AI80</f>
        <v>0</v>
      </c>
      <c r="AJ80" s="10">
        <f>'04.2024ΕΛ'!AJ80</f>
        <v>0</v>
      </c>
      <c r="AK80" s="140">
        <f>'04.2024ΕΛ'!AK80</f>
        <v>0</v>
      </c>
      <c r="AL80" s="83">
        <f>'04.2024ΕΛ'!AL80</f>
        <v>0</v>
      </c>
      <c r="AM80" s="160">
        <f>'04.2024ΕΛ'!AM80</f>
        <v>0</v>
      </c>
      <c r="AN80" s="148">
        <f>'04.2024ΕΛ'!AN80</f>
        <v>0</v>
      </c>
      <c r="AO80" s="157">
        <f>'04.2024ΕΛ'!AO80</f>
        <v>0</v>
      </c>
      <c r="AP80" s="10">
        <f>'04.2024ΕΛ'!AP80</f>
        <v>0</v>
      </c>
      <c r="AQ80" s="140">
        <f>'04.2024ΕΛ'!AQ80</f>
        <v>0</v>
      </c>
      <c r="AR80" s="83">
        <f>'04.2024ΕΛ'!AR80</f>
        <v>0</v>
      </c>
      <c r="AS80" s="160">
        <f>'04.2024ΕΛ'!AS80</f>
        <v>0</v>
      </c>
      <c r="AT80" s="148">
        <f>'04.2024ΕΛ'!AT80</f>
        <v>0</v>
      </c>
      <c r="AU80" s="157">
        <f>'04.2024ΕΛ'!AU80</f>
        <v>0</v>
      </c>
      <c r="AV80" s="10">
        <f>'04.2024ΕΛ'!AV80</f>
        <v>0</v>
      </c>
      <c r="AW80" s="140">
        <f>'04.2024ΕΛ'!AW80</f>
        <v>0</v>
      </c>
      <c r="AX80" s="83">
        <f>'04.2024ΕΛ'!AX80</f>
        <v>0</v>
      </c>
      <c r="AY80" s="160">
        <f>'04.2024ΕΛ'!AY80</f>
        <v>0</v>
      </c>
      <c r="AZ80" s="148">
        <f>'04.2024ΕΛ'!AZ80</f>
        <v>0</v>
      </c>
      <c r="BA80" s="157">
        <f>'04.2024ΕΛ'!BA80</f>
        <v>0</v>
      </c>
      <c r="BB80" s="10">
        <f>'04.2024ΕΛ'!BB80</f>
        <v>0</v>
      </c>
      <c r="BC80" s="140">
        <f>'04.2024ΕΛ'!BC80</f>
        <v>0</v>
      </c>
      <c r="BD80" s="83">
        <f>'04.2024ΕΛ'!BD80</f>
        <v>0</v>
      </c>
      <c r="BE80" s="160">
        <f>'04.2024ΕΛ'!BE80</f>
        <v>0</v>
      </c>
      <c r="BF80" s="148">
        <f>'04.2024ΕΛ'!BF80</f>
        <v>0</v>
      </c>
      <c r="BG80" s="157">
        <f>'04.2024ΕΛ'!BG80</f>
        <v>0</v>
      </c>
      <c r="BH80" s="10">
        <f>'04.2024ΕΛ'!BH80</f>
        <v>0</v>
      </c>
      <c r="BI80" s="140">
        <f>'04.2024ΕΛ'!BI80</f>
        <v>0</v>
      </c>
      <c r="BJ80" s="83">
        <f>'04.2024ΕΛ'!BJ80</f>
        <v>0</v>
      </c>
      <c r="BK80" s="160">
        <f>'04.2024ΕΛ'!BK80</f>
        <v>0</v>
      </c>
      <c r="BL80" s="148">
        <f>'04.2024ΕΛ'!BL80</f>
        <v>0</v>
      </c>
      <c r="BM80" s="157">
        <f>'04.2024ΕΛ'!BM80</f>
        <v>0</v>
      </c>
      <c r="BN80" s="10">
        <f>'04.2024ΕΛ'!BN80</f>
        <v>0</v>
      </c>
      <c r="BO80" s="140">
        <f>'04.2024ΕΛ'!BO80</f>
        <v>0</v>
      </c>
      <c r="BP80" s="83">
        <f>'04.2024ΕΛ'!BP80</f>
        <v>0</v>
      </c>
    </row>
    <row r="81" spans="1:68" ht="18" outlineLevel="1" x14ac:dyDescent="0.3">
      <c r="A81" s="153">
        <v>13</v>
      </c>
      <c r="B81" s="141" t="s">
        <v>98</v>
      </c>
      <c r="C81" s="73">
        <f>'04.2024ΕΛ'!C81</f>
        <v>12514</v>
      </c>
      <c r="D81" s="74">
        <f>'04.2024ΕΛ'!D81</f>
        <v>0</v>
      </c>
      <c r="E81" s="74">
        <f>'04.2024ΕΛ'!E81</f>
        <v>4682087</v>
      </c>
      <c r="F81" s="74">
        <f>'04.2024ΕΛ'!F81</f>
        <v>374.14791433594377</v>
      </c>
      <c r="G81" s="82">
        <f>'04.2024ΕΛ'!G81</f>
        <v>64308.66</v>
      </c>
      <c r="H81" s="37">
        <f>'04.2024ΕΛ'!H81</f>
        <v>5.1389371903468115</v>
      </c>
      <c r="I81" s="73">
        <f>'04.2024ΕΛ'!I81</f>
        <v>5874</v>
      </c>
      <c r="J81" s="74">
        <f>'04.2024ΕΛ'!J81</f>
        <v>0</v>
      </c>
      <c r="K81" s="74">
        <f>'04.2024ΕΛ'!K81</f>
        <v>1368926</v>
      </c>
      <c r="L81" s="74">
        <f>'04.2024ΕΛ'!L81</f>
        <v>233.04834865509022</v>
      </c>
      <c r="M81" s="82">
        <f>'04.2024ΕΛ'!M81</f>
        <v>36937.550000000003</v>
      </c>
      <c r="N81" s="37">
        <f>'04.2024ΕΛ'!N81</f>
        <v>6.2883129043241404</v>
      </c>
      <c r="O81" s="73">
        <f>'04.2024ΕΛ'!O81</f>
        <v>9623</v>
      </c>
      <c r="P81" s="74">
        <f>'04.2024ΕΛ'!P81</f>
        <v>0</v>
      </c>
      <c r="Q81" s="74">
        <f>'04.2024ΕΛ'!Q81</f>
        <v>2298129</v>
      </c>
      <c r="R81" s="74">
        <f>'04.2024ΕΛ'!R81</f>
        <v>238.81627351137899</v>
      </c>
      <c r="S81" s="82">
        <f>'04.2024ΕΛ'!S81</f>
        <v>71135.709999999992</v>
      </c>
      <c r="T81" s="37">
        <f>'04.2024ΕΛ'!T81</f>
        <v>7.392259170736776</v>
      </c>
      <c r="U81" s="73">
        <f>'04.2024ΕΛ'!U81</f>
        <v>31</v>
      </c>
      <c r="V81" s="74">
        <f>'04.2024ΕΛ'!V81</f>
        <v>0</v>
      </c>
      <c r="W81" s="74">
        <f>'04.2024ΕΛ'!W81</f>
        <v>175799</v>
      </c>
      <c r="X81" s="74">
        <f>'04.2024ΕΛ'!X81</f>
        <v>5670.9354838709678</v>
      </c>
      <c r="Y81" s="82">
        <f>'04.2024ΕΛ'!Y81</f>
        <v>884.83999999999992</v>
      </c>
      <c r="Z81" s="37">
        <f>'04.2024ΕΛ'!Z81</f>
        <v>28.543225806451609</v>
      </c>
      <c r="AA81" s="73">
        <f>'04.2024ΕΛ'!AA81</f>
        <v>139</v>
      </c>
      <c r="AB81" s="74">
        <f>'04.2024ΕΛ'!AB81</f>
        <v>0</v>
      </c>
      <c r="AC81" s="74">
        <f>'04.2024ΕΛ'!AC81</f>
        <v>417733</v>
      </c>
      <c r="AD81" s="74">
        <f>'04.2024ΕΛ'!AD81</f>
        <v>3005.2733812949641</v>
      </c>
      <c r="AE81" s="82">
        <f>'04.2024ΕΛ'!AE81</f>
        <v>2893.08</v>
      </c>
      <c r="AF81" s="37">
        <f>'04.2024ΕΛ'!AF81</f>
        <v>20.813525179856114</v>
      </c>
      <c r="AG81" s="73">
        <f>'04.2024ΕΛ'!AG81</f>
        <v>93</v>
      </c>
      <c r="AH81" s="74">
        <f>'04.2024ΕΛ'!AH81</f>
        <v>0</v>
      </c>
      <c r="AI81" s="74">
        <f>'04.2024ΕΛ'!AI81</f>
        <v>3250559</v>
      </c>
      <c r="AJ81" s="74">
        <f>'04.2024ΕΛ'!AJ81</f>
        <v>34952.247311827959</v>
      </c>
      <c r="AK81" s="82">
        <f>'04.2024ΕΛ'!AK81</f>
        <v>8631.5</v>
      </c>
      <c r="AL81" s="37">
        <f>'04.2024ΕΛ'!AL81</f>
        <v>92.811827956989248</v>
      </c>
      <c r="AM81" s="73">
        <f>'04.2024ΕΛ'!AM81</f>
        <v>0</v>
      </c>
      <c r="AN81" s="74">
        <f>'04.2024ΕΛ'!AN81</f>
        <v>0</v>
      </c>
      <c r="AO81" s="74">
        <f>'04.2024ΕΛ'!AO81</f>
        <v>0</v>
      </c>
      <c r="AP81" s="74">
        <f>'04.2024ΕΛ'!AP81</f>
        <v>0</v>
      </c>
      <c r="AQ81" s="82">
        <f>'04.2024ΕΛ'!AQ81</f>
        <v>0</v>
      </c>
      <c r="AR81" s="37">
        <f>'04.2024ΕΛ'!AR81</f>
        <v>0</v>
      </c>
      <c r="AS81" s="73">
        <f>'04.2024ΕΛ'!AS81</f>
        <v>0</v>
      </c>
      <c r="AT81" s="74">
        <f>'04.2024ΕΛ'!AT81</f>
        <v>0</v>
      </c>
      <c r="AU81" s="74">
        <f>'04.2024ΕΛ'!AU81</f>
        <v>0</v>
      </c>
      <c r="AV81" s="74">
        <f>'04.2024ΕΛ'!AV81</f>
        <v>0</v>
      </c>
      <c r="AW81" s="82">
        <f>'04.2024ΕΛ'!AW81</f>
        <v>0</v>
      </c>
      <c r="AX81" s="37">
        <f>'04.2024ΕΛ'!AX81</f>
        <v>0</v>
      </c>
      <c r="AY81" s="73">
        <f>'04.2024ΕΛ'!AY81</f>
        <v>0</v>
      </c>
      <c r="AZ81" s="74">
        <f>'04.2024ΕΛ'!AZ81</f>
        <v>0</v>
      </c>
      <c r="BA81" s="74">
        <f>'04.2024ΕΛ'!BA81</f>
        <v>0</v>
      </c>
      <c r="BB81" s="74">
        <f>'04.2024ΕΛ'!BB81</f>
        <v>0</v>
      </c>
      <c r="BC81" s="82">
        <f>'04.2024ΕΛ'!BC81</f>
        <v>0</v>
      </c>
      <c r="BD81" s="37">
        <f>'04.2024ΕΛ'!BD81</f>
        <v>0</v>
      </c>
      <c r="BE81" s="73">
        <f>'04.2024ΕΛ'!BE81</f>
        <v>0</v>
      </c>
      <c r="BF81" s="74">
        <f>'04.2024ΕΛ'!BF81</f>
        <v>0</v>
      </c>
      <c r="BG81" s="74">
        <f>'04.2024ΕΛ'!BG81</f>
        <v>0</v>
      </c>
      <c r="BH81" s="74">
        <f>'04.2024ΕΛ'!BH81</f>
        <v>0</v>
      </c>
      <c r="BI81" s="82">
        <f>'04.2024ΕΛ'!BI81</f>
        <v>0</v>
      </c>
      <c r="BJ81" s="37">
        <f>'04.2024ΕΛ'!BJ81</f>
        <v>0</v>
      </c>
      <c r="BK81" s="73">
        <f>'04.2024ΕΛ'!BK81</f>
        <v>28274</v>
      </c>
      <c r="BL81" s="74">
        <f>'04.2024ΕΛ'!BL81</f>
        <v>0</v>
      </c>
      <c r="BM81" s="74">
        <f>'04.2024ΕΛ'!BM81</f>
        <v>12193233</v>
      </c>
      <c r="BN81" s="74">
        <f>'04.2024ΕΛ'!BN81</f>
        <v>431.25249345688621</v>
      </c>
      <c r="BO81" s="82">
        <f>'04.2024ΕΛ'!BO81</f>
        <v>184791.34</v>
      </c>
      <c r="BP81" s="37">
        <f>'04.2024ΕΛ'!BP81</f>
        <v>6.5357338897927422</v>
      </c>
    </row>
    <row r="82" spans="1:68" ht="19.5" customHeight="1" outlineLevel="1" x14ac:dyDescent="0.3">
      <c r="A82" s="154"/>
      <c r="B82" s="139" t="s">
        <v>83</v>
      </c>
      <c r="C82" s="9">
        <f>'04.2024ΕΛ'!C82</f>
        <v>12287</v>
      </c>
      <c r="D82" s="10">
        <f>'04.2024ΕΛ'!D82</f>
        <v>0</v>
      </c>
      <c r="E82" s="10">
        <f>'04.2024ΕΛ'!E82</f>
        <v>2398056</v>
      </c>
      <c r="F82" s="10">
        <f>'04.2024ΕΛ'!F82</f>
        <v>195.17017986489785</v>
      </c>
      <c r="G82" s="30">
        <f>'04.2024ΕΛ'!G82</f>
        <v>56808.240000000005</v>
      </c>
      <c r="H82" s="83">
        <f>'04.2024ΕΛ'!H82</f>
        <v>4.6234426629771308</v>
      </c>
      <c r="I82" s="9">
        <f>'04.2024ΕΛ'!I82</f>
        <v>5745</v>
      </c>
      <c r="J82" s="10">
        <f>'04.2024ΕΛ'!J82</f>
        <v>0</v>
      </c>
      <c r="K82" s="10">
        <f>'04.2024ΕΛ'!K82</f>
        <v>1004054</v>
      </c>
      <c r="L82" s="10">
        <f>'04.2024ΕΛ'!L82</f>
        <v>174.77006092254135</v>
      </c>
      <c r="M82" s="30">
        <f>'04.2024ΕΛ'!M82</f>
        <v>32965.520000000004</v>
      </c>
      <c r="N82" s="83">
        <f>'04.2024ΕΛ'!N82</f>
        <v>5.7381235857267194</v>
      </c>
      <c r="O82" s="9">
        <f>'04.2024ΕΛ'!O82</f>
        <v>9354</v>
      </c>
      <c r="P82" s="10">
        <f>'04.2024ΕΛ'!P82</f>
        <v>0</v>
      </c>
      <c r="Q82" s="10">
        <f>'04.2024ΕΛ'!Q82</f>
        <v>1511772</v>
      </c>
      <c r="R82" s="10">
        <f>'04.2024ΕΛ'!R82</f>
        <v>161.61770365618986</v>
      </c>
      <c r="S82" s="30">
        <f>'04.2024ΕΛ'!S82</f>
        <v>55200.59</v>
      </c>
      <c r="T82" s="83">
        <f>'04.2024ΕΛ'!T82</f>
        <v>5.9012818045755822</v>
      </c>
      <c r="U82" s="9">
        <f>'04.2024ΕΛ'!U82</f>
        <v>30</v>
      </c>
      <c r="V82" s="10">
        <f>'04.2024ΕΛ'!V82</f>
        <v>0</v>
      </c>
      <c r="W82" s="10">
        <f>'04.2024ΕΛ'!W82</f>
        <v>3067</v>
      </c>
      <c r="X82" s="10">
        <f>'04.2024ΕΛ'!X82</f>
        <v>102.23333333333333</v>
      </c>
      <c r="Y82" s="30">
        <f>'04.2024ΕΛ'!Y82</f>
        <v>255.16</v>
      </c>
      <c r="Z82" s="83">
        <f>'04.2024ΕΛ'!Z82</f>
        <v>8.5053333333333327</v>
      </c>
      <c r="AA82" s="9">
        <f>'04.2024ΕΛ'!AA82</f>
        <v>135</v>
      </c>
      <c r="AB82" s="10">
        <f>'04.2024ΕΛ'!AB82</f>
        <v>0</v>
      </c>
      <c r="AC82" s="10">
        <f>'04.2024ΕΛ'!AC82</f>
        <v>22036</v>
      </c>
      <c r="AD82" s="10">
        <f>'04.2024ΕΛ'!AD82</f>
        <v>163.22962962962964</v>
      </c>
      <c r="AE82" s="30">
        <f>'04.2024ΕΛ'!AE82</f>
        <v>1157.9000000000001</v>
      </c>
      <c r="AF82" s="83">
        <f>'04.2024ΕΛ'!AF82</f>
        <v>8.5770370370370372</v>
      </c>
      <c r="AG82" s="9">
        <f>'04.2024ΕΛ'!AG82</f>
        <v>90</v>
      </c>
      <c r="AH82" s="10">
        <f>'04.2024ΕΛ'!AH82</f>
        <v>0</v>
      </c>
      <c r="AI82" s="10">
        <f>'04.2024ΕΛ'!AI82</f>
        <v>10963</v>
      </c>
      <c r="AJ82" s="10">
        <f>'04.2024ΕΛ'!AJ82</f>
        <v>121.81111111111112</v>
      </c>
      <c r="AK82" s="30">
        <f>'04.2024ΕΛ'!AK82</f>
        <v>723.32</v>
      </c>
      <c r="AL82" s="83">
        <f>'04.2024ΕΛ'!AL82</f>
        <v>8.036888888888889</v>
      </c>
      <c r="AM82" s="9">
        <f>'04.2024ΕΛ'!AM82</f>
        <v>0</v>
      </c>
      <c r="AN82" s="10">
        <f>'04.2024ΕΛ'!AN82</f>
        <v>0</v>
      </c>
      <c r="AO82" s="10">
        <f>'04.2024ΕΛ'!AO82</f>
        <v>0</v>
      </c>
      <c r="AP82" s="10">
        <f>'04.2024ΕΛ'!AP82</f>
        <v>0</v>
      </c>
      <c r="AQ82" s="30">
        <f>'04.2024ΕΛ'!AQ82</f>
        <v>0</v>
      </c>
      <c r="AR82" s="83">
        <f>'04.2024ΕΛ'!AR82</f>
        <v>0</v>
      </c>
      <c r="AS82" s="9">
        <f>'04.2024ΕΛ'!AS82</f>
        <v>0</v>
      </c>
      <c r="AT82" s="10">
        <f>'04.2024ΕΛ'!AT82</f>
        <v>0</v>
      </c>
      <c r="AU82" s="10">
        <f>'04.2024ΕΛ'!AU82</f>
        <v>0</v>
      </c>
      <c r="AV82" s="10">
        <f>'04.2024ΕΛ'!AV82</f>
        <v>0</v>
      </c>
      <c r="AW82" s="30">
        <f>'04.2024ΕΛ'!AW82</f>
        <v>0</v>
      </c>
      <c r="AX82" s="83">
        <f>'04.2024ΕΛ'!AX82</f>
        <v>0</v>
      </c>
      <c r="AY82" s="9">
        <f>'04.2024ΕΛ'!AY82</f>
        <v>0</v>
      </c>
      <c r="AZ82" s="10">
        <f>'04.2024ΕΛ'!AZ82</f>
        <v>0</v>
      </c>
      <c r="BA82" s="10">
        <f>'04.2024ΕΛ'!BA82</f>
        <v>0</v>
      </c>
      <c r="BB82" s="10">
        <f>'04.2024ΕΛ'!BB82</f>
        <v>0</v>
      </c>
      <c r="BC82" s="30">
        <f>'04.2024ΕΛ'!BC82</f>
        <v>0</v>
      </c>
      <c r="BD82" s="83">
        <f>'04.2024ΕΛ'!BD82</f>
        <v>0</v>
      </c>
      <c r="BE82" s="9">
        <f>'04.2024ΕΛ'!BE82</f>
        <v>0</v>
      </c>
      <c r="BF82" s="10">
        <f>'04.2024ΕΛ'!BF82</f>
        <v>0</v>
      </c>
      <c r="BG82" s="10">
        <f>'04.2024ΕΛ'!BG82</f>
        <v>0</v>
      </c>
      <c r="BH82" s="10">
        <f>'04.2024ΕΛ'!BH82</f>
        <v>0</v>
      </c>
      <c r="BI82" s="30">
        <f>'04.2024ΕΛ'!BI82</f>
        <v>0</v>
      </c>
      <c r="BJ82" s="83">
        <f>'04.2024ΕΛ'!BJ82</f>
        <v>0</v>
      </c>
      <c r="BK82" s="9">
        <f>'04.2024ΕΛ'!BK82</f>
        <v>27641</v>
      </c>
      <c r="BL82" s="10">
        <f>'04.2024ΕΛ'!BL82</f>
        <v>0</v>
      </c>
      <c r="BM82" s="10">
        <f>'04.2024ΕΛ'!BM82</f>
        <v>4949948</v>
      </c>
      <c r="BN82" s="10">
        <f>'04.2024ΕΛ'!BN82</f>
        <v>179.07991751383813</v>
      </c>
      <c r="BO82" s="30">
        <f>'04.2024ΕΛ'!BO82</f>
        <v>147110.73000000001</v>
      </c>
      <c r="BP82" s="83">
        <f>'04.2024ΕΛ'!BP82</f>
        <v>5.3221927571361389</v>
      </c>
    </row>
    <row r="83" spans="1:68" ht="19.5" customHeight="1" outlineLevel="1" x14ac:dyDescent="0.3">
      <c r="A83" s="154"/>
      <c r="B83" s="139" t="s">
        <v>84</v>
      </c>
      <c r="C83" s="9">
        <f>'04.2024ΕΛ'!C83</f>
        <v>226</v>
      </c>
      <c r="D83" s="10">
        <f>'04.2024ΕΛ'!D83</f>
        <v>0</v>
      </c>
      <c r="E83" s="10">
        <f>'04.2024ΕΛ'!E83</f>
        <v>345460</v>
      </c>
      <c r="F83" s="10">
        <f>'04.2024ΕΛ'!F83</f>
        <v>1528.5840707964601</v>
      </c>
      <c r="G83" s="30">
        <f>'04.2024ΕΛ'!G83</f>
        <v>5497.59</v>
      </c>
      <c r="H83" s="83">
        <f>'04.2024ΕΛ'!H83</f>
        <v>24.325619469026549</v>
      </c>
      <c r="I83" s="9">
        <f>'04.2024ΕΛ'!I83</f>
        <v>128</v>
      </c>
      <c r="J83" s="10">
        <f>'04.2024ΕΛ'!J83</f>
        <v>0</v>
      </c>
      <c r="K83" s="10">
        <f>'04.2024ΕΛ'!K83</f>
        <v>143393</v>
      </c>
      <c r="L83" s="10">
        <f>'04.2024ΕΛ'!L83</f>
        <v>1120.2578125</v>
      </c>
      <c r="M83" s="30">
        <f>'04.2024ΕΛ'!M83</f>
        <v>3374.8900000000003</v>
      </c>
      <c r="N83" s="83">
        <f>'04.2024ΕΛ'!N83</f>
        <v>26.366328125000003</v>
      </c>
      <c r="O83" s="9">
        <f>'04.2024ΕΛ'!O83</f>
        <v>269</v>
      </c>
      <c r="P83" s="10">
        <f>'04.2024ΕΛ'!P83</f>
        <v>0</v>
      </c>
      <c r="Q83" s="10">
        <f>'04.2024ΕΛ'!Q83</f>
        <v>786357</v>
      </c>
      <c r="R83" s="10">
        <f>'04.2024ΕΛ'!R83</f>
        <v>2923.2602230483271</v>
      </c>
      <c r="S83" s="30">
        <f>'04.2024ΕΛ'!S83</f>
        <v>15935.119999999999</v>
      </c>
      <c r="T83" s="83">
        <f>'04.2024ΕΛ'!T83</f>
        <v>59.238364312267656</v>
      </c>
      <c r="U83" s="9">
        <f>'04.2024ΕΛ'!U83</f>
        <v>0</v>
      </c>
      <c r="V83" s="10">
        <f>'04.2024ΕΛ'!V83</f>
        <v>0</v>
      </c>
      <c r="W83" s="10">
        <f>'04.2024ΕΛ'!W83</f>
        <v>0</v>
      </c>
      <c r="X83" s="10">
        <f>'04.2024ΕΛ'!X83</f>
        <v>0</v>
      </c>
      <c r="Y83" s="30">
        <f>'04.2024ΕΛ'!Y83</f>
        <v>0</v>
      </c>
      <c r="Z83" s="83">
        <f>'04.2024ΕΛ'!Z83</f>
        <v>0</v>
      </c>
      <c r="AA83" s="9">
        <f>'04.2024ΕΛ'!AA83</f>
        <v>3</v>
      </c>
      <c r="AB83" s="10">
        <f>'04.2024ΕΛ'!AB83</f>
        <v>0</v>
      </c>
      <c r="AC83" s="10">
        <f>'04.2024ΕΛ'!AC83</f>
        <v>22243</v>
      </c>
      <c r="AD83" s="10">
        <f>'04.2024ΕΛ'!AD83</f>
        <v>7414.333333333333</v>
      </c>
      <c r="AE83" s="30">
        <f>'04.2024ΕΛ'!AE83</f>
        <v>366.05</v>
      </c>
      <c r="AF83" s="83">
        <f>'04.2024ΕΛ'!AF83</f>
        <v>122.01666666666667</v>
      </c>
      <c r="AG83" s="9">
        <f>'04.2024ΕΛ'!AG83</f>
        <v>0</v>
      </c>
      <c r="AH83" s="10">
        <f>'04.2024ΕΛ'!AH83</f>
        <v>0</v>
      </c>
      <c r="AI83" s="10">
        <f>'04.2024ΕΛ'!AI83</f>
        <v>0</v>
      </c>
      <c r="AJ83" s="10">
        <f>'04.2024ΕΛ'!AJ83</f>
        <v>0</v>
      </c>
      <c r="AK83" s="30">
        <f>'04.2024ΕΛ'!AK83</f>
        <v>0</v>
      </c>
      <c r="AL83" s="83">
        <f>'04.2024ΕΛ'!AL83</f>
        <v>0</v>
      </c>
      <c r="AM83" s="9">
        <f>'04.2024ΕΛ'!AM83</f>
        <v>0</v>
      </c>
      <c r="AN83" s="10">
        <f>'04.2024ΕΛ'!AN83</f>
        <v>0</v>
      </c>
      <c r="AO83" s="10">
        <f>'04.2024ΕΛ'!AO83</f>
        <v>0</v>
      </c>
      <c r="AP83" s="10">
        <f>'04.2024ΕΛ'!AP83</f>
        <v>0</v>
      </c>
      <c r="AQ83" s="30">
        <f>'04.2024ΕΛ'!AQ83</f>
        <v>0</v>
      </c>
      <c r="AR83" s="83">
        <f>'04.2024ΕΛ'!AR83</f>
        <v>0</v>
      </c>
      <c r="AS83" s="9">
        <f>'04.2024ΕΛ'!AS83</f>
        <v>0</v>
      </c>
      <c r="AT83" s="10">
        <f>'04.2024ΕΛ'!AT83</f>
        <v>0</v>
      </c>
      <c r="AU83" s="10">
        <f>'04.2024ΕΛ'!AU83</f>
        <v>0</v>
      </c>
      <c r="AV83" s="10">
        <f>'04.2024ΕΛ'!AV83</f>
        <v>0</v>
      </c>
      <c r="AW83" s="30">
        <f>'04.2024ΕΛ'!AW83</f>
        <v>0</v>
      </c>
      <c r="AX83" s="83">
        <f>'04.2024ΕΛ'!AX83</f>
        <v>0</v>
      </c>
      <c r="AY83" s="9">
        <f>'04.2024ΕΛ'!AY83</f>
        <v>0</v>
      </c>
      <c r="AZ83" s="10">
        <f>'04.2024ΕΛ'!AZ83</f>
        <v>0</v>
      </c>
      <c r="BA83" s="10">
        <f>'04.2024ΕΛ'!BA83</f>
        <v>0</v>
      </c>
      <c r="BB83" s="10">
        <f>'04.2024ΕΛ'!BB83</f>
        <v>0</v>
      </c>
      <c r="BC83" s="30">
        <f>'04.2024ΕΛ'!BC83</f>
        <v>0</v>
      </c>
      <c r="BD83" s="83">
        <f>'04.2024ΕΛ'!BD83</f>
        <v>0</v>
      </c>
      <c r="BE83" s="9">
        <f>'04.2024ΕΛ'!BE83</f>
        <v>0</v>
      </c>
      <c r="BF83" s="10">
        <f>'04.2024ΕΛ'!BF83</f>
        <v>0</v>
      </c>
      <c r="BG83" s="10">
        <f>'04.2024ΕΛ'!BG83</f>
        <v>0</v>
      </c>
      <c r="BH83" s="10">
        <f>'04.2024ΕΛ'!BH83</f>
        <v>0</v>
      </c>
      <c r="BI83" s="30">
        <f>'04.2024ΕΛ'!BI83</f>
        <v>0</v>
      </c>
      <c r="BJ83" s="83">
        <f>'04.2024ΕΛ'!BJ83</f>
        <v>0</v>
      </c>
      <c r="BK83" s="9">
        <f>'04.2024ΕΛ'!BK83</f>
        <v>626</v>
      </c>
      <c r="BL83" s="10">
        <f>'04.2024ΕΛ'!BL83</f>
        <v>0</v>
      </c>
      <c r="BM83" s="10">
        <f>'04.2024ΕΛ'!BM83</f>
        <v>1297453</v>
      </c>
      <c r="BN83" s="10">
        <f>'04.2024ΕΛ'!BN83</f>
        <v>2072.6086261980831</v>
      </c>
      <c r="BO83" s="30">
        <f>'04.2024ΕΛ'!BO83</f>
        <v>25173.649999999998</v>
      </c>
      <c r="BP83" s="83">
        <f>'04.2024ΕΛ'!BP83</f>
        <v>40.213498402555906</v>
      </c>
    </row>
    <row r="84" spans="1:68" ht="19.5" customHeight="1" outlineLevel="1" x14ac:dyDescent="0.3">
      <c r="A84" s="154"/>
      <c r="B84" s="139" t="s">
        <v>29</v>
      </c>
      <c r="C84" s="9">
        <f>'04.2024ΕΛ'!C84</f>
        <v>0</v>
      </c>
      <c r="D84" s="10">
        <f>'04.2024ΕΛ'!D84</f>
        <v>0</v>
      </c>
      <c r="E84" s="10">
        <f>'04.2024ΕΛ'!E84</f>
        <v>0</v>
      </c>
      <c r="F84" s="10">
        <f>'04.2024ΕΛ'!F84</f>
        <v>0</v>
      </c>
      <c r="G84" s="30">
        <f>'04.2024ΕΛ'!G84</f>
        <v>0</v>
      </c>
      <c r="H84" s="83">
        <f>'04.2024ΕΛ'!H84</f>
        <v>0</v>
      </c>
      <c r="I84" s="9">
        <f>'04.2024ΕΛ'!I84</f>
        <v>0</v>
      </c>
      <c r="J84" s="10">
        <f>'04.2024ΕΛ'!J84</f>
        <v>0</v>
      </c>
      <c r="K84" s="10">
        <f>'04.2024ΕΛ'!K84</f>
        <v>0</v>
      </c>
      <c r="L84" s="10">
        <f>'04.2024ΕΛ'!L84</f>
        <v>0</v>
      </c>
      <c r="M84" s="30">
        <f>'04.2024ΕΛ'!M84</f>
        <v>0</v>
      </c>
      <c r="N84" s="83">
        <f>'04.2024ΕΛ'!N84</f>
        <v>0</v>
      </c>
      <c r="O84" s="9" t="str">
        <f>'04.2024ΕΛ'!O84</f>
        <v> </v>
      </c>
      <c r="P84" s="10">
        <f>'04.2024ΕΛ'!P84</f>
        <v>0</v>
      </c>
      <c r="Q84" s="10">
        <f>'04.2024ΕΛ'!Q84</f>
        <v>0</v>
      </c>
      <c r="R84" s="10">
        <f>'04.2024ΕΛ'!R84</f>
        <v>0</v>
      </c>
      <c r="S84" s="30">
        <f>'04.2024ΕΛ'!S84</f>
        <v>0</v>
      </c>
      <c r="T84" s="83">
        <f>'04.2024ΕΛ'!T84</f>
        <v>0</v>
      </c>
      <c r="U84" s="9">
        <f>'04.2024ΕΛ'!U84</f>
        <v>0</v>
      </c>
      <c r="V84" s="10">
        <f>'04.2024ΕΛ'!V84</f>
        <v>0</v>
      </c>
      <c r="W84" s="10">
        <f>'04.2024ΕΛ'!W84</f>
        <v>0</v>
      </c>
      <c r="X84" s="10">
        <f>'04.2024ΕΛ'!X84</f>
        <v>0</v>
      </c>
      <c r="Y84" s="30">
        <f>'04.2024ΕΛ'!Y84</f>
        <v>0</v>
      </c>
      <c r="Z84" s="83">
        <f>'04.2024ΕΛ'!Z84</f>
        <v>0</v>
      </c>
      <c r="AA84" s="9">
        <f>'04.2024ΕΛ'!AA84</f>
        <v>0</v>
      </c>
      <c r="AB84" s="10">
        <f>'04.2024ΕΛ'!AB84</f>
        <v>0</v>
      </c>
      <c r="AC84" s="10">
        <f>'04.2024ΕΛ'!AC84</f>
        <v>0</v>
      </c>
      <c r="AD84" s="10">
        <f>'04.2024ΕΛ'!AD84</f>
        <v>0</v>
      </c>
      <c r="AE84" s="30">
        <f>'04.2024ΕΛ'!AE84</f>
        <v>0</v>
      </c>
      <c r="AF84" s="83">
        <f>'04.2024ΕΛ'!AF84</f>
        <v>0</v>
      </c>
      <c r="AG84" s="9">
        <f>'04.2024ΕΛ'!AG84</f>
        <v>0</v>
      </c>
      <c r="AH84" s="10">
        <f>'04.2024ΕΛ'!AH84</f>
        <v>0</v>
      </c>
      <c r="AI84" s="10">
        <f>'04.2024ΕΛ'!AI84</f>
        <v>0</v>
      </c>
      <c r="AJ84" s="10">
        <f>'04.2024ΕΛ'!AJ84</f>
        <v>0</v>
      </c>
      <c r="AK84" s="30">
        <f>'04.2024ΕΛ'!AK84</f>
        <v>0</v>
      </c>
      <c r="AL84" s="83">
        <f>'04.2024ΕΛ'!AL84</f>
        <v>0</v>
      </c>
      <c r="AM84" s="9">
        <f>'04.2024ΕΛ'!AM84</f>
        <v>0</v>
      </c>
      <c r="AN84" s="10">
        <f>'04.2024ΕΛ'!AN84</f>
        <v>0</v>
      </c>
      <c r="AO84" s="10">
        <f>'04.2024ΕΛ'!AO84</f>
        <v>0</v>
      </c>
      <c r="AP84" s="10">
        <f>'04.2024ΕΛ'!AP84</f>
        <v>0</v>
      </c>
      <c r="AQ84" s="30">
        <f>'04.2024ΕΛ'!AQ84</f>
        <v>0</v>
      </c>
      <c r="AR84" s="83">
        <f>'04.2024ΕΛ'!AR84</f>
        <v>0</v>
      </c>
      <c r="AS84" s="9">
        <f>'04.2024ΕΛ'!AS84</f>
        <v>0</v>
      </c>
      <c r="AT84" s="10">
        <f>'04.2024ΕΛ'!AT84</f>
        <v>0</v>
      </c>
      <c r="AU84" s="10">
        <f>'04.2024ΕΛ'!AU84</f>
        <v>0</v>
      </c>
      <c r="AV84" s="10">
        <f>'04.2024ΕΛ'!AV84</f>
        <v>0</v>
      </c>
      <c r="AW84" s="30">
        <f>'04.2024ΕΛ'!AW84</f>
        <v>0</v>
      </c>
      <c r="AX84" s="83">
        <f>'04.2024ΕΛ'!AX84</f>
        <v>0</v>
      </c>
      <c r="AY84" s="9">
        <f>'04.2024ΕΛ'!AY84</f>
        <v>0</v>
      </c>
      <c r="AZ84" s="10">
        <f>'04.2024ΕΛ'!AZ84</f>
        <v>0</v>
      </c>
      <c r="BA84" s="10">
        <f>'04.2024ΕΛ'!BA84</f>
        <v>0</v>
      </c>
      <c r="BB84" s="10">
        <f>'04.2024ΕΛ'!BB84</f>
        <v>0</v>
      </c>
      <c r="BC84" s="30">
        <f>'04.2024ΕΛ'!BC84</f>
        <v>0</v>
      </c>
      <c r="BD84" s="83">
        <f>'04.2024ΕΛ'!BD84</f>
        <v>0</v>
      </c>
      <c r="BE84" s="9">
        <f>'04.2024ΕΛ'!BE84</f>
        <v>0</v>
      </c>
      <c r="BF84" s="10">
        <f>'04.2024ΕΛ'!BF84</f>
        <v>0</v>
      </c>
      <c r="BG84" s="10">
        <f>'04.2024ΕΛ'!BG84</f>
        <v>0</v>
      </c>
      <c r="BH84" s="10">
        <f>'04.2024ΕΛ'!BH84</f>
        <v>0</v>
      </c>
      <c r="BI84" s="30">
        <f>'04.2024ΕΛ'!BI84</f>
        <v>0</v>
      </c>
      <c r="BJ84" s="83">
        <f>'04.2024ΕΛ'!BJ84</f>
        <v>0</v>
      </c>
      <c r="BK84" s="9">
        <f>'04.2024ΕΛ'!BK84</f>
        <v>0</v>
      </c>
      <c r="BL84" s="10">
        <f>'04.2024ΕΛ'!BL84</f>
        <v>0</v>
      </c>
      <c r="BM84" s="10">
        <f>'04.2024ΕΛ'!BM84</f>
        <v>0</v>
      </c>
      <c r="BN84" s="10">
        <f>'04.2024ΕΛ'!BN84</f>
        <v>0</v>
      </c>
      <c r="BO84" s="30">
        <f>'04.2024ΕΛ'!BO84</f>
        <v>0</v>
      </c>
      <c r="BP84" s="83">
        <f>'04.2024ΕΛ'!BP84</f>
        <v>0</v>
      </c>
    </row>
    <row r="85" spans="1:68" ht="19.5" customHeight="1" outlineLevel="1" x14ac:dyDescent="0.3">
      <c r="A85" s="154"/>
      <c r="B85" s="139" t="s">
        <v>85</v>
      </c>
      <c r="C85" s="9">
        <f>'04.2024ΕΛ'!C85</f>
        <v>1</v>
      </c>
      <c r="D85" s="10">
        <f>'04.2024ΕΛ'!D85</f>
        <v>0</v>
      </c>
      <c r="E85" s="10">
        <f>'04.2024ΕΛ'!E85</f>
        <v>1938571</v>
      </c>
      <c r="F85" s="10">
        <f>'04.2024ΕΛ'!F85</f>
        <v>1938571</v>
      </c>
      <c r="G85" s="30">
        <f>'04.2024ΕΛ'!G85</f>
        <v>2002.83</v>
      </c>
      <c r="H85" s="83">
        <f>'04.2024ΕΛ'!H85</f>
        <v>2002.83</v>
      </c>
      <c r="I85" s="9">
        <f>'04.2024ΕΛ'!I85</f>
        <v>1</v>
      </c>
      <c r="J85" s="10">
        <f>'04.2024ΕΛ'!J85</f>
        <v>0</v>
      </c>
      <c r="K85" s="10">
        <f>'04.2024ΕΛ'!K85</f>
        <v>221479</v>
      </c>
      <c r="L85" s="10">
        <f>'04.2024ΕΛ'!L85</f>
        <v>221479</v>
      </c>
      <c r="M85" s="30">
        <f>'04.2024ΕΛ'!M85</f>
        <v>597.13999999999987</v>
      </c>
      <c r="N85" s="83">
        <f>'04.2024ΕΛ'!N85</f>
        <v>597.13999999999987</v>
      </c>
      <c r="O85" s="9" t="str">
        <f>'04.2024ΕΛ'!O85</f>
        <v> </v>
      </c>
      <c r="P85" s="10">
        <f>'04.2024ΕΛ'!P85</f>
        <v>0</v>
      </c>
      <c r="Q85" s="10">
        <f>'04.2024ΕΛ'!Q85</f>
        <v>0</v>
      </c>
      <c r="R85" s="10">
        <f>'04.2024ΕΛ'!R85</f>
        <v>0</v>
      </c>
      <c r="S85" s="30">
        <f>'04.2024ΕΛ'!S85</f>
        <v>0</v>
      </c>
      <c r="T85" s="83">
        <f>'04.2024ΕΛ'!T85</f>
        <v>0</v>
      </c>
      <c r="U85" s="9">
        <f>'04.2024ΕΛ'!U85</f>
        <v>1</v>
      </c>
      <c r="V85" s="10">
        <f>'04.2024ΕΛ'!V85</f>
        <v>0</v>
      </c>
      <c r="W85" s="10">
        <f>'04.2024ΕΛ'!W85</f>
        <v>172732</v>
      </c>
      <c r="X85" s="10">
        <f>'04.2024ΕΛ'!X85</f>
        <v>172732</v>
      </c>
      <c r="Y85" s="30">
        <f>'04.2024ΕΛ'!Y85</f>
        <v>629.67999999999995</v>
      </c>
      <c r="Z85" s="83">
        <f>'04.2024ΕΛ'!Z85</f>
        <v>629.67999999999995</v>
      </c>
      <c r="AA85" s="9">
        <f>'04.2024ΕΛ'!AA85</f>
        <v>1</v>
      </c>
      <c r="AB85" s="10">
        <f>'04.2024ΕΛ'!AB85</f>
        <v>0</v>
      </c>
      <c r="AC85" s="10">
        <f>'04.2024ΕΛ'!AC85</f>
        <v>373454</v>
      </c>
      <c r="AD85" s="10">
        <f>'04.2024ΕΛ'!AD85</f>
        <v>373454</v>
      </c>
      <c r="AE85" s="30">
        <f>'04.2024ΕΛ'!AE85</f>
        <v>1369.13</v>
      </c>
      <c r="AF85" s="83">
        <f>'04.2024ΕΛ'!AF85</f>
        <v>1369.13</v>
      </c>
      <c r="AG85" s="9">
        <f>'04.2024ΕΛ'!AG85</f>
        <v>3</v>
      </c>
      <c r="AH85" s="10">
        <f>'04.2024ΕΛ'!AH85</f>
        <v>0</v>
      </c>
      <c r="AI85" s="10">
        <f>'04.2024ΕΛ'!AI85</f>
        <v>3239596</v>
      </c>
      <c r="AJ85" s="10">
        <f>'04.2024ΕΛ'!AJ85</f>
        <v>1079865.3333333333</v>
      </c>
      <c r="AK85" s="30">
        <f>'04.2024ΕΛ'!AK85</f>
        <v>7908.18</v>
      </c>
      <c r="AL85" s="83">
        <f>'04.2024ΕΛ'!AL85</f>
        <v>2636.06</v>
      </c>
      <c r="AM85" s="9">
        <f>'04.2024ΕΛ'!AM85</f>
        <v>0</v>
      </c>
      <c r="AN85" s="10">
        <f>'04.2024ΕΛ'!AN85</f>
        <v>0</v>
      </c>
      <c r="AO85" s="10">
        <f>'04.2024ΕΛ'!AO85</f>
        <v>0</v>
      </c>
      <c r="AP85" s="10">
        <f>'04.2024ΕΛ'!AP85</f>
        <v>0</v>
      </c>
      <c r="AQ85" s="30">
        <f>'04.2024ΕΛ'!AQ85</f>
        <v>0</v>
      </c>
      <c r="AR85" s="83">
        <f>'04.2024ΕΛ'!AR85</f>
        <v>0</v>
      </c>
      <c r="AS85" s="9">
        <f>'04.2024ΕΛ'!AS85</f>
        <v>0</v>
      </c>
      <c r="AT85" s="10">
        <f>'04.2024ΕΛ'!AT85</f>
        <v>0</v>
      </c>
      <c r="AU85" s="10">
        <f>'04.2024ΕΛ'!AU85</f>
        <v>0</v>
      </c>
      <c r="AV85" s="10">
        <f>'04.2024ΕΛ'!AV85</f>
        <v>0</v>
      </c>
      <c r="AW85" s="30">
        <f>'04.2024ΕΛ'!AW85</f>
        <v>0</v>
      </c>
      <c r="AX85" s="83">
        <f>'04.2024ΕΛ'!AX85</f>
        <v>0</v>
      </c>
      <c r="AY85" s="9">
        <f>'04.2024ΕΛ'!AY85</f>
        <v>0</v>
      </c>
      <c r="AZ85" s="10">
        <f>'04.2024ΕΛ'!AZ85</f>
        <v>0</v>
      </c>
      <c r="BA85" s="10">
        <f>'04.2024ΕΛ'!BA85</f>
        <v>0</v>
      </c>
      <c r="BB85" s="10">
        <f>'04.2024ΕΛ'!BB85</f>
        <v>0</v>
      </c>
      <c r="BC85" s="30">
        <f>'04.2024ΕΛ'!BC85</f>
        <v>0</v>
      </c>
      <c r="BD85" s="83">
        <f>'04.2024ΕΛ'!BD85</f>
        <v>0</v>
      </c>
      <c r="BE85" s="9">
        <f>'04.2024ΕΛ'!BE85</f>
        <v>0</v>
      </c>
      <c r="BF85" s="10">
        <f>'04.2024ΕΛ'!BF85</f>
        <v>0</v>
      </c>
      <c r="BG85" s="10">
        <f>'04.2024ΕΛ'!BG85</f>
        <v>0</v>
      </c>
      <c r="BH85" s="10">
        <f>'04.2024ΕΛ'!BH85</f>
        <v>0</v>
      </c>
      <c r="BI85" s="30">
        <f>'04.2024ΕΛ'!BI85</f>
        <v>0</v>
      </c>
      <c r="BJ85" s="83">
        <f>'04.2024ΕΛ'!BJ85</f>
        <v>0</v>
      </c>
      <c r="BK85" s="9">
        <f>'04.2024ΕΛ'!BK85</f>
        <v>7</v>
      </c>
      <c r="BL85" s="10">
        <f>'04.2024ΕΛ'!BL85</f>
        <v>0</v>
      </c>
      <c r="BM85" s="10">
        <f>'04.2024ΕΛ'!BM85</f>
        <v>5945832</v>
      </c>
      <c r="BN85" s="10">
        <f>'04.2024ΕΛ'!BN85</f>
        <v>849404.57142857148</v>
      </c>
      <c r="BO85" s="30">
        <f>'04.2024ΕΛ'!BO85</f>
        <v>12506.96</v>
      </c>
      <c r="BP85" s="83">
        <f>'04.2024ΕΛ'!BP85</f>
        <v>1786.7085714285713</v>
      </c>
    </row>
    <row r="86" spans="1:68" ht="19.5" customHeight="1" outlineLevel="1" thickBot="1" x14ac:dyDescent="0.35">
      <c r="A86" s="155"/>
      <c r="B86" s="139" t="s">
        <v>86</v>
      </c>
      <c r="C86" s="160">
        <f>'04.2024ΕΛ'!C86</f>
        <v>0</v>
      </c>
      <c r="D86" s="148">
        <f>'04.2024ΕΛ'!D86</f>
        <v>0</v>
      </c>
      <c r="E86" s="157">
        <f>'04.2024ΕΛ'!E86</f>
        <v>0</v>
      </c>
      <c r="F86" s="10">
        <f>'04.2024ΕΛ'!F86</f>
        <v>0</v>
      </c>
      <c r="G86" s="140">
        <f>'04.2024ΕΛ'!G86</f>
        <v>0</v>
      </c>
      <c r="H86" s="83">
        <f>'04.2024ΕΛ'!H86</f>
        <v>0</v>
      </c>
      <c r="I86" s="160">
        <f>'04.2024ΕΛ'!I86</f>
        <v>0</v>
      </c>
      <c r="J86" s="148">
        <f>'04.2024ΕΛ'!J86</f>
        <v>0</v>
      </c>
      <c r="K86" s="157">
        <f>'04.2024ΕΛ'!K86</f>
        <v>0</v>
      </c>
      <c r="L86" s="10">
        <f>'04.2024ΕΛ'!L86</f>
        <v>0</v>
      </c>
      <c r="M86" s="140">
        <f>'04.2024ΕΛ'!M86</f>
        <v>0</v>
      </c>
      <c r="N86" s="83">
        <f>'04.2024ΕΛ'!N86</f>
        <v>0</v>
      </c>
      <c r="O86" s="160" t="str">
        <f>'04.2024ΕΛ'!O86</f>
        <v> </v>
      </c>
      <c r="P86" s="148">
        <f>'04.2024ΕΛ'!P86</f>
        <v>0</v>
      </c>
      <c r="Q86" s="157">
        <f>'04.2024ΕΛ'!Q86</f>
        <v>0</v>
      </c>
      <c r="R86" s="10">
        <f>'04.2024ΕΛ'!R86</f>
        <v>0</v>
      </c>
      <c r="S86" s="140">
        <f>'04.2024ΕΛ'!S86</f>
        <v>0</v>
      </c>
      <c r="T86" s="83">
        <f>'04.2024ΕΛ'!T86</f>
        <v>0</v>
      </c>
      <c r="U86" s="160">
        <f>'04.2024ΕΛ'!U86</f>
        <v>0</v>
      </c>
      <c r="V86" s="148">
        <f>'04.2024ΕΛ'!V86</f>
        <v>0</v>
      </c>
      <c r="W86" s="157">
        <f>'04.2024ΕΛ'!W86</f>
        <v>0</v>
      </c>
      <c r="X86" s="10">
        <f>'04.2024ΕΛ'!X86</f>
        <v>0</v>
      </c>
      <c r="Y86" s="140">
        <f>'04.2024ΕΛ'!Y86</f>
        <v>0</v>
      </c>
      <c r="Z86" s="83">
        <f>'04.2024ΕΛ'!Z86</f>
        <v>0</v>
      </c>
      <c r="AA86" s="160">
        <f>'04.2024ΕΛ'!AA86</f>
        <v>0</v>
      </c>
      <c r="AB86" s="148">
        <f>'04.2024ΕΛ'!AB86</f>
        <v>0</v>
      </c>
      <c r="AC86" s="157">
        <f>'04.2024ΕΛ'!AC86</f>
        <v>0</v>
      </c>
      <c r="AD86" s="10">
        <f>'04.2024ΕΛ'!AD86</f>
        <v>0</v>
      </c>
      <c r="AE86" s="140">
        <f>'04.2024ΕΛ'!AE86</f>
        <v>0</v>
      </c>
      <c r="AF86" s="83">
        <f>'04.2024ΕΛ'!AF86</f>
        <v>0</v>
      </c>
      <c r="AG86" s="160">
        <f>'04.2024ΕΛ'!AG86</f>
        <v>0</v>
      </c>
      <c r="AH86" s="148">
        <f>'04.2024ΕΛ'!AH86</f>
        <v>0</v>
      </c>
      <c r="AI86" s="157">
        <f>'04.2024ΕΛ'!AI86</f>
        <v>0</v>
      </c>
      <c r="AJ86" s="10">
        <f>'04.2024ΕΛ'!AJ86</f>
        <v>0</v>
      </c>
      <c r="AK86" s="140">
        <f>'04.2024ΕΛ'!AK86</f>
        <v>0</v>
      </c>
      <c r="AL86" s="83">
        <f>'04.2024ΕΛ'!AL86</f>
        <v>0</v>
      </c>
      <c r="AM86" s="160">
        <f>'04.2024ΕΛ'!AM86</f>
        <v>0</v>
      </c>
      <c r="AN86" s="148">
        <f>'04.2024ΕΛ'!AN86</f>
        <v>0</v>
      </c>
      <c r="AO86" s="157">
        <f>'04.2024ΕΛ'!AO86</f>
        <v>0</v>
      </c>
      <c r="AP86" s="10">
        <f>'04.2024ΕΛ'!AP86</f>
        <v>0</v>
      </c>
      <c r="AQ86" s="140">
        <f>'04.2024ΕΛ'!AQ86</f>
        <v>0</v>
      </c>
      <c r="AR86" s="83">
        <f>'04.2024ΕΛ'!AR86</f>
        <v>0</v>
      </c>
      <c r="AS86" s="160">
        <f>'04.2024ΕΛ'!AS86</f>
        <v>0</v>
      </c>
      <c r="AT86" s="148">
        <f>'04.2024ΕΛ'!AT86</f>
        <v>0</v>
      </c>
      <c r="AU86" s="157">
        <f>'04.2024ΕΛ'!AU86</f>
        <v>0</v>
      </c>
      <c r="AV86" s="10">
        <f>'04.2024ΕΛ'!AV86</f>
        <v>0</v>
      </c>
      <c r="AW86" s="140">
        <f>'04.2024ΕΛ'!AW86</f>
        <v>0</v>
      </c>
      <c r="AX86" s="83">
        <f>'04.2024ΕΛ'!AX86</f>
        <v>0</v>
      </c>
      <c r="AY86" s="160">
        <f>'04.2024ΕΛ'!AY86</f>
        <v>0</v>
      </c>
      <c r="AZ86" s="148">
        <f>'04.2024ΕΛ'!AZ86</f>
        <v>0</v>
      </c>
      <c r="BA86" s="157">
        <f>'04.2024ΕΛ'!BA86</f>
        <v>0</v>
      </c>
      <c r="BB86" s="10">
        <f>'04.2024ΕΛ'!BB86</f>
        <v>0</v>
      </c>
      <c r="BC86" s="140">
        <f>'04.2024ΕΛ'!BC86</f>
        <v>0</v>
      </c>
      <c r="BD86" s="83">
        <f>'04.2024ΕΛ'!BD86</f>
        <v>0</v>
      </c>
      <c r="BE86" s="160">
        <f>'04.2024ΕΛ'!BE86</f>
        <v>0</v>
      </c>
      <c r="BF86" s="148">
        <f>'04.2024ΕΛ'!BF86</f>
        <v>0</v>
      </c>
      <c r="BG86" s="157">
        <f>'04.2024ΕΛ'!BG86</f>
        <v>0</v>
      </c>
      <c r="BH86" s="10">
        <f>'04.2024ΕΛ'!BH86</f>
        <v>0</v>
      </c>
      <c r="BI86" s="140">
        <f>'04.2024ΕΛ'!BI86</f>
        <v>0</v>
      </c>
      <c r="BJ86" s="83">
        <f>'04.2024ΕΛ'!BJ86</f>
        <v>0</v>
      </c>
      <c r="BK86" s="160">
        <f>'04.2024ΕΛ'!BK86</f>
        <v>0</v>
      </c>
      <c r="BL86" s="148">
        <f>'04.2024ΕΛ'!BL86</f>
        <v>0</v>
      </c>
      <c r="BM86" s="157">
        <f>'04.2024ΕΛ'!BM86</f>
        <v>0</v>
      </c>
      <c r="BN86" s="10">
        <f>'04.2024ΕΛ'!BN86</f>
        <v>0</v>
      </c>
      <c r="BO86" s="140">
        <f>'04.2024ΕΛ'!BO86</f>
        <v>0</v>
      </c>
      <c r="BP86" s="83">
        <f>'04.2024ΕΛ'!BP86</f>
        <v>0</v>
      </c>
    </row>
    <row r="87" spans="1:68" ht="36" customHeight="1" outlineLevel="1" x14ac:dyDescent="0.3">
      <c r="A87" s="153">
        <v>14</v>
      </c>
      <c r="B87" s="141" t="s">
        <v>181</v>
      </c>
      <c r="C87" s="73">
        <f>'04.2024ΕΛ'!C87</f>
        <v>0</v>
      </c>
      <c r="D87" s="74">
        <f>'04.2024ΕΛ'!D87</f>
        <v>0</v>
      </c>
      <c r="E87" s="74">
        <f>'04.2024ΕΛ'!E87</f>
        <v>0</v>
      </c>
      <c r="F87" s="74">
        <f>'04.2024ΕΛ'!F87</f>
        <v>0</v>
      </c>
      <c r="G87" s="82">
        <f>'04.2024ΕΛ'!G87</f>
        <v>0</v>
      </c>
      <c r="H87" s="37">
        <f>'04.2024ΕΛ'!H87</f>
        <v>0</v>
      </c>
      <c r="I87" s="73">
        <f>'04.2024ΕΛ'!I87</f>
        <v>0</v>
      </c>
      <c r="J87" s="74">
        <f>'04.2024ΕΛ'!J87</f>
        <v>0</v>
      </c>
      <c r="K87" s="74">
        <f>'04.2024ΕΛ'!K87</f>
        <v>0</v>
      </c>
      <c r="L87" s="74">
        <f>'04.2024ΕΛ'!L87</f>
        <v>0</v>
      </c>
      <c r="M87" s="82">
        <f>'04.2024ΕΛ'!M87</f>
        <v>0</v>
      </c>
      <c r="N87" s="37">
        <f>'04.2024ΕΛ'!N87</f>
        <v>0</v>
      </c>
      <c r="O87" s="73">
        <f>'04.2024ΕΛ'!O87</f>
        <v>0</v>
      </c>
      <c r="P87" s="74">
        <f>'04.2024ΕΛ'!P87</f>
        <v>0</v>
      </c>
      <c r="Q87" s="74">
        <f>'04.2024ΕΛ'!Q87</f>
        <v>0</v>
      </c>
      <c r="R87" s="74">
        <f>'04.2024ΕΛ'!R87</f>
        <v>0</v>
      </c>
      <c r="S87" s="82">
        <f>'04.2024ΕΛ'!S87</f>
        <v>0</v>
      </c>
      <c r="T87" s="37">
        <f>'04.2024ΕΛ'!T87</f>
        <v>0</v>
      </c>
      <c r="U87" s="73">
        <f>'04.2024ΕΛ'!U87</f>
        <v>0</v>
      </c>
      <c r="V87" s="74">
        <f>'04.2024ΕΛ'!V87</f>
        <v>0</v>
      </c>
      <c r="W87" s="74">
        <f>'04.2024ΕΛ'!W87</f>
        <v>0</v>
      </c>
      <c r="X87" s="74">
        <f>'04.2024ΕΛ'!X87</f>
        <v>0</v>
      </c>
      <c r="Y87" s="82">
        <f>'04.2024ΕΛ'!Y87</f>
        <v>0</v>
      </c>
      <c r="Z87" s="37">
        <f>'04.2024ΕΛ'!Z87</f>
        <v>0</v>
      </c>
      <c r="AA87" s="73">
        <f>'04.2024ΕΛ'!AA87</f>
        <v>0</v>
      </c>
      <c r="AB87" s="74">
        <f>'04.2024ΕΛ'!AB87</f>
        <v>0</v>
      </c>
      <c r="AC87" s="74">
        <f>'04.2024ΕΛ'!AC87</f>
        <v>0</v>
      </c>
      <c r="AD87" s="74">
        <f>'04.2024ΕΛ'!AD87</f>
        <v>0</v>
      </c>
      <c r="AE87" s="82">
        <f>'04.2024ΕΛ'!AE87</f>
        <v>0</v>
      </c>
      <c r="AF87" s="37">
        <f>'04.2024ΕΛ'!AF87</f>
        <v>0</v>
      </c>
      <c r="AG87" s="73">
        <f>'04.2024ΕΛ'!AG87</f>
        <v>0</v>
      </c>
      <c r="AH87" s="74">
        <f>'04.2024ΕΛ'!AH87</f>
        <v>0</v>
      </c>
      <c r="AI87" s="74">
        <f>'04.2024ΕΛ'!AI87</f>
        <v>0</v>
      </c>
      <c r="AJ87" s="74">
        <f>'04.2024ΕΛ'!AJ87</f>
        <v>0</v>
      </c>
      <c r="AK87" s="82">
        <f>'04.2024ΕΛ'!AK87</f>
        <v>0</v>
      </c>
      <c r="AL87" s="37">
        <f>'04.2024ΕΛ'!AL87</f>
        <v>0</v>
      </c>
      <c r="AM87" s="73">
        <f>'04.2024ΕΛ'!AM87</f>
        <v>0</v>
      </c>
      <c r="AN87" s="74">
        <f>'04.2024ΕΛ'!AN87</f>
        <v>0</v>
      </c>
      <c r="AO87" s="74">
        <f>'04.2024ΕΛ'!AO87</f>
        <v>0</v>
      </c>
      <c r="AP87" s="74">
        <f>'04.2024ΕΛ'!AP87</f>
        <v>0</v>
      </c>
      <c r="AQ87" s="82">
        <f>'04.2024ΕΛ'!AQ87</f>
        <v>0</v>
      </c>
      <c r="AR87" s="37">
        <f>'04.2024ΕΛ'!AR87</f>
        <v>0</v>
      </c>
      <c r="AS87" s="73">
        <f>'04.2024ΕΛ'!AS87</f>
        <v>0</v>
      </c>
      <c r="AT87" s="74">
        <f>'04.2024ΕΛ'!AT87</f>
        <v>0</v>
      </c>
      <c r="AU87" s="74">
        <f>'04.2024ΕΛ'!AU87</f>
        <v>0</v>
      </c>
      <c r="AV87" s="74">
        <f>'04.2024ΕΛ'!AV87</f>
        <v>0</v>
      </c>
      <c r="AW87" s="82">
        <f>'04.2024ΕΛ'!AW87</f>
        <v>0</v>
      </c>
      <c r="AX87" s="37">
        <f>'04.2024ΕΛ'!AX87</f>
        <v>0</v>
      </c>
      <c r="AY87" s="73">
        <f>'04.2024ΕΛ'!AY87</f>
        <v>0</v>
      </c>
      <c r="AZ87" s="74">
        <f>'04.2024ΕΛ'!AZ87</f>
        <v>0</v>
      </c>
      <c r="BA87" s="74">
        <f>'04.2024ΕΛ'!BA87</f>
        <v>0</v>
      </c>
      <c r="BB87" s="74">
        <f>'04.2024ΕΛ'!BB87</f>
        <v>0</v>
      </c>
      <c r="BC87" s="82">
        <f>'04.2024ΕΛ'!BC87</f>
        <v>0</v>
      </c>
      <c r="BD87" s="37">
        <f>'04.2024ΕΛ'!BD87</f>
        <v>0</v>
      </c>
      <c r="BE87" s="73">
        <f>'04.2024ΕΛ'!BE87</f>
        <v>1</v>
      </c>
      <c r="BF87" s="74">
        <f>'04.2024ΕΛ'!BF87</f>
        <v>0</v>
      </c>
      <c r="BG87" s="74">
        <f>'04.2024ΕΛ'!BG87</f>
        <v>4290076</v>
      </c>
      <c r="BH87" s="74">
        <f>'04.2024ΕΛ'!BH87</f>
        <v>4290076</v>
      </c>
      <c r="BI87" s="82">
        <f>'04.2024ΕΛ'!BI87</f>
        <v>10104.700000000001</v>
      </c>
      <c r="BJ87" s="37">
        <f>'04.2024ΕΛ'!BJ87</f>
        <v>10104.700000000001</v>
      </c>
      <c r="BK87" s="73">
        <f>'04.2024ΕΛ'!BK87</f>
        <v>1</v>
      </c>
      <c r="BL87" s="74">
        <f>'04.2024ΕΛ'!BL87</f>
        <v>0</v>
      </c>
      <c r="BM87" s="74">
        <f>'04.2024ΕΛ'!BM87</f>
        <v>4290076</v>
      </c>
      <c r="BN87" s="74">
        <f>'04.2024ΕΛ'!BN87</f>
        <v>4290076</v>
      </c>
      <c r="BO87" s="82">
        <f>'04.2024ΕΛ'!BO87</f>
        <v>10104.700000000001</v>
      </c>
      <c r="BP87" s="37">
        <f>'04.2024ΕΛ'!BP87</f>
        <v>10104.700000000001</v>
      </c>
    </row>
    <row r="88" spans="1:68" ht="19.5" customHeight="1" outlineLevel="1" x14ac:dyDescent="0.3">
      <c r="A88" s="154"/>
      <c r="B88" s="139" t="s">
        <v>83</v>
      </c>
      <c r="C88" s="9">
        <f>'04.2024ΕΛ'!C88</f>
        <v>0</v>
      </c>
      <c r="D88" s="10">
        <f>'04.2024ΕΛ'!D88</f>
        <v>0</v>
      </c>
      <c r="E88" s="10">
        <f>'04.2024ΕΛ'!E88</f>
        <v>0</v>
      </c>
      <c r="F88" s="10">
        <f>'04.2024ΕΛ'!F88</f>
        <v>0</v>
      </c>
      <c r="G88" s="30">
        <f>'04.2024ΕΛ'!G88</f>
        <v>0</v>
      </c>
      <c r="H88" s="83">
        <f>'04.2024ΕΛ'!H88</f>
        <v>0</v>
      </c>
      <c r="I88" s="9">
        <f>'04.2024ΕΛ'!I88</f>
        <v>0</v>
      </c>
      <c r="J88" s="10">
        <f>'04.2024ΕΛ'!J88</f>
        <v>0</v>
      </c>
      <c r="K88" s="10">
        <f>'04.2024ΕΛ'!K88</f>
        <v>0</v>
      </c>
      <c r="L88" s="10">
        <f>'04.2024ΕΛ'!L88</f>
        <v>0</v>
      </c>
      <c r="M88" s="30">
        <f>'04.2024ΕΛ'!M88</f>
        <v>0</v>
      </c>
      <c r="N88" s="83">
        <f>'04.2024ΕΛ'!N88</f>
        <v>0</v>
      </c>
      <c r="O88" s="9">
        <f>'04.2024ΕΛ'!O88</f>
        <v>0</v>
      </c>
      <c r="P88" s="10">
        <f>'04.2024ΕΛ'!P88</f>
        <v>0</v>
      </c>
      <c r="Q88" s="10">
        <f>'04.2024ΕΛ'!Q88</f>
        <v>0</v>
      </c>
      <c r="R88" s="10">
        <f>'04.2024ΕΛ'!R88</f>
        <v>0</v>
      </c>
      <c r="S88" s="30">
        <f>'04.2024ΕΛ'!S88</f>
        <v>0</v>
      </c>
      <c r="T88" s="83">
        <f>'04.2024ΕΛ'!T88</f>
        <v>0</v>
      </c>
      <c r="U88" s="9">
        <f>'04.2024ΕΛ'!U88</f>
        <v>0</v>
      </c>
      <c r="V88" s="10">
        <f>'04.2024ΕΛ'!V88</f>
        <v>0</v>
      </c>
      <c r="W88" s="10">
        <f>'04.2024ΕΛ'!W88</f>
        <v>0</v>
      </c>
      <c r="X88" s="10">
        <f>'04.2024ΕΛ'!X88</f>
        <v>0</v>
      </c>
      <c r="Y88" s="30">
        <f>'04.2024ΕΛ'!Y88</f>
        <v>0</v>
      </c>
      <c r="Z88" s="83">
        <f>'04.2024ΕΛ'!Z88</f>
        <v>0</v>
      </c>
      <c r="AA88" s="9">
        <f>'04.2024ΕΛ'!AA88</f>
        <v>0</v>
      </c>
      <c r="AB88" s="10">
        <f>'04.2024ΕΛ'!AB88</f>
        <v>0</v>
      </c>
      <c r="AC88" s="10">
        <f>'04.2024ΕΛ'!AC88</f>
        <v>0</v>
      </c>
      <c r="AD88" s="10">
        <f>'04.2024ΕΛ'!AD88</f>
        <v>0</v>
      </c>
      <c r="AE88" s="30">
        <f>'04.2024ΕΛ'!AE88</f>
        <v>0</v>
      </c>
      <c r="AF88" s="83">
        <f>'04.2024ΕΛ'!AF88</f>
        <v>0</v>
      </c>
      <c r="AG88" s="9">
        <f>'04.2024ΕΛ'!AG88</f>
        <v>0</v>
      </c>
      <c r="AH88" s="10">
        <f>'04.2024ΕΛ'!AH88</f>
        <v>0</v>
      </c>
      <c r="AI88" s="10">
        <f>'04.2024ΕΛ'!AI88</f>
        <v>0</v>
      </c>
      <c r="AJ88" s="10">
        <f>'04.2024ΕΛ'!AJ88</f>
        <v>0</v>
      </c>
      <c r="AK88" s="30">
        <f>'04.2024ΕΛ'!AK88</f>
        <v>0</v>
      </c>
      <c r="AL88" s="83">
        <f>'04.2024ΕΛ'!AL88</f>
        <v>0</v>
      </c>
      <c r="AM88" s="9">
        <f>'04.2024ΕΛ'!AM88</f>
        <v>0</v>
      </c>
      <c r="AN88" s="10">
        <f>'04.2024ΕΛ'!AN88</f>
        <v>0</v>
      </c>
      <c r="AO88" s="10">
        <f>'04.2024ΕΛ'!AO88</f>
        <v>0</v>
      </c>
      <c r="AP88" s="10">
        <f>'04.2024ΕΛ'!AP88</f>
        <v>0</v>
      </c>
      <c r="AQ88" s="30">
        <f>'04.2024ΕΛ'!AQ88</f>
        <v>0</v>
      </c>
      <c r="AR88" s="83">
        <f>'04.2024ΕΛ'!AR88</f>
        <v>0</v>
      </c>
      <c r="AS88" s="9">
        <f>'04.2024ΕΛ'!AS88</f>
        <v>0</v>
      </c>
      <c r="AT88" s="10">
        <f>'04.2024ΕΛ'!AT88</f>
        <v>0</v>
      </c>
      <c r="AU88" s="10">
        <f>'04.2024ΕΛ'!AU88</f>
        <v>0</v>
      </c>
      <c r="AV88" s="10">
        <f>'04.2024ΕΛ'!AV88</f>
        <v>0</v>
      </c>
      <c r="AW88" s="30">
        <f>'04.2024ΕΛ'!AW88</f>
        <v>0</v>
      </c>
      <c r="AX88" s="83">
        <f>'04.2024ΕΛ'!AX88</f>
        <v>0</v>
      </c>
      <c r="AY88" s="9">
        <f>'04.2024ΕΛ'!AY88</f>
        <v>0</v>
      </c>
      <c r="AZ88" s="10">
        <f>'04.2024ΕΛ'!AZ88</f>
        <v>0</v>
      </c>
      <c r="BA88" s="10">
        <f>'04.2024ΕΛ'!BA88</f>
        <v>0</v>
      </c>
      <c r="BB88" s="10">
        <f>'04.2024ΕΛ'!BB88</f>
        <v>0</v>
      </c>
      <c r="BC88" s="30">
        <f>'04.2024ΕΛ'!BC88</f>
        <v>0</v>
      </c>
      <c r="BD88" s="83">
        <f>'04.2024ΕΛ'!BD88</f>
        <v>0</v>
      </c>
      <c r="BE88" s="9">
        <f>'04.2024ΕΛ'!BE88</f>
        <v>0</v>
      </c>
      <c r="BF88" s="10">
        <f>'04.2024ΕΛ'!BF88</f>
        <v>0</v>
      </c>
      <c r="BG88" s="10">
        <f>'04.2024ΕΛ'!BG88</f>
        <v>0</v>
      </c>
      <c r="BH88" s="10">
        <f>'04.2024ΕΛ'!BH88</f>
        <v>0</v>
      </c>
      <c r="BI88" s="30">
        <f>'04.2024ΕΛ'!BI88</f>
        <v>0</v>
      </c>
      <c r="BJ88" s="83">
        <f>'04.2024ΕΛ'!BJ88</f>
        <v>0</v>
      </c>
      <c r="BK88" s="9">
        <f>'04.2024ΕΛ'!BK88</f>
        <v>0</v>
      </c>
      <c r="BL88" s="10">
        <f>'04.2024ΕΛ'!BL88</f>
        <v>0</v>
      </c>
      <c r="BM88" s="10">
        <f>'04.2024ΕΛ'!BM88</f>
        <v>0</v>
      </c>
      <c r="BN88" s="10">
        <f>'04.2024ΕΛ'!BN88</f>
        <v>0</v>
      </c>
      <c r="BO88" s="30">
        <f>'04.2024ΕΛ'!BO88</f>
        <v>0</v>
      </c>
      <c r="BP88" s="83">
        <f>'04.2024ΕΛ'!BP88</f>
        <v>0</v>
      </c>
    </row>
    <row r="89" spans="1:68" ht="19.5" customHeight="1" outlineLevel="1" x14ac:dyDescent="0.3">
      <c r="A89" s="154"/>
      <c r="B89" s="139" t="s">
        <v>84</v>
      </c>
      <c r="C89" s="9">
        <f>'04.2024ΕΛ'!C89</f>
        <v>0</v>
      </c>
      <c r="D89" s="10">
        <f>'04.2024ΕΛ'!D89</f>
        <v>0</v>
      </c>
      <c r="E89" s="10">
        <f>'04.2024ΕΛ'!E89</f>
        <v>0</v>
      </c>
      <c r="F89" s="10">
        <f>'04.2024ΕΛ'!F89</f>
        <v>0</v>
      </c>
      <c r="G89" s="30">
        <f>'04.2024ΕΛ'!G89</f>
        <v>0</v>
      </c>
      <c r="H89" s="83">
        <f>'04.2024ΕΛ'!H89</f>
        <v>0</v>
      </c>
      <c r="I89" s="9">
        <f>'04.2024ΕΛ'!I89</f>
        <v>0</v>
      </c>
      <c r="J89" s="10">
        <f>'04.2024ΕΛ'!J89</f>
        <v>0</v>
      </c>
      <c r="K89" s="10">
        <f>'04.2024ΕΛ'!K89</f>
        <v>0</v>
      </c>
      <c r="L89" s="10">
        <f>'04.2024ΕΛ'!L89</f>
        <v>0</v>
      </c>
      <c r="M89" s="30">
        <f>'04.2024ΕΛ'!M89</f>
        <v>0</v>
      </c>
      <c r="N89" s="83">
        <f>'04.2024ΕΛ'!N89</f>
        <v>0</v>
      </c>
      <c r="O89" s="9">
        <f>'04.2024ΕΛ'!O89</f>
        <v>0</v>
      </c>
      <c r="P89" s="10">
        <f>'04.2024ΕΛ'!P89</f>
        <v>0</v>
      </c>
      <c r="Q89" s="10">
        <f>'04.2024ΕΛ'!Q89</f>
        <v>0</v>
      </c>
      <c r="R89" s="10">
        <f>'04.2024ΕΛ'!R89</f>
        <v>0</v>
      </c>
      <c r="S89" s="30">
        <f>'04.2024ΕΛ'!S89</f>
        <v>0</v>
      </c>
      <c r="T89" s="83">
        <f>'04.2024ΕΛ'!T89</f>
        <v>0</v>
      </c>
      <c r="U89" s="9">
        <f>'04.2024ΕΛ'!U89</f>
        <v>0</v>
      </c>
      <c r="V89" s="10">
        <f>'04.2024ΕΛ'!V89</f>
        <v>0</v>
      </c>
      <c r="W89" s="10">
        <f>'04.2024ΕΛ'!W89</f>
        <v>0</v>
      </c>
      <c r="X89" s="10">
        <f>'04.2024ΕΛ'!X89</f>
        <v>0</v>
      </c>
      <c r="Y89" s="30">
        <f>'04.2024ΕΛ'!Y89</f>
        <v>0</v>
      </c>
      <c r="Z89" s="83">
        <f>'04.2024ΕΛ'!Z89</f>
        <v>0</v>
      </c>
      <c r="AA89" s="9">
        <f>'04.2024ΕΛ'!AA89</f>
        <v>0</v>
      </c>
      <c r="AB89" s="10">
        <f>'04.2024ΕΛ'!AB89</f>
        <v>0</v>
      </c>
      <c r="AC89" s="10">
        <f>'04.2024ΕΛ'!AC89</f>
        <v>0</v>
      </c>
      <c r="AD89" s="10">
        <f>'04.2024ΕΛ'!AD89</f>
        <v>0</v>
      </c>
      <c r="AE89" s="30">
        <f>'04.2024ΕΛ'!AE89</f>
        <v>0</v>
      </c>
      <c r="AF89" s="83">
        <f>'04.2024ΕΛ'!AF89</f>
        <v>0</v>
      </c>
      <c r="AG89" s="9">
        <f>'04.2024ΕΛ'!AG89</f>
        <v>0</v>
      </c>
      <c r="AH89" s="10">
        <f>'04.2024ΕΛ'!AH89</f>
        <v>0</v>
      </c>
      <c r="AI89" s="10">
        <f>'04.2024ΕΛ'!AI89</f>
        <v>0</v>
      </c>
      <c r="AJ89" s="10">
        <f>'04.2024ΕΛ'!AJ89</f>
        <v>0</v>
      </c>
      <c r="AK89" s="30">
        <f>'04.2024ΕΛ'!AK89</f>
        <v>0</v>
      </c>
      <c r="AL89" s="83">
        <f>'04.2024ΕΛ'!AL89</f>
        <v>0</v>
      </c>
      <c r="AM89" s="9">
        <f>'04.2024ΕΛ'!AM89</f>
        <v>0</v>
      </c>
      <c r="AN89" s="10">
        <f>'04.2024ΕΛ'!AN89</f>
        <v>0</v>
      </c>
      <c r="AO89" s="10">
        <f>'04.2024ΕΛ'!AO89</f>
        <v>0</v>
      </c>
      <c r="AP89" s="10">
        <f>'04.2024ΕΛ'!AP89</f>
        <v>0</v>
      </c>
      <c r="AQ89" s="30">
        <f>'04.2024ΕΛ'!AQ89</f>
        <v>0</v>
      </c>
      <c r="AR89" s="83">
        <f>'04.2024ΕΛ'!AR89</f>
        <v>0</v>
      </c>
      <c r="AS89" s="9">
        <f>'04.2024ΕΛ'!AS89</f>
        <v>0</v>
      </c>
      <c r="AT89" s="10">
        <f>'04.2024ΕΛ'!AT89</f>
        <v>0</v>
      </c>
      <c r="AU89" s="10">
        <f>'04.2024ΕΛ'!AU89</f>
        <v>0</v>
      </c>
      <c r="AV89" s="10">
        <f>'04.2024ΕΛ'!AV89</f>
        <v>0</v>
      </c>
      <c r="AW89" s="30">
        <f>'04.2024ΕΛ'!AW89</f>
        <v>0</v>
      </c>
      <c r="AX89" s="83">
        <f>'04.2024ΕΛ'!AX89</f>
        <v>0</v>
      </c>
      <c r="AY89" s="9">
        <f>'04.2024ΕΛ'!AY89</f>
        <v>0</v>
      </c>
      <c r="AZ89" s="10">
        <f>'04.2024ΕΛ'!AZ89</f>
        <v>0</v>
      </c>
      <c r="BA89" s="10">
        <f>'04.2024ΕΛ'!BA89</f>
        <v>0</v>
      </c>
      <c r="BB89" s="10">
        <f>'04.2024ΕΛ'!BB89</f>
        <v>0</v>
      </c>
      <c r="BC89" s="30">
        <f>'04.2024ΕΛ'!BC89</f>
        <v>0</v>
      </c>
      <c r="BD89" s="83">
        <f>'04.2024ΕΛ'!BD89</f>
        <v>0</v>
      </c>
      <c r="BE89" s="9">
        <f>'04.2024ΕΛ'!BE89</f>
        <v>0</v>
      </c>
      <c r="BF89" s="10">
        <f>'04.2024ΕΛ'!BF89</f>
        <v>0</v>
      </c>
      <c r="BG89" s="10">
        <f>'04.2024ΕΛ'!BG89</f>
        <v>0</v>
      </c>
      <c r="BH89" s="10">
        <f>'04.2024ΕΛ'!BH89</f>
        <v>0</v>
      </c>
      <c r="BI89" s="30">
        <f>'04.2024ΕΛ'!BI89</f>
        <v>0</v>
      </c>
      <c r="BJ89" s="83">
        <f>'04.2024ΕΛ'!BJ89</f>
        <v>0</v>
      </c>
      <c r="BK89" s="9">
        <f>'04.2024ΕΛ'!BK89</f>
        <v>0</v>
      </c>
      <c r="BL89" s="10">
        <f>'04.2024ΕΛ'!BL89</f>
        <v>0</v>
      </c>
      <c r="BM89" s="10">
        <f>'04.2024ΕΛ'!BM89</f>
        <v>0</v>
      </c>
      <c r="BN89" s="10">
        <f>'04.2024ΕΛ'!BN89</f>
        <v>0</v>
      </c>
      <c r="BO89" s="30">
        <f>'04.2024ΕΛ'!BO89</f>
        <v>0</v>
      </c>
      <c r="BP89" s="83">
        <f>'04.2024ΕΛ'!BP89</f>
        <v>0</v>
      </c>
    </row>
    <row r="90" spans="1:68" ht="19.5" customHeight="1" outlineLevel="1" x14ac:dyDescent="0.3">
      <c r="A90" s="154"/>
      <c r="B90" s="139" t="s">
        <v>29</v>
      </c>
      <c r="C90" s="9">
        <f>'04.2024ΕΛ'!C90</f>
        <v>0</v>
      </c>
      <c r="D90" s="10">
        <f>'04.2024ΕΛ'!D90</f>
        <v>0</v>
      </c>
      <c r="E90" s="10">
        <f>'04.2024ΕΛ'!E90</f>
        <v>0</v>
      </c>
      <c r="F90" s="10">
        <f>'04.2024ΕΛ'!F90</f>
        <v>0</v>
      </c>
      <c r="G90" s="30">
        <f>'04.2024ΕΛ'!G90</f>
        <v>0</v>
      </c>
      <c r="H90" s="83">
        <f>'04.2024ΕΛ'!H90</f>
        <v>0</v>
      </c>
      <c r="I90" s="9">
        <f>'04.2024ΕΛ'!I90</f>
        <v>0</v>
      </c>
      <c r="J90" s="10">
        <f>'04.2024ΕΛ'!J90</f>
        <v>0</v>
      </c>
      <c r="K90" s="10">
        <f>'04.2024ΕΛ'!K90</f>
        <v>0</v>
      </c>
      <c r="L90" s="10">
        <f>'04.2024ΕΛ'!L90</f>
        <v>0</v>
      </c>
      <c r="M90" s="30">
        <f>'04.2024ΕΛ'!M90</f>
        <v>0</v>
      </c>
      <c r="N90" s="83">
        <f>'04.2024ΕΛ'!N90</f>
        <v>0</v>
      </c>
      <c r="O90" s="9">
        <f>'04.2024ΕΛ'!O90</f>
        <v>0</v>
      </c>
      <c r="P90" s="10">
        <f>'04.2024ΕΛ'!P90</f>
        <v>0</v>
      </c>
      <c r="Q90" s="10">
        <f>'04.2024ΕΛ'!Q90</f>
        <v>0</v>
      </c>
      <c r="R90" s="10">
        <f>'04.2024ΕΛ'!R90</f>
        <v>0</v>
      </c>
      <c r="S90" s="30">
        <f>'04.2024ΕΛ'!S90</f>
        <v>0</v>
      </c>
      <c r="T90" s="83">
        <f>'04.2024ΕΛ'!T90</f>
        <v>0</v>
      </c>
      <c r="U90" s="9">
        <f>'04.2024ΕΛ'!U90</f>
        <v>0</v>
      </c>
      <c r="V90" s="10">
        <f>'04.2024ΕΛ'!V90</f>
        <v>0</v>
      </c>
      <c r="W90" s="10">
        <f>'04.2024ΕΛ'!W90</f>
        <v>0</v>
      </c>
      <c r="X90" s="10">
        <f>'04.2024ΕΛ'!X90</f>
        <v>0</v>
      </c>
      <c r="Y90" s="30">
        <f>'04.2024ΕΛ'!Y90</f>
        <v>0</v>
      </c>
      <c r="Z90" s="83">
        <f>'04.2024ΕΛ'!Z90</f>
        <v>0</v>
      </c>
      <c r="AA90" s="9">
        <f>'04.2024ΕΛ'!AA90</f>
        <v>0</v>
      </c>
      <c r="AB90" s="10">
        <f>'04.2024ΕΛ'!AB90</f>
        <v>0</v>
      </c>
      <c r="AC90" s="10">
        <f>'04.2024ΕΛ'!AC90</f>
        <v>0</v>
      </c>
      <c r="AD90" s="10">
        <f>'04.2024ΕΛ'!AD90</f>
        <v>0</v>
      </c>
      <c r="AE90" s="30">
        <f>'04.2024ΕΛ'!AE90</f>
        <v>0</v>
      </c>
      <c r="AF90" s="83">
        <f>'04.2024ΕΛ'!AF90</f>
        <v>0</v>
      </c>
      <c r="AG90" s="9">
        <f>'04.2024ΕΛ'!AG90</f>
        <v>0</v>
      </c>
      <c r="AH90" s="10">
        <f>'04.2024ΕΛ'!AH90</f>
        <v>0</v>
      </c>
      <c r="AI90" s="10">
        <f>'04.2024ΕΛ'!AI90</f>
        <v>0</v>
      </c>
      <c r="AJ90" s="10">
        <f>'04.2024ΕΛ'!AJ90</f>
        <v>0</v>
      </c>
      <c r="AK90" s="30">
        <f>'04.2024ΕΛ'!AK90</f>
        <v>0</v>
      </c>
      <c r="AL90" s="83">
        <f>'04.2024ΕΛ'!AL90</f>
        <v>0</v>
      </c>
      <c r="AM90" s="9">
        <f>'04.2024ΕΛ'!AM90</f>
        <v>0</v>
      </c>
      <c r="AN90" s="10">
        <f>'04.2024ΕΛ'!AN90</f>
        <v>0</v>
      </c>
      <c r="AO90" s="10">
        <f>'04.2024ΕΛ'!AO90</f>
        <v>0</v>
      </c>
      <c r="AP90" s="10">
        <f>'04.2024ΕΛ'!AP90</f>
        <v>0</v>
      </c>
      <c r="AQ90" s="30">
        <f>'04.2024ΕΛ'!AQ90</f>
        <v>0</v>
      </c>
      <c r="AR90" s="83">
        <f>'04.2024ΕΛ'!AR90</f>
        <v>0</v>
      </c>
      <c r="AS90" s="9">
        <f>'04.2024ΕΛ'!AS90</f>
        <v>0</v>
      </c>
      <c r="AT90" s="10">
        <f>'04.2024ΕΛ'!AT90</f>
        <v>0</v>
      </c>
      <c r="AU90" s="10">
        <f>'04.2024ΕΛ'!AU90</f>
        <v>0</v>
      </c>
      <c r="AV90" s="10">
        <f>'04.2024ΕΛ'!AV90</f>
        <v>0</v>
      </c>
      <c r="AW90" s="30">
        <f>'04.2024ΕΛ'!AW90</f>
        <v>0</v>
      </c>
      <c r="AX90" s="83">
        <f>'04.2024ΕΛ'!AX90</f>
        <v>0</v>
      </c>
      <c r="AY90" s="9">
        <f>'04.2024ΕΛ'!AY90</f>
        <v>0</v>
      </c>
      <c r="AZ90" s="10">
        <f>'04.2024ΕΛ'!AZ90</f>
        <v>0</v>
      </c>
      <c r="BA90" s="10">
        <f>'04.2024ΕΛ'!BA90</f>
        <v>0</v>
      </c>
      <c r="BB90" s="10">
        <f>'04.2024ΕΛ'!BB90</f>
        <v>0</v>
      </c>
      <c r="BC90" s="30">
        <f>'04.2024ΕΛ'!BC90</f>
        <v>0</v>
      </c>
      <c r="BD90" s="83">
        <f>'04.2024ΕΛ'!BD90</f>
        <v>0</v>
      </c>
      <c r="BE90" s="9">
        <f>'04.2024ΕΛ'!BE90</f>
        <v>0</v>
      </c>
      <c r="BF90" s="10">
        <f>'04.2024ΕΛ'!BF90</f>
        <v>0</v>
      </c>
      <c r="BG90" s="10">
        <f>'04.2024ΕΛ'!BG90</f>
        <v>0</v>
      </c>
      <c r="BH90" s="10">
        <f>'04.2024ΕΛ'!BH90</f>
        <v>0</v>
      </c>
      <c r="BI90" s="30">
        <f>'04.2024ΕΛ'!BI90</f>
        <v>0</v>
      </c>
      <c r="BJ90" s="83">
        <f>'04.2024ΕΛ'!BJ90</f>
        <v>0</v>
      </c>
      <c r="BK90" s="9">
        <f>'04.2024ΕΛ'!BK90</f>
        <v>0</v>
      </c>
      <c r="BL90" s="10">
        <f>'04.2024ΕΛ'!BL90</f>
        <v>0</v>
      </c>
      <c r="BM90" s="10">
        <f>'04.2024ΕΛ'!BM90</f>
        <v>0</v>
      </c>
      <c r="BN90" s="10">
        <f>'04.2024ΕΛ'!BN90</f>
        <v>0</v>
      </c>
      <c r="BO90" s="30">
        <f>'04.2024ΕΛ'!BO90</f>
        <v>0</v>
      </c>
      <c r="BP90" s="83">
        <f>'04.2024ΕΛ'!BP90</f>
        <v>0</v>
      </c>
    </row>
    <row r="91" spans="1:68" ht="19.5" customHeight="1" outlineLevel="1" x14ac:dyDescent="0.3">
      <c r="A91" s="154"/>
      <c r="B91" s="139" t="s">
        <v>85</v>
      </c>
      <c r="C91" s="9">
        <f>'04.2024ΕΛ'!C91</f>
        <v>0</v>
      </c>
      <c r="D91" s="10">
        <f>'04.2024ΕΛ'!D91</f>
        <v>0</v>
      </c>
      <c r="E91" s="10">
        <f>'04.2024ΕΛ'!E91</f>
        <v>0</v>
      </c>
      <c r="F91" s="10">
        <f>'04.2024ΕΛ'!F91</f>
        <v>0</v>
      </c>
      <c r="G91" s="30">
        <f>'04.2024ΕΛ'!G91</f>
        <v>0</v>
      </c>
      <c r="H91" s="83">
        <f>'04.2024ΕΛ'!H91</f>
        <v>0</v>
      </c>
      <c r="I91" s="9">
        <f>'04.2024ΕΛ'!I91</f>
        <v>0</v>
      </c>
      <c r="J91" s="10">
        <f>'04.2024ΕΛ'!J91</f>
        <v>0</v>
      </c>
      <c r="K91" s="10">
        <f>'04.2024ΕΛ'!K91</f>
        <v>0</v>
      </c>
      <c r="L91" s="10">
        <f>'04.2024ΕΛ'!L91</f>
        <v>0</v>
      </c>
      <c r="M91" s="30">
        <f>'04.2024ΕΛ'!M91</f>
        <v>0</v>
      </c>
      <c r="N91" s="83">
        <f>'04.2024ΕΛ'!N91</f>
        <v>0</v>
      </c>
      <c r="O91" s="9">
        <f>'04.2024ΕΛ'!O91</f>
        <v>0</v>
      </c>
      <c r="P91" s="10">
        <f>'04.2024ΕΛ'!P91</f>
        <v>0</v>
      </c>
      <c r="Q91" s="10">
        <f>'04.2024ΕΛ'!Q91</f>
        <v>0</v>
      </c>
      <c r="R91" s="10">
        <f>'04.2024ΕΛ'!R91</f>
        <v>0</v>
      </c>
      <c r="S91" s="30">
        <f>'04.2024ΕΛ'!S91</f>
        <v>0</v>
      </c>
      <c r="T91" s="83">
        <f>'04.2024ΕΛ'!T91</f>
        <v>0</v>
      </c>
      <c r="U91" s="9">
        <f>'04.2024ΕΛ'!U91</f>
        <v>0</v>
      </c>
      <c r="V91" s="10">
        <f>'04.2024ΕΛ'!V91</f>
        <v>0</v>
      </c>
      <c r="W91" s="10">
        <f>'04.2024ΕΛ'!W91</f>
        <v>0</v>
      </c>
      <c r="X91" s="10">
        <f>'04.2024ΕΛ'!X91</f>
        <v>0</v>
      </c>
      <c r="Y91" s="30">
        <f>'04.2024ΕΛ'!Y91</f>
        <v>0</v>
      </c>
      <c r="Z91" s="83">
        <f>'04.2024ΕΛ'!Z91</f>
        <v>0</v>
      </c>
      <c r="AA91" s="9">
        <f>'04.2024ΕΛ'!AA91</f>
        <v>0</v>
      </c>
      <c r="AB91" s="10">
        <f>'04.2024ΕΛ'!AB91</f>
        <v>0</v>
      </c>
      <c r="AC91" s="10">
        <f>'04.2024ΕΛ'!AC91</f>
        <v>0</v>
      </c>
      <c r="AD91" s="10">
        <f>'04.2024ΕΛ'!AD91</f>
        <v>0</v>
      </c>
      <c r="AE91" s="30">
        <f>'04.2024ΕΛ'!AE91</f>
        <v>0</v>
      </c>
      <c r="AF91" s="83">
        <f>'04.2024ΕΛ'!AF91</f>
        <v>0</v>
      </c>
      <c r="AG91" s="9">
        <f>'04.2024ΕΛ'!AG91</f>
        <v>0</v>
      </c>
      <c r="AH91" s="10">
        <f>'04.2024ΕΛ'!AH91</f>
        <v>0</v>
      </c>
      <c r="AI91" s="10">
        <f>'04.2024ΕΛ'!AI91</f>
        <v>0</v>
      </c>
      <c r="AJ91" s="10">
        <f>'04.2024ΕΛ'!AJ91</f>
        <v>0</v>
      </c>
      <c r="AK91" s="30">
        <f>'04.2024ΕΛ'!AK91</f>
        <v>0</v>
      </c>
      <c r="AL91" s="83">
        <f>'04.2024ΕΛ'!AL91</f>
        <v>0</v>
      </c>
      <c r="AM91" s="9">
        <f>'04.2024ΕΛ'!AM91</f>
        <v>0</v>
      </c>
      <c r="AN91" s="10">
        <f>'04.2024ΕΛ'!AN91</f>
        <v>0</v>
      </c>
      <c r="AO91" s="10">
        <f>'04.2024ΕΛ'!AO91</f>
        <v>0</v>
      </c>
      <c r="AP91" s="10">
        <f>'04.2024ΕΛ'!AP91</f>
        <v>0</v>
      </c>
      <c r="AQ91" s="30">
        <f>'04.2024ΕΛ'!AQ91</f>
        <v>0</v>
      </c>
      <c r="AR91" s="83">
        <f>'04.2024ΕΛ'!AR91</f>
        <v>0</v>
      </c>
      <c r="AS91" s="9">
        <f>'04.2024ΕΛ'!AS91</f>
        <v>0</v>
      </c>
      <c r="AT91" s="10">
        <f>'04.2024ΕΛ'!AT91</f>
        <v>0</v>
      </c>
      <c r="AU91" s="10">
        <f>'04.2024ΕΛ'!AU91</f>
        <v>0</v>
      </c>
      <c r="AV91" s="10">
        <f>'04.2024ΕΛ'!AV91</f>
        <v>0</v>
      </c>
      <c r="AW91" s="30">
        <f>'04.2024ΕΛ'!AW91</f>
        <v>0</v>
      </c>
      <c r="AX91" s="83">
        <f>'04.2024ΕΛ'!AX91</f>
        <v>0</v>
      </c>
      <c r="AY91" s="9">
        <f>'04.2024ΕΛ'!AY91</f>
        <v>0</v>
      </c>
      <c r="AZ91" s="10">
        <f>'04.2024ΕΛ'!AZ91</f>
        <v>0</v>
      </c>
      <c r="BA91" s="10">
        <f>'04.2024ΕΛ'!BA91</f>
        <v>0</v>
      </c>
      <c r="BB91" s="10">
        <f>'04.2024ΕΛ'!BB91</f>
        <v>0</v>
      </c>
      <c r="BC91" s="30">
        <f>'04.2024ΕΛ'!BC91</f>
        <v>0</v>
      </c>
      <c r="BD91" s="83">
        <f>'04.2024ΕΛ'!BD91</f>
        <v>0</v>
      </c>
      <c r="BE91" s="9">
        <f>'04.2024ΕΛ'!BE91</f>
        <v>1</v>
      </c>
      <c r="BF91" s="10">
        <f>'04.2024ΕΛ'!BF91</f>
        <v>0</v>
      </c>
      <c r="BG91" s="10">
        <f>'04.2024ΕΛ'!BG91</f>
        <v>4290076</v>
      </c>
      <c r="BH91" s="10">
        <f>'04.2024ΕΛ'!BH91</f>
        <v>4290076</v>
      </c>
      <c r="BI91" s="30">
        <f>'04.2024ΕΛ'!BI91</f>
        <v>10104.700000000001</v>
      </c>
      <c r="BJ91" s="83">
        <f>'04.2024ΕΛ'!BJ91</f>
        <v>10104.700000000001</v>
      </c>
      <c r="BK91" s="9">
        <f>'04.2024ΕΛ'!BK91</f>
        <v>1</v>
      </c>
      <c r="BL91" s="10">
        <f>'04.2024ΕΛ'!BL91</f>
        <v>0</v>
      </c>
      <c r="BM91" s="10">
        <f>'04.2024ΕΛ'!BM91</f>
        <v>4290076</v>
      </c>
      <c r="BN91" s="10">
        <f>'04.2024ΕΛ'!BN91</f>
        <v>4290076</v>
      </c>
      <c r="BO91" s="30">
        <f>'04.2024ΕΛ'!BO91</f>
        <v>10104.700000000001</v>
      </c>
      <c r="BP91" s="83">
        <f>'04.2024ΕΛ'!BP91</f>
        <v>10104.700000000001</v>
      </c>
    </row>
    <row r="92" spans="1:68" ht="19.5" customHeight="1" outlineLevel="1" thickBot="1" x14ac:dyDescent="0.35">
      <c r="A92" s="155"/>
      <c r="B92" s="139" t="s">
        <v>86</v>
      </c>
      <c r="C92" s="160">
        <f>'04.2024ΕΛ'!C92</f>
        <v>0</v>
      </c>
      <c r="D92" s="148">
        <f>'04.2024ΕΛ'!D92</f>
        <v>0</v>
      </c>
      <c r="E92" s="157">
        <f>'04.2024ΕΛ'!E92</f>
        <v>0</v>
      </c>
      <c r="F92" s="10">
        <f>'04.2024ΕΛ'!F92</f>
        <v>0</v>
      </c>
      <c r="G92" s="140">
        <f>'04.2024ΕΛ'!G92</f>
        <v>0</v>
      </c>
      <c r="H92" s="83">
        <f>'04.2024ΕΛ'!H92</f>
        <v>0</v>
      </c>
      <c r="I92" s="160">
        <f>'04.2024ΕΛ'!I92</f>
        <v>0</v>
      </c>
      <c r="J92" s="148">
        <f>'04.2024ΕΛ'!J92</f>
        <v>0</v>
      </c>
      <c r="K92" s="157">
        <f>'04.2024ΕΛ'!K92</f>
        <v>0</v>
      </c>
      <c r="L92" s="10">
        <f>'04.2024ΕΛ'!L92</f>
        <v>0</v>
      </c>
      <c r="M92" s="140">
        <f>'04.2024ΕΛ'!M92</f>
        <v>0</v>
      </c>
      <c r="N92" s="83">
        <f>'04.2024ΕΛ'!N92</f>
        <v>0</v>
      </c>
      <c r="O92" s="160">
        <f>'04.2024ΕΛ'!O92</f>
        <v>0</v>
      </c>
      <c r="P92" s="148">
        <f>'04.2024ΕΛ'!P92</f>
        <v>0</v>
      </c>
      <c r="Q92" s="157">
        <f>'04.2024ΕΛ'!Q92</f>
        <v>0</v>
      </c>
      <c r="R92" s="10">
        <f>'04.2024ΕΛ'!R92</f>
        <v>0</v>
      </c>
      <c r="S92" s="140">
        <f>'04.2024ΕΛ'!S92</f>
        <v>0</v>
      </c>
      <c r="T92" s="83">
        <f>'04.2024ΕΛ'!T92</f>
        <v>0</v>
      </c>
      <c r="U92" s="160">
        <f>'04.2024ΕΛ'!U92</f>
        <v>0</v>
      </c>
      <c r="V92" s="148">
        <f>'04.2024ΕΛ'!V92</f>
        <v>0</v>
      </c>
      <c r="W92" s="157">
        <f>'04.2024ΕΛ'!W92</f>
        <v>0</v>
      </c>
      <c r="X92" s="10">
        <f>'04.2024ΕΛ'!X92</f>
        <v>0</v>
      </c>
      <c r="Y92" s="140">
        <f>'04.2024ΕΛ'!Y92</f>
        <v>0</v>
      </c>
      <c r="Z92" s="83">
        <f>'04.2024ΕΛ'!Z92</f>
        <v>0</v>
      </c>
      <c r="AA92" s="160">
        <f>'04.2024ΕΛ'!AA92</f>
        <v>0</v>
      </c>
      <c r="AB92" s="148">
        <f>'04.2024ΕΛ'!AB92</f>
        <v>0</v>
      </c>
      <c r="AC92" s="157">
        <f>'04.2024ΕΛ'!AC92</f>
        <v>0</v>
      </c>
      <c r="AD92" s="10">
        <f>'04.2024ΕΛ'!AD92</f>
        <v>0</v>
      </c>
      <c r="AE92" s="140">
        <f>'04.2024ΕΛ'!AE92</f>
        <v>0</v>
      </c>
      <c r="AF92" s="83">
        <f>'04.2024ΕΛ'!AF92</f>
        <v>0</v>
      </c>
      <c r="AG92" s="160">
        <f>'04.2024ΕΛ'!AG92</f>
        <v>0</v>
      </c>
      <c r="AH92" s="148">
        <f>'04.2024ΕΛ'!AH92</f>
        <v>0</v>
      </c>
      <c r="AI92" s="157">
        <f>'04.2024ΕΛ'!AI92</f>
        <v>0</v>
      </c>
      <c r="AJ92" s="10">
        <f>'04.2024ΕΛ'!AJ92</f>
        <v>0</v>
      </c>
      <c r="AK92" s="140">
        <f>'04.2024ΕΛ'!AK92</f>
        <v>0</v>
      </c>
      <c r="AL92" s="83">
        <f>'04.2024ΕΛ'!AL92</f>
        <v>0</v>
      </c>
      <c r="AM92" s="160">
        <f>'04.2024ΕΛ'!AM92</f>
        <v>0</v>
      </c>
      <c r="AN92" s="148">
        <f>'04.2024ΕΛ'!AN92</f>
        <v>0</v>
      </c>
      <c r="AO92" s="157">
        <f>'04.2024ΕΛ'!AO92</f>
        <v>0</v>
      </c>
      <c r="AP92" s="10">
        <f>'04.2024ΕΛ'!AP92</f>
        <v>0</v>
      </c>
      <c r="AQ92" s="140">
        <f>'04.2024ΕΛ'!AQ92</f>
        <v>0</v>
      </c>
      <c r="AR92" s="83">
        <f>'04.2024ΕΛ'!AR92</f>
        <v>0</v>
      </c>
      <c r="AS92" s="160">
        <f>'04.2024ΕΛ'!AS92</f>
        <v>0</v>
      </c>
      <c r="AT92" s="148">
        <f>'04.2024ΕΛ'!AT92</f>
        <v>0</v>
      </c>
      <c r="AU92" s="157">
        <f>'04.2024ΕΛ'!AU92</f>
        <v>0</v>
      </c>
      <c r="AV92" s="10">
        <f>'04.2024ΕΛ'!AV92</f>
        <v>0</v>
      </c>
      <c r="AW92" s="140">
        <f>'04.2024ΕΛ'!AW92</f>
        <v>0</v>
      </c>
      <c r="AX92" s="83">
        <f>'04.2024ΕΛ'!AX92</f>
        <v>0</v>
      </c>
      <c r="AY92" s="160">
        <f>'04.2024ΕΛ'!AY92</f>
        <v>0</v>
      </c>
      <c r="AZ92" s="148">
        <f>'04.2024ΕΛ'!AZ92</f>
        <v>0</v>
      </c>
      <c r="BA92" s="157">
        <f>'04.2024ΕΛ'!BA92</f>
        <v>0</v>
      </c>
      <c r="BB92" s="10">
        <f>'04.2024ΕΛ'!BB92</f>
        <v>0</v>
      </c>
      <c r="BC92" s="140">
        <f>'04.2024ΕΛ'!BC92</f>
        <v>0</v>
      </c>
      <c r="BD92" s="83">
        <f>'04.2024ΕΛ'!BD92</f>
        <v>0</v>
      </c>
      <c r="BE92" s="160">
        <f>'04.2024ΕΛ'!BE92</f>
        <v>0</v>
      </c>
      <c r="BF92" s="148">
        <f>'04.2024ΕΛ'!BF92</f>
        <v>0</v>
      </c>
      <c r="BG92" s="157">
        <f>'04.2024ΕΛ'!BG92</f>
        <v>0</v>
      </c>
      <c r="BH92" s="10">
        <f>'04.2024ΕΛ'!BH92</f>
        <v>0</v>
      </c>
      <c r="BI92" s="140">
        <f>'04.2024ΕΛ'!BI92</f>
        <v>0</v>
      </c>
      <c r="BJ92" s="83">
        <f>'04.2024ΕΛ'!BJ92</f>
        <v>0</v>
      </c>
      <c r="BK92" s="160">
        <f>'04.2024ΕΛ'!BK92</f>
        <v>0</v>
      </c>
      <c r="BL92" s="148">
        <f>'04.2024ΕΛ'!BL92</f>
        <v>0</v>
      </c>
      <c r="BM92" s="157">
        <f>'04.2024ΕΛ'!BM92</f>
        <v>0</v>
      </c>
      <c r="BN92" s="10">
        <f>'04.2024ΕΛ'!BN92</f>
        <v>0</v>
      </c>
      <c r="BO92" s="140">
        <f>'04.2024ΕΛ'!BO92</f>
        <v>0</v>
      </c>
      <c r="BP92" s="83">
        <f>'04.2024ΕΛ'!BP92</f>
        <v>0</v>
      </c>
    </row>
    <row r="93" spans="1:68" ht="36" customHeight="1" outlineLevel="1" x14ac:dyDescent="0.3">
      <c r="A93" s="153">
        <v>15</v>
      </c>
      <c r="B93" s="141" t="s">
        <v>99</v>
      </c>
      <c r="C93" s="73">
        <f>'04.2024ΕΛ'!C93</f>
        <v>0</v>
      </c>
      <c r="D93" s="74">
        <f>'04.2024ΕΛ'!D93</f>
        <v>0</v>
      </c>
      <c r="E93" s="74">
        <f>'04.2024ΕΛ'!E93</f>
        <v>0</v>
      </c>
      <c r="F93" s="74">
        <f>'04.2024ΕΛ'!F93</f>
        <v>0</v>
      </c>
      <c r="G93" s="82">
        <f>'04.2024ΕΛ'!G93</f>
        <v>0</v>
      </c>
      <c r="H93" s="37">
        <f>'04.2024ΕΛ'!H93</f>
        <v>0</v>
      </c>
      <c r="I93" s="73">
        <f>'04.2024ΕΛ'!I93</f>
        <v>2</v>
      </c>
      <c r="J93" s="74">
        <f>'04.2024ΕΛ'!J93</f>
        <v>0</v>
      </c>
      <c r="K93" s="74">
        <f>'04.2024ΕΛ'!K93</f>
        <v>18612047</v>
      </c>
      <c r="L93" s="74">
        <f>'04.2024ΕΛ'!L93</f>
        <v>9306023.5</v>
      </c>
      <c r="M93" s="82">
        <f>'04.2024ΕΛ'!M93</f>
        <v>21096.77</v>
      </c>
      <c r="N93" s="37">
        <f>'04.2024ΕΛ'!N93</f>
        <v>10548.385</v>
      </c>
      <c r="O93" s="73">
        <f>'04.2024ΕΛ'!O93</f>
        <v>0</v>
      </c>
      <c r="P93" s="74">
        <f>'04.2024ΕΛ'!P93</f>
        <v>0</v>
      </c>
      <c r="Q93" s="74">
        <f>'04.2024ΕΛ'!Q93</f>
        <v>0</v>
      </c>
      <c r="R93" s="74">
        <f>'04.2024ΕΛ'!R93</f>
        <v>0</v>
      </c>
      <c r="S93" s="82">
        <f>'04.2024ΕΛ'!S93</f>
        <v>0</v>
      </c>
      <c r="T93" s="37">
        <f>'04.2024ΕΛ'!T93</f>
        <v>0</v>
      </c>
      <c r="U93" s="73">
        <f>'04.2024ΕΛ'!U93</f>
        <v>0</v>
      </c>
      <c r="V93" s="74">
        <f>'04.2024ΕΛ'!V93</f>
        <v>0</v>
      </c>
      <c r="W93" s="74">
        <f>'04.2024ΕΛ'!W93</f>
        <v>0</v>
      </c>
      <c r="X93" s="74">
        <f>'04.2024ΕΛ'!X93</f>
        <v>0</v>
      </c>
      <c r="Y93" s="82">
        <f>'04.2024ΕΛ'!Y93</f>
        <v>0</v>
      </c>
      <c r="Z93" s="37">
        <f>'04.2024ΕΛ'!Z93</f>
        <v>0</v>
      </c>
      <c r="AA93" s="73">
        <f>'04.2024ΕΛ'!AA93</f>
        <v>0</v>
      </c>
      <c r="AB93" s="74">
        <f>'04.2024ΕΛ'!AB93</f>
        <v>0</v>
      </c>
      <c r="AC93" s="74">
        <f>'04.2024ΕΛ'!AC93</f>
        <v>0</v>
      </c>
      <c r="AD93" s="74">
        <f>'04.2024ΕΛ'!AD93</f>
        <v>0</v>
      </c>
      <c r="AE93" s="82">
        <f>'04.2024ΕΛ'!AE93</f>
        <v>0</v>
      </c>
      <c r="AF93" s="37">
        <f>'04.2024ΕΛ'!AF93</f>
        <v>0</v>
      </c>
      <c r="AG93" s="73">
        <f>'04.2024ΕΛ'!AG93</f>
        <v>0</v>
      </c>
      <c r="AH93" s="74">
        <f>'04.2024ΕΛ'!AH93</f>
        <v>0</v>
      </c>
      <c r="AI93" s="74">
        <f>'04.2024ΕΛ'!AI93</f>
        <v>0</v>
      </c>
      <c r="AJ93" s="74">
        <f>'04.2024ΕΛ'!AJ93</f>
        <v>0</v>
      </c>
      <c r="AK93" s="82">
        <f>'04.2024ΕΛ'!AK93</f>
        <v>0</v>
      </c>
      <c r="AL93" s="37">
        <f>'04.2024ΕΛ'!AL93</f>
        <v>0</v>
      </c>
      <c r="AM93" s="73">
        <f>'04.2024ΕΛ'!AM93</f>
        <v>0</v>
      </c>
      <c r="AN93" s="74">
        <f>'04.2024ΕΛ'!AN93</f>
        <v>0</v>
      </c>
      <c r="AO93" s="74">
        <f>'04.2024ΕΛ'!AO93</f>
        <v>0</v>
      </c>
      <c r="AP93" s="74">
        <f>'04.2024ΕΛ'!AP93</f>
        <v>0</v>
      </c>
      <c r="AQ93" s="82">
        <f>'04.2024ΕΛ'!AQ93</f>
        <v>0</v>
      </c>
      <c r="AR93" s="37">
        <f>'04.2024ΕΛ'!AR93</f>
        <v>0</v>
      </c>
      <c r="AS93" s="73">
        <f>'04.2024ΕΛ'!AS93</f>
        <v>0</v>
      </c>
      <c r="AT93" s="74">
        <f>'04.2024ΕΛ'!AT93</f>
        <v>0</v>
      </c>
      <c r="AU93" s="74">
        <f>'04.2024ΕΛ'!AU93</f>
        <v>0</v>
      </c>
      <c r="AV93" s="74">
        <f>'04.2024ΕΛ'!AV93</f>
        <v>0</v>
      </c>
      <c r="AW93" s="82">
        <f>'04.2024ΕΛ'!AW93</f>
        <v>0</v>
      </c>
      <c r="AX93" s="37">
        <f>'04.2024ΕΛ'!AX93</f>
        <v>0</v>
      </c>
      <c r="AY93" s="73">
        <f>'04.2024ΕΛ'!AY93</f>
        <v>0</v>
      </c>
      <c r="AZ93" s="74">
        <f>'04.2024ΕΛ'!AZ93</f>
        <v>0</v>
      </c>
      <c r="BA93" s="74">
        <f>'04.2024ΕΛ'!BA93</f>
        <v>0</v>
      </c>
      <c r="BB93" s="74">
        <f>'04.2024ΕΛ'!BB93</f>
        <v>0</v>
      </c>
      <c r="BC93" s="82">
        <f>'04.2024ΕΛ'!BC93</f>
        <v>0</v>
      </c>
      <c r="BD93" s="37">
        <f>'04.2024ΕΛ'!BD93</f>
        <v>0</v>
      </c>
      <c r="BE93" s="73">
        <f>'04.2024ΕΛ'!BE93</f>
        <v>0</v>
      </c>
      <c r="BF93" s="74">
        <f>'04.2024ΕΛ'!BF93</f>
        <v>0</v>
      </c>
      <c r="BG93" s="74">
        <f>'04.2024ΕΛ'!BG93</f>
        <v>0</v>
      </c>
      <c r="BH93" s="74">
        <f>'04.2024ΕΛ'!BH93</f>
        <v>0</v>
      </c>
      <c r="BI93" s="82">
        <f>'04.2024ΕΛ'!BI93</f>
        <v>0</v>
      </c>
      <c r="BJ93" s="37">
        <f>'04.2024ΕΛ'!BJ93</f>
        <v>0</v>
      </c>
      <c r="BK93" s="73">
        <f>'04.2024ΕΛ'!BK93</f>
        <v>2</v>
      </c>
      <c r="BL93" s="74">
        <f>'04.2024ΕΛ'!BL93</f>
        <v>0</v>
      </c>
      <c r="BM93" s="74">
        <f>'04.2024ΕΛ'!BM93</f>
        <v>18612047</v>
      </c>
      <c r="BN93" s="74">
        <f>'04.2024ΕΛ'!BN93</f>
        <v>9306023.5</v>
      </c>
      <c r="BO93" s="82">
        <f>'04.2024ΕΛ'!BO93</f>
        <v>21096.77</v>
      </c>
      <c r="BP93" s="37">
        <f>'04.2024ΕΛ'!BP93</f>
        <v>10548.385</v>
      </c>
    </row>
    <row r="94" spans="1:68" ht="19.5" customHeight="1" outlineLevel="1" x14ac:dyDescent="0.3">
      <c r="A94" s="154"/>
      <c r="B94" s="139" t="s">
        <v>83</v>
      </c>
      <c r="C94" s="9">
        <f>'04.2024ΕΛ'!C94</f>
        <v>0</v>
      </c>
      <c r="D94" s="10">
        <f>'04.2024ΕΛ'!D94</f>
        <v>0</v>
      </c>
      <c r="E94" s="10">
        <f>'04.2024ΕΛ'!E94</f>
        <v>0</v>
      </c>
      <c r="F94" s="10">
        <f>'04.2024ΕΛ'!F94</f>
        <v>0</v>
      </c>
      <c r="G94" s="30">
        <f>'04.2024ΕΛ'!G94</f>
        <v>0</v>
      </c>
      <c r="H94" s="83">
        <f>'04.2024ΕΛ'!H94</f>
        <v>0</v>
      </c>
      <c r="I94" s="9">
        <f>'04.2024ΕΛ'!I94</f>
        <v>0</v>
      </c>
      <c r="J94" s="10">
        <f>'04.2024ΕΛ'!J94</f>
        <v>0</v>
      </c>
      <c r="K94" s="10">
        <f>'04.2024ΕΛ'!K94</f>
        <v>0</v>
      </c>
      <c r="L94" s="10">
        <f>'04.2024ΕΛ'!L94</f>
        <v>0</v>
      </c>
      <c r="M94" s="30">
        <f>'04.2024ΕΛ'!M94</f>
        <v>0</v>
      </c>
      <c r="N94" s="83">
        <f>'04.2024ΕΛ'!N94</f>
        <v>0</v>
      </c>
      <c r="O94" s="9">
        <f>'04.2024ΕΛ'!O94</f>
        <v>0</v>
      </c>
      <c r="P94" s="10">
        <f>'04.2024ΕΛ'!P94</f>
        <v>0</v>
      </c>
      <c r="Q94" s="10">
        <f>'04.2024ΕΛ'!Q94</f>
        <v>0</v>
      </c>
      <c r="R94" s="10">
        <f>'04.2024ΕΛ'!R94</f>
        <v>0</v>
      </c>
      <c r="S94" s="30">
        <f>'04.2024ΕΛ'!S94</f>
        <v>0</v>
      </c>
      <c r="T94" s="83">
        <f>'04.2024ΕΛ'!T94</f>
        <v>0</v>
      </c>
      <c r="U94" s="9">
        <f>'04.2024ΕΛ'!U94</f>
        <v>0</v>
      </c>
      <c r="V94" s="10">
        <f>'04.2024ΕΛ'!V94</f>
        <v>0</v>
      </c>
      <c r="W94" s="10">
        <f>'04.2024ΕΛ'!W94</f>
        <v>0</v>
      </c>
      <c r="X94" s="10">
        <f>'04.2024ΕΛ'!X94</f>
        <v>0</v>
      </c>
      <c r="Y94" s="30">
        <f>'04.2024ΕΛ'!Y94</f>
        <v>0</v>
      </c>
      <c r="Z94" s="83">
        <f>'04.2024ΕΛ'!Z94</f>
        <v>0</v>
      </c>
      <c r="AA94" s="9">
        <f>'04.2024ΕΛ'!AA94</f>
        <v>0</v>
      </c>
      <c r="AB94" s="10">
        <f>'04.2024ΕΛ'!AB94</f>
        <v>0</v>
      </c>
      <c r="AC94" s="10">
        <f>'04.2024ΕΛ'!AC94</f>
        <v>0</v>
      </c>
      <c r="AD94" s="10">
        <f>'04.2024ΕΛ'!AD94</f>
        <v>0</v>
      </c>
      <c r="AE94" s="30">
        <f>'04.2024ΕΛ'!AE94</f>
        <v>0</v>
      </c>
      <c r="AF94" s="83">
        <f>'04.2024ΕΛ'!AF94</f>
        <v>0</v>
      </c>
      <c r="AG94" s="9">
        <f>'04.2024ΕΛ'!AG94</f>
        <v>0</v>
      </c>
      <c r="AH94" s="10">
        <f>'04.2024ΕΛ'!AH94</f>
        <v>0</v>
      </c>
      <c r="AI94" s="10">
        <f>'04.2024ΕΛ'!AI94</f>
        <v>0</v>
      </c>
      <c r="AJ94" s="10">
        <f>'04.2024ΕΛ'!AJ94</f>
        <v>0</v>
      </c>
      <c r="AK94" s="30">
        <f>'04.2024ΕΛ'!AK94</f>
        <v>0</v>
      </c>
      <c r="AL94" s="83">
        <f>'04.2024ΕΛ'!AL94</f>
        <v>0</v>
      </c>
      <c r="AM94" s="9">
        <f>'04.2024ΕΛ'!AM94</f>
        <v>0</v>
      </c>
      <c r="AN94" s="10">
        <f>'04.2024ΕΛ'!AN94</f>
        <v>0</v>
      </c>
      <c r="AO94" s="10">
        <f>'04.2024ΕΛ'!AO94</f>
        <v>0</v>
      </c>
      <c r="AP94" s="10">
        <f>'04.2024ΕΛ'!AP94</f>
        <v>0</v>
      </c>
      <c r="AQ94" s="30">
        <f>'04.2024ΕΛ'!AQ94</f>
        <v>0</v>
      </c>
      <c r="AR94" s="83">
        <f>'04.2024ΕΛ'!AR94</f>
        <v>0</v>
      </c>
      <c r="AS94" s="9">
        <f>'04.2024ΕΛ'!AS94</f>
        <v>0</v>
      </c>
      <c r="AT94" s="10">
        <f>'04.2024ΕΛ'!AT94</f>
        <v>0</v>
      </c>
      <c r="AU94" s="10">
        <f>'04.2024ΕΛ'!AU94</f>
        <v>0</v>
      </c>
      <c r="AV94" s="10">
        <f>'04.2024ΕΛ'!AV94</f>
        <v>0</v>
      </c>
      <c r="AW94" s="30">
        <f>'04.2024ΕΛ'!AW94</f>
        <v>0</v>
      </c>
      <c r="AX94" s="83">
        <f>'04.2024ΕΛ'!AX94</f>
        <v>0</v>
      </c>
      <c r="AY94" s="9">
        <f>'04.2024ΕΛ'!AY94</f>
        <v>0</v>
      </c>
      <c r="AZ94" s="10">
        <f>'04.2024ΕΛ'!AZ94</f>
        <v>0</v>
      </c>
      <c r="BA94" s="10">
        <f>'04.2024ΕΛ'!BA94</f>
        <v>0</v>
      </c>
      <c r="BB94" s="10">
        <f>'04.2024ΕΛ'!BB94</f>
        <v>0</v>
      </c>
      <c r="BC94" s="30">
        <f>'04.2024ΕΛ'!BC94</f>
        <v>0</v>
      </c>
      <c r="BD94" s="83">
        <f>'04.2024ΕΛ'!BD94</f>
        <v>0</v>
      </c>
      <c r="BE94" s="9">
        <f>'04.2024ΕΛ'!BE94</f>
        <v>0</v>
      </c>
      <c r="BF94" s="10">
        <f>'04.2024ΕΛ'!BF94</f>
        <v>0</v>
      </c>
      <c r="BG94" s="10">
        <f>'04.2024ΕΛ'!BG94</f>
        <v>0</v>
      </c>
      <c r="BH94" s="10">
        <f>'04.2024ΕΛ'!BH94</f>
        <v>0</v>
      </c>
      <c r="BI94" s="30">
        <f>'04.2024ΕΛ'!BI94</f>
        <v>0</v>
      </c>
      <c r="BJ94" s="83">
        <f>'04.2024ΕΛ'!BJ94</f>
        <v>0</v>
      </c>
      <c r="BK94" s="9">
        <f>'04.2024ΕΛ'!BK94</f>
        <v>0</v>
      </c>
      <c r="BL94" s="10">
        <f>'04.2024ΕΛ'!BL94</f>
        <v>0</v>
      </c>
      <c r="BM94" s="10">
        <f>'04.2024ΕΛ'!BM94</f>
        <v>0</v>
      </c>
      <c r="BN94" s="10">
        <f>'04.2024ΕΛ'!BN94</f>
        <v>0</v>
      </c>
      <c r="BO94" s="30">
        <f>'04.2024ΕΛ'!BO94</f>
        <v>0</v>
      </c>
      <c r="BP94" s="83">
        <f>'04.2024ΕΛ'!BP94</f>
        <v>0</v>
      </c>
    </row>
    <row r="95" spans="1:68" ht="19.5" customHeight="1" outlineLevel="1" x14ac:dyDescent="0.3">
      <c r="A95" s="154"/>
      <c r="B95" s="139" t="s">
        <v>84</v>
      </c>
      <c r="C95" s="9">
        <f>'04.2024ΕΛ'!C95</f>
        <v>0</v>
      </c>
      <c r="D95" s="10">
        <f>'04.2024ΕΛ'!D95</f>
        <v>0</v>
      </c>
      <c r="E95" s="10">
        <f>'04.2024ΕΛ'!E95</f>
        <v>0</v>
      </c>
      <c r="F95" s="10">
        <f>'04.2024ΕΛ'!F95</f>
        <v>0</v>
      </c>
      <c r="G95" s="30">
        <f>'04.2024ΕΛ'!G95</f>
        <v>0</v>
      </c>
      <c r="H95" s="83">
        <f>'04.2024ΕΛ'!H95</f>
        <v>0</v>
      </c>
      <c r="I95" s="9">
        <f>'04.2024ΕΛ'!I95</f>
        <v>0</v>
      </c>
      <c r="J95" s="10">
        <f>'04.2024ΕΛ'!J95</f>
        <v>0</v>
      </c>
      <c r="K95" s="10">
        <f>'04.2024ΕΛ'!K95</f>
        <v>0</v>
      </c>
      <c r="L95" s="10">
        <f>'04.2024ΕΛ'!L95</f>
        <v>0</v>
      </c>
      <c r="M95" s="30">
        <f>'04.2024ΕΛ'!M95</f>
        <v>0</v>
      </c>
      <c r="N95" s="83">
        <f>'04.2024ΕΛ'!N95</f>
        <v>0</v>
      </c>
      <c r="O95" s="9">
        <f>'04.2024ΕΛ'!O95</f>
        <v>0</v>
      </c>
      <c r="P95" s="10">
        <f>'04.2024ΕΛ'!P95</f>
        <v>0</v>
      </c>
      <c r="Q95" s="10">
        <f>'04.2024ΕΛ'!Q95</f>
        <v>0</v>
      </c>
      <c r="R95" s="10">
        <f>'04.2024ΕΛ'!R95</f>
        <v>0</v>
      </c>
      <c r="S95" s="30">
        <f>'04.2024ΕΛ'!S95</f>
        <v>0</v>
      </c>
      <c r="T95" s="83">
        <f>'04.2024ΕΛ'!T95</f>
        <v>0</v>
      </c>
      <c r="U95" s="9">
        <f>'04.2024ΕΛ'!U95</f>
        <v>0</v>
      </c>
      <c r="V95" s="10">
        <f>'04.2024ΕΛ'!V95</f>
        <v>0</v>
      </c>
      <c r="W95" s="10">
        <f>'04.2024ΕΛ'!W95</f>
        <v>0</v>
      </c>
      <c r="X95" s="10">
        <f>'04.2024ΕΛ'!X95</f>
        <v>0</v>
      </c>
      <c r="Y95" s="30">
        <f>'04.2024ΕΛ'!Y95</f>
        <v>0</v>
      </c>
      <c r="Z95" s="83">
        <f>'04.2024ΕΛ'!Z95</f>
        <v>0</v>
      </c>
      <c r="AA95" s="9">
        <f>'04.2024ΕΛ'!AA95</f>
        <v>0</v>
      </c>
      <c r="AB95" s="10">
        <f>'04.2024ΕΛ'!AB95</f>
        <v>0</v>
      </c>
      <c r="AC95" s="10">
        <f>'04.2024ΕΛ'!AC95</f>
        <v>0</v>
      </c>
      <c r="AD95" s="10">
        <f>'04.2024ΕΛ'!AD95</f>
        <v>0</v>
      </c>
      <c r="AE95" s="30">
        <f>'04.2024ΕΛ'!AE95</f>
        <v>0</v>
      </c>
      <c r="AF95" s="83">
        <f>'04.2024ΕΛ'!AF95</f>
        <v>0</v>
      </c>
      <c r="AG95" s="9">
        <f>'04.2024ΕΛ'!AG95</f>
        <v>0</v>
      </c>
      <c r="AH95" s="10">
        <f>'04.2024ΕΛ'!AH95</f>
        <v>0</v>
      </c>
      <c r="AI95" s="10">
        <f>'04.2024ΕΛ'!AI95</f>
        <v>0</v>
      </c>
      <c r="AJ95" s="10">
        <f>'04.2024ΕΛ'!AJ95</f>
        <v>0</v>
      </c>
      <c r="AK95" s="30">
        <f>'04.2024ΕΛ'!AK95</f>
        <v>0</v>
      </c>
      <c r="AL95" s="83">
        <f>'04.2024ΕΛ'!AL95</f>
        <v>0</v>
      </c>
      <c r="AM95" s="9">
        <f>'04.2024ΕΛ'!AM95</f>
        <v>0</v>
      </c>
      <c r="AN95" s="10">
        <f>'04.2024ΕΛ'!AN95</f>
        <v>0</v>
      </c>
      <c r="AO95" s="10">
        <f>'04.2024ΕΛ'!AO95</f>
        <v>0</v>
      </c>
      <c r="AP95" s="10">
        <f>'04.2024ΕΛ'!AP95</f>
        <v>0</v>
      </c>
      <c r="AQ95" s="30">
        <f>'04.2024ΕΛ'!AQ95</f>
        <v>0</v>
      </c>
      <c r="AR95" s="83">
        <f>'04.2024ΕΛ'!AR95</f>
        <v>0</v>
      </c>
      <c r="AS95" s="9">
        <f>'04.2024ΕΛ'!AS95</f>
        <v>0</v>
      </c>
      <c r="AT95" s="10">
        <f>'04.2024ΕΛ'!AT95</f>
        <v>0</v>
      </c>
      <c r="AU95" s="10">
        <f>'04.2024ΕΛ'!AU95</f>
        <v>0</v>
      </c>
      <c r="AV95" s="10">
        <f>'04.2024ΕΛ'!AV95</f>
        <v>0</v>
      </c>
      <c r="AW95" s="30">
        <f>'04.2024ΕΛ'!AW95</f>
        <v>0</v>
      </c>
      <c r="AX95" s="83">
        <f>'04.2024ΕΛ'!AX95</f>
        <v>0</v>
      </c>
      <c r="AY95" s="9">
        <f>'04.2024ΕΛ'!AY95</f>
        <v>0</v>
      </c>
      <c r="AZ95" s="10">
        <f>'04.2024ΕΛ'!AZ95</f>
        <v>0</v>
      </c>
      <c r="BA95" s="10">
        <f>'04.2024ΕΛ'!BA95</f>
        <v>0</v>
      </c>
      <c r="BB95" s="10">
        <f>'04.2024ΕΛ'!BB95</f>
        <v>0</v>
      </c>
      <c r="BC95" s="30">
        <f>'04.2024ΕΛ'!BC95</f>
        <v>0</v>
      </c>
      <c r="BD95" s="83">
        <f>'04.2024ΕΛ'!BD95</f>
        <v>0</v>
      </c>
      <c r="BE95" s="9">
        <f>'04.2024ΕΛ'!BE95</f>
        <v>0</v>
      </c>
      <c r="BF95" s="10">
        <f>'04.2024ΕΛ'!BF95</f>
        <v>0</v>
      </c>
      <c r="BG95" s="10">
        <f>'04.2024ΕΛ'!BG95</f>
        <v>0</v>
      </c>
      <c r="BH95" s="10">
        <f>'04.2024ΕΛ'!BH95</f>
        <v>0</v>
      </c>
      <c r="BI95" s="30">
        <f>'04.2024ΕΛ'!BI95</f>
        <v>0</v>
      </c>
      <c r="BJ95" s="83">
        <f>'04.2024ΕΛ'!BJ95</f>
        <v>0</v>
      </c>
      <c r="BK95" s="9">
        <f>'04.2024ΕΛ'!BK95</f>
        <v>0</v>
      </c>
      <c r="BL95" s="10">
        <f>'04.2024ΕΛ'!BL95</f>
        <v>0</v>
      </c>
      <c r="BM95" s="10">
        <f>'04.2024ΕΛ'!BM95</f>
        <v>0</v>
      </c>
      <c r="BN95" s="10">
        <f>'04.2024ΕΛ'!BN95</f>
        <v>0</v>
      </c>
      <c r="BO95" s="30">
        <f>'04.2024ΕΛ'!BO95</f>
        <v>0</v>
      </c>
      <c r="BP95" s="83">
        <f>'04.2024ΕΛ'!BP95</f>
        <v>0</v>
      </c>
    </row>
    <row r="96" spans="1:68" ht="19.5" customHeight="1" outlineLevel="1" x14ac:dyDescent="0.3">
      <c r="A96" s="154"/>
      <c r="B96" s="139" t="s">
        <v>29</v>
      </c>
      <c r="C96" s="9">
        <f>'04.2024ΕΛ'!C96</f>
        <v>0</v>
      </c>
      <c r="D96" s="10">
        <f>'04.2024ΕΛ'!D96</f>
        <v>0</v>
      </c>
      <c r="E96" s="10">
        <f>'04.2024ΕΛ'!E96</f>
        <v>0</v>
      </c>
      <c r="F96" s="10">
        <f>'04.2024ΕΛ'!F96</f>
        <v>0</v>
      </c>
      <c r="G96" s="30">
        <f>'04.2024ΕΛ'!G96</f>
        <v>0</v>
      </c>
      <c r="H96" s="83">
        <f>'04.2024ΕΛ'!H96</f>
        <v>0</v>
      </c>
      <c r="I96" s="9">
        <f>'04.2024ΕΛ'!I96</f>
        <v>0</v>
      </c>
      <c r="J96" s="10">
        <f>'04.2024ΕΛ'!J96</f>
        <v>0</v>
      </c>
      <c r="K96" s="10">
        <f>'04.2024ΕΛ'!K96</f>
        <v>0</v>
      </c>
      <c r="L96" s="10">
        <f>'04.2024ΕΛ'!L96</f>
        <v>0</v>
      </c>
      <c r="M96" s="30">
        <f>'04.2024ΕΛ'!M96</f>
        <v>0</v>
      </c>
      <c r="N96" s="83">
        <f>'04.2024ΕΛ'!N96</f>
        <v>0</v>
      </c>
      <c r="O96" s="9">
        <f>'04.2024ΕΛ'!O96</f>
        <v>0</v>
      </c>
      <c r="P96" s="10">
        <f>'04.2024ΕΛ'!P96</f>
        <v>0</v>
      </c>
      <c r="Q96" s="10">
        <f>'04.2024ΕΛ'!Q96</f>
        <v>0</v>
      </c>
      <c r="R96" s="10">
        <f>'04.2024ΕΛ'!R96</f>
        <v>0</v>
      </c>
      <c r="S96" s="30">
        <f>'04.2024ΕΛ'!S96</f>
        <v>0</v>
      </c>
      <c r="T96" s="83">
        <f>'04.2024ΕΛ'!T96</f>
        <v>0</v>
      </c>
      <c r="U96" s="9">
        <f>'04.2024ΕΛ'!U96</f>
        <v>0</v>
      </c>
      <c r="V96" s="10">
        <f>'04.2024ΕΛ'!V96</f>
        <v>0</v>
      </c>
      <c r="W96" s="10">
        <f>'04.2024ΕΛ'!W96</f>
        <v>0</v>
      </c>
      <c r="X96" s="10">
        <f>'04.2024ΕΛ'!X96</f>
        <v>0</v>
      </c>
      <c r="Y96" s="30">
        <f>'04.2024ΕΛ'!Y96</f>
        <v>0</v>
      </c>
      <c r="Z96" s="83">
        <f>'04.2024ΕΛ'!Z96</f>
        <v>0</v>
      </c>
      <c r="AA96" s="9">
        <f>'04.2024ΕΛ'!AA96</f>
        <v>0</v>
      </c>
      <c r="AB96" s="10">
        <f>'04.2024ΕΛ'!AB96</f>
        <v>0</v>
      </c>
      <c r="AC96" s="10">
        <f>'04.2024ΕΛ'!AC96</f>
        <v>0</v>
      </c>
      <c r="AD96" s="10">
        <f>'04.2024ΕΛ'!AD96</f>
        <v>0</v>
      </c>
      <c r="AE96" s="30">
        <f>'04.2024ΕΛ'!AE96</f>
        <v>0</v>
      </c>
      <c r="AF96" s="83">
        <f>'04.2024ΕΛ'!AF96</f>
        <v>0</v>
      </c>
      <c r="AG96" s="9">
        <f>'04.2024ΕΛ'!AG96</f>
        <v>0</v>
      </c>
      <c r="AH96" s="10">
        <f>'04.2024ΕΛ'!AH96</f>
        <v>0</v>
      </c>
      <c r="AI96" s="10">
        <f>'04.2024ΕΛ'!AI96</f>
        <v>0</v>
      </c>
      <c r="AJ96" s="10">
        <f>'04.2024ΕΛ'!AJ96</f>
        <v>0</v>
      </c>
      <c r="AK96" s="30">
        <f>'04.2024ΕΛ'!AK96</f>
        <v>0</v>
      </c>
      <c r="AL96" s="83">
        <f>'04.2024ΕΛ'!AL96</f>
        <v>0</v>
      </c>
      <c r="AM96" s="9">
        <f>'04.2024ΕΛ'!AM96</f>
        <v>0</v>
      </c>
      <c r="AN96" s="10">
        <f>'04.2024ΕΛ'!AN96</f>
        <v>0</v>
      </c>
      <c r="AO96" s="10">
        <f>'04.2024ΕΛ'!AO96</f>
        <v>0</v>
      </c>
      <c r="AP96" s="10">
        <f>'04.2024ΕΛ'!AP96</f>
        <v>0</v>
      </c>
      <c r="AQ96" s="30">
        <f>'04.2024ΕΛ'!AQ96</f>
        <v>0</v>
      </c>
      <c r="AR96" s="83">
        <f>'04.2024ΕΛ'!AR96</f>
        <v>0</v>
      </c>
      <c r="AS96" s="9">
        <f>'04.2024ΕΛ'!AS96</f>
        <v>0</v>
      </c>
      <c r="AT96" s="10">
        <f>'04.2024ΕΛ'!AT96</f>
        <v>0</v>
      </c>
      <c r="AU96" s="10">
        <f>'04.2024ΕΛ'!AU96</f>
        <v>0</v>
      </c>
      <c r="AV96" s="10">
        <f>'04.2024ΕΛ'!AV96</f>
        <v>0</v>
      </c>
      <c r="AW96" s="30">
        <f>'04.2024ΕΛ'!AW96</f>
        <v>0</v>
      </c>
      <c r="AX96" s="83">
        <f>'04.2024ΕΛ'!AX96</f>
        <v>0</v>
      </c>
      <c r="AY96" s="9">
        <f>'04.2024ΕΛ'!AY96</f>
        <v>0</v>
      </c>
      <c r="AZ96" s="10">
        <f>'04.2024ΕΛ'!AZ96</f>
        <v>0</v>
      </c>
      <c r="BA96" s="10">
        <f>'04.2024ΕΛ'!BA96</f>
        <v>0</v>
      </c>
      <c r="BB96" s="10">
        <f>'04.2024ΕΛ'!BB96</f>
        <v>0</v>
      </c>
      <c r="BC96" s="30">
        <f>'04.2024ΕΛ'!BC96</f>
        <v>0</v>
      </c>
      <c r="BD96" s="83">
        <f>'04.2024ΕΛ'!BD96</f>
        <v>0</v>
      </c>
      <c r="BE96" s="9">
        <f>'04.2024ΕΛ'!BE96</f>
        <v>0</v>
      </c>
      <c r="BF96" s="10">
        <f>'04.2024ΕΛ'!BF96</f>
        <v>0</v>
      </c>
      <c r="BG96" s="10">
        <f>'04.2024ΕΛ'!BG96</f>
        <v>0</v>
      </c>
      <c r="BH96" s="10">
        <f>'04.2024ΕΛ'!BH96</f>
        <v>0</v>
      </c>
      <c r="BI96" s="30">
        <f>'04.2024ΕΛ'!BI96</f>
        <v>0</v>
      </c>
      <c r="BJ96" s="83">
        <f>'04.2024ΕΛ'!BJ96</f>
        <v>0</v>
      </c>
      <c r="BK96" s="9">
        <f>'04.2024ΕΛ'!BK96</f>
        <v>0</v>
      </c>
      <c r="BL96" s="10">
        <f>'04.2024ΕΛ'!BL96</f>
        <v>0</v>
      </c>
      <c r="BM96" s="10">
        <f>'04.2024ΕΛ'!BM96</f>
        <v>0</v>
      </c>
      <c r="BN96" s="10">
        <f>'04.2024ΕΛ'!BN96</f>
        <v>0</v>
      </c>
      <c r="BO96" s="30">
        <f>'04.2024ΕΛ'!BO96</f>
        <v>0</v>
      </c>
      <c r="BP96" s="83">
        <f>'04.2024ΕΛ'!BP96</f>
        <v>0</v>
      </c>
    </row>
    <row r="97" spans="1:68" ht="19.5" customHeight="1" outlineLevel="1" x14ac:dyDescent="0.3">
      <c r="A97" s="154"/>
      <c r="B97" s="139" t="s">
        <v>85</v>
      </c>
      <c r="C97" s="9">
        <f>'04.2024ΕΛ'!C97</f>
        <v>0</v>
      </c>
      <c r="D97" s="10">
        <f>'04.2024ΕΛ'!D97</f>
        <v>0</v>
      </c>
      <c r="E97" s="10">
        <f>'04.2024ΕΛ'!E97</f>
        <v>0</v>
      </c>
      <c r="F97" s="10">
        <f>'04.2024ΕΛ'!F97</f>
        <v>0</v>
      </c>
      <c r="G97" s="30">
        <f>'04.2024ΕΛ'!G97</f>
        <v>0</v>
      </c>
      <c r="H97" s="83">
        <f>'04.2024ΕΛ'!H97</f>
        <v>0</v>
      </c>
      <c r="I97" s="9">
        <f>'04.2024ΕΛ'!I97</f>
        <v>2</v>
      </c>
      <c r="J97" s="10">
        <f>'04.2024ΕΛ'!J97</f>
        <v>0</v>
      </c>
      <c r="K97" s="10">
        <f>'04.2024ΕΛ'!K97</f>
        <v>18612047</v>
      </c>
      <c r="L97" s="10">
        <f>'04.2024ΕΛ'!L97</f>
        <v>9306023.5</v>
      </c>
      <c r="M97" s="30">
        <f>'04.2024ΕΛ'!M97</f>
        <v>21096.77</v>
      </c>
      <c r="N97" s="83">
        <f>'04.2024ΕΛ'!N97</f>
        <v>10548.385</v>
      </c>
      <c r="O97" s="9">
        <f>'04.2024ΕΛ'!O97</f>
        <v>0</v>
      </c>
      <c r="P97" s="10">
        <f>'04.2024ΕΛ'!P97</f>
        <v>0</v>
      </c>
      <c r="Q97" s="10">
        <f>'04.2024ΕΛ'!Q97</f>
        <v>0</v>
      </c>
      <c r="R97" s="10">
        <f>'04.2024ΕΛ'!R97</f>
        <v>0</v>
      </c>
      <c r="S97" s="30">
        <f>'04.2024ΕΛ'!S97</f>
        <v>0</v>
      </c>
      <c r="T97" s="83">
        <f>'04.2024ΕΛ'!T97</f>
        <v>0</v>
      </c>
      <c r="U97" s="9">
        <f>'04.2024ΕΛ'!U97</f>
        <v>0</v>
      </c>
      <c r="V97" s="10">
        <f>'04.2024ΕΛ'!V97</f>
        <v>0</v>
      </c>
      <c r="W97" s="10">
        <f>'04.2024ΕΛ'!W97</f>
        <v>0</v>
      </c>
      <c r="X97" s="10">
        <f>'04.2024ΕΛ'!X97</f>
        <v>0</v>
      </c>
      <c r="Y97" s="30">
        <f>'04.2024ΕΛ'!Y97</f>
        <v>0</v>
      </c>
      <c r="Z97" s="83">
        <f>'04.2024ΕΛ'!Z97</f>
        <v>0</v>
      </c>
      <c r="AA97" s="9">
        <f>'04.2024ΕΛ'!AA97</f>
        <v>0</v>
      </c>
      <c r="AB97" s="10">
        <f>'04.2024ΕΛ'!AB97</f>
        <v>0</v>
      </c>
      <c r="AC97" s="10">
        <f>'04.2024ΕΛ'!AC97</f>
        <v>0</v>
      </c>
      <c r="AD97" s="10">
        <f>'04.2024ΕΛ'!AD97</f>
        <v>0</v>
      </c>
      <c r="AE97" s="30">
        <f>'04.2024ΕΛ'!AE97</f>
        <v>0</v>
      </c>
      <c r="AF97" s="83">
        <f>'04.2024ΕΛ'!AF97</f>
        <v>0</v>
      </c>
      <c r="AG97" s="9">
        <f>'04.2024ΕΛ'!AG97</f>
        <v>0</v>
      </c>
      <c r="AH97" s="10">
        <f>'04.2024ΕΛ'!AH97</f>
        <v>0</v>
      </c>
      <c r="AI97" s="10">
        <f>'04.2024ΕΛ'!AI97</f>
        <v>0</v>
      </c>
      <c r="AJ97" s="10">
        <f>'04.2024ΕΛ'!AJ97</f>
        <v>0</v>
      </c>
      <c r="AK97" s="30">
        <f>'04.2024ΕΛ'!AK97</f>
        <v>0</v>
      </c>
      <c r="AL97" s="83">
        <f>'04.2024ΕΛ'!AL97</f>
        <v>0</v>
      </c>
      <c r="AM97" s="9">
        <f>'04.2024ΕΛ'!AM97</f>
        <v>0</v>
      </c>
      <c r="AN97" s="10">
        <f>'04.2024ΕΛ'!AN97</f>
        <v>0</v>
      </c>
      <c r="AO97" s="10">
        <f>'04.2024ΕΛ'!AO97</f>
        <v>0</v>
      </c>
      <c r="AP97" s="10">
        <f>'04.2024ΕΛ'!AP97</f>
        <v>0</v>
      </c>
      <c r="AQ97" s="30">
        <f>'04.2024ΕΛ'!AQ97</f>
        <v>0</v>
      </c>
      <c r="AR97" s="83">
        <f>'04.2024ΕΛ'!AR97</f>
        <v>0</v>
      </c>
      <c r="AS97" s="9">
        <f>'04.2024ΕΛ'!AS97</f>
        <v>0</v>
      </c>
      <c r="AT97" s="10">
        <f>'04.2024ΕΛ'!AT97</f>
        <v>0</v>
      </c>
      <c r="AU97" s="10">
        <f>'04.2024ΕΛ'!AU97</f>
        <v>0</v>
      </c>
      <c r="AV97" s="10">
        <f>'04.2024ΕΛ'!AV97</f>
        <v>0</v>
      </c>
      <c r="AW97" s="30">
        <f>'04.2024ΕΛ'!AW97</f>
        <v>0</v>
      </c>
      <c r="AX97" s="83">
        <f>'04.2024ΕΛ'!AX97</f>
        <v>0</v>
      </c>
      <c r="AY97" s="9">
        <f>'04.2024ΕΛ'!AY97</f>
        <v>0</v>
      </c>
      <c r="AZ97" s="10">
        <f>'04.2024ΕΛ'!AZ97</f>
        <v>0</v>
      </c>
      <c r="BA97" s="10">
        <f>'04.2024ΕΛ'!BA97</f>
        <v>0</v>
      </c>
      <c r="BB97" s="10">
        <f>'04.2024ΕΛ'!BB97</f>
        <v>0</v>
      </c>
      <c r="BC97" s="30">
        <f>'04.2024ΕΛ'!BC97</f>
        <v>0</v>
      </c>
      <c r="BD97" s="83">
        <f>'04.2024ΕΛ'!BD97</f>
        <v>0</v>
      </c>
      <c r="BE97" s="9">
        <f>'04.2024ΕΛ'!BE97</f>
        <v>0</v>
      </c>
      <c r="BF97" s="10">
        <f>'04.2024ΕΛ'!BF97</f>
        <v>0</v>
      </c>
      <c r="BG97" s="10">
        <f>'04.2024ΕΛ'!BG97</f>
        <v>0</v>
      </c>
      <c r="BH97" s="10">
        <f>'04.2024ΕΛ'!BH97</f>
        <v>0</v>
      </c>
      <c r="BI97" s="30">
        <f>'04.2024ΕΛ'!BI97</f>
        <v>0</v>
      </c>
      <c r="BJ97" s="83">
        <f>'04.2024ΕΛ'!BJ97</f>
        <v>0</v>
      </c>
      <c r="BK97" s="9">
        <f>'04.2024ΕΛ'!BK97</f>
        <v>2</v>
      </c>
      <c r="BL97" s="10">
        <f>'04.2024ΕΛ'!BL97</f>
        <v>0</v>
      </c>
      <c r="BM97" s="10">
        <f>'04.2024ΕΛ'!BM97</f>
        <v>18612047</v>
      </c>
      <c r="BN97" s="10">
        <f>'04.2024ΕΛ'!BN97</f>
        <v>9306023.5</v>
      </c>
      <c r="BO97" s="30">
        <f>'04.2024ΕΛ'!BO97</f>
        <v>21096.77</v>
      </c>
      <c r="BP97" s="83">
        <f>'04.2024ΕΛ'!BP97</f>
        <v>10548.385</v>
      </c>
    </row>
    <row r="98" spans="1:68" ht="19.5" customHeight="1" outlineLevel="1" thickBot="1" x14ac:dyDescent="0.35">
      <c r="A98" s="155"/>
      <c r="B98" s="139" t="s">
        <v>86</v>
      </c>
      <c r="C98" s="160">
        <f>'04.2024ΕΛ'!C98</f>
        <v>0</v>
      </c>
      <c r="D98" s="148">
        <f>'04.2024ΕΛ'!D98</f>
        <v>0</v>
      </c>
      <c r="E98" s="157">
        <f>'04.2024ΕΛ'!E98</f>
        <v>0</v>
      </c>
      <c r="F98" s="10">
        <f>'04.2024ΕΛ'!F98</f>
        <v>0</v>
      </c>
      <c r="G98" s="140">
        <f>'04.2024ΕΛ'!G98</f>
        <v>0</v>
      </c>
      <c r="H98" s="83">
        <f>'04.2024ΕΛ'!H98</f>
        <v>0</v>
      </c>
      <c r="I98" s="160">
        <f>'04.2024ΕΛ'!I98</f>
        <v>0</v>
      </c>
      <c r="J98" s="148">
        <f>'04.2024ΕΛ'!J98</f>
        <v>0</v>
      </c>
      <c r="K98" s="157">
        <f>'04.2024ΕΛ'!K98</f>
        <v>0</v>
      </c>
      <c r="L98" s="10">
        <f>'04.2024ΕΛ'!L98</f>
        <v>0</v>
      </c>
      <c r="M98" s="140">
        <f>'04.2024ΕΛ'!M98</f>
        <v>0</v>
      </c>
      <c r="N98" s="83">
        <f>'04.2024ΕΛ'!N98</f>
        <v>0</v>
      </c>
      <c r="O98" s="160">
        <f>'04.2024ΕΛ'!O98</f>
        <v>0</v>
      </c>
      <c r="P98" s="148">
        <f>'04.2024ΕΛ'!P98</f>
        <v>0</v>
      </c>
      <c r="Q98" s="157">
        <f>'04.2024ΕΛ'!Q98</f>
        <v>0</v>
      </c>
      <c r="R98" s="10">
        <f>'04.2024ΕΛ'!R98</f>
        <v>0</v>
      </c>
      <c r="S98" s="140">
        <f>'04.2024ΕΛ'!S98</f>
        <v>0</v>
      </c>
      <c r="T98" s="83">
        <f>'04.2024ΕΛ'!T98</f>
        <v>0</v>
      </c>
      <c r="U98" s="160">
        <f>'04.2024ΕΛ'!U98</f>
        <v>0</v>
      </c>
      <c r="V98" s="148">
        <f>'04.2024ΕΛ'!V98</f>
        <v>0</v>
      </c>
      <c r="W98" s="157">
        <f>'04.2024ΕΛ'!W98</f>
        <v>0</v>
      </c>
      <c r="X98" s="10">
        <f>'04.2024ΕΛ'!X98</f>
        <v>0</v>
      </c>
      <c r="Y98" s="140">
        <f>'04.2024ΕΛ'!Y98</f>
        <v>0</v>
      </c>
      <c r="Z98" s="83">
        <f>'04.2024ΕΛ'!Z98</f>
        <v>0</v>
      </c>
      <c r="AA98" s="160">
        <f>'04.2024ΕΛ'!AA98</f>
        <v>0</v>
      </c>
      <c r="AB98" s="148">
        <f>'04.2024ΕΛ'!AB98</f>
        <v>0</v>
      </c>
      <c r="AC98" s="157">
        <f>'04.2024ΕΛ'!AC98</f>
        <v>0</v>
      </c>
      <c r="AD98" s="10">
        <f>'04.2024ΕΛ'!AD98</f>
        <v>0</v>
      </c>
      <c r="AE98" s="140">
        <f>'04.2024ΕΛ'!AE98</f>
        <v>0</v>
      </c>
      <c r="AF98" s="83">
        <f>'04.2024ΕΛ'!AF98</f>
        <v>0</v>
      </c>
      <c r="AG98" s="160">
        <f>'04.2024ΕΛ'!AG98</f>
        <v>0</v>
      </c>
      <c r="AH98" s="148">
        <f>'04.2024ΕΛ'!AH98</f>
        <v>0</v>
      </c>
      <c r="AI98" s="157">
        <f>'04.2024ΕΛ'!AI98</f>
        <v>0</v>
      </c>
      <c r="AJ98" s="10">
        <f>'04.2024ΕΛ'!AJ98</f>
        <v>0</v>
      </c>
      <c r="AK98" s="140">
        <f>'04.2024ΕΛ'!AK98</f>
        <v>0</v>
      </c>
      <c r="AL98" s="83">
        <f>'04.2024ΕΛ'!AL98</f>
        <v>0</v>
      </c>
      <c r="AM98" s="160">
        <f>'04.2024ΕΛ'!AM98</f>
        <v>0</v>
      </c>
      <c r="AN98" s="148">
        <f>'04.2024ΕΛ'!AN98</f>
        <v>0</v>
      </c>
      <c r="AO98" s="157">
        <f>'04.2024ΕΛ'!AO98</f>
        <v>0</v>
      </c>
      <c r="AP98" s="10">
        <f>'04.2024ΕΛ'!AP98</f>
        <v>0</v>
      </c>
      <c r="AQ98" s="140">
        <f>'04.2024ΕΛ'!AQ98</f>
        <v>0</v>
      </c>
      <c r="AR98" s="83">
        <f>'04.2024ΕΛ'!AR98</f>
        <v>0</v>
      </c>
      <c r="AS98" s="160">
        <f>'04.2024ΕΛ'!AS98</f>
        <v>0</v>
      </c>
      <c r="AT98" s="148">
        <f>'04.2024ΕΛ'!AT98</f>
        <v>0</v>
      </c>
      <c r="AU98" s="157">
        <f>'04.2024ΕΛ'!AU98</f>
        <v>0</v>
      </c>
      <c r="AV98" s="10">
        <f>'04.2024ΕΛ'!AV98</f>
        <v>0</v>
      </c>
      <c r="AW98" s="140">
        <f>'04.2024ΕΛ'!AW98</f>
        <v>0</v>
      </c>
      <c r="AX98" s="83">
        <f>'04.2024ΕΛ'!AX98</f>
        <v>0</v>
      </c>
      <c r="AY98" s="160">
        <f>'04.2024ΕΛ'!AY98</f>
        <v>0</v>
      </c>
      <c r="AZ98" s="148">
        <f>'04.2024ΕΛ'!AZ98</f>
        <v>0</v>
      </c>
      <c r="BA98" s="157">
        <f>'04.2024ΕΛ'!BA98</f>
        <v>0</v>
      </c>
      <c r="BB98" s="10">
        <f>'04.2024ΕΛ'!BB98</f>
        <v>0</v>
      </c>
      <c r="BC98" s="140">
        <f>'04.2024ΕΛ'!BC98</f>
        <v>0</v>
      </c>
      <c r="BD98" s="83">
        <f>'04.2024ΕΛ'!BD98</f>
        <v>0</v>
      </c>
      <c r="BE98" s="160">
        <f>'04.2024ΕΛ'!BE98</f>
        <v>0</v>
      </c>
      <c r="BF98" s="148">
        <f>'04.2024ΕΛ'!BF98</f>
        <v>0</v>
      </c>
      <c r="BG98" s="157">
        <f>'04.2024ΕΛ'!BG98</f>
        <v>0</v>
      </c>
      <c r="BH98" s="10">
        <f>'04.2024ΕΛ'!BH98</f>
        <v>0</v>
      </c>
      <c r="BI98" s="140">
        <f>'04.2024ΕΛ'!BI98</f>
        <v>0</v>
      </c>
      <c r="BJ98" s="83">
        <f>'04.2024ΕΛ'!BJ98</f>
        <v>0</v>
      </c>
      <c r="BK98" s="160">
        <f>'04.2024ΕΛ'!BK98</f>
        <v>0</v>
      </c>
      <c r="BL98" s="148">
        <f>'04.2024ΕΛ'!BL98</f>
        <v>0</v>
      </c>
      <c r="BM98" s="157">
        <f>'04.2024ΕΛ'!BM98</f>
        <v>0</v>
      </c>
      <c r="BN98" s="10">
        <f>'04.2024ΕΛ'!BN98</f>
        <v>0</v>
      </c>
      <c r="BO98" s="140">
        <f>'04.2024ΕΛ'!BO98</f>
        <v>0</v>
      </c>
      <c r="BP98" s="83">
        <f>'04.2024ΕΛ'!BP98</f>
        <v>0</v>
      </c>
    </row>
    <row r="99" spans="1:68" ht="36" customHeight="1" outlineLevel="1" x14ac:dyDescent="0.3">
      <c r="A99" s="153">
        <v>16</v>
      </c>
      <c r="B99" s="141" t="s">
        <v>48</v>
      </c>
      <c r="C99" s="73">
        <f>'04.2024ΕΛ'!C99</f>
        <v>10164</v>
      </c>
      <c r="D99" s="74">
        <f>'04.2024ΕΛ'!D99</f>
        <v>0</v>
      </c>
      <c r="E99" s="74">
        <f>'04.2024ΕΛ'!E99</f>
        <v>2178476</v>
      </c>
      <c r="F99" s="74">
        <f>'04.2024ΕΛ'!F99</f>
        <v>214.33254624163715</v>
      </c>
      <c r="G99" s="82">
        <f>'04.2024ΕΛ'!G99</f>
        <v>50451.450000000004</v>
      </c>
      <c r="H99" s="37">
        <f>'04.2024ΕΛ'!H99</f>
        <v>4.9637396694214884</v>
      </c>
      <c r="I99" s="73">
        <f>'04.2024ΕΛ'!I99</f>
        <v>2854</v>
      </c>
      <c r="J99" s="74">
        <f>'04.2024ΕΛ'!J99</f>
        <v>0</v>
      </c>
      <c r="K99" s="74">
        <f>'04.2024ΕΛ'!K99</f>
        <v>1472919</v>
      </c>
      <c r="L99" s="74">
        <f>'04.2024ΕΛ'!L99</f>
        <v>516.08934828311146</v>
      </c>
      <c r="M99" s="82">
        <f>'04.2024ΕΛ'!M99</f>
        <v>24909.899999999998</v>
      </c>
      <c r="N99" s="37">
        <f>'04.2024ΕΛ'!N99</f>
        <v>8.7280658724597053</v>
      </c>
      <c r="O99" s="73">
        <f>'04.2024ΕΛ'!O99</f>
        <v>7133</v>
      </c>
      <c r="P99" s="74">
        <f>'04.2024ΕΛ'!P99</f>
        <v>0</v>
      </c>
      <c r="Q99" s="74">
        <f>'04.2024ΕΛ'!Q99</f>
        <v>4040132</v>
      </c>
      <c r="R99" s="74">
        <f>'04.2024ΕΛ'!R99</f>
        <v>566.40011215477364</v>
      </c>
      <c r="S99" s="82">
        <f>'04.2024ΕΛ'!S99</f>
        <v>87466.409999999989</v>
      </c>
      <c r="T99" s="37">
        <f>'04.2024ΕΛ'!T99</f>
        <v>12.262219262582363</v>
      </c>
      <c r="U99" s="73">
        <f>'04.2024ΕΛ'!U99</f>
        <v>72</v>
      </c>
      <c r="V99" s="74">
        <f>'04.2024ΕΛ'!V99</f>
        <v>0</v>
      </c>
      <c r="W99" s="74">
        <f>'04.2024ΕΛ'!W99</f>
        <v>23163</v>
      </c>
      <c r="X99" s="74">
        <f>'04.2024ΕΛ'!X99</f>
        <v>321.70833333333331</v>
      </c>
      <c r="Y99" s="82">
        <f>'04.2024ΕΛ'!Y99</f>
        <v>799.68000000000006</v>
      </c>
      <c r="Z99" s="37">
        <f>'04.2024ΕΛ'!Z99</f>
        <v>11.106666666666667</v>
      </c>
      <c r="AA99" s="73">
        <f>'04.2024ΕΛ'!AA99</f>
        <v>112</v>
      </c>
      <c r="AB99" s="74">
        <f>'04.2024ΕΛ'!AB99</f>
        <v>0</v>
      </c>
      <c r="AC99" s="74">
        <f>'04.2024ΕΛ'!AC99</f>
        <v>23885</v>
      </c>
      <c r="AD99" s="74">
        <f>'04.2024ΕΛ'!AD99</f>
        <v>213.25892857142858</v>
      </c>
      <c r="AE99" s="82">
        <f>'04.2024ΕΛ'!AE99</f>
        <v>1055.99</v>
      </c>
      <c r="AF99" s="37">
        <f>'04.2024ΕΛ'!AF99</f>
        <v>9.4284821428571437</v>
      </c>
      <c r="AG99" s="73">
        <f>'04.2024ΕΛ'!AG99</f>
        <v>38</v>
      </c>
      <c r="AH99" s="74">
        <f>'04.2024ΕΛ'!AH99</f>
        <v>0</v>
      </c>
      <c r="AI99" s="74">
        <f>'04.2024ΕΛ'!AI99</f>
        <v>5392</v>
      </c>
      <c r="AJ99" s="74">
        <f>'04.2024ΕΛ'!AJ99</f>
        <v>141.89473684210526</v>
      </c>
      <c r="AK99" s="82">
        <f>'04.2024ΕΛ'!AK99</f>
        <v>327.83</v>
      </c>
      <c r="AL99" s="37">
        <f>'04.2024ΕΛ'!AL99</f>
        <v>8.6271052631578939</v>
      </c>
      <c r="AM99" s="73">
        <f>'04.2024ΕΛ'!AM99</f>
        <v>0</v>
      </c>
      <c r="AN99" s="74">
        <f>'04.2024ΕΛ'!AN99</f>
        <v>0</v>
      </c>
      <c r="AO99" s="74">
        <f>'04.2024ΕΛ'!AO99</f>
        <v>0</v>
      </c>
      <c r="AP99" s="74">
        <f>'04.2024ΕΛ'!AP99</f>
        <v>0</v>
      </c>
      <c r="AQ99" s="82">
        <f>'04.2024ΕΛ'!AQ99</f>
        <v>0</v>
      </c>
      <c r="AR99" s="37">
        <f>'04.2024ΕΛ'!AR99</f>
        <v>0</v>
      </c>
      <c r="AS99" s="73">
        <f>'04.2024ΕΛ'!AS99</f>
        <v>0</v>
      </c>
      <c r="AT99" s="74">
        <f>'04.2024ΕΛ'!AT99</f>
        <v>0</v>
      </c>
      <c r="AU99" s="74">
        <f>'04.2024ΕΛ'!AU99</f>
        <v>0</v>
      </c>
      <c r="AV99" s="74">
        <f>'04.2024ΕΛ'!AV99</f>
        <v>0</v>
      </c>
      <c r="AW99" s="82">
        <f>'04.2024ΕΛ'!AW99</f>
        <v>0</v>
      </c>
      <c r="AX99" s="37">
        <f>'04.2024ΕΛ'!AX99</f>
        <v>0</v>
      </c>
      <c r="AY99" s="73">
        <f>'04.2024ΕΛ'!AY99</f>
        <v>0</v>
      </c>
      <c r="AZ99" s="74">
        <f>'04.2024ΕΛ'!AZ99</f>
        <v>0</v>
      </c>
      <c r="BA99" s="74">
        <f>'04.2024ΕΛ'!BA99</f>
        <v>0</v>
      </c>
      <c r="BB99" s="74">
        <f>'04.2024ΕΛ'!BB99</f>
        <v>0</v>
      </c>
      <c r="BC99" s="82">
        <f>'04.2024ΕΛ'!BC99</f>
        <v>0</v>
      </c>
      <c r="BD99" s="37">
        <f>'04.2024ΕΛ'!BD99</f>
        <v>0</v>
      </c>
      <c r="BE99" s="73">
        <f>'04.2024ΕΛ'!BE99</f>
        <v>0</v>
      </c>
      <c r="BF99" s="74">
        <f>'04.2024ΕΛ'!BF99</f>
        <v>0</v>
      </c>
      <c r="BG99" s="74">
        <f>'04.2024ΕΛ'!BG99</f>
        <v>0</v>
      </c>
      <c r="BH99" s="74">
        <f>'04.2024ΕΛ'!BH99</f>
        <v>0</v>
      </c>
      <c r="BI99" s="82">
        <f>'04.2024ΕΛ'!BI99</f>
        <v>0</v>
      </c>
      <c r="BJ99" s="37">
        <f>'04.2024ΕΛ'!BJ99</f>
        <v>0</v>
      </c>
      <c r="BK99" s="73">
        <f>'04.2024ΕΛ'!BK99</f>
        <v>20373</v>
      </c>
      <c r="BL99" s="74">
        <f>'04.2024ΕΛ'!BL99</f>
        <v>0</v>
      </c>
      <c r="BM99" s="74">
        <f>'04.2024ΕΛ'!BM99</f>
        <v>7743967</v>
      </c>
      <c r="BN99" s="74" t="e">
        <f>'04.2024ΕΛ'!#REF!</f>
        <v>#REF!</v>
      </c>
      <c r="BO99" s="82" t="e">
        <f>'04.2024ΕΛ'!#REF!</f>
        <v>#REF!</v>
      </c>
      <c r="BP99" s="37" t="e">
        <f>'04.2024ΕΛ'!#REF!</f>
        <v>#REF!</v>
      </c>
    </row>
    <row r="100" spans="1:68" ht="19.5" customHeight="1" outlineLevel="1" x14ac:dyDescent="0.3">
      <c r="A100" s="154"/>
      <c r="B100" s="139" t="s">
        <v>83</v>
      </c>
      <c r="C100" s="9">
        <f>'04.2024ΕΛ'!C100</f>
        <v>9858</v>
      </c>
      <c r="D100" s="10">
        <f>'04.2024ΕΛ'!D100</f>
        <v>0</v>
      </c>
      <c r="E100" s="10">
        <f>'04.2024ΕΛ'!E100</f>
        <v>1838543</v>
      </c>
      <c r="F100" s="10">
        <f>'04.2024ΕΛ'!F100</f>
        <v>186.50263745181579</v>
      </c>
      <c r="G100" s="30">
        <f>'04.2024ΕΛ'!G100</f>
        <v>44308.69</v>
      </c>
      <c r="H100" s="83">
        <f>'04.2024ΕΛ'!H100</f>
        <v>4.4946936498275516</v>
      </c>
      <c r="I100" s="9">
        <f>'04.2024ΕΛ'!I100</f>
        <v>2754</v>
      </c>
      <c r="J100" s="10">
        <f>'04.2024ΕΛ'!J100</f>
        <v>0</v>
      </c>
      <c r="K100" s="10">
        <f>'04.2024ΕΛ'!K100</f>
        <v>503194</v>
      </c>
      <c r="L100" s="10">
        <f>'04.2024ΕΛ'!L100</f>
        <v>182.71387073347859</v>
      </c>
      <c r="M100" s="30">
        <f>'04.2024ΕΛ'!M100</f>
        <v>16033.689999999999</v>
      </c>
      <c r="N100" s="83">
        <f>'04.2024ΕΛ'!N100</f>
        <v>5.8219644153957875</v>
      </c>
      <c r="O100" s="9">
        <f>'04.2024ΕΛ'!O100</f>
        <v>6813</v>
      </c>
      <c r="P100" s="10">
        <f>'04.2024ΕΛ'!P100</f>
        <v>0</v>
      </c>
      <c r="Q100" s="10">
        <f>'04.2024ΕΛ'!Q100</f>
        <v>1059727</v>
      </c>
      <c r="R100" s="10">
        <f>'04.2024ΕΛ'!R100</f>
        <v>155.54484074563334</v>
      </c>
      <c r="S100" s="30">
        <f>'04.2024ΕΛ'!S100</f>
        <v>38965.51</v>
      </c>
      <c r="T100" s="83">
        <f>'04.2024ΕΛ'!T100</f>
        <v>5.7192881256421551</v>
      </c>
      <c r="U100" s="9">
        <f>'04.2024ΕΛ'!U100</f>
        <v>68</v>
      </c>
      <c r="V100" s="10">
        <f>'04.2024ΕΛ'!V100</f>
        <v>0</v>
      </c>
      <c r="W100" s="10">
        <f>'04.2024ΕΛ'!W100</f>
        <v>7028</v>
      </c>
      <c r="X100" s="10">
        <f>'04.2024ΕΛ'!X100</f>
        <v>103.35294117647059</v>
      </c>
      <c r="Y100" s="30">
        <f>'04.2024ΕΛ'!Y100</f>
        <v>506.55</v>
      </c>
      <c r="Z100" s="83">
        <f>'04.2024ΕΛ'!Z100</f>
        <v>7.4492647058823529</v>
      </c>
      <c r="AA100" s="9">
        <f>'04.2024ΕΛ'!AA100</f>
        <v>110</v>
      </c>
      <c r="AB100" s="10">
        <f>'04.2024ΕΛ'!AB100</f>
        <v>0</v>
      </c>
      <c r="AC100" s="10">
        <f>'04.2024ΕΛ'!AC100</f>
        <v>23677</v>
      </c>
      <c r="AD100" s="10">
        <f>'04.2024ΕΛ'!AD100</f>
        <v>215.24545454545455</v>
      </c>
      <c r="AE100" s="30">
        <f>'04.2024ΕΛ'!AE100</f>
        <v>1039.4000000000001</v>
      </c>
      <c r="AF100" s="83">
        <f>'04.2024ΕΛ'!AF100</f>
        <v>9.4490909090909092</v>
      </c>
      <c r="AG100" s="9">
        <f>'04.2024ΕΛ'!AG100</f>
        <v>37</v>
      </c>
      <c r="AH100" s="10">
        <f>'04.2024ΕΛ'!AH100</f>
        <v>0</v>
      </c>
      <c r="AI100" s="10">
        <f>'04.2024ΕΛ'!AI100</f>
        <v>5392</v>
      </c>
      <c r="AJ100" s="10">
        <f>'04.2024ΕΛ'!AJ100</f>
        <v>145.72972972972974</v>
      </c>
      <c r="AK100" s="30">
        <f>'04.2024ΕΛ'!AK100</f>
        <v>316.2</v>
      </c>
      <c r="AL100" s="83">
        <f>'04.2024ΕΛ'!AL100</f>
        <v>8.5459459459459453</v>
      </c>
      <c r="AM100" s="9">
        <f>'04.2024ΕΛ'!AM100</f>
        <v>0</v>
      </c>
      <c r="AN100" s="10">
        <f>'04.2024ΕΛ'!AN100</f>
        <v>0</v>
      </c>
      <c r="AO100" s="10">
        <f>'04.2024ΕΛ'!AO100</f>
        <v>0</v>
      </c>
      <c r="AP100" s="10">
        <f>'04.2024ΕΛ'!AP100</f>
        <v>0</v>
      </c>
      <c r="AQ100" s="30">
        <f>'04.2024ΕΛ'!AQ100</f>
        <v>0</v>
      </c>
      <c r="AR100" s="83">
        <f>'04.2024ΕΛ'!AR100</f>
        <v>0</v>
      </c>
      <c r="AS100" s="9">
        <f>'04.2024ΕΛ'!AS100</f>
        <v>0</v>
      </c>
      <c r="AT100" s="10">
        <f>'04.2024ΕΛ'!AT100</f>
        <v>0</v>
      </c>
      <c r="AU100" s="10">
        <f>'04.2024ΕΛ'!AU100</f>
        <v>0</v>
      </c>
      <c r="AV100" s="10">
        <f>'04.2024ΕΛ'!AV100</f>
        <v>0</v>
      </c>
      <c r="AW100" s="30">
        <f>'04.2024ΕΛ'!AW100</f>
        <v>0</v>
      </c>
      <c r="AX100" s="83">
        <f>'04.2024ΕΛ'!AX100</f>
        <v>0</v>
      </c>
      <c r="AY100" s="9">
        <f>'04.2024ΕΛ'!AY100</f>
        <v>0</v>
      </c>
      <c r="AZ100" s="10">
        <f>'04.2024ΕΛ'!AZ100</f>
        <v>0</v>
      </c>
      <c r="BA100" s="10">
        <f>'04.2024ΕΛ'!BA100</f>
        <v>0</v>
      </c>
      <c r="BB100" s="10">
        <f>'04.2024ΕΛ'!BB100</f>
        <v>0</v>
      </c>
      <c r="BC100" s="30">
        <f>'04.2024ΕΛ'!BC100</f>
        <v>0</v>
      </c>
      <c r="BD100" s="83">
        <f>'04.2024ΕΛ'!BD100</f>
        <v>0</v>
      </c>
      <c r="BE100" s="9">
        <f>'04.2024ΕΛ'!BE100</f>
        <v>0</v>
      </c>
      <c r="BF100" s="10">
        <f>'04.2024ΕΛ'!BF100</f>
        <v>0</v>
      </c>
      <c r="BG100" s="10">
        <f>'04.2024ΕΛ'!BG100</f>
        <v>0</v>
      </c>
      <c r="BH100" s="10">
        <f>'04.2024ΕΛ'!BH100</f>
        <v>0</v>
      </c>
      <c r="BI100" s="30">
        <f>'04.2024ΕΛ'!BI100</f>
        <v>0</v>
      </c>
      <c r="BJ100" s="83">
        <f>'04.2024ΕΛ'!BJ100</f>
        <v>0</v>
      </c>
      <c r="BK100" s="9">
        <f>'04.2024ΕΛ'!BK100</f>
        <v>19640</v>
      </c>
      <c r="BL100" s="10">
        <f>'04.2024ΕΛ'!BL100</f>
        <v>0</v>
      </c>
      <c r="BM100" s="10">
        <f>'04.2024ΕΛ'!BM100</f>
        <v>3437561</v>
      </c>
      <c r="BN100" s="10" t="e">
        <f>'04.2024ΕΛ'!#REF!</f>
        <v>#REF!</v>
      </c>
      <c r="BO100" s="30" t="e">
        <f>'04.2024ΕΛ'!#REF!</f>
        <v>#REF!</v>
      </c>
      <c r="BP100" s="83" t="e">
        <f>'04.2024ΕΛ'!#REF!</f>
        <v>#REF!</v>
      </c>
    </row>
    <row r="101" spans="1:68" ht="19.5" customHeight="1" outlineLevel="1" x14ac:dyDescent="0.3">
      <c r="A101" s="154"/>
      <c r="B101" s="139" t="s">
        <v>84</v>
      </c>
      <c r="C101" s="9">
        <f>'04.2024ΕΛ'!C101</f>
        <v>306</v>
      </c>
      <c r="D101" s="10">
        <f>'04.2024ΕΛ'!D101</f>
        <v>0</v>
      </c>
      <c r="E101" s="10">
        <f>'04.2024ΕΛ'!E101</f>
        <v>339933</v>
      </c>
      <c r="F101" s="10">
        <f>'04.2024ΕΛ'!F101</f>
        <v>1110.8921568627452</v>
      </c>
      <c r="G101" s="30">
        <f>'04.2024ΕΛ'!G101</f>
        <v>6142.76</v>
      </c>
      <c r="H101" s="83">
        <f>'04.2024ΕΛ'!H101</f>
        <v>20.074379084967322</v>
      </c>
      <c r="I101" s="9">
        <f>'04.2024ΕΛ'!I101</f>
        <v>99</v>
      </c>
      <c r="J101" s="10">
        <f>'04.2024ΕΛ'!J101</f>
        <v>0</v>
      </c>
      <c r="K101" s="10">
        <f>'04.2024ΕΛ'!K101</f>
        <v>488760</v>
      </c>
      <c r="L101" s="10">
        <f>'04.2024ΕΛ'!L101</f>
        <v>4936.969696969697</v>
      </c>
      <c r="M101" s="30">
        <f>'04.2024ΕΛ'!M101</f>
        <v>8067.6100000000006</v>
      </c>
      <c r="N101" s="83">
        <f>'04.2024ΕΛ'!N101</f>
        <v>81.491010101010104</v>
      </c>
      <c r="O101" s="9">
        <f>'04.2024ΕΛ'!O101</f>
        <v>317</v>
      </c>
      <c r="P101" s="10">
        <f>'04.2024ΕΛ'!P101</f>
        <v>0</v>
      </c>
      <c r="Q101" s="10">
        <f>'04.2024ΕΛ'!Q101</f>
        <v>2838924</v>
      </c>
      <c r="R101" s="10">
        <f>'04.2024ΕΛ'!R101</f>
        <v>8955.5962145110407</v>
      </c>
      <c r="S101" s="30">
        <f>'04.2024ΕΛ'!S101</f>
        <v>47805.39</v>
      </c>
      <c r="T101" s="83">
        <f>'04.2024ΕΛ'!T101</f>
        <v>150.80564668769716</v>
      </c>
      <c r="U101" s="9">
        <f>'04.2024ΕΛ'!U101</f>
        <v>4</v>
      </c>
      <c r="V101" s="10">
        <f>'04.2024ΕΛ'!V101</f>
        <v>0</v>
      </c>
      <c r="W101" s="10">
        <f>'04.2024ΕΛ'!W101</f>
        <v>16135</v>
      </c>
      <c r="X101" s="10">
        <f>'04.2024ΕΛ'!X101</f>
        <v>4033.75</v>
      </c>
      <c r="Y101" s="30">
        <f>'04.2024ΕΛ'!Y101</f>
        <v>293.13</v>
      </c>
      <c r="Z101" s="83">
        <f>'04.2024ΕΛ'!Z101</f>
        <v>73.282499999999999</v>
      </c>
      <c r="AA101" s="9">
        <f>'04.2024ΕΛ'!AA101</f>
        <v>2</v>
      </c>
      <c r="AB101" s="10">
        <f>'04.2024ΕΛ'!AB101</f>
        <v>0</v>
      </c>
      <c r="AC101" s="10">
        <f>'04.2024ΕΛ'!AC101</f>
        <v>208</v>
      </c>
      <c r="AD101" s="10">
        <f>'04.2024ΕΛ'!AD101</f>
        <v>104</v>
      </c>
      <c r="AE101" s="30">
        <f>'04.2024ΕΛ'!AE101</f>
        <v>16.59</v>
      </c>
      <c r="AF101" s="83">
        <f>'04.2024ΕΛ'!AF101</f>
        <v>8.2949999999999999</v>
      </c>
      <c r="AG101" s="9">
        <f>'04.2024ΕΛ'!AG101</f>
        <v>1</v>
      </c>
      <c r="AH101" s="10">
        <f>'04.2024ΕΛ'!AH101</f>
        <v>0</v>
      </c>
      <c r="AI101" s="10">
        <f>'04.2024ΕΛ'!AI101</f>
        <v>0</v>
      </c>
      <c r="AJ101" s="10">
        <f>'04.2024ΕΛ'!AJ101</f>
        <v>0</v>
      </c>
      <c r="AK101" s="30">
        <f>'04.2024ΕΛ'!AK101</f>
        <v>11.63</v>
      </c>
      <c r="AL101" s="83">
        <f>'04.2024ΕΛ'!AL101</f>
        <v>11.63</v>
      </c>
      <c r="AM101" s="9">
        <f>'04.2024ΕΛ'!AM101</f>
        <v>0</v>
      </c>
      <c r="AN101" s="10">
        <f>'04.2024ΕΛ'!AN101</f>
        <v>0</v>
      </c>
      <c r="AO101" s="10">
        <f>'04.2024ΕΛ'!AO101</f>
        <v>0</v>
      </c>
      <c r="AP101" s="10">
        <f>'04.2024ΕΛ'!AP101</f>
        <v>0</v>
      </c>
      <c r="AQ101" s="30">
        <f>'04.2024ΕΛ'!AQ101</f>
        <v>0</v>
      </c>
      <c r="AR101" s="83">
        <f>'04.2024ΕΛ'!AR101</f>
        <v>0</v>
      </c>
      <c r="AS101" s="9">
        <f>'04.2024ΕΛ'!AS101</f>
        <v>0</v>
      </c>
      <c r="AT101" s="10">
        <f>'04.2024ΕΛ'!AT101</f>
        <v>0</v>
      </c>
      <c r="AU101" s="10">
        <f>'04.2024ΕΛ'!AU101</f>
        <v>0</v>
      </c>
      <c r="AV101" s="10">
        <f>'04.2024ΕΛ'!AV101</f>
        <v>0</v>
      </c>
      <c r="AW101" s="30">
        <f>'04.2024ΕΛ'!AW101</f>
        <v>0</v>
      </c>
      <c r="AX101" s="83">
        <f>'04.2024ΕΛ'!AX101</f>
        <v>0</v>
      </c>
      <c r="AY101" s="9">
        <f>'04.2024ΕΛ'!AY101</f>
        <v>0</v>
      </c>
      <c r="AZ101" s="10">
        <f>'04.2024ΕΛ'!AZ101</f>
        <v>0</v>
      </c>
      <c r="BA101" s="10">
        <f>'04.2024ΕΛ'!BA101</f>
        <v>0</v>
      </c>
      <c r="BB101" s="10">
        <f>'04.2024ΕΛ'!BB101</f>
        <v>0</v>
      </c>
      <c r="BC101" s="30">
        <f>'04.2024ΕΛ'!BC101</f>
        <v>0</v>
      </c>
      <c r="BD101" s="83">
        <f>'04.2024ΕΛ'!BD101</f>
        <v>0</v>
      </c>
      <c r="BE101" s="9">
        <f>'04.2024ΕΛ'!BE101</f>
        <v>0</v>
      </c>
      <c r="BF101" s="10">
        <f>'04.2024ΕΛ'!BF101</f>
        <v>0</v>
      </c>
      <c r="BG101" s="10">
        <f>'04.2024ΕΛ'!BG101</f>
        <v>0</v>
      </c>
      <c r="BH101" s="10">
        <f>'04.2024ΕΛ'!BH101</f>
        <v>0</v>
      </c>
      <c r="BI101" s="30">
        <f>'04.2024ΕΛ'!BI101</f>
        <v>0</v>
      </c>
      <c r="BJ101" s="83">
        <f>'04.2024ΕΛ'!BJ101</f>
        <v>0</v>
      </c>
      <c r="BK101" s="9">
        <f>'04.2024ΕΛ'!BK101</f>
        <v>729</v>
      </c>
      <c r="BL101" s="10">
        <f>'04.2024ΕΛ'!BL101</f>
        <v>0</v>
      </c>
      <c r="BM101" s="10">
        <f>'04.2024ΕΛ'!BM101</f>
        <v>3683960</v>
      </c>
      <c r="BN101" s="10" t="e">
        <f>'04.2024ΕΛ'!#REF!</f>
        <v>#REF!</v>
      </c>
      <c r="BO101" s="30" t="e">
        <f>'04.2024ΕΛ'!#REF!</f>
        <v>#REF!</v>
      </c>
      <c r="BP101" s="83" t="e">
        <f>'04.2024ΕΛ'!#REF!</f>
        <v>#REF!</v>
      </c>
    </row>
    <row r="102" spans="1:68" ht="19.5" customHeight="1" outlineLevel="1" x14ac:dyDescent="0.3">
      <c r="A102" s="154"/>
      <c r="B102" s="139" t="s">
        <v>29</v>
      </c>
      <c r="C102" s="9">
        <f>'04.2024ΕΛ'!C102</f>
        <v>0</v>
      </c>
      <c r="D102" s="10">
        <f>'04.2024ΕΛ'!D102</f>
        <v>0</v>
      </c>
      <c r="E102" s="10">
        <f>'04.2024ΕΛ'!E102</f>
        <v>0</v>
      </c>
      <c r="F102" s="10">
        <f>'04.2024ΕΛ'!F102</f>
        <v>0</v>
      </c>
      <c r="G102" s="30">
        <f>'04.2024ΕΛ'!G102</f>
        <v>0</v>
      </c>
      <c r="H102" s="83">
        <f>'04.2024ΕΛ'!H102</f>
        <v>0</v>
      </c>
      <c r="I102" s="9">
        <f>'04.2024ΕΛ'!I102</f>
        <v>0</v>
      </c>
      <c r="J102" s="10">
        <f>'04.2024ΕΛ'!J102</f>
        <v>0</v>
      </c>
      <c r="K102" s="10">
        <f>'04.2024ΕΛ'!K102</f>
        <v>0</v>
      </c>
      <c r="L102" s="10">
        <f>'04.2024ΕΛ'!L102</f>
        <v>0</v>
      </c>
      <c r="M102" s="30">
        <f>'04.2024ΕΛ'!M102</f>
        <v>0</v>
      </c>
      <c r="N102" s="83">
        <f>'04.2024ΕΛ'!N102</f>
        <v>0</v>
      </c>
      <c r="O102" s="9" t="str">
        <f>'04.2024ΕΛ'!O102</f>
        <v> </v>
      </c>
      <c r="P102" s="10">
        <f>'04.2024ΕΛ'!P102</f>
        <v>0</v>
      </c>
      <c r="Q102" s="10">
        <f>'04.2024ΕΛ'!Q102</f>
        <v>0</v>
      </c>
      <c r="R102" s="10">
        <f>'04.2024ΕΛ'!R102</f>
        <v>0</v>
      </c>
      <c r="S102" s="30">
        <f>'04.2024ΕΛ'!S102</f>
        <v>0</v>
      </c>
      <c r="T102" s="83">
        <f>'04.2024ΕΛ'!T102</f>
        <v>0</v>
      </c>
      <c r="U102" s="9">
        <f>'04.2024ΕΛ'!U102</f>
        <v>0</v>
      </c>
      <c r="V102" s="10">
        <f>'04.2024ΕΛ'!V102</f>
        <v>0</v>
      </c>
      <c r="W102" s="10">
        <f>'04.2024ΕΛ'!W102</f>
        <v>0</v>
      </c>
      <c r="X102" s="10">
        <f>'04.2024ΕΛ'!X102</f>
        <v>0</v>
      </c>
      <c r="Y102" s="30">
        <f>'04.2024ΕΛ'!Y102</f>
        <v>0</v>
      </c>
      <c r="Z102" s="83">
        <f>'04.2024ΕΛ'!Z102</f>
        <v>0</v>
      </c>
      <c r="AA102" s="9">
        <f>'04.2024ΕΛ'!AA102</f>
        <v>0</v>
      </c>
      <c r="AB102" s="10">
        <f>'04.2024ΕΛ'!AB102</f>
        <v>0</v>
      </c>
      <c r="AC102" s="10">
        <f>'04.2024ΕΛ'!AC102</f>
        <v>0</v>
      </c>
      <c r="AD102" s="10">
        <f>'04.2024ΕΛ'!AD102</f>
        <v>0</v>
      </c>
      <c r="AE102" s="30">
        <f>'04.2024ΕΛ'!AE102</f>
        <v>0</v>
      </c>
      <c r="AF102" s="83">
        <f>'04.2024ΕΛ'!AF102</f>
        <v>0</v>
      </c>
      <c r="AG102" s="9">
        <f>'04.2024ΕΛ'!AG102</f>
        <v>0</v>
      </c>
      <c r="AH102" s="10">
        <f>'04.2024ΕΛ'!AH102</f>
        <v>0</v>
      </c>
      <c r="AI102" s="10">
        <f>'04.2024ΕΛ'!AI102</f>
        <v>0</v>
      </c>
      <c r="AJ102" s="10">
        <f>'04.2024ΕΛ'!AJ102</f>
        <v>0</v>
      </c>
      <c r="AK102" s="30">
        <f>'04.2024ΕΛ'!AK102</f>
        <v>0</v>
      </c>
      <c r="AL102" s="83">
        <f>'04.2024ΕΛ'!AL102</f>
        <v>0</v>
      </c>
      <c r="AM102" s="9">
        <f>'04.2024ΕΛ'!AM102</f>
        <v>0</v>
      </c>
      <c r="AN102" s="10">
        <f>'04.2024ΕΛ'!AN102</f>
        <v>0</v>
      </c>
      <c r="AO102" s="10">
        <f>'04.2024ΕΛ'!AO102</f>
        <v>0</v>
      </c>
      <c r="AP102" s="10">
        <f>'04.2024ΕΛ'!AP102</f>
        <v>0</v>
      </c>
      <c r="AQ102" s="30">
        <f>'04.2024ΕΛ'!AQ102</f>
        <v>0</v>
      </c>
      <c r="AR102" s="83">
        <f>'04.2024ΕΛ'!AR102</f>
        <v>0</v>
      </c>
      <c r="AS102" s="9">
        <f>'04.2024ΕΛ'!AS102</f>
        <v>0</v>
      </c>
      <c r="AT102" s="10">
        <f>'04.2024ΕΛ'!AT102</f>
        <v>0</v>
      </c>
      <c r="AU102" s="10">
        <f>'04.2024ΕΛ'!AU102</f>
        <v>0</v>
      </c>
      <c r="AV102" s="10">
        <f>'04.2024ΕΛ'!AV102</f>
        <v>0</v>
      </c>
      <c r="AW102" s="30">
        <f>'04.2024ΕΛ'!AW102</f>
        <v>0</v>
      </c>
      <c r="AX102" s="83">
        <f>'04.2024ΕΛ'!AX102</f>
        <v>0</v>
      </c>
      <c r="AY102" s="9">
        <f>'04.2024ΕΛ'!AY102</f>
        <v>0</v>
      </c>
      <c r="AZ102" s="10">
        <f>'04.2024ΕΛ'!AZ102</f>
        <v>0</v>
      </c>
      <c r="BA102" s="10">
        <f>'04.2024ΕΛ'!BA102</f>
        <v>0</v>
      </c>
      <c r="BB102" s="10">
        <f>'04.2024ΕΛ'!BB102</f>
        <v>0</v>
      </c>
      <c r="BC102" s="30">
        <f>'04.2024ΕΛ'!BC102</f>
        <v>0</v>
      </c>
      <c r="BD102" s="83">
        <f>'04.2024ΕΛ'!BD102</f>
        <v>0</v>
      </c>
      <c r="BE102" s="9">
        <f>'04.2024ΕΛ'!BE102</f>
        <v>0</v>
      </c>
      <c r="BF102" s="10">
        <f>'04.2024ΕΛ'!BF102</f>
        <v>0</v>
      </c>
      <c r="BG102" s="10">
        <f>'04.2024ΕΛ'!BG102</f>
        <v>0</v>
      </c>
      <c r="BH102" s="10">
        <f>'04.2024ΕΛ'!BH102</f>
        <v>0</v>
      </c>
      <c r="BI102" s="30">
        <f>'04.2024ΕΛ'!BI102</f>
        <v>0</v>
      </c>
      <c r="BJ102" s="83">
        <f>'04.2024ΕΛ'!BJ102</f>
        <v>0</v>
      </c>
      <c r="BK102" s="9">
        <f>'04.2024ΕΛ'!BK102</f>
        <v>0</v>
      </c>
      <c r="BL102" s="10">
        <f>'04.2024ΕΛ'!BL102</f>
        <v>0</v>
      </c>
      <c r="BM102" s="10">
        <f>'04.2024ΕΛ'!BM102</f>
        <v>0</v>
      </c>
      <c r="BN102" s="10" t="e">
        <f>'04.2024ΕΛ'!#REF!</f>
        <v>#REF!</v>
      </c>
      <c r="BO102" s="30" t="e">
        <f>'04.2024ΕΛ'!#REF!</f>
        <v>#REF!</v>
      </c>
      <c r="BP102" s="83" t="e">
        <f>'04.2024ΕΛ'!#REF!</f>
        <v>#REF!</v>
      </c>
    </row>
    <row r="103" spans="1:68" ht="19.5" customHeight="1" outlineLevel="1" x14ac:dyDescent="0.3">
      <c r="A103" s="154"/>
      <c r="B103" s="139" t="s">
        <v>85</v>
      </c>
      <c r="C103" s="9">
        <f>'04.2024ΕΛ'!C103</f>
        <v>0</v>
      </c>
      <c r="D103" s="10">
        <f>'04.2024ΕΛ'!D103</f>
        <v>0</v>
      </c>
      <c r="E103" s="10">
        <f>'04.2024ΕΛ'!E103</f>
        <v>0</v>
      </c>
      <c r="F103" s="10">
        <f>'04.2024ΕΛ'!F103</f>
        <v>0</v>
      </c>
      <c r="G103" s="30">
        <f>'04.2024ΕΛ'!G103</f>
        <v>0</v>
      </c>
      <c r="H103" s="83">
        <f>'04.2024ΕΛ'!H103</f>
        <v>0</v>
      </c>
      <c r="I103" s="9">
        <f>'04.2024ΕΛ'!I103</f>
        <v>1</v>
      </c>
      <c r="J103" s="10">
        <f>'04.2024ΕΛ'!J103</f>
        <v>0</v>
      </c>
      <c r="K103" s="10">
        <f>'04.2024ΕΛ'!K103</f>
        <v>480965</v>
      </c>
      <c r="L103" s="10">
        <f>'04.2024ΕΛ'!L103</f>
        <v>480965</v>
      </c>
      <c r="M103" s="30">
        <f>'04.2024ΕΛ'!M103</f>
        <v>808.6</v>
      </c>
      <c r="N103" s="83">
        <f>'04.2024ΕΛ'!N103</f>
        <v>808.6</v>
      </c>
      <c r="O103" s="9" t="str">
        <f>'04.2024ΕΛ'!O103</f>
        <v> </v>
      </c>
      <c r="P103" s="10">
        <f>'04.2024ΕΛ'!P103</f>
        <v>0</v>
      </c>
      <c r="Q103" s="10">
        <f>'04.2024ΕΛ'!Q103</f>
        <v>0</v>
      </c>
      <c r="R103" s="10">
        <f>'04.2024ΕΛ'!R103</f>
        <v>0</v>
      </c>
      <c r="S103" s="30">
        <f>'04.2024ΕΛ'!S103</f>
        <v>0</v>
      </c>
      <c r="T103" s="83">
        <f>'04.2024ΕΛ'!T103</f>
        <v>0</v>
      </c>
      <c r="U103" s="9">
        <f>'04.2024ΕΛ'!U103</f>
        <v>0</v>
      </c>
      <c r="V103" s="10">
        <f>'04.2024ΕΛ'!V103</f>
        <v>0</v>
      </c>
      <c r="W103" s="10">
        <f>'04.2024ΕΛ'!W103</f>
        <v>0</v>
      </c>
      <c r="X103" s="10">
        <f>'04.2024ΕΛ'!X103</f>
        <v>0</v>
      </c>
      <c r="Y103" s="30">
        <f>'04.2024ΕΛ'!Y103</f>
        <v>0</v>
      </c>
      <c r="Z103" s="83">
        <f>'04.2024ΕΛ'!Z103</f>
        <v>0</v>
      </c>
      <c r="AA103" s="9">
        <f>'04.2024ΕΛ'!AA103</f>
        <v>0</v>
      </c>
      <c r="AB103" s="10">
        <f>'04.2024ΕΛ'!AB103</f>
        <v>0</v>
      </c>
      <c r="AC103" s="10">
        <f>'04.2024ΕΛ'!AC103</f>
        <v>0</v>
      </c>
      <c r="AD103" s="10">
        <f>'04.2024ΕΛ'!AD103</f>
        <v>0</v>
      </c>
      <c r="AE103" s="30">
        <f>'04.2024ΕΛ'!AE103</f>
        <v>0</v>
      </c>
      <c r="AF103" s="83">
        <f>'04.2024ΕΛ'!AF103</f>
        <v>0</v>
      </c>
      <c r="AG103" s="9">
        <f>'04.2024ΕΛ'!AG103</f>
        <v>0</v>
      </c>
      <c r="AH103" s="10">
        <f>'04.2024ΕΛ'!AH103</f>
        <v>0</v>
      </c>
      <c r="AI103" s="10">
        <f>'04.2024ΕΛ'!AI103</f>
        <v>0</v>
      </c>
      <c r="AJ103" s="10">
        <f>'04.2024ΕΛ'!AJ103</f>
        <v>0</v>
      </c>
      <c r="AK103" s="30">
        <f>'04.2024ΕΛ'!AK103</f>
        <v>0</v>
      </c>
      <c r="AL103" s="83">
        <f>'04.2024ΕΛ'!AL103</f>
        <v>0</v>
      </c>
      <c r="AM103" s="9">
        <f>'04.2024ΕΛ'!AM103</f>
        <v>0</v>
      </c>
      <c r="AN103" s="10">
        <f>'04.2024ΕΛ'!AN103</f>
        <v>0</v>
      </c>
      <c r="AO103" s="10">
        <f>'04.2024ΕΛ'!AO103</f>
        <v>0</v>
      </c>
      <c r="AP103" s="10">
        <f>'04.2024ΕΛ'!AP103</f>
        <v>0</v>
      </c>
      <c r="AQ103" s="30">
        <f>'04.2024ΕΛ'!AQ103</f>
        <v>0</v>
      </c>
      <c r="AR103" s="83">
        <f>'04.2024ΕΛ'!AR103</f>
        <v>0</v>
      </c>
      <c r="AS103" s="9">
        <f>'04.2024ΕΛ'!AS103</f>
        <v>0</v>
      </c>
      <c r="AT103" s="10">
        <f>'04.2024ΕΛ'!AT103</f>
        <v>0</v>
      </c>
      <c r="AU103" s="10">
        <f>'04.2024ΕΛ'!AU103</f>
        <v>0</v>
      </c>
      <c r="AV103" s="10">
        <f>'04.2024ΕΛ'!AV103</f>
        <v>0</v>
      </c>
      <c r="AW103" s="30">
        <f>'04.2024ΕΛ'!AW103</f>
        <v>0</v>
      </c>
      <c r="AX103" s="83">
        <f>'04.2024ΕΛ'!AX103</f>
        <v>0</v>
      </c>
      <c r="AY103" s="9">
        <f>'04.2024ΕΛ'!AY103</f>
        <v>0</v>
      </c>
      <c r="AZ103" s="10">
        <f>'04.2024ΕΛ'!AZ103</f>
        <v>0</v>
      </c>
      <c r="BA103" s="10">
        <f>'04.2024ΕΛ'!BA103</f>
        <v>0</v>
      </c>
      <c r="BB103" s="10">
        <f>'04.2024ΕΛ'!BB103</f>
        <v>0</v>
      </c>
      <c r="BC103" s="30">
        <f>'04.2024ΕΛ'!BC103</f>
        <v>0</v>
      </c>
      <c r="BD103" s="83">
        <f>'04.2024ΕΛ'!BD103</f>
        <v>0</v>
      </c>
      <c r="BE103" s="9">
        <f>'04.2024ΕΛ'!BE103</f>
        <v>0</v>
      </c>
      <c r="BF103" s="10">
        <f>'04.2024ΕΛ'!BF103</f>
        <v>0</v>
      </c>
      <c r="BG103" s="10">
        <f>'04.2024ΕΛ'!BG103</f>
        <v>0</v>
      </c>
      <c r="BH103" s="10">
        <f>'04.2024ΕΛ'!BH103</f>
        <v>0</v>
      </c>
      <c r="BI103" s="30">
        <f>'04.2024ΕΛ'!BI103</f>
        <v>0</v>
      </c>
      <c r="BJ103" s="83">
        <f>'04.2024ΕΛ'!BJ103</f>
        <v>0</v>
      </c>
      <c r="BK103" s="9">
        <f>'04.2024ΕΛ'!BK103</f>
        <v>1</v>
      </c>
      <c r="BL103" s="10">
        <f>'04.2024ΕΛ'!BL103</f>
        <v>0</v>
      </c>
      <c r="BM103" s="10">
        <f>'04.2024ΕΛ'!BM103</f>
        <v>480965</v>
      </c>
      <c r="BN103" s="10" t="e">
        <f>'04.2024ΕΛ'!#REF!</f>
        <v>#REF!</v>
      </c>
      <c r="BO103" s="30" t="e">
        <f>'04.2024ΕΛ'!#REF!</f>
        <v>#REF!</v>
      </c>
      <c r="BP103" s="83" t="e">
        <f>'04.2024ΕΛ'!#REF!</f>
        <v>#REF!</v>
      </c>
    </row>
    <row r="104" spans="1:68" ht="19.5" customHeight="1" outlineLevel="1" thickBot="1" x14ac:dyDescent="0.35">
      <c r="A104" s="155"/>
      <c r="B104" s="139" t="s">
        <v>86</v>
      </c>
      <c r="C104" s="160">
        <f>'04.2024ΕΛ'!C104</f>
        <v>0</v>
      </c>
      <c r="D104" s="148">
        <f>'04.2024ΕΛ'!D104</f>
        <v>0</v>
      </c>
      <c r="E104" s="157">
        <f>'04.2024ΕΛ'!E104</f>
        <v>0</v>
      </c>
      <c r="F104" s="10">
        <f>'04.2024ΕΛ'!F104</f>
        <v>0</v>
      </c>
      <c r="G104" s="140">
        <f>'04.2024ΕΛ'!G104</f>
        <v>0</v>
      </c>
      <c r="H104" s="83">
        <f>'04.2024ΕΛ'!H104</f>
        <v>0</v>
      </c>
      <c r="I104" s="160">
        <f>'04.2024ΕΛ'!I104</f>
        <v>0</v>
      </c>
      <c r="J104" s="148">
        <f>'04.2024ΕΛ'!J104</f>
        <v>0</v>
      </c>
      <c r="K104" s="157">
        <f>'04.2024ΕΛ'!K104</f>
        <v>0</v>
      </c>
      <c r="L104" s="10">
        <f>'04.2024ΕΛ'!L104</f>
        <v>0</v>
      </c>
      <c r="M104" s="140">
        <f>'04.2024ΕΛ'!M104</f>
        <v>0</v>
      </c>
      <c r="N104" s="83">
        <f>'04.2024ΕΛ'!N104</f>
        <v>0</v>
      </c>
      <c r="O104" s="160">
        <f>'04.2024ΕΛ'!O104</f>
        <v>3</v>
      </c>
      <c r="P104" s="148">
        <f>'04.2024ΕΛ'!P104</f>
        <v>0</v>
      </c>
      <c r="Q104" s="157">
        <f>'04.2024ΕΛ'!Q104</f>
        <v>141481</v>
      </c>
      <c r="R104" s="10">
        <f>'04.2024ΕΛ'!R104</f>
        <v>47160.333333333336</v>
      </c>
      <c r="S104" s="140">
        <f>'04.2024ΕΛ'!S104</f>
        <v>695.51</v>
      </c>
      <c r="T104" s="83">
        <f>'04.2024ΕΛ'!T104</f>
        <v>231.83666666666667</v>
      </c>
      <c r="U104" s="160">
        <f>'04.2024ΕΛ'!U104</f>
        <v>0</v>
      </c>
      <c r="V104" s="148">
        <f>'04.2024ΕΛ'!V104</f>
        <v>0</v>
      </c>
      <c r="W104" s="157">
        <f>'04.2024ΕΛ'!W104</f>
        <v>0</v>
      </c>
      <c r="X104" s="10">
        <f>'04.2024ΕΛ'!X104</f>
        <v>0</v>
      </c>
      <c r="Y104" s="140">
        <f>'04.2024ΕΛ'!Y104</f>
        <v>0</v>
      </c>
      <c r="Z104" s="83">
        <f>'04.2024ΕΛ'!Z104</f>
        <v>0</v>
      </c>
      <c r="AA104" s="160">
        <f>'04.2024ΕΛ'!AA104</f>
        <v>0</v>
      </c>
      <c r="AB104" s="148">
        <f>'04.2024ΕΛ'!AB104</f>
        <v>0</v>
      </c>
      <c r="AC104" s="157">
        <f>'04.2024ΕΛ'!AC104</f>
        <v>0</v>
      </c>
      <c r="AD104" s="10">
        <f>'04.2024ΕΛ'!AD104</f>
        <v>0</v>
      </c>
      <c r="AE104" s="140">
        <f>'04.2024ΕΛ'!AE104</f>
        <v>0</v>
      </c>
      <c r="AF104" s="83">
        <f>'04.2024ΕΛ'!AF104</f>
        <v>0</v>
      </c>
      <c r="AG104" s="160">
        <f>'04.2024ΕΛ'!AG104</f>
        <v>0</v>
      </c>
      <c r="AH104" s="148">
        <f>'04.2024ΕΛ'!AH104</f>
        <v>0</v>
      </c>
      <c r="AI104" s="157">
        <f>'04.2024ΕΛ'!AI104</f>
        <v>0</v>
      </c>
      <c r="AJ104" s="10">
        <f>'04.2024ΕΛ'!AJ104</f>
        <v>0</v>
      </c>
      <c r="AK104" s="140">
        <f>'04.2024ΕΛ'!AK104</f>
        <v>0</v>
      </c>
      <c r="AL104" s="83">
        <f>'04.2024ΕΛ'!AL104</f>
        <v>0</v>
      </c>
      <c r="AM104" s="160">
        <f>'04.2024ΕΛ'!AM104</f>
        <v>0</v>
      </c>
      <c r="AN104" s="148">
        <f>'04.2024ΕΛ'!AN104</f>
        <v>0</v>
      </c>
      <c r="AO104" s="157">
        <f>'04.2024ΕΛ'!AO104</f>
        <v>0</v>
      </c>
      <c r="AP104" s="10">
        <f>'04.2024ΕΛ'!AP104</f>
        <v>0</v>
      </c>
      <c r="AQ104" s="140">
        <f>'04.2024ΕΛ'!AQ104</f>
        <v>0</v>
      </c>
      <c r="AR104" s="83">
        <f>'04.2024ΕΛ'!AR104</f>
        <v>0</v>
      </c>
      <c r="AS104" s="160">
        <f>'04.2024ΕΛ'!AS104</f>
        <v>0</v>
      </c>
      <c r="AT104" s="148">
        <f>'04.2024ΕΛ'!AT104</f>
        <v>0</v>
      </c>
      <c r="AU104" s="157">
        <f>'04.2024ΕΛ'!AU104</f>
        <v>0</v>
      </c>
      <c r="AV104" s="10">
        <f>'04.2024ΕΛ'!AV104</f>
        <v>0</v>
      </c>
      <c r="AW104" s="140">
        <f>'04.2024ΕΛ'!AW104</f>
        <v>0</v>
      </c>
      <c r="AX104" s="83">
        <f>'04.2024ΕΛ'!AX104</f>
        <v>0</v>
      </c>
      <c r="AY104" s="160">
        <f>'04.2024ΕΛ'!AY104</f>
        <v>0</v>
      </c>
      <c r="AZ104" s="148">
        <f>'04.2024ΕΛ'!AZ104</f>
        <v>0</v>
      </c>
      <c r="BA104" s="157">
        <f>'04.2024ΕΛ'!BA104</f>
        <v>0</v>
      </c>
      <c r="BB104" s="10">
        <f>'04.2024ΕΛ'!BB104</f>
        <v>0</v>
      </c>
      <c r="BC104" s="140">
        <f>'04.2024ΕΛ'!BC104</f>
        <v>0</v>
      </c>
      <c r="BD104" s="83">
        <f>'04.2024ΕΛ'!BD104</f>
        <v>0</v>
      </c>
      <c r="BE104" s="160">
        <f>'04.2024ΕΛ'!BE104</f>
        <v>0</v>
      </c>
      <c r="BF104" s="148">
        <f>'04.2024ΕΛ'!BF104</f>
        <v>0</v>
      </c>
      <c r="BG104" s="157">
        <f>'04.2024ΕΛ'!BG104</f>
        <v>0</v>
      </c>
      <c r="BH104" s="10">
        <f>'04.2024ΕΛ'!BH104</f>
        <v>0</v>
      </c>
      <c r="BI104" s="140">
        <f>'04.2024ΕΛ'!BI104</f>
        <v>0</v>
      </c>
      <c r="BJ104" s="83">
        <f>'04.2024ΕΛ'!BJ104</f>
        <v>0</v>
      </c>
      <c r="BK104" s="160">
        <f>'04.2024ΕΛ'!BK104</f>
        <v>3</v>
      </c>
      <c r="BL104" s="148">
        <f>'04.2024ΕΛ'!BL104</f>
        <v>0</v>
      </c>
      <c r="BM104" s="157">
        <f>'04.2024ΕΛ'!BM104</f>
        <v>141481</v>
      </c>
      <c r="BN104" s="10" t="e">
        <f>'04.2024ΕΛ'!#REF!</f>
        <v>#REF!</v>
      </c>
      <c r="BO104" s="140" t="e">
        <f>'04.2024ΕΛ'!#REF!</f>
        <v>#REF!</v>
      </c>
      <c r="BP104" s="83" t="e">
        <f>'04.2024ΕΛ'!#REF!</f>
        <v>#REF!</v>
      </c>
    </row>
    <row r="105" spans="1:68" ht="36" customHeight="1" outlineLevel="1" x14ac:dyDescent="0.3">
      <c r="A105" s="153">
        <v>17</v>
      </c>
      <c r="B105" s="141" t="s">
        <v>100</v>
      </c>
      <c r="C105" s="73">
        <f>'04.2024ΕΛ'!C105</f>
        <v>0</v>
      </c>
      <c r="D105" s="74">
        <f>'04.2024ΕΛ'!D105</f>
        <v>0</v>
      </c>
      <c r="E105" s="74">
        <f>'04.2024ΕΛ'!E105</f>
        <v>0</v>
      </c>
      <c r="F105" s="74">
        <f>'04.2024ΕΛ'!F105</f>
        <v>0</v>
      </c>
      <c r="G105" s="82">
        <f>'04.2024ΕΛ'!G105</f>
        <v>0</v>
      </c>
      <c r="H105" s="37">
        <f>'04.2024ΕΛ'!H105</f>
        <v>0</v>
      </c>
      <c r="I105" s="73">
        <f>'04.2024ΕΛ'!I105</f>
        <v>1</v>
      </c>
      <c r="J105" s="74">
        <f>'04.2024ΕΛ'!J105</f>
        <v>0</v>
      </c>
      <c r="K105" s="74">
        <f>'04.2024ΕΛ'!K105</f>
        <v>5046757</v>
      </c>
      <c r="L105" s="74">
        <f>'04.2024ΕΛ'!L105</f>
        <v>5046757</v>
      </c>
      <c r="M105" s="82">
        <f>'04.2024ΕΛ'!M105</f>
        <v>6299.33</v>
      </c>
      <c r="N105" s="37">
        <f>'04.2024ΕΛ'!N105</f>
        <v>6299.33</v>
      </c>
      <c r="O105" s="73">
        <f>'04.2024ΕΛ'!O105</f>
        <v>0</v>
      </c>
      <c r="P105" s="74">
        <f>'04.2024ΕΛ'!P105</f>
        <v>0</v>
      </c>
      <c r="Q105" s="74">
        <f>'04.2024ΕΛ'!Q105</f>
        <v>0</v>
      </c>
      <c r="R105" s="74">
        <f>'04.2024ΕΛ'!R105</f>
        <v>0</v>
      </c>
      <c r="S105" s="82">
        <f>'04.2024ΕΛ'!S105</f>
        <v>0</v>
      </c>
      <c r="T105" s="37">
        <f>'04.2024ΕΛ'!T105</f>
        <v>0</v>
      </c>
      <c r="U105" s="73">
        <f>'04.2024ΕΛ'!U105</f>
        <v>0</v>
      </c>
      <c r="V105" s="74">
        <f>'04.2024ΕΛ'!V105</f>
        <v>0</v>
      </c>
      <c r="W105" s="74">
        <f>'04.2024ΕΛ'!W105</f>
        <v>0</v>
      </c>
      <c r="X105" s="74">
        <f>'04.2024ΕΛ'!X105</f>
        <v>0</v>
      </c>
      <c r="Y105" s="82">
        <f>'04.2024ΕΛ'!Y105</f>
        <v>0</v>
      </c>
      <c r="Z105" s="37">
        <f>'04.2024ΕΛ'!Z105</f>
        <v>0</v>
      </c>
      <c r="AA105" s="73">
        <f>'04.2024ΕΛ'!AA105</f>
        <v>0</v>
      </c>
      <c r="AB105" s="74">
        <f>'04.2024ΕΛ'!AB105</f>
        <v>0</v>
      </c>
      <c r="AC105" s="74">
        <f>'04.2024ΕΛ'!AC105</f>
        <v>0</v>
      </c>
      <c r="AD105" s="74">
        <f>'04.2024ΕΛ'!AD105</f>
        <v>0</v>
      </c>
      <c r="AE105" s="82">
        <f>'04.2024ΕΛ'!AE105</f>
        <v>0</v>
      </c>
      <c r="AF105" s="37">
        <f>'04.2024ΕΛ'!AF105</f>
        <v>0</v>
      </c>
      <c r="AG105" s="73">
        <f>'04.2024ΕΛ'!AG105</f>
        <v>0</v>
      </c>
      <c r="AH105" s="74">
        <f>'04.2024ΕΛ'!AH105</f>
        <v>0</v>
      </c>
      <c r="AI105" s="74">
        <f>'04.2024ΕΛ'!AI105</f>
        <v>0</v>
      </c>
      <c r="AJ105" s="74">
        <f>'04.2024ΕΛ'!AJ105</f>
        <v>0</v>
      </c>
      <c r="AK105" s="82">
        <f>'04.2024ΕΛ'!AK105</f>
        <v>0</v>
      </c>
      <c r="AL105" s="37">
        <f>'04.2024ΕΛ'!AL105</f>
        <v>0</v>
      </c>
      <c r="AM105" s="73">
        <f>'04.2024ΕΛ'!AM105</f>
        <v>0</v>
      </c>
      <c r="AN105" s="74">
        <f>'04.2024ΕΛ'!AN105</f>
        <v>0</v>
      </c>
      <c r="AO105" s="74">
        <f>'04.2024ΕΛ'!AO105</f>
        <v>0</v>
      </c>
      <c r="AP105" s="74">
        <f>'04.2024ΕΛ'!AP105</f>
        <v>0</v>
      </c>
      <c r="AQ105" s="82">
        <f>'04.2024ΕΛ'!AQ105</f>
        <v>0</v>
      </c>
      <c r="AR105" s="37">
        <f>'04.2024ΕΛ'!AR105</f>
        <v>0</v>
      </c>
      <c r="AS105" s="73">
        <f>'04.2024ΕΛ'!AS105</f>
        <v>0</v>
      </c>
      <c r="AT105" s="74">
        <f>'04.2024ΕΛ'!AT105</f>
        <v>0</v>
      </c>
      <c r="AU105" s="74">
        <f>'04.2024ΕΛ'!AU105</f>
        <v>0</v>
      </c>
      <c r="AV105" s="74">
        <f>'04.2024ΕΛ'!AV105</f>
        <v>0</v>
      </c>
      <c r="AW105" s="82">
        <f>'04.2024ΕΛ'!AW105</f>
        <v>0</v>
      </c>
      <c r="AX105" s="37">
        <f>'04.2024ΕΛ'!AX105</f>
        <v>0</v>
      </c>
      <c r="AY105" s="73">
        <f>'04.2024ΕΛ'!AY105</f>
        <v>0</v>
      </c>
      <c r="AZ105" s="74">
        <f>'04.2024ΕΛ'!AZ105</f>
        <v>0</v>
      </c>
      <c r="BA105" s="74">
        <f>'04.2024ΕΛ'!BA105</f>
        <v>0</v>
      </c>
      <c r="BB105" s="74">
        <f>'04.2024ΕΛ'!BB105</f>
        <v>0</v>
      </c>
      <c r="BC105" s="82">
        <f>'04.2024ΕΛ'!BC105</f>
        <v>0</v>
      </c>
      <c r="BD105" s="37">
        <f>'04.2024ΕΛ'!BD105</f>
        <v>0</v>
      </c>
      <c r="BE105" s="73">
        <f>'04.2024ΕΛ'!BE105</f>
        <v>0</v>
      </c>
      <c r="BF105" s="74">
        <f>'04.2024ΕΛ'!BF105</f>
        <v>0</v>
      </c>
      <c r="BG105" s="74">
        <f>'04.2024ΕΛ'!BG105</f>
        <v>0</v>
      </c>
      <c r="BH105" s="74">
        <f>'04.2024ΕΛ'!BH105</f>
        <v>0</v>
      </c>
      <c r="BI105" s="82">
        <f>'04.2024ΕΛ'!BI105</f>
        <v>0</v>
      </c>
      <c r="BJ105" s="37">
        <f>'04.2024ΕΛ'!BJ105</f>
        <v>0</v>
      </c>
      <c r="BK105" s="73">
        <f>'04.2024ΕΛ'!BK105</f>
        <v>1</v>
      </c>
      <c r="BL105" s="74">
        <f>'04.2024ΕΛ'!BL105</f>
        <v>0</v>
      </c>
      <c r="BM105" s="74">
        <f>'04.2024ΕΛ'!BM105</f>
        <v>5046757</v>
      </c>
      <c r="BN105" s="74">
        <f>'04.2024ΕΛ'!BN99</f>
        <v>380.10931134344474</v>
      </c>
      <c r="BO105" s="82">
        <f>'04.2024ΕΛ'!BO99</f>
        <v>165011.26</v>
      </c>
      <c r="BP105" s="37">
        <f>'04.2024ΕΛ'!BP99</f>
        <v>8.0995071908899039</v>
      </c>
    </row>
    <row r="106" spans="1:68" ht="19.5" customHeight="1" outlineLevel="1" x14ac:dyDescent="0.3">
      <c r="A106" s="154"/>
      <c r="B106" s="139" t="s">
        <v>83</v>
      </c>
      <c r="C106" s="9">
        <f>'04.2024ΕΛ'!C106</f>
        <v>0</v>
      </c>
      <c r="D106" s="10">
        <f>'04.2024ΕΛ'!D106</f>
        <v>0</v>
      </c>
      <c r="E106" s="10">
        <f>'04.2024ΕΛ'!E106</f>
        <v>0</v>
      </c>
      <c r="F106" s="10">
        <f>'04.2024ΕΛ'!F106</f>
        <v>0</v>
      </c>
      <c r="G106" s="30">
        <f>'04.2024ΕΛ'!G106</f>
        <v>0</v>
      </c>
      <c r="H106" s="83">
        <f>'04.2024ΕΛ'!H106</f>
        <v>0</v>
      </c>
      <c r="I106" s="9">
        <f>'04.2024ΕΛ'!I106</f>
        <v>0</v>
      </c>
      <c r="J106" s="10">
        <f>'04.2024ΕΛ'!J106</f>
        <v>0</v>
      </c>
      <c r="K106" s="10">
        <f>'04.2024ΕΛ'!K106</f>
        <v>0</v>
      </c>
      <c r="L106" s="10">
        <f>'04.2024ΕΛ'!L106</f>
        <v>0</v>
      </c>
      <c r="M106" s="30">
        <f>'04.2024ΕΛ'!M106</f>
        <v>0</v>
      </c>
      <c r="N106" s="83">
        <f>'04.2024ΕΛ'!N106</f>
        <v>0</v>
      </c>
      <c r="O106" s="9">
        <f>'04.2024ΕΛ'!O106</f>
        <v>0</v>
      </c>
      <c r="P106" s="10">
        <f>'04.2024ΕΛ'!P106</f>
        <v>0</v>
      </c>
      <c r="Q106" s="10">
        <f>'04.2024ΕΛ'!Q106</f>
        <v>0</v>
      </c>
      <c r="R106" s="10">
        <f>'04.2024ΕΛ'!R106</f>
        <v>0</v>
      </c>
      <c r="S106" s="30">
        <f>'04.2024ΕΛ'!S106</f>
        <v>0</v>
      </c>
      <c r="T106" s="83">
        <f>'04.2024ΕΛ'!T106</f>
        <v>0</v>
      </c>
      <c r="U106" s="9">
        <f>'04.2024ΕΛ'!U106</f>
        <v>0</v>
      </c>
      <c r="V106" s="10">
        <f>'04.2024ΕΛ'!V106</f>
        <v>0</v>
      </c>
      <c r="W106" s="10">
        <f>'04.2024ΕΛ'!W106</f>
        <v>0</v>
      </c>
      <c r="X106" s="10">
        <f>'04.2024ΕΛ'!X106</f>
        <v>0</v>
      </c>
      <c r="Y106" s="30">
        <f>'04.2024ΕΛ'!Y106</f>
        <v>0</v>
      </c>
      <c r="Z106" s="83">
        <f>'04.2024ΕΛ'!Z106</f>
        <v>0</v>
      </c>
      <c r="AA106" s="9">
        <f>'04.2024ΕΛ'!AA106</f>
        <v>0</v>
      </c>
      <c r="AB106" s="10">
        <f>'04.2024ΕΛ'!AB106</f>
        <v>0</v>
      </c>
      <c r="AC106" s="10">
        <f>'04.2024ΕΛ'!AC106</f>
        <v>0</v>
      </c>
      <c r="AD106" s="10">
        <f>'04.2024ΕΛ'!AD106</f>
        <v>0</v>
      </c>
      <c r="AE106" s="30">
        <f>'04.2024ΕΛ'!AE106</f>
        <v>0</v>
      </c>
      <c r="AF106" s="83">
        <f>'04.2024ΕΛ'!AF106</f>
        <v>0</v>
      </c>
      <c r="AG106" s="9">
        <f>'04.2024ΕΛ'!AG106</f>
        <v>0</v>
      </c>
      <c r="AH106" s="10">
        <f>'04.2024ΕΛ'!AH106</f>
        <v>0</v>
      </c>
      <c r="AI106" s="10">
        <f>'04.2024ΕΛ'!AI106</f>
        <v>0</v>
      </c>
      <c r="AJ106" s="10">
        <f>'04.2024ΕΛ'!AJ106</f>
        <v>0</v>
      </c>
      <c r="AK106" s="30">
        <f>'04.2024ΕΛ'!AK106</f>
        <v>0</v>
      </c>
      <c r="AL106" s="83">
        <f>'04.2024ΕΛ'!AL106</f>
        <v>0</v>
      </c>
      <c r="AM106" s="9">
        <f>'04.2024ΕΛ'!AM106</f>
        <v>0</v>
      </c>
      <c r="AN106" s="10">
        <f>'04.2024ΕΛ'!AN106</f>
        <v>0</v>
      </c>
      <c r="AO106" s="10">
        <f>'04.2024ΕΛ'!AO106</f>
        <v>0</v>
      </c>
      <c r="AP106" s="10">
        <f>'04.2024ΕΛ'!AP106</f>
        <v>0</v>
      </c>
      <c r="AQ106" s="30">
        <f>'04.2024ΕΛ'!AQ106</f>
        <v>0</v>
      </c>
      <c r="AR106" s="83">
        <f>'04.2024ΕΛ'!AR106</f>
        <v>0</v>
      </c>
      <c r="AS106" s="9">
        <f>'04.2024ΕΛ'!AS106</f>
        <v>0</v>
      </c>
      <c r="AT106" s="10">
        <f>'04.2024ΕΛ'!AT106</f>
        <v>0</v>
      </c>
      <c r="AU106" s="10">
        <f>'04.2024ΕΛ'!AU106</f>
        <v>0</v>
      </c>
      <c r="AV106" s="10">
        <f>'04.2024ΕΛ'!AV106</f>
        <v>0</v>
      </c>
      <c r="AW106" s="30">
        <f>'04.2024ΕΛ'!AW106</f>
        <v>0</v>
      </c>
      <c r="AX106" s="83">
        <f>'04.2024ΕΛ'!AX106</f>
        <v>0</v>
      </c>
      <c r="AY106" s="9">
        <f>'04.2024ΕΛ'!AY106</f>
        <v>0</v>
      </c>
      <c r="AZ106" s="10">
        <f>'04.2024ΕΛ'!AZ106</f>
        <v>0</v>
      </c>
      <c r="BA106" s="10">
        <f>'04.2024ΕΛ'!BA106</f>
        <v>0</v>
      </c>
      <c r="BB106" s="10">
        <f>'04.2024ΕΛ'!BB106</f>
        <v>0</v>
      </c>
      <c r="BC106" s="30">
        <f>'04.2024ΕΛ'!BC106</f>
        <v>0</v>
      </c>
      <c r="BD106" s="83">
        <f>'04.2024ΕΛ'!BD106</f>
        <v>0</v>
      </c>
      <c r="BE106" s="9">
        <f>'04.2024ΕΛ'!BE106</f>
        <v>0</v>
      </c>
      <c r="BF106" s="10">
        <f>'04.2024ΕΛ'!BF106</f>
        <v>0</v>
      </c>
      <c r="BG106" s="10">
        <f>'04.2024ΕΛ'!BG106</f>
        <v>0</v>
      </c>
      <c r="BH106" s="10">
        <f>'04.2024ΕΛ'!BH106</f>
        <v>0</v>
      </c>
      <c r="BI106" s="30">
        <f>'04.2024ΕΛ'!BI106</f>
        <v>0</v>
      </c>
      <c r="BJ106" s="83">
        <f>'04.2024ΕΛ'!BJ106</f>
        <v>0</v>
      </c>
      <c r="BK106" s="9">
        <f>'04.2024ΕΛ'!BK106</f>
        <v>0</v>
      </c>
      <c r="BL106" s="10">
        <f>'04.2024ΕΛ'!BL106</f>
        <v>0</v>
      </c>
      <c r="BM106" s="10">
        <f>'04.2024ΕΛ'!BM106</f>
        <v>0</v>
      </c>
      <c r="BN106" s="10">
        <f>'04.2024ΕΛ'!BN100</f>
        <v>175.02856415478615</v>
      </c>
      <c r="BO106" s="30">
        <f>'04.2024ΕΛ'!BO100</f>
        <v>101170.04000000001</v>
      </c>
      <c r="BP106" s="83">
        <f>'04.2024ΕΛ'!BP100</f>
        <v>5.1512240325865584</v>
      </c>
    </row>
    <row r="107" spans="1:68" ht="19.5" customHeight="1" outlineLevel="1" x14ac:dyDescent="0.3">
      <c r="A107" s="154"/>
      <c r="B107" s="139" t="s">
        <v>84</v>
      </c>
      <c r="C107" s="9">
        <f>'04.2024ΕΛ'!C107</f>
        <v>0</v>
      </c>
      <c r="D107" s="10">
        <f>'04.2024ΕΛ'!D107</f>
        <v>0</v>
      </c>
      <c r="E107" s="10">
        <f>'04.2024ΕΛ'!E107</f>
        <v>0</v>
      </c>
      <c r="F107" s="10">
        <f>'04.2024ΕΛ'!F107</f>
        <v>0</v>
      </c>
      <c r="G107" s="30">
        <f>'04.2024ΕΛ'!G107</f>
        <v>0</v>
      </c>
      <c r="H107" s="83">
        <f>'04.2024ΕΛ'!H107</f>
        <v>0</v>
      </c>
      <c r="I107" s="9">
        <f>'04.2024ΕΛ'!I107</f>
        <v>0</v>
      </c>
      <c r="J107" s="10">
        <f>'04.2024ΕΛ'!J107</f>
        <v>0</v>
      </c>
      <c r="K107" s="10">
        <f>'04.2024ΕΛ'!K107</f>
        <v>0</v>
      </c>
      <c r="L107" s="10">
        <f>'04.2024ΕΛ'!L107</f>
        <v>0</v>
      </c>
      <c r="M107" s="30">
        <f>'04.2024ΕΛ'!M107</f>
        <v>0</v>
      </c>
      <c r="N107" s="83">
        <f>'04.2024ΕΛ'!N107</f>
        <v>0</v>
      </c>
      <c r="O107" s="9">
        <f>'04.2024ΕΛ'!O107</f>
        <v>0</v>
      </c>
      <c r="P107" s="10">
        <f>'04.2024ΕΛ'!P107</f>
        <v>0</v>
      </c>
      <c r="Q107" s="10">
        <f>'04.2024ΕΛ'!Q107</f>
        <v>0</v>
      </c>
      <c r="R107" s="10">
        <f>'04.2024ΕΛ'!R107</f>
        <v>0</v>
      </c>
      <c r="S107" s="30">
        <f>'04.2024ΕΛ'!S107</f>
        <v>0</v>
      </c>
      <c r="T107" s="83">
        <f>'04.2024ΕΛ'!T107</f>
        <v>0</v>
      </c>
      <c r="U107" s="9">
        <f>'04.2024ΕΛ'!U107</f>
        <v>0</v>
      </c>
      <c r="V107" s="10">
        <f>'04.2024ΕΛ'!V107</f>
        <v>0</v>
      </c>
      <c r="W107" s="10">
        <f>'04.2024ΕΛ'!W107</f>
        <v>0</v>
      </c>
      <c r="X107" s="10">
        <f>'04.2024ΕΛ'!X107</f>
        <v>0</v>
      </c>
      <c r="Y107" s="30">
        <f>'04.2024ΕΛ'!Y107</f>
        <v>0</v>
      </c>
      <c r="Z107" s="83">
        <f>'04.2024ΕΛ'!Z107</f>
        <v>0</v>
      </c>
      <c r="AA107" s="9">
        <f>'04.2024ΕΛ'!AA107</f>
        <v>0</v>
      </c>
      <c r="AB107" s="10">
        <f>'04.2024ΕΛ'!AB107</f>
        <v>0</v>
      </c>
      <c r="AC107" s="10">
        <f>'04.2024ΕΛ'!AC107</f>
        <v>0</v>
      </c>
      <c r="AD107" s="10">
        <f>'04.2024ΕΛ'!AD107</f>
        <v>0</v>
      </c>
      <c r="AE107" s="30">
        <f>'04.2024ΕΛ'!AE107</f>
        <v>0</v>
      </c>
      <c r="AF107" s="83">
        <f>'04.2024ΕΛ'!AF107</f>
        <v>0</v>
      </c>
      <c r="AG107" s="9">
        <f>'04.2024ΕΛ'!AG107</f>
        <v>0</v>
      </c>
      <c r="AH107" s="10">
        <f>'04.2024ΕΛ'!AH107</f>
        <v>0</v>
      </c>
      <c r="AI107" s="10">
        <f>'04.2024ΕΛ'!AI107</f>
        <v>0</v>
      </c>
      <c r="AJ107" s="10">
        <f>'04.2024ΕΛ'!AJ107</f>
        <v>0</v>
      </c>
      <c r="AK107" s="30">
        <f>'04.2024ΕΛ'!AK107</f>
        <v>0</v>
      </c>
      <c r="AL107" s="83">
        <f>'04.2024ΕΛ'!AL107</f>
        <v>0</v>
      </c>
      <c r="AM107" s="9">
        <f>'04.2024ΕΛ'!AM107</f>
        <v>0</v>
      </c>
      <c r="AN107" s="10">
        <f>'04.2024ΕΛ'!AN107</f>
        <v>0</v>
      </c>
      <c r="AO107" s="10">
        <f>'04.2024ΕΛ'!AO107</f>
        <v>0</v>
      </c>
      <c r="AP107" s="10">
        <f>'04.2024ΕΛ'!AP107</f>
        <v>0</v>
      </c>
      <c r="AQ107" s="30">
        <f>'04.2024ΕΛ'!AQ107</f>
        <v>0</v>
      </c>
      <c r="AR107" s="83">
        <f>'04.2024ΕΛ'!AR107</f>
        <v>0</v>
      </c>
      <c r="AS107" s="9">
        <f>'04.2024ΕΛ'!AS107</f>
        <v>0</v>
      </c>
      <c r="AT107" s="10">
        <f>'04.2024ΕΛ'!AT107</f>
        <v>0</v>
      </c>
      <c r="AU107" s="10">
        <f>'04.2024ΕΛ'!AU107</f>
        <v>0</v>
      </c>
      <c r="AV107" s="10">
        <f>'04.2024ΕΛ'!AV107</f>
        <v>0</v>
      </c>
      <c r="AW107" s="30">
        <f>'04.2024ΕΛ'!AW107</f>
        <v>0</v>
      </c>
      <c r="AX107" s="83">
        <f>'04.2024ΕΛ'!AX107</f>
        <v>0</v>
      </c>
      <c r="AY107" s="9">
        <f>'04.2024ΕΛ'!AY107</f>
        <v>0</v>
      </c>
      <c r="AZ107" s="10">
        <f>'04.2024ΕΛ'!AZ107</f>
        <v>0</v>
      </c>
      <c r="BA107" s="10">
        <f>'04.2024ΕΛ'!BA107</f>
        <v>0</v>
      </c>
      <c r="BB107" s="10">
        <f>'04.2024ΕΛ'!BB107</f>
        <v>0</v>
      </c>
      <c r="BC107" s="30">
        <f>'04.2024ΕΛ'!BC107</f>
        <v>0</v>
      </c>
      <c r="BD107" s="83">
        <f>'04.2024ΕΛ'!BD107</f>
        <v>0</v>
      </c>
      <c r="BE107" s="9">
        <f>'04.2024ΕΛ'!BE107</f>
        <v>0</v>
      </c>
      <c r="BF107" s="10">
        <f>'04.2024ΕΛ'!BF107</f>
        <v>0</v>
      </c>
      <c r="BG107" s="10">
        <f>'04.2024ΕΛ'!BG107</f>
        <v>0</v>
      </c>
      <c r="BH107" s="10">
        <f>'04.2024ΕΛ'!BH107</f>
        <v>0</v>
      </c>
      <c r="BI107" s="30">
        <f>'04.2024ΕΛ'!BI107</f>
        <v>0</v>
      </c>
      <c r="BJ107" s="83">
        <f>'04.2024ΕΛ'!BJ107</f>
        <v>0</v>
      </c>
      <c r="BK107" s="9">
        <f>'04.2024ΕΛ'!BK107</f>
        <v>0</v>
      </c>
      <c r="BL107" s="10">
        <f>'04.2024ΕΛ'!BL107</f>
        <v>0</v>
      </c>
      <c r="BM107" s="10">
        <f>'04.2024ΕΛ'!BM107</f>
        <v>0</v>
      </c>
      <c r="BN107" s="10">
        <f>'04.2024ΕΛ'!BN101</f>
        <v>5053.4430727023318</v>
      </c>
      <c r="BO107" s="30">
        <f>'04.2024ΕΛ'!BO101</f>
        <v>62337.109999999993</v>
      </c>
      <c r="BP107" s="83">
        <f>'04.2024ΕΛ'!BP101</f>
        <v>85.510438957475984</v>
      </c>
    </row>
    <row r="108" spans="1:68" ht="19.5" customHeight="1" outlineLevel="1" x14ac:dyDescent="0.3">
      <c r="A108" s="154"/>
      <c r="B108" s="139" t="s">
        <v>29</v>
      </c>
      <c r="C108" s="9">
        <f>'04.2024ΕΛ'!C108</f>
        <v>0</v>
      </c>
      <c r="D108" s="10">
        <f>'04.2024ΕΛ'!D108</f>
        <v>0</v>
      </c>
      <c r="E108" s="10">
        <f>'04.2024ΕΛ'!E108</f>
        <v>0</v>
      </c>
      <c r="F108" s="10">
        <f>'04.2024ΕΛ'!F108</f>
        <v>0</v>
      </c>
      <c r="G108" s="30">
        <f>'04.2024ΕΛ'!G108</f>
        <v>0</v>
      </c>
      <c r="H108" s="83">
        <f>'04.2024ΕΛ'!H108</f>
        <v>0</v>
      </c>
      <c r="I108" s="9">
        <f>'04.2024ΕΛ'!I108</f>
        <v>0</v>
      </c>
      <c r="J108" s="10">
        <f>'04.2024ΕΛ'!J108</f>
        <v>0</v>
      </c>
      <c r="K108" s="10">
        <f>'04.2024ΕΛ'!K108</f>
        <v>0</v>
      </c>
      <c r="L108" s="10">
        <f>'04.2024ΕΛ'!L108</f>
        <v>0</v>
      </c>
      <c r="M108" s="30">
        <f>'04.2024ΕΛ'!M108</f>
        <v>0</v>
      </c>
      <c r="N108" s="83">
        <f>'04.2024ΕΛ'!N108</f>
        <v>0</v>
      </c>
      <c r="O108" s="9">
        <f>'04.2024ΕΛ'!O108</f>
        <v>0</v>
      </c>
      <c r="P108" s="10">
        <f>'04.2024ΕΛ'!P108</f>
        <v>0</v>
      </c>
      <c r="Q108" s="10">
        <f>'04.2024ΕΛ'!Q108</f>
        <v>0</v>
      </c>
      <c r="R108" s="10">
        <f>'04.2024ΕΛ'!R108</f>
        <v>0</v>
      </c>
      <c r="S108" s="30">
        <f>'04.2024ΕΛ'!S108</f>
        <v>0</v>
      </c>
      <c r="T108" s="83">
        <f>'04.2024ΕΛ'!T108</f>
        <v>0</v>
      </c>
      <c r="U108" s="9">
        <f>'04.2024ΕΛ'!U108</f>
        <v>0</v>
      </c>
      <c r="V108" s="10">
        <f>'04.2024ΕΛ'!V108</f>
        <v>0</v>
      </c>
      <c r="W108" s="10">
        <f>'04.2024ΕΛ'!W108</f>
        <v>0</v>
      </c>
      <c r="X108" s="10">
        <f>'04.2024ΕΛ'!X108</f>
        <v>0</v>
      </c>
      <c r="Y108" s="30">
        <f>'04.2024ΕΛ'!Y108</f>
        <v>0</v>
      </c>
      <c r="Z108" s="83">
        <f>'04.2024ΕΛ'!Z108</f>
        <v>0</v>
      </c>
      <c r="AA108" s="9">
        <f>'04.2024ΕΛ'!AA108</f>
        <v>0</v>
      </c>
      <c r="AB108" s="10">
        <f>'04.2024ΕΛ'!AB108</f>
        <v>0</v>
      </c>
      <c r="AC108" s="10">
        <f>'04.2024ΕΛ'!AC108</f>
        <v>0</v>
      </c>
      <c r="AD108" s="10">
        <f>'04.2024ΕΛ'!AD108</f>
        <v>0</v>
      </c>
      <c r="AE108" s="30">
        <f>'04.2024ΕΛ'!AE108</f>
        <v>0</v>
      </c>
      <c r="AF108" s="83">
        <f>'04.2024ΕΛ'!AF108</f>
        <v>0</v>
      </c>
      <c r="AG108" s="9">
        <f>'04.2024ΕΛ'!AG108</f>
        <v>0</v>
      </c>
      <c r="AH108" s="10">
        <f>'04.2024ΕΛ'!AH108</f>
        <v>0</v>
      </c>
      <c r="AI108" s="10">
        <f>'04.2024ΕΛ'!AI108</f>
        <v>0</v>
      </c>
      <c r="AJ108" s="10">
        <f>'04.2024ΕΛ'!AJ108</f>
        <v>0</v>
      </c>
      <c r="AK108" s="30">
        <f>'04.2024ΕΛ'!AK108</f>
        <v>0</v>
      </c>
      <c r="AL108" s="83">
        <f>'04.2024ΕΛ'!AL108</f>
        <v>0</v>
      </c>
      <c r="AM108" s="9">
        <f>'04.2024ΕΛ'!AM108</f>
        <v>0</v>
      </c>
      <c r="AN108" s="10">
        <f>'04.2024ΕΛ'!AN108</f>
        <v>0</v>
      </c>
      <c r="AO108" s="10">
        <f>'04.2024ΕΛ'!AO108</f>
        <v>0</v>
      </c>
      <c r="AP108" s="10">
        <f>'04.2024ΕΛ'!AP108</f>
        <v>0</v>
      </c>
      <c r="AQ108" s="30">
        <f>'04.2024ΕΛ'!AQ108</f>
        <v>0</v>
      </c>
      <c r="AR108" s="83">
        <f>'04.2024ΕΛ'!AR108</f>
        <v>0</v>
      </c>
      <c r="AS108" s="9">
        <f>'04.2024ΕΛ'!AS108</f>
        <v>0</v>
      </c>
      <c r="AT108" s="10">
        <f>'04.2024ΕΛ'!AT108</f>
        <v>0</v>
      </c>
      <c r="AU108" s="10">
        <f>'04.2024ΕΛ'!AU108</f>
        <v>0</v>
      </c>
      <c r="AV108" s="10">
        <f>'04.2024ΕΛ'!AV108</f>
        <v>0</v>
      </c>
      <c r="AW108" s="30">
        <f>'04.2024ΕΛ'!AW108</f>
        <v>0</v>
      </c>
      <c r="AX108" s="83">
        <f>'04.2024ΕΛ'!AX108</f>
        <v>0</v>
      </c>
      <c r="AY108" s="9">
        <f>'04.2024ΕΛ'!AY108</f>
        <v>0</v>
      </c>
      <c r="AZ108" s="10">
        <f>'04.2024ΕΛ'!AZ108</f>
        <v>0</v>
      </c>
      <c r="BA108" s="10">
        <f>'04.2024ΕΛ'!BA108</f>
        <v>0</v>
      </c>
      <c r="BB108" s="10">
        <f>'04.2024ΕΛ'!BB108</f>
        <v>0</v>
      </c>
      <c r="BC108" s="30">
        <f>'04.2024ΕΛ'!BC108</f>
        <v>0</v>
      </c>
      <c r="BD108" s="83">
        <f>'04.2024ΕΛ'!BD108</f>
        <v>0</v>
      </c>
      <c r="BE108" s="9">
        <f>'04.2024ΕΛ'!BE108</f>
        <v>0</v>
      </c>
      <c r="BF108" s="10">
        <f>'04.2024ΕΛ'!BF108</f>
        <v>0</v>
      </c>
      <c r="BG108" s="10">
        <f>'04.2024ΕΛ'!BG108</f>
        <v>0</v>
      </c>
      <c r="BH108" s="10">
        <f>'04.2024ΕΛ'!BH108</f>
        <v>0</v>
      </c>
      <c r="BI108" s="30">
        <f>'04.2024ΕΛ'!BI108</f>
        <v>0</v>
      </c>
      <c r="BJ108" s="83">
        <f>'04.2024ΕΛ'!BJ108</f>
        <v>0</v>
      </c>
      <c r="BK108" s="9">
        <f>'04.2024ΕΛ'!BK108</f>
        <v>0</v>
      </c>
      <c r="BL108" s="10">
        <f>'04.2024ΕΛ'!BL108</f>
        <v>0</v>
      </c>
      <c r="BM108" s="10">
        <f>'04.2024ΕΛ'!BM108</f>
        <v>0</v>
      </c>
      <c r="BN108" s="10">
        <f>'04.2024ΕΛ'!BN102</f>
        <v>0</v>
      </c>
      <c r="BO108" s="30">
        <f>'04.2024ΕΛ'!BO102</f>
        <v>0</v>
      </c>
      <c r="BP108" s="83">
        <f>'04.2024ΕΛ'!BP102</f>
        <v>0</v>
      </c>
    </row>
    <row r="109" spans="1:68" ht="19.5" customHeight="1" outlineLevel="1" x14ac:dyDescent="0.3">
      <c r="A109" s="154"/>
      <c r="B109" s="139" t="s">
        <v>85</v>
      </c>
      <c r="C109" s="9">
        <f>'04.2024ΕΛ'!C109</f>
        <v>0</v>
      </c>
      <c r="D109" s="10">
        <f>'04.2024ΕΛ'!D109</f>
        <v>0</v>
      </c>
      <c r="E109" s="10">
        <f>'04.2024ΕΛ'!E109</f>
        <v>0</v>
      </c>
      <c r="F109" s="10">
        <f>'04.2024ΕΛ'!F109</f>
        <v>0</v>
      </c>
      <c r="G109" s="30">
        <f>'04.2024ΕΛ'!G109</f>
        <v>0</v>
      </c>
      <c r="H109" s="83">
        <f>'04.2024ΕΛ'!H109</f>
        <v>0</v>
      </c>
      <c r="I109" s="9">
        <f>'04.2024ΕΛ'!I109</f>
        <v>1</v>
      </c>
      <c r="J109" s="10">
        <f>'04.2024ΕΛ'!J109</f>
        <v>0</v>
      </c>
      <c r="K109" s="10">
        <f>'04.2024ΕΛ'!K109</f>
        <v>5046757</v>
      </c>
      <c r="L109" s="10">
        <f>'04.2024ΕΛ'!L109</f>
        <v>5046757</v>
      </c>
      <c r="M109" s="30">
        <f>'04.2024ΕΛ'!M109</f>
        <v>6299.33</v>
      </c>
      <c r="N109" s="83">
        <f>'04.2024ΕΛ'!N109</f>
        <v>6299.33</v>
      </c>
      <c r="O109" s="9">
        <f>'04.2024ΕΛ'!O109</f>
        <v>0</v>
      </c>
      <c r="P109" s="10">
        <f>'04.2024ΕΛ'!P109</f>
        <v>0</v>
      </c>
      <c r="Q109" s="10">
        <f>'04.2024ΕΛ'!Q109</f>
        <v>0</v>
      </c>
      <c r="R109" s="10">
        <f>'04.2024ΕΛ'!R109</f>
        <v>0</v>
      </c>
      <c r="S109" s="30">
        <f>'04.2024ΕΛ'!S109</f>
        <v>0</v>
      </c>
      <c r="T109" s="83">
        <f>'04.2024ΕΛ'!T109</f>
        <v>0</v>
      </c>
      <c r="U109" s="9">
        <f>'04.2024ΕΛ'!U109</f>
        <v>0</v>
      </c>
      <c r="V109" s="10">
        <f>'04.2024ΕΛ'!V109</f>
        <v>0</v>
      </c>
      <c r="W109" s="10">
        <f>'04.2024ΕΛ'!W109</f>
        <v>0</v>
      </c>
      <c r="X109" s="10">
        <f>'04.2024ΕΛ'!X109</f>
        <v>0</v>
      </c>
      <c r="Y109" s="30">
        <f>'04.2024ΕΛ'!Y109</f>
        <v>0</v>
      </c>
      <c r="Z109" s="83">
        <f>'04.2024ΕΛ'!Z109</f>
        <v>0</v>
      </c>
      <c r="AA109" s="9">
        <f>'04.2024ΕΛ'!AA109</f>
        <v>0</v>
      </c>
      <c r="AB109" s="10">
        <f>'04.2024ΕΛ'!AB109</f>
        <v>0</v>
      </c>
      <c r="AC109" s="10">
        <f>'04.2024ΕΛ'!AC109</f>
        <v>0</v>
      </c>
      <c r="AD109" s="10">
        <f>'04.2024ΕΛ'!AD109</f>
        <v>0</v>
      </c>
      <c r="AE109" s="30">
        <f>'04.2024ΕΛ'!AE109</f>
        <v>0</v>
      </c>
      <c r="AF109" s="83">
        <f>'04.2024ΕΛ'!AF109</f>
        <v>0</v>
      </c>
      <c r="AG109" s="9">
        <f>'04.2024ΕΛ'!AG109</f>
        <v>0</v>
      </c>
      <c r="AH109" s="10">
        <f>'04.2024ΕΛ'!AH109</f>
        <v>0</v>
      </c>
      <c r="AI109" s="10">
        <f>'04.2024ΕΛ'!AI109</f>
        <v>0</v>
      </c>
      <c r="AJ109" s="10">
        <f>'04.2024ΕΛ'!AJ109</f>
        <v>0</v>
      </c>
      <c r="AK109" s="30">
        <f>'04.2024ΕΛ'!AK109</f>
        <v>0</v>
      </c>
      <c r="AL109" s="83">
        <f>'04.2024ΕΛ'!AL109</f>
        <v>0</v>
      </c>
      <c r="AM109" s="9">
        <f>'04.2024ΕΛ'!AM109</f>
        <v>0</v>
      </c>
      <c r="AN109" s="10">
        <f>'04.2024ΕΛ'!AN109</f>
        <v>0</v>
      </c>
      <c r="AO109" s="10">
        <f>'04.2024ΕΛ'!AO109</f>
        <v>0</v>
      </c>
      <c r="AP109" s="10">
        <f>'04.2024ΕΛ'!AP109</f>
        <v>0</v>
      </c>
      <c r="AQ109" s="30">
        <f>'04.2024ΕΛ'!AQ109</f>
        <v>0</v>
      </c>
      <c r="AR109" s="83">
        <f>'04.2024ΕΛ'!AR109</f>
        <v>0</v>
      </c>
      <c r="AS109" s="9">
        <f>'04.2024ΕΛ'!AS109</f>
        <v>0</v>
      </c>
      <c r="AT109" s="10">
        <f>'04.2024ΕΛ'!AT109</f>
        <v>0</v>
      </c>
      <c r="AU109" s="10">
        <f>'04.2024ΕΛ'!AU109</f>
        <v>0</v>
      </c>
      <c r="AV109" s="10">
        <f>'04.2024ΕΛ'!AV109</f>
        <v>0</v>
      </c>
      <c r="AW109" s="30">
        <f>'04.2024ΕΛ'!AW109</f>
        <v>0</v>
      </c>
      <c r="AX109" s="83">
        <f>'04.2024ΕΛ'!AX109</f>
        <v>0</v>
      </c>
      <c r="AY109" s="9">
        <f>'04.2024ΕΛ'!AY109</f>
        <v>0</v>
      </c>
      <c r="AZ109" s="10">
        <f>'04.2024ΕΛ'!AZ109</f>
        <v>0</v>
      </c>
      <c r="BA109" s="10">
        <f>'04.2024ΕΛ'!BA109</f>
        <v>0</v>
      </c>
      <c r="BB109" s="10">
        <f>'04.2024ΕΛ'!BB109</f>
        <v>0</v>
      </c>
      <c r="BC109" s="30">
        <f>'04.2024ΕΛ'!BC109</f>
        <v>0</v>
      </c>
      <c r="BD109" s="83">
        <f>'04.2024ΕΛ'!BD109</f>
        <v>0</v>
      </c>
      <c r="BE109" s="9">
        <f>'04.2024ΕΛ'!BE109</f>
        <v>0</v>
      </c>
      <c r="BF109" s="10">
        <f>'04.2024ΕΛ'!BF109</f>
        <v>0</v>
      </c>
      <c r="BG109" s="10">
        <f>'04.2024ΕΛ'!BG109</f>
        <v>0</v>
      </c>
      <c r="BH109" s="10">
        <f>'04.2024ΕΛ'!BH109</f>
        <v>0</v>
      </c>
      <c r="BI109" s="30">
        <f>'04.2024ΕΛ'!BI109</f>
        <v>0</v>
      </c>
      <c r="BJ109" s="83">
        <f>'04.2024ΕΛ'!BJ109</f>
        <v>0</v>
      </c>
      <c r="BK109" s="9">
        <f>'04.2024ΕΛ'!BK109</f>
        <v>1</v>
      </c>
      <c r="BL109" s="10">
        <f>'04.2024ΕΛ'!BL109</f>
        <v>0</v>
      </c>
      <c r="BM109" s="10">
        <f>'04.2024ΕΛ'!BM109</f>
        <v>5046757</v>
      </c>
      <c r="BN109" s="10">
        <f>'04.2024ΕΛ'!BN103</f>
        <v>480965</v>
      </c>
      <c r="BO109" s="30">
        <f>'04.2024ΕΛ'!BO103</f>
        <v>808.6</v>
      </c>
      <c r="BP109" s="83">
        <f>'04.2024ΕΛ'!BP103</f>
        <v>808.6</v>
      </c>
    </row>
    <row r="110" spans="1:68" ht="19.5" customHeight="1" outlineLevel="1" thickBot="1" x14ac:dyDescent="0.35">
      <c r="A110" s="155"/>
      <c r="B110" s="139" t="s">
        <v>86</v>
      </c>
      <c r="C110" s="160">
        <f>'04.2024ΕΛ'!C110</f>
        <v>0</v>
      </c>
      <c r="D110" s="148">
        <f>'04.2024ΕΛ'!D110</f>
        <v>0</v>
      </c>
      <c r="E110" s="157">
        <f>'04.2024ΕΛ'!E110</f>
        <v>0</v>
      </c>
      <c r="F110" s="10">
        <f>'04.2024ΕΛ'!F110</f>
        <v>0</v>
      </c>
      <c r="G110" s="140">
        <f>'04.2024ΕΛ'!G110</f>
        <v>0</v>
      </c>
      <c r="H110" s="83">
        <f>'04.2024ΕΛ'!H110</f>
        <v>0</v>
      </c>
      <c r="I110" s="160">
        <f>'04.2024ΕΛ'!I110</f>
        <v>0</v>
      </c>
      <c r="J110" s="148">
        <f>'04.2024ΕΛ'!J110</f>
        <v>0</v>
      </c>
      <c r="K110" s="157">
        <f>'04.2024ΕΛ'!K110</f>
        <v>0</v>
      </c>
      <c r="L110" s="10">
        <f>'04.2024ΕΛ'!L110</f>
        <v>0</v>
      </c>
      <c r="M110" s="140">
        <f>'04.2024ΕΛ'!M110</f>
        <v>0</v>
      </c>
      <c r="N110" s="83">
        <f>'04.2024ΕΛ'!N110</f>
        <v>0</v>
      </c>
      <c r="O110" s="160">
        <f>'04.2024ΕΛ'!O110</f>
        <v>0</v>
      </c>
      <c r="P110" s="148">
        <f>'04.2024ΕΛ'!P110</f>
        <v>0</v>
      </c>
      <c r="Q110" s="157">
        <f>'04.2024ΕΛ'!Q110</f>
        <v>0</v>
      </c>
      <c r="R110" s="10">
        <f>'04.2024ΕΛ'!R110</f>
        <v>0</v>
      </c>
      <c r="S110" s="140">
        <f>'04.2024ΕΛ'!S110</f>
        <v>0</v>
      </c>
      <c r="T110" s="83">
        <f>'04.2024ΕΛ'!T110</f>
        <v>0</v>
      </c>
      <c r="U110" s="160">
        <f>'04.2024ΕΛ'!U110</f>
        <v>0</v>
      </c>
      <c r="V110" s="148">
        <f>'04.2024ΕΛ'!V110</f>
        <v>0</v>
      </c>
      <c r="W110" s="157">
        <f>'04.2024ΕΛ'!W110</f>
        <v>0</v>
      </c>
      <c r="X110" s="10">
        <f>'04.2024ΕΛ'!X110</f>
        <v>0</v>
      </c>
      <c r="Y110" s="140">
        <f>'04.2024ΕΛ'!Y110</f>
        <v>0</v>
      </c>
      <c r="Z110" s="83">
        <f>'04.2024ΕΛ'!Z110</f>
        <v>0</v>
      </c>
      <c r="AA110" s="160">
        <f>'04.2024ΕΛ'!AA110</f>
        <v>0</v>
      </c>
      <c r="AB110" s="148">
        <f>'04.2024ΕΛ'!AB110</f>
        <v>0</v>
      </c>
      <c r="AC110" s="157">
        <f>'04.2024ΕΛ'!AC110</f>
        <v>0</v>
      </c>
      <c r="AD110" s="10">
        <f>'04.2024ΕΛ'!AD110</f>
        <v>0</v>
      </c>
      <c r="AE110" s="140">
        <f>'04.2024ΕΛ'!AE110</f>
        <v>0</v>
      </c>
      <c r="AF110" s="83">
        <f>'04.2024ΕΛ'!AF110</f>
        <v>0</v>
      </c>
      <c r="AG110" s="160">
        <f>'04.2024ΕΛ'!AG110</f>
        <v>0</v>
      </c>
      <c r="AH110" s="148">
        <f>'04.2024ΕΛ'!AH110</f>
        <v>0</v>
      </c>
      <c r="AI110" s="157">
        <f>'04.2024ΕΛ'!AI110</f>
        <v>0</v>
      </c>
      <c r="AJ110" s="10">
        <f>'04.2024ΕΛ'!AJ110</f>
        <v>0</v>
      </c>
      <c r="AK110" s="140">
        <f>'04.2024ΕΛ'!AK110</f>
        <v>0</v>
      </c>
      <c r="AL110" s="83">
        <f>'04.2024ΕΛ'!AL110</f>
        <v>0</v>
      </c>
      <c r="AM110" s="160">
        <f>'04.2024ΕΛ'!AM110</f>
        <v>0</v>
      </c>
      <c r="AN110" s="148">
        <f>'04.2024ΕΛ'!AN110</f>
        <v>0</v>
      </c>
      <c r="AO110" s="157">
        <f>'04.2024ΕΛ'!AO110</f>
        <v>0</v>
      </c>
      <c r="AP110" s="10">
        <f>'04.2024ΕΛ'!AP110</f>
        <v>0</v>
      </c>
      <c r="AQ110" s="140">
        <f>'04.2024ΕΛ'!AQ110</f>
        <v>0</v>
      </c>
      <c r="AR110" s="83">
        <f>'04.2024ΕΛ'!AR110</f>
        <v>0</v>
      </c>
      <c r="AS110" s="160">
        <f>'04.2024ΕΛ'!AS110</f>
        <v>0</v>
      </c>
      <c r="AT110" s="148">
        <f>'04.2024ΕΛ'!AT110</f>
        <v>0</v>
      </c>
      <c r="AU110" s="157">
        <f>'04.2024ΕΛ'!AU110</f>
        <v>0</v>
      </c>
      <c r="AV110" s="10">
        <f>'04.2024ΕΛ'!AV110</f>
        <v>0</v>
      </c>
      <c r="AW110" s="140">
        <f>'04.2024ΕΛ'!AW110</f>
        <v>0</v>
      </c>
      <c r="AX110" s="83">
        <f>'04.2024ΕΛ'!AX110</f>
        <v>0</v>
      </c>
      <c r="AY110" s="160">
        <f>'04.2024ΕΛ'!AY110</f>
        <v>0</v>
      </c>
      <c r="AZ110" s="148">
        <f>'04.2024ΕΛ'!AZ110</f>
        <v>0</v>
      </c>
      <c r="BA110" s="157">
        <f>'04.2024ΕΛ'!BA110</f>
        <v>0</v>
      </c>
      <c r="BB110" s="10">
        <f>'04.2024ΕΛ'!BB110</f>
        <v>0</v>
      </c>
      <c r="BC110" s="140">
        <f>'04.2024ΕΛ'!BC110</f>
        <v>0</v>
      </c>
      <c r="BD110" s="83">
        <f>'04.2024ΕΛ'!BD110</f>
        <v>0</v>
      </c>
      <c r="BE110" s="160">
        <f>'04.2024ΕΛ'!BE110</f>
        <v>0</v>
      </c>
      <c r="BF110" s="148">
        <f>'04.2024ΕΛ'!BF110</f>
        <v>0</v>
      </c>
      <c r="BG110" s="157">
        <f>'04.2024ΕΛ'!BG110</f>
        <v>0</v>
      </c>
      <c r="BH110" s="10">
        <f>'04.2024ΕΛ'!BH110</f>
        <v>0</v>
      </c>
      <c r="BI110" s="140">
        <f>'04.2024ΕΛ'!BI110</f>
        <v>0</v>
      </c>
      <c r="BJ110" s="83">
        <f>'04.2024ΕΛ'!BJ110</f>
        <v>0</v>
      </c>
      <c r="BK110" s="160">
        <f>'04.2024ΕΛ'!BK110</f>
        <v>0</v>
      </c>
      <c r="BL110" s="148">
        <f>'04.2024ΕΛ'!BL110</f>
        <v>0</v>
      </c>
      <c r="BM110" s="157">
        <f>'04.2024ΕΛ'!BM110</f>
        <v>0</v>
      </c>
      <c r="BN110" s="10">
        <f>'04.2024ΕΛ'!BN104</f>
        <v>47160.333333333336</v>
      </c>
      <c r="BO110" s="140">
        <f>'04.2024ΕΛ'!BO104</f>
        <v>695.51</v>
      </c>
      <c r="BP110" s="83">
        <f>'04.2024ΕΛ'!BP104</f>
        <v>231.83666666666667</v>
      </c>
    </row>
    <row r="111" spans="1:68" ht="42" customHeight="1" outlineLevel="1" x14ac:dyDescent="0.3">
      <c r="A111" s="153">
        <v>18</v>
      </c>
      <c r="B111" s="141" t="s">
        <v>50</v>
      </c>
      <c r="C111" s="73">
        <f>'04.2024ΕΛ'!C111</f>
        <v>478</v>
      </c>
      <c r="D111" s="74">
        <f>'04.2024ΕΛ'!D111</f>
        <v>0</v>
      </c>
      <c r="E111" s="74">
        <f>'04.2024ΕΛ'!E111</f>
        <v>2370902</v>
      </c>
      <c r="F111" s="74">
        <f>'04.2024ΕΛ'!F111</f>
        <v>4960.0460251046024</v>
      </c>
      <c r="G111" s="82">
        <f>'04.2024ΕΛ'!G111</f>
        <v>5491.15</v>
      </c>
      <c r="H111" s="37">
        <f>'04.2024ΕΛ'!H111</f>
        <v>11.487761506276151</v>
      </c>
      <c r="I111" s="73">
        <f>'04.2024ΕΛ'!I111</f>
        <v>340</v>
      </c>
      <c r="J111" s="74">
        <f>'04.2024ΕΛ'!J111</f>
        <v>0</v>
      </c>
      <c r="K111" s="74">
        <f>'04.2024ΕΛ'!K111</f>
        <v>147558</v>
      </c>
      <c r="L111" s="74">
        <f>'04.2024ΕΛ'!L111</f>
        <v>433.99411764705883</v>
      </c>
      <c r="M111" s="82">
        <f>'04.2024ΕΛ'!M111</f>
        <v>3414.95</v>
      </c>
      <c r="N111" s="37">
        <f>'04.2024ΕΛ'!N111</f>
        <v>10.043970588235293</v>
      </c>
      <c r="O111" s="73">
        <f>'04.2024ΕΛ'!O111</f>
        <v>567</v>
      </c>
      <c r="P111" s="74">
        <f>'04.2024ΕΛ'!P111</f>
        <v>0</v>
      </c>
      <c r="Q111" s="74">
        <f>'04.2024ΕΛ'!Q111</f>
        <v>1184584</v>
      </c>
      <c r="R111" s="74">
        <f>'04.2024ΕΛ'!R111</f>
        <v>2089.2134038800705</v>
      </c>
      <c r="S111" s="82">
        <f>'04.2024ΕΛ'!S111</f>
        <v>20503.060000000001</v>
      </c>
      <c r="T111" s="37">
        <f>'04.2024ΕΛ'!T111</f>
        <v>36.160599647266316</v>
      </c>
      <c r="U111" s="73">
        <f>'04.2024ΕΛ'!U111</f>
        <v>1</v>
      </c>
      <c r="V111" s="74">
        <f>'04.2024ΕΛ'!V111</f>
        <v>0</v>
      </c>
      <c r="W111" s="74">
        <f>'04.2024ΕΛ'!W111</f>
        <v>26</v>
      </c>
      <c r="X111" s="74">
        <f>'04.2024ΕΛ'!X111</f>
        <v>26</v>
      </c>
      <c r="Y111" s="82">
        <f>'04.2024ΕΛ'!Y111</f>
        <v>6.26</v>
      </c>
      <c r="Z111" s="37">
        <f>'04.2024ΕΛ'!Z111</f>
        <v>6.26</v>
      </c>
      <c r="AA111" s="73">
        <f>'04.2024ΕΛ'!AA111</f>
        <v>31</v>
      </c>
      <c r="AB111" s="74">
        <f>'04.2024ΕΛ'!AB111</f>
        <v>0</v>
      </c>
      <c r="AC111" s="74">
        <f>'04.2024ΕΛ'!AC111</f>
        <v>6515</v>
      </c>
      <c r="AD111" s="74">
        <f>'04.2024ΕΛ'!AD111</f>
        <v>210.16129032258064</v>
      </c>
      <c r="AE111" s="82">
        <f>'04.2024ΕΛ'!AE111</f>
        <v>293.04000000000002</v>
      </c>
      <c r="AF111" s="37">
        <f>'04.2024ΕΛ'!AF111</f>
        <v>9.4529032258064518</v>
      </c>
      <c r="AG111" s="73">
        <f>'04.2024ΕΛ'!AG111</f>
        <v>6</v>
      </c>
      <c r="AH111" s="74">
        <f>'04.2024ΕΛ'!AH111</f>
        <v>0</v>
      </c>
      <c r="AI111" s="74">
        <f>'04.2024ΕΛ'!AI111</f>
        <v>247114</v>
      </c>
      <c r="AJ111" s="74">
        <f>'04.2024ΕΛ'!AJ111</f>
        <v>41185.666666666664</v>
      </c>
      <c r="AK111" s="82">
        <f>'04.2024ΕΛ'!AK111</f>
        <v>3049.6</v>
      </c>
      <c r="AL111" s="37">
        <f>'04.2024ΕΛ'!AL111</f>
        <v>508.26666666666665</v>
      </c>
      <c r="AM111" s="73">
        <f>'04.2024ΕΛ'!AM111</f>
        <v>0</v>
      </c>
      <c r="AN111" s="74">
        <f>'04.2024ΕΛ'!AN111</f>
        <v>0</v>
      </c>
      <c r="AO111" s="74">
        <f>'04.2024ΕΛ'!AO111</f>
        <v>0</v>
      </c>
      <c r="AP111" s="74">
        <f>'04.2024ΕΛ'!AP111</f>
        <v>0</v>
      </c>
      <c r="AQ111" s="82">
        <f>'04.2024ΕΛ'!AQ111</f>
        <v>0</v>
      </c>
      <c r="AR111" s="37">
        <f>'04.2024ΕΛ'!AR111</f>
        <v>0</v>
      </c>
      <c r="AS111" s="73">
        <f>'04.2024ΕΛ'!AS111</f>
        <v>0</v>
      </c>
      <c r="AT111" s="74">
        <f>'04.2024ΕΛ'!AT111</f>
        <v>0</v>
      </c>
      <c r="AU111" s="74">
        <f>'04.2024ΕΛ'!AU111</f>
        <v>0</v>
      </c>
      <c r="AV111" s="74">
        <f>'04.2024ΕΛ'!AV111</f>
        <v>0</v>
      </c>
      <c r="AW111" s="82">
        <f>'04.2024ΕΛ'!AW111</f>
        <v>0</v>
      </c>
      <c r="AX111" s="37">
        <f>'04.2024ΕΛ'!AX111</f>
        <v>0</v>
      </c>
      <c r="AY111" s="73">
        <f>'04.2024ΕΛ'!AY111</f>
        <v>0</v>
      </c>
      <c r="AZ111" s="74">
        <f>'04.2024ΕΛ'!AZ111</f>
        <v>0</v>
      </c>
      <c r="BA111" s="74">
        <f>'04.2024ΕΛ'!BA111</f>
        <v>0</v>
      </c>
      <c r="BB111" s="74">
        <f>'04.2024ΕΛ'!BB111</f>
        <v>0</v>
      </c>
      <c r="BC111" s="82">
        <f>'04.2024ΕΛ'!BC111</f>
        <v>0</v>
      </c>
      <c r="BD111" s="37">
        <f>'04.2024ΕΛ'!BD111</f>
        <v>0</v>
      </c>
      <c r="BE111" s="73">
        <f>'04.2024ΕΛ'!BE111</f>
        <v>0</v>
      </c>
      <c r="BF111" s="74">
        <f>'04.2024ΕΛ'!BF111</f>
        <v>0</v>
      </c>
      <c r="BG111" s="74">
        <f>'04.2024ΕΛ'!BG111</f>
        <v>0</v>
      </c>
      <c r="BH111" s="74">
        <f>'04.2024ΕΛ'!BH111</f>
        <v>0</v>
      </c>
      <c r="BI111" s="82">
        <f>'04.2024ΕΛ'!BI111</f>
        <v>0</v>
      </c>
      <c r="BJ111" s="37">
        <f>'04.2024ΕΛ'!BJ111</f>
        <v>0</v>
      </c>
      <c r="BK111" s="73">
        <f>'04.2024ΕΛ'!BK111</f>
        <v>1423</v>
      </c>
      <c r="BL111" s="74">
        <f>'04.2024ΕΛ'!BL111</f>
        <v>0</v>
      </c>
      <c r="BM111" s="74">
        <f>'04.2024ΕΛ'!BM111</f>
        <v>3956699</v>
      </c>
      <c r="BN111" s="74">
        <f>'04.2024ΕΛ'!BN105</f>
        <v>5046757</v>
      </c>
      <c r="BO111" s="82">
        <f>'04.2024ΕΛ'!BO105</f>
        <v>6299.33</v>
      </c>
      <c r="BP111" s="37">
        <f>'04.2024ΕΛ'!BP105</f>
        <v>6299.33</v>
      </c>
    </row>
    <row r="112" spans="1:68" ht="19.5" customHeight="1" outlineLevel="1" x14ac:dyDescent="0.3">
      <c r="A112" s="154"/>
      <c r="B112" s="139" t="s">
        <v>83</v>
      </c>
      <c r="C112" s="9">
        <f>'04.2024ΕΛ'!C112</f>
        <v>456</v>
      </c>
      <c r="D112" s="10">
        <f>'04.2024ΕΛ'!D112</f>
        <v>0</v>
      </c>
      <c r="E112" s="10">
        <f>'04.2024ΕΛ'!E112</f>
        <v>80293</v>
      </c>
      <c r="F112" s="10">
        <f>'04.2024ΕΛ'!F112</f>
        <v>176.08114035087721</v>
      </c>
      <c r="G112" s="30">
        <f>'04.2024ΕΛ'!G112</f>
        <v>2008.8700000000001</v>
      </c>
      <c r="H112" s="83">
        <f>'04.2024ΕΛ'!H112</f>
        <v>4.4054166666666665</v>
      </c>
      <c r="I112" s="9">
        <f>'04.2024ΕΛ'!I112</f>
        <v>316</v>
      </c>
      <c r="J112" s="10">
        <f>'04.2024ΕΛ'!J112</f>
        <v>0</v>
      </c>
      <c r="K112" s="10">
        <f>'04.2024ΕΛ'!K112</f>
        <v>57164</v>
      </c>
      <c r="L112" s="10">
        <f>'04.2024ΕΛ'!L112</f>
        <v>180.8987341772152</v>
      </c>
      <c r="M112" s="30">
        <f>'04.2024ΕΛ'!M112</f>
        <v>1850.6799999999998</v>
      </c>
      <c r="N112" s="83">
        <f>'04.2024ΕΛ'!N112</f>
        <v>5.856582278481012</v>
      </c>
      <c r="O112" s="9">
        <f>'04.2024ΕΛ'!O112</f>
        <v>491</v>
      </c>
      <c r="P112" s="10">
        <f>'04.2024ΕΛ'!P112</f>
        <v>0</v>
      </c>
      <c r="Q112" s="10">
        <f>'04.2024ΕΛ'!Q112</f>
        <v>100044</v>
      </c>
      <c r="R112" s="10">
        <f>'04.2024ΕΛ'!R112</f>
        <v>203.75560081466395</v>
      </c>
      <c r="S112" s="30">
        <f>'04.2024ΕΛ'!S112</f>
        <v>3515.71</v>
      </c>
      <c r="T112" s="83">
        <f>'04.2024ΕΛ'!T112</f>
        <v>7.1603054989816703</v>
      </c>
      <c r="U112" s="9">
        <f>'04.2024ΕΛ'!U112</f>
        <v>1</v>
      </c>
      <c r="V112" s="10">
        <f>'04.2024ΕΛ'!V112</f>
        <v>0</v>
      </c>
      <c r="W112" s="10">
        <f>'04.2024ΕΛ'!W112</f>
        <v>26</v>
      </c>
      <c r="X112" s="10">
        <f>'04.2024ΕΛ'!X112</f>
        <v>26</v>
      </c>
      <c r="Y112" s="30">
        <f>'04.2024ΕΛ'!Y112</f>
        <v>6.26</v>
      </c>
      <c r="Z112" s="83">
        <f>'04.2024ΕΛ'!Z112</f>
        <v>6.26</v>
      </c>
      <c r="AA112" s="9">
        <f>'04.2024ΕΛ'!AA112</f>
        <v>31</v>
      </c>
      <c r="AB112" s="10">
        <f>'04.2024ΕΛ'!AB112</f>
        <v>0</v>
      </c>
      <c r="AC112" s="10">
        <f>'04.2024ΕΛ'!AC112</f>
        <v>6515</v>
      </c>
      <c r="AD112" s="10">
        <f>'04.2024ΕΛ'!AD112</f>
        <v>210.16129032258064</v>
      </c>
      <c r="AE112" s="30">
        <f>'04.2024ΕΛ'!AE112</f>
        <v>293.04000000000002</v>
      </c>
      <c r="AF112" s="83">
        <f>'04.2024ΕΛ'!AF112</f>
        <v>9.4529032258064518</v>
      </c>
      <c r="AG112" s="9">
        <f>'04.2024ΕΛ'!AG112</f>
        <v>5</v>
      </c>
      <c r="AH112" s="10">
        <f>'04.2024ΕΛ'!AH112</f>
        <v>0</v>
      </c>
      <c r="AI112" s="10">
        <f>'04.2024ΕΛ'!AI112</f>
        <v>436</v>
      </c>
      <c r="AJ112" s="10">
        <f>'04.2024ΕΛ'!AJ112</f>
        <v>87.2</v>
      </c>
      <c r="AK112" s="30">
        <f>'04.2024ΕΛ'!AK112</f>
        <v>36.61</v>
      </c>
      <c r="AL112" s="83">
        <f>'04.2024ΕΛ'!AL112</f>
        <v>7.3220000000000001</v>
      </c>
      <c r="AM112" s="9">
        <f>'04.2024ΕΛ'!AM112</f>
        <v>0</v>
      </c>
      <c r="AN112" s="10">
        <f>'04.2024ΕΛ'!AN112</f>
        <v>0</v>
      </c>
      <c r="AO112" s="10">
        <f>'04.2024ΕΛ'!AO112</f>
        <v>0</v>
      </c>
      <c r="AP112" s="10">
        <f>'04.2024ΕΛ'!AP112</f>
        <v>0</v>
      </c>
      <c r="AQ112" s="30">
        <f>'04.2024ΕΛ'!AQ112</f>
        <v>0</v>
      </c>
      <c r="AR112" s="83">
        <f>'04.2024ΕΛ'!AR112</f>
        <v>0</v>
      </c>
      <c r="AS112" s="9">
        <f>'04.2024ΕΛ'!AS112</f>
        <v>0</v>
      </c>
      <c r="AT112" s="10">
        <f>'04.2024ΕΛ'!AT112</f>
        <v>0</v>
      </c>
      <c r="AU112" s="10">
        <f>'04.2024ΕΛ'!AU112</f>
        <v>0</v>
      </c>
      <c r="AV112" s="10">
        <f>'04.2024ΕΛ'!AV112</f>
        <v>0</v>
      </c>
      <c r="AW112" s="30">
        <f>'04.2024ΕΛ'!AW112</f>
        <v>0</v>
      </c>
      <c r="AX112" s="83">
        <f>'04.2024ΕΛ'!AX112</f>
        <v>0</v>
      </c>
      <c r="AY112" s="9">
        <f>'04.2024ΕΛ'!AY112</f>
        <v>0</v>
      </c>
      <c r="AZ112" s="10">
        <f>'04.2024ΕΛ'!AZ112</f>
        <v>0</v>
      </c>
      <c r="BA112" s="10">
        <f>'04.2024ΕΛ'!BA112</f>
        <v>0</v>
      </c>
      <c r="BB112" s="10">
        <f>'04.2024ΕΛ'!BB112</f>
        <v>0</v>
      </c>
      <c r="BC112" s="30">
        <f>'04.2024ΕΛ'!BC112</f>
        <v>0</v>
      </c>
      <c r="BD112" s="83">
        <f>'04.2024ΕΛ'!BD112</f>
        <v>0</v>
      </c>
      <c r="BE112" s="9">
        <f>'04.2024ΕΛ'!BE112</f>
        <v>0</v>
      </c>
      <c r="BF112" s="10">
        <f>'04.2024ΕΛ'!BF112</f>
        <v>0</v>
      </c>
      <c r="BG112" s="10">
        <f>'04.2024ΕΛ'!BG112</f>
        <v>0</v>
      </c>
      <c r="BH112" s="10">
        <f>'04.2024ΕΛ'!BH112</f>
        <v>0</v>
      </c>
      <c r="BI112" s="30">
        <f>'04.2024ΕΛ'!BI112</f>
        <v>0</v>
      </c>
      <c r="BJ112" s="83">
        <f>'04.2024ΕΛ'!BJ112</f>
        <v>0</v>
      </c>
      <c r="BK112" s="9">
        <f>'04.2024ΕΛ'!BK112</f>
        <v>1300</v>
      </c>
      <c r="BL112" s="10">
        <f>'04.2024ΕΛ'!BL112</f>
        <v>0</v>
      </c>
      <c r="BM112" s="10">
        <f>'04.2024ΕΛ'!BM112</f>
        <v>244478</v>
      </c>
      <c r="BN112" s="10">
        <f>'04.2024ΕΛ'!BN106</f>
        <v>0</v>
      </c>
      <c r="BO112" s="30">
        <f>'04.2024ΕΛ'!BO106</f>
        <v>0</v>
      </c>
      <c r="BP112" s="83">
        <f>'04.2024ΕΛ'!BP106</f>
        <v>0</v>
      </c>
    </row>
    <row r="113" spans="1:68" ht="19.5" customHeight="1" outlineLevel="1" x14ac:dyDescent="0.3">
      <c r="A113" s="154"/>
      <c r="B113" s="139" t="s">
        <v>84</v>
      </c>
      <c r="C113" s="9">
        <f>'04.2024ΕΛ'!C113</f>
        <v>21</v>
      </c>
      <c r="D113" s="10">
        <f>'04.2024ΕΛ'!D113</f>
        <v>0</v>
      </c>
      <c r="E113" s="10">
        <f>'04.2024ΕΛ'!E113</f>
        <v>37300</v>
      </c>
      <c r="F113" s="10">
        <f>'04.2024ΕΛ'!F113</f>
        <v>1776.1904761904761</v>
      </c>
      <c r="G113" s="30">
        <f>'04.2024ΕΛ'!G113</f>
        <v>651.22</v>
      </c>
      <c r="H113" s="83">
        <f>'04.2024ΕΛ'!H113</f>
        <v>31.01047619047619</v>
      </c>
      <c r="I113" s="9">
        <f>'04.2024ΕΛ'!I113</f>
        <v>24</v>
      </c>
      <c r="J113" s="10">
        <f>'04.2024ΕΛ'!J113</f>
        <v>0</v>
      </c>
      <c r="K113" s="10">
        <f>'04.2024ΕΛ'!K113</f>
        <v>90394</v>
      </c>
      <c r="L113" s="10">
        <f>'04.2024ΕΛ'!L113</f>
        <v>3766.4166666666665</v>
      </c>
      <c r="M113" s="30">
        <f>'04.2024ΕΛ'!M113</f>
        <v>1564.2699999999998</v>
      </c>
      <c r="N113" s="83">
        <f>'04.2024ΕΛ'!N113</f>
        <v>65.177916666666661</v>
      </c>
      <c r="O113" s="9">
        <f>'04.2024ΕΛ'!O113</f>
        <v>75</v>
      </c>
      <c r="P113" s="10">
        <f>'04.2024ΕΛ'!P113</f>
        <v>0</v>
      </c>
      <c r="Q113" s="10">
        <f>'04.2024ΕΛ'!Q113</f>
        <v>962105</v>
      </c>
      <c r="R113" s="10">
        <f>'04.2024ΕΛ'!R113</f>
        <v>12828.066666666668</v>
      </c>
      <c r="S113" s="30">
        <f>'04.2024ΕΛ'!S113</f>
        <v>16420.52</v>
      </c>
      <c r="T113" s="83">
        <f>'04.2024ΕΛ'!T113</f>
        <v>218.94026666666667</v>
      </c>
      <c r="U113" s="9">
        <f>'04.2024ΕΛ'!U113</f>
        <v>0</v>
      </c>
      <c r="V113" s="10">
        <f>'04.2024ΕΛ'!V113</f>
        <v>0</v>
      </c>
      <c r="W113" s="10">
        <f>'04.2024ΕΛ'!W113</f>
        <v>0</v>
      </c>
      <c r="X113" s="10">
        <f>'04.2024ΕΛ'!X113</f>
        <v>0</v>
      </c>
      <c r="Y113" s="30">
        <f>'04.2024ΕΛ'!Y113</f>
        <v>0</v>
      </c>
      <c r="Z113" s="83">
        <f>'04.2024ΕΛ'!Z113</f>
        <v>0</v>
      </c>
      <c r="AA113" s="9">
        <f>'04.2024ΕΛ'!AA113</f>
        <v>0</v>
      </c>
      <c r="AB113" s="10">
        <f>'04.2024ΕΛ'!AB113</f>
        <v>0</v>
      </c>
      <c r="AC113" s="10">
        <f>'04.2024ΕΛ'!AC113</f>
        <v>0</v>
      </c>
      <c r="AD113" s="10">
        <f>'04.2024ΕΛ'!AD113</f>
        <v>0</v>
      </c>
      <c r="AE113" s="30">
        <f>'04.2024ΕΛ'!AE113</f>
        <v>0</v>
      </c>
      <c r="AF113" s="83">
        <f>'04.2024ΕΛ'!AF113</f>
        <v>0</v>
      </c>
      <c r="AG113" s="9">
        <f>'04.2024ΕΛ'!AG113</f>
        <v>0</v>
      </c>
      <c r="AH113" s="10">
        <f>'04.2024ΕΛ'!AH113</f>
        <v>0</v>
      </c>
      <c r="AI113" s="10">
        <f>'04.2024ΕΛ'!AI113</f>
        <v>0</v>
      </c>
      <c r="AJ113" s="10">
        <f>'04.2024ΕΛ'!AJ113</f>
        <v>0</v>
      </c>
      <c r="AK113" s="30">
        <f>'04.2024ΕΛ'!AK113</f>
        <v>0</v>
      </c>
      <c r="AL113" s="83">
        <f>'04.2024ΕΛ'!AL113</f>
        <v>0</v>
      </c>
      <c r="AM113" s="9">
        <f>'04.2024ΕΛ'!AM113</f>
        <v>0</v>
      </c>
      <c r="AN113" s="10">
        <f>'04.2024ΕΛ'!AN113</f>
        <v>0</v>
      </c>
      <c r="AO113" s="10">
        <f>'04.2024ΕΛ'!AO113</f>
        <v>0</v>
      </c>
      <c r="AP113" s="10">
        <f>'04.2024ΕΛ'!AP113</f>
        <v>0</v>
      </c>
      <c r="AQ113" s="30">
        <f>'04.2024ΕΛ'!AQ113</f>
        <v>0</v>
      </c>
      <c r="AR113" s="83">
        <f>'04.2024ΕΛ'!AR113</f>
        <v>0</v>
      </c>
      <c r="AS113" s="9">
        <f>'04.2024ΕΛ'!AS113</f>
        <v>0</v>
      </c>
      <c r="AT113" s="10">
        <f>'04.2024ΕΛ'!AT113</f>
        <v>0</v>
      </c>
      <c r="AU113" s="10">
        <f>'04.2024ΕΛ'!AU113</f>
        <v>0</v>
      </c>
      <c r="AV113" s="10">
        <f>'04.2024ΕΛ'!AV113</f>
        <v>0</v>
      </c>
      <c r="AW113" s="30">
        <f>'04.2024ΕΛ'!AW113</f>
        <v>0</v>
      </c>
      <c r="AX113" s="83">
        <f>'04.2024ΕΛ'!AX113</f>
        <v>0</v>
      </c>
      <c r="AY113" s="9">
        <f>'04.2024ΕΛ'!AY113</f>
        <v>0</v>
      </c>
      <c r="AZ113" s="10">
        <f>'04.2024ΕΛ'!AZ113</f>
        <v>0</v>
      </c>
      <c r="BA113" s="10">
        <f>'04.2024ΕΛ'!BA113</f>
        <v>0</v>
      </c>
      <c r="BB113" s="10">
        <f>'04.2024ΕΛ'!BB113</f>
        <v>0</v>
      </c>
      <c r="BC113" s="30">
        <f>'04.2024ΕΛ'!BC113</f>
        <v>0</v>
      </c>
      <c r="BD113" s="83">
        <f>'04.2024ΕΛ'!BD113</f>
        <v>0</v>
      </c>
      <c r="BE113" s="9">
        <f>'04.2024ΕΛ'!BE113</f>
        <v>0</v>
      </c>
      <c r="BF113" s="10">
        <f>'04.2024ΕΛ'!BF113</f>
        <v>0</v>
      </c>
      <c r="BG113" s="10">
        <f>'04.2024ΕΛ'!BG113</f>
        <v>0</v>
      </c>
      <c r="BH113" s="10">
        <f>'04.2024ΕΛ'!BH113</f>
        <v>0</v>
      </c>
      <c r="BI113" s="30">
        <f>'04.2024ΕΛ'!BI113</f>
        <v>0</v>
      </c>
      <c r="BJ113" s="83">
        <f>'04.2024ΕΛ'!BJ113</f>
        <v>0</v>
      </c>
      <c r="BK113" s="9">
        <f>'04.2024ΕΛ'!BK113</f>
        <v>120</v>
      </c>
      <c r="BL113" s="10">
        <f>'04.2024ΕΛ'!BL113</f>
        <v>0</v>
      </c>
      <c r="BM113" s="10">
        <f>'04.2024ΕΛ'!BM113</f>
        <v>1089799</v>
      </c>
      <c r="BN113" s="10">
        <f>'04.2024ΕΛ'!BN107</f>
        <v>0</v>
      </c>
      <c r="BO113" s="30">
        <f>'04.2024ΕΛ'!BO107</f>
        <v>0</v>
      </c>
      <c r="BP113" s="83">
        <f>'04.2024ΕΛ'!BP107</f>
        <v>0</v>
      </c>
    </row>
    <row r="114" spans="1:68" ht="19.5" customHeight="1" outlineLevel="1" x14ac:dyDescent="0.3">
      <c r="A114" s="154"/>
      <c r="B114" s="139" t="s">
        <v>29</v>
      </c>
      <c r="C114" s="9">
        <f>'04.2024ΕΛ'!C114</f>
        <v>0</v>
      </c>
      <c r="D114" s="10">
        <f>'04.2024ΕΛ'!D114</f>
        <v>0</v>
      </c>
      <c r="E114" s="10">
        <f>'04.2024ΕΛ'!E114</f>
        <v>0</v>
      </c>
      <c r="F114" s="10">
        <f>'04.2024ΕΛ'!F114</f>
        <v>0</v>
      </c>
      <c r="G114" s="30">
        <f>'04.2024ΕΛ'!G114</f>
        <v>0</v>
      </c>
      <c r="H114" s="83">
        <f>'04.2024ΕΛ'!H114</f>
        <v>0</v>
      </c>
      <c r="I114" s="9">
        <f>'04.2024ΕΛ'!I114</f>
        <v>0</v>
      </c>
      <c r="J114" s="10">
        <f>'04.2024ΕΛ'!J114</f>
        <v>0</v>
      </c>
      <c r="K114" s="10">
        <f>'04.2024ΕΛ'!K114</f>
        <v>0</v>
      </c>
      <c r="L114" s="10">
        <f>'04.2024ΕΛ'!L114</f>
        <v>0</v>
      </c>
      <c r="M114" s="30">
        <f>'04.2024ΕΛ'!M114</f>
        <v>0</v>
      </c>
      <c r="N114" s="83">
        <f>'04.2024ΕΛ'!N114</f>
        <v>0</v>
      </c>
      <c r="O114" s="9" t="str">
        <f>'04.2024ΕΛ'!O114</f>
        <v> </v>
      </c>
      <c r="P114" s="10">
        <f>'04.2024ΕΛ'!P114</f>
        <v>0</v>
      </c>
      <c r="Q114" s="10">
        <f>'04.2024ΕΛ'!Q114</f>
        <v>0</v>
      </c>
      <c r="R114" s="10">
        <f>'04.2024ΕΛ'!R114</f>
        <v>0</v>
      </c>
      <c r="S114" s="30">
        <f>'04.2024ΕΛ'!S114</f>
        <v>0</v>
      </c>
      <c r="T114" s="83">
        <f>'04.2024ΕΛ'!T114</f>
        <v>0</v>
      </c>
      <c r="U114" s="9">
        <f>'04.2024ΕΛ'!U114</f>
        <v>0</v>
      </c>
      <c r="V114" s="10">
        <f>'04.2024ΕΛ'!V114</f>
        <v>0</v>
      </c>
      <c r="W114" s="10">
        <f>'04.2024ΕΛ'!W114</f>
        <v>0</v>
      </c>
      <c r="X114" s="10">
        <f>'04.2024ΕΛ'!X114</f>
        <v>0</v>
      </c>
      <c r="Y114" s="30">
        <f>'04.2024ΕΛ'!Y114</f>
        <v>0</v>
      </c>
      <c r="Z114" s="83">
        <f>'04.2024ΕΛ'!Z114</f>
        <v>0</v>
      </c>
      <c r="AA114" s="9">
        <f>'04.2024ΕΛ'!AA114</f>
        <v>0</v>
      </c>
      <c r="AB114" s="10">
        <f>'04.2024ΕΛ'!AB114</f>
        <v>0</v>
      </c>
      <c r="AC114" s="10">
        <f>'04.2024ΕΛ'!AC114</f>
        <v>0</v>
      </c>
      <c r="AD114" s="10">
        <f>'04.2024ΕΛ'!AD114</f>
        <v>0</v>
      </c>
      <c r="AE114" s="30">
        <f>'04.2024ΕΛ'!AE114</f>
        <v>0</v>
      </c>
      <c r="AF114" s="83">
        <f>'04.2024ΕΛ'!AF114</f>
        <v>0</v>
      </c>
      <c r="AG114" s="9">
        <f>'04.2024ΕΛ'!AG114</f>
        <v>0</v>
      </c>
      <c r="AH114" s="10">
        <f>'04.2024ΕΛ'!AH114</f>
        <v>0</v>
      </c>
      <c r="AI114" s="10">
        <f>'04.2024ΕΛ'!AI114</f>
        <v>0</v>
      </c>
      <c r="AJ114" s="10">
        <f>'04.2024ΕΛ'!AJ114</f>
        <v>0</v>
      </c>
      <c r="AK114" s="30">
        <f>'04.2024ΕΛ'!AK114</f>
        <v>0</v>
      </c>
      <c r="AL114" s="83">
        <f>'04.2024ΕΛ'!AL114</f>
        <v>0</v>
      </c>
      <c r="AM114" s="9">
        <f>'04.2024ΕΛ'!AM114</f>
        <v>0</v>
      </c>
      <c r="AN114" s="10">
        <f>'04.2024ΕΛ'!AN114</f>
        <v>0</v>
      </c>
      <c r="AO114" s="10">
        <f>'04.2024ΕΛ'!AO114</f>
        <v>0</v>
      </c>
      <c r="AP114" s="10">
        <f>'04.2024ΕΛ'!AP114</f>
        <v>0</v>
      </c>
      <c r="AQ114" s="30">
        <f>'04.2024ΕΛ'!AQ114</f>
        <v>0</v>
      </c>
      <c r="AR114" s="83">
        <f>'04.2024ΕΛ'!AR114</f>
        <v>0</v>
      </c>
      <c r="AS114" s="9">
        <f>'04.2024ΕΛ'!AS114</f>
        <v>0</v>
      </c>
      <c r="AT114" s="10">
        <f>'04.2024ΕΛ'!AT114</f>
        <v>0</v>
      </c>
      <c r="AU114" s="10">
        <f>'04.2024ΕΛ'!AU114</f>
        <v>0</v>
      </c>
      <c r="AV114" s="10">
        <f>'04.2024ΕΛ'!AV114</f>
        <v>0</v>
      </c>
      <c r="AW114" s="30">
        <f>'04.2024ΕΛ'!AW114</f>
        <v>0</v>
      </c>
      <c r="AX114" s="83">
        <f>'04.2024ΕΛ'!AX114</f>
        <v>0</v>
      </c>
      <c r="AY114" s="9">
        <f>'04.2024ΕΛ'!AY114</f>
        <v>0</v>
      </c>
      <c r="AZ114" s="10">
        <f>'04.2024ΕΛ'!AZ114</f>
        <v>0</v>
      </c>
      <c r="BA114" s="10">
        <f>'04.2024ΕΛ'!BA114</f>
        <v>0</v>
      </c>
      <c r="BB114" s="10">
        <f>'04.2024ΕΛ'!BB114</f>
        <v>0</v>
      </c>
      <c r="BC114" s="30">
        <f>'04.2024ΕΛ'!BC114</f>
        <v>0</v>
      </c>
      <c r="BD114" s="83">
        <f>'04.2024ΕΛ'!BD114</f>
        <v>0</v>
      </c>
      <c r="BE114" s="9">
        <f>'04.2024ΕΛ'!BE114</f>
        <v>0</v>
      </c>
      <c r="BF114" s="10">
        <f>'04.2024ΕΛ'!BF114</f>
        <v>0</v>
      </c>
      <c r="BG114" s="10">
        <f>'04.2024ΕΛ'!BG114</f>
        <v>0</v>
      </c>
      <c r="BH114" s="10">
        <f>'04.2024ΕΛ'!BH114</f>
        <v>0</v>
      </c>
      <c r="BI114" s="30">
        <f>'04.2024ΕΛ'!BI114</f>
        <v>0</v>
      </c>
      <c r="BJ114" s="83">
        <f>'04.2024ΕΛ'!BJ114</f>
        <v>0</v>
      </c>
      <c r="BK114" s="9">
        <f>'04.2024ΕΛ'!BK114</f>
        <v>0</v>
      </c>
      <c r="BL114" s="10">
        <f>'04.2024ΕΛ'!BL114</f>
        <v>0</v>
      </c>
      <c r="BM114" s="10">
        <f>'04.2024ΕΛ'!BM114</f>
        <v>0</v>
      </c>
      <c r="BN114" s="10">
        <f>'04.2024ΕΛ'!BN108</f>
        <v>0</v>
      </c>
      <c r="BO114" s="30">
        <f>'04.2024ΕΛ'!BO108</f>
        <v>0</v>
      </c>
      <c r="BP114" s="83">
        <f>'04.2024ΕΛ'!BP108</f>
        <v>0</v>
      </c>
    </row>
    <row r="115" spans="1:68" ht="19.2" customHeight="1" outlineLevel="1" x14ac:dyDescent="0.3">
      <c r="A115" s="154"/>
      <c r="B115" s="139" t="s">
        <v>85</v>
      </c>
      <c r="C115" s="9">
        <f>'04.2024ΕΛ'!C115</f>
        <v>1</v>
      </c>
      <c r="D115" s="10">
        <f>'04.2024ΕΛ'!D115</f>
        <v>0</v>
      </c>
      <c r="E115" s="10">
        <f>'04.2024ΕΛ'!E115</f>
        <v>2253309</v>
      </c>
      <c r="F115" s="10">
        <f>'04.2024ΕΛ'!F115</f>
        <v>2253309</v>
      </c>
      <c r="G115" s="30">
        <f>'04.2024ΕΛ'!G115</f>
        <v>2831.06</v>
      </c>
      <c r="H115" s="83">
        <f>'04.2024ΕΛ'!H115</f>
        <v>2831.06</v>
      </c>
      <c r="I115" s="9">
        <f>'04.2024ΕΛ'!I115</f>
        <v>0</v>
      </c>
      <c r="J115" s="10">
        <f>'04.2024ΕΛ'!J115</f>
        <v>0</v>
      </c>
      <c r="K115" s="10">
        <f>'04.2024ΕΛ'!K115</f>
        <v>0</v>
      </c>
      <c r="L115" s="10">
        <f>'04.2024ΕΛ'!L115</f>
        <v>0</v>
      </c>
      <c r="M115" s="30">
        <f>'04.2024ΕΛ'!M115</f>
        <v>0</v>
      </c>
      <c r="N115" s="83">
        <f>'04.2024ΕΛ'!N115</f>
        <v>0</v>
      </c>
      <c r="O115" s="9">
        <f>'04.2024ΕΛ'!O115</f>
        <v>1</v>
      </c>
      <c r="P115" s="10">
        <f>'04.2024ΕΛ'!P115</f>
        <v>0</v>
      </c>
      <c r="Q115" s="10">
        <f>'04.2024ΕΛ'!Q115</f>
        <v>122435</v>
      </c>
      <c r="R115" s="10">
        <f>'04.2024ΕΛ'!R115</f>
        <v>122435</v>
      </c>
      <c r="S115" s="30">
        <f>'04.2024ΕΛ'!S115</f>
        <v>566.83000000000004</v>
      </c>
      <c r="T115" s="83">
        <f>'04.2024ΕΛ'!T115</f>
        <v>566.83000000000004</v>
      </c>
      <c r="U115" s="9">
        <f>'04.2024ΕΛ'!U115</f>
        <v>0</v>
      </c>
      <c r="V115" s="10">
        <f>'04.2024ΕΛ'!V115</f>
        <v>0</v>
      </c>
      <c r="W115" s="10">
        <f>'04.2024ΕΛ'!W115</f>
        <v>0</v>
      </c>
      <c r="X115" s="10">
        <f>'04.2024ΕΛ'!X115</f>
        <v>0</v>
      </c>
      <c r="Y115" s="30">
        <f>'04.2024ΕΛ'!Y115</f>
        <v>0</v>
      </c>
      <c r="Z115" s="83">
        <f>'04.2024ΕΛ'!Z115</f>
        <v>0</v>
      </c>
      <c r="AA115" s="9">
        <f>'04.2024ΕΛ'!AA115</f>
        <v>0</v>
      </c>
      <c r="AB115" s="10">
        <f>'04.2024ΕΛ'!AB115</f>
        <v>0</v>
      </c>
      <c r="AC115" s="10">
        <f>'04.2024ΕΛ'!AC115</f>
        <v>0</v>
      </c>
      <c r="AD115" s="10">
        <f>'04.2024ΕΛ'!AD115</f>
        <v>0</v>
      </c>
      <c r="AE115" s="30">
        <f>'04.2024ΕΛ'!AE115</f>
        <v>0</v>
      </c>
      <c r="AF115" s="83">
        <f>'04.2024ΕΛ'!AF115</f>
        <v>0</v>
      </c>
      <c r="AG115" s="9">
        <f>'04.2024ΕΛ'!AG115</f>
        <v>1</v>
      </c>
      <c r="AH115" s="10">
        <f>'04.2024ΕΛ'!AH115</f>
        <v>0</v>
      </c>
      <c r="AI115" s="10">
        <f>'04.2024ΕΛ'!AI115</f>
        <v>246678</v>
      </c>
      <c r="AJ115" s="10">
        <f>'04.2024ΕΛ'!AJ115</f>
        <v>246678</v>
      </c>
      <c r="AK115" s="30">
        <f>'04.2024ΕΛ'!AK115</f>
        <v>3012.99</v>
      </c>
      <c r="AL115" s="83">
        <f>'04.2024ΕΛ'!AL115</f>
        <v>3012.99</v>
      </c>
      <c r="AM115" s="9">
        <f>'04.2024ΕΛ'!AM115</f>
        <v>0</v>
      </c>
      <c r="AN115" s="10">
        <f>'04.2024ΕΛ'!AN115</f>
        <v>0</v>
      </c>
      <c r="AO115" s="10">
        <f>'04.2024ΕΛ'!AO115</f>
        <v>0</v>
      </c>
      <c r="AP115" s="10">
        <f>'04.2024ΕΛ'!AP115</f>
        <v>0</v>
      </c>
      <c r="AQ115" s="30">
        <f>'04.2024ΕΛ'!AQ115</f>
        <v>0</v>
      </c>
      <c r="AR115" s="83">
        <f>'04.2024ΕΛ'!AR115</f>
        <v>0</v>
      </c>
      <c r="AS115" s="9">
        <f>'04.2024ΕΛ'!AS115</f>
        <v>0</v>
      </c>
      <c r="AT115" s="10">
        <f>'04.2024ΕΛ'!AT115</f>
        <v>0</v>
      </c>
      <c r="AU115" s="10">
        <f>'04.2024ΕΛ'!AU115</f>
        <v>0</v>
      </c>
      <c r="AV115" s="10">
        <f>'04.2024ΕΛ'!AV115</f>
        <v>0</v>
      </c>
      <c r="AW115" s="30">
        <f>'04.2024ΕΛ'!AW115</f>
        <v>0</v>
      </c>
      <c r="AX115" s="83">
        <f>'04.2024ΕΛ'!AX115</f>
        <v>0</v>
      </c>
      <c r="AY115" s="9">
        <f>'04.2024ΕΛ'!AY115</f>
        <v>0</v>
      </c>
      <c r="AZ115" s="10">
        <f>'04.2024ΕΛ'!AZ115</f>
        <v>0</v>
      </c>
      <c r="BA115" s="10">
        <f>'04.2024ΕΛ'!BA115</f>
        <v>0</v>
      </c>
      <c r="BB115" s="10">
        <f>'04.2024ΕΛ'!BB115</f>
        <v>0</v>
      </c>
      <c r="BC115" s="30">
        <f>'04.2024ΕΛ'!BC115</f>
        <v>0</v>
      </c>
      <c r="BD115" s="83">
        <f>'04.2024ΕΛ'!BD115</f>
        <v>0</v>
      </c>
      <c r="BE115" s="9">
        <f>'04.2024ΕΛ'!BE115</f>
        <v>0</v>
      </c>
      <c r="BF115" s="10">
        <f>'04.2024ΕΛ'!BF115</f>
        <v>0</v>
      </c>
      <c r="BG115" s="10">
        <f>'04.2024ΕΛ'!BG115</f>
        <v>0</v>
      </c>
      <c r="BH115" s="10">
        <f>'04.2024ΕΛ'!BH115</f>
        <v>0</v>
      </c>
      <c r="BI115" s="30">
        <f>'04.2024ΕΛ'!BI115</f>
        <v>0</v>
      </c>
      <c r="BJ115" s="83">
        <f>'04.2024ΕΛ'!BJ115</f>
        <v>0</v>
      </c>
      <c r="BK115" s="9">
        <f>'04.2024ΕΛ'!BK115</f>
        <v>3</v>
      </c>
      <c r="BL115" s="10">
        <f>'04.2024ΕΛ'!BL115</f>
        <v>0</v>
      </c>
      <c r="BM115" s="10">
        <f>'04.2024ΕΛ'!BM115</f>
        <v>2622422</v>
      </c>
      <c r="BN115" s="10">
        <f>'04.2024ΕΛ'!BN109</f>
        <v>5046757</v>
      </c>
      <c r="BO115" s="30">
        <f>'04.2024ΕΛ'!BO109</f>
        <v>6299.33</v>
      </c>
      <c r="BP115" s="83">
        <f>'04.2024ΕΛ'!BP109</f>
        <v>6299.33</v>
      </c>
    </row>
    <row r="116" spans="1:68" ht="19.2" customHeight="1" outlineLevel="1" thickBot="1" x14ac:dyDescent="0.35">
      <c r="A116" s="155"/>
      <c r="B116" s="139" t="s">
        <v>86</v>
      </c>
      <c r="C116" s="160">
        <f>'04.2024ΕΛ'!C116</f>
        <v>0</v>
      </c>
      <c r="D116" s="148">
        <f>'04.2024ΕΛ'!D116</f>
        <v>0</v>
      </c>
      <c r="E116" s="157">
        <f>'04.2024ΕΛ'!E116</f>
        <v>0</v>
      </c>
      <c r="F116" s="10">
        <f>'04.2024ΕΛ'!F116</f>
        <v>0</v>
      </c>
      <c r="G116" s="140">
        <f>'04.2024ΕΛ'!G116</f>
        <v>0</v>
      </c>
      <c r="H116" s="83">
        <f>'04.2024ΕΛ'!H116</f>
        <v>0</v>
      </c>
      <c r="I116" s="160">
        <f>'04.2024ΕΛ'!I116</f>
        <v>0</v>
      </c>
      <c r="J116" s="148">
        <f>'04.2024ΕΛ'!J116</f>
        <v>0</v>
      </c>
      <c r="K116" s="157">
        <f>'04.2024ΕΛ'!K116</f>
        <v>0</v>
      </c>
      <c r="L116" s="10">
        <f>'04.2024ΕΛ'!L116</f>
        <v>0</v>
      </c>
      <c r="M116" s="140">
        <f>'04.2024ΕΛ'!M116</f>
        <v>0</v>
      </c>
      <c r="N116" s="83">
        <f>'04.2024ΕΛ'!N116</f>
        <v>0</v>
      </c>
      <c r="O116" s="160" t="str">
        <f>'04.2024ΕΛ'!O116</f>
        <v> </v>
      </c>
      <c r="P116" s="148">
        <f>'04.2024ΕΛ'!P116</f>
        <v>0</v>
      </c>
      <c r="Q116" s="157">
        <f>'04.2024ΕΛ'!Q116</f>
        <v>0</v>
      </c>
      <c r="R116" s="10">
        <f>'04.2024ΕΛ'!R116</f>
        <v>0</v>
      </c>
      <c r="S116" s="140">
        <f>'04.2024ΕΛ'!S116</f>
        <v>0</v>
      </c>
      <c r="T116" s="83">
        <f>'04.2024ΕΛ'!T116</f>
        <v>0</v>
      </c>
      <c r="U116" s="160">
        <f>'04.2024ΕΛ'!U116</f>
        <v>0</v>
      </c>
      <c r="V116" s="148">
        <f>'04.2024ΕΛ'!V116</f>
        <v>0</v>
      </c>
      <c r="W116" s="157">
        <f>'04.2024ΕΛ'!W116</f>
        <v>0</v>
      </c>
      <c r="X116" s="10">
        <f>'04.2024ΕΛ'!X116</f>
        <v>0</v>
      </c>
      <c r="Y116" s="140">
        <f>'04.2024ΕΛ'!Y116</f>
        <v>0</v>
      </c>
      <c r="Z116" s="83">
        <f>'04.2024ΕΛ'!Z116</f>
        <v>0</v>
      </c>
      <c r="AA116" s="160">
        <f>'04.2024ΕΛ'!AA116</f>
        <v>0</v>
      </c>
      <c r="AB116" s="148">
        <f>'04.2024ΕΛ'!AB116</f>
        <v>0</v>
      </c>
      <c r="AC116" s="157">
        <f>'04.2024ΕΛ'!AC116</f>
        <v>0</v>
      </c>
      <c r="AD116" s="10">
        <f>'04.2024ΕΛ'!AD116</f>
        <v>0</v>
      </c>
      <c r="AE116" s="140">
        <f>'04.2024ΕΛ'!AE116</f>
        <v>0</v>
      </c>
      <c r="AF116" s="83">
        <f>'04.2024ΕΛ'!AF116</f>
        <v>0</v>
      </c>
      <c r="AG116" s="160">
        <f>'04.2024ΕΛ'!AG116</f>
        <v>0</v>
      </c>
      <c r="AH116" s="148">
        <f>'04.2024ΕΛ'!AH116</f>
        <v>0</v>
      </c>
      <c r="AI116" s="157">
        <f>'04.2024ΕΛ'!AI116</f>
        <v>0</v>
      </c>
      <c r="AJ116" s="10">
        <f>'04.2024ΕΛ'!AJ116</f>
        <v>0</v>
      </c>
      <c r="AK116" s="140">
        <f>'04.2024ΕΛ'!AK116</f>
        <v>0</v>
      </c>
      <c r="AL116" s="83">
        <f>'04.2024ΕΛ'!AL116</f>
        <v>0</v>
      </c>
      <c r="AM116" s="160">
        <f>'04.2024ΕΛ'!AM116</f>
        <v>0</v>
      </c>
      <c r="AN116" s="148">
        <f>'04.2024ΕΛ'!AN116</f>
        <v>0</v>
      </c>
      <c r="AO116" s="157">
        <f>'04.2024ΕΛ'!AO116</f>
        <v>0</v>
      </c>
      <c r="AP116" s="10">
        <f>'04.2024ΕΛ'!AP116</f>
        <v>0</v>
      </c>
      <c r="AQ116" s="140">
        <f>'04.2024ΕΛ'!AQ116</f>
        <v>0</v>
      </c>
      <c r="AR116" s="83">
        <f>'04.2024ΕΛ'!AR116</f>
        <v>0</v>
      </c>
      <c r="AS116" s="160">
        <f>'04.2024ΕΛ'!AS116</f>
        <v>0</v>
      </c>
      <c r="AT116" s="148">
        <f>'04.2024ΕΛ'!AT116</f>
        <v>0</v>
      </c>
      <c r="AU116" s="157">
        <f>'04.2024ΕΛ'!AU116</f>
        <v>0</v>
      </c>
      <c r="AV116" s="10">
        <f>'04.2024ΕΛ'!AV116</f>
        <v>0</v>
      </c>
      <c r="AW116" s="140">
        <f>'04.2024ΕΛ'!AW116</f>
        <v>0</v>
      </c>
      <c r="AX116" s="83">
        <f>'04.2024ΕΛ'!AX116</f>
        <v>0</v>
      </c>
      <c r="AY116" s="160">
        <f>'04.2024ΕΛ'!AY116</f>
        <v>0</v>
      </c>
      <c r="AZ116" s="148">
        <f>'04.2024ΕΛ'!AZ116</f>
        <v>0</v>
      </c>
      <c r="BA116" s="157">
        <f>'04.2024ΕΛ'!BA116</f>
        <v>0</v>
      </c>
      <c r="BB116" s="10">
        <f>'04.2024ΕΛ'!BB116</f>
        <v>0</v>
      </c>
      <c r="BC116" s="140">
        <f>'04.2024ΕΛ'!BC116</f>
        <v>0</v>
      </c>
      <c r="BD116" s="83">
        <f>'04.2024ΕΛ'!BD116</f>
        <v>0</v>
      </c>
      <c r="BE116" s="160">
        <f>'04.2024ΕΛ'!BE116</f>
        <v>0</v>
      </c>
      <c r="BF116" s="148">
        <f>'04.2024ΕΛ'!BF116</f>
        <v>0</v>
      </c>
      <c r="BG116" s="157">
        <f>'04.2024ΕΛ'!BG116</f>
        <v>0</v>
      </c>
      <c r="BH116" s="10">
        <f>'04.2024ΕΛ'!BH116</f>
        <v>0</v>
      </c>
      <c r="BI116" s="140">
        <f>'04.2024ΕΛ'!BI116</f>
        <v>0</v>
      </c>
      <c r="BJ116" s="83">
        <f>'04.2024ΕΛ'!BJ116</f>
        <v>0</v>
      </c>
      <c r="BK116" s="160">
        <f>'04.2024ΕΛ'!BK116</f>
        <v>0</v>
      </c>
      <c r="BL116" s="148">
        <f>'04.2024ΕΛ'!BL116</f>
        <v>0</v>
      </c>
      <c r="BM116" s="157">
        <f>'04.2024ΕΛ'!BM116</f>
        <v>0</v>
      </c>
      <c r="BN116" s="10">
        <f>'04.2024ΕΛ'!BN110</f>
        <v>0</v>
      </c>
      <c r="BO116" s="140">
        <f>'04.2024ΕΛ'!BO110</f>
        <v>0</v>
      </c>
      <c r="BP116" s="83">
        <f>'04.2024ΕΛ'!BP110</f>
        <v>0</v>
      </c>
    </row>
    <row r="117" spans="1:68" ht="19.95" customHeight="1" outlineLevel="1" x14ac:dyDescent="0.3">
      <c r="A117" s="153">
        <v>19</v>
      </c>
      <c r="B117" s="141" t="s">
        <v>101</v>
      </c>
      <c r="C117" s="73">
        <f>'04.2024ΕΛ'!C117</f>
        <v>678</v>
      </c>
      <c r="D117" s="74">
        <f>'04.2024ΕΛ'!D117</f>
        <v>0</v>
      </c>
      <c r="E117" s="74">
        <f>'04.2024ΕΛ'!E117</f>
        <v>125628</v>
      </c>
      <c r="F117" s="74">
        <f>'04.2024ΕΛ'!F117</f>
        <v>185.2920353982301</v>
      </c>
      <c r="G117" s="82">
        <f>'04.2024ΕΛ'!G117</f>
        <v>3086.1400000000003</v>
      </c>
      <c r="H117" s="37">
        <f>'04.2024ΕΛ'!H117</f>
        <v>4.5518289085545725</v>
      </c>
      <c r="I117" s="73">
        <f>'04.2024ΕΛ'!I117</f>
        <v>376</v>
      </c>
      <c r="J117" s="74">
        <f>'04.2024ΕΛ'!J117</f>
        <v>0</v>
      </c>
      <c r="K117" s="74">
        <f>'04.2024ΕΛ'!K117</f>
        <v>66777</v>
      </c>
      <c r="L117" s="74">
        <f>'04.2024ΕΛ'!L117</f>
        <v>177.59840425531914</v>
      </c>
      <c r="M117" s="82">
        <f>'04.2024ΕΛ'!M117</f>
        <v>2183.4899999999998</v>
      </c>
      <c r="N117" s="37">
        <f>'04.2024ΕΛ'!N117</f>
        <v>5.8071542553191486</v>
      </c>
      <c r="O117" s="73">
        <f>'04.2024ΕΛ'!O117</f>
        <v>371</v>
      </c>
      <c r="P117" s="74">
        <f>'04.2024ΕΛ'!P117</f>
        <v>0</v>
      </c>
      <c r="Q117" s="74">
        <f>'04.2024ΕΛ'!Q117</f>
        <v>125879</v>
      </c>
      <c r="R117" s="74">
        <f>'04.2024ΕΛ'!R117</f>
        <v>339.29649595687334</v>
      </c>
      <c r="S117" s="82">
        <f>'04.2024ΕΛ'!S117</f>
        <v>3368.34</v>
      </c>
      <c r="T117" s="37">
        <f>'04.2024ΕΛ'!T117</f>
        <v>9.079083557951483</v>
      </c>
      <c r="U117" s="73">
        <f>'04.2024ΕΛ'!U117</f>
        <v>4</v>
      </c>
      <c r="V117" s="74">
        <f>'04.2024ΕΛ'!V117</f>
        <v>0</v>
      </c>
      <c r="W117" s="74">
        <f>'04.2024ΕΛ'!W117</f>
        <v>341</v>
      </c>
      <c r="X117" s="74">
        <f>'04.2024ΕΛ'!X117</f>
        <v>85.25</v>
      </c>
      <c r="Y117" s="82">
        <f>'04.2024ΕΛ'!Y117</f>
        <v>29.22</v>
      </c>
      <c r="Z117" s="37">
        <f>'04.2024ΕΛ'!Z117</f>
        <v>7.3049999999999997</v>
      </c>
      <c r="AA117" s="73">
        <f>'04.2024ΕΛ'!AA117</f>
        <v>13</v>
      </c>
      <c r="AB117" s="74">
        <f>'04.2024ΕΛ'!AB117</f>
        <v>0</v>
      </c>
      <c r="AC117" s="74">
        <f>'04.2024ΕΛ'!AC117</f>
        <v>1918</v>
      </c>
      <c r="AD117" s="74">
        <f>'04.2024ΕΛ'!AD117</f>
        <v>147.53846153846155</v>
      </c>
      <c r="AE117" s="82">
        <f>'04.2024ΕΛ'!AE117</f>
        <v>107.09</v>
      </c>
      <c r="AF117" s="37">
        <f>'04.2024ΕΛ'!AF117</f>
        <v>8.2376923076923081</v>
      </c>
      <c r="AG117" s="73">
        <f>'04.2024ΕΛ'!AG117</f>
        <v>5</v>
      </c>
      <c r="AH117" s="74">
        <f>'04.2024ΕΛ'!AH117</f>
        <v>0</v>
      </c>
      <c r="AI117" s="74">
        <f>'04.2024ΕΛ'!AI117</f>
        <v>893</v>
      </c>
      <c r="AJ117" s="74">
        <f>'04.2024ΕΛ'!AJ117</f>
        <v>178.6</v>
      </c>
      <c r="AK117" s="82">
        <f>'04.2024ΕΛ'!AK117</f>
        <v>42.19</v>
      </c>
      <c r="AL117" s="37">
        <f>'04.2024ΕΛ'!AL117</f>
        <v>8.4379999999999988</v>
      </c>
      <c r="AM117" s="73">
        <f>'04.2024ΕΛ'!AM117</f>
        <v>0</v>
      </c>
      <c r="AN117" s="74">
        <f>'04.2024ΕΛ'!AN117</f>
        <v>0</v>
      </c>
      <c r="AO117" s="74">
        <f>'04.2024ΕΛ'!AO117</f>
        <v>0</v>
      </c>
      <c r="AP117" s="74">
        <f>'04.2024ΕΛ'!AP117</f>
        <v>0</v>
      </c>
      <c r="AQ117" s="82">
        <f>'04.2024ΕΛ'!AQ117</f>
        <v>0</v>
      </c>
      <c r="AR117" s="37">
        <f>'04.2024ΕΛ'!AR117</f>
        <v>0</v>
      </c>
      <c r="AS117" s="73">
        <f>'04.2024ΕΛ'!AS117</f>
        <v>0</v>
      </c>
      <c r="AT117" s="74">
        <f>'04.2024ΕΛ'!AT117</f>
        <v>0</v>
      </c>
      <c r="AU117" s="74">
        <f>'04.2024ΕΛ'!AU117</f>
        <v>0</v>
      </c>
      <c r="AV117" s="74">
        <f>'04.2024ΕΛ'!AV117</f>
        <v>0</v>
      </c>
      <c r="AW117" s="82">
        <f>'04.2024ΕΛ'!AW117</f>
        <v>0</v>
      </c>
      <c r="AX117" s="37">
        <f>'04.2024ΕΛ'!AX117</f>
        <v>0</v>
      </c>
      <c r="AY117" s="73">
        <f>'04.2024ΕΛ'!AY117</f>
        <v>0</v>
      </c>
      <c r="AZ117" s="74">
        <f>'04.2024ΕΛ'!AZ117</f>
        <v>0</v>
      </c>
      <c r="BA117" s="74">
        <f>'04.2024ΕΛ'!BA117</f>
        <v>0</v>
      </c>
      <c r="BB117" s="74">
        <f>'04.2024ΕΛ'!BB117</f>
        <v>0</v>
      </c>
      <c r="BC117" s="82">
        <f>'04.2024ΕΛ'!BC117</f>
        <v>0</v>
      </c>
      <c r="BD117" s="37">
        <f>'04.2024ΕΛ'!BD117</f>
        <v>0</v>
      </c>
      <c r="BE117" s="73">
        <f>'04.2024ΕΛ'!BE117</f>
        <v>0</v>
      </c>
      <c r="BF117" s="74">
        <f>'04.2024ΕΛ'!BF117</f>
        <v>0</v>
      </c>
      <c r="BG117" s="74">
        <f>'04.2024ΕΛ'!BG117</f>
        <v>0</v>
      </c>
      <c r="BH117" s="74">
        <f>'04.2024ΕΛ'!BH117</f>
        <v>0</v>
      </c>
      <c r="BI117" s="82">
        <f>'04.2024ΕΛ'!BI117</f>
        <v>0</v>
      </c>
      <c r="BJ117" s="37">
        <f>'04.2024ΕΛ'!BJ117</f>
        <v>0</v>
      </c>
      <c r="BK117" s="73">
        <f>'04.2024ΕΛ'!BK117</f>
        <v>1447</v>
      </c>
      <c r="BL117" s="74">
        <f>'04.2024ΕΛ'!BL117</f>
        <v>0</v>
      </c>
      <c r="BM117" s="74">
        <f>'04.2024ΕΛ'!BM117</f>
        <v>321436</v>
      </c>
      <c r="BN117" s="74">
        <f>'04.2024ΕΛ'!BN111</f>
        <v>2780.5333801827128</v>
      </c>
      <c r="BO117" s="82">
        <f>'04.2024ΕΛ'!BO111</f>
        <v>32758.059999999998</v>
      </c>
      <c r="BP117" s="37">
        <f>'04.2024ΕΛ'!BP111</f>
        <v>23.020421644413211</v>
      </c>
    </row>
    <row r="118" spans="1:68" ht="19.5" customHeight="1" outlineLevel="1" x14ac:dyDescent="0.3">
      <c r="A118" s="154"/>
      <c r="B118" s="139" t="str" cm="1">
        <f t="array" ref="B118:B122">$B$10:$B$14</f>
        <v>RESIDENTIAL</v>
      </c>
      <c r="C118" s="9">
        <f>'04.2024ΕΛ'!C118</f>
        <v>667</v>
      </c>
      <c r="D118" s="10">
        <f>'04.2024ΕΛ'!D118</f>
        <v>0</v>
      </c>
      <c r="E118" s="10">
        <f>'04.2024ΕΛ'!E118</f>
        <v>120607</v>
      </c>
      <c r="F118" s="10">
        <f>'04.2024ΕΛ'!F118</f>
        <v>180.8200899550225</v>
      </c>
      <c r="G118" s="30">
        <f>'04.2024ΕΛ'!G118</f>
        <v>2952.36</v>
      </c>
      <c r="H118" s="83">
        <f>'04.2024ΕΛ'!H118</f>
        <v>4.4263268365817092</v>
      </c>
      <c r="I118" s="9">
        <f>'04.2024ΕΛ'!I118</f>
        <v>366</v>
      </c>
      <c r="J118" s="10">
        <f>'04.2024ΕΛ'!J118</f>
        <v>0</v>
      </c>
      <c r="K118" s="10">
        <f>'04.2024ΕΛ'!K118</f>
        <v>60759</v>
      </c>
      <c r="L118" s="10">
        <f>'04.2024ΕΛ'!L118</f>
        <v>166.00819672131146</v>
      </c>
      <c r="M118" s="30">
        <f>'04.2024ΕΛ'!M118</f>
        <v>2043.12</v>
      </c>
      <c r="N118" s="83">
        <f>'04.2024ΕΛ'!N118</f>
        <v>5.5822950819672128</v>
      </c>
      <c r="O118" s="9">
        <f>'04.2024ΕΛ'!O118</f>
        <v>349</v>
      </c>
      <c r="P118" s="10">
        <f>'04.2024ΕΛ'!P118</f>
        <v>0</v>
      </c>
      <c r="Q118" s="10">
        <f>'04.2024ΕΛ'!Q118</f>
        <v>52243</v>
      </c>
      <c r="R118" s="10">
        <f>'04.2024ΕΛ'!R118</f>
        <v>149.69340974212034</v>
      </c>
      <c r="S118" s="30">
        <f>'04.2024ΕΛ'!S118</f>
        <v>1865.43</v>
      </c>
      <c r="T118" s="83">
        <f>'04.2024ΕΛ'!T118</f>
        <v>5.345071633237823</v>
      </c>
      <c r="U118" s="9">
        <f>'04.2024ΕΛ'!U118</f>
        <v>4</v>
      </c>
      <c r="V118" s="10">
        <f>'04.2024ΕΛ'!V118</f>
        <v>0</v>
      </c>
      <c r="W118" s="10">
        <f>'04.2024ΕΛ'!W118</f>
        <v>341</v>
      </c>
      <c r="X118" s="10">
        <f>'04.2024ΕΛ'!X118</f>
        <v>85.25</v>
      </c>
      <c r="Y118" s="30">
        <f>'04.2024ΕΛ'!Y118</f>
        <v>29.22</v>
      </c>
      <c r="Z118" s="83">
        <f>'04.2024ΕΛ'!Z118</f>
        <v>7.3049999999999997</v>
      </c>
      <c r="AA118" s="9">
        <f>'04.2024ΕΛ'!AA118</f>
        <v>13</v>
      </c>
      <c r="AB118" s="10">
        <f>'04.2024ΕΛ'!AB118</f>
        <v>0</v>
      </c>
      <c r="AC118" s="10">
        <f>'04.2024ΕΛ'!AC118</f>
        <v>1918</v>
      </c>
      <c r="AD118" s="10">
        <f>'04.2024ΕΛ'!AD118</f>
        <v>147.53846153846155</v>
      </c>
      <c r="AE118" s="30">
        <f>'04.2024ΕΛ'!AE118</f>
        <v>107.09</v>
      </c>
      <c r="AF118" s="83">
        <f>'04.2024ΕΛ'!AF118</f>
        <v>8.2376923076923081</v>
      </c>
      <c r="AG118" s="9">
        <f>'04.2024ΕΛ'!AG118</f>
        <v>5</v>
      </c>
      <c r="AH118" s="10">
        <f>'04.2024ΕΛ'!AH118</f>
        <v>0</v>
      </c>
      <c r="AI118" s="10">
        <f>'04.2024ΕΛ'!AI118</f>
        <v>893</v>
      </c>
      <c r="AJ118" s="10">
        <f>'04.2024ΕΛ'!AJ118</f>
        <v>178.6</v>
      </c>
      <c r="AK118" s="30">
        <f>'04.2024ΕΛ'!AK118</f>
        <v>42.19</v>
      </c>
      <c r="AL118" s="83">
        <f>'04.2024ΕΛ'!AL118</f>
        <v>8.4379999999999988</v>
      </c>
      <c r="AM118" s="9">
        <f>'04.2024ΕΛ'!AM118</f>
        <v>0</v>
      </c>
      <c r="AN118" s="10">
        <f>'04.2024ΕΛ'!AN118</f>
        <v>0</v>
      </c>
      <c r="AO118" s="10">
        <f>'04.2024ΕΛ'!AO118</f>
        <v>0</v>
      </c>
      <c r="AP118" s="10">
        <f>'04.2024ΕΛ'!AP118</f>
        <v>0</v>
      </c>
      <c r="AQ118" s="30">
        <f>'04.2024ΕΛ'!AQ118</f>
        <v>0</v>
      </c>
      <c r="AR118" s="83">
        <f>'04.2024ΕΛ'!AR118</f>
        <v>0</v>
      </c>
      <c r="AS118" s="9">
        <f>'04.2024ΕΛ'!AS118</f>
        <v>0</v>
      </c>
      <c r="AT118" s="10">
        <f>'04.2024ΕΛ'!AT118</f>
        <v>0</v>
      </c>
      <c r="AU118" s="10">
        <f>'04.2024ΕΛ'!AU118</f>
        <v>0</v>
      </c>
      <c r="AV118" s="10">
        <f>'04.2024ΕΛ'!AV118</f>
        <v>0</v>
      </c>
      <c r="AW118" s="30">
        <f>'04.2024ΕΛ'!AW118</f>
        <v>0</v>
      </c>
      <c r="AX118" s="83">
        <f>'04.2024ΕΛ'!AX118</f>
        <v>0</v>
      </c>
      <c r="AY118" s="9">
        <f>'04.2024ΕΛ'!AY118</f>
        <v>0</v>
      </c>
      <c r="AZ118" s="10">
        <f>'04.2024ΕΛ'!AZ118</f>
        <v>0</v>
      </c>
      <c r="BA118" s="10">
        <f>'04.2024ΕΛ'!BA118</f>
        <v>0</v>
      </c>
      <c r="BB118" s="10">
        <f>'04.2024ΕΛ'!BB118</f>
        <v>0</v>
      </c>
      <c r="BC118" s="30">
        <f>'04.2024ΕΛ'!BC118</f>
        <v>0</v>
      </c>
      <c r="BD118" s="83">
        <f>'04.2024ΕΛ'!BD118</f>
        <v>0</v>
      </c>
      <c r="BE118" s="9">
        <f>'04.2024ΕΛ'!BE118</f>
        <v>0</v>
      </c>
      <c r="BF118" s="10">
        <f>'04.2024ΕΛ'!BF118</f>
        <v>0</v>
      </c>
      <c r="BG118" s="10">
        <f>'04.2024ΕΛ'!BG118</f>
        <v>0</v>
      </c>
      <c r="BH118" s="10">
        <f>'04.2024ΕΛ'!BH118</f>
        <v>0</v>
      </c>
      <c r="BI118" s="30">
        <f>'04.2024ΕΛ'!BI118</f>
        <v>0</v>
      </c>
      <c r="BJ118" s="83">
        <f>'04.2024ΕΛ'!BJ118</f>
        <v>0</v>
      </c>
      <c r="BK118" s="9">
        <f>'04.2024ΕΛ'!BK118</f>
        <v>1404</v>
      </c>
      <c r="BL118" s="10">
        <f>'04.2024ΕΛ'!BL118</f>
        <v>0</v>
      </c>
      <c r="BM118" s="10">
        <f>'04.2024ΕΛ'!BM118</f>
        <v>236761</v>
      </c>
      <c r="BN118" s="10">
        <f>'04.2024ΕΛ'!BN112</f>
        <v>188.06</v>
      </c>
      <c r="BO118" s="30">
        <f>'04.2024ΕΛ'!BO112</f>
        <v>7711.17</v>
      </c>
      <c r="BP118" s="83">
        <f>'04.2024ΕΛ'!BP112</f>
        <v>5.9316692307692307</v>
      </c>
    </row>
    <row r="119" spans="1:68" ht="19.5" customHeight="1" outlineLevel="1" x14ac:dyDescent="0.3">
      <c r="A119" s="154"/>
      <c r="B119" s="139" t="str">
        <v>COMMERCIAL</v>
      </c>
      <c r="C119" s="9">
        <f>'04.2024ΕΛ'!C119</f>
        <v>11</v>
      </c>
      <c r="D119" s="10">
        <f>'04.2024ΕΛ'!D119</f>
        <v>0</v>
      </c>
      <c r="E119" s="10">
        <f>'04.2024ΕΛ'!E119</f>
        <v>5021</v>
      </c>
      <c r="F119" s="10">
        <f>'04.2024ΕΛ'!F119</f>
        <v>456.45454545454544</v>
      </c>
      <c r="G119" s="30">
        <f>'04.2024ΕΛ'!G119</f>
        <v>133.78</v>
      </c>
      <c r="H119" s="83">
        <f>'04.2024ΕΛ'!H119</f>
        <v>12.161818181818182</v>
      </c>
      <c r="I119" s="9">
        <f>'04.2024ΕΛ'!I119</f>
        <v>10</v>
      </c>
      <c r="J119" s="10">
        <f>'04.2024ΕΛ'!J119</f>
        <v>0</v>
      </c>
      <c r="K119" s="10">
        <f>'04.2024ΕΛ'!K119</f>
        <v>6018</v>
      </c>
      <c r="L119" s="10">
        <f>'04.2024ΕΛ'!L119</f>
        <v>601.79999999999995</v>
      </c>
      <c r="M119" s="30">
        <f>'04.2024ΕΛ'!M119</f>
        <v>140.37</v>
      </c>
      <c r="N119" s="83">
        <f>'04.2024ΕΛ'!N119</f>
        <v>14.037000000000001</v>
      </c>
      <c r="O119" s="9">
        <f>'04.2024ΕΛ'!O119</f>
        <v>22</v>
      </c>
      <c r="P119" s="10">
        <f>'04.2024ΕΛ'!P119</f>
        <v>0</v>
      </c>
      <c r="Q119" s="10">
        <f>'04.2024ΕΛ'!Q119</f>
        <v>73636</v>
      </c>
      <c r="R119" s="10">
        <f>'04.2024ΕΛ'!R119</f>
        <v>3347.090909090909</v>
      </c>
      <c r="S119" s="30">
        <f>'04.2024ΕΛ'!S119</f>
        <v>1502.9099999999999</v>
      </c>
      <c r="T119" s="83">
        <f>'04.2024ΕΛ'!T119</f>
        <v>68.314090909090908</v>
      </c>
      <c r="U119" s="9">
        <f>'04.2024ΕΛ'!U119</f>
        <v>0</v>
      </c>
      <c r="V119" s="10">
        <f>'04.2024ΕΛ'!V119</f>
        <v>0</v>
      </c>
      <c r="W119" s="10">
        <f>'04.2024ΕΛ'!W119</f>
        <v>0</v>
      </c>
      <c r="X119" s="10">
        <f>'04.2024ΕΛ'!X119</f>
        <v>0</v>
      </c>
      <c r="Y119" s="30">
        <f>'04.2024ΕΛ'!Y119</f>
        <v>0</v>
      </c>
      <c r="Z119" s="83">
        <f>'04.2024ΕΛ'!Z119</f>
        <v>0</v>
      </c>
      <c r="AA119" s="9">
        <f>'04.2024ΕΛ'!AA119</f>
        <v>0</v>
      </c>
      <c r="AB119" s="10">
        <f>'04.2024ΕΛ'!AB119</f>
        <v>0</v>
      </c>
      <c r="AC119" s="10">
        <f>'04.2024ΕΛ'!AC119</f>
        <v>0</v>
      </c>
      <c r="AD119" s="10">
        <f>'04.2024ΕΛ'!AD119</f>
        <v>0</v>
      </c>
      <c r="AE119" s="30">
        <f>'04.2024ΕΛ'!AE119</f>
        <v>0</v>
      </c>
      <c r="AF119" s="83">
        <f>'04.2024ΕΛ'!AF119</f>
        <v>0</v>
      </c>
      <c r="AG119" s="9">
        <f>'04.2024ΕΛ'!AG119</f>
        <v>0</v>
      </c>
      <c r="AH119" s="10">
        <f>'04.2024ΕΛ'!AH119</f>
        <v>0</v>
      </c>
      <c r="AI119" s="10">
        <f>'04.2024ΕΛ'!AI119</f>
        <v>0</v>
      </c>
      <c r="AJ119" s="10">
        <f>'04.2024ΕΛ'!AJ119</f>
        <v>0</v>
      </c>
      <c r="AK119" s="30">
        <f>'04.2024ΕΛ'!AK119</f>
        <v>0</v>
      </c>
      <c r="AL119" s="83">
        <f>'04.2024ΕΛ'!AL119</f>
        <v>0</v>
      </c>
      <c r="AM119" s="9">
        <f>'04.2024ΕΛ'!AM119</f>
        <v>0</v>
      </c>
      <c r="AN119" s="10">
        <f>'04.2024ΕΛ'!AN119</f>
        <v>0</v>
      </c>
      <c r="AO119" s="10">
        <f>'04.2024ΕΛ'!AO119</f>
        <v>0</v>
      </c>
      <c r="AP119" s="10">
        <f>'04.2024ΕΛ'!AP119</f>
        <v>0</v>
      </c>
      <c r="AQ119" s="30">
        <f>'04.2024ΕΛ'!AQ119</f>
        <v>0</v>
      </c>
      <c r="AR119" s="83">
        <f>'04.2024ΕΛ'!AR119</f>
        <v>0</v>
      </c>
      <c r="AS119" s="9">
        <f>'04.2024ΕΛ'!AS119</f>
        <v>0</v>
      </c>
      <c r="AT119" s="10">
        <f>'04.2024ΕΛ'!AT119</f>
        <v>0</v>
      </c>
      <c r="AU119" s="10">
        <f>'04.2024ΕΛ'!AU119</f>
        <v>0</v>
      </c>
      <c r="AV119" s="10">
        <f>'04.2024ΕΛ'!AV119</f>
        <v>0</v>
      </c>
      <c r="AW119" s="30">
        <f>'04.2024ΕΛ'!AW119</f>
        <v>0</v>
      </c>
      <c r="AX119" s="83">
        <f>'04.2024ΕΛ'!AX119</f>
        <v>0</v>
      </c>
      <c r="AY119" s="9">
        <f>'04.2024ΕΛ'!AY119</f>
        <v>0</v>
      </c>
      <c r="AZ119" s="10">
        <f>'04.2024ΕΛ'!AZ119</f>
        <v>0</v>
      </c>
      <c r="BA119" s="10">
        <f>'04.2024ΕΛ'!BA119</f>
        <v>0</v>
      </c>
      <c r="BB119" s="10">
        <f>'04.2024ΕΛ'!BB119</f>
        <v>0</v>
      </c>
      <c r="BC119" s="30">
        <f>'04.2024ΕΛ'!BC119</f>
        <v>0</v>
      </c>
      <c r="BD119" s="83">
        <f>'04.2024ΕΛ'!BD119</f>
        <v>0</v>
      </c>
      <c r="BE119" s="9">
        <f>'04.2024ΕΛ'!BE119</f>
        <v>0</v>
      </c>
      <c r="BF119" s="10">
        <f>'04.2024ΕΛ'!BF119</f>
        <v>0</v>
      </c>
      <c r="BG119" s="10">
        <f>'04.2024ΕΛ'!BG119</f>
        <v>0</v>
      </c>
      <c r="BH119" s="10">
        <f>'04.2024ΕΛ'!BH119</f>
        <v>0</v>
      </c>
      <c r="BI119" s="30">
        <f>'04.2024ΕΛ'!BI119</f>
        <v>0</v>
      </c>
      <c r="BJ119" s="83">
        <f>'04.2024ΕΛ'!BJ119</f>
        <v>0</v>
      </c>
      <c r="BK119" s="9">
        <f>'04.2024ΕΛ'!BK119</f>
        <v>43</v>
      </c>
      <c r="BL119" s="10">
        <f>'04.2024ΕΛ'!BL119</f>
        <v>0</v>
      </c>
      <c r="BM119" s="10">
        <f>'04.2024ΕΛ'!BM119</f>
        <v>84675</v>
      </c>
      <c r="BN119" s="10">
        <f>'04.2024ΕΛ'!BN113</f>
        <v>9081.6583333333328</v>
      </c>
      <c r="BO119" s="30">
        <f>'04.2024ΕΛ'!BO113</f>
        <v>18636.010000000002</v>
      </c>
      <c r="BP119" s="83">
        <f>'04.2024ΕΛ'!BP113</f>
        <v>155.30008333333336</v>
      </c>
    </row>
    <row r="120" spans="1:68" ht="19.5" customHeight="1" outlineLevel="1" x14ac:dyDescent="0.3">
      <c r="A120" s="154"/>
      <c r="B120" s="139" t="str">
        <v>CNG</v>
      </c>
      <c r="C120" s="9">
        <f>'04.2024ΕΛ'!C120</f>
        <v>0</v>
      </c>
      <c r="D120" s="10">
        <f>'04.2024ΕΛ'!D120</f>
        <v>0</v>
      </c>
      <c r="E120" s="10">
        <f>'04.2024ΕΛ'!E120</f>
        <v>0</v>
      </c>
      <c r="F120" s="10">
        <f>'04.2024ΕΛ'!F120</f>
        <v>0</v>
      </c>
      <c r="G120" s="30">
        <f>'04.2024ΕΛ'!G120</f>
        <v>0</v>
      </c>
      <c r="H120" s="83">
        <f>'04.2024ΕΛ'!H120</f>
        <v>0</v>
      </c>
      <c r="I120" s="9">
        <f>'04.2024ΕΛ'!I120</f>
        <v>0</v>
      </c>
      <c r="J120" s="10">
        <f>'04.2024ΕΛ'!J120</f>
        <v>0</v>
      </c>
      <c r="K120" s="10">
        <f>'04.2024ΕΛ'!K120</f>
        <v>0</v>
      </c>
      <c r="L120" s="10">
        <f>'04.2024ΕΛ'!L120</f>
        <v>0</v>
      </c>
      <c r="M120" s="30">
        <f>'04.2024ΕΛ'!M120</f>
        <v>0</v>
      </c>
      <c r="N120" s="83">
        <f>'04.2024ΕΛ'!N120</f>
        <v>0</v>
      </c>
      <c r="O120" s="9" t="str">
        <f>'04.2024ΕΛ'!O120</f>
        <v> </v>
      </c>
      <c r="P120" s="10">
        <f>'04.2024ΕΛ'!P120</f>
        <v>0</v>
      </c>
      <c r="Q120" s="10">
        <f>'04.2024ΕΛ'!Q120</f>
        <v>0</v>
      </c>
      <c r="R120" s="10">
        <f>'04.2024ΕΛ'!R120</f>
        <v>0</v>
      </c>
      <c r="S120" s="30">
        <f>'04.2024ΕΛ'!S120</f>
        <v>0</v>
      </c>
      <c r="T120" s="83">
        <f>'04.2024ΕΛ'!T120</f>
        <v>0</v>
      </c>
      <c r="U120" s="9">
        <f>'04.2024ΕΛ'!U120</f>
        <v>0</v>
      </c>
      <c r="V120" s="10">
        <f>'04.2024ΕΛ'!V120</f>
        <v>0</v>
      </c>
      <c r="W120" s="10">
        <f>'04.2024ΕΛ'!W120</f>
        <v>0</v>
      </c>
      <c r="X120" s="10">
        <f>'04.2024ΕΛ'!X120</f>
        <v>0</v>
      </c>
      <c r="Y120" s="30">
        <f>'04.2024ΕΛ'!Y120</f>
        <v>0</v>
      </c>
      <c r="Z120" s="83">
        <f>'04.2024ΕΛ'!Z120</f>
        <v>0</v>
      </c>
      <c r="AA120" s="9">
        <f>'04.2024ΕΛ'!AA120</f>
        <v>0</v>
      </c>
      <c r="AB120" s="10">
        <f>'04.2024ΕΛ'!AB120</f>
        <v>0</v>
      </c>
      <c r="AC120" s="10">
        <f>'04.2024ΕΛ'!AC120</f>
        <v>0</v>
      </c>
      <c r="AD120" s="10">
        <f>'04.2024ΕΛ'!AD120</f>
        <v>0</v>
      </c>
      <c r="AE120" s="30">
        <f>'04.2024ΕΛ'!AE120</f>
        <v>0</v>
      </c>
      <c r="AF120" s="83">
        <f>'04.2024ΕΛ'!AF120</f>
        <v>0</v>
      </c>
      <c r="AG120" s="9">
        <f>'04.2024ΕΛ'!AG120</f>
        <v>0</v>
      </c>
      <c r="AH120" s="10">
        <f>'04.2024ΕΛ'!AH120</f>
        <v>0</v>
      </c>
      <c r="AI120" s="10">
        <f>'04.2024ΕΛ'!AI120</f>
        <v>0</v>
      </c>
      <c r="AJ120" s="10">
        <f>'04.2024ΕΛ'!AJ120</f>
        <v>0</v>
      </c>
      <c r="AK120" s="30">
        <f>'04.2024ΕΛ'!AK120</f>
        <v>0</v>
      </c>
      <c r="AL120" s="83">
        <f>'04.2024ΕΛ'!AL120</f>
        <v>0</v>
      </c>
      <c r="AM120" s="9">
        <f>'04.2024ΕΛ'!AM120</f>
        <v>0</v>
      </c>
      <c r="AN120" s="10">
        <f>'04.2024ΕΛ'!AN120</f>
        <v>0</v>
      </c>
      <c r="AO120" s="10">
        <f>'04.2024ΕΛ'!AO120</f>
        <v>0</v>
      </c>
      <c r="AP120" s="10">
        <f>'04.2024ΕΛ'!AP120</f>
        <v>0</v>
      </c>
      <c r="AQ120" s="30">
        <f>'04.2024ΕΛ'!AQ120</f>
        <v>0</v>
      </c>
      <c r="AR120" s="83">
        <f>'04.2024ΕΛ'!AR120</f>
        <v>0</v>
      </c>
      <c r="AS120" s="9">
        <f>'04.2024ΕΛ'!AS120</f>
        <v>0</v>
      </c>
      <c r="AT120" s="10">
        <f>'04.2024ΕΛ'!AT120</f>
        <v>0</v>
      </c>
      <c r="AU120" s="10">
        <f>'04.2024ΕΛ'!AU120</f>
        <v>0</v>
      </c>
      <c r="AV120" s="10">
        <f>'04.2024ΕΛ'!AV120</f>
        <v>0</v>
      </c>
      <c r="AW120" s="30">
        <f>'04.2024ΕΛ'!AW120</f>
        <v>0</v>
      </c>
      <c r="AX120" s="83">
        <f>'04.2024ΕΛ'!AX120</f>
        <v>0</v>
      </c>
      <c r="AY120" s="9">
        <f>'04.2024ΕΛ'!AY120</f>
        <v>0</v>
      </c>
      <c r="AZ120" s="10">
        <f>'04.2024ΕΛ'!AZ120</f>
        <v>0</v>
      </c>
      <c r="BA120" s="10">
        <f>'04.2024ΕΛ'!BA120</f>
        <v>0</v>
      </c>
      <c r="BB120" s="10">
        <f>'04.2024ΕΛ'!BB120</f>
        <v>0</v>
      </c>
      <c r="BC120" s="30">
        <f>'04.2024ΕΛ'!BC120</f>
        <v>0</v>
      </c>
      <c r="BD120" s="83">
        <f>'04.2024ΕΛ'!BD120</f>
        <v>0</v>
      </c>
      <c r="BE120" s="9">
        <f>'04.2024ΕΛ'!BE120</f>
        <v>0</v>
      </c>
      <c r="BF120" s="10">
        <f>'04.2024ΕΛ'!BF120</f>
        <v>0</v>
      </c>
      <c r="BG120" s="10">
        <f>'04.2024ΕΛ'!BG120</f>
        <v>0</v>
      </c>
      <c r="BH120" s="10">
        <f>'04.2024ΕΛ'!BH120</f>
        <v>0</v>
      </c>
      <c r="BI120" s="30">
        <f>'04.2024ΕΛ'!BI120</f>
        <v>0</v>
      </c>
      <c r="BJ120" s="83">
        <f>'04.2024ΕΛ'!BJ120</f>
        <v>0</v>
      </c>
      <c r="BK120" s="9">
        <f>'04.2024ΕΛ'!BK120</f>
        <v>0</v>
      </c>
      <c r="BL120" s="10">
        <f>'04.2024ΕΛ'!BL120</f>
        <v>0</v>
      </c>
      <c r="BM120" s="10">
        <f>'04.2024ΕΛ'!BM120</f>
        <v>0</v>
      </c>
      <c r="BN120" s="10">
        <f>'04.2024ΕΛ'!BN114</f>
        <v>0</v>
      </c>
      <c r="BO120" s="30">
        <f>'04.2024ΕΛ'!BO114</f>
        <v>0</v>
      </c>
      <c r="BP120" s="83">
        <f>'04.2024ΕΛ'!BP114</f>
        <v>0</v>
      </c>
    </row>
    <row r="121" spans="1:68" ht="19.5" customHeight="1" outlineLevel="1" x14ac:dyDescent="0.3">
      <c r="A121" s="154"/>
      <c r="B121" s="139" t="str">
        <v>INDUSTRIAL</v>
      </c>
      <c r="C121" s="9">
        <f>'04.2024ΕΛ'!C121</f>
        <v>0</v>
      </c>
      <c r="D121" s="10">
        <f>'04.2024ΕΛ'!D121</f>
        <v>0</v>
      </c>
      <c r="E121" s="10">
        <f>'04.2024ΕΛ'!E121</f>
        <v>0</v>
      </c>
      <c r="F121" s="10">
        <f>'04.2024ΕΛ'!F121</f>
        <v>0</v>
      </c>
      <c r="G121" s="30">
        <f>'04.2024ΕΛ'!G121</f>
        <v>0</v>
      </c>
      <c r="H121" s="83">
        <f>'04.2024ΕΛ'!H121</f>
        <v>0</v>
      </c>
      <c r="I121" s="9">
        <f>'04.2024ΕΛ'!I121</f>
        <v>0</v>
      </c>
      <c r="J121" s="10">
        <f>'04.2024ΕΛ'!J121</f>
        <v>0</v>
      </c>
      <c r="K121" s="10">
        <f>'04.2024ΕΛ'!K121</f>
        <v>0</v>
      </c>
      <c r="L121" s="10">
        <f>'04.2024ΕΛ'!L121</f>
        <v>0</v>
      </c>
      <c r="M121" s="30">
        <f>'04.2024ΕΛ'!M121</f>
        <v>0</v>
      </c>
      <c r="N121" s="83">
        <f>'04.2024ΕΛ'!N121</f>
        <v>0</v>
      </c>
      <c r="O121" s="9" t="str">
        <f>'04.2024ΕΛ'!O121</f>
        <v> </v>
      </c>
      <c r="P121" s="10">
        <f>'04.2024ΕΛ'!P121</f>
        <v>0</v>
      </c>
      <c r="Q121" s="10">
        <f>'04.2024ΕΛ'!Q121</f>
        <v>0</v>
      </c>
      <c r="R121" s="10">
        <f>'04.2024ΕΛ'!R121</f>
        <v>0</v>
      </c>
      <c r="S121" s="30">
        <f>'04.2024ΕΛ'!S121</f>
        <v>0</v>
      </c>
      <c r="T121" s="83">
        <f>'04.2024ΕΛ'!T121</f>
        <v>0</v>
      </c>
      <c r="U121" s="9">
        <f>'04.2024ΕΛ'!U121</f>
        <v>0</v>
      </c>
      <c r="V121" s="10">
        <f>'04.2024ΕΛ'!V121</f>
        <v>0</v>
      </c>
      <c r="W121" s="10">
        <f>'04.2024ΕΛ'!W121</f>
        <v>0</v>
      </c>
      <c r="X121" s="10">
        <f>'04.2024ΕΛ'!X121</f>
        <v>0</v>
      </c>
      <c r="Y121" s="30">
        <f>'04.2024ΕΛ'!Y121</f>
        <v>0</v>
      </c>
      <c r="Z121" s="83">
        <f>'04.2024ΕΛ'!Z121</f>
        <v>0</v>
      </c>
      <c r="AA121" s="9">
        <f>'04.2024ΕΛ'!AA121</f>
        <v>0</v>
      </c>
      <c r="AB121" s="10">
        <f>'04.2024ΕΛ'!AB121</f>
        <v>0</v>
      </c>
      <c r="AC121" s="10">
        <f>'04.2024ΕΛ'!AC121</f>
        <v>0</v>
      </c>
      <c r="AD121" s="10">
        <f>'04.2024ΕΛ'!AD121</f>
        <v>0</v>
      </c>
      <c r="AE121" s="30">
        <f>'04.2024ΕΛ'!AE121</f>
        <v>0</v>
      </c>
      <c r="AF121" s="83">
        <f>'04.2024ΕΛ'!AF121</f>
        <v>0</v>
      </c>
      <c r="AG121" s="9">
        <f>'04.2024ΕΛ'!AG121</f>
        <v>0</v>
      </c>
      <c r="AH121" s="10">
        <f>'04.2024ΕΛ'!AH121</f>
        <v>0</v>
      </c>
      <c r="AI121" s="10">
        <f>'04.2024ΕΛ'!AI121</f>
        <v>0</v>
      </c>
      <c r="AJ121" s="10">
        <f>'04.2024ΕΛ'!AJ121</f>
        <v>0</v>
      </c>
      <c r="AK121" s="30">
        <f>'04.2024ΕΛ'!AK121</f>
        <v>0</v>
      </c>
      <c r="AL121" s="83">
        <f>'04.2024ΕΛ'!AL121</f>
        <v>0</v>
      </c>
      <c r="AM121" s="9">
        <f>'04.2024ΕΛ'!AM121</f>
        <v>0</v>
      </c>
      <c r="AN121" s="10">
        <f>'04.2024ΕΛ'!AN121</f>
        <v>0</v>
      </c>
      <c r="AO121" s="10">
        <f>'04.2024ΕΛ'!AO121</f>
        <v>0</v>
      </c>
      <c r="AP121" s="10">
        <f>'04.2024ΕΛ'!AP121</f>
        <v>0</v>
      </c>
      <c r="AQ121" s="30">
        <f>'04.2024ΕΛ'!AQ121</f>
        <v>0</v>
      </c>
      <c r="AR121" s="83">
        <f>'04.2024ΕΛ'!AR121</f>
        <v>0</v>
      </c>
      <c r="AS121" s="9">
        <f>'04.2024ΕΛ'!AS121</f>
        <v>0</v>
      </c>
      <c r="AT121" s="10">
        <f>'04.2024ΕΛ'!AT121</f>
        <v>0</v>
      </c>
      <c r="AU121" s="10">
        <f>'04.2024ΕΛ'!AU121</f>
        <v>0</v>
      </c>
      <c r="AV121" s="10">
        <f>'04.2024ΕΛ'!AV121</f>
        <v>0</v>
      </c>
      <c r="AW121" s="30">
        <f>'04.2024ΕΛ'!AW121</f>
        <v>0</v>
      </c>
      <c r="AX121" s="83">
        <f>'04.2024ΕΛ'!AX121</f>
        <v>0</v>
      </c>
      <c r="AY121" s="9">
        <f>'04.2024ΕΛ'!AY121</f>
        <v>0</v>
      </c>
      <c r="AZ121" s="10">
        <f>'04.2024ΕΛ'!AZ121</f>
        <v>0</v>
      </c>
      <c r="BA121" s="10">
        <f>'04.2024ΕΛ'!BA121</f>
        <v>0</v>
      </c>
      <c r="BB121" s="10">
        <f>'04.2024ΕΛ'!BB121</f>
        <v>0</v>
      </c>
      <c r="BC121" s="30">
        <f>'04.2024ΕΛ'!BC121</f>
        <v>0</v>
      </c>
      <c r="BD121" s="83">
        <f>'04.2024ΕΛ'!BD121</f>
        <v>0</v>
      </c>
      <c r="BE121" s="9">
        <f>'04.2024ΕΛ'!BE121</f>
        <v>0</v>
      </c>
      <c r="BF121" s="10">
        <f>'04.2024ΕΛ'!BF121</f>
        <v>0</v>
      </c>
      <c r="BG121" s="10">
        <f>'04.2024ΕΛ'!BG121</f>
        <v>0</v>
      </c>
      <c r="BH121" s="10">
        <f>'04.2024ΕΛ'!BH121</f>
        <v>0</v>
      </c>
      <c r="BI121" s="30">
        <f>'04.2024ΕΛ'!BI121</f>
        <v>0</v>
      </c>
      <c r="BJ121" s="83">
        <f>'04.2024ΕΛ'!BJ121</f>
        <v>0</v>
      </c>
      <c r="BK121" s="9">
        <f>'04.2024ΕΛ'!BK121</f>
        <v>0</v>
      </c>
      <c r="BL121" s="10">
        <f>'04.2024ΕΛ'!BL121</f>
        <v>0</v>
      </c>
      <c r="BM121" s="10">
        <f>'04.2024ΕΛ'!BM121</f>
        <v>0</v>
      </c>
      <c r="BN121" s="10">
        <f>'04.2024ΕΛ'!BN115</f>
        <v>874140.66666666663</v>
      </c>
      <c r="BO121" s="30">
        <f>'04.2024ΕΛ'!BO115</f>
        <v>6410.8799999999992</v>
      </c>
      <c r="BP121" s="83">
        <f>'04.2024ΕΛ'!BP115</f>
        <v>2136.9599999999996</v>
      </c>
    </row>
    <row r="122" spans="1:68" ht="19.5" customHeight="1" outlineLevel="1" thickBot="1" x14ac:dyDescent="0.35">
      <c r="A122" s="155"/>
      <c r="B122" s="139" t="str">
        <v>AIRCONDITIONING/COGENERATION</v>
      </c>
      <c r="C122" s="160">
        <f>'04.2024ΕΛ'!C122</f>
        <v>0</v>
      </c>
      <c r="D122" s="148">
        <f>'04.2024ΕΛ'!D122</f>
        <v>0</v>
      </c>
      <c r="E122" s="157">
        <f>'04.2024ΕΛ'!E122</f>
        <v>0</v>
      </c>
      <c r="F122" s="10">
        <f>'04.2024ΕΛ'!F122</f>
        <v>0</v>
      </c>
      <c r="G122" s="140">
        <f>'04.2024ΕΛ'!G122</f>
        <v>0</v>
      </c>
      <c r="H122" s="83">
        <f>'04.2024ΕΛ'!H122</f>
        <v>0</v>
      </c>
      <c r="I122" s="160">
        <f>'04.2024ΕΛ'!I122</f>
        <v>0</v>
      </c>
      <c r="J122" s="148">
        <f>'04.2024ΕΛ'!J122</f>
        <v>0</v>
      </c>
      <c r="K122" s="157">
        <f>'04.2024ΕΛ'!K122</f>
        <v>0</v>
      </c>
      <c r="L122" s="10">
        <f>'04.2024ΕΛ'!L122</f>
        <v>0</v>
      </c>
      <c r="M122" s="140">
        <f>'04.2024ΕΛ'!M122</f>
        <v>0</v>
      </c>
      <c r="N122" s="83">
        <f>'04.2024ΕΛ'!N122</f>
        <v>0</v>
      </c>
      <c r="O122" s="160" t="str">
        <f>'04.2024ΕΛ'!O122</f>
        <v> </v>
      </c>
      <c r="P122" s="148">
        <f>'04.2024ΕΛ'!P122</f>
        <v>0</v>
      </c>
      <c r="Q122" s="157">
        <f>'04.2024ΕΛ'!Q122</f>
        <v>0</v>
      </c>
      <c r="R122" s="10">
        <f>'04.2024ΕΛ'!R122</f>
        <v>0</v>
      </c>
      <c r="S122" s="140">
        <f>'04.2024ΕΛ'!S122</f>
        <v>0</v>
      </c>
      <c r="T122" s="83">
        <f>'04.2024ΕΛ'!T122</f>
        <v>0</v>
      </c>
      <c r="U122" s="160">
        <f>'04.2024ΕΛ'!U122</f>
        <v>0</v>
      </c>
      <c r="V122" s="148">
        <f>'04.2024ΕΛ'!V122</f>
        <v>0</v>
      </c>
      <c r="W122" s="157">
        <f>'04.2024ΕΛ'!W122</f>
        <v>0</v>
      </c>
      <c r="X122" s="10">
        <f>'04.2024ΕΛ'!X122</f>
        <v>0</v>
      </c>
      <c r="Y122" s="140">
        <f>'04.2024ΕΛ'!Y122</f>
        <v>0</v>
      </c>
      <c r="Z122" s="83">
        <f>'04.2024ΕΛ'!Z122</f>
        <v>0</v>
      </c>
      <c r="AA122" s="160">
        <f>'04.2024ΕΛ'!AA122</f>
        <v>0</v>
      </c>
      <c r="AB122" s="148">
        <f>'04.2024ΕΛ'!AB122</f>
        <v>0</v>
      </c>
      <c r="AC122" s="157">
        <f>'04.2024ΕΛ'!AC122</f>
        <v>0</v>
      </c>
      <c r="AD122" s="10">
        <f>'04.2024ΕΛ'!AD122</f>
        <v>0</v>
      </c>
      <c r="AE122" s="140">
        <f>'04.2024ΕΛ'!AE122</f>
        <v>0</v>
      </c>
      <c r="AF122" s="83">
        <f>'04.2024ΕΛ'!AF122</f>
        <v>0</v>
      </c>
      <c r="AG122" s="160">
        <f>'04.2024ΕΛ'!AG122</f>
        <v>0</v>
      </c>
      <c r="AH122" s="148">
        <f>'04.2024ΕΛ'!AH122</f>
        <v>0</v>
      </c>
      <c r="AI122" s="157">
        <f>'04.2024ΕΛ'!AI122</f>
        <v>0</v>
      </c>
      <c r="AJ122" s="10">
        <f>'04.2024ΕΛ'!AJ122</f>
        <v>0</v>
      </c>
      <c r="AK122" s="140">
        <f>'04.2024ΕΛ'!AK122</f>
        <v>0</v>
      </c>
      <c r="AL122" s="83">
        <f>'04.2024ΕΛ'!AL122</f>
        <v>0</v>
      </c>
      <c r="AM122" s="160">
        <f>'04.2024ΕΛ'!AM122</f>
        <v>0</v>
      </c>
      <c r="AN122" s="148">
        <f>'04.2024ΕΛ'!AN122</f>
        <v>0</v>
      </c>
      <c r="AO122" s="157">
        <f>'04.2024ΕΛ'!AO122</f>
        <v>0</v>
      </c>
      <c r="AP122" s="10">
        <f>'04.2024ΕΛ'!AP122</f>
        <v>0</v>
      </c>
      <c r="AQ122" s="140">
        <f>'04.2024ΕΛ'!AQ122</f>
        <v>0</v>
      </c>
      <c r="AR122" s="83">
        <f>'04.2024ΕΛ'!AR122</f>
        <v>0</v>
      </c>
      <c r="AS122" s="160">
        <f>'04.2024ΕΛ'!AS122</f>
        <v>0</v>
      </c>
      <c r="AT122" s="148">
        <f>'04.2024ΕΛ'!AT122</f>
        <v>0</v>
      </c>
      <c r="AU122" s="157">
        <f>'04.2024ΕΛ'!AU122</f>
        <v>0</v>
      </c>
      <c r="AV122" s="10">
        <f>'04.2024ΕΛ'!AV122</f>
        <v>0</v>
      </c>
      <c r="AW122" s="140">
        <f>'04.2024ΕΛ'!AW122</f>
        <v>0</v>
      </c>
      <c r="AX122" s="83">
        <f>'04.2024ΕΛ'!AX122</f>
        <v>0</v>
      </c>
      <c r="AY122" s="160">
        <f>'04.2024ΕΛ'!AY122</f>
        <v>0</v>
      </c>
      <c r="AZ122" s="148">
        <f>'04.2024ΕΛ'!AZ122</f>
        <v>0</v>
      </c>
      <c r="BA122" s="157">
        <f>'04.2024ΕΛ'!BA122</f>
        <v>0</v>
      </c>
      <c r="BB122" s="10">
        <f>'04.2024ΕΛ'!BB122</f>
        <v>0</v>
      </c>
      <c r="BC122" s="140">
        <f>'04.2024ΕΛ'!BC122</f>
        <v>0</v>
      </c>
      <c r="BD122" s="83">
        <f>'04.2024ΕΛ'!BD122</f>
        <v>0</v>
      </c>
      <c r="BE122" s="160">
        <f>'04.2024ΕΛ'!BE122</f>
        <v>0</v>
      </c>
      <c r="BF122" s="148">
        <f>'04.2024ΕΛ'!BF122</f>
        <v>0</v>
      </c>
      <c r="BG122" s="157">
        <f>'04.2024ΕΛ'!BG122</f>
        <v>0</v>
      </c>
      <c r="BH122" s="10">
        <f>'04.2024ΕΛ'!BH122</f>
        <v>0</v>
      </c>
      <c r="BI122" s="140">
        <f>'04.2024ΕΛ'!BI122</f>
        <v>0</v>
      </c>
      <c r="BJ122" s="83">
        <f>'04.2024ΕΛ'!BJ122</f>
        <v>0</v>
      </c>
      <c r="BK122" s="160">
        <f>'04.2024ΕΛ'!BK122</f>
        <v>0</v>
      </c>
      <c r="BL122" s="148">
        <f>'04.2024ΕΛ'!BL122</f>
        <v>0</v>
      </c>
      <c r="BM122" s="157">
        <f>'04.2024ΕΛ'!BM122</f>
        <v>0</v>
      </c>
      <c r="BN122" s="10">
        <f>'04.2024ΕΛ'!BN116</f>
        <v>0</v>
      </c>
      <c r="BO122" s="140">
        <f>'04.2024ΕΛ'!BO116</f>
        <v>0</v>
      </c>
      <c r="BP122" s="83">
        <f>'04.2024ΕΛ'!BP116</f>
        <v>0</v>
      </c>
    </row>
    <row r="123" spans="1:68" ht="36" customHeight="1" outlineLevel="1" x14ac:dyDescent="0.3">
      <c r="A123" s="149"/>
      <c r="B123" s="142"/>
      <c r="C123" s="111">
        <f>'04.2024ΕΛ'!C123</f>
        <v>0</v>
      </c>
      <c r="D123" s="107">
        <f>'04.2024ΕΛ'!D123</f>
        <v>0</v>
      </c>
      <c r="E123" s="158">
        <f>'04.2024ΕΛ'!E123</f>
        <v>0</v>
      </c>
      <c r="F123" s="107">
        <f>'04.2024ΕΛ'!F123</f>
        <v>0</v>
      </c>
      <c r="G123" s="110">
        <f>'04.2024ΕΛ'!G123</f>
        <v>0</v>
      </c>
      <c r="H123" s="113">
        <f>'04.2024ΕΛ'!H123</f>
        <v>0</v>
      </c>
      <c r="I123" s="111">
        <f>'04.2024ΕΛ'!I123</f>
        <v>0</v>
      </c>
      <c r="J123" s="107">
        <f>'04.2024ΕΛ'!J123</f>
        <v>0</v>
      </c>
      <c r="K123" s="158">
        <f>'04.2024ΕΛ'!K123</f>
        <v>0</v>
      </c>
      <c r="L123" s="107">
        <f>'04.2024ΕΛ'!L123</f>
        <v>0</v>
      </c>
      <c r="M123" s="110">
        <f>'04.2024ΕΛ'!M123</f>
        <v>0</v>
      </c>
      <c r="N123" s="113">
        <f>'04.2024ΕΛ'!N123</f>
        <v>0</v>
      </c>
      <c r="O123" s="111">
        <f>'04.2024ΕΛ'!O123</f>
        <v>0</v>
      </c>
      <c r="P123" s="107">
        <f>'04.2024ΕΛ'!P123</f>
        <v>0</v>
      </c>
      <c r="Q123" s="158">
        <f>'04.2024ΕΛ'!Q123</f>
        <v>0</v>
      </c>
      <c r="R123" s="107">
        <f>'04.2024ΕΛ'!R123</f>
        <v>0</v>
      </c>
      <c r="S123" s="110">
        <f>'04.2024ΕΛ'!S123</f>
        <v>0</v>
      </c>
      <c r="T123" s="113">
        <f>'04.2024ΕΛ'!T123</f>
        <v>0</v>
      </c>
      <c r="U123" s="111">
        <f>'04.2024ΕΛ'!U123</f>
        <v>0</v>
      </c>
      <c r="V123" s="107">
        <f>'04.2024ΕΛ'!V123</f>
        <v>0</v>
      </c>
      <c r="W123" s="158">
        <f>'04.2024ΕΛ'!W123</f>
        <v>0</v>
      </c>
      <c r="X123" s="107">
        <f>'04.2024ΕΛ'!X123</f>
        <v>0</v>
      </c>
      <c r="Y123" s="110">
        <f>'04.2024ΕΛ'!Y123</f>
        <v>0</v>
      </c>
      <c r="Z123" s="113">
        <f>'04.2024ΕΛ'!Z123</f>
        <v>0</v>
      </c>
      <c r="AA123" s="111">
        <f>'04.2024ΕΛ'!AA123</f>
        <v>0</v>
      </c>
      <c r="AB123" s="107">
        <f>'04.2024ΕΛ'!AB123</f>
        <v>0</v>
      </c>
      <c r="AC123" s="158">
        <f>'04.2024ΕΛ'!AC123</f>
        <v>0</v>
      </c>
      <c r="AD123" s="107">
        <f>'04.2024ΕΛ'!AD123</f>
        <v>0</v>
      </c>
      <c r="AE123" s="110">
        <f>'04.2024ΕΛ'!AE123</f>
        <v>0</v>
      </c>
      <c r="AF123" s="113">
        <f>'04.2024ΕΛ'!AF123</f>
        <v>0</v>
      </c>
      <c r="AG123" s="111">
        <f>'04.2024ΕΛ'!AG123</f>
        <v>0</v>
      </c>
      <c r="AH123" s="107">
        <f>'04.2024ΕΛ'!AH123</f>
        <v>0</v>
      </c>
      <c r="AI123" s="158">
        <f>'04.2024ΕΛ'!AI123</f>
        <v>0</v>
      </c>
      <c r="AJ123" s="107">
        <f>'04.2024ΕΛ'!AJ123</f>
        <v>0</v>
      </c>
      <c r="AK123" s="110">
        <f>'04.2024ΕΛ'!AK123</f>
        <v>0</v>
      </c>
      <c r="AL123" s="113">
        <f>'04.2024ΕΛ'!AL123</f>
        <v>0</v>
      </c>
      <c r="AM123" s="111">
        <f>'04.2024ΕΛ'!AM123</f>
        <v>0</v>
      </c>
      <c r="AN123" s="107">
        <f>'04.2024ΕΛ'!AN123</f>
        <v>0</v>
      </c>
      <c r="AO123" s="158">
        <f>'04.2024ΕΛ'!AO123</f>
        <v>0</v>
      </c>
      <c r="AP123" s="107">
        <f>'04.2024ΕΛ'!AP123</f>
        <v>0</v>
      </c>
      <c r="AQ123" s="110">
        <f>'04.2024ΕΛ'!AQ123</f>
        <v>0</v>
      </c>
      <c r="AR123" s="113">
        <f>'04.2024ΕΛ'!AR123</f>
        <v>0</v>
      </c>
      <c r="AS123" s="111">
        <f>'04.2024ΕΛ'!AS123</f>
        <v>0</v>
      </c>
      <c r="AT123" s="107">
        <f>'04.2024ΕΛ'!AT123</f>
        <v>0</v>
      </c>
      <c r="AU123" s="158">
        <f>'04.2024ΕΛ'!AU123</f>
        <v>0</v>
      </c>
      <c r="AV123" s="107">
        <f>'04.2024ΕΛ'!AV123</f>
        <v>0</v>
      </c>
      <c r="AW123" s="110">
        <f>'04.2024ΕΛ'!AW123</f>
        <v>0</v>
      </c>
      <c r="AX123" s="113">
        <f>'04.2024ΕΛ'!AX123</f>
        <v>0</v>
      </c>
      <c r="AY123" s="111">
        <f>'04.2024ΕΛ'!AY123</f>
        <v>0</v>
      </c>
      <c r="AZ123" s="107">
        <f>'04.2024ΕΛ'!AZ123</f>
        <v>0</v>
      </c>
      <c r="BA123" s="158">
        <f>'04.2024ΕΛ'!BA123</f>
        <v>0</v>
      </c>
      <c r="BB123" s="107">
        <f>'04.2024ΕΛ'!BB123</f>
        <v>0</v>
      </c>
      <c r="BC123" s="110">
        <f>'04.2024ΕΛ'!BC123</f>
        <v>0</v>
      </c>
      <c r="BD123" s="113">
        <f>'04.2024ΕΛ'!BD123</f>
        <v>0</v>
      </c>
      <c r="BE123" s="111">
        <f>'04.2024ΕΛ'!BE123</f>
        <v>0</v>
      </c>
      <c r="BF123" s="107">
        <f>'04.2024ΕΛ'!BF123</f>
        <v>0</v>
      </c>
      <c r="BG123" s="158">
        <f>'04.2024ΕΛ'!BG123</f>
        <v>0</v>
      </c>
      <c r="BH123" s="107">
        <f>'04.2024ΕΛ'!BH123</f>
        <v>0</v>
      </c>
      <c r="BI123" s="110">
        <f>'04.2024ΕΛ'!BI123</f>
        <v>0</v>
      </c>
      <c r="BJ123" s="113">
        <f>'04.2024ΕΛ'!BJ123</f>
        <v>0</v>
      </c>
      <c r="BK123" s="111">
        <f>'04.2024ΕΛ'!BK123</f>
        <v>0</v>
      </c>
      <c r="BL123" s="107">
        <f>'04.2024ΕΛ'!BL123</f>
        <v>0</v>
      </c>
      <c r="BM123" s="158">
        <f>'04.2024ΕΛ'!BM123</f>
        <v>0</v>
      </c>
      <c r="BN123" s="107">
        <f>'04.2024ΕΛ'!BN117</f>
        <v>222.13959917069801</v>
      </c>
      <c r="BO123" s="110">
        <f>'04.2024ΕΛ'!BO117</f>
        <v>8816.4699999999993</v>
      </c>
      <c r="BP123" s="113">
        <f>'04.2024ΕΛ'!BP117</f>
        <v>6.0929302004146502</v>
      </c>
    </row>
    <row r="124" spans="1:68" ht="19.5" customHeight="1" outlineLevel="1" x14ac:dyDescent="0.3">
      <c r="A124" s="150"/>
      <c r="B124" s="55" t="str" cm="1">
        <f t="array" ref="B124:B128">$B$10:$B$14</f>
        <v>RESIDENTIAL</v>
      </c>
      <c r="C124" s="91">
        <f>'04.2024ΕΛ'!C124</f>
        <v>277011</v>
      </c>
      <c r="D124" s="56">
        <f>'04.2024ΕΛ'!D124</f>
        <v>0</v>
      </c>
      <c r="E124" s="56">
        <f>'04.2024ΕΛ'!E124</f>
        <v>53843996</v>
      </c>
      <c r="F124" s="56">
        <f>'04.2024ΕΛ'!F124</f>
        <v>194.37493817935027</v>
      </c>
      <c r="G124" s="56">
        <f>'04.2024ΕΛ'!G124</f>
        <v>1288233.0300000003</v>
      </c>
      <c r="H124" s="161">
        <f>'04.2024ΕΛ'!H124</f>
        <v>4.6504760821772431</v>
      </c>
      <c r="I124" s="91">
        <f>'04.2024ΕΛ'!I124</f>
        <v>118631</v>
      </c>
      <c r="J124" s="56">
        <f>'04.2024ΕΛ'!J124</f>
        <v>0</v>
      </c>
      <c r="K124" s="56">
        <f>'04.2024ΕΛ'!K124</f>
        <v>22770968.013682999</v>
      </c>
      <c r="L124" s="56">
        <f>'04.2024ΕΛ'!L124</f>
        <v>1954.3451956689923</v>
      </c>
      <c r="M124" s="56">
        <f>'04.2024ΕΛ'!M124</f>
        <v>722014.55</v>
      </c>
      <c r="N124" s="161">
        <f>'04.2024ΕΛ'!N124</f>
        <v>63.665740575455146</v>
      </c>
      <c r="O124" s="91">
        <f>'04.2024ΕΛ'!O124</f>
        <v>190309</v>
      </c>
      <c r="P124" s="56">
        <f>'04.2024ΕΛ'!P124</f>
        <v>0</v>
      </c>
      <c r="Q124" s="56">
        <f>'04.2024ΕΛ'!Q124</f>
        <v>36958431</v>
      </c>
      <c r="R124" s="56">
        <f>'04.2024ΕΛ'!R124</f>
        <v>194.20222375189823</v>
      </c>
      <c r="S124" s="56">
        <f>'04.2024ΕΛ'!S124</f>
        <v>1449637.68</v>
      </c>
      <c r="T124" s="161">
        <f>'04.2024ΕΛ'!T124</f>
        <v>7.6172838909352683</v>
      </c>
      <c r="U124" s="91">
        <f>'04.2024ΕΛ'!U124</f>
        <v>1204</v>
      </c>
      <c r="V124" s="56">
        <f>'04.2024ΕΛ'!V124</f>
        <v>0</v>
      </c>
      <c r="W124" s="56">
        <f>'04.2024ΕΛ'!W124</f>
        <v>125097</v>
      </c>
      <c r="X124" s="56">
        <f>'04.2024ΕΛ'!X124</f>
        <v>103.90116279069767</v>
      </c>
      <c r="Y124" s="56">
        <f>'04.2024ΕΛ'!Y124</f>
        <v>9407.5899999999983</v>
      </c>
      <c r="Z124" s="161">
        <f>'04.2024ΕΛ'!Z124</f>
        <v>84.884545937353181</v>
      </c>
      <c r="AA124" s="91">
        <f>'04.2024ΕΛ'!AA124</f>
        <v>2600</v>
      </c>
      <c r="AB124" s="56">
        <f>'04.2024ΕΛ'!AB124</f>
        <v>0</v>
      </c>
      <c r="AC124" s="56">
        <f>'04.2024ΕΛ'!AC124</f>
        <v>435965</v>
      </c>
      <c r="AD124" s="56">
        <f>'04.2024ΕΛ'!AD124</f>
        <v>167.67884615384617</v>
      </c>
      <c r="AE124" s="56">
        <f>'04.2024ΕΛ'!AE124</f>
        <v>21993.120000000006</v>
      </c>
      <c r="AF124" s="161">
        <f>'04.2024ΕΛ'!AF124</f>
        <v>94.527064370965903</v>
      </c>
      <c r="AG124" s="91">
        <f>'04.2024ΕΛ'!AG124</f>
        <v>1248</v>
      </c>
      <c r="AH124" s="56">
        <f>'04.2024ΕΛ'!AH124</f>
        <v>0</v>
      </c>
      <c r="AI124" s="56">
        <f>'04.2024ΕΛ'!AI124</f>
        <v>169460</v>
      </c>
      <c r="AJ124" s="56">
        <f>'04.2024ΕΛ'!AJ124</f>
        <v>135.78525641025641</v>
      </c>
      <c r="AK124" s="56">
        <f>'04.2024ΕΛ'!AK124</f>
        <v>10361.94</v>
      </c>
      <c r="AL124" s="161">
        <f>'04.2024ΕΛ'!AL124</f>
        <v>100.46167903722449</v>
      </c>
      <c r="AM124" s="91">
        <f>'04.2024ΕΛ'!AM124</f>
        <v>0</v>
      </c>
      <c r="AN124" s="56">
        <f>'04.2024ΕΛ'!AN124</f>
        <v>0</v>
      </c>
      <c r="AO124" s="56">
        <f>'04.2024ΕΛ'!AO124</f>
        <v>0</v>
      </c>
      <c r="AP124" s="56">
        <f>'04.2024ΕΛ'!AP124</f>
        <v>0</v>
      </c>
      <c r="AQ124" s="56">
        <f>'04.2024ΕΛ'!AQ124</f>
        <v>0</v>
      </c>
      <c r="AR124" s="161">
        <f>'04.2024ΕΛ'!AR124</f>
        <v>0</v>
      </c>
      <c r="AS124" s="91">
        <f>'04.2024ΕΛ'!AS124</f>
        <v>0</v>
      </c>
      <c r="AT124" s="56">
        <f>'04.2024ΕΛ'!AT124</f>
        <v>0</v>
      </c>
      <c r="AU124" s="56">
        <f>'04.2024ΕΛ'!AU124</f>
        <v>0</v>
      </c>
      <c r="AV124" s="56">
        <f>'04.2024ΕΛ'!AV124</f>
        <v>0</v>
      </c>
      <c r="AW124" s="56">
        <f>'04.2024ΕΛ'!AW124</f>
        <v>0</v>
      </c>
      <c r="AX124" s="161">
        <f>'04.2024ΕΛ'!AX124</f>
        <v>0</v>
      </c>
      <c r="AY124" s="91">
        <f>'04.2024ΕΛ'!AY124</f>
        <v>0</v>
      </c>
      <c r="AZ124" s="56">
        <f>'04.2024ΕΛ'!AZ124</f>
        <v>0</v>
      </c>
      <c r="BA124" s="56">
        <f>'04.2024ΕΛ'!BA124</f>
        <v>0</v>
      </c>
      <c r="BB124" s="56">
        <f>'04.2024ΕΛ'!BB124</f>
        <v>0</v>
      </c>
      <c r="BC124" s="56">
        <f>'04.2024ΕΛ'!BC124</f>
        <v>0</v>
      </c>
      <c r="BD124" s="161">
        <f>'04.2024ΕΛ'!BD124</f>
        <v>0</v>
      </c>
      <c r="BE124" s="91">
        <f>'04.2024ΕΛ'!BE124</f>
        <v>0</v>
      </c>
      <c r="BF124" s="56">
        <f>'04.2024ΕΛ'!BF124</f>
        <v>0</v>
      </c>
      <c r="BG124" s="56">
        <f>'04.2024ΕΛ'!BG124</f>
        <v>0</v>
      </c>
      <c r="BH124" s="56">
        <f>'04.2024ΕΛ'!BH124</f>
        <v>0</v>
      </c>
      <c r="BI124" s="56">
        <f>'04.2024ΕΛ'!BI124</f>
        <v>0</v>
      </c>
      <c r="BJ124" s="161">
        <f>'04.2024ΕΛ'!BJ124</f>
        <v>0</v>
      </c>
      <c r="BK124" s="91">
        <f>'04.2024ΕΛ'!BK124</f>
        <v>591003</v>
      </c>
      <c r="BL124" s="56">
        <f>'04.2024ΕΛ'!BL124</f>
        <v>0</v>
      </c>
      <c r="BM124" s="56">
        <f>'04.2024ΕΛ'!BM124</f>
        <v>114303917.01368299</v>
      </c>
      <c r="BN124" s="56">
        <f>'04.2024ΕΛ'!BN118</f>
        <v>168.63319088319088</v>
      </c>
      <c r="BO124" s="56">
        <f>'04.2024ΕΛ'!BO118</f>
        <v>7039.41</v>
      </c>
      <c r="BP124" s="161">
        <f>'04.2024ΕΛ'!BP118</f>
        <v>5.0138247863247862</v>
      </c>
    </row>
    <row r="125" spans="1:68" ht="19.5" customHeight="1" outlineLevel="1" x14ac:dyDescent="0.3">
      <c r="A125" s="150"/>
      <c r="B125" s="55" t="str">
        <v>COMMERCIAL</v>
      </c>
      <c r="C125" s="91">
        <f>'04.2024ΕΛ'!C125</f>
        <v>5491</v>
      </c>
      <c r="D125" s="56">
        <f>'04.2024ΕΛ'!D125</f>
        <v>0</v>
      </c>
      <c r="E125" s="56">
        <f>'04.2024ΕΛ'!E125</f>
        <v>18425591</v>
      </c>
      <c r="F125" s="56">
        <f>'04.2024ΕΛ'!F125</f>
        <v>3355.5984338007647</v>
      </c>
      <c r="G125" s="56">
        <f>'04.2024ΕΛ'!G125</f>
        <v>280410.96000000008</v>
      </c>
      <c r="H125" s="161">
        <f>'04.2024ΕΛ'!H125</f>
        <v>51.06737570570025</v>
      </c>
      <c r="I125" s="91">
        <f>'04.2024ΕΛ'!I125</f>
        <v>2911</v>
      </c>
      <c r="J125" s="56">
        <f>'04.2024ΕΛ'!J125</f>
        <v>0</v>
      </c>
      <c r="K125" s="56">
        <f>'04.2024ΕΛ'!K125</f>
        <v>9974943</v>
      </c>
      <c r="L125" s="56">
        <f>'04.2024ΕΛ'!L125</f>
        <v>29534.903738718996</v>
      </c>
      <c r="M125" s="56">
        <f>'04.2024ΕΛ'!M125</f>
        <v>187484.61999999997</v>
      </c>
      <c r="N125" s="161">
        <f>'04.2024ΕΛ'!N125</f>
        <v>565.075858964791</v>
      </c>
      <c r="O125" s="91">
        <f>'04.2024ΕΛ'!O125</f>
        <v>7552</v>
      </c>
      <c r="P125" s="56">
        <f>'04.2024ΕΛ'!P125</f>
        <v>0</v>
      </c>
      <c r="Q125" s="56">
        <f>'04.2024ΕΛ'!Q125</f>
        <v>53024393</v>
      </c>
      <c r="R125" s="56">
        <f>'04.2024ΕΛ'!R125</f>
        <v>7021.2384798728817</v>
      </c>
      <c r="S125" s="56">
        <f>'04.2024ΕΛ'!S125</f>
        <v>954884.14</v>
      </c>
      <c r="T125" s="161">
        <f>'04.2024ΕΛ'!T125</f>
        <v>126.44122616525424</v>
      </c>
      <c r="U125" s="91">
        <f>'04.2024ΕΛ'!U125</f>
        <v>36</v>
      </c>
      <c r="V125" s="56">
        <f>'04.2024ΕΛ'!V125</f>
        <v>0</v>
      </c>
      <c r="W125" s="56">
        <f>'04.2024ΕΛ'!W125</f>
        <v>2216791</v>
      </c>
      <c r="X125" s="56">
        <f>'04.2024ΕΛ'!X125</f>
        <v>61577.527777777781</v>
      </c>
      <c r="Y125" s="56">
        <f>'04.2024ΕΛ'!Y125</f>
        <v>36639.439999999988</v>
      </c>
      <c r="Z125" s="161">
        <f>'04.2024ΕΛ'!Z125</f>
        <v>6603.7917222222222</v>
      </c>
      <c r="AA125" s="91">
        <f>'04.2024ΕΛ'!AA125</f>
        <v>45</v>
      </c>
      <c r="AB125" s="56">
        <f>'04.2024ΕΛ'!AB125</f>
        <v>0</v>
      </c>
      <c r="AC125" s="56">
        <f>'04.2024ΕΛ'!AC125</f>
        <v>772119</v>
      </c>
      <c r="AD125" s="56">
        <f>'04.2024ΕΛ'!AD125</f>
        <v>17158.2</v>
      </c>
      <c r="AE125" s="56">
        <f>'04.2024ΕΛ'!AE125</f>
        <v>12501.189999999999</v>
      </c>
      <c r="AF125" s="161">
        <f>'04.2024ΕΛ'!AF125</f>
        <v>4095.4454761904767</v>
      </c>
      <c r="AG125" s="91">
        <f>'04.2024ΕΛ'!AG125</f>
        <v>20</v>
      </c>
      <c r="AH125" s="56">
        <f>'04.2024ΕΛ'!AH125</f>
        <v>0</v>
      </c>
      <c r="AI125" s="56">
        <f>'04.2024ΕΛ'!AI125</f>
        <v>3306490</v>
      </c>
      <c r="AJ125" s="56">
        <f>'04.2024ΕΛ'!AJ125</f>
        <v>165324.5</v>
      </c>
      <c r="AK125" s="56">
        <f>'04.2024ΕΛ'!AK125</f>
        <v>44238.989999999991</v>
      </c>
      <c r="AL125" s="161">
        <f>'04.2024ΕΛ'!AL125</f>
        <v>14332.510264367815</v>
      </c>
      <c r="AM125" s="91">
        <f>'04.2024ΕΛ'!AM125</f>
        <v>0</v>
      </c>
      <c r="AN125" s="56">
        <f>'04.2024ΕΛ'!AN125</f>
        <v>0</v>
      </c>
      <c r="AO125" s="56">
        <f>'04.2024ΕΛ'!AO125</f>
        <v>0</v>
      </c>
      <c r="AP125" s="56">
        <f>'04.2024ΕΛ'!AP125</f>
        <v>0</v>
      </c>
      <c r="AQ125" s="56">
        <f>'04.2024ΕΛ'!AQ125</f>
        <v>0</v>
      </c>
      <c r="AR125" s="161">
        <f>'04.2024ΕΛ'!AR125</f>
        <v>0</v>
      </c>
      <c r="AS125" s="91">
        <f>'04.2024ΕΛ'!AS125</f>
        <v>0</v>
      </c>
      <c r="AT125" s="56">
        <f>'04.2024ΕΛ'!AT125</f>
        <v>0</v>
      </c>
      <c r="AU125" s="56">
        <f>'04.2024ΕΛ'!AU125</f>
        <v>0</v>
      </c>
      <c r="AV125" s="56">
        <f>'04.2024ΕΛ'!AV125</f>
        <v>0</v>
      </c>
      <c r="AW125" s="56">
        <f>'04.2024ΕΛ'!AW125</f>
        <v>0</v>
      </c>
      <c r="AX125" s="161">
        <f>'04.2024ΕΛ'!AX125</f>
        <v>0</v>
      </c>
      <c r="AY125" s="91">
        <f>'04.2024ΕΛ'!AY125</f>
        <v>0</v>
      </c>
      <c r="AZ125" s="56">
        <f>'04.2024ΕΛ'!AZ125</f>
        <v>0</v>
      </c>
      <c r="BA125" s="56">
        <f>'04.2024ΕΛ'!BA125</f>
        <v>0</v>
      </c>
      <c r="BB125" s="56">
        <f>'04.2024ΕΛ'!BB125</f>
        <v>0</v>
      </c>
      <c r="BC125" s="56">
        <f>'04.2024ΕΛ'!BC125</f>
        <v>0</v>
      </c>
      <c r="BD125" s="161">
        <f>'04.2024ΕΛ'!BD125</f>
        <v>0</v>
      </c>
      <c r="BE125" s="91">
        <f>'04.2024ΕΛ'!BE125</f>
        <v>0</v>
      </c>
      <c r="BF125" s="56">
        <f>'04.2024ΕΛ'!BF125</f>
        <v>0</v>
      </c>
      <c r="BG125" s="56">
        <f>'04.2024ΕΛ'!BG125</f>
        <v>0</v>
      </c>
      <c r="BH125" s="56">
        <f>'04.2024ΕΛ'!BH125</f>
        <v>0</v>
      </c>
      <c r="BI125" s="56">
        <f>'04.2024ΕΛ'!BI125</f>
        <v>0</v>
      </c>
      <c r="BJ125" s="161">
        <f>'04.2024ΕΛ'!BJ125</f>
        <v>0</v>
      </c>
      <c r="BK125" s="91">
        <f>'04.2024ΕΛ'!BK125</f>
        <v>16055</v>
      </c>
      <c r="BL125" s="56">
        <f>'04.2024ΕΛ'!BL125</f>
        <v>0</v>
      </c>
      <c r="BM125" s="56">
        <f>'04.2024ΕΛ'!BM125</f>
        <v>87720327</v>
      </c>
      <c r="BN125" s="56">
        <f>'04.2024ΕΛ'!BN119</f>
        <v>1969.1860465116279</v>
      </c>
      <c r="BO125" s="56">
        <f>'04.2024ΕΛ'!BO119</f>
        <v>1777.06</v>
      </c>
      <c r="BP125" s="161">
        <f>'04.2024ΕΛ'!BP119</f>
        <v>41.326976744186048</v>
      </c>
    </row>
    <row r="126" spans="1:68" ht="19.5" customHeight="1" outlineLevel="1" x14ac:dyDescent="0.3">
      <c r="A126" s="150"/>
      <c r="B126" s="55" t="str">
        <v>CNG</v>
      </c>
      <c r="C126" s="91">
        <f>'04.2024ΕΛ'!C126</f>
        <v>6</v>
      </c>
      <c r="D126" s="56">
        <f>'04.2024ΕΛ'!D126</f>
        <v>0</v>
      </c>
      <c r="E126" s="56">
        <f>'04.2024ΕΛ'!E126</f>
        <v>5268093</v>
      </c>
      <c r="F126" s="56">
        <f>'04.2024ΕΛ'!F126</f>
        <v>878015.5</v>
      </c>
      <c r="G126" s="56">
        <f>'04.2024ΕΛ'!G126</f>
        <v>5546.25</v>
      </c>
      <c r="H126" s="161">
        <f>'04.2024ΕΛ'!H126</f>
        <v>924.375</v>
      </c>
      <c r="I126" s="91">
        <f>'04.2024ΕΛ'!I126</f>
        <v>4</v>
      </c>
      <c r="J126" s="56">
        <f>'04.2024ΕΛ'!J126</f>
        <v>0</v>
      </c>
      <c r="K126" s="56">
        <f>'04.2024ΕΛ'!K126</f>
        <v>1444029</v>
      </c>
      <c r="L126" s="56">
        <f>'04.2024ΕΛ'!L126</f>
        <v>915403.5</v>
      </c>
      <c r="M126" s="56">
        <f>'04.2024ΕΛ'!M126</f>
        <v>3384.9399999999996</v>
      </c>
      <c r="N126" s="161">
        <f>'04.2024ΕΛ'!N126</f>
        <v>2145.7949999999996</v>
      </c>
      <c r="O126" s="91">
        <f>'04.2024ΕΛ'!O126</f>
        <v>0</v>
      </c>
      <c r="P126" s="56">
        <f>'04.2024ΕΛ'!P126</f>
        <v>0</v>
      </c>
      <c r="Q126" s="56">
        <f>'04.2024ΕΛ'!Q126</f>
        <v>0</v>
      </c>
      <c r="R126" s="56">
        <f>'04.2024ΕΛ'!R126</f>
        <v>0</v>
      </c>
      <c r="S126" s="56">
        <f>'04.2024ΕΛ'!S126</f>
        <v>0</v>
      </c>
      <c r="T126" s="161">
        <f>'04.2024ΕΛ'!T126</f>
        <v>0</v>
      </c>
      <c r="U126" s="91">
        <f>'04.2024ΕΛ'!U126</f>
        <v>0</v>
      </c>
      <c r="V126" s="56">
        <f>'04.2024ΕΛ'!V126</f>
        <v>0</v>
      </c>
      <c r="W126" s="56">
        <f>'04.2024ΕΛ'!W126</f>
        <v>0</v>
      </c>
      <c r="X126" s="56">
        <f>'04.2024ΕΛ'!X126</f>
        <v>0</v>
      </c>
      <c r="Y126" s="56">
        <f>'04.2024ΕΛ'!Y126</f>
        <v>0</v>
      </c>
      <c r="Z126" s="161">
        <f>'04.2024ΕΛ'!Z126</f>
        <v>0</v>
      </c>
      <c r="AA126" s="91">
        <f>'04.2024ΕΛ'!AA126</f>
        <v>0</v>
      </c>
      <c r="AB126" s="56">
        <f>'04.2024ΕΛ'!AB126</f>
        <v>0</v>
      </c>
      <c r="AC126" s="56">
        <f>'04.2024ΕΛ'!AC126</f>
        <v>0</v>
      </c>
      <c r="AD126" s="56">
        <f>'04.2024ΕΛ'!AD126</f>
        <v>0</v>
      </c>
      <c r="AE126" s="56">
        <f>'04.2024ΕΛ'!AE126</f>
        <v>0</v>
      </c>
      <c r="AF126" s="161">
        <f>'04.2024ΕΛ'!AF126</f>
        <v>0</v>
      </c>
      <c r="AG126" s="91">
        <f>'04.2024ΕΛ'!AG126</f>
        <v>0</v>
      </c>
      <c r="AH126" s="56">
        <f>'04.2024ΕΛ'!AH126</f>
        <v>0</v>
      </c>
      <c r="AI126" s="56">
        <f>'04.2024ΕΛ'!AI126</f>
        <v>0</v>
      </c>
      <c r="AJ126" s="56">
        <f>'04.2024ΕΛ'!AJ126</f>
        <v>0</v>
      </c>
      <c r="AK126" s="56">
        <f>'04.2024ΕΛ'!AK126</f>
        <v>0</v>
      </c>
      <c r="AL126" s="161">
        <f>'04.2024ΕΛ'!AL126</f>
        <v>0</v>
      </c>
      <c r="AM126" s="91">
        <f>'04.2024ΕΛ'!AM126</f>
        <v>0</v>
      </c>
      <c r="AN126" s="56">
        <f>'04.2024ΕΛ'!AN126</f>
        <v>0</v>
      </c>
      <c r="AO126" s="56">
        <f>'04.2024ΕΛ'!AO126</f>
        <v>0</v>
      </c>
      <c r="AP126" s="56">
        <f>'04.2024ΕΛ'!AP126</f>
        <v>0</v>
      </c>
      <c r="AQ126" s="56">
        <f>'04.2024ΕΛ'!AQ126</f>
        <v>0</v>
      </c>
      <c r="AR126" s="161">
        <f>'04.2024ΕΛ'!AR126</f>
        <v>0</v>
      </c>
      <c r="AS126" s="91">
        <f>'04.2024ΕΛ'!AS126</f>
        <v>0</v>
      </c>
      <c r="AT126" s="56">
        <f>'04.2024ΕΛ'!AT126</f>
        <v>0</v>
      </c>
      <c r="AU126" s="56">
        <f>'04.2024ΕΛ'!AU126</f>
        <v>0</v>
      </c>
      <c r="AV126" s="56">
        <f>'04.2024ΕΛ'!AV126</f>
        <v>0</v>
      </c>
      <c r="AW126" s="56">
        <f>'04.2024ΕΛ'!AW126</f>
        <v>0</v>
      </c>
      <c r="AX126" s="161">
        <f>'04.2024ΕΛ'!AX126</f>
        <v>0</v>
      </c>
      <c r="AY126" s="91">
        <f>'04.2024ΕΛ'!AY126</f>
        <v>0</v>
      </c>
      <c r="AZ126" s="56">
        <f>'04.2024ΕΛ'!AZ126</f>
        <v>0</v>
      </c>
      <c r="BA126" s="56">
        <f>'04.2024ΕΛ'!BA126</f>
        <v>0</v>
      </c>
      <c r="BB126" s="56">
        <f>'04.2024ΕΛ'!BB126</f>
        <v>0</v>
      </c>
      <c r="BC126" s="56">
        <f>'04.2024ΕΛ'!BC126</f>
        <v>0</v>
      </c>
      <c r="BD126" s="161">
        <f>'04.2024ΕΛ'!BD126</f>
        <v>0</v>
      </c>
      <c r="BE126" s="91">
        <f>'04.2024ΕΛ'!BE126</f>
        <v>0</v>
      </c>
      <c r="BF126" s="56">
        <f>'04.2024ΕΛ'!BF126</f>
        <v>0</v>
      </c>
      <c r="BG126" s="56">
        <f>'04.2024ΕΛ'!BG126</f>
        <v>0</v>
      </c>
      <c r="BH126" s="56">
        <f>'04.2024ΕΛ'!BH126</f>
        <v>0</v>
      </c>
      <c r="BI126" s="56">
        <f>'04.2024ΕΛ'!BI126</f>
        <v>0</v>
      </c>
      <c r="BJ126" s="161">
        <f>'04.2024ΕΛ'!BJ126</f>
        <v>0</v>
      </c>
      <c r="BK126" s="91">
        <f>'04.2024ΕΛ'!BK126</f>
        <v>10</v>
      </c>
      <c r="BL126" s="56">
        <f>'04.2024ΕΛ'!BL126</f>
        <v>0</v>
      </c>
      <c r="BM126" s="56">
        <f>'04.2024ΕΛ'!BM126</f>
        <v>6712122</v>
      </c>
      <c r="BN126" s="56">
        <f>'04.2024ΕΛ'!BN120</f>
        <v>0</v>
      </c>
      <c r="BO126" s="56">
        <f>'04.2024ΕΛ'!BO120</f>
        <v>0</v>
      </c>
      <c r="BP126" s="161">
        <f>'04.2024ΕΛ'!BP120</f>
        <v>0</v>
      </c>
    </row>
    <row r="127" spans="1:68" ht="19.5" customHeight="1" outlineLevel="1" x14ac:dyDescent="0.3">
      <c r="A127" s="150"/>
      <c r="B127" s="59" t="str">
        <v>INDUSTRIAL</v>
      </c>
      <c r="C127" s="91">
        <f>'04.2024ΕΛ'!C127</f>
        <v>42</v>
      </c>
      <c r="D127" s="56">
        <f>'04.2024ΕΛ'!D127</f>
        <v>0</v>
      </c>
      <c r="E127" s="56">
        <f>'04.2024ΕΛ'!E127</f>
        <v>49707743</v>
      </c>
      <c r="F127" s="56">
        <f>'04.2024ΕΛ'!F127</f>
        <v>1183517.6904761905</v>
      </c>
      <c r="G127" s="56">
        <f>'04.2024ΕΛ'!G127</f>
        <v>51110.05999999999</v>
      </c>
      <c r="H127" s="161">
        <f>'04.2024ΕΛ'!H127</f>
        <v>1216.9061904761902</v>
      </c>
      <c r="I127" s="91">
        <f>'04.2024ΕΛ'!I127</f>
        <v>47</v>
      </c>
      <c r="J127" s="56">
        <f>'04.2024ΕΛ'!J127</f>
        <v>2</v>
      </c>
      <c r="K127" s="56">
        <f>'04.2024ΕΛ'!K127</f>
        <v>67280333</v>
      </c>
      <c r="L127" s="56">
        <f>'04.2024ΕΛ'!L127</f>
        <v>21435711.32051282</v>
      </c>
      <c r="M127" s="56">
        <f>'04.2024ΕΛ'!M127</f>
        <v>106222.17000000003</v>
      </c>
      <c r="N127" s="161">
        <f>'04.2024ΕΛ'!N127</f>
        <v>27174.135000000002</v>
      </c>
      <c r="O127" s="91">
        <f>'04.2024ΕΛ'!O127</f>
        <v>91</v>
      </c>
      <c r="P127" s="56">
        <f>'04.2024ΕΛ'!P127</f>
        <v>0</v>
      </c>
      <c r="Q127" s="56">
        <f>'04.2024ΕΛ'!Q127</f>
        <v>73586379</v>
      </c>
      <c r="R127" s="56">
        <f>'04.2024ΕΛ'!R127</f>
        <v>808641.52747252746</v>
      </c>
      <c r="S127" s="56">
        <f>'04.2024ΕΛ'!S127</f>
        <v>130209.85000000002</v>
      </c>
      <c r="T127" s="161">
        <f>'04.2024ΕΛ'!T127</f>
        <v>1430.8774725274727</v>
      </c>
      <c r="U127" s="91">
        <f>'04.2024ΕΛ'!U127</f>
        <v>83</v>
      </c>
      <c r="V127" s="56">
        <f>'04.2024ΕΛ'!V127</f>
        <v>0</v>
      </c>
      <c r="W127" s="56">
        <f>'04.2024ΕΛ'!W127</f>
        <v>125281175</v>
      </c>
      <c r="X127" s="56">
        <f>'04.2024ΕΛ'!X127</f>
        <v>1509411.7469879519</v>
      </c>
      <c r="Y127" s="56">
        <f>'04.2024ΕΛ'!Y127</f>
        <v>297379.03999999998</v>
      </c>
      <c r="Z127" s="161">
        <f>'04.2024ΕΛ'!Z127</f>
        <v>26203.023164846851</v>
      </c>
      <c r="AA127" s="91">
        <f>'04.2024ΕΛ'!AA127</f>
        <v>42</v>
      </c>
      <c r="AB127" s="56">
        <f>'04.2024ΕΛ'!AB127</f>
        <v>0</v>
      </c>
      <c r="AC127" s="56">
        <f>'04.2024ΕΛ'!AC127</f>
        <v>64176291</v>
      </c>
      <c r="AD127" s="56">
        <f>'04.2024ΕΛ'!AD127</f>
        <v>1528006.9285714286</v>
      </c>
      <c r="AE127" s="56">
        <f>'04.2024ΕΛ'!AE127</f>
        <v>176499.74</v>
      </c>
      <c r="AF127" s="161">
        <f>'04.2024ΕΛ'!AF127</f>
        <v>19376.568000000003</v>
      </c>
      <c r="AG127" s="91">
        <f>'04.2024ΕΛ'!AG127</f>
        <v>27</v>
      </c>
      <c r="AH127" s="56">
        <f>'04.2024ΕΛ'!AH127</f>
        <v>0</v>
      </c>
      <c r="AI127" s="56">
        <f>'04.2024ΕΛ'!AI127</f>
        <v>53600404</v>
      </c>
      <c r="AJ127" s="56">
        <f>'04.2024ΕΛ'!AJ127</f>
        <v>1985200.1481481481</v>
      </c>
      <c r="AK127" s="56">
        <f>'04.2024ΕΛ'!AK127</f>
        <v>128943.49999999999</v>
      </c>
      <c r="AL127" s="161">
        <f>'04.2024ΕΛ'!AL127</f>
        <v>28132.489047619049</v>
      </c>
      <c r="AM127" s="91">
        <f>'04.2024ΕΛ'!AM127</f>
        <v>0</v>
      </c>
      <c r="AN127" s="56">
        <f>'04.2024ΕΛ'!AN127</f>
        <v>0</v>
      </c>
      <c r="AO127" s="56">
        <f>'04.2024ΕΛ'!AO127</f>
        <v>0</v>
      </c>
      <c r="AP127" s="56">
        <f>'04.2024ΕΛ'!AP127</f>
        <v>0</v>
      </c>
      <c r="AQ127" s="56">
        <f>'04.2024ΕΛ'!AQ127</f>
        <v>0</v>
      </c>
      <c r="AR127" s="161">
        <f>'04.2024ΕΛ'!AR127</f>
        <v>0</v>
      </c>
      <c r="AS127" s="91">
        <f>'04.2024ΕΛ'!AS127</f>
        <v>0</v>
      </c>
      <c r="AT127" s="56">
        <f>'04.2024ΕΛ'!AT127</f>
        <v>0</v>
      </c>
      <c r="AU127" s="56">
        <f>'04.2024ΕΛ'!AU127</f>
        <v>0</v>
      </c>
      <c r="AV127" s="56">
        <f>'04.2024ΕΛ'!AV127</f>
        <v>0</v>
      </c>
      <c r="AW127" s="56">
        <f>'04.2024ΕΛ'!AW127</f>
        <v>0</v>
      </c>
      <c r="AX127" s="161">
        <f>'04.2024ΕΛ'!AX127</f>
        <v>0</v>
      </c>
      <c r="AY127" s="91">
        <f>'04.2024ΕΛ'!AY127</f>
        <v>0</v>
      </c>
      <c r="AZ127" s="56">
        <f>'04.2024ΕΛ'!AZ127</f>
        <v>0</v>
      </c>
      <c r="BA127" s="56">
        <f>'04.2024ΕΛ'!BA127</f>
        <v>0</v>
      </c>
      <c r="BB127" s="56">
        <f>'04.2024ΕΛ'!BB127</f>
        <v>0</v>
      </c>
      <c r="BC127" s="56">
        <f>'04.2024ΕΛ'!BC127</f>
        <v>0</v>
      </c>
      <c r="BD127" s="161">
        <f>'04.2024ΕΛ'!BD127</f>
        <v>0</v>
      </c>
      <c r="BE127" s="91">
        <f>'04.2024ΕΛ'!BE127</f>
        <v>1</v>
      </c>
      <c r="BF127" s="56">
        <f>'04.2024ΕΛ'!BF127</f>
        <v>0</v>
      </c>
      <c r="BG127" s="56">
        <f>'04.2024ΕΛ'!BG127</f>
        <v>4290076</v>
      </c>
      <c r="BH127" s="56">
        <f>'04.2024ΕΛ'!BH127</f>
        <v>4290076</v>
      </c>
      <c r="BI127" s="56">
        <f>'04.2024ΕΛ'!BI127</f>
        <v>10104.700000000001</v>
      </c>
      <c r="BJ127" s="161">
        <f>'04.2024ΕΛ'!BJ127</f>
        <v>10104.700000000001</v>
      </c>
      <c r="BK127" s="91">
        <f>'04.2024ΕΛ'!BK127</f>
        <v>333</v>
      </c>
      <c r="BL127" s="56">
        <f>'04.2024ΕΛ'!BL127</f>
        <v>2</v>
      </c>
      <c r="BM127" s="56">
        <f>'04.2024ΕΛ'!BM127</f>
        <v>437922401</v>
      </c>
      <c r="BN127" s="56">
        <f>'04.2024ΕΛ'!BN121</f>
        <v>0</v>
      </c>
      <c r="BO127" s="56">
        <f>'04.2024ΕΛ'!BO121</f>
        <v>0</v>
      </c>
      <c r="BP127" s="161">
        <f>'04.2024ΕΛ'!BP121</f>
        <v>0</v>
      </c>
    </row>
    <row r="128" spans="1:68" ht="19.5" customHeight="1" outlineLevel="1" x14ac:dyDescent="0.3">
      <c r="A128" s="151"/>
      <c r="B128" s="146" t="str">
        <v>AIRCONDITIONING/COGENERATION</v>
      </c>
      <c r="C128" s="91">
        <f>'04.2024ΕΛ'!C128</f>
        <v>0</v>
      </c>
      <c r="D128" s="56">
        <f>'04.2024ΕΛ'!D128</f>
        <v>0</v>
      </c>
      <c r="E128" s="56">
        <f>'04.2024ΕΛ'!E128</f>
        <v>0</v>
      </c>
      <c r="F128" s="56">
        <f>'04.2024ΕΛ'!F128</f>
        <v>0</v>
      </c>
      <c r="G128" s="56">
        <f>'04.2024ΕΛ'!G128</f>
        <v>0</v>
      </c>
      <c r="H128" s="161">
        <f>'04.2024ΕΛ'!H128</f>
        <v>0</v>
      </c>
      <c r="I128" s="91">
        <f>'04.2024ΕΛ'!I128</f>
        <v>0</v>
      </c>
      <c r="J128" s="56">
        <f>'04.2024ΕΛ'!J128</f>
        <v>0</v>
      </c>
      <c r="K128" s="56">
        <f>'04.2024ΕΛ'!K128</f>
        <v>0</v>
      </c>
      <c r="L128" s="56">
        <f>'04.2024ΕΛ'!L128</f>
        <v>0</v>
      </c>
      <c r="M128" s="56">
        <f>'04.2024ΕΛ'!M128</f>
        <v>0</v>
      </c>
      <c r="N128" s="161">
        <f>'04.2024ΕΛ'!N128</f>
        <v>0</v>
      </c>
      <c r="O128" s="91">
        <f>'04.2024ΕΛ'!O128</f>
        <v>59</v>
      </c>
      <c r="P128" s="56">
        <f>'04.2024ΕΛ'!P128</f>
        <v>0</v>
      </c>
      <c r="Q128" s="56">
        <f>'04.2024ΕΛ'!Q128</f>
        <v>1312147</v>
      </c>
      <c r="R128" s="56">
        <f>'04.2024ΕΛ'!R128</f>
        <v>22239.77966101695</v>
      </c>
      <c r="S128" s="56">
        <f>'04.2024ΕΛ'!S128</f>
        <v>7098.8499999999995</v>
      </c>
      <c r="T128" s="161">
        <f>'04.2024ΕΛ'!T128</f>
        <v>120.31949152542371</v>
      </c>
      <c r="U128" s="91">
        <f>'04.2024ΕΛ'!U128</f>
        <v>0</v>
      </c>
      <c r="V128" s="56">
        <f>'04.2024ΕΛ'!V128</f>
        <v>0</v>
      </c>
      <c r="W128" s="56">
        <f>'04.2024ΕΛ'!W128</f>
        <v>0</v>
      </c>
      <c r="X128" s="56">
        <f>'04.2024ΕΛ'!X128</f>
        <v>0</v>
      </c>
      <c r="Y128" s="56">
        <f>'04.2024ΕΛ'!Y128</f>
        <v>0</v>
      </c>
      <c r="Z128" s="161">
        <f>'04.2024ΕΛ'!Z128</f>
        <v>0</v>
      </c>
      <c r="AA128" s="91">
        <f>'04.2024ΕΛ'!AA128</f>
        <v>0</v>
      </c>
      <c r="AB128" s="56">
        <f>'04.2024ΕΛ'!AB128</f>
        <v>0</v>
      </c>
      <c r="AC128" s="56">
        <f>'04.2024ΕΛ'!AC128</f>
        <v>0</v>
      </c>
      <c r="AD128" s="56">
        <f>'04.2024ΕΛ'!AD128</f>
        <v>0</v>
      </c>
      <c r="AE128" s="56">
        <f>'04.2024ΕΛ'!AE128</f>
        <v>0</v>
      </c>
      <c r="AF128" s="161">
        <f>'04.2024ΕΛ'!AF128</f>
        <v>0</v>
      </c>
      <c r="AG128" s="91">
        <f>'04.2024ΕΛ'!AG128</f>
        <v>0</v>
      </c>
      <c r="AH128" s="56">
        <f>'04.2024ΕΛ'!AH128</f>
        <v>0</v>
      </c>
      <c r="AI128" s="56">
        <f>'04.2024ΕΛ'!AI128</f>
        <v>0</v>
      </c>
      <c r="AJ128" s="56">
        <f>'04.2024ΕΛ'!AJ128</f>
        <v>0</v>
      </c>
      <c r="AK128" s="56">
        <f>'04.2024ΕΛ'!AK128</f>
        <v>0</v>
      </c>
      <c r="AL128" s="161">
        <f>'04.2024ΕΛ'!AL128</f>
        <v>0</v>
      </c>
      <c r="AM128" s="91">
        <f>'04.2024ΕΛ'!AM128</f>
        <v>0</v>
      </c>
      <c r="AN128" s="56">
        <f>'04.2024ΕΛ'!AN128</f>
        <v>0</v>
      </c>
      <c r="AO128" s="56">
        <f>'04.2024ΕΛ'!AO128</f>
        <v>0</v>
      </c>
      <c r="AP128" s="56">
        <f>'04.2024ΕΛ'!AP128</f>
        <v>0</v>
      </c>
      <c r="AQ128" s="56">
        <f>'04.2024ΕΛ'!AQ128</f>
        <v>0</v>
      </c>
      <c r="AR128" s="161">
        <f>'04.2024ΕΛ'!AR128</f>
        <v>0</v>
      </c>
      <c r="AS128" s="91">
        <f>'04.2024ΕΛ'!AS128</f>
        <v>0</v>
      </c>
      <c r="AT128" s="56">
        <f>'04.2024ΕΛ'!AT128</f>
        <v>0</v>
      </c>
      <c r="AU128" s="56">
        <f>'04.2024ΕΛ'!AU128</f>
        <v>0</v>
      </c>
      <c r="AV128" s="56">
        <f>'04.2024ΕΛ'!AV128</f>
        <v>0</v>
      </c>
      <c r="AW128" s="56">
        <f>'04.2024ΕΛ'!AW128</f>
        <v>0</v>
      </c>
      <c r="AX128" s="161">
        <f>'04.2024ΕΛ'!AX128</f>
        <v>0</v>
      </c>
      <c r="AY128" s="91">
        <f>'04.2024ΕΛ'!AY128</f>
        <v>0</v>
      </c>
      <c r="AZ128" s="56">
        <f>'04.2024ΕΛ'!AZ128</f>
        <v>0</v>
      </c>
      <c r="BA128" s="56">
        <f>'04.2024ΕΛ'!BA128</f>
        <v>0</v>
      </c>
      <c r="BB128" s="56">
        <f>'04.2024ΕΛ'!BB128</f>
        <v>0</v>
      </c>
      <c r="BC128" s="56">
        <f>'04.2024ΕΛ'!BC128</f>
        <v>0</v>
      </c>
      <c r="BD128" s="161">
        <f>'04.2024ΕΛ'!BD128</f>
        <v>0</v>
      </c>
      <c r="BE128" s="91">
        <f>'04.2024ΕΛ'!BE128</f>
        <v>0</v>
      </c>
      <c r="BF128" s="56">
        <f>'04.2024ΕΛ'!BF128</f>
        <v>0</v>
      </c>
      <c r="BG128" s="56">
        <f>'04.2024ΕΛ'!BG128</f>
        <v>0</v>
      </c>
      <c r="BH128" s="56">
        <f>'04.2024ΕΛ'!BH128</f>
        <v>0</v>
      </c>
      <c r="BI128" s="56">
        <f>'04.2024ΕΛ'!BI128</f>
        <v>0</v>
      </c>
      <c r="BJ128" s="161">
        <f>'04.2024ΕΛ'!BJ128</f>
        <v>0</v>
      </c>
      <c r="BK128" s="91">
        <f>'04.2024ΕΛ'!BK128</f>
        <v>59</v>
      </c>
      <c r="BL128" s="56">
        <f>'04.2024ΕΛ'!BL128</f>
        <v>0</v>
      </c>
      <c r="BM128" s="56">
        <f>'04.2024ΕΛ'!BM128</f>
        <v>1312147</v>
      </c>
      <c r="BN128" s="56">
        <f>'04.2024ΕΛ'!BN122</f>
        <v>0</v>
      </c>
      <c r="BO128" s="56">
        <f>'04.2024ΕΛ'!BO122</f>
        <v>0</v>
      </c>
      <c r="BP128" s="161">
        <f>'04.2024ΕΛ'!BP122</f>
        <v>0</v>
      </c>
    </row>
    <row r="129" spans="1:68" ht="18.600000000000001" outlineLevel="1" thickBot="1" x14ac:dyDescent="0.35">
      <c r="A129" s="152"/>
      <c r="B129" s="60" t="s">
        <v>102</v>
      </c>
      <c r="C129" s="66">
        <f>'04.2024ΕΛ'!C129</f>
        <v>282550</v>
      </c>
      <c r="D129" s="61">
        <f>'04.2024ΕΛ'!D129</f>
        <v>0</v>
      </c>
      <c r="E129" s="61">
        <f>'04.2024ΕΛ'!E129</f>
        <v>127245423</v>
      </c>
      <c r="F129" s="159">
        <f>'04.2024ΕΛ'!F129</f>
        <v>450.34656874889401</v>
      </c>
      <c r="G129" s="64">
        <f>'04.2024ΕΛ'!G129</f>
        <v>1625300.3000000003</v>
      </c>
      <c r="H129" s="65">
        <f>'04.2024ΕΛ'!H129</f>
        <v>5.7522572995929933</v>
      </c>
      <c r="I129" s="66">
        <f>'04.2024ΕΛ'!I129</f>
        <v>121593</v>
      </c>
      <c r="J129" s="61">
        <f>'04.2024ΕΛ'!J129</f>
        <v>2</v>
      </c>
      <c r="K129" s="61">
        <f>'04.2024ΕΛ'!K129</f>
        <v>101470273.01368299</v>
      </c>
      <c r="L129" s="159">
        <f>'04.2024ΕΛ'!L129</f>
        <v>834.49379508765151</v>
      </c>
      <c r="M129" s="64">
        <f>'04.2024ΕΛ'!M129</f>
        <v>1019106.28</v>
      </c>
      <c r="N129" s="65">
        <f>'04.2024ΕΛ'!N129</f>
        <v>8.3811528434557339</v>
      </c>
      <c r="O129" s="66">
        <f>'04.2024ΕΛ'!O129</f>
        <v>198011</v>
      </c>
      <c r="P129" s="61">
        <f>'04.2024ΕΛ'!P129</f>
        <v>0</v>
      </c>
      <c r="Q129" s="61">
        <f>'04.2024ΕΛ'!Q129</f>
        <v>164881350</v>
      </c>
      <c r="R129" s="159">
        <f>'04.2024ΕΛ'!R129</f>
        <v>832.68783047406453</v>
      </c>
      <c r="S129" s="64">
        <f>'04.2024ΕΛ'!S129</f>
        <v>2541830.52</v>
      </c>
      <c r="T129" s="65">
        <f>'04.2024ΕΛ'!T129</f>
        <v>12.836814722414411</v>
      </c>
      <c r="U129" s="66">
        <f>'04.2024ΕΛ'!U129</f>
        <v>1323</v>
      </c>
      <c r="V129" s="61">
        <f>'04.2024ΕΛ'!V129</f>
        <v>0</v>
      </c>
      <c r="W129" s="61">
        <f>'04.2024ΕΛ'!W129</f>
        <v>127623063</v>
      </c>
      <c r="X129" s="159">
        <f>'04.2024ΕΛ'!X129</f>
        <v>96464.900226757367</v>
      </c>
      <c r="Y129" s="64">
        <f>'04.2024ΕΛ'!Y129</f>
        <v>343426.06999999995</v>
      </c>
      <c r="Z129" s="65">
        <f>'04.2024ΕΛ'!Z129</f>
        <v>259.58130763416472</v>
      </c>
      <c r="AA129" s="66">
        <f>'04.2024ΕΛ'!AA129</f>
        <v>2687</v>
      </c>
      <c r="AB129" s="61">
        <f>'04.2024ΕΛ'!AB129</f>
        <v>0</v>
      </c>
      <c r="AC129" s="61">
        <f>'04.2024ΕΛ'!AC129</f>
        <v>65384375</v>
      </c>
      <c r="AD129" s="159">
        <f>'04.2024ΕΛ'!AD129</f>
        <v>24333.596948269445</v>
      </c>
      <c r="AE129" s="64">
        <f>'04.2024ΕΛ'!AE129</f>
        <v>210994.05</v>
      </c>
      <c r="AF129" s="65">
        <f>'04.2024ΕΛ'!AF129</f>
        <v>78.524023074060281</v>
      </c>
      <c r="AG129" s="66">
        <f>'04.2024ΕΛ'!AG129</f>
        <v>1295</v>
      </c>
      <c r="AH129" s="61">
        <f>'04.2024ΕΛ'!AH129</f>
        <v>0</v>
      </c>
      <c r="AI129" s="61">
        <f>'04.2024ΕΛ'!AI129</f>
        <v>57076354</v>
      </c>
      <c r="AJ129" s="159">
        <f>'04.2024ΕΛ'!AJ129</f>
        <v>44074.404633204635</v>
      </c>
      <c r="AK129" s="64">
        <f>'04.2024ΕΛ'!AK129</f>
        <v>183544.43</v>
      </c>
      <c r="AL129" s="65">
        <f>'04.2024ΕΛ'!AL129</f>
        <v>141.73315057915056</v>
      </c>
      <c r="AM129" s="66">
        <f>'04.2024ΕΛ'!AM129</f>
        <v>0</v>
      </c>
      <c r="AN129" s="61">
        <f>'04.2024ΕΛ'!AN129</f>
        <v>0</v>
      </c>
      <c r="AO129" s="61">
        <f>'04.2024ΕΛ'!AO129</f>
        <v>0</v>
      </c>
      <c r="AP129" s="159">
        <f>'04.2024ΕΛ'!AP129</f>
        <v>0</v>
      </c>
      <c r="AQ129" s="64">
        <f>'04.2024ΕΛ'!AQ129</f>
        <v>0</v>
      </c>
      <c r="AR129" s="65">
        <f>'04.2024ΕΛ'!AR129</f>
        <v>0</v>
      </c>
      <c r="AS129" s="66">
        <f>'04.2024ΕΛ'!AS129</f>
        <v>0</v>
      </c>
      <c r="AT129" s="61">
        <f>'04.2024ΕΛ'!AT129</f>
        <v>0</v>
      </c>
      <c r="AU129" s="61">
        <f>'04.2024ΕΛ'!AU129</f>
        <v>0</v>
      </c>
      <c r="AV129" s="159">
        <f>'04.2024ΕΛ'!AV129</f>
        <v>0</v>
      </c>
      <c r="AW129" s="64">
        <f>'04.2024ΕΛ'!AW129</f>
        <v>0</v>
      </c>
      <c r="AX129" s="65">
        <f>'04.2024ΕΛ'!AX129</f>
        <v>0</v>
      </c>
      <c r="AY129" s="66">
        <f>'04.2024ΕΛ'!AY129</f>
        <v>0</v>
      </c>
      <c r="AZ129" s="61">
        <f>'04.2024ΕΛ'!AZ129</f>
        <v>0</v>
      </c>
      <c r="BA129" s="61">
        <f>'04.2024ΕΛ'!BA129</f>
        <v>0</v>
      </c>
      <c r="BB129" s="159">
        <f>'04.2024ΕΛ'!BB129</f>
        <v>0</v>
      </c>
      <c r="BC129" s="64">
        <f>'04.2024ΕΛ'!BC129</f>
        <v>0</v>
      </c>
      <c r="BD129" s="65">
        <f>'04.2024ΕΛ'!BD129</f>
        <v>0</v>
      </c>
      <c r="BE129" s="66">
        <f>'04.2024ΕΛ'!BE129</f>
        <v>1</v>
      </c>
      <c r="BF129" s="61">
        <f>'04.2024ΕΛ'!BF129</f>
        <v>0</v>
      </c>
      <c r="BG129" s="61">
        <f>'04.2024ΕΛ'!BG129</f>
        <v>4290076</v>
      </c>
      <c r="BH129" s="159">
        <f>'04.2024ΕΛ'!BH129</f>
        <v>4290076</v>
      </c>
      <c r="BI129" s="64">
        <f>'04.2024ΕΛ'!BI129</f>
        <v>10104.700000000001</v>
      </c>
      <c r="BJ129" s="65">
        <f>'04.2024ΕΛ'!BJ129</f>
        <v>10104.700000000001</v>
      </c>
      <c r="BK129" s="66">
        <f>'04.2024ΕΛ'!BK129</f>
        <v>607460</v>
      </c>
      <c r="BL129" s="61">
        <f>'04.2024ΕΛ'!BL129</f>
        <v>2</v>
      </c>
      <c r="BM129" s="61">
        <f>'04.2024ΕΛ'!BM129</f>
        <v>647970914.01368296</v>
      </c>
      <c r="BN129" s="159">
        <f>IFERROR(BM129/(BK129+BL129),0)</f>
        <v>1066.6855112149944</v>
      </c>
      <c r="BO129" s="64">
        <f>SUM(BO124:BO127)</f>
        <v>8816.4699999999993</v>
      </c>
      <c r="BP129" s="65">
        <f>IFERROR(BO129/(BK129+BL129),0)</f>
        <v>1.4513615666494364E-2</v>
      </c>
    </row>
    <row r="130" spans="1:68" x14ac:dyDescent="0.3">
      <c r="R130" s="34"/>
    </row>
    <row r="132" spans="1:68" x14ac:dyDescent="0.3">
      <c r="B132" s="72" t="s">
        <v>54</v>
      </c>
      <c r="M132" s="34"/>
    </row>
    <row r="133" spans="1:68" s="6" customFormat="1" x14ac:dyDescent="0.3">
      <c r="C133" s="17"/>
      <c r="E133" s="5"/>
      <c r="F133" s="5"/>
      <c r="G133" s="186"/>
      <c r="H133" s="186"/>
      <c r="K133" s="5"/>
      <c r="L133" s="32"/>
      <c r="M133" s="5"/>
      <c r="N133" s="34"/>
      <c r="O133" s="5"/>
      <c r="P133" s="5"/>
      <c r="Q133" s="5"/>
      <c r="R133" s="5"/>
      <c r="S133" s="186"/>
      <c r="T133" s="186"/>
      <c r="U133" s="5"/>
      <c r="V133" s="5"/>
      <c r="W133" s="5"/>
      <c r="X133" s="5"/>
      <c r="Y133" s="186"/>
      <c r="Z133" s="186"/>
      <c r="AA133" s="5"/>
      <c r="AB133" s="5"/>
      <c r="AC133" s="5"/>
      <c r="AD133" s="5"/>
      <c r="AE133" s="186"/>
      <c r="AF133" s="186"/>
      <c r="AG133" s="5"/>
      <c r="AH133" s="5"/>
      <c r="AI133" s="5"/>
      <c r="AJ133" s="5"/>
      <c r="AK133" s="186"/>
      <c r="AL133" s="186"/>
      <c r="AM133" s="5"/>
      <c r="AN133" s="5"/>
      <c r="AO133" s="5"/>
      <c r="AP133" s="5"/>
      <c r="AQ133" s="186"/>
      <c r="AR133" s="186"/>
      <c r="AS133" s="5"/>
      <c r="AT133" s="5"/>
      <c r="AU133" s="5"/>
      <c r="AV133" s="5"/>
      <c r="AW133" s="186"/>
      <c r="AX133" s="186"/>
      <c r="AY133" s="5"/>
      <c r="AZ133" s="5"/>
      <c r="BA133" s="5"/>
      <c r="BB133" s="5"/>
      <c r="BC133" s="186"/>
      <c r="BD133" s="186"/>
      <c r="BE133" s="5"/>
      <c r="BF133" s="5"/>
      <c r="BG133" s="5"/>
      <c r="BH133" s="5"/>
      <c r="BI133" s="186"/>
      <c r="BJ133" s="186"/>
      <c r="BK133" s="5"/>
      <c r="BL133" s="5"/>
      <c r="BM133" s="198"/>
      <c r="BN133" s="198"/>
      <c r="BO133" s="186"/>
      <c r="BP133" s="186"/>
    </row>
    <row r="136" spans="1:68" x14ac:dyDescent="0.3">
      <c r="D136" s="17"/>
    </row>
  </sheetData>
  <mergeCells count="49">
    <mergeCell ref="BE7:BF7"/>
    <mergeCell ref="BK7:BL7"/>
    <mergeCell ref="C7:D7"/>
    <mergeCell ref="I7:J7"/>
    <mergeCell ref="O7:P7"/>
    <mergeCell ref="U7:V7"/>
    <mergeCell ref="AA7:AB7"/>
    <mergeCell ref="AG7:AH7"/>
    <mergeCell ref="AG6:AH6"/>
    <mergeCell ref="AM6:AN6"/>
    <mergeCell ref="AS6:AT6"/>
    <mergeCell ref="AY6:AZ6"/>
    <mergeCell ref="AM7:AN7"/>
    <mergeCell ref="AS7:AT7"/>
    <mergeCell ref="AY7:AZ7"/>
    <mergeCell ref="BE6:BF6"/>
    <mergeCell ref="BK6:BL6"/>
    <mergeCell ref="AM5:AN5"/>
    <mergeCell ref="AS5:AT5"/>
    <mergeCell ref="AY5:AZ5"/>
    <mergeCell ref="BE5:BF5"/>
    <mergeCell ref="BK5:BL5"/>
    <mergeCell ref="C6:D6"/>
    <mergeCell ref="I6:J6"/>
    <mergeCell ref="O6:P6"/>
    <mergeCell ref="U6:V6"/>
    <mergeCell ref="AA6:AB6"/>
    <mergeCell ref="BE4:BJ4"/>
    <mergeCell ref="BK4:BP4"/>
    <mergeCell ref="A5:A8"/>
    <mergeCell ref="B5:B8"/>
    <mergeCell ref="C5:D5"/>
    <mergeCell ref="I5:J5"/>
    <mergeCell ref="O5:P5"/>
    <mergeCell ref="U5:V5"/>
    <mergeCell ref="AA5:AB5"/>
    <mergeCell ref="AG5:AH5"/>
    <mergeCell ref="U4:Z4"/>
    <mergeCell ref="AA4:AF4"/>
    <mergeCell ref="AG4:AL4"/>
    <mergeCell ref="AM4:AR4"/>
    <mergeCell ref="AS4:AX4"/>
    <mergeCell ref="AY4:BD4"/>
    <mergeCell ref="O4:T4"/>
    <mergeCell ref="A2:K2"/>
    <mergeCell ref="A3:B3"/>
    <mergeCell ref="A4:B4"/>
    <mergeCell ref="C4:H4"/>
    <mergeCell ref="I4:N4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EA7C8-FD5F-48A4-AD79-52C86A12C6CA}">
  <sheetPr>
    <pageSetUpPr fitToPage="1"/>
  </sheetPr>
  <dimension ref="A1:BP136"/>
  <sheetViews>
    <sheetView zoomScale="72" zoomScaleNormal="72" workbookViewId="0">
      <pane xSplit="2" ySplit="8" topLeftCell="C116" activePane="bottomRight" state="frozen"/>
      <selection activeCell="BG2" sqref="BG2"/>
      <selection pane="topRight" activeCell="BG2" sqref="BG2"/>
      <selection pane="bottomLeft" activeCell="BG2" sqref="BG2"/>
      <selection pane="bottomRight" activeCell="BG2" sqref="BG2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19.33203125" style="6" customWidth="1"/>
    <col min="4" max="4" width="19.6640625" style="6" customWidth="1"/>
    <col min="5" max="5" width="19.33203125" style="5" customWidth="1"/>
    <col min="6" max="6" width="16.109375" style="5" hidden="1" customWidth="1"/>
    <col min="7" max="7" width="18.6640625" style="5" hidden="1" customWidth="1"/>
    <col min="8" max="8" width="16" style="5" hidden="1" customWidth="1"/>
    <col min="9" max="10" width="22.5546875" style="6" customWidth="1"/>
    <col min="11" max="11" width="20" style="5" customWidth="1"/>
    <col min="12" max="12" width="16.44140625" style="32" hidden="1" customWidth="1"/>
    <col min="13" max="13" width="16.33203125" style="5" hidden="1" customWidth="1"/>
    <col min="14" max="14" width="13.88671875" style="34" hidden="1" customWidth="1"/>
    <col min="15" max="16" width="20.33203125" style="5" bestFit="1" customWidth="1"/>
    <col min="17" max="17" width="16.6640625" style="5" customWidth="1"/>
    <col min="18" max="18" width="14.33203125" style="5" hidden="1" customWidth="1"/>
    <col min="19" max="19" width="18.6640625" style="5" hidden="1" customWidth="1"/>
    <col min="20" max="20" width="17.5546875" style="5" hidden="1" customWidth="1"/>
    <col min="21" max="23" width="20.33203125" style="5" bestFit="1" customWidth="1"/>
    <col min="24" max="24" width="16" style="5" hidden="1" customWidth="1"/>
    <col min="25" max="25" width="17.33203125" style="5" hidden="1" customWidth="1"/>
    <col min="26" max="26" width="15.6640625" style="5" hidden="1" customWidth="1"/>
    <col min="27" max="29" width="20.33203125" style="5" bestFit="1" customWidth="1"/>
    <col min="30" max="30" width="14.33203125" style="5" hidden="1" customWidth="1"/>
    <col min="31" max="31" width="17.33203125" style="5" hidden="1" customWidth="1"/>
    <col min="32" max="32" width="15.6640625" style="5" hidden="1" customWidth="1"/>
    <col min="33" max="34" width="20.33203125" style="5" bestFit="1" customWidth="1"/>
    <col min="35" max="35" width="18.88671875" style="5" bestFit="1" customWidth="1"/>
    <col min="36" max="36" width="14.33203125" style="5" hidden="1" customWidth="1"/>
    <col min="37" max="37" width="17.33203125" style="5" hidden="1" customWidth="1"/>
    <col min="38" max="38" width="15.6640625" style="5" hidden="1" customWidth="1"/>
    <col min="39" max="40" width="20.33203125" style="5" bestFit="1" customWidth="1"/>
    <col min="41" max="41" width="16.6640625" style="5" customWidth="1"/>
    <col min="42" max="42" width="14.33203125" style="5" hidden="1" customWidth="1"/>
    <col min="43" max="43" width="17.33203125" style="5" hidden="1" customWidth="1"/>
    <col min="44" max="44" width="15.6640625" style="5" hidden="1" customWidth="1"/>
    <col min="45" max="46" width="20.33203125" style="5" bestFit="1" customWidth="1"/>
    <col min="47" max="47" width="16.6640625" style="5" customWidth="1"/>
    <col min="48" max="48" width="14.33203125" style="5" hidden="1" customWidth="1"/>
    <col min="49" max="49" width="17.33203125" style="5" hidden="1" customWidth="1"/>
    <col min="50" max="50" width="15.6640625" style="5" hidden="1" customWidth="1"/>
    <col min="51" max="52" width="20.33203125" style="5" bestFit="1" customWidth="1"/>
    <col min="53" max="53" width="16.6640625" style="5" customWidth="1"/>
    <col min="54" max="54" width="14.33203125" style="5" hidden="1" customWidth="1"/>
    <col min="55" max="55" width="17.33203125" style="5" hidden="1" customWidth="1"/>
    <col min="56" max="56" width="15.6640625" style="5" hidden="1" customWidth="1"/>
    <col min="57" max="58" width="20.33203125" style="5" bestFit="1" customWidth="1"/>
    <col min="59" max="59" width="16.6640625" style="5" customWidth="1"/>
    <col min="60" max="60" width="14.33203125" style="5" hidden="1" customWidth="1"/>
    <col min="61" max="61" width="17.33203125" style="5" hidden="1" customWidth="1"/>
    <col min="62" max="62" width="15.6640625" style="5" hidden="1" customWidth="1"/>
    <col min="63" max="64" width="20.33203125" style="5" bestFit="1" customWidth="1"/>
    <col min="65" max="65" width="17.6640625" style="5" bestFit="1" customWidth="1"/>
    <col min="66" max="66" width="14.33203125" style="5" hidden="1" customWidth="1"/>
    <col min="67" max="67" width="17.33203125" style="5" hidden="1" customWidth="1"/>
    <col min="68" max="68" width="15.6640625" style="5" hidden="1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44.25" customHeight="1" thickBot="1" x14ac:dyDescent="0.35">
      <c r="A1" s="1" t="s">
        <v>153</v>
      </c>
      <c r="B1" s="2"/>
      <c r="C1" s="3"/>
      <c r="D1" s="3"/>
      <c r="I1" s="3"/>
      <c r="J1" s="3"/>
      <c r="L1" s="31"/>
      <c r="N1" s="33"/>
    </row>
    <row r="2" spans="1:68" ht="51.75" customHeight="1" thickBot="1" x14ac:dyDescent="0.35">
      <c r="A2" s="251" t="s">
        <v>1</v>
      </c>
      <c r="B2" s="252"/>
      <c r="C2" s="253"/>
      <c r="D2" s="253"/>
      <c r="E2" s="253"/>
      <c r="F2" s="253"/>
      <c r="G2" s="253"/>
      <c r="H2" s="253"/>
      <c r="I2" s="253"/>
      <c r="J2" s="253"/>
      <c r="K2" s="254"/>
      <c r="L2" s="96"/>
    </row>
    <row r="3" spans="1:68" ht="37.5" customHeight="1" thickBot="1" x14ac:dyDescent="0.35">
      <c r="A3" s="255" t="s">
        <v>182</v>
      </c>
      <c r="B3" s="256"/>
      <c r="C3" s="143"/>
      <c r="D3" s="143"/>
      <c r="E3" s="144"/>
      <c r="F3" s="144"/>
      <c r="G3" s="144"/>
      <c r="H3" s="144"/>
      <c r="I3" s="143"/>
      <c r="J3" s="143"/>
      <c r="K3" s="145"/>
    </row>
    <row r="4" spans="1:68" ht="18.600000000000001" customHeight="1" thickBot="1" x14ac:dyDescent="0.35">
      <c r="A4" s="257" t="s">
        <v>3</v>
      </c>
      <c r="B4" s="258"/>
      <c r="C4" s="248" t="s">
        <v>4</v>
      </c>
      <c r="D4" s="249"/>
      <c r="E4" s="249"/>
      <c r="F4" s="249"/>
      <c r="G4" s="249"/>
      <c r="H4" s="250"/>
      <c r="I4" s="248" t="s">
        <v>5</v>
      </c>
      <c r="J4" s="249"/>
      <c r="K4" s="249"/>
      <c r="L4" s="249"/>
      <c r="M4" s="249"/>
      <c r="N4" s="250"/>
      <c r="O4" s="248" t="s">
        <v>6</v>
      </c>
      <c r="P4" s="249"/>
      <c r="Q4" s="249"/>
      <c r="R4" s="249"/>
      <c r="S4" s="249"/>
      <c r="T4" s="250"/>
      <c r="U4" s="248" t="s">
        <v>7</v>
      </c>
      <c r="V4" s="249"/>
      <c r="W4" s="249"/>
      <c r="X4" s="249"/>
      <c r="Y4" s="249"/>
      <c r="Z4" s="250"/>
      <c r="AA4" s="248" t="s">
        <v>8</v>
      </c>
      <c r="AB4" s="249"/>
      <c r="AC4" s="249"/>
      <c r="AD4" s="249"/>
      <c r="AE4" s="249"/>
      <c r="AF4" s="250"/>
      <c r="AG4" s="248" t="s">
        <v>9</v>
      </c>
      <c r="AH4" s="249"/>
      <c r="AI4" s="249"/>
      <c r="AJ4" s="249"/>
      <c r="AK4" s="249"/>
      <c r="AL4" s="250"/>
      <c r="AM4" s="248" t="s">
        <v>10</v>
      </c>
      <c r="AN4" s="249"/>
      <c r="AO4" s="249"/>
      <c r="AP4" s="249"/>
      <c r="AQ4" s="249"/>
      <c r="AR4" s="250"/>
      <c r="AS4" s="248" t="s">
        <v>11</v>
      </c>
      <c r="AT4" s="249"/>
      <c r="AU4" s="249"/>
      <c r="AV4" s="249"/>
      <c r="AW4" s="249"/>
      <c r="AX4" s="250"/>
      <c r="AY4" s="248" t="s">
        <v>12</v>
      </c>
      <c r="AZ4" s="249"/>
      <c r="BA4" s="249"/>
      <c r="BB4" s="249"/>
      <c r="BC4" s="249"/>
      <c r="BD4" s="250"/>
      <c r="BE4" s="248" t="s">
        <v>13</v>
      </c>
      <c r="BF4" s="249"/>
      <c r="BG4" s="249"/>
      <c r="BH4" s="249"/>
      <c r="BI4" s="249"/>
      <c r="BJ4" s="250"/>
      <c r="BK4" s="248" t="s">
        <v>183</v>
      </c>
      <c r="BL4" s="249"/>
      <c r="BM4" s="249"/>
      <c r="BN4" s="249"/>
      <c r="BO4" s="249"/>
      <c r="BP4" s="250"/>
    </row>
    <row r="5" spans="1:68" ht="30.6" hidden="1" customHeight="1" x14ac:dyDescent="0.3">
      <c r="A5" s="259" t="s">
        <v>15</v>
      </c>
      <c r="B5" s="262" t="s">
        <v>16</v>
      </c>
      <c r="C5" s="265" t="s">
        <v>17</v>
      </c>
      <c r="D5" s="264"/>
      <c r="E5" s="25">
        <f>E6+E7</f>
        <v>1745.4924800000001</v>
      </c>
      <c r="F5" s="20"/>
      <c r="G5" s="20"/>
      <c r="H5" s="21"/>
      <c r="I5" s="265" t="s">
        <v>17</v>
      </c>
      <c r="J5" s="264"/>
      <c r="K5" s="25">
        <f>K6+K7</f>
        <v>1353.2890699999998</v>
      </c>
      <c r="L5" s="20"/>
      <c r="M5" s="20"/>
      <c r="N5" s="21"/>
      <c r="O5" s="265" t="s">
        <v>17</v>
      </c>
      <c r="P5" s="264"/>
      <c r="Q5" s="25">
        <f>Q6+Q7</f>
        <v>4127</v>
      </c>
      <c r="R5" s="20"/>
      <c r="S5" s="20"/>
      <c r="T5" s="21"/>
      <c r="U5" s="265" t="s">
        <v>17</v>
      </c>
      <c r="V5" s="264"/>
      <c r="W5" s="25">
        <f>W6+W7</f>
        <v>397.78000000000003</v>
      </c>
      <c r="X5" s="20"/>
      <c r="Y5" s="20"/>
      <c r="Z5" s="21"/>
      <c r="AA5" s="265" t="s">
        <v>17</v>
      </c>
      <c r="AB5" s="264"/>
      <c r="AC5" s="25">
        <f>AC6+AC7</f>
        <v>250.17000000000002</v>
      </c>
      <c r="AD5" s="20" t="s">
        <v>104</v>
      </c>
      <c r="AE5" s="20" t="s">
        <v>104</v>
      </c>
      <c r="AF5" s="21" t="s">
        <v>104</v>
      </c>
      <c r="AG5" s="265" t="s">
        <v>17</v>
      </c>
      <c r="AH5" s="264"/>
      <c r="AI5" s="25">
        <f>AI6+AI7</f>
        <v>348.05600000000004</v>
      </c>
      <c r="AJ5" s="20" t="s">
        <v>104</v>
      </c>
      <c r="AK5" s="20" t="s">
        <v>104</v>
      </c>
      <c r="AL5" s="21" t="s">
        <v>104</v>
      </c>
      <c r="AM5" s="265" t="s">
        <v>17</v>
      </c>
      <c r="AN5" s="264"/>
      <c r="AO5" s="25">
        <f>AO6+AO7</f>
        <v>147.68</v>
      </c>
      <c r="AP5" s="20" t="s">
        <v>104</v>
      </c>
      <c r="AQ5" s="20" t="s">
        <v>104</v>
      </c>
      <c r="AR5" s="21" t="s">
        <v>104</v>
      </c>
      <c r="AS5" s="265" t="s">
        <v>17</v>
      </c>
      <c r="AT5" s="264"/>
      <c r="AU5" s="25">
        <f>AU6+AU7</f>
        <v>5.27</v>
      </c>
      <c r="AV5" s="20" t="s">
        <v>104</v>
      </c>
      <c r="AW5" s="20" t="s">
        <v>104</v>
      </c>
      <c r="AX5" s="21" t="s">
        <v>104</v>
      </c>
      <c r="AY5" s="265" t="s">
        <v>17</v>
      </c>
      <c r="AZ5" s="264"/>
      <c r="BA5" s="25">
        <f>BA6+BA7</f>
        <v>1.03</v>
      </c>
      <c r="BB5" s="20" t="s">
        <v>104</v>
      </c>
      <c r="BC5" s="20" t="s">
        <v>104</v>
      </c>
      <c r="BD5" s="21" t="s">
        <v>104</v>
      </c>
      <c r="BE5" s="265" t="s">
        <v>17</v>
      </c>
      <c r="BF5" s="264"/>
      <c r="BG5" s="25">
        <v>6.8680000000000003</v>
      </c>
      <c r="BH5" s="20" t="s">
        <v>104</v>
      </c>
      <c r="BI5" s="20" t="s">
        <v>104</v>
      </c>
      <c r="BJ5" s="21" t="s">
        <v>104</v>
      </c>
      <c r="BK5" s="265" t="s">
        <v>17</v>
      </c>
      <c r="BL5" s="264"/>
      <c r="BM5" s="25">
        <f>BM6+BM7</f>
        <v>8382.6355499999991</v>
      </c>
      <c r="BN5" s="20"/>
      <c r="BO5" s="20"/>
      <c r="BP5" s="21"/>
    </row>
    <row r="6" spans="1:68" ht="18.75" hidden="1" customHeight="1" x14ac:dyDescent="0.3">
      <c r="A6" s="260"/>
      <c r="B6" s="263"/>
      <c r="C6" s="269" t="s">
        <v>18</v>
      </c>
      <c r="D6" s="268"/>
      <c r="E6" s="22">
        <v>192.21903</v>
      </c>
      <c r="F6" s="22"/>
      <c r="G6" s="22"/>
      <c r="H6" s="23"/>
      <c r="I6" s="269" t="s">
        <v>18</v>
      </c>
      <c r="J6" s="268"/>
      <c r="K6" s="22">
        <v>125.23957</v>
      </c>
      <c r="L6" s="22"/>
      <c r="M6" s="22"/>
      <c r="N6" s="23"/>
      <c r="O6" s="269" t="s">
        <v>18</v>
      </c>
      <c r="P6" s="268"/>
      <c r="Q6" s="22">
        <v>345</v>
      </c>
      <c r="R6" s="22"/>
      <c r="S6" s="22"/>
      <c r="T6" s="23"/>
      <c r="U6" s="269" t="s">
        <v>18</v>
      </c>
      <c r="V6" s="268"/>
      <c r="W6" s="22">
        <v>131.99</v>
      </c>
      <c r="X6" s="22"/>
      <c r="Y6" s="22"/>
      <c r="Z6" s="23"/>
      <c r="AA6" s="269" t="s">
        <v>18</v>
      </c>
      <c r="AB6" s="268"/>
      <c r="AC6" s="22">
        <v>83.89</v>
      </c>
      <c r="AD6" s="22" t="s">
        <v>104</v>
      </c>
      <c r="AE6" s="22" t="s">
        <v>104</v>
      </c>
      <c r="AF6" s="23" t="s">
        <v>104</v>
      </c>
      <c r="AG6" s="269" t="s">
        <v>18</v>
      </c>
      <c r="AH6" s="268"/>
      <c r="AI6" s="22">
        <v>129.357</v>
      </c>
      <c r="AJ6" s="22" t="s">
        <v>104</v>
      </c>
      <c r="AK6" s="22" t="s">
        <v>104</v>
      </c>
      <c r="AL6" s="23" t="s">
        <v>104</v>
      </c>
      <c r="AM6" s="269" t="s">
        <v>18</v>
      </c>
      <c r="AN6" s="268"/>
      <c r="AO6" s="22">
        <v>54.96</v>
      </c>
      <c r="AP6" s="22" t="s">
        <v>104</v>
      </c>
      <c r="AQ6" s="22" t="s">
        <v>104</v>
      </c>
      <c r="AR6" s="23" t="s">
        <v>104</v>
      </c>
      <c r="AS6" s="269" t="s">
        <v>18</v>
      </c>
      <c r="AT6" s="268"/>
      <c r="AU6" s="22">
        <v>3.71</v>
      </c>
      <c r="AV6" s="22" t="s">
        <v>104</v>
      </c>
      <c r="AW6" s="22" t="s">
        <v>104</v>
      </c>
      <c r="AX6" s="23" t="s">
        <v>104</v>
      </c>
      <c r="AY6" s="269" t="s">
        <v>18</v>
      </c>
      <c r="AZ6" s="268"/>
      <c r="BA6" s="22">
        <v>1.03</v>
      </c>
      <c r="BB6" s="22" t="s">
        <v>104</v>
      </c>
      <c r="BC6" s="22" t="s">
        <v>104</v>
      </c>
      <c r="BD6" s="23" t="s">
        <v>104</v>
      </c>
      <c r="BE6" s="269" t="s">
        <v>18</v>
      </c>
      <c r="BF6" s="268"/>
      <c r="BG6" s="22">
        <v>6.8680000000000003</v>
      </c>
      <c r="BH6" s="22" t="s">
        <v>104</v>
      </c>
      <c r="BI6" s="22" t="s">
        <v>104</v>
      </c>
      <c r="BJ6" s="23" t="s">
        <v>104</v>
      </c>
      <c r="BK6" s="269" t="s">
        <v>18</v>
      </c>
      <c r="BL6" s="268"/>
      <c r="BM6" s="22" cm="1">
        <f t="array" ref="BM6">SUM(_xlfn._xlws.FILTER(C6:BJ6,ISNUMBER(C6:BJ6)))</f>
        <v>1074.2635999999998</v>
      </c>
      <c r="BN6" s="22"/>
      <c r="BO6" s="22"/>
      <c r="BP6" s="23"/>
    </row>
    <row r="7" spans="1:68" ht="16.2" hidden="1" customHeight="1" thickBot="1" x14ac:dyDescent="0.35">
      <c r="A7" s="260"/>
      <c r="B7" s="263"/>
      <c r="C7" s="270" t="s">
        <v>19</v>
      </c>
      <c r="D7" s="271"/>
      <c r="E7" s="25">
        <v>1553.2734500000001</v>
      </c>
      <c r="F7" s="25"/>
      <c r="G7" s="25"/>
      <c r="H7" s="47"/>
      <c r="I7" s="270" t="s">
        <v>19</v>
      </c>
      <c r="J7" s="271"/>
      <c r="K7" s="25">
        <v>1228.0494999999999</v>
      </c>
      <c r="L7" s="25"/>
      <c r="M7" s="25"/>
      <c r="N7" s="47"/>
      <c r="O7" s="270" t="s">
        <v>19</v>
      </c>
      <c r="P7" s="271"/>
      <c r="Q7" s="25">
        <v>3782</v>
      </c>
      <c r="R7" s="25"/>
      <c r="S7" s="25"/>
      <c r="T7" s="47"/>
      <c r="U7" s="270" t="s">
        <v>19</v>
      </c>
      <c r="V7" s="271"/>
      <c r="W7" s="25">
        <v>265.79000000000002</v>
      </c>
      <c r="X7" s="25"/>
      <c r="Y7" s="25"/>
      <c r="Z7" s="47"/>
      <c r="AA7" s="270" t="s">
        <v>19</v>
      </c>
      <c r="AB7" s="271"/>
      <c r="AC7" s="25">
        <v>166.28</v>
      </c>
      <c r="AD7" s="25" t="s">
        <v>104</v>
      </c>
      <c r="AE7" s="25" t="s">
        <v>104</v>
      </c>
      <c r="AF7" s="47" t="s">
        <v>104</v>
      </c>
      <c r="AG7" s="270" t="s">
        <v>19</v>
      </c>
      <c r="AH7" s="271"/>
      <c r="AI7" s="25">
        <v>218.69900000000001</v>
      </c>
      <c r="AJ7" s="25" t="s">
        <v>104</v>
      </c>
      <c r="AK7" s="25" t="s">
        <v>104</v>
      </c>
      <c r="AL7" s="47" t="s">
        <v>104</v>
      </c>
      <c r="AM7" s="270" t="s">
        <v>19</v>
      </c>
      <c r="AN7" s="271"/>
      <c r="AO7" s="25">
        <v>92.72</v>
      </c>
      <c r="AP7" s="25" t="s">
        <v>104</v>
      </c>
      <c r="AQ7" s="25" t="s">
        <v>104</v>
      </c>
      <c r="AR7" s="47" t="s">
        <v>104</v>
      </c>
      <c r="AS7" s="270" t="s">
        <v>19</v>
      </c>
      <c r="AT7" s="271"/>
      <c r="AU7" s="25">
        <v>1.56</v>
      </c>
      <c r="AV7" s="25" t="s">
        <v>104</v>
      </c>
      <c r="AW7" s="25" t="s">
        <v>104</v>
      </c>
      <c r="AX7" s="47" t="s">
        <v>104</v>
      </c>
      <c r="AY7" s="270" t="s">
        <v>19</v>
      </c>
      <c r="AZ7" s="271"/>
      <c r="BA7" s="25">
        <v>0</v>
      </c>
      <c r="BB7" s="25" t="s">
        <v>104</v>
      </c>
      <c r="BC7" s="25" t="s">
        <v>104</v>
      </c>
      <c r="BD7" s="47" t="s">
        <v>104</v>
      </c>
      <c r="BE7" s="270" t="s">
        <v>19</v>
      </c>
      <c r="BF7" s="271"/>
      <c r="BG7" s="25">
        <v>0</v>
      </c>
      <c r="BH7" s="25" t="s">
        <v>104</v>
      </c>
      <c r="BI7" s="25" t="s">
        <v>104</v>
      </c>
      <c r="BJ7" s="47" t="s">
        <v>104</v>
      </c>
      <c r="BK7" s="270" t="s">
        <v>19</v>
      </c>
      <c r="BL7" s="271"/>
      <c r="BM7" s="25" cm="1">
        <f t="array" ref="BM7">SUM(_xlfn._xlws.FILTER(C7:BJ7,ISNUMBER(C7:BJ7)))</f>
        <v>7308.3719499999997</v>
      </c>
      <c r="BN7" s="25"/>
      <c r="BO7" s="25"/>
      <c r="BP7" s="47"/>
    </row>
    <row r="8" spans="1:68" s="7" customFormat="1" ht="94.5" customHeight="1" thickBot="1" x14ac:dyDescent="0.35">
      <c r="A8" s="261"/>
      <c r="B8" s="263"/>
      <c r="C8" s="76" t="s">
        <v>20</v>
      </c>
      <c r="D8" s="77" t="s">
        <v>21</v>
      </c>
      <c r="E8" s="78" t="s">
        <v>22</v>
      </c>
      <c r="F8" s="78" t="s">
        <v>23</v>
      </c>
      <c r="G8" s="79" t="s">
        <v>24</v>
      </c>
      <c r="H8" s="80" t="s">
        <v>25</v>
      </c>
      <c r="I8" s="76" t="s">
        <v>20</v>
      </c>
      <c r="J8" s="77" t="s">
        <v>21</v>
      </c>
      <c r="K8" s="78" t="s">
        <v>22</v>
      </c>
      <c r="L8" s="78" t="s">
        <v>23</v>
      </c>
      <c r="M8" s="79" t="s">
        <v>24</v>
      </c>
      <c r="N8" s="80" t="s">
        <v>25</v>
      </c>
      <c r="O8" s="76" t="s">
        <v>20</v>
      </c>
      <c r="P8" s="77" t="s">
        <v>21</v>
      </c>
      <c r="Q8" s="78" t="s">
        <v>22</v>
      </c>
      <c r="R8" s="78" t="s">
        <v>23</v>
      </c>
      <c r="S8" s="79" t="s">
        <v>24</v>
      </c>
      <c r="T8" s="80" t="s">
        <v>25</v>
      </c>
      <c r="U8" s="76" t="s">
        <v>20</v>
      </c>
      <c r="V8" s="77" t="s">
        <v>21</v>
      </c>
      <c r="W8" s="78" t="s">
        <v>22</v>
      </c>
      <c r="X8" s="78" t="s">
        <v>23</v>
      </c>
      <c r="Y8" s="79" t="s">
        <v>24</v>
      </c>
      <c r="Z8" s="80" t="s">
        <v>25</v>
      </c>
      <c r="AA8" s="76" t="s">
        <v>20</v>
      </c>
      <c r="AB8" s="77" t="s">
        <v>21</v>
      </c>
      <c r="AC8" s="78" t="s">
        <v>22</v>
      </c>
      <c r="AD8" s="78" t="s">
        <v>23</v>
      </c>
      <c r="AE8" s="79" t="s">
        <v>24</v>
      </c>
      <c r="AF8" s="80" t="s">
        <v>25</v>
      </c>
      <c r="AG8" s="76" t="s">
        <v>20</v>
      </c>
      <c r="AH8" s="77" t="s">
        <v>21</v>
      </c>
      <c r="AI8" s="78" t="s">
        <v>22</v>
      </c>
      <c r="AJ8" s="78" t="s">
        <v>23</v>
      </c>
      <c r="AK8" s="79" t="s">
        <v>24</v>
      </c>
      <c r="AL8" s="80" t="s">
        <v>25</v>
      </c>
      <c r="AM8" s="76" t="s">
        <v>20</v>
      </c>
      <c r="AN8" s="77" t="s">
        <v>21</v>
      </c>
      <c r="AO8" s="78" t="s">
        <v>22</v>
      </c>
      <c r="AP8" s="78" t="s">
        <v>23</v>
      </c>
      <c r="AQ8" s="79" t="s">
        <v>24</v>
      </c>
      <c r="AR8" s="80" t="s">
        <v>25</v>
      </c>
      <c r="AS8" s="76" t="s">
        <v>20</v>
      </c>
      <c r="AT8" s="77" t="s">
        <v>21</v>
      </c>
      <c r="AU8" s="78" t="s">
        <v>22</v>
      </c>
      <c r="AV8" s="78" t="s">
        <v>23</v>
      </c>
      <c r="AW8" s="79" t="s">
        <v>24</v>
      </c>
      <c r="AX8" s="80" t="s">
        <v>25</v>
      </c>
      <c r="AY8" s="76" t="s">
        <v>20</v>
      </c>
      <c r="AZ8" s="77" t="s">
        <v>21</v>
      </c>
      <c r="BA8" s="78" t="s">
        <v>22</v>
      </c>
      <c r="BB8" s="78" t="s">
        <v>23</v>
      </c>
      <c r="BC8" s="79" t="s">
        <v>24</v>
      </c>
      <c r="BD8" s="80" t="s">
        <v>25</v>
      </c>
      <c r="BE8" s="76" t="s">
        <v>20</v>
      </c>
      <c r="BF8" s="77" t="s">
        <v>21</v>
      </c>
      <c r="BG8" s="78" t="s">
        <v>22</v>
      </c>
      <c r="BH8" s="78" t="s">
        <v>23</v>
      </c>
      <c r="BI8" s="79" t="s">
        <v>24</v>
      </c>
      <c r="BJ8" s="80" t="s">
        <v>25</v>
      </c>
      <c r="BK8" s="76" t="s">
        <v>20</v>
      </c>
      <c r="BL8" s="77" t="s">
        <v>21</v>
      </c>
      <c r="BM8" s="78" t="s">
        <v>22</v>
      </c>
      <c r="BN8" s="78" t="s">
        <v>23</v>
      </c>
      <c r="BO8" s="79" t="s">
        <v>24</v>
      </c>
      <c r="BP8" s="80" t="s">
        <v>25</v>
      </c>
    </row>
    <row r="9" spans="1:68" s="8" customFormat="1" ht="36" customHeight="1" x14ac:dyDescent="0.3">
      <c r="A9" s="153">
        <v>1</v>
      </c>
      <c r="B9" s="141" t="s">
        <v>174</v>
      </c>
      <c r="C9" s="73">
        <f>SUM(C10:C14)</f>
        <v>0</v>
      </c>
      <c r="D9" s="74">
        <v>0</v>
      </c>
      <c r="E9" s="74">
        <f>SUM(E10:E13)</f>
        <v>0</v>
      </c>
      <c r="F9" s="74">
        <f>IFERROR(E9/(C9+D9),0)</f>
        <v>0</v>
      </c>
      <c r="G9" s="82">
        <f>SUM(G10:G14)</f>
        <v>0</v>
      </c>
      <c r="H9" s="37">
        <f>IFERROR(G9/(C9+D9),0)</f>
        <v>0</v>
      </c>
      <c r="I9" s="73">
        <f>SUM(I10:I14)</f>
        <v>0</v>
      </c>
      <c r="J9" s="74">
        <f>SUM(J10:J14)</f>
        <v>0</v>
      </c>
      <c r="K9" s="74">
        <f>SUM(K10:K13)</f>
        <v>0</v>
      </c>
      <c r="L9" s="74">
        <f>IFERROR(K9/(I9+J9),0)</f>
        <v>0</v>
      </c>
      <c r="M9" s="82">
        <f>SUM(M10:M14)</f>
        <v>0</v>
      </c>
      <c r="N9" s="37">
        <f>IFERROR(M9/(I9+J9),0)</f>
        <v>0</v>
      </c>
      <c r="O9" s="73">
        <f>SUM(O10:O14)</f>
        <v>0</v>
      </c>
      <c r="P9" s="74">
        <f>SUM(P10:P14)</f>
        <v>0</v>
      </c>
      <c r="Q9" s="74">
        <f>SUM(Q10:Q14)</f>
        <v>0</v>
      </c>
      <c r="R9" s="74">
        <f>IFERROR(Q9/(O9+P9),0)</f>
        <v>0</v>
      </c>
      <c r="S9" s="82">
        <f>SUM(S10:S14)</f>
        <v>0</v>
      </c>
      <c r="T9" s="37">
        <f>IFERROR(S9/(O9+P9),0)</f>
        <v>0</v>
      </c>
      <c r="U9" s="73">
        <f>SUM(U10:U14)</f>
        <v>1</v>
      </c>
      <c r="V9" s="74">
        <f>SUM(V10:V14)</f>
        <v>0</v>
      </c>
      <c r="W9" s="74"/>
      <c r="X9" s="74">
        <f>IFERROR(W9/(U9+V9),0)</f>
        <v>0</v>
      </c>
      <c r="Y9" s="82">
        <f>SUM(Y10:Y14)</f>
        <v>11550.09</v>
      </c>
      <c r="Z9" s="37">
        <f>IFERROR(Y9/(U9+V9),0)</f>
        <v>11550.09</v>
      </c>
      <c r="AA9" s="73">
        <f>SUM(AA10:AA14)</f>
        <v>0</v>
      </c>
      <c r="AB9" s="74">
        <f>SUM(AB10:AB14)</f>
        <v>0</v>
      </c>
      <c r="AC9" s="74">
        <f>SUM(AC10:AC13)</f>
        <v>0</v>
      </c>
      <c r="AD9" s="74">
        <f>IFERROR(AC9/(AA9+AB9),0)</f>
        <v>0</v>
      </c>
      <c r="AE9" s="82">
        <f>SUM(AE10:AE14)</f>
        <v>0</v>
      </c>
      <c r="AF9" s="37">
        <f>IFERROR(AE9/(AA9+AB9),0)</f>
        <v>0</v>
      </c>
      <c r="AG9" s="73">
        <f>SUM(AG10:AG14)</f>
        <v>0</v>
      </c>
      <c r="AH9" s="74">
        <f>SUM(AH10:AH14)</f>
        <v>0</v>
      </c>
      <c r="AI9" s="74">
        <f>SUM(AI10:AI13)</f>
        <v>0</v>
      </c>
      <c r="AJ9" s="74">
        <f>IFERROR(AI9/(AG9+AH9),0)</f>
        <v>0</v>
      </c>
      <c r="AK9" s="82">
        <f>SUM(AK10:AK14)</f>
        <v>0</v>
      </c>
      <c r="AL9" s="37">
        <f>IFERROR(AK9/(AG9+AH9),0)</f>
        <v>0</v>
      </c>
      <c r="AM9" s="73">
        <f>SUM(AM10:AM14)</f>
        <v>0</v>
      </c>
      <c r="AN9" s="74">
        <f>SUM(AN10:AN14)</f>
        <v>0</v>
      </c>
      <c r="AO9" s="74">
        <f>SUM(AO10:AO13)</f>
        <v>0</v>
      </c>
      <c r="AP9" s="74">
        <f>IFERROR(AO9/(AM9+AN9),0)</f>
        <v>0</v>
      </c>
      <c r="AQ9" s="82">
        <f>SUM(AQ10:AQ14)</f>
        <v>0</v>
      </c>
      <c r="AR9" s="37">
        <f>IFERROR(AQ9/(AM9+AN9),0)</f>
        <v>0</v>
      </c>
      <c r="AS9" s="73">
        <f>SUM(AS10:AS14)</f>
        <v>0</v>
      </c>
      <c r="AT9" s="74">
        <f>SUM(AT10:AT14)</f>
        <v>0</v>
      </c>
      <c r="AU9" s="74">
        <f>SUM(AU10:AU13)</f>
        <v>0</v>
      </c>
      <c r="AV9" s="74">
        <f>IFERROR(AU9/(AS9+AT9),0)</f>
        <v>0</v>
      </c>
      <c r="AW9" s="82">
        <f>SUM(AW10:AW14)</f>
        <v>0</v>
      </c>
      <c r="AX9" s="37">
        <f>IFERROR(AW9/(AS9+AT9),0)</f>
        <v>0</v>
      </c>
      <c r="AY9" s="73">
        <f>SUM(AY10:AY14)</f>
        <v>0</v>
      </c>
      <c r="AZ9" s="74">
        <f>SUM(AZ10:AZ14)</f>
        <v>0</v>
      </c>
      <c r="BA9" s="74">
        <f>SUM(BA10:BA13)</f>
        <v>0</v>
      </c>
      <c r="BB9" s="74">
        <f>IFERROR(BA9/(AY9+AZ9),0)</f>
        <v>0</v>
      </c>
      <c r="BC9" s="82">
        <f>SUM(BC10:BC14)</f>
        <v>0</v>
      </c>
      <c r="BD9" s="37">
        <f>IFERROR(BC9/(AY9+AZ9),0)</f>
        <v>0</v>
      </c>
      <c r="BE9" s="73">
        <f>SUM(BE10:BE14)</f>
        <v>0</v>
      </c>
      <c r="BF9" s="74">
        <f>SUM(BF10:BF14)</f>
        <v>0</v>
      </c>
      <c r="BG9" s="74">
        <f>SUM(BG10:BG13)</f>
        <v>0</v>
      </c>
      <c r="BH9" s="74">
        <f>IFERROR(BG9/(BE9+BF9),0)</f>
        <v>0</v>
      </c>
      <c r="BI9" s="82">
        <f>SUM(BI10:BI14)</f>
        <v>0</v>
      </c>
      <c r="BJ9" s="37">
        <f>IFERROR(BI9/(BE9+BF9),0)</f>
        <v>0</v>
      </c>
      <c r="BK9" s="73">
        <f>SUM(BK10:BK14)</f>
        <v>1</v>
      </c>
      <c r="BL9" s="74">
        <f>SUM(BL10:BL14)</f>
        <v>0</v>
      </c>
      <c r="BM9" s="74">
        <f>SUM(BM10:BM13)</f>
        <v>6191312</v>
      </c>
      <c r="BN9" s="74">
        <f>IFERROR(BM9/(BK9+BL9),0)</f>
        <v>6191312</v>
      </c>
      <c r="BO9" s="82">
        <f>SUM(BO10:BO14)</f>
        <v>11550.09</v>
      </c>
      <c r="BP9" s="37">
        <f>IFERROR(BO9/(BK9+BL9),0)</f>
        <v>11550.09</v>
      </c>
    </row>
    <row r="10" spans="1:68" s="11" customFormat="1" ht="19.5" customHeight="1" outlineLevel="1" x14ac:dyDescent="0.3">
      <c r="A10" s="154"/>
      <c r="B10" s="139" t="s">
        <v>27</v>
      </c>
      <c r="C10" s="9"/>
      <c r="D10" s="10"/>
      <c r="E10" s="10"/>
      <c r="F10" s="10">
        <f>IFERROR(E10/(C10+D10),0)</f>
        <v>0</v>
      </c>
      <c r="G10" s="30"/>
      <c r="H10" s="83">
        <f>IFERROR(G10/(C10+D10),0)</f>
        <v>0</v>
      </c>
      <c r="I10" s="9"/>
      <c r="J10" s="10"/>
      <c r="K10" s="10"/>
      <c r="L10" s="10">
        <f>IFERROR(K10/(I10+J10),0)</f>
        <v>0</v>
      </c>
      <c r="M10" s="30"/>
      <c r="N10" s="83">
        <f>IFERROR(M10/(I10+J10),0)</f>
        <v>0</v>
      </c>
      <c r="O10" s="9"/>
      <c r="P10" s="10"/>
      <c r="Q10" s="10"/>
      <c r="R10" s="10">
        <f>IFERROR(Q10/(O10+P10),0)</f>
        <v>0</v>
      </c>
      <c r="S10" s="30"/>
      <c r="T10" s="83">
        <f>IFERROR(S10/(O10+P10),0)</f>
        <v>0</v>
      </c>
      <c r="U10" s="9"/>
      <c r="V10" s="10"/>
      <c r="W10" s="10"/>
      <c r="X10" s="10">
        <f>IFERROR(W10/(U10+V10),0)</f>
        <v>0</v>
      </c>
      <c r="Y10" s="30"/>
      <c r="Z10" s="83">
        <f>IFERROR(Y10/(U10+V10),0)</f>
        <v>0</v>
      </c>
      <c r="AA10" s="9"/>
      <c r="AB10" s="10"/>
      <c r="AC10" s="10"/>
      <c r="AD10" s="10">
        <f>IFERROR(AC10/(AA10+AB10),0)</f>
        <v>0</v>
      </c>
      <c r="AE10" s="30"/>
      <c r="AF10" s="83">
        <f>IFERROR(AE10/(AA10+AB10),0)</f>
        <v>0</v>
      </c>
      <c r="AG10" s="9"/>
      <c r="AH10" s="10"/>
      <c r="AI10" s="10"/>
      <c r="AJ10" s="10">
        <f>IFERROR(AI10/(AG10+AH10),0)</f>
        <v>0</v>
      </c>
      <c r="AK10" s="30"/>
      <c r="AL10" s="83">
        <f>IFERROR(AK10/(AG10+AH10),0)</f>
        <v>0</v>
      </c>
      <c r="AM10" s="9"/>
      <c r="AN10" s="10"/>
      <c r="AO10" s="10"/>
      <c r="AP10" s="10">
        <f>IFERROR(AO10/(AM10+AN10),0)</f>
        <v>0</v>
      </c>
      <c r="AQ10" s="30"/>
      <c r="AR10" s="83">
        <f>IFERROR(AQ10/(AM10+AN10),0)</f>
        <v>0</v>
      </c>
      <c r="AS10" s="9"/>
      <c r="AT10" s="10"/>
      <c r="AU10" s="10"/>
      <c r="AV10" s="10">
        <f>IFERROR(AU10/(AS10+AT10),0)</f>
        <v>0</v>
      </c>
      <c r="AW10" s="30"/>
      <c r="AX10" s="83">
        <f>IFERROR(AW10/(AS10+AT10),0)</f>
        <v>0</v>
      </c>
      <c r="AY10" s="9"/>
      <c r="AZ10" s="10"/>
      <c r="BA10" s="10"/>
      <c r="BB10" s="10">
        <f>IFERROR(BA10/(AY10+AZ10),0)</f>
        <v>0</v>
      </c>
      <c r="BC10" s="30"/>
      <c r="BD10" s="83">
        <f>IFERROR(BC10/(AY10+AZ10),0)</f>
        <v>0</v>
      </c>
      <c r="BE10" s="9"/>
      <c r="BF10" s="10"/>
      <c r="BG10" s="10"/>
      <c r="BH10" s="10">
        <f>IFERROR(BG10/(BE10+BF10),0)</f>
        <v>0</v>
      </c>
      <c r="BI10" s="30"/>
      <c r="BJ10" s="83">
        <f>IFERROR(BI10/(BE10+BF10),0)</f>
        <v>0</v>
      </c>
      <c r="BK10" s="9" cm="1">
        <f t="array" ref="BK10">SUM(_xlfn._xlws.FILTER($C10:$BJ10,$C$8:$BJ$8=BK$8))</f>
        <v>0</v>
      </c>
      <c r="BL10" s="10" cm="1">
        <f t="array" ref="BL10">SUM(_xlfn._xlws.FILTER($C10:$BJ10,$C$8:$BJ$8=BL$8))</f>
        <v>0</v>
      </c>
      <c r="BM10" s="10" cm="1">
        <f t="array" ref="BM10">SUM(_xlfn._xlws.FILTER($C10:$BJ10,$C$8:$BJ$8=BM$8))</f>
        <v>0</v>
      </c>
      <c r="BN10" s="10">
        <f>IFERROR(BM10/(BK10+BL10),0)</f>
        <v>0</v>
      </c>
      <c r="BO10" s="30" cm="1">
        <f t="array" ref="BO10">SUM(_xlfn._xlws.FILTER($C10:$BJ10,$C$8:$BJ$8=BO$8))</f>
        <v>0</v>
      </c>
      <c r="BP10" s="83">
        <f>IFERROR(BO10/(BK10+BL10),0)</f>
        <v>0</v>
      </c>
    </row>
    <row r="11" spans="1:68" s="11" customFormat="1" ht="19.5" customHeight="1" outlineLevel="1" x14ac:dyDescent="0.3">
      <c r="A11" s="154"/>
      <c r="B11" s="139" t="s">
        <v>28</v>
      </c>
      <c r="C11" s="9"/>
      <c r="D11" s="10"/>
      <c r="E11" s="10"/>
      <c r="F11" s="10">
        <f t="shared" ref="F11:F14" si="0">IFERROR(E11/(C11+D11),0)</f>
        <v>0</v>
      </c>
      <c r="G11" s="30"/>
      <c r="H11" s="83">
        <f t="shared" ref="H11:H14" si="1">IFERROR(G11/(C11+D11),0)</f>
        <v>0</v>
      </c>
      <c r="I11" s="9"/>
      <c r="J11" s="10"/>
      <c r="K11" s="10"/>
      <c r="L11" s="10">
        <f t="shared" ref="L11:L13" si="2">IFERROR(K11/(I11+J11),0)</f>
        <v>0</v>
      </c>
      <c r="M11" s="30"/>
      <c r="N11" s="83">
        <f t="shared" ref="N11:N14" si="3">IFERROR(M11/(I11+J11),0)</f>
        <v>0</v>
      </c>
      <c r="O11" s="9"/>
      <c r="P11" s="10"/>
      <c r="Q11" s="10"/>
      <c r="R11" s="10">
        <f t="shared" ref="R11:R74" si="4">IFERROR(Q11/(O11+P11),0)</f>
        <v>0</v>
      </c>
      <c r="S11" s="30"/>
      <c r="T11" s="83">
        <f t="shared" ref="T11:T74" si="5">IFERROR(S11/(O11+P11),0)</f>
        <v>0</v>
      </c>
      <c r="U11" s="9"/>
      <c r="V11" s="10"/>
      <c r="W11" s="10"/>
      <c r="X11" s="10">
        <f t="shared" ref="X11:X13" si="6">IFERROR(W11/(U11+V11),0)</f>
        <v>0</v>
      </c>
      <c r="Y11" s="30"/>
      <c r="Z11" s="83">
        <f t="shared" ref="Z11:Z14" si="7">IFERROR(Y11/(U11+V11),0)</f>
        <v>0</v>
      </c>
      <c r="AA11" s="9"/>
      <c r="AB11" s="10"/>
      <c r="AC11" s="10"/>
      <c r="AD11" s="10">
        <f t="shared" ref="AD11:AD13" si="8">IFERROR(AC11/(AA11+AB11),0)</f>
        <v>0</v>
      </c>
      <c r="AE11" s="30"/>
      <c r="AF11" s="83">
        <f t="shared" ref="AF11:AF14" si="9">IFERROR(AE11/(AA11+AB11),0)</f>
        <v>0</v>
      </c>
      <c r="AG11" s="9"/>
      <c r="AH11" s="10"/>
      <c r="AI11" s="10"/>
      <c r="AJ11" s="10">
        <f t="shared" ref="AJ11:AJ13" si="10">IFERROR(AI11/(AG11+AH11),0)</f>
        <v>0</v>
      </c>
      <c r="AK11" s="30"/>
      <c r="AL11" s="83">
        <f t="shared" ref="AL11:AL14" si="11">IFERROR(AK11/(AG11+AH11),0)</f>
        <v>0</v>
      </c>
      <c r="AM11" s="9"/>
      <c r="AN11" s="10"/>
      <c r="AO11" s="10"/>
      <c r="AP11" s="10">
        <f t="shared" ref="AP11:AP13" si="12">IFERROR(AO11/(AM11+AN11),0)</f>
        <v>0</v>
      </c>
      <c r="AQ11" s="30"/>
      <c r="AR11" s="83">
        <f t="shared" ref="AR11:AR14" si="13">IFERROR(AQ11/(AM11+AN11),0)</f>
        <v>0</v>
      </c>
      <c r="AS11" s="9"/>
      <c r="AT11" s="10"/>
      <c r="AU11" s="10"/>
      <c r="AV11" s="10">
        <f t="shared" ref="AV11:AV13" si="14">IFERROR(AU11/(AS11+AT11),0)</f>
        <v>0</v>
      </c>
      <c r="AW11" s="30"/>
      <c r="AX11" s="83">
        <f t="shared" ref="AX11:AX14" si="15">IFERROR(AW11/(AS11+AT11),0)</f>
        <v>0</v>
      </c>
      <c r="AY11" s="9"/>
      <c r="AZ11" s="10"/>
      <c r="BA11" s="10"/>
      <c r="BB11" s="10">
        <f t="shared" ref="BB11:BB13" si="16">IFERROR(BA11/(AY11+AZ11),0)</f>
        <v>0</v>
      </c>
      <c r="BC11" s="30"/>
      <c r="BD11" s="83">
        <f t="shared" ref="BD11:BD14" si="17">IFERROR(BC11/(AY11+AZ11),0)</f>
        <v>0</v>
      </c>
      <c r="BE11" s="9"/>
      <c r="BF11" s="10"/>
      <c r="BG11" s="10"/>
      <c r="BH11" s="10">
        <f t="shared" ref="BH11:BH13" si="18">IFERROR(BG11/(BE11+BF11),0)</f>
        <v>0</v>
      </c>
      <c r="BI11" s="30"/>
      <c r="BJ11" s="83">
        <f t="shared" ref="BJ11:BJ14" si="19">IFERROR(BI11/(BE11+BF11),0)</f>
        <v>0</v>
      </c>
      <c r="BK11" s="9" cm="1">
        <f t="array" ref="BK11">SUM(_xlfn._xlws.FILTER($C11:$BJ11,$C$8:$BJ$8=BK$8))</f>
        <v>0</v>
      </c>
      <c r="BL11" s="10" cm="1">
        <f t="array" ref="BL11">SUM(_xlfn._xlws.FILTER($C11:$BJ11,$C$8:$BJ$8=BL$8))</f>
        <v>0</v>
      </c>
      <c r="BM11" s="10" cm="1">
        <f t="array" ref="BM11">SUM(_xlfn._xlws.FILTER($C11:$BJ11,$C$8:$BJ$8=BM$8))</f>
        <v>0</v>
      </c>
      <c r="BN11" s="10">
        <f t="shared" ref="BN11:BN13" si="20">IFERROR(BM11/(BK11+BL11),0)</f>
        <v>0</v>
      </c>
      <c r="BO11" s="30" cm="1">
        <f t="array" ref="BO11">SUM(_xlfn._xlws.FILTER($C11:$BJ11,$C$8:$BJ$8=BO$8))</f>
        <v>0</v>
      </c>
      <c r="BP11" s="83">
        <f t="shared" ref="BP11:BP14" si="21">IFERROR(BO11/(BK11+BL11),0)</f>
        <v>0</v>
      </c>
    </row>
    <row r="12" spans="1:68" s="11" customFormat="1" ht="19.5" customHeight="1" outlineLevel="1" x14ac:dyDescent="0.3">
      <c r="A12" s="154"/>
      <c r="B12" s="139" t="s">
        <v>29</v>
      </c>
      <c r="C12" s="9"/>
      <c r="D12" s="10"/>
      <c r="E12" s="10"/>
      <c r="F12" s="10">
        <f t="shared" si="0"/>
        <v>0</v>
      </c>
      <c r="G12" s="30"/>
      <c r="H12" s="83">
        <f t="shared" si="1"/>
        <v>0</v>
      </c>
      <c r="I12" s="9"/>
      <c r="J12" s="10"/>
      <c r="K12" s="10"/>
      <c r="L12" s="10">
        <f t="shared" si="2"/>
        <v>0</v>
      </c>
      <c r="M12" s="30"/>
      <c r="N12" s="83">
        <f t="shared" si="3"/>
        <v>0</v>
      </c>
      <c r="O12" s="9"/>
      <c r="P12" s="10"/>
      <c r="Q12" s="10"/>
      <c r="R12" s="10">
        <f t="shared" si="4"/>
        <v>0</v>
      </c>
      <c r="S12" s="30"/>
      <c r="T12" s="83">
        <f t="shared" si="5"/>
        <v>0</v>
      </c>
      <c r="U12" s="9"/>
      <c r="V12" s="10"/>
      <c r="W12" s="10"/>
      <c r="X12" s="10">
        <f t="shared" si="6"/>
        <v>0</v>
      </c>
      <c r="Y12" s="30"/>
      <c r="Z12" s="83">
        <f t="shared" si="7"/>
        <v>0</v>
      </c>
      <c r="AA12" s="9"/>
      <c r="AB12" s="10"/>
      <c r="AC12" s="10"/>
      <c r="AD12" s="10">
        <f t="shared" si="8"/>
        <v>0</v>
      </c>
      <c r="AE12" s="30"/>
      <c r="AF12" s="83">
        <f t="shared" si="9"/>
        <v>0</v>
      </c>
      <c r="AG12" s="9"/>
      <c r="AH12" s="10"/>
      <c r="AI12" s="10"/>
      <c r="AJ12" s="10">
        <f t="shared" si="10"/>
        <v>0</v>
      </c>
      <c r="AK12" s="30"/>
      <c r="AL12" s="83">
        <f t="shared" si="11"/>
        <v>0</v>
      </c>
      <c r="AM12" s="9"/>
      <c r="AN12" s="10"/>
      <c r="AO12" s="10"/>
      <c r="AP12" s="10">
        <f t="shared" si="12"/>
        <v>0</v>
      </c>
      <c r="AQ12" s="30"/>
      <c r="AR12" s="83">
        <f t="shared" si="13"/>
        <v>0</v>
      </c>
      <c r="AS12" s="9"/>
      <c r="AT12" s="10"/>
      <c r="AU12" s="10"/>
      <c r="AV12" s="10">
        <f t="shared" si="14"/>
        <v>0</v>
      </c>
      <c r="AW12" s="30"/>
      <c r="AX12" s="83">
        <f t="shared" si="15"/>
        <v>0</v>
      </c>
      <c r="AY12" s="9"/>
      <c r="AZ12" s="10"/>
      <c r="BA12" s="10"/>
      <c r="BB12" s="10">
        <f t="shared" si="16"/>
        <v>0</v>
      </c>
      <c r="BC12" s="30"/>
      <c r="BD12" s="83">
        <f t="shared" si="17"/>
        <v>0</v>
      </c>
      <c r="BE12" s="9"/>
      <c r="BF12" s="10"/>
      <c r="BG12" s="10"/>
      <c r="BH12" s="10">
        <f t="shared" si="18"/>
        <v>0</v>
      </c>
      <c r="BI12" s="30"/>
      <c r="BJ12" s="83">
        <f t="shared" si="19"/>
        <v>0</v>
      </c>
      <c r="BK12" s="9" cm="1">
        <f t="array" ref="BK12">SUM(_xlfn._xlws.FILTER($C12:$BJ12,$C$8:$BJ$8=BK$8))</f>
        <v>0</v>
      </c>
      <c r="BL12" s="10" cm="1">
        <f t="array" ref="BL12">SUM(_xlfn._xlws.FILTER($C12:$BJ12,$C$8:$BJ$8=BL$8))</f>
        <v>0</v>
      </c>
      <c r="BM12" s="10" cm="1">
        <f t="array" ref="BM12">SUM(_xlfn._xlws.FILTER($C12:$BJ12,$C$8:$BJ$8=BM$8))</f>
        <v>0</v>
      </c>
      <c r="BN12" s="10">
        <f t="shared" si="20"/>
        <v>0</v>
      </c>
      <c r="BO12" s="30" cm="1">
        <f t="array" ref="BO12">SUM(_xlfn._xlws.FILTER($C12:$BJ12,$C$8:$BJ$8=BO$8))</f>
        <v>0</v>
      </c>
      <c r="BP12" s="83">
        <f t="shared" si="21"/>
        <v>0</v>
      </c>
    </row>
    <row r="13" spans="1:68" s="12" customFormat="1" ht="19.5" customHeight="1" outlineLevel="1" x14ac:dyDescent="0.3">
      <c r="A13" s="154"/>
      <c r="B13" s="139" t="s">
        <v>30</v>
      </c>
      <c r="C13" s="9"/>
      <c r="D13" s="10"/>
      <c r="E13" s="10"/>
      <c r="F13" s="10">
        <f t="shared" si="0"/>
        <v>0</v>
      </c>
      <c r="G13" s="30"/>
      <c r="H13" s="83">
        <f t="shared" si="1"/>
        <v>0</v>
      </c>
      <c r="I13" s="9"/>
      <c r="J13" s="10"/>
      <c r="K13" s="10"/>
      <c r="L13" s="10">
        <f t="shared" si="2"/>
        <v>0</v>
      </c>
      <c r="M13" s="30"/>
      <c r="N13" s="83">
        <f t="shared" si="3"/>
        <v>0</v>
      </c>
      <c r="O13" s="9"/>
      <c r="P13" s="10"/>
      <c r="Q13" s="10"/>
      <c r="R13" s="10">
        <f t="shared" si="4"/>
        <v>0</v>
      </c>
      <c r="S13" s="30"/>
      <c r="T13" s="83">
        <f t="shared" si="5"/>
        <v>0</v>
      </c>
      <c r="U13" s="9">
        <v>1</v>
      </c>
      <c r="V13" s="10"/>
      <c r="W13" s="10">
        <v>6191312</v>
      </c>
      <c r="X13" s="10">
        <f t="shared" si="6"/>
        <v>6191312</v>
      </c>
      <c r="Y13" s="30">
        <v>11550.09</v>
      </c>
      <c r="Z13" s="83">
        <f t="shared" si="7"/>
        <v>11550.09</v>
      </c>
      <c r="AA13" s="9"/>
      <c r="AB13" s="10"/>
      <c r="AC13" s="10"/>
      <c r="AD13" s="10">
        <f t="shared" si="8"/>
        <v>0</v>
      </c>
      <c r="AE13" s="30"/>
      <c r="AF13" s="83">
        <f t="shared" si="9"/>
        <v>0</v>
      </c>
      <c r="AG13" s="9"/>
      <c r="AH13" s="10"/>
      <c r="AI13" s="10"/>
      <c r="AJ13" s="10">
        <f t="shared" si="10"/>
        <v>0</v>
      </c>
      <c r="AK13" s="30"/>
      <c r="AL13" s="83">
        <f t="shared" si="11"/>
        <v>0</v>
      </c>
      <c r="AM13" s="9"/>
      <c r="AN13" s="10"/>
      <c r="AO13" s="10"/>
      <c r="AP13" s="10">
        <f t="shared" si="12"/>
        <v>0</v>
      </c>
      <c r="AQ13" s="30"/>
      <c r="AR13" s="83">
        <f t="shared" si="13"/>
        <v>0</v>
      </c>
      <c r="AS13" s="9"/>
      <c r="AT13" s="10"/>
      <c r="AU13" s="10"/>
      <c r="AV13" s="10">
        <f t="shared" si="14"/>
        <v>0</v>
      </c>
      <c r="AW13" s="30"/>
      <c r="AX13" s="83">
        <f t="shared" si="15"/>
        <v>0</v>
      </c>
      <c r="AY13" s="9"/>
      <c r="AZ13" s="10"/>
      <c r="BA13" s="10"/>
      <c r="BB13" s="10">
        <f t="shared" si="16"/>
        <v>0</v>
      </c>
      <c r="BC13" s="30"/>
      <c r="BD13" s="83">
        <f t="shared" si="17"/>
        <v>0</v>
      </c>
      <c r="BE13" s="9"/>
      <c r="BF13" s="10"/>
      <c r="BG13" s="10"/>
      <c r="BH13" s="10">
        <f t="shared" si="18"/>
        <v>0</v>
      </c>
      <c r="BI13" s="30"/>
      <c r="BJ13" s="83">
        <f t="shared" si="19"/>
        <v>0</v>
      </c>
      <c r="BK13" s="9" cm="1">
        <f t="array" ref="BK13">SUM(_xlfn._xlws.FILTER($C13:$BJ13,$C$8:$BJ$8=BK$8))</f>
        <v>1</v>
      </c>
      <c r="BL13" s="10" cm="1">
        <f t="array" ref="BL13">SUM(_xlfn._xlws.FILTER($C13:$BJ13,$C$8:$BJ$8=BL$8))</f>
        <v>0</v>
      </c>
      <c r="BM13" s="10" cm="1">
        <f t="array" ref="BM13">SUM(_xlfn._xlws.FILTER($C13:$BJ13,$C$8:$BJ$8=BM$8))</f>
        <v>6191312</v>
      </c>
      <c r="BN13" s="10">
        <f t="shared" si="20"/>
        <v>6191312</v>
      </c>
      <c r="BO13" s="30" cm="1">
        <f t="array" ref="BO13">SUM(_xlfn._xlws.FILTER($C13:$BJ13,$C$8:$BJ$8=BO$8))</f>
        <v>11550.09</v>
      </c>
      <c r="BP13" s="83">
        <f t="shared" si="21"/>
        <v>11550.09</v>
      </c>
    </row>
    <row r="14" spans="1:68" s="12" customFormat="1" ht="19.5" customHeight="1" outlineLevel="1" thickBot="1" x14ac:dyDescent="0.35">
      <c r="A14" s="155"/>
      <c r="B14" s="139" t="s">
        <v>31</v>
      </c>
      <c r="C14" s="208"/>
      <c r="D14" s="209"/>
      <c r="E14" s="157"/>
      <c r="F14" s="10">
        <f t="shared" si="0"/>
        <v>0</v>
      </c>
      <c r="G14" s="140"/>
      <c r="H14" s="83">
        <f t="shared" si="1"/>
        <v>0</v>
      </c>
      <c r="I14" s="208"/>
      <c r="J14" s="209"/>
      <c r="K14" s="157"/>
      <c r="L14" s="10">
        <f>IFERROR(K14/(I14+J14),0)</f>
        <v>0</v>
      </c>
      <c r="M14" s="140"/>
      <c r="N14" s="83">
        <f t="shared" si="3"/>
        <v>0</v>
      </c>
      <c r="O14" s="208"/>
      <c r="P14" s="209"/>
      <c r="Q14" s="157"/>
      <c r="R14" s="10">
        <f t="shared" si="4"/>
        <v>0</v>
      </c>
      <c r="S14" s="140"/>
      <c r="T14" s="83">
        <f t="shared" si="5"/>
        <v>0</v>
      </c>
      <c r="U14" s="208"/>
      <c r="V14" s="209"/>
      <c r="W14" s="157"/>
      <c r="X14" s="10">
        <f>IFERROR(W14/(U14+V14),0)</f>
        <v>0</v>
      </c>
      <c r="Y14" s="140"/>
      <c r="Z14" s="83">
        <f t="shared" si="7"/>
        <v>0</v>
      </c>
      <c r="AA14" s="208"/>
      <c r="AB14" s="209"/>
      <c r="AC14" s="157"/>
      <c r="AD14" s="10">
        <f>IFERROR(AC14/(AA14+AB14),0)</f>
        <v>0</v>
      </c>
      <c r="AE14" s="140"/>
      <c r="AF14" s="83">
        <f t="shared" si="9"/>
        <v>0</v>
      </c>
      <c r="AG14" s="208"/>
      <c r="AH14" s="209"/>
      <c r="AI14" s="157"/>
      <c r="AJ14" s="10">
        <f>IFERROR(AI14/(AG14+AH14),0)</f>
        <v>0</v>
      </c>
      <c r="AK14" s="140"/>
      <c r="AL14" s="83">
        <f t="shared" si="11"/>
        <v>0</v>
      </c>
      <c r="AM14" s="208"/>
      <c r="AN14" s="209"/>
      <c r="AO14" s="157"/>
      <c r="AP14" s="10">
        <f>IFERROR(AO14/(AM14+AN14),0)</f>
        <v>0</v>
      </c>
      <c r="AQ14" s="140"/>
      <c r="AR14" s="83">
        <f t="shared" si="13"/>
        <v>0</v>
      </c>
      <c r="AS14" s="208"/>
      <c r="AT14" s="209"/>
      <c r="AU14" s="157"/>
      <c r="AV14" s="10">
        <f>IFERROR(AU14/(AS14+AT14),0)</f>
        <v>0</v>
      </c>
      <c r="AW14" s="140"/>
      <c r="AX14" s="83">
        <f t="shared" si="15"/>
        <v>0</v>
      </c>
      <c r="AY14" s="208"/>
      <c r="AZ14" s="209"/>
      <c r="BA14" s="157"/>
      <c r="BB14" s="10">
        <f>IFERROR(BA14/(AY14+AZ14),0)</f>
        <v>0</v>
      </c>
      <c r="BC14" s="140"/>
      <c r="BD14" s="83">
        <f t="shared" si="17"/>
        <v>0</v>
      </c>
      <c r="BE14" s="208"/>
      <c r="BF14" s="209"/>
      <c r="BG14" s="157"/>
      <c r="BH14" s="10">
        <f>IFERROR(BG14/(BE14+BF14),0)</f>
        <v>0</v>
      </c>
      <c r="BI14" s="140"/>
      <c r="BJ14" s="83">
        <f t="shared" si="19"/>
        <v>0</v>
      </c>
      <c r="BK14" s="208" cm="1">
        <f t="array" ref="BK14">SUM(_xlfn._xlws.FILTER($C14:$BJ14,$C$8:$BJ$8=BK$8))</f>
        <v>0</v>
      </c>
      <c r="BL14" s="209" cm="1">
        <f t="array" ref="BL14">SUM(_xlfn._xlws.FILTER($C14:$BJ14,$C$8:$BJ$8=BL$8))</f>
        <v>0</v>
      </c>
      <c r="BM14" s="157" cm="1">
        <f t="array" ref="BM14">SUM(_xlfn._xlws.FILTER($C14:$BJ14,$C$8:$BJ$8=BM$8))</f>
        <v>0</v>
      </c>
      <c r="BN14" s="10">
        <f>IFERROR(BM14/(BK14+BL14),0)</f>
        <v>0</v>
      </c>
      <c r="BO14" s="140" cm="1">
        <f t="array" ref="BO14">SUM(_xlfn._xlws.FILTER($C14:$BJ14,$C$8:$BJ$8=BO$8))</f>
        <v>0</v>
      </c>
      <c r="BP14" s="83">
        <f t="shared" si="21"/>
        <v>0</v>
      </c>
    </row>
    <row r="15" spans="1:68" s="8" customFormat="1" ht="18" x14ac:dyDescent="0.3">
      <c r="A15" s="153">
        <v>2</v>
      </c>
      <c r="B15" s="141" t="s">
        <v>175</v>
      </c>
      <c r="C15" s="73">
        <f>SUM(C16:C20)</f>
        <v>0</v>
      </c>
      <c r="D15" s="74">
        <v>0</v>
      </c>
      <c r="E15" s="74">
        <f>SUM(E16:E19)</f>
        <v>0</v>
      </c>
      <c r="F15" s="74">
        <f>IFERROR(E15/(C15+D15),0)</f>
        <v>0</v>
      </c>
      <c r="G15" s="82">
        <f>SUM(G16:G20)</f>
        <v>0</v>
      </c>
      <c r="H15" s="37">
        <f>IFERROR(G15/(C15+D15),0)</f>
        <v>0</v>
      </c>
      <c r="I15" s="73">
        <f>SUM(I16:I20)</f>
        <v>0</v>
      </c>
      <c r="J15" s="74">
        <f>SUM(J16:J20)</f>
        <v>0</v>
      </c>
      <c r="K15" s="74">
        <f>SUM(K16:K19)</f>
        <v>0</v>
      </c>
      <c r="L15" s="74">
        <f>IFERROR(K15/(I15+J15),0)</f>
        <v>0</v>
      </c>
      <c r="M15" s="82">
        <f>SUM(M16:M20)</f>
        <v>0</v>
      </c>
      <c r="N15" s="37">
        <f>IFERROR(M15/(I15+J15),0)</f>
        <v>0</v>
      </c>
      <c r="O15" s="73">
        <f>SUM(O16:O20)</f>
        <v>3</v>
      </c>
      <c r="P15" s="74">
        <f>SUM(P16:P20)</f>
        <v>0</v>
      </c>
      <c r="Q15" s="74">
        <f>SUM(Q16:Q20)</f>
        <v>3432616</v>
      </c>
      <c r="R15" s="74">
        <f t="shared" si="4"/>
        <v>1144205.3333333333</v>
      </c>
      <c r="S15" s="82">
        <f>SUM(S16:S20)</f>
        <v>5238.5600000000004</v>
      </c>
      <c r="T15" s="37">
        <f t="shared" si="5"/>
        <v>1746.1866666666667</v>
      </c>
      <c r="U15" s="73">
        <f>SUM(U16:U20)</f>
        <v>9</v>
      </c>
      <c r="V15" s="74">
        <f>SUM(V16:V20)</f>
        <v>0</v>
      </c>
      <c r="W15" s="74">
        <f>SUM(W16:W19)</f>
        <v>70202747</v>
      </c>
      <c r="X15" s="74">
        <f>IFERROR(W15/(U15+V15),0)</f>
        <v>7800305.222222222</v>
      </c>
      <c r="Y15" s="82">
        <f>SUM(Y16:Y20)</f>
        <v>138243.35</v>
      </c>
      <c r="Z15" s="37">
        <f>IFERROR(Y15/(U15+V15),0)</f>
        <v>15360.372222222222</v>
      </c>
      <c r="AA15" s="73">
        <f>SUM(AA16:AA20)</f>
        <v>0</v>
      </c>
      <c r="AB15" s="74">
        <f>SUM(AB16:AB20)</f>
        <v>0</v>
      </c>
      <c r="AC15" s="74">
        <f>SUM(AC16:AC19)</f>
        <v>0</v>
      </c>
      <c r="AD15" s="74">
        <f>IFERROR(AC15/(AA15+AB15),0)</f>
        <v>0</v>
      </c>
      <c r="AE15" s="82">
        <f>SUM(AE16:AE20)</f>
        <v>0</v>
      </c>
      <c r="AF15" s="37">
        <f>IFERROR(AE15/(AA15+AB15),0)</f>
        <v>0</v>
      </c>
      <c r="AG15" s="73">
        <f>SUM(AG16:AG20)</f>
        <v>0</v>
      </c>
      <c r="AH15" s="74">
        <f>SUM(AH16:AH20)</f>
        <v>0</v>
      </c>
      <c r="AI15" s="74">
        <f>SUM(AI16:AI19)</f>
        <v>0</v>
      </c>
      <c r="AJ15" s="74">
        <f>IFERROR(AI15/(AG15+AH15),0)</f>
        <v>0</v>
      </c>
      <c r="AK15" s="82">
        <f>SUM(AK16:AK20)</f>
        <v>0</v>
      </c>
      <c r="AL15" s="37">
        <f>IFERROR(AK15/(AG15+AH15),0)</f>
        <v>0</v>
      </c>
      <c r="AM15" s="73">
        <f>SUM(AM16:AM20)</f>
        <v>0</v>
      </c>
      <c r="AN15" s="74">
        <f>SUM(AN16:AN20)</f>
        <v>0</v>
      </c>
      <c r="AO15" s="74">
        <f>SUM(AO16:AO19)</f>
        <v>0</v>
      </c>
      <c r="AP15" s="74">
        <f>IFERROR(AO15/(AM15+AN15),0)</f>
        <v>0</v>
      </c>
      <c r="AQ15" s="82">
        <f>SUM(AQ16:AQ20)</f>
        <v>0</v>
      </c>
      <c r="AR15" s="37">
        <f>IFERROR(AQ15/(AM15+AN15),0)</f>
        <v>0</v>
      </c>
      <c r="AS15" s="73">
        <f>SUM(AS16:AS20)</f>
        <v>0</v>
      </c>
      <c r="AT15" s="74">
        <f>SUM(AT16:AT20)</f>
        <v>0</v>
      </c>
      <c r="AU15" s="74">
        <f>SUM(AU16:AU19)</f>
        <v>0</v>
      </c>
      <c r="AV15" s="74">
        <f>IFERROR(AU15/(AS15+AT15),0)</f>
        <v>0</v>
      </c>
      <c r="AW15" s="82">
        <f>SUM(AW16:AW20)</f>
        <v>0</v>
      </c>
      <c r="AX15" s="37">
        <f>IFERROR(AW15/(AS15+AT15),0)</f>
        <v>0</v>
      </c>
      <c r="AY15" s="73">
        <f>SUM(AY16:AY20)</f>
        <v>0</v>
      </c>
      <c r="AZ15" s="74">
        <f>SUM(AZ16:AZ20)</f>
        <v>0</v>
      </c>
      <c r="BA15" s="74">
        <f>SUM(BA16:BA19)</f>
        <v>0</v>
      </c>
      <c r="BB15" s="74">
        <f>IFERROR(BA15/(AY15+AZ15),0)</f>
        <v>0</v>
      </c>
      <c r="BC15" s="82">
        <f>SUM(BC16:BC20)</f>
        <v>0</v>
      </c>
      <c r="BD15" s="37">
        <f>IFERROR(BC15/(AY15+AZ15),0)</f>
        <v>0</v>
      </c>
      <c r="BE15" s="73">
        <f>SUM(BE16:BE20)</f>
        <v>0</v>
      </c>
      <c r="BF15" s="74">
        <f>SUM(BF16:BF20)</f>
        <v>0</v>
      </c>
      <c r="BG15" s="74">
        <f>SUM(BG16:BG19)</f>
        <v>0</v>
      </c>
      <c r="BH15" s="74">
        <f>IFERROR(BG15/(BE15+BF15),0)</f>
        <v>0</v>
      </c>
      <c r="BI15" s="82">
        <f>SUM(BI16:BI20)</f>
        <v>0</v>
      </c>
      <c r="BJ15" s="37">
        <f>IFERROR(BI15/(BE15+BF15),0)</f>
        <v>0</v>
      </c>
      <c r="BK15" s="73">
        <f>SUM(BK16:BK20)</f>
        <v>12</v>
      </c>
      <c r="BL15" s="74">
        <f>SUM(BL16:BL20)</f>
        <v>0</v>
      </c>
      <c r="BM15" s="74">
        <f>SUM(BM16:BM19)</f>
        <v>73635363</v>
      </c>
      <c r="BN15" s="74">
        <f>IFERROR(BM15/(BK15+BL15),0)</f>
        <v>6136280.25</v>
      </c>
      <c r="BO15" s="82">
        <f>SUM(BO16:BO20)</f>
        <v>143481.91000000003</v>
      </c>
      <c r="BP15" s="37">
        <f>IFERROR(BO15/(BK15+BL15),0)</f>
        <v>11956.825833333336</v>
      </c>
    </row>
    <row r="16" spans="1:68" s="8" customFormat="1" ht="19.5" customHeight="1" outlineLevel="1" x14ac:dyDescent="0.3">
      <c r="A16" s="154"/>
      <c r="B16" s="139" t="str" cm="1">
        <f t="array" ref="B16:B20">$B$10:$B$14</f>
        <v>ΟΙΚΙΑΚΟΣ</v>
      </c>
      <c r="C16" s="9"/>
      <c r="D16" s="10"/>
      <c r="E16" s="10"/>
      <c r="F16" s="10">
        <f>IFERROR(E16/(C16+D16),0)</f>
        <v>0</v>
      </c>
      <c r="G16" s="30"/>
      <c r="H16" s="83">
        <f>IFERROR(G16/(C16+D16),0)</f>
        <v>0</v>
      </c>
      <c r="I16" s="9"/>
      <c r="J16" s="10"/>
      <c r="K16" s="10"/>
      <c r="L16" s="10">
        <f>IFERROR(K16/(I16+J16),0)</f>
        <v>0</v>
      </c>
      <c r="M16" s="30"/>
      <c r="N16" s="83">
        <f>IFERROR(M16/(I16+J16),0)</f>
        <v>0</v>
      </c>
      <c r="O16" s="9" t="s">
        <v>104</v>
      </c>
      <c r="P16" s="10"/>
      <c r="Q16" s="10" t="s">
        <v>104</v>
      </c>
      <c r="R16" s="10">
        <f t="shared" si="4"/>
        <v>0</v>
      </c>
      <c r="S16" s="30" t="s">
        <v>104</v>
      </c>
      <c r="T16" s="83">
        <f t="shared" si="5"/>
        <v>0</v>
      </c>
      <c r="U16" s="9"/>
      <c r="V16" s="10"/>
      <c r="W16" s="10"/>
      <c r="X16" s="10">
        <f>IFERROR(W16/(U16+V16),0)</f>
        <v>0</v>
      </c>
      <c r="Y16" s="30"/>
      <c r="Z16" s="83">
        <f>IFERROR(Y16/(U16+V16),0)</f>
        <v>0</v>
      </c>
      <c r="AA16" s="9"/>
      <c r="AB16" s="10"/>
      <c r="AC16" s="10"/>
      <c r="AD16" s="10">
        <f>IFERROR(AC16/(AA16+AB16),0)</f>
        <v>0</v>
      </c>
      <c r="AE16" s="30"/>
      <c r="AF16" s="83">
        <f>IFERROR(AE16/(AA16+AB16),0)</f>
        <v>0</v>
      </c>
      <c r="AG16" s="9"/>
      <c r="AH16" s="10"/>
      <c r="AI16" s="10"/>
      <c r="AJ16" s="10">
        <f>IFERROR(AI16/(AG16+AH16),0)</f>
        <v>0</v>
      </c>
      <c r="AK16" s="30"/>
      <c r="AL16" s="83">
        <f>IFERROR(AK16/(AG16+AH16),0)</f>
        <v>0</v>
      </c>
      <c r="AM16" s="9"/>
      <c r="AN16" s="10"/>
      <c r="AO16" s="10"/>
      <c r="AP16" s="10">
        <f>IFERROR(AO16/(AM16+AN16),0)</f>
        <v>0</v>
      </c>
      <c r="AQ16" s="30"/>
      <c r="AR16" s="83">
        <f>IFERROR(AQ16/(AM16+AN16),0)</f>
        <v>0</v>
      </c>
      <c r="AS16" s="9"/>
      <c r="AT16" s="10"/>
      <c r="AU16" s="10"/>
      <c r="AV16" s="10">
        <f>IFERROR(AU16/(AS16+AT16),0)</f>
        <v>0</v>
      </c>
      <c r="AW16" s="30"/>
      <c r="AX16" s="83">
        <f>IFERROR(AW16/(AS16+AT16),0)</f>
        <v>0</v>
      </c>
      <c r="AY16" s="9"/>
      <c r="AZ16" s="10"/>
      <c r="BA16" s="10"/>
      <c r="BB16" s="10">
        <f>IFERROR(BA16/(AY16+AZ16),0)</f>
        <v>0</v>
      </c>
      <c r="BC16" s="30"/>
      <c r="BD16" s="83">
        <f>IFERROR(BC16/(AY16+AZ16),0)</f>
        <v>0</v>
      </c>
      <c r="BE16" s="9"/>
      <c r="BF16" s="10"/>
      <c r="BG16" s="10"/>
      <c r="BH16" s="10">
        <f>IFERROR(BG16/(BE16+BF16),0)</f>
        <v>0</v>
      </c>
      <c r="BI16" s="30"/>
      <c r="BJ16" s="83">
        <f>IFERROR(BI16/(BE16+BF16),0)</f>
        <v>0</v>
      </c>
      <c r="BK16" s="9" cm="1">
        <f t="array" ref="BK16">SUM(_xlfn._xlws.FILTER($C16:$BJ16,$C$8:$BJ$8=BK$8))</f>
        <v>0</v>
      </c>
      <c r="BL16" s="10" cm="1">
        <f t="array" ref="BL16">SUM(_xlfn._xlws.FILTER($C16:$BJ16,$C$8:$BJ$8=BL$8))</f>
        <v>0</v>
      </c>
      <c r="BM16" s="10" cm="1">
        <f t="array" ref="BM16">SUM(_xlfn._xlws.FILTER($C16:$BJ16,$C$8:$BJ$8=BM$8))</f>
        <v>0</v>
      </c>
      <c r="BN16" s="10">
        <f>IFERROR(BM16/(BK16+BL16),0)</f>
        <v>0</v>
      </c>
      <c r="BO16" s="30" cm="1">
        <f t="array" ref="BO16">SUM(_xlfn._xlws.FILTER($C16:$BJ16,$C$8:$BJ$8=BO$8))</f>
        <v>0</v>
      </c>
      <c r="BP16" s="83">
        <f>IFERROR(BO16/(BK16+BL16),0)</f>
        <v>0</v>
      </c>
    </row>
    <row r="17" spans="1:68" s="8" customFormat="1" ht="19.5" customHeight="1" outlineLevel="1" x14ac:dyDescent="0.3">
      <c r="A17" s="154"/>
      <c r="B17" s="139" t="str">
        <v>ΕΜΠΟΡΙΚΟΣ</v>
      </c>
      <c r="C17" s="9"/>
      <c r="D17" s="10"/>
      <c r="E17" s="10"/>
      <c r="F17" s="10">
        <f t="shared" ref="F17:F20" si="22">IFERROR(E17/(C17+D17),0)</f>
        <v>0</v>
      </c>
      <c r="G17" s="30"/>
      <c r="H17" s="83">
        <f t="shared" ref="H17:H20" si="23">IFERROR(G17/(C17+D17),0)</f>
        <v>0</v>
      </c>
      <c r="I17" s="9"/>
      <c r="J17" s="10"/>
      <c r="K17" s="10"/>
      <c r="L17" s="10">
        <f t="shared" ref="L17:L19" si="24">IFERROR(K17/(I17+J17),0)</f>
        <v>0</v>
      </c>
      <c r="M17" s="30"/>
      <c r="N17" s="83">
        <f t="shared" ref="N17:N20" si="25">IFERROR(M17/(I17+J17),0)</f>
        <v>0</v>
      </c>
      <c r="O17" s="9">
        <v>2</v>
      </c>
      <c r="P17" s="10"/>
      <c r="Q17" s="10">
        <v>29269</v>
      </c>
      <c r="R17" s="10">
        <f t="shared" si="4"/>
        <v>14634.5</v>
      </c>
      <c r="S17" s="30">
        <v>545.89</v>
      </c>
      <c r="T17" s="83">
        <f t="shared" si="5"/>
        <v>272.94499999999999</v>
      </c>
      <c r="U17" s="9"/>
      <c r="V17" s="10"/>
      <c r="W17" s="10"/>
      <c r="X17" s="10">
        <f t="shared" ref="X17:X18" si="26">IFERROR(W17/(U17+V17),0)</f>
        <v>0</v>
      </c>
      <c r="Y17" s="30"/>
      <c r="Z17" s="83">
        <f t="shared" ref="Z17:Z18" si="27">IFERROR(Y17/(U17+V17),0)</f>
        <v>0</v>
      </c>
      <c r="AA17" s="9"/>
      <c r="AB17" s="10"/>
      <c r="AC17" s="10"/>
      <c r="AD17" s="10">
        <f t="shared" ref="AD17:AD19" si="28">IFERROR(AC17/(AA17+AB17),0)</f>
        <v>0</v>
      </c>
      <c r="AE17" s="30"/>
      <c r="AF17" s="83">
        <f t="shared" ref="AF17:AF20" si="29">IFERROR(AE17/(AA17+AB17),0)</f>
        <v>0</v>
      </c>
      <c r="AG17" s="9"/>
      <c r="AH17" s="10"/>
      <c r="AI17" s="10"/>
      <c r="AJ17" s="10">
        <f t="shared" ref="AJ17:AJ19" si="30">IFERROR(AI17/(AG17+AH17),0)</f>
        <v>0</v>
      </c>
      <c r="AK17" s="30"/>
      <c r="AL17" s="83">
        <f t="shared" ref="AL17:AL20" si="31">IFERROR(AK17/(AG17+AH17),0)</f>
        <v>0</v>
      </c>
      <c r="AM17" s="9"/>
      <c r="AN17" s="10"/>
      <c r="AO17" s="10"/>
      <c r="AP17" s="10">
        <f t="shared" ref="AP17:AP19" si="32">IFERROR(AO17/(AM17+AN17),0)</f>
        <v>0</v>
      </c>
      <c r="AQ17" s="30"/>
      <c r="AR17" s="83">
        <f t="shared" ref="AR17:AR20" si="33">IFERROR(AQ17/(AM17+AN17),0)</f>
        <v>0</v>
      </c>
      <c r="AS17" s="9"/>
      <c r="AT17" s="10"/>
      <c r="AU17" s="10"/>
      <c r="AV17" s="10">
        <f t="shared" ref="AV17:AV19" si="34">IFERROR(AU17/(AS17+AT17),0)</f>
        <v>0</v>
      </c>
      <c r="AW17" s="30"/>
      <c r="AX17" s="83">
        <f t="shared" ref="AX17:AX20" si="35">IFERROR(AW17/(AS17+AT17),0)</f>
        <v>0</v>
      </c>
      <c r="AY17" s="9"/>
      <c r="AZ17" s="10"/>
      <c r="BA17" s="10"/>
      <c r="BB17" s="10">
        <f t="shared" ref="BB17:BB19" si="36">IFERROR(BA17/(AY17+AZ17),0)</f>
        <v>0</v>
      </c>
      <c r="BC17" s="30"/>
      <c r="BD17" s="83">
        <f t="shared" ref="BD17:BD20" si="37">IFERROR(BC17/(AY17+AZ17),0)</f>
        <v>0</v>
      </c>
      <c r="BE17" s="9"/>
      <c r="BF17" s="10"/>
      <c r="BG17" s="10"/>
      <c r="BH17" s="10">
        <f t="shared" ref="BH17:BH19" si="38">IFERROR(BG17/(BE17+BF17),0)</f>
        <v>0</v>
      </c>
      <c r="BI17" s="30"/>
      <c r="BJ17" s="83">
        <f t="shared" ref="BJ17:BJ20" si="39">IFERROR(BI17/(BE17+BF17),0)</f>
        <v>0</v>
      </c>
      <c r="BK17" s="9" cm="1">
        <f t="array" ref="BK17">SUM(_xlfn._xlws.FILTER($C17:$BJ17,$C$8:$BJ$8=BK$8))</f>
        <v>2</v>
      </c>
      <c r="BL17" s="10" cm="1">
        <f t="array" ref="BL17">SUM(_xlfn._xlws.FILTER($C17:$BJ17,$C$8:$BJ$8=BL$8))</f>
        <v>0</v>
      </c>
      <c r="BM17" s="10" cm="1">
        <f t="array" ref="BM17">SUM(_xlfn._xlws.FILTER($C17:$BJ17,$C$8:$BJ$8=BM$8))</f>
        <v>29269</v>
      </c>
      <c r="BN17" s="10">
        <f t="shared" ref="BN17:BN19" si="40">IFERROR(BM17/(BK17+BL17),0)</f>
        <v>14634.5</v>
      </c>
      <c r="BO17" s="30" cm="1">
        <f t="array" ref="BO17">SUM(_xlfn._xlws.FILTER($C17:$BJ17,$C$8:$BJ$8=BO$8))</f>
        <v>545.89</v>
      </c>
      <c r="BP17" s="83">
        <f t="shared" ref="BP17:BP20" si="41">IFERROR(BO17/(BK17+BL17),0)</f>
        <v>272.94499999999999</v>
      </c>
    </row>
    <row r="18" spans="1:68" s="8" customFormat="1" ht="19.5" customHeight="1" outlineLevel="1" x14ac:dyDescent="0.3">
      <c r="A18" s="154"/>
      <c r="B18" s="139" t="str">
        <v>CNG</v>
      </c>
      <c r="C18" s="9"/>
      <c r="D18" s="10"/>
      <c r="E18" s="10"/>
      <c r="F18" s="10">
        <f t="shared" si="22"/>
        <v>0</v>
      </c>
      <c r="G18" s="30"/>
      <c r="H18" s="83">
        <f t="shared" si="23"/>
        <v>0</v>
      </c>
      <c r="I18" s="9"/>
      <c r="J18" s="10"/>
      <c r="K18" s="10"/>
      <c r="L18" s="10">
        <f t="shared" si="24"/>
        <v>0</v>
      </c>
      <c r="M18" s="30"/>
      <c r="N18" s="83">
        <f t="shared" si="25"/>
        <v>0</v>
      </c>
      <c r="O18" s="9" t="s">
        <v>104</v>
      </c>
      <c r="P18" s="10"/>
      <c r="Q18" s="10" t="s">
        <v>104</v>
      </c>
      <c r="R18" s="10">
        <f t="shared" si="4"/>
        <v>0</v>
      </c>
      <c r="S18" s="30" t="s">
        <v>104</v>
      </c>
      <c r="T18" s="83">
        <f t="shared" si="5"/>
        <v>0</v>
      </c>
      <c r="U18" s="9"/>
      <c r="V18" s="10"/>
      <c r="W18" s="10"/>
      <c r="X18" s="10">
        <f t="shared" si="26"/>
        <v>0</v>
      </c>
      <c r="Y18" s="30"/>
      <c r="Z18" s="83">
        <f t="shared" si="27"/>
        <v>0</v>
      </c>
      <c r="AA18" s="9"/>
      <c r="AB18" s="10"/>
      <c r="AC18" s="10"/>
      <c r="AD18" s="10">
        <f t="shared" si="28"/>
        <v>0</v>
      </c>
      <c r="AE18" s="30"/>
      <c r="AF18" s="83">
        <f t="shared" si="29"/>
        <v>0</v>
      </c>
      <c r="AG18" s="9"/>
      <c r="AH18" s="10"/>
      <c r="AI18" s="10"/>
      <c r="AJ18" s="10">
        <f t="shared" si="30"/>
        <v>0</v>
      </c>
      <c r="AK18" s="30"/>
      <c r="AL18" s="83">
        <f t="shared" si="31"/>
        <v>0</v>
      </c>
      <c r="AM18" s="9"/>
      <c r="AN18" s="10"/>
      <c r="AO18" s="10"/>
      <c r="AP18" s="10">
        <f t="shared" si="32"/>
        <v>0</v>
      </c>
      <c r="AQ18" s="30"/>
      <c r="AR18" s="83">
        <f t="shared" si="33"/>
        <v>0</v>
      </c>
      <c r="AS18" s="9"/>
      <c r="AT18" s="10"/>
      <c r="AU18" s="10"/>
      <c r="AV18" s="10">
        <f t="shared" si="34"/>
        <v>0</v>
      </c>
      <c r="AW18" s="30"/>
      <c r="AX18" s="83">
        <f t="shared" si="35"/>
        <v>0</v>
      </c>
      <c r="AY18" s="9"/>
      <c r="AZ18" s="10"/>
      <c r="BA18" s="10"/>
      <c r="BB18" s="10">
        <f t="shared" si="36"/>
        <v>0</v>
      </c>
      <c r="BC18" s="30"/>
      <c r="BD18" s="83">
        <f t="shared" si="37"/>
        <v>0</v>
      </c>
      <c r="BE18" s="9"/>
      <c r="BF18" s="10"/>
      <c r="BG18" s="10"/>
      <c r="BH18" s="10">
        <f t="shared" si="38"/>
        <v>0</v>
      </c>
      <c r="BI18" s="30"/>
      <c r="BJ18" s="83">
        <f t="shared" si="39"/>
        <v>0</v>
      </c>
      <c r="BK18" s="9" cm="1">
        <f t="array" ref="BK18">SUM(_xlfn._xlws.FILTER($C18:$BJ18,$C$8:$BJ$8=BK$8))</f>
        <v>0</v>
      </c>
      <c r="BL18" s="10" cm="1">
        <f t="array" ref="BL18">SUM(_xlfn._xlws.FILTER($C18:$BJ18,$C$8:$BJ$8=BL$8))</f>
        <v>0</v>
      </c>
      <c r="BM18" s="10" cm="1">
        <f t="array" ref="BM18">SUM(_xlfn._xlws.FILTER($C18:$BJ18,$C$8:$BJ$8=BM$8))</f>
        <v>0</v>
      </c>
      <c r="BN18" s="10">
        <f t="shared" si="40"/>
        <v>0</v>
      </c>
      <c r="BO18" s="30" cm="1">
        <f t="array" ref="BO18">SUM(_xlfn._xlws.FILTER($C18:$BJ18,$C$8:$BJ$8=BO$8))</f>
        <v>0</v>
      </c>
      <c r="BP18" s="83">
        <f t="shared" si="41"/>
        <v>0</v>
      </c>
    </row>
    <row r="19" spans="1:68" s="15" customFormat="1" ht="19.5" customHeight="1" outlineLevel="1" x14ac:dyDescent="0.3">
      <c r="A19" s="154"/>
      <c r="B19" s="139" t="str">
        <v>ΒΙΟΜΗΧΑΝΙΚΟΣ</v>
      </c>
      <c r="C19" s="9"/>
      <c r="D19" s="10"/>
      <c r="E19" s="10"/>
      <c r="F19" s="10">
        <f t="shared" si="22"/>
        <v>0</v>
      </c>
      <c r="G19" s="30"/>
      <c r="H19" s="83">
        <f t="shared" si="23"/>
        <v>0</v>
      </c>
      <c r="I19" s="9"/>
      <c r="J19" s="10"/>
      <c r="K19" s="10"/>
      <c r="L19" s="10">
        <f t="shared" si="24"/>
        <v>0</v>
      </c>
      <c r="M19" s="30"/>
      <c r="N19" s="83">
        <f t="shared" si="25"/>
        <v>0</v>
      </c>
      <c r="O19" s="9">
        <v>1</v>
      </c>
      <c r="P19" s="10"/>
      <c r="Q19" s="10">
        <v>3403347</v>
      </c>
      <c r="R19" s="10">
        <f t="shared" si="4"/>
        <v>3403347</v>
      </c>
      <c r="S19" s="30">
        <v>4692.67</v>
      </c>
      <c r="T19" s="83">
        <f t="shared" si="5"/>
        <v>4692.67</v>
      </c>
      <c r="U19" s="9">
        <v>9</v>
      </c>
      <c r="V19" s="10"/>
      <c r="W19" s="10">
        <v>70202747</v>
      </c>
      <c r="X19" s="10">
        <f>IFERROR(Y19/(U19+V19),0)</f>
        <v>15360.372222222222</v>
      </c>
      <c r="Y19" s="30">
        <v>138243.35</v>
      </c>
      <c r="Z19" s="83">
        <f>IFERROR(#REF!/(U19+V19),0)</f>
        <v>0</v>
      </c>
      <c r="AA19" s="9"/>
      <c r="AB19" s="10"/>
      <c r="AC19" s="10"/>
      <c r="AD19" s="10">
        <f t="shared" si="28"/>
        <v>0</v>
      </c>
      <c r="AE19" s="30"/>
      <c r="AF19" s="83">
        <f t="shared" si="29"/>
        <v>0</v>
      </c>
      <c r="AG19" s="9"/>
      <c r="AH19" s="10"/>
      <c r="AI19" s="10"/>
      <c r="AJ19" s="10">
        <f t="shared" si="30"/>
        <v>0</v>
      </c>
      <c r="AK19" s="30"/>
      <c r="AL19" s="83">
        <f t="shared" si="31"/>
        <v>0</v>
      </c>
      <c r="AM19" s="9"/>
      <c r="AN19" s="10"/>
      <c r="AO19" s="10"/>
      <c r="AP19" s="10">
        <f t="shared" si="32"/>
        <v>0</v>
      </c>
      <c r="AQ19" s="30"/>
      <c r="AR19" s="83">
        <f t="shared" si="33"/>
        <v>0</v>
      </c>
      <c r="AS19" s="9"/>
      <c r="AT19" s="10"/>
      <c r="AU19" s="10"/>
      <c r="AV19" s="10">
        <f t="shared" si="34"/>
        <v>0</v>
      </c>
      <c r="AW19" s="30"/>
      <c r="AX19" s="83">
        <f t="shared" si="35"/>
        <v>0</v>
      </c>
      <c r="AY19" s="9"/>
      <c r="AZ19" s="10"/>
      <c r="BA19" s="10"/>
      <c r="BB19" s="10">
        <f t="shared" si="36"/>
        <v>0</v>
      </c>
      <c r="BC19" s="30"/>
      <c r="BD19" s="83">
        <f t="shared" si="37"/>
        <v>0</v>
      </c>
      <c r="BE19" s="9"/>
      <c r="BF19" s="10"/>
      <c r="BG19" s="10"/>
      <c r="BH19" s="10">
        <f t="shared" si="38"/>
        <v>0</v>
      </c>
      <c r="BI19" s="30"/>
      <c r="BJ19" s="83">
        <f t="shared" si="39"/>
        <v>0</v>
      </c>
      <c r="BK19" s="9" cm="1">
        <f t="array" ref="BK19">SUM(_xlfn._xlws.FILTER($C19:$BJ19,$C$8:$BJ$8=BK$8))</f>
        <v>10</v>
      </c>
      <c r="BL19" s="10" cm="1">
        <f t="array" ref="BL19">SUM(_xlfn._xlws.FILTER($C19:$BJ19,$C$8:$BJ$8=BL$8))</f>
        <v>0</v>
      </c>
      <c r="BM19" s="10" cm="1">
        <f t="array" ref="BM19">SUM(_xlfn._xlws.FILTER($C19:$BJ19,$C$8:$BJ$8=BM$8))</f>
        <v>73606094</v>
      </c>
      <c r="BN19" s="10">
        <f t="shared" si="40"/>
        <v>7360609.4000000004</v>
      </c>
      <c r="BO19" s="30" cm="1">
        <f t="array" ref="BO19">SUM(_xlfn._xlws.FILTER($C19:$BJ19,$C$8:$BJ$8=BO$8))</f>
        <v>142936.02000000002</v>
      </c>
      <c r="BP19" s="83">
        <f t="shared" si="41"/>
        <v>14293.602000000003</v>
      </c>
    </row>
    <row r="20" spans="1:68" s="15" customFormat="1" ht="19.5" customHeight="1" outlineLevel="1" thickBot="1" x14ac:dyDescent="0.35">
      <c r="A20" s="155"/>
      <c r="B20" s="139" t="str">
        <v>ΚΛΙΜΑΤΙΣΜΟΣ / ΣΥΜΠΑΡΑΓΩΓΗ</v>
      </c>
      <c r="C20" s="160"/>
      <c r="D20" s="148"/>
      <c r="E20" s="157"/>
      <c r="F20" s="10">
        <f t="shared" si="22"/>
        <v>0</v>
      </c>
      <c r="G20" s="140"/>
      <c r="H20" s="83">
        <f t="shared" si="23"/>
        <v>0</v>
      </c>
      <c r="I20" s="160"/>
      <c r="J20" s="148"/>
      <c r="K20" s="157"/>
      <c r="L20" s="10">
        <f>IFERROR(K20/(I20+J20),0)</f>
        <v>0</v>
      </c>
      <c r="M20" s="140"/>
      <c r="N20" s="83">
        <f t="shared" si="25"/>
        <v>0</v>
      </c>
      <c r="O20" s="160" t="s">
        <v>104</v>
      </c>
      <c r="P20" s="148"/>
      <c r="Q20" s="157" t="s">
        <v>104</v>
      </c>
      <c r="R20" s="10">
        <f t="shared" si="4"/>
        <v>0</v>
      </c>
      <c r="S20" s="140" t="s">
        <v>104</v>
      </c>
      <c r="T20" s="83">
        <f t="shared" si="5"/>
        <v>0</v>
      </c>
      <c r="U20" s="160"/>
      <c r="V20" s="148"/>
      <c r="W20" s="157"/>
      <c r="X20" s="10">
        <f>IFERROR(W20/(U20+V20),0)</f>
        <v>0</v>
      </c>
      <c r="Y20" s="140"/>
      <c r="Z20" s="83">
        <f t="shared" ref="Z20" si="42">IFERROR(Y20/(U20+V20),0)</f>
        <v>0</v>
      </c>
      <c r="AA20" s="160"/>
      <c r="AB20" s="148"/>
      <c r="AC20" s="157"/>
      <c r="AD20" s="10">
        <f>IFERROR(AC20/(AA20+AB20),0)</f>
        <v>0</v>
      </c>
      <c r="AE20" s="140"/>
      <c r="AF20" s="83">
        <f t="shared" si="29"/>
        <v>0</v>
      </c>
      <c r="AG20" s="160"/>
      <c r="AH20" s="148"/>
      <c r="AI20" s="157"/>
      <c r="AJ20" s="10">
        <f>IFERROR(AI20/(AG20+AH20),0)</f>
        <v>0</v>
      </c>
      <c r="AK20" s="140"/>
      <c r="AL20" s="83">
        <f t="shared" si="31"/>
        <v>0</v>
      </c>
      <c r="AM20" s="160"/>
      <c r="AN20" s="148"/>
      <c r="AO20" s="157"/>
      <c r="AP20" s="10">
        <f>IFERROR(AO20/(AM20+AN20),0)</f>
        <v>0</v>
      </c>
      <c r="AQ20" s="140"/>
      <c r="AR20" s="83">
        <f t="shared" si="33"/>
        <v>0</v>
      </c>
      <c r="AS20" s="160"/>
      <c r="AT20" s="148"/>
      <c r="AU20" s="157"/>
      <c r="AV20" s="10">
        <f>IFERROR(AU20/(AS20+AT20),0)</f>
        <v>0</v>
      </c>
      <c r="AW20" s="140"/>
      <c r="AX20" s="83">
        <f t="shared" si="35"/>
        <v>0</v>
      </c>
      <c r="AY20" s="160"/>
      <c r="AZ20" s="148"/>
      <c r="BA20" s="157"/>
      <c r="BB20" s="10">
        <f>IFERROR(BA20/(AY20+AZ20),0)</f>
        <v>0</v>
      </c>
      <c r="BC20" s="140"/>
      <c r="BD20" s="83">
        <f t="shared" si="37"/>
        <v>0</v>
      </c>
      <c r="BE20" s="160"/>
      <c r="BF20" s="148"/>
      <c r="BG20" s="157"/>
      <c r="BH20" s="10">
        <f>IFERROR(BG20/(BE20+BF20),0)</f>
        <v>0</v>
      </c>
      <c r="BI20" s="140"/>
      <c r="BJ20" s="83">
        <f t="shared" si="39"/>
        <v>0</v>
      </c>
      <c r="BK20" s="160" cm="1">
        <f t="array" ref="BK20">SUM(_xlfn._xlws.FILTER($C20:$BJ20,$C$8:$BJ$8=BK$8))</f>
        <v>0</v>
      </c>
      <c r="BL20" s="148" cm="1">
        <f t="array" ref="BL20">SUM(_xlfn._xlws.FILTER($C20:$BJ20,$C$8:$BJ$8=BL$8))</f>
        <v>0</v>
      </c>
      <c r="BM20" s="157" cm="1">
        <f t="array" ref="BM20">SUM(_xlfn._xlws.FILTER($C20:$BJ20,$C$8:$BJ$8=BM$8))</f>
        <v>0</v>
      </c>
      <c r="BN20" s="10">
        <f>IFERROR(BM20/(BK20+BL20),0)</f>
        <v>0</v>
      </c>
      <c r="BO20" s="140" cm="1">
        <f t="array" ref="BO20">SUM(_xlfn._xlws.FILTER($C20:$BJ20,$C$8:$BJ$8=BO$8))</f>
        <v>0</v>
      </c>
      <c r="BP20" s="83">
        <f t="shared" si="41"/>
        <v>0</v>
      </c>
    </row>
    <row r="21" spans="1:68" s="8" customFormat="1" ht="18" x14ac:dyDescent="0.3">
      <c r="A21" s="153">
        <v>3</v>
      </c>
      <c r="B21" s="141" t="s">
        <v>155</v>
      </c>
      <c r="C21" s="73">
        <f>SUM(C22:C26)</f>
        <v>5</v>
      </c>
      <c r="D21" s="74">
        <v>0</v>
      </c>
      <c r="E21" s="74">
        <f>SUM(E22:E25)</f>
        <v>5968203</v>
      </c>
      <c r="F21" s="74">
        <f>IFERROR(E21/(C21+D21),0)</f>
        <v>1193640.6000000001</v>
      </c>
      <c r="G21" s="82">
        <f>SUM(G22:G26)</f>
        <v>5990.9800000000005</v>
      </c>
      <c r="H21" s="37">
        <f>IFERROR(G21/(C21+D21),0)</f>
        <v>1198.1960000000001</v>
      </c>
      <c r="I21" s="73">
        <f>SUM(I22:I26)</f>
        <v>4</v>
      </c>
      <c r="J21" s="74">
        <f>SUM(J22:J26)</f>
        <v>0</v>
      </c>
      <c r="K21" s="74">
        <f>SUM(K22:K25)</f>
        <v>2048393</v>
      </c>
      <c r="L21" s="74">
        <f>IFERROR(K21/(I21+J21),0)</f>
        <v>512098.25</v>
      </c>
      <c r="M21" s="82">
        <f>SUM(M22:M26)</f>
        <v>3684.24</v>
      </c>
      <c r="N21" s="37">
        <f>IFERROR(M21/(I21+J21),0)</f>
        <v>921.06</v>
      </c>
      <c r="O21" s="73">
        <f>SUM(O22:O26)</f>
        <v>8</v>
      </c>
      <c r="P21" s="74">
        <f>SUM(P22:P26)</f>
        <v>0</v>
      </c>
      <c r="Q21" s="74">
        <f>SUM(Q22:Q26)</f>
        <v>11572054</v>
      </c>
      <c r="R21" s="74">
        <f t="shared" si="4"/>
        <v>1446506.75</v>
      </c>
      <c r="S21" s="82">
        <f>SUM(S22:S26)</f>
        <v>16864.45</v>
      </c>
      <c r="T21" s="37">
        <f t="shared" si="5"/>
        <v>2108.0562500000001</v>
      </c>
      <c r="U21" s="73">
        <f>SUM(U22:U26)</f>
        <v>24</v>
      </c>
      <c r="V21" s="74">
        <f>SUM(V22:V26)</f>
        <v>0</v>
      </c>
      <c r="W21" s="74">
        <f>SUM(W22:W25)</f>
        <v>13047012</v>
      </c>
      <c r="X21" s="74">
        <f>IFERROR(W21/(U21+V21),0)</f>
        <v>543625.5</v>
      </c>
      <c r="Y21" s="82">
        <f>SUM(Y22:Y26)</f>
        <v>55282.850000000006</v>
      </c>
      <c r="Z21" s="37">
        <f>IFERROR(Y21/(U21+V21),0)</f>
        <v>2303.4520833333336</v>
      </c>
      <c r="AA21" s="73">
        <f>SUM(AA22:AA26)</f>
        <v>9</v>
      </c>
      <c r="AB21" s="74">
        <f>SUM(AB22:AB26)</f>
        <v>0</v>
      </c>
      <c r="AC21" s="74">
        <f>SUM(AC22:AC25)</f>
        <v>4162580</v>
      </c>
      <c r="AD21" s="74">
        <f>IFERROR(AC21/(AA21+AB21),0)</f>
        <v>462508.88888888888</v>
      </c>
      <c r="AE21" s="82">
        <f>SUM(AE22:AE26)</f>
        <v>18217.41</v>
      </c>
      <c r="AF21" s="37">
        <f>IFERROR(AE21/(AA21+AB21),0)</f>
        <v>2024.1566666666668</v>
      </c>
      <c r="AG21" s="73">
        <f>SUM(AG22:AG26)</f>
        <v>13</v>
      </c>
      <c r="AH21" s="74">
        <f>SUM(AH22:AH26)</f>
        <v>0</v>
      </c>
      <c r="AI21" s="74">
        <f>SUM(AI22:AI25)</f>
        <v>2998973</v>
      </c>
      <c r="AJ21" s="74">
        <f>IFERROR(AI21/(AG21+AH21),0)</f>
        <v>230690.23076923078</v>
      </c>
      <c r="AK21" s="82">
        <f>SUM(AK22:AK26)</f>
        <v>33697.949999999997</v>
      </c>
      <c r="AL21" s="37">
        <f>IFERROR(AK21/(AG21+AH21),0)</f>
        <v>2592.1499999999996</v>
      </c>
      <c r="AM21" s="73">
        <f>SUM(AM22:AM26)</f>
        <v>0</v>
      </c>
      <c r="AN21" s="74">
        <f>SUM(AN22:AN26)</f>
        <v>0</v>
      </c>
      <c r="AO21" s="74">
        <f>SUM(AO22:AO25)</f>
        <v>0</v>
      </c>
      <c r="AP21" s="74">
        <f>IFERROR(AO21/(AM21+AN21),0)</f>
        <v>0</v>
      </c>
      <c r="AQ21" s="82">
        <f>SUM(AQ22:AQ26)</f>
        <v>0</v>
      </c>
      <c r="AR21" s="37">
        <f>IFERROR(AQ21/(AM21+AN21),0)</f>
        <v>0</v>
      </c>
      <c r="AS21" s="73">
        <f>SUM(AS22:AS26)</f>
        <v>0</v>
      </c>
      <c r="AT21" s="74">
        <f>SUM(AT22:AT26)</f>
        <v>0</v>
      </c>
      <c r="AU21" s="74">
        <f>SUM(AU22:AU25)</f>
        <v>0</v>
      </c>
      <c r="AV21" s="74">
        <f>IFERROR(AU21/(AS21+AT21),0)</f>
        <v>0</v>
      </c>
      <c r="AW21" s="82">
        <f>SUM(AW22:AW26)</f>
        <v>0</v>
      </c>
      <c r="AX21" s="37">
        <f>IFERROR(AW21/(AS21+AT21),0)</f>
        <v>0</v>
      </c>
      <c r="AY21" s="73">
        <f>SUM(AY22:AY26)</f>
        <v>0</v>
      </c>
      <c r="AZ21" s="74">
        <f>SUM(AZ22:AZ26)</f>
        <v>0</v>
      </c>
      <c r="BA21" s="74">
        <f>SUM(BA22:BA25)</f>
        <v>0</v>
      </c>
      <c r="BB21" s="74">
        <f>IFERROR(BA21/(AY21+AZ21),0)</f>
        <v>0</v>
      </c>
      <c r="BC21" s="82">
        <f>SUM(BC22:BC26)</f>
        <v>0</v>
      </c>
      <c r="BD21" s="37">
        <f>IFERROR(BC21/(AY21+AZ21),0)</f>
        <v>0</v>
      </c>
      <c r="BE21" s="73">
        <f>SUM(BE22:BE26)</f>
        <v>0</v>
      </c>
      <c r="BF21" s="74">
        <f>SUM(BF22:BF26)</f>
        <v>0</v>
      </c>
      <c r="BG21" s="74">
        <f>SUM(BG22:BG25)</f>
        <v>0</v>
      </c>
      <c r="BH21" s="74">
        <f>IFERROR(BG21/(BE21+BF21),0)</f>
        <v>0</v>
      </c>
      <c r="BI21" s="82">
        <f>SUM(BI22:BI26)</f>
        <v>0</v>
      </c>
      <c r="BJ21" s="37">
        <f>IFERROR(BI21/(BE21+BF21),0)</f>
        <v>0</v>
      </c>
      <c r="BK21" s="73">
        <f>SUM(BK22:BK26)</f>
        <v>63</v>
      </c>
      <c r="BL21" s="74">
        <f>SUM(BL22:BL26)</f>
        <v>0</v>
      </c>
      <c r="BM21" s="74">
        <f>SUM(BM22:BM25)</f>
        <v>39797215</v>
      </c>
      <c r="BN21" s="74">
        <f>IFERROR(BM21/(BK21+BL21),0)</f>
        <v>631701.82539682544</v>
      </c>
      <c r="BO21" s="82">
        <f>SUM(BO22:BO26)</f>
        <v>133737.88</v>
      </c>
      <c r="BP21" s="37">
        <f>IFERROR(BO21/(BK21+BL21),0)</f>
        <v>2122.8234920634923</v>
      </c>
    </row>
    <row r="22" spans="1:68" s="8" customFormat="1" ht="19.5" customHeight="1" outlineLevel="1" x14ac:dyDescent="0.3">
      <c r="A22" s="154"/>
      <c r="B22" s="139" t="str" cm="1">
        <f t="array" ref="B22:B26">$B$10:$B$14</f>
        <v>ΟΙΚΙΑΚΟΣ</v>
      </c>
      <c r="C22" s="9"/>
      <c r="D22" s="10"/>
      <c r="E22" s="10"/>
      <c r="F22" s="10">
        <f>IFERROR(E22/(C22+D22),0)</f>
        <v>0</v>
      </c>
      <c r="G22" s="30"/>
      <c r="H22" s="83">
        <f>IFERROR(G22/(C22+D22),0)</f>
        <v>0</v>
      </c>
      <c r="I22" s="9"/>
      <c r="J22" s="10"/>
      <c r="K22" s="10"/>
      <c r="L22" s="10">
        <f>IFERROR(K22/(I22+J22),0)</f>
        <v>0</v>
      </c>
      <c r="M22" s="30"/>
      <c r="N22" s="83">
        <f>IFERROR(M22/(I22+J22),0)</f>
        <v>0</v>
      </c>
      <c r="O22" s="9" t="s">
        <v>104</v>
      </c>
      <c r="P22" s="10"/>
      <c r="Q22" s="10" t="s">
        <v>104</v>
      </c>
      <c r="R22" s="10">
        <f t="shared" si="4"/>
        <v>0</v>
      </c>
      <c r="S22" s="30" t="s">
        <v>104</v>
      </c>
      <c r="T22" s="83">
        <f t="shared" si="5"/>
        <v>0</v>
      </c>
      <c r="U22" s="9"/>
      <c r="V22" s="10"/>
      <c r="W22" s="10"/>
      <c r="X22" s="10">
        <f>IFERROR(W22/(U22+V22),0)</f>
        <v>0</v>
      </c>
      <c r="Y22" s="30"/>
      <c r="Z22" s="83">
        <f>IFERROR(Y22/(U22+V22),0)</f>
        <v>0</v>
      </c>
      <c r="AA22" s="9"/>
      <c r="AB22" s="10"/>
      <c r="AC22" s="10"/>
      <c r="AD22" s="10">
        <f>IFERROR(AC22/(AA22+AB22),0)</f>
        <v>0</v>
      </c>
      <c r="AE22" s="30"/>
      <c r="AF22" s="83">
        <f>IFERROR(AE22/(AA22+AB22),0)</f>
        <v>0</v>
      </c>
      <c r="AG22" s="9"/>
      <c r="AH22" s="10"/>
      <c r="AI22" s="10"/>
      <c r="AJ22" s="10">
        <f>IFERROR(AI22/(AG22+AH22),0)</f>
        <v>0</v>
      </c>
      <c r="AK22" s="30"/>
      <c r="AL22" s="83">
        <f>IFERROR(AK22/(AG22+AH22),0)</f>
        <v>0</v>
      </c>
      <c r="AM22" s="9"/>
      <c r="AN22" s="10"/>
      <c r="AO22" s="10"/>
      <c r="AP22" s="10">
        <f>IFERROR(AO22/(AM22+AN22),0)</f>
        <v>0</v>
      </c>
      <c r="AQ22" s="30"/>
      <c r="AR22" s="83">
        <f>IFERROR(AQ22/(AM22+AN22),0)</f>
        <v>0</v>
      </c>
      <c r="AS22" s="9"/>
      <c r="AT22" s="10"/>
      <c r="AU22" s="10"/>
      <c r="AV22" s="10">
        <f>IFERROR(AU22/(AS22+AT22),0)</f>
        <v>0</v>
      </c>
      <c r="AW22" s="30"/>
      <c r="AX22" s="83">
        <f>IFERROR(AW22/(AS22+AT22),0)</f>
        <v>0</v>
      </c>
      <c r="AY22" s="9"/>
      <c r="AZ22" s="10"/>
      <c r="BA22" s="10"/>
      <c r="BB22" s="10">
        <f>IFERROR(BA22/(AY22+AZ22),0)</f>
        <v>0</v>
      </c>
      <c r="BC22" s="30"/>
      <c r="BD22" s="83">
        <f>IFERROR(BC22/(AY22+AZ22),0)</f>
        <v>0</v>
      </c>
      <c r="BE22" s="9"/>
      <c r="BF22" s="10"/>
      <c r="BG22" s="10"/>
      <c r="BH22" s="10">
        <f>IFERROR(BG22/(BE22+BF22),0)</f>
        <v>0</v>
      </c>
      <c r="BI22" s="30"/>
      <c r="BJ22" s="83">
        <f>IFERROR(BI22/(BE22+BF22),0)</f>
        <v>0</v>
      </c>
      <c r="BK22" s="9" cm="1">
        <f t="array" ref="BK22">SUM(_xlfn._xlws.FILTER($C22:$BJ22,$C$8:$BJ$8=BK$8))</f>
        <v>0</v>
      </c>
      <c r="BL22" s="10" cm="1">
        <f t="array" ref="BL22">SUM(_xlfn._xlws.FILTER($C22:$BJ22,$C$8:$BJ$8=BL$8))</f>
        <v>0</v>
      </c>
      <c r="BM22" s="10" cm="1">
        <f t="array" ref="BM22">SUM(_xlfn._xlws.FILTER($C22:$BJ22,$C$8:$BJ$8=BM$8))</f>
        <v>0</v>
      </c>
      <c r="BN22" s="10">
        <f>IFERROR(BM22/(BK22+BL22),0)</f>
        <v>0</v>
      </c>
      <c r="BO22" s="30" cm="1">
        <f t="array" ref="BO22">SUM(_xlfn._xlws.FILTER($C22:$BJ22,$C$8:$BJ$8=BO$8))</f>
        <v>0</v>
      </c>
      <c r="BP22" s="83">
        <f>IFERROR(BO22/(BK22+BL22),0)</f>
        <v>0</v>
      </c>
    </row>
    <row r="23" spans="1:68" s="8" customFormat="1" ht="19.5" customHeight="1" outlineLevel="1" x14ac:dyDescent="0.3">
      <c r="A23" s="154"/>
      <c r="B23" s="139" t="str">
        <v>ΕΜΠΟΡΙΚΟΣ</v>
      </c>
      <c r="C23" s="9"/>
      <c r="D23" s="10"/>
      <c r="E23" s="10"/>
      <c r="F23" s="10">
        <f t="shared" ref="F23:F26" si="43">IFERROR(E23/(C23+D23),0)</f>
        <v>0</v>
      </c>
      <c r="G23" s="30"/>
      <c r="H23" s="83">
        <f t="shared" ref="H23:H26" si="44">IFERROR(G23/(C23+D23),0)</f>
        <v>0</v>
      </c>
      <c r="I23" s="9"/>
      <c r="J23" s="10"/>
      <c r="K23" s="10"/>
      <c r="L23" s="10">
        <f t="shared" ref="L23:L25" si="45">IFERROR(K23/(I23+J23),0)</f>
        <v>0</v>
      </c>
      <c r="M23" s="30"/>
      <c r="N23" s="83">
        <f t="shared" ref="N23:N26" si="46">IFERROR(M23/(I23+J23),0)</f>
        <v>0</v>
      </c>
      <c r="O23" s="9" t="s">
        <v>104</v>
      </c>
      <c r="P23" s="10"/>
      <c r="Q23" s="10" t="s">
        <v>104</v>
      </c>
      <c r="R23" s="10">
        <f t="shared" si="4"/>
        <v>0</v>
      </c>
      <c r="S23" s="30" t="s">
        <v>104</v>
      </c>
      <c r="T23" s="83">
        <f t="shared" si="5"/>
        <v>0</v>
      </c>
      <c r="U23" s="9">
        <v>5</v>
      </c>
      <c r="V23" s="10"/>
      <c r="W23" s="10">
        <v>1609706</v>
      </c>
      <c r="X23" s="10">
        <f t="shared" ref="X23:X25" si="47">IFERROR(W23/(U23+V23),0)</f>
        <v>321941.2</v>
      </c>
      <c r="Y23" s="30">
        <v>26461.7</v>
      </c>
      <c r="Z23" s="83">
        <f t="shared" ref="Z23:Z26" si="48">IFERROR(Y23/(U23+V23),0)</f>
        <v>5292.34</v>
      </c>
      <c r="AA23" s="9">
        <v>3</v>
      </c>
      <c r="AB23" s="10"/>
      <c r="AC23" s="10">
        <v>714386</v>
      </c>
      <c r="AD23" s="10">
        <f t="shared" ref="AD23:AD25" si="49">IFERROR(AC23/(AA23+AB23),0)</f>
        <v>238128.66666666666</v>
      </c>
      <c r="AE23" s="30">
        <v>10602.52</v>
      </c>
      <c r="AF23" s="83">
        <f t="shared" ref="AF23:AF26" si="50">IFERROR(AE23/(AA23+AB23),0)</f>
        <v>3534.1733333333336</v>
      </c>
      <c r="AG23" s="9">
        <v>10</v>
      </c>
      <c r="AH23" s="10"/>
      <c r="AI23" s="10">
        <v>2279590</v>
      </c>
      <c r="AJ23" s="10">
        <f t="shared" ref="AJ23:AJ25" si="51">IFERROR(AI23/(AG23+AH23),0)</f>
        <v>227959</v>
      </c>
      <c r="AK23" s="30">
        <v>30385.119999999999</v>
      </c>
      <c r="AL23" s="83">
        <f t="shared" ref="AL23:AL26" si="52">IFERROR(AK23/(AG23+AH23),0)</f>
        <v>3038.5119999999997</v>
      </c>
      <c r="AM23" s="9"/>
      <c r="AN23" s="10"/>
      <c r="AO23" s="10"/>
      <c r="AP23" s="10">
        <f t="shared" ref="AP23:AP25" si="53">IFERROR(AO23/(AM23+AN23),0)</f>
        <v>0</v>
      </c>
      <c r="AQ23" s="30"/>
      <c r="AR23" s="83">
        <f t="shared" ref="AR23:AR26" si="54">IFERROR(AQ23/(AM23+AN23),0)</f>
        <v>0</v>
      </c>
      <c r="AS23" s="9"/>
      <c r="AT23" s="10"/>
      <c r="AU23" s="10"/>
      <c r="AV23" s="10">
        <f t="shared" ref="AV23:AV25" si="55">IFERROR(AU23/(AS23+AT23),0)</f>
        <v>0</v>
      </c>
      <c r="AW23" s="30"/>
      <c r="AX23" s="83">
        <f t="shared" ref="AX23:AX26" si="56">IFERROR(AW23/(AS23+AT23),0)</f>
        <v>0</v>
      </c>
      <c r="AY23" s="9"/>
      <c r="AZ23" s="10"/>
      <c r="BA23" s="10"/>
      <c r="BB23" s="10">
        <f t="shared" ref="BB23:BB25" si="57">IFERROR(BA23/(AY23+AZ23),0)</f>
        <v>0</v>
      </c>
      <c r="BC23" s="30"/>
      <c r="BD23" s="83">
        <f t="shared" ref="BD23:BD26" si="58">IFERROR(BC23/(AY23+AZ23),0)</f>
        <v>0</v>
      </c>
      <c r="BE23" s="9"/>
      <c r="BF23" s="10"/>
      <c r="BG23" s="10"/>
      <c r="BH23" s="10">
        <f t="shared" ref="BH23:BH25" si="59">IFERROR(BG23/(BE23+BF23),0)</f>
        <v>0</v>
      </c>
      <c r="BI23" s="30"/>
      <c r="BJ23" s="83">
        <f t="shared" ref="BJ23:BJ26" si="60">IFERROR(BI23/(BE23+BF23),0)</f>
        <v>0</v>
      </c>
      <c r="BK23" s="9" cm="1">
        <f t="array" ref="BK23">SUM(_xlfn._xlws.FILTER($C23:$BJ23,$C$8:$BJ$8=BK$8))</f>
        <v>18</v>
      </c>
      <c r="BL23" s="10" cm="1">
        <f t="array" ref="BL23">SUM(_xlfn._xlws.FILTER($C23:$BJ23,$C$8:$BJ$8=BL$8))</f>
        <v>0</v>
      </c>
      <c r="BM23" s="10" cm="1">
        <f t="array" ref="BM23">SUM(_xlfn._xlws.FILTER($C23:$BJ23,$C$8:$BJ$8=BM$8))</f>
        <v>4603682</v>
      </c>
      <c r="BN23" s="10">
        <f t="shared" ref="BN23:BN25" si="61">IFERROR(BM23/(BK23+BL23),0)</f>
        <v>255760.11111111112</v>
      </c>
      <c r="BO23" s="30" cm="1">
        <f t="array" ref="BO23">SUM(_xlfn._xlws.FILTER($C23:$BJ23,$C$8:$BJ$8=BO$8))</f>
        <v>67449.34</v>
      </c>
      <c r="BP23" s="83">
        <f t="shared" ref="BP23:BP26" si="62">IFERROR(BO23/(BK23+BL23),0)</f>
        <v>3747.1855555555553</v>
      </c>
    </row>
    <row r="24" spans="1:68" s="8" customFormat="1" ht="19.5" customHeight="1" outlineLevel="1" x14ac:dyDescent="0.3">
      <c r="A24" s="154"/>
      <c r="B24" s="139" t="str">
        <v>CNG</v>
      </c>
      <c r="C24" s="9">
        <v>4</v>
      </c>
      <c r="D24" s="10"/>
      <c r="E24" s="10">
        <v>4953192</v>
      </c>
      <c r="F24" s="10">
        <f t="shared" si="43"/>
        <v>1238298</v>
      </c>
      <c r="G24" s="30">
        <v>5214.72</v>
      </c>
      <c r="H24" s="83">
        <f t="shared" si="44"/>
        <v>1303.68</v>
      </c>
      <c r="I24" s="9">
        <v>2</v>
      </c>
      <c r="J24" s="10"/>
      <c r="K24" s="10">
        <v>1062174</v>
      </c>
      <c r="L24" s="10">
        <f t="shared" si="45"/>
        <v>531087</v>
      </c>
      <c r="M24" s="30">
        <v>2489.84</v>
      </c>
      <c r="N24" s="83">
        <f t="shared" si="46"/>
        <v>1244.92</v>
      </c>
      <c r="O24" s="9" t="s">
        <v>104</v>
      </c>
      <c r="P24" s="10"/>
      <c r="Q24" s="10" t="s">
        <v>104</v>
      </c>
      <c r="R24" s="10">
        <f t="shared" si="4"/>
        <v>0</v>
      </c>
      <c r="S24" s="30" t="s">
        <v>104</v>
      </c>
      <c r="T24" s="83">
        <f t="shared" si="5"/>
        <v>0</v>
      </c>
      <c r="U24" s="9"/>
      <c r="V24" s="10"/>
      <c r="W24" s="10"/>
      <c r="X24" s="10">
        <f t="shared" si="47"/>
        <v>0</v>
      </c>
      <c r="Y24" s="30"/>
      <c r="Z24" s="83">
        <f t="shared" si="48"/>
        <v>0</v>
      </c>
      <c r="AA24" s="9"/>
      <c r="AB24" s="10"/>
      <c r="AC24" s="10"/>
      <c r="AD24" s="10">
        <f t="shared" si="49"/>
        <v>0</v>
      </c>
      <c r="AE24" s="30"/>
      <c r="AF24" s="83">
        <f t="shared" si="50"/>
        <v>0</v>
      </c>
      <c r="AG24" s="9"/>
      <c r="AH24" s="10"/>
      <c r="AI24" s="10"/>
      <c r="AJ24" s="10">
        <f t="shared" si="51"/>
        <v>0</v>
      </c>
      <c r="AK24" s="30"/>
      <c r="AL24" s="83">
        <f t="shared" si="52"/>
        <v>0</v>
      </c>
      <c r="AM24" s="9"/>
      <c r="AN24" s="10"/>
      <c r="AO24" s="10"/>
      <c r="AP24" s="10">
        <f t="shared" si="53"/>
        <v>0</v>
      </c>
      <c r="AQ24" s="30"/>
      <c r="AR24" s="83">
        <f t="shared" si="54"/>
        <v>0</v>
      </c>
      <c r="AS24" s="9"/>
      <c r="AT24" s="10"/>
      <c r="AU24" s="10"/>
      <c r="AV24" s="10">
        <f t="shared" si="55"/>
        <v>0</v>
      </c>
      <c r="AW24" s="30"/>
      <c r="AX24" s="83">
        <f t="shared" si="56"/>
        <v>0</v>
      </c>
      <c r="AY24" s="9"/>
      <c r="AZ24" s="10"/>
      <c r="BA24" s="10"/>
      <c r="BB24" s="10">
        <f t="shared" si="57"/>
        <v>0</v>
      </c>
      <c r="BC24" s="30"/>
      <c r="BD24" s="83">
        <f t="shared" si="58"/>
        <v>0</v>
      </c>
      <c r="BE24" s="9"/>
      <c r="BF24" s="10"/>
      <c r="BG24" s="10"/>
      <c r="BH24" s="10">
        <f t="shared" si="59"/>
        <v>0</v>
      </c>
      <c r="BI24" s="30"/>
      <c r="BJ24" s="83">
        <f t="shared" si="60"/>
        <v>0</v>
      </c>
      <c r="BK24" s="9" cm="1">
        <f t="array" ref="BK24">SUM(_xlfn._xlws.FILTER($C24:$BJ24,$C$8:$BJ$8=BK$8))</f>
        <v>6</v>
      </c>
      <c r="BL24" s="10" cm="1">
        <f t="array" ref="BL24">SUM(_xlfn._xlws.FILTER($C24:$BJ24,$C$8:$BJ$8=BL$8))</f>
        <v>0</v>
      </c>
      <c r="BM24" s="10" cm="1">
        <f t="array" ref="BM24">SUM(_xlfn._xlws.FILTER($C24:$BJ24,$C$8:$BJ$8=BM$8))</f>
        <v>6015366</v>
      </c>
      <c r="BN24" s="10">
        <f t="shared" si="61"/>
        <v>1002561</v>
      </c>
      <c r="BO24" s="30" cm="1">
        <f t="array" ref="BO24">SUM(_xlfn._xlws.FILTER($C24:$BJ24,$C$8:$BJ$8=BO$8))</f>
        <v>7704.56</v>
      </c>
      <c r="BP24" s="83">
        <f t="shared" si="62"/>
        <v>1284.0933333333335</v>
      </c>
    </row>
    <row r="25" spans="1:68" s="15" customFormat="1" ht="19.5" customHeight="1" outlineLevel="1" x14ac:dyDescent="0.3">
      <c r="A25" s="154"/>
      <c r="B25" s="139" t="str">
        <v>ΒΙΟΜΗΧΑΝΙΚΟΣ</v>
      </c>
      <c r="C25" s="9">
        <v>1</v>
      </c>
      <c r="D25" s="10"/>
      <c r="E25" s="10">
        <v>1015011</v>
      </c>
      <c r="F25" s="10">
        <f t="shared" si="43"/>
        <v>1015011</v>
      </c>
      <c r="G25" s="30">
        <v>776.26</v>
      </c>
      <c r="H25" s="83">
        <f t="shared" si="44"/>
        <v>776.26</v>
      </c>
      <c r="I25" s="9">
        <v>2</v>
      </c>
      <c r="J25" s="10"/>
      <c r="K25" s="10">
        <v>986219</v>
      </c>
      <c r="L25" s="10">
        <f t="shared" si="45"/>
        <v>493109.5</v>
      </c>
      <c r="M25" s="30">
        <v>1194.3999999999999</v>
      </c>
      <c r="N25" s="83">
        <f t="shared" si="46"/>
        <v>597.19999999999993</v>
      </c>
      <c r="O25" s="9">
        <v>8</v>
      </c>
      <c r="P25" s="10"/>
      <c r="Q25" s="10">
        <v>11572054</v>
      </c>
      <c r="R25" s="10">
        <f t="shared" si="4"/>
        <v>1446506.75</v>
      </c>
      <c r="S25" s="30">
        <v>16864.45</v>
      </c>
      <c r="T25" s="83">
        <f t="shared" si="5"/>
        <v>2108.0562500000001</v>
      </c>
      <c r="U25" s="9">
        <v>19</v>
      </c>
      <c r="V25" s="10"/>
      <c r="W25" s="10">
        <v>11437306</v>
      </c>
      <c r="X25" s="10">
        <f t="shared" si="47"/>
        <v>601963.47368421056</v>
      </c>
      <c r="Y25" s="30">
        <v>28821.15</v>
      </c>
      <c r="Z25" s="83">
        <f t="shared" si="48"/>
        <v>1516.9026315789474</v>
      </c>
      <c r="AA25" s="9">
        <v>6</v>
      </c>
      <c r="AB25" s="10"/>
      <c r="AC25" s="10">
        <v>3448194</v>
      </c>
      <c r="AD25" s="10">
        <f t="shared" si="49"/>
        <v>574699</v>
      </c>
      <c r="AE25" s="30">
        <v>7614.89</v>
      </c>
      <c r="AF25" s="83">
        <f t="shared" si="50"/>
        <v>1269.1483333333333</v>
      </c>
      <c r="AG25" s="9">
        <v>3</v>
      </c>
      <c r="AH25" s="10"/>
      <c r="AI25" s="10">
        <v>719383</v>
      </c>
      <c r="AJ25" s="10">
        <f t="shared" si="51"/>
        <v>239794.33333333334</v>
      </c>
      <c r="AK25" s="30">
        <v>3312.83</v>
      </c>
      <c r="AL25" s="83">
        <f t="shared" si="52"/>
        <v>1104.2766666666666</v>
      </c>
      <c r="AM25" s="9"/>
      <c r="AN25" s="10"/>
      <c r="AO25" s="10"/>
      <c r="AP25" s="10">
        <f t="shared" si="53"/>
        <v>0</v>
      </c>
      <c r="AQ25" s="30"/>
      <c r="AR25" s="83">
        <f t="shared" si="54"/>
        <v>0</v>
      </c>
      <c r="AS25" s="9"/>
      <c r="AT25" s="10"/>
      <c r="AU25" s="10"/>
      <c r="AV25" s="10">
        <f t="shared" si="55"/>
        <v>0</v>
      </c>
      <c r="AW25" s="30"/>
      <c r="AX25" s="83">
        <f t="shared" si="56"/>
        <v>0</v>
      </c>
      <c r="AY25" s="9"/>
      <c r="AZ25" s="10"/>
      <c r="BA25" s="10"/>
      <c r="BB25" s="10">
        <f t="shared" si="57"/>
        <v>0</v>
      </c>
      <c r="BC25" s="30"/>
      <c r="BD25" s="83">
        <f t="shared" si="58"/>
        <v>0</v>
      </c>
      <c r="BE25" s="9"/>
      <c r="BF25" s="10"/>
      <c r="BG25" s="10"/>
      <c r="BH25" s="10">
        <f t="shared" si="59"/>
        <v>0</v>
      </c>
      <c r="BI25" s="30"/>
      <c r="BJ25" s="83">
        <f t="shared" si="60"/>
        <v>0</v>
      </c>
      <c r="BK25" s="9" cm="1">
        <f t="array" ref="BK25">SUM(_xlfn._xlws.FILTER($C25:$BJ25,$C$8:$BJ$8=BK$8))</f>
        <v>39</v>
      </c>
      <c r="BL25" s="10" cm="1">
        <f t="array" ref="BL25">SUM(_xlfn._xlws.FILTER($C25:$BJ25,$C$8:$BJ$8=BL$8))</f>
        <v>0</v>
      </c>
      <c r="BM25" s="10" cm="1">
        <f t="array" ref="BM25">SUM(_xlfn._xlws.FILTER($C25:$BJ25,$C$8:$BJ$8=BM$8))</f>
        <v>29178167</v>
      </c>
      <c r="BN25" s="10">
        <f t="shared" si="61"/>
        <v>748158.12820512825</v>
      </c>
      <c r="BO25" s="30" cm="1">
        <f t="array" ref="BO25">SUM(_xlfn._xlws.FILTER($C25:$BJ25,$C$8:$BJ$8=BO$8))</f>
        <v>58583.98</v>
      </c>
      <c r="BP25" s="83">
        <f t="shared" si="62"/>
        <v>1502.1533333333334</v>
      </c>
    </row>
    <row r="26" spans="1:68" s="15" customFormat="1" ht="19.5" customHeight="1" outlineLevel="1" thickBot="1" x14ac:dyDescent="0.35">
      <c r="A26" s="155"/>
      <c r="B26" s="139" t="str">
        <v>ΚΛΙΜΑΤΙΣΜΟΣ / ΣΥΜΠΑΡΑΓΩΓΗ</v>
      </c>
      <c r="C26" s="160"/>
      <c r="D26" s="148"/>
      <c r="E26" s="157"/>
      <c r="F26" s="10">
        <f t="shared" si="43"/>
        <v>0</v>
      </c>
      <c r="G26" s="140"/>
      <c r="H26" s="83">
        <f t="shared" si="44"/>
        <v>0</v>
      </c>
      <c r="I26" s="160"/>
      <c r="J26" s="148"/>
      <c r="K26" s="157"/>
      <c r="L26" s="10">
        <f>IFERROR(K26/(I26+J26),0)</f>
        <v>0</v>
      </c>
      <c r="M26" s="140"/>
      <c r="N26" s="83">
        <f t="shared" si="46"/>
        <v>0</v>
      </c>
      <c r="O26" s="160" t="s">
        <v>104</v>
      </c>
      <c r="P26" s="148"/>
      <c r="Q26" s="157" t="s">
        <v>104</v>
      </c>
      <c r="R26" s="10">
        <f t="shared" si="4"/>
        <v>0</v>
      </c>
      <c r="S26" s="140" t="s">
        <v>104</v>
      </c>
      <c r="T26" s="83">
        <f t="shared" si="5"/>
        <v>0</v>
      </c>
      <c r="U26" s="160"/>
      <c r="V26" s="148"/>
      <c r="W26" s="157"/>
      <c r="X26" s="10">
        <f>IFERROR(W26/(U26+V26),0)</f>
        <v>0</v>
      </c>
      <c r="Y26" s="140"/>
      <c r="Z26" s="83">
        <f t="shared" si="48"/>
        <v>0</v>
      </c>
      <c r="AA26" s="160"/>
      <c r="AB26" s="148"/>
      <c r="AC26" s="157"/>
      <c r="AD26" s="10">
        <f>IFERROR(AC26/(AA26+AB26),0)</f>
        <v>0</v>
      </c>
      <c r="AE26" s="140"/>
      <c r="AF26" s="83">
        <f t="shared" si="50"/>
        <v>0</v>
      </c>
      <c r="AG26" s="160"/>
      <c r="AH26" s="148"/>
      <c r="AI26" s="157"/>
      <c r="AJ26" s="10">
        <f>IFERROR(AI26/(AG26+AH26),0)</f>
        <v>0</v>
      </c>
      <c r="AK26" s="140"/>
      <c r="AL26" s="83">
        <f t="shared" si="52"/>
        <v>0</v>
      </c>
      <c r="AM26" s="160"/>
      <c r="AN26" s="148"/>
      <c r="AO26" s="157"/>
      <c r="AP26" s="10">
        <f>IFERROR(AO26/(AM26+AN26),0)</f>
        <v>0</v>
      </c>
      <c r="AQ26" s="140"/>
      <c r="AR26" s="83">
        <f t="shared" si="54"/>
        <v>0</v>
      </c>
      <c r="AS26" s="160"/>
      <c r="AT26" s="148"/>
      <c r="AU26" s="157"/>
      <c r="AV26" s="10">
        <f>IFERROR(AU26/(AS26+AT26),0)</f>
        <v>0</v>
      </c>
      <c r="AW26" s="140"/>
      <c r="AX26" s="83">
        <f t="shared" si="56"/>
        <v>0</v>
      </c>
      <c r="AY26" s="160"/>
      <c r="AZ26" s="148"/>
      <c r="BA26" s="157"/>
      <c r="BB26" s="10">
        <f>IFERROR(BA26/(AY26+AZ26),0)</f>
        <v>0</v>
      </c>
      <c r="BC26" s="140"/>
      <c r="BD26" s="83">
        <f t="shared" si="58"/>
        <v>0</v>
      </c>
      <c r="BE26" s="160"/>
      <c r="BF26" s="148"/>
      <c r="BG26" s="157"/>
      <c r="BH26" s="10">
        <f>IFERROR(BG26/(BE26+BF26),0)</f>
        <v>0</v>
      </c>
      <c r="BI26" s="140"/>
      <c r="BJ26" s="83">
        <f t="shared" si="60"/>
        <v>0</v>
      </c>
      <c r="BK26" s="160" cm="1">
        <f t="array" ref="BK26">SUM(_xlfn._xlws.FILTER($C26:$BJ26,$C$8:$BJ$8=BK$8))</f>
        <v>0</v>
      </c>
      <c r="BL26" s="148" cm="1">
        <f t="array" ref="BL26">SUM(_xlfn._xlws.FILTER($C26:$BJ26,$C$8:$BJ$8=BL$8))</f>
        <v>0</v>
      </c>
      <c r="BM26" s="157" cm="1">
        <f t="array" ref="BM26">SUM(_xlfn._xlws.FILTER($C26:$BJ26,$C$8:$BJ$8=BM$8))</f>
        <v>0</v>
      </c>
      <c r="BN26" s="10">
        <f>IFERROR(BM26/(BK26+BL26),0)</f>
        <v>0</v>
      </c>
      <c r="BO26" s="140" cm="1">
        <f t="array" ref="BO26">SUM(_xlfn._xlws.FILTER($C26:$BJ26,$C$8:$BJ$8=BO$8))</f>
        <v>0</v>
      </c>
      <c r="BP26" s="83">
        <f t="shared" si="62"/>
        <v>0</v>
      </c>
    </row>
    <row r="27" spans="1:68" s="8" customFormat="1" ht="36" customHeight="1" x14ac:dyDescent="0.3">
      <c r="A27" s="153">
        <v>4</v>
      </c>
      <c r="B27" s="141" t="s">
        <v>166</v>
      </c>
      <c r="C27" s="73">
        <f>SUM(C28:C32)</f>
        <v>14567</v>
      </c>
      <c r="D27" s="74">
        <v>0</v>
      </c>
      <c r="E27" s="74">
        <f>SUM(E28:E31)</f>
        <v>11671181</v>
      </c>
      <c r="F27" s="74">
        <f>IFERROR(E27/(C27+D27),0)</f>
        <v>801.20690602045715</v>
      </c>
      <c r="G27" s="82">
        <f>SUM(G28:G32)</f>
        <v>176628.93</v>
      </c>
      <c r="H27" s="37">
        <f>IFERROR(G27/(C27+D27),0)</f>
        <v>12.125278368916042</v>
      </c>
      <c r="I27" s="73">
        <f>SUM(I28:I32)</f>
        <v>9919</v>
      </c>
      <c r="J27" s="74">
        <f>SUM(J28:J32)</f>
        <v>0</v>
      </c>
      <c r="K27" s="74">
        <f>SUM(K28:K31)</f>
        <v>9385132</v>
      </c>
      <c r="L27" s="74">
        <f>IFERROR(K27/(I27+J27),0)</f>
        <v>946.1772356084283</v>
      </c>
      <c r="M27" s="82">
        <f>SUM(M28:M32)</f>
        <v>170616.48</v>
      </c>
      <c r="N27" s="37">
        <f>IFERROR(M27/(I27+J27),0)</f>
        <v>17.200975904829118</v>
      </c>
      <c r="O27" s="73">
        <f>SUM(O28:O32)</f>
        <v>8290</v>
      </c>
      <c r="P27" s="74">
        <f>SUM(P28:P32)</f>
        <v>0</v>
      </c>
      <c r="Q27" s="74">
        <f>SUM(Q28:Q32)</f>
        <v>7315977</v>
      </c>
      <c r="R27" s="74">
        <f t="shared" si="4"/>
        <v>882.50627261761156</v>
      </c>
      <c r="S27" s="82">
        <f>SUM(S28:S32)</f>
        <v>137424.54999999999</v>
      </c>
      <c r="T27" s="37">
        <f t="shared" si="5"/>
        <v>16.577147165259348</v>
      </c>
      <c r="U27" s="73">
        <f>SUM(U28:U32)</f>
        <v>409</v>
      </c>
      <c r="V27" s="74">
        <f>SUM(V28:V32)</f>
        <v>0</v>
      </c>
      <c r="W27" s="74">
        <f>SUM(W28:W31)</f>
        <v>295967</v>
      </c>
      <c r="X27" s="74">
        <f>IFERROR(W27/(U27+V27),0)</f>
        <v>723.63569682151592</v>
      </c>
      <c r="Y27" s="82">
        <f>SUM(Y28:Y32)</f>
        <v>7593.55</v>
      </c>
      <c r="Z27" s="37">
        <f>IFERROR(Y27/(U27+V27),0)</f>
        <v>18.566136919315404</v>
      </c>
      <c r="AA27" s="73">
        <f>SUM(AA28:AA32)</f>
        <v>487</v>
      </c>
      <c r="AB27" s="74">
        <f>SUM(AB28:AB32)</f>
        <v>0</v>
      </c>
      <c r="AC27" s="74">
        <f>SUM(AC28:AC31)</f>
        <v>418353</v>
      </c>
      <c r="AD27" s="74">
        <f>IFERROR(AC27/(AA27+AB27),0)</f>
        <v>859.04106776180697</v>
      </c>
      <c r="AE27" s="82">
        <f>SUM(AE28:AE32)</f>
        <v>10550.86</v>
      </c>
      <c r="AF27" s="37">
        <f>IFERROR(AE27/(AA27+AB27),0)</f>
        <v>21.665010266940453</v>
      </c>
      <c r="AG27" s="73">
        <f>SUM(AG28:AG32)</f>
        <v>490</v>
      </c>
      <c r="AH27" s="74">
        <f>SUM(AH28:AH32)</f>
        <v>0</v>
      </c>
      <c r="AI27" s="74">
        <f>SUM(AI28:AI31)</f>
        <v>490314</v>
      </c>
      <c r="AJ27" s="74">
        <f>IFERROR(AI27/(AG27+AH27),0)</f>
        <v>1000.6408163265306</v>
      </c>
      <c r="AK27" s="82">
        <f>SUM(AK28:AK32)</f>
        <v>13345.81</v>
      </c>
      <c r="AL27" s="37">
        <f>IFERROR(AK27/(AG27+AH27),0)</f>
        <v>27.236346938775508</v>
      </c>
      <c r="AM27" s="73">
        <f>SUM(AM28:AM32)</f>
        <v>0</v>
      </c>
      <c r="AN27" s="74">
        <f>SUM(AN28:AN32)</f>
        <v>0</v>
      </c>
      <c r="AO27" s="74">
        <f>SUM(AO28:AO31)</f>
        <v>0</v>
      </c>
      <c r="AP27" s="74">
        <f>IFERROR(AO27/(AM27+AN27),0)</f>
        <v>0</v>
      </c>
      <c r="AQ27" s="82">
        <f>SUM(AQ28:AQ32)</f>
        <v>0</v>
      </c>
      <c r="AR27" s="37">
        <f>IFERROR(AQ27/(AM27+AN27),0)</f>
        <v>0</v>
      </c>
      <c r="AS27" s="73">
        <f>SUM(AS28:AS32)</f>
        <v>0</v>
      </c>
      <c r="AT27" s="74">
        <f>SUM(AT28:AT32)</f>
        <v>0</v>
      </c>
      <c r="AU27" s="74">
        <f>SUM(AU28:AU31)</f>
        <v>0</v>
      </c>
      <c r="AV27" s="74">
        <f>IFERROR(AU27/(AS27+AT27),0)</f>
        <v>0</v>
      </c>
      <c r="AW27" s="82">
        <f>SUM(AW28:AW32)</f>
        <v>0</v>
      </c>
      <c r="AX27" s="37">
        <f>IFERROR(AW27/(AS27+AT27),0)</f>
        <v>0</v>
      </c>
      <c r="AY27" s="73">
        <f>SUM(AY28:AY32)</f>
        <v>0</v>
      </c>
      <c r="AZ27" s="74">
        <f>SUM(AZ28:AZ32)</f>
        <v>0</v>
      </c>
      <c r="BA27" s="74">
        <f>SUM(BA28:BA31)</f>
        <v>0</v>
      </c>
      <c r="BB27" s="74">
        <f>IFERROR(BA27/(AY27+AZ27),0)</f>
        <v>0</v>
      </c>
      <c r="BC27" s="82">
        <f>SUM(BC28:BC32)</f>
        <v>0</v>
      </c>
      <c r="BD27" s="37">
        <f>IFERROR(BC27/(AY27+AZ27),0)</f>
        <v>0</v>
      </c>
      <c r="BE27" s="73">
        <f>SUM(BE28:BE32)</f>
        <v>0</v>
      </c>
      <c r="BF27" s="74">
        <f>SUM(BF28:BF32)</f>
        <v>0</v>
      </c>
      <c r="BG27" s="74">
        <f>SUM(BG28:BG31)</f>
        <v>0</v>
      </c>
      <c r="BH27" s="74">
        <f>IFERROR(BG27/(BE27+BF27),0)</f>
        <v>0</v>
      </c>
      <c r="BI27" s="82">
        <f>SUM(BI28:BI32)</f>
        <v>0</v>
      </c>
      <c r="BJ27" s="37">
        <f>IFERROR(BI27/(BE27+BF27),0)</f>
        <v>0</v>
      </c>
      <c r="BK27" s="73">
        <f>SUM(BK28:BK32)</f>
        <v>34162</v>
      </c>
      <c r="BL27" s="74">
        <f>SUM(BL28:BL32)</f>
        <v>0</v>
      </c>
      <c r="BM27" s="74">
        <f>SUM(BM28:BM31)</f>
        <v>29576924</v>
      </c>
      <c r="BN27" s="74">
        <f>IFERROR(BM27/(BK27+BL27),0)</f>
        <v>865.78432176102103</v>
      </c>
      <c r="BO27" s="82">
        <f>SUM(BO28:BO32)</f>
        <v>516160.18</v>
      </c>
      <c r="BP27" s="37">
        <f>IFERROR(BO27/(BK27+BL27),0)</f>
        <v>15.109190913880919</v>
      </c>
    </row>
    <row r="28" spans="1:68" s="8" customFormat="1" ht="19.5" customHeight="1" outlineLevel="1" x14ac:dyDescent="0.3">
      <c r="A28" s="154"/>
      <c r="B28" s="139" t="str" cm="1">
        <f t="array" ref="B28:B32">$B$10:$B$14</f>
        <v>ΟΙΚΙΑΚΟΣ</v>
      </c>
      <c r="C28" s="9">
        <v>14491</v>
      </c>
      <c r="D28" s="10"/>
      <c r="E28" s="10">
        <v>11389240</v>
      </c>
      <c r="F28" s="10">
        <f>IFERROR(E28/(C28+D28),0)</f>
        <v>785.95266027189291</v>
      </c>
      <c r="G28" s="30">
        <v>172656.82</v>
      </c>
      <c r="H28" s="83">
        <f>IFERROR(G28/(C28+D28),0)</f>
        <v>11.914762266234215</v>
      </c>
      <c r="I28" s="9">
        <v>9835</v>
      </c>
      <c r="J28" s="10"/>
      <c r="K28" s="10">
        <v>9195530</v>
      </c>
      <c r="L28" s="10">
        <f>IFERROR(K28/(I28+J28),0)</f>
        <v>934.98017285205901</v>
      </c>
      <c r="M28" s="30">
        <v>167153.71000000002</v>
      </c>
      <c r="N28" s="83">
        <f>IFERROR(M28/(I28+J28),0)</f>
        <v>16.995801728520593</v>
      </c>
      <c r="O28" s="9">
        <v>8180</v>
      </c>
      <c r="P28" s="10"/>
      <c r="Q28" s="10">
        <v>6801660</v>
      </c>
      <c r="R28" s="10">
        <f t="shared" si="4"/>
        <v>831.49877750611245</v>
      </c>
      <c r="S28" s="30">
        <v>128071.64</v>
      </c>
      <c r="T28" s="83">
        <f t="shared" si="5"/>
        <v>15.656679706601468</v>
      </c>
      <c r="U28" s="9">
        <f>390+17</f>
        <v>407</v>
      </c>
      <c r="V28" s="10"/>
      <c r="W28" s="10">
        <v>295323</v>
      </c>
      <c r="X28" s="10">
        <f>IFERROR(W28/(U28+V28),0)</f>
        <v>725.60933660933665</v>
      </c>
      <c r="Y28" s="30">
        <v>7555.12</v>
      </c>
      <c r="Z28" s="83">
        <f>IFERROR(Y28/(U28+V28),0)</f>
        <v>18.562948402948404</v>
      </c>
      <c r="AA28" s="9">
        <f>441+40</f>
        <v>481</v>
      </c>
      <c r="AB28" s="10"/>
      <c r="AC28" s="10">
        <v>373274</v>
      </c>
      <c r="AD28" s="10">
        <f>IFERROR(AC28/(AA28+AB28),0)</f>
        <v>776.03742203742206</v>
      </c>
      <c r="AE28" s="30">
        <v>9794.25</v>
      </c>
      <c r="AF28" s="83">
        <f>IFERROR(AE28/(AA28+AB28),0)</f>
        <v>20.362266112266113</v>
      </c>
      <c r="AG28" s="9">
        <f>474+15</f>
        <v>489</v>
      </c>
      <c r="AH28" s="10"/>
      <c r="AI28" s="10">
        <v>481243</v>
      </c>
      <c r="AJ28" s="10">
        <f>IFERROR(AI28/(AG28+AH28),0)</f>
        <v>984.13701431492848</v>
      </c>
      <c r="AK28" s="30">
        <v>13222.85</v>
      </c>
      <c r="AL28" s="83">
        <f>IFERROR(AK28/(AG28+AH28),0)</f>
        <v>27.040593047034765</v>
      </c>
      <c r="AM28" s="9"/>
      <c r="AN28" s="10"/>
      <c r="AO28" s="10"/>
      <c r="AP28" s="10">
        <f>IFERROR(AO28/(AM28+AN28),0)</f>
        <v>0</v>
      </c>
      <c r="AQ28" s="30"/>
      <c r="AR28" s="83">
        <f>IFERROR(AQ28/(AM28+AN28),0)</f>
        <v>0</v>
      </c>
      <c r="AS28" s="9"/>
      <c r="AT28" s="10"/>
      <c r="AU28" s="10"/>
      <c r="AV28" s="10">
        <f>IFERROR(AU28/(AS28+AT28),0)</f>
        <v>0</v>
      </c>
      <c r="AW28" s="30"/>
      <c r="AX28" s="83">
        <f>IFERROR(AW28/(AS28+AT28),0)</f>
        <v>0</v>
      </c>
      <c r="AY28" s="9"/>
      <c r="AZ28" s="10"/>
      <c r="BA28" s="10"/>
      <c r="BB28" s="10">
        <f>IFERROR(BA28/(AY28+AZ28),0)</f>
        <v>0</v>
      </c>
      <c r="BC28" s="30"/>
      <c r="BD28" s="83">
        <f>IFERROR(BC28/(AY28+AZ28),0)</f>
        <v>0</v>
      </c>
      <c r="BE28" s="9"/>
      <c r="BF28" s="10"/>
      <c r="BG28" s="10"/>
      <c r="BH28" s="10">
        <f>IFERROR(BG28/(BE28+BF28),0)</f>
        <v>0</v>
      </c>
      <c r="BI28" s="30"/>
      <c r="BJ28" s="83">
        <f>IFERROR(BI28/(BE28+BF28),0)</f>
        <v>0</v>
      </c>
      <c r="BK28" s="9" cm="1">
        <f t="array" ref="BK28">SUM(_xlfn._xlws.FILTER($C28:$BJ28,$C$8:$BJ$8=BK$8))</f>
        <v>33883</v>
      </c>
      <c r="BL28" s="10" cm="1">
        <f t="array" ref="BL28">SUM(_xlfn._xlws.FILTER($C28:$BJ28,$C$8:$BJ$8=BL$8))</f>
        <v>0</v>
      </c>
      <c r="BM28" s="10" cm="1">
        <f t="array" ref="BM28">SUM(_xlfn._xlws.FILTER($C28:$BJ28,$C$8:$BJ$8=BM$8))</f>
        <v>28536270</v>
      </c>
      <c r="BN28" s="10">
        <f>IFERROR(BM28/(BK28+BL28),0)</f>
        <v>842.20021839860692</v>
      </c>
      <c r="BO28" s="30" cm="1">
        <f t="array" ref="BO28">SUM(_xlfn._xlws.FILTER($C28:$BJ28,$C$8:$BJ$8=BO$8))</f>
        <v>498454.39</v>
      </c>
      <c r="BP28" s="83">
        <f>IFERROR(BO28/(BK28+BL28),0)</f>
        <v>14.711046542513946</v>
      </c>
    </row>
    <row r="29" spans="1:68" s="8" customFormat="1" ht="19.5" customHeight="1" outlineLevel="1" x14ac:dyDescent="0.3">
      <c r="A29" s="154"/>
      <c r="B29" s="139" t="str">
        <v>ΕΜΠΟΡΙΚΟΣ</v>
      </c>
      <c r="C29" s="9">
        <v>76</v>
      </c>
      <c r="D29" s="10"/>
      <c r="E29" s="10">
        <v>272407</v>
      </c>
      <c r="F29" s="10">
        <f t="shared" ref="F29:F32" si="63">IFERROR(E29/(C29+D29),0)</f>
        <v>3584.3026315789475</v>
      </c>
      <c r="G29" s="30">
        <v>3962.06</v>
      </c>
      <c r="H29" s="83">
        <f t="shared" ref="H29:H32" si="64">IFERROR(G29/(C29+D29),0)</f>
        <v>52.132368421052632</v>
      </c>
      <c r="I29" s="9">
        <v>84</v>
      </c>
      <c r="J29" s="10"/>
      <c r="K29" s="10">
        <v>189602</v>
      </c>
      <c r="L29" s="10">
        <f t="shared" ref="L29:L31" si="65">IFERROR(K29/(I29+J29),0)</f>
        <v>2257.1666666666665</v>
      </c>
      <c r="M29" s="30">
        <v>3462.7700000000004</v>
      </c>
      <c r="N29" s="83">
        <f t="shared" ref="N29:N32" si="66">IFERROR(M29/(I29+J29),0)</f>
        <v>41.223452380952388</v>
      </c>
      <c r="O29" s="9">
        <v>110</v>
      </c>
      <c r="P29" s="10"/>
      <c r="Q29" s="10">
        <v>514317</v>
      </c>
      <c r="R29" s="10">
        <f t="shared" si="4"/>
        <v>4675.6090909090908</v>
      </c>
      <c r="S29" s="30">
        <v>9352.91</v>
      </c>
      <c r="T29" s="83">
        <f t="shared" si="5"/>
        <v>85.026454545454541</v>
      </c>
      <c r="U29" s="9">
        <v>2</v>
      </c>
      <c r="V29" s="10"/>
      <c r="W29" s="10">
        <v>644</v>
      </c>
      <c r="X29" s="10">
        <f t="shared" ref="X29:X31" si="67">IFERROR(W29/(U29+V29),0)</f>
        <v>322</v>
      </c>
      <c r="Y29" s="30">
        <v>38.43</v>
      </c>
      <c r="Z29" s="83">
        <f t="shared" ref="Z29:Z32" si="68">IFERROR(Y29/(U29+V29),0)</f>
        <v>19.215</v>
      </c>
      <c r="AA29" s="9">
        <v>6</v>
      </c>
      <c r="AB29" s="10"/>
      <c r="AC29" s="10">
        <v>45079</v>
      </c>
      <c r="AD29" s="10">
        <f t="shared" ref="AD29:AD31" si="69">IFERROR(AC29/(AA29+AB29),0)</f>
        <v>7513.166666666667</v>
      </c>
      <c r="AE29" s="30">
        <v>756.61</v>
      </c>
      <c r="AF29" s="83">
        <f t="shared" ref="AF29:AF32" si="70">IFERROR(AE29/(AA29+AB29),0)</f>
        <v>126.10166666666667</v>
      </c>
      <c r="AG29" s="9">
        <v>1</v>
      </c>
      <c r="AH29" s="10"/>
      <c r="AI29" s="10">
        <v>9071</v>
      </c>
      <c r="AJ29" s="10">
        <f t="shared" ref="AJ29:AJ31" si="71">IFERROR(AI29/(AG29+AH29),0)</f>
        <v>9071</v>
      </c>
      <c r="AK29" s="30">
        <v>122.96</v>
      </c>
      <c r="AL29" s="83">
        <f t="shared" ref="AL29:AL32" si="72">IFERROR(AK29/(AG29+AH29),0)</f>
        <v>122.96</v>
      </c>
      <c r="AM29" s="9"/>
      <c r="AN29" s="10"/>
      <c r="AO29" s="10"/>
      <c r="AP29" s="10">
        <f t="shared" ref="AP29:AP31" si="73">IFERROR(AO29/(AM29+AN29),0)</f>
        <v>0</v>
      </c>
      <c r="AQ29" s="30"/>
      <c r="AR29" s="83">
        <f t="shared" ref="AR29:AR32" si="74">IFERROR(AQ29/(AM29+AN29),0)</f>
        <v>0</v>
      </c>
      <c r="AS29" s="9"/>
      <c r="AT29" s="10"/>
      <c r="AU29" s="10"/>
      <c r="AV29" s="10">
        <f t="shared" ref="AV29:AV31" si="75">IFERROR(AU29/(AS29+AT29),0)</f>
        <v>0</v>
      </c>
      <c r="AW29" s="30"/>
      <c r="AX29" s="83">
        <f t="shared" ref="AX29:AX32" si="76">IFERROR(AW29/(AS29+AT29),0)</f>
        <v>0</v>
      </c>
      <c r="AY29" s="9"/>
      <c r="AZ29" s="10"/>
      <c r="BA29" s="10"/>
      <c r="BB29" s="10">
        <f t="shared" ref="BB29:BB31" si="77">IFERROR(BA29/(AY29+AZ29),0)</f>
        <v>0</v>
      </c>
      <c r="BC29" s="30"/>
      <c r="BD29" s="83">
        <f t="shared" ref="BD29:BD32" si="78">IFERROR(BC29/(AY29+AZ29),0)</f>
        <v>0</v>
      </c>
      <c r="BE29" s="9"/>
      <c r="BF29" s="10"/>
      <c r="BG29" s="10"/>
      <c r="BH29" s="10">
        <f t="shared" ref="BH29:BH31" si="79">IFERROR(BG29/(BE29+BF29),0)</f>
        <v>0</v>
      </c>
      <c r="BI29" s="30"/>
      <c r="BJ29" s="83">
        <f t="shared" ref="BJ29:BJ32" si="80">IFERROR(BI29/(BE29+BF29),0)</f>
        <v>0</v>
      </c>
      <c r="BK29" s="9" cm="1">
        <f t="array" ref="BK29">SUM(_xlfn._xlws.FILTER($C29:$BJ29,$C$8:$BJ$8=BK$8))</f>
        <v>279</v>
      </c>
      <c r="BL29" s="10" cm="1">
        <f t="array" ref="BL29">SUM(_xlfn._xlws.FILTER($C29:$BJ29,$C$8:$BJ$8=BL$8))</f>
        <v>0</v>
      </c>
      <c r="BM29" s="10" cm="1">
        <f t="array" ref="BM29">SUM(_xlfn._xlws.FILTER($C29:$BJ29,$C$8:$BJ$8=BM$8))</f>
        <v>1031120</v>
      </c>
      <c r="BN29" s="10">
        <f t="shared" ref="BN29:BN31" si="81">IFERROR(BM29/(BK29+BL29),0)</f>
        <v>3695.7706093189963</v>
      </c>
      <c r="BO29" s="30" cm="1">
        <f t="array" ref="BO29">SUM(_xlfn._xlws.FILTER($C29:$BJ29,$C$8:$BJ$8=BO$8))</f>
        <v>17695.739999999998</v>
      </c>
      <c r="BP29" s="83">
        <f t="shared" ref="BP29:BP32" si="82">IFERROR(BO29/(BK29+BL29),0)</f>
        <v>63.425591397849452</v>
      </c>
    </row>
    <row r="30" spans="1:68" s="8" customFormat="1" ht="19.5" customHeight="1" outlineLevel="1" x14ac:dyDescent="0.3">
      <c r="A30" s="154"/>
      <c r="B30" s="139" t="str">
        <v>CNG</v>
      </c>
      <c r="C30" s="9"/>
      <c r="D30" s="10"/>
      <c r="E30" s="10">
        <v>9534</v>
      </c>
      <c r="F30" s="10">
        <f t="shared" si="63"/>
        <v>0</v>
      </c>
      <c r="G30" s="30">
        <v>10.050000000000001</v>
      </c>
      <c r="H30" s="83">
        <f t="shared" si="64"/>
        <v>0</v>
      </c>
      <c r="I30" s="9"/>
      <c r="J30" s="10"/>
      <c r="K30" s="10"/>
      <c r="L30" s="10">
        <f t="shared" si="65"/>
        <v>0</v>
      </c>
      <c r="M30" s="30"/>
      <c r="N30" s="83">
        <f t="shared" si="66"/>
        <v>0</v>
      </c>
      <c r="O30" s="9" t="s">
        <v>104</v>
      </c>
      <c r="P30" s="10"/>
      <c r="Q30" s="10" t="s">
        <v>104</v>
      </c>
      <c r="R30" s="10">
        <f t="shared" si="4"/>
        <v>0</v>
      </c>
      <c r="S30" s="30" t="s">
        <v>104</v>
      </c>
      <c r="T30" s="83">
        <f t="shared" si="5"/>
        <v>0</v>
      </c>
      <c r="U30" s="9"/>
      <c r="V30" s="10"/>
      <c r="W30" s="10"/>
      <c r="X30" s="10">
        <f t="shared" si="67"/>
        <v>0</v>
      </c>
      <c r="Y30" s="30"/>
      <c r="Z30" s="83">
        <f t="shared" si="68"/>
        <v>0</v>
      </c>
      <c r="AA30" s="9"/>
      <c r="AB30" s="10"/>
      <c r="AC30" s="10"/>
      <c r="AD30" s="10">
        <f t="shared" si="69"/>
        <v>0</v>
      </c>
      <c r="AE30" s="30"/>
      <c r="AF30" s="83">
        <f t="shared" si="70"/>
        <v>0</v>
      </c>
      <c r="AG30" s="9"/>
      <c r="AH30" s="10"/>
      <c r="AI30" s="10"/>
      <c r="AJ30" s="10">
        <f t="shared" si="71"/>
        <v>0</v>
      </c>
      <c r="AK30" s="30"/>
      <c r="AL30" s="83">
        <f t="shared" si="72"/>
        <v>0</v>
      </c>
      <c r="AM30" s="9"/>
      <c r="AN30" s="10"/>
      <c r="AO30" s="10"/>
      <c r="AP30" s="10">
        <f t="shared" si="73"/>
        <v>0</v>
      </c>
      <c r="AQ30" s="30"/>
      <c r="AR30" s="83">
        <f t="shared" si="74"/>
        <v>0</v>
      </c>
      <c r="AS30" s="9"/>
      <c r="AT30" s="10"/>
      <c r="AU30" s="10"/>
      <c r="AV30" s="10">
        <f t="shared" si="75"/>
        <v>0</v>
      </c>
      <c r="AW30" s="30"/>
      <c r="AX30" s="83">
        <f t="shared" si="76"/>
        <v>0</v>
      </c>
      <c r="AY30" s="9"/>
      <c r="AZ30" s="10"/>
      <c r="BA30" s="10"/>
      <c r="BB30" s="10">
        <f t="shared" si="77"/>
        <v>0</v>
      </c>
      <c r="BC30" s="30"/>
      <c r="BD30" s="83">
        <f t="shared" si="78"/>
        <v>0</v>
      </c>
      <c r="BE30" s="9"/>
      <c r="BF30" s="10"/>
      <c r="BG30" s="10"/>
      <c r="BH30" s="10">
        <f t="shared" si="79"/>
        <v>0</v>
      </c>
      <c r="BI30" s="30"/>
      <c r="BJ30" s="83">
        <f t="shared" si="80"/>
        <v>0</v>
      </c>
      <c r="BK30" s="9" cm="1">
        <f t="array" ref="BK30">SUM(_xlfn._xlws.FILTER($C30:$BJ30,$C$8:$BJ$8=BK$8))</f>
        <v>0</v>
      </c>
      <c r="BL30" s="10" cm="1">
        <f t="array" ref="BL30">SUM(_xlfn._xlws.FILTER($C30:$BJ30,$C$8:$BJ$8=BL$8))</f>
        <v>0</v>
      </c>
      <c r="BM30" s="10" cm="1">
        <f t="array" ref="BM30">SUM(_xlfn._xlws.FILTER($C30:$BJ30,$C$8:$BJ$8=BM$8))</f>
        <v>9534</v>
      </c>
      <c r="BN30" s="10">
        <f t="shared" si="81"/>
        <v>0</v>
      </c>
      <c r="BO30" s="30" cm="1">
        <f t="array" ref="BO30">SUM(_xlfn._xlws.FILTER($C30:$BJ30,$C$8:$BJ$8=BO$8))</f>
        <v>10.050000000000001</v>
      </c>
      <c r="BP30" s="83">
        <f t="shared" si="82"/>
        <v>0</v>
      </c>
    </row>
    <row r="31" spans="1:68" s="15" customFormat="1" ht="19.5" customHeight="1" outlineLevel="1" x14ac:dyDescent="0.3">
      <c r="A31" s="154"/>
      <c r="B31" s="139" t="str">
        <v>ΒΙΟΜΗΧΑΝΙΚΟΣ</v>
      </c>
      <c r="C31" s="9"/>
      <c r="D31" s="10"/>
      <c r="E31" s="10"/>
      <c r="F31" s="10">
        <f t="shared" si="63"/>
        <v>0</v>
      </c>
      <c r="G31" s="30"/>
      <c r="H31" s="83">
        <f t="shared" si="64"/>
        <v>0</v>
      </c>
      <c r="I31" s="9"/>
      <c r="J31" s="10"/>
      <c r="K31" s="10"/>
      <c r="L31" s="10">
        <f t="shared" si="65"/>
        <v>0</v>
      </c>
      <c r="M31" s="30"/>
      <c r="N31" s="83">
        <f t="shared" si="66"/>
        <v>0</v>
      </c>
      <c r="O31" s="9" t="s">
        <v>104</v>
      </c>
      <c r="P31" s="10"/>
      <c r="Q31" s="10" t="s">
        <v>104</v>
      </c>
      <c r="R31" s="10">
        <f t="shared" si="4"/>
        <v>0</v>
      </c>
      <c r="S31" s="30" t="s">
        <v>104</v>
      </c>
      <c r="T31" s="83">
        <f t="shared" si="5"/>
        <v>0</v>
      </c>
      <c r="U31" s="9"/>
      <c r="V31" s="10"/>
      <c r="W31" s="10"/>
      <c r="X31" s="10">
        <f t="shared" si="67"/>
        <v>0</v>
      </c>
      <c r="Y31" s="30"/>
      <c r="Z31" s="83">
        <f t="shared" si="68"/>
        <v>0</v>
      </c>
      <c r="AA31" s="9"/>
      <c r="AB31" s="10"/>
      <c r="AC31" s="10"/>
      <c r="AD31" s="10">
        <f t="shared" si="69"/>
        <v>0</v>
      </c>
      <c r="AE31" s="30"/>
      <c r="AF31" s="83">
        <f t="shared" si="70"/>
        <v>0</v>
      </c>
      <c r="AG31" s="9"/>
      <c r="AH31" s="10"/>
      <c r="AI31" s="10"/>
      <c r="AJ31" s="10">
        <f t="shared" si="71"/>
        <v>0</v>
      </c>
      <c r="AK31" s="30"/>
      <c r="AL31" s="83">
        <f t="shared" si="72"/>
        <v>0</v>
      </c>
      <c r="AM31" s="9"/>
      <c r="AN31" s="10"/>
      <c r="AO31" s="10"/>
      <c r="AP31" s="10">
        <f t="shared" si="73"/>
        <v>0</v>
      </c>
      <c r="AQ31" s="30"/>
      <c r="AR31" s="83">
        <f t="shared" si="74"/>
        <v>0</v>
      </c>
      <c r="AS31" s="9"/>
      <c r="AT31" s="10"/>
      <c r="AU31" s="10"/>
      <c r="AV31" s="10">
        <f t="shared" si="75"/>
        <v>0</v>
      </c>
      <c r="AW31" s="30"/>
      <c r="AX31" s="83">
        <f t="shared" si="76"/>
        <v>0</v>
      </c>
      <c r="AY31" s="9"/>
      <c r="AZ31" s="10"/>
      <c r="BA31" s="10"/>
      <c r="BB31" s="10">
        <f t="shared" si="77"/>
        <v>0</v>
      </c>
      <c r="BC31" s="30"/>
      <c r="BD31" s="83">
        <f t="shared" si="78"/>
        <v>0</v>
      </c>
      <c r="BE31" s="9"/>
      <c r="BF31" s="10"/>
      <c r="BG31" s="10"/>
      <c r="BH31" s="10">
        <f t="shared" si="79"/>
        <v>0</v>
      </c>
      <c r="BI31" s="30"/>
      <c r="BJ31" s="83">
        <f t="shared" si="80"/>
        <v>0</v>
      </c>
      <c r="BK31" s="9" cm="1">
        <f t="array" ref="BK31">SUM(_xlfn._xlws.FILTER($C31:$BJ31,$C$8:$BJ$8=BK$8))</f>
        <v>0</v>
      </c>
      <c r="BL31" s="10" cm="1">
        <f t="array" ref="BL31">SUM(_xlfn._xlws.FILTER($C31:$BJ31,$C$8:$BJ$8=BL$8))</f>
        <v>0</v>
      </c>
      <c r="BM31" s="10" cm="1">
        <f t="array" ref="BM31">SUM(_xlfn._xlws.FILTER($C31:$BJ31,$C$8:$BJ$8=BM$8))</f>
        <v>0</v>
      </c>
      <c r="BN31" s="10">
        <f t="shared" si="81"/>
        <v>0</v>
      </c>
      <c r="BO31" s="30" cm="1">
        <f t="array" ref="BO31">SUM(_xlfn._xlws.FILTER($C31:$BJ31,$C$8:$BJ$8=BO$8))</f>
        <v>0</v>
      </c>
      <c r="BP31" s="83">
        <f t="shared" si="82"/>
        <v>0</v>
      </c>
    </row>
    <row r="32" spans="1:68" s="15" customFormat="1" ht="19.5" customHeight="1" outlineLevel="1" thickBot="1" x14ac:dyDescent="0.35">
      <c r="A32" s="155"/>
      <c r="B32" s="139" t="str">
        <v>ΚΛΙΜΑΤΙΣΜΟΣ / ΣΥΜΠΑΡΑΓΩΓΗ</v>
      </c>
      <c r="C32" s="160"/>
      <c r="D32" s="148"/>
      <c r="E32" s="157"/>
      <c r="F32" s="10">
        <f t="shared" si="63"/>
        <v>0</v>
      </c>
      <c r="G32" s="140"/>
      <c r="H32" s="83">
        <f t="shared" si="64"/>
        <v>0</v>
      </c>
      <c r="I32" s="160"/>
      <c r="J32" s="148"/>
      <c r="K32" s="157"/>
      <c r="L32" s="10">
        <f>IFERROR(K32/(I32+J32),0)</f>
        <v>0</v>
      </c>
      <c r="M32" s="140"/>
      <c r="N32" s="83">
        <f t="shared" si="66"/>
        <v>0</v>
      </c>
      <c r="O32" s="160" t="s">
        <v>104</v>
      </c>
      <c r="P32" s="148"/>
      <c r="Q32" s="157" t="s">
        <v>104</v>
      </c>
      <c r="R32" s="10">
        <f t="shared" si="4"/>
        <v>0</v>
      </c>
      <c r="S32" s="140" t="s">
        <v>104</v>
      </c>
      <c r="T32" s="83">
        <f t="shared" si="5"/>
        <v>0</v>
      </c>
      <c r="U32" s="160"/>
      <c r="V32" s="148"/>
      <c r="W32" s="157"/>
      <c r="X32" s="10">
        <f>IFERROR(W32/(U32+V32),0)</f>
        <v>0</v>
      </c>
      <c r="Y32" s="140"/>
      <c r="Z32" s="83">
        <f t="shared" si="68"/>
        <v>0</v>
      </c>
      <c r="AA32" s="160"/>
      <c r="AB32" s="148"/>
      <c r="AC32" s="157"/>
      <c r="AD32" s="10">
        <f>IFERROR(AC32/(AA32+AB32),0)</f>
        <v>0</v>
      </c>
      <c r="AE32" s="140"/>
      <c r="AF32" s="83">
        <f t="shared" si="70"/>
        <v>0</v>
      </c>
      <c r="AG32" s="160"/>
      <c r="AH32" s="148"/>
      <c r="AI32" s="157"/>
      <c r="AJ32" s="10">
        <f>IFERROR(AI32/(AG32+AH32),0)</f>
        <v>0</v>
      </c>
      <c r="AK32" s="140"/>
      <c r="AL32" s="83">
        <f t="shared" si="72"/>
        <v>0</v>
      </c>
      <c r="AM32" s="160"/>
      <c r="AN32" s="148"/>
      <c r="AO32" s="157"/>
      <c r="AP32" s="10">
        <f>IFERROR(AO32/(AM32+AN32),0)</f>
        <v>0</v>
      </c>
      <c r="AQ32" s="140"/>
      <c r="AR32" s="83">
        <f t="shared" si="74"/>
        <v>0</v>
      </c>
      <c r="AS32" s="160"/>
      <c r="AT32" s="148"/>
      <c r="AU32" s="157"/>
      <c r="AV32" s="10">
        <f>IFERROR(AU32/(AS32+AT32),0)</f>
        <v>0</v>
      </c>
      <c r="AW32" s="140"/>
      <c r="AX32" s="83">
        <f t="shared" si="76"/>
        <v>0</v>
      </c>
      <c r="AY32" s="160"/>
      <c r="AZ32" s="148"/>
      <c r="BA32" s="157"/>
      <c r="BB32" s="10">
        <f>IFERROR(BA32/(AY32+AZ32),0)</f>
        <v>0</v>
      </c>
      <c r="BC32" s="140"/>
      <c r="BD32" s="83">
        <f t="shared" si="78"/>
        <v>0</v>
      </c>
      <c r="BE32" s="160"/>
      <c r="BF32" s="148"/>
      <c r="BG32" s="157"/>
      <c r="BH32" s="10">
        <f>IFERROR(BG32/(BE32+BF32),0)</f>
        <v>0</v>
      </c>
      <c r="BI32" s="140"/>
      <c r="BJ32" s="83">
        <f t="shared" si="80"/>
        <v>0</v>
      </c>
      <c r="BK32" s="160" cm="1">
        <f t="array" ref="BK32">SUM(_xlfn._xlws.FILTER($C32:$BJ32,$C$8:$BJ$8=BK$8))</f>
        <v>0</v>
      </c>
      <c r="BL32" s="148" cm="1">
        <f t="array" ref="BL32">SUM(_xlfn._xlws.FILTER($C32:$BJ32,$C$8:$BJ$8=BL$8))</f>
        <v>0</v>
      </c>
      <c r="BM32" s="157" cm="1">
        <f t="array" ref="BM32">SUM(_xlfn._xlws.FILTER($C32:$BJ32,$C$8:$BJ$8=BM$8))</f>
        <v>0</v>
      </c>
      <c r="BN32" s="10">
        <f>IFERROR(BM32/(BK32+BL32),0)</f>
        <v>0</v>
      </c>
      <c r="BO32" s="140" cm="1">
        <f t="array" ref="BO32">SUM(_xlfn._xlws.FILTER($C32:$BJ32,$C$8:$BJ$8=BO$8))</f>
        <v>0</v>
      </c>
      <c r="BP32" s="83">
        <f t="shared" si="82"/>
        <v>0</v>
      </c>
    </row>
    <row r="33" spans="1:68" s="8" customFormat="1" ht="36" customHeight="1" x14ac:dyDescent="0.3">
      <c r="A33" s="153">
        <v>5</v>
      </c>
      <c r="B33" s="141" t="s">
        <v>164</v>
      </c>
      <c r="C33" s="73">
        <f>SUM(C34:C38)</f>
        <v>152</v>
      </c>
      <c r="D33" s="74">
        <v>0</v>
      </c>
      <c r="E33" s="74">
        <f>SUM(E34:E37)</f>
        <v>144970</v>
      </c>
      <c r="F33" s="74">
        <f>IFERROR(E33/(C33+D33),0)</f>
        <v>953.75</v>
      </c>
      <c r="G33" s="82">
        <f>SUM(G34:G38)</f>
        <v>2137.0899999999997</v>
      </c>
      <c r="H33" s="37">
        <f>IFERROR(G33/(C33+D33),0)</f>
        <v>14.059802631578945</v>
      </c>
      <c r="I33" s="73">
        <f>SUM(I34:I38)</f>
        <v>91</v>
      </c>
      <c r="J33" s="74">
        <f>SUM(J34:J38)</f>
        <v>0</v>
      </c>
      <c r="K33" s="74">
        <f>SUM(K34:K37)</f>
        <v>370166</v>
      </c>
      <c r="L33" s="74">
        <f>IFERROR(K33/(I33+J33),0)</f>
        <v>4067.7582417582416</v>
      </c>
      <c r="M33" s="82">
        <f>SUM(M34:M38)</f>
        <v>2422.15</v>
      </c>
      <c r="N33" s="37">
        <f>IFERROR(M33/(I33+J33),0)</f>
        <v>26.617032967032969</v>
      </c>
      <c r="O33" s="73">
        <f>SUM(O34:O38)</f>
        <v>190</v>
      </c>
      <c r="P33" s="74">
        <f>SUM(P34:P38)</f>
        <v>0</v>
      </c>
      <c r="Q33" s="74">
        <f>SUM(Q34:Q38)</f>
        <v>370832</v>
      </c>
      <c r="R33" s="74">
        <f t="shared" si="4"/>
        <v>1951.7473684210527</v>
      </c>
      <c r="S33" s="82">
        <f>SUM(S34:S38)</f>
        <v>6360.74</v>
      </c>
      <c r="T33" s="37">
        <f t="shared" si="5"/>
        <v>33.477578947368421</v>
      </c>
      <c r="U33" s="73">
        <f>SUM(U34:U38)</f>
        <v>5</v>
      </c>
      <c r="V33" s="74">
        <f>SUM(V34:V38)</f>
        <v>0</v>
      </c>
      <c r="W33" s="74">
        <f>SUM(W34:W37)</f>
        <v>3539</v>
      </c>
      <c r="X33" s="74">
        <f>IFERROR(W33/(U33+V33),0)</f>
        <v>707.8</v>
      </c>
      <c r="Y33" s="82">
        <f>SUM(Y34:Y38)</f>
        <v>91.14</v>
      </c>
      <c r="Z33" s="37">
        <f>IFERROR(Y33/(U33+V33),0)</f>
        <v>18.228000000000002</v>
      </c>
      <c r="AA33" s="73">
        <f>SUM(AA34:AA38)</f>
        <v>12</v>
      </c>
      <c r="AB33" s="74">
        <f>SUM(AB34:AB38)</f>
        <v>0</v>
      </c>
      <c r="AC33" s="74">
        <f>SUM(AC34:AC37)</f>
        <v>14536</v>
      </c>
      <c r="AD33" s="74">
        <f>IFERROR(AC33/(AA33+AB33),0)</f>
        <v>1211.3333333333333</v>
      </c>
      <c r="AE33" s="82">
        <f>SUM(AE34:AE38)</f>
        <v>353.48</v>
      </c>
      <c r="AF33" s="37">
        <f>IFERROR(AE33/(AA33+AB33),0)</f>
        <v>29.456666666666667</v>
      </c>
      <c r="AG33" s="73">
        <f>SUM(AG34:AG38)</f>
        <v>2</v>
      </c>
      <c r="AH33" s="74">
        <f>SUM(AH34:AH38)</f>
        <v>0</v>
      </c>
      <c r="AI33" s="74">
        <f>SUM(AI34:AI37)</f>
        <v>5749</v>
      </c>
      <c r="AJ33" s="74">
        <f>IFERROR(AI33/(AG33+AH33),0)</f>
        <v>2874.5</v>
      </c>
      <c r="AK33" s="82">
        <f>SUM(AK34:AK38)</f>
        <v>137.80000000000001</v>
      </c>
      <c r="AL33" s="37">
        <f>IFERROR(AK33/(AG33+AH33),0)</f>
        <v>68.900000000000006</v>
      </c>
      <c r="AM33" s="73">
        <f>SUM(AM34:AM38)</f>
        <v>0</v>
      </c>
      <c r="AN33" s="74">
        <f>SUM(AN34:AN38)</f>
        <v>0</v>
      </c>
      <c r="AO33" s="74">
        <f>SUM(AO34:AO37)</f>
        <v>0</v>
      </c>
      <c r="AP33" s="74">
        <f>IFERROR(AO33/(AM33+AN33),0)</f>
        <v>0</v>
      </c>
      <c r="AQ33" s="82">
        <f>SUM(AQ34:AQ38)</f>
        <v>0</v>
      </c>
      <c r="AR33" s="37">
        <f>IFERROR(AQ33/(AM33+AN33),0)</f>
        <v>0</v>
      </c>
      <c r="AS33" s="73">
        <f>SUM(AS34:AS38)</f>
        <v>0</v>
      </c>
      <c r="AT33" s="74">
        <f>SUM(AT34:AT38)</f>
        <v>0</v>
      </c>
      <c r="AU33" s="74">
        <f>SUM(AU34:AU37)</f>
        <v>0</v>
      </c>
      <c r="AV33" s="74">
        <f>IFERROR(AU33/(AS33+AT33),0)</f>
        <v>0</v>
      </c>
      <c r="AW33" s="82">
        <f>SUM(AW34:AW38)</f>
        <v>0</v>
      </c>
      <c r="AX33" s="37">
        <f>IFERROR(AW33/(AS33+AT33),0)</f>
        <v>0</v>
      </c>
      <c r="AY33" s="73">
        <f>SUM(AY34:AY38)</f>
        <v>0</v>
      </c>
      <c r="AZ33" s="74">
        <f>SUM(AZ34:AZ38)</f>
        <v>0</v>
      </c>
      <c r="BA33" s="74">
        <f>SUM(BA34:BA37)</f>
        <v>0</v>
      </c>
      <c r="BB33" s="74">
        <f>IFERROR(BA33/(AY33+AZ33),0)</f>
        <v>0</v>
      </c>
      <c r="BC33" s="82">
        <f>SUM(BC34:BC38)</f>
        <v>0</v>
      </c>
      <c r="BD33" s="37">
        <f>IFERROR(BC33/(AY33+AZ33),0)</f>
        <v>0</v>
      </c>
      <c r="BE33" s="73">
        <f>SUM(BE34:BE38)</f>
        <v>0</v>
      </c>
      <c r="BF33" s="74">
        <f>SUM(BF34:BF38)</f>
        <v>0</v>
      </c>
      <c r="BG33" s="74">
        <f>SUM(BG34:BG37)</f>
        <v>0</v>
      </c>
      <c r="BH33" s="74">
        <f>IFERROR(BG33/(BE33+BF33),0)</f>
        <v>0</v>
      </c>
      <c r="BI33" s="82">
        <f>SUM(BI34:BI38)</f>
        <v>0</v>
      </c>
      <c r="BJ33" s="37">
        <f>IFERROR(BI33/(BE33+BF33),0)</f>
        <v>0</v>
      </c>
      <c r="BK33" s="73">
        <f>SUM(BK34:BK38)</f>
        <v>452</v>
      </c>
      <c r="BL33" s="74">
        <f>SUM(BL34:BL38)</f>
        <v>0</v>
      </c>
      <c r="BM33" s="74">
        <f>SUM(BM34:BM37)</f>
        <v>909792</v>
      </c>
      <c r="BN33" s="74">
        <f>IFERROR(BM33/(BK33+BL33),0)</f>
        <v>2012.8141592920354</v>
      </c>
      <c r="BO33" s="82">
        <f>SUM(BO34:BO38)</f>
        <v>11502.400000000001</v>
      </c>
      <c r="BP33" s="37">
        <f>IFERROR(BO33/(BK33+BL33),0)</f>
        <v>25.447787610619471</v>
      </c>
    </row>
    <row r="34" spans="1:68" s="8" customFormat="1" ht="19.5" customHeight="1" outlineLevel="1" x14ac:dyDescent="0.3">
      <c r="A34" s="154"/>
      <c r="B34" s="139" t="str" cm="1">
        <f t="array" ref="B34:B38">$B$10:$B$14</f>
        <v>ΟΙΚΙΑΚΟΣ</v>
      </c>
      <c r="C34" s="9">
        <v>147</v>
      </c>
      <c r="D34" s="10"/>
      <c r="E34" s="10">
        <v>113957</v>
      </c>
      <c r="F34" s="10">
        <f>IFERROR(E34/(C34+D34),0)</f>
        <v>775.21768707482988</v>
      </c>
      <c r="G34" s="30">
        <v>1725.9599999999998</v>
      </c>
      <c r="H34" s="83">
        <f>IFERROR(G34/(C34+D34),0)</f>
        <v>11.741224489795917</v>
      </c>
      <c r="I34" s="9">
        <v>85</v>
      </c>
      <c r="J34" s="10"/>
      <c r="K34" s="10">
        <v>73134</v>
      </c>
      <c r="L34" s="10">
        <f>IFERROR(K34/(I34+J34),0)</f>
        <v>860.4</v>
      </c>
      <c r="M34" s="30">
        <v>1338.97</v>
      </c>
      <c r="N34" s="83">
        <f>IFERROR(M34/(I34+J34),0)</f>
        <v>15.752588235294118</v>
      </c>
      <c r="O34" s="9">
        <v>181</v>
      </c>
      <c r="P34" s="10"/>
      <c r="Q34" s="10">
        <v>176712</v>
      </c>
      <c r="R34" s="10">
        <f t="shared" si="4"/>
        <v>976.30939226519342</v>
      </c>
      <c r="S34" s="30">
        <v>3305.04</v>
      </c>
      <c r="T34" s="83">
        <f t="shared" si="5"/>
        <v>18.25988950276243</v>
      </c>
      <c r="U34" s="9">
        <v>5</v>
      </c>
      <c r="V34" s="10"/>
      <c r="W34" s="10">
        <v>3539</v>
      </c>
      <c r="X34" s="10">
        <f>IFERROR(W34/(U34+V34),0)</f>
        <v>707.8</v>
      </c>
      <c r="Y34" s="30">
        <v>91.14</v>
      </c>
      <c r="Z34" s="83">
        <f>IFERROR(Y34/(U34+V34),0)</f>
        <v>18.228000000000002</v>
      </c>
      <c r="AA34" s="9">
        <v>12</v>
      </c>
      <c r="AB34" s="10"/>
      <c r="AC34" s="10">
        <v>14536</v>
      </c>
      <c r="AD34" s="10">
        <f>IFERROR(AC34/(AA34+AB34),0)</f>
        <v>1211.3333333333333</v>
      </c>
      <c r="AE34" s="30">
        <v>353.48</v>
      </c>
      <c r="AF34" s="83">
        <f>IFERROR(AE34/(AA34+AB34),0)</f>
        <v>29.456666666666667</v>
      </c>
      <c r="AG34" s="9">
        <v>2</v>
      </c>
      <c r="AH34" s="10"/>
      <c r="AI34" s="10">
        <v>5749</v>
      </c>
      <c r="AJ34" s="10">
        <f>IFERROR(AI34/(AG34+AH34),0)</f>
        <v>2874.5</v>
      </c>
      <c r="AK34" s="30">
        <v>137.80000000000001</v>
      </c>
      <c r="AL34" s="83">
        <f>IFERROR(AK34/(AG34+AH34),0)</f>
        <v>68.900000000000006</v>
      </c>
      <c r="AM34" s="9"/>
      <c r="AN34" s="10"/>
      <c r="AO34" s="10"/>
      <c r="AP34" s="10">
        <f>IFERROR(AO34/(AM34+AN34),0)</f>
        <v>0</v>
      </c>
      <c r="AQ34" s="30"/>
      <c r="AR34" s="83">
        <f>IFERROR(AQ34/(AM34+AN34),0)</f>
        <v>0</v>
      </c>
      <c r="AS34" s="9"/>
      <c r="AT34" s="10"/>
      <c r="AU34" s="10"/>
      <c r="AV34" s="10">
        <f>IFERROR(AU34/(AS34+AT34),0)</f>
        <v>0</v>
      </c>
      <c r="AW34" s="30"/>
      <c r="AX34" s="83">
        <f>IFERROR(AW34/(AS34+AT34),0)</f>
        <v>0</v>
      </c>
      <c r="AY34" s="9"/>
      <c r="AZ34" s="10"/>
      <c r="BA34" s="10"/>
      <c r="BB34" s="10">
        <f>IFERROR(BA34/(AY34+AZ34),0)</f>
        <v>0</v>
      </c>
      <c r="BC34" s="30"/>
      <c r="BD34" s="83">
        <f>IFERROR(BC34/(AY34+AZ34),0)</f>
        <v>0</v>
      </c>
      <c r="BE34" s="9"/>
      <c r="BF34" s="10"/>
      <c r="BG34" s="10"/>
      <c r="BH34" s="10">
        <f>IFERROR(BG34/(BE34+BF34),0)</f>
        <v>0</v>
      </c>
      <c r="BI34" s="30"/>
      <c r="BJ34" s="83">
        <f>IFERROR(BI34/(BE34+BF34),0)</f>
        <v>0</v>
      </c>
      <c r="BK34" s="9" cm="1">
        <f t="array" ref="BK34">SUM(_xlfn._xlws.FILTER($C34:$BJ34,$C$8:$BJ$8=BK$8))</f>
        <v>432</v>
      </c>
      <c r="BL34" s="10" cm="1">
        <f t="array" ref="BL34">SUM(_xlfn._xlws.FILTER($C34:$BJ34,$C$8:$BJ$8=BL$8))</f>
        <v>0</v>
      </c>
      <c r="BM34" s="10" cm="1">
        <f t="array" ref="BM34">SUM(_xlfn._xlws.FILTER($C34:$BJ34,$C$8:$BJ$8=BM$8))</f>
        <v>387627</v>
      </c>
      <c r="BN34" s="10">
        <f>IFERROR(BM34/(BK34+BL34),0)</f>
        <v>897.28472222222217</v>
      </c>
      <c r="BO34" s="30" cm="1">
        <f t="array" ref="BO34">SUM(_xlfn._xlws.FILTER($C34:$BJ34,$C$8:$BJ$8=BO$8))</f>
        <v>6952.39</v>
      </c>
      <c r="BP34" s="83">
        <f>IFERROR(BO34/(BK34+BL34),0)</f>
        <v>16.09349537037037</v>
      </c>
    </row>
    <row r="35" spans="1:68" s="8" customFormat="1" ht="19.5" customHeight="1" outlineLevel="1" x14ac:dyDescent="0.3">
      <c r="A35" s="154"/>
      <c r="B35" s="139" t="str">
        <v>ΕΜΠΟΡΙΚΟΣ</v>
      </c>
      <c r="C35" s="9">
        <v>5</v>
      </c>
      <c r="D35" s="10"/>
      <c r="E35" s="10">
        <v>31013</v>
      </c>
      <c r="F35" s="10">
        <f t="shared" ref="F35:F38" si="83">IFERROR(E35/(C35+D35),0)</f>
        <v>6202.6</v>
      </c>
      <c r="G35" s="30">
        <v>411.13</v>
      </c>
      <c r="H35" s="83">
        <f t="shared" ref="H35:H38" si="84">IFERROR(G35/(C35+D35),0)</f>
        <v>82.225999999999999</v>
      </c>
      <c r="I35" s="9">
        <v>5</v>
      </c>
      <c r="J35" s="10"/>
      <c r="K35" s="10">
        <v>21787</v>
      </c>
      <c r="L35" s="10">
        <f t="shared" ref="L35:L37" si="85">IFERROR(K35/(I35+J35),0)</f>
        <v>4357.3999999999996</v>
      </c>
      <c r="M35" s="30">
        <v>437.98</v>
      </c>
      <c r="N35" s="83">
        <f t="shared" ref="N35:N38" si="86">IFERROR(M35/(I35+J35),0)</f>
        <v>87.596000000000004</v>
      </c>
      <c r="O35" s="9">
        <v>9</v>
      </c>
      <c r="P35" s="10"/>
      <c r="Q35" s="10">
        <v>194120</v>
      </c>
      <c r="R35" s="10">
        <f t="shared" si="4"/>
        <v>21568.888888888891</v>
      </c>
      <c r="S35" s="30">
        <v>3055.7</v>
      </c>
      <c r="T35" s="83">
        <f t="shared" si="5"/>
        <v>339.52222222222218</v>
      </c>
      <c r="U35" s="9"/>
      <c r="V35" s="10"/>
      <c r="W35" s="10"/>
      <c r="X35" s="10">
        <f t="shared" ref="X35:X37" si="87">IFERROR(W35/(U35+V35),0)</f>
        <v>0</v>
      </c>
      <c r="Y35" s="30"/>
      <c r="Z35" s="83">
        <f t="shared" ref="Z35:Z38" si="88">IFERROR(Y35/(U35+V35),0)</f>
        <v>0</v>
      </c>
      <c r="AA35" s="9"/>
      <c r="AB35" s="10"/>
      <c r="AC35" s="10"/>
      <c r="AD35" s="10">
        <f t="shared" ref="AD35:AD37" si="89">IFERROR(AC35/(AA35+AB35),0)</f>
        <v>0</v>
      </c>
      <c r="AE35" s="30"/>
      <c r="AF35" s="83">
        <f t="shared" ref="AF35:AF38" si="90">IFERROR(AE35/(AA35+AB35),0)</f>
        <v>0</v>
      </c>
      <c r="AG35" s="9"/>
      <c r="AH35" s="10"/>
      <c r="AI35" s="10"/>
      <c r="AJ35" s="10">
        <f t="shared" ref="AJ35:AJ37" si="91">IFERROR(AI35/(AG35+AH35),0)</f>
        <v>0</v>
      </c>
      <c r="AK35" s="30"/>
      <c r="AL35" s="83">
        <f t="shared" ref="AL35:AL38" si="92">IFERROR(AK35/(AG35+AH35),0)</f>
        <v>0</v>
      </c>
      <c r="AM35" s="9"/>
      <c r="AN35" s="10"/>
      <c r="AO35" s="10"/>
      <c r="AP35" s="10">
        <f t="shared" ref="AP35:AP37" si="93">IFERROR(AO35/(AM35+AN35),0)</f>
        <v>0</v>
      </c>
      <c r="AQ35" s="30"/>
      <c r="AR35" s="83">
        <f t="shared" ref="AR35:AR38" si="94">IFERROR(AQ35/(AM35+AN35),0)</f>
        <v>0</v>
      </c>
      <c r="AS35" s="9"/>
      <c r="AT35" s="10"/>
      <c r="AU35" s="10"/>
      <c r="AV35" s="10">
        <f t="shared" ref="AV35:AV37" si="95">IFERROR(AU35/(AS35+AT35),0)</f>
        <v>0</v>
      </c>
      <c r="AW35" s="30"/>
      <c r="AX35" s="83">
        <f t="shared" ref="AX35:AX38" si="96">IFERROR(AW35/(AS35+AT35),0)</f>
        <v>0</v>
      </c>
      <c r="AY35" s="9"/>
      <c r="AZ35" s="10"/>
      <c r="BA35" s="10"/>
      <c r="BB35" s="10">
        <f t="shared" ref="BB35:BB37" si="97">IFERROR(BA35/(AY35+AZ35),0)</f>
        <v>0</v>
      </c>
      <c r="BC35" s="30"/>
      <c r="BD35" s="83">
        <f t="shared" ref="BD35:BD38" si="98">IFERROR(BC35/(AY35+AZ35),0)</f>
        <v>0</v>
      </c>
      <c r="BE35" s="9"/>
      <c r="BF35" s="10"/>
      <c r="BG35" s="10"/>
      <c r="BH35" s="10">
        <f t="shared" ref="BH35:BH37" si="99">IFERROR(BG35/(BE35+BF35),0)</f>
        <v>0</v>
      </c>
      <c r="BI35" s="30"/>
      <c r="BJ35" s="83">
        <f t="shared" ref="BJ35:BJ38" si="100">IFERROR(BI35/(BE35+BF35),0)</f>
        <v>0</v>
      </c>
      <c r="BK35" s="9" cm="1">
        <f t="array" ref="BK35">SUM(_xlfn._xlws.FILTER($C35:$BJ35,$C$8:$BJ$8=BK$8))</f>
        <v>19</v>
      </c>
      <c r="BL35" s="10" cm="1">
        <f t="array" ref="BL35">SUM(_xlfn._xlws.FILTER($C35:$BJ35,$C$8:$BJ$8=BL$8))</f>
        <v>0</v>
      </c>
      <c r="BM35" s="10" cm="1">
        <f t="array" ref="BM35">SUM(_xlfn._xlws.FILTER($C35:$BJ35,$C$8:$BJ$8=BM$8))</f>
        <v>246920</v>
      </c>
      <c r="BN35" s="10">
        <f t="shared" ref="BN35:BN37" si="101">IFERROR(BM35/(BK35+BL35),0)</f>
        <v>12995.78947368421</v>
      </c>
      <c r="BO35" s="30" cm="1">
        <f t="array" ref="BO35">SUM(_xlfn._xlws.FILTER($C35:$BJ35,$C$8:$BJ$8=BO$8))</f>
        <v>3904.81</v>
      </c>
      <c r="BP35" s="83">
        <f t="shared" ref="BP35:BP38" si="102">IFERROR(BO35/(BK35+BL35),0)</f>
        <v>205.51631578947368</v>
      </c>
    </row>
    <row r="36" spans="1:68" s="8" customFormat="1" ht="19.5" customHeight="1" outlineLevel="1" x14ac:dyDescent="0.3">
      <c r="A36" s="154"/>
      <c r="B36" s="139" t="str">
        <v>CNG</v>
      </c>
      <c r="C36" s="9"/>
      <c r="D36" s="10"/>
      <c r="E36" s="10"/>
      <c r="F36" s="10">
        <f t="shared" si="83"/>
        <v>0</v>
      </c>
      <c r="G36" s="30"/>
      <c r="H36" s="83">
        <f t="shared" si="84"/>
        <v>0</v>
      </c>
      <c r="I36" s="9">
        <v>1</v>
      </c>
      <c r="J36" s="10"/>
      <c r="K36" s="10">
        <v>275245</v>
      </c>
      <c r="L36" s="10">
        <f t="shared" si="85"/>
        <v>275245</v>
      </c>
      <c r="M36" s="30">
        <v>645.20000000000005</v>
      </c>
      <c r="N36" s="83">
        <f t="shared" si="86"/>
        <v>645.20000000000005</v>
      </c>
      <c r="O36" s="9" t="s">
        <v>104</v>
      </c>
      <c r="P36" s="10"/>
      <c r="Q36" s="10" t="s">
        <v>104</v>
      </c>
      <c r="R36" s="10">
        <f t="shared" si="4"/>
        <v>0</v>
      </c>
      <c r="S36" s="30" t="s">
        <v>104</v>
      </c>
      <c r="T36" s="83">
        <f t="shared" si="5"/>
        <v>0</v>
      </c>
      <c r="U36" s="9"/>
      <c r="V36" s="10"/>
      <c r="W36" s="10"/>
      <c r="X36" s="10">
        <f t="shared" si="87"/>
        <v>0</v>
      </c>
      <c r="Y36" s="30"/>
      <c r="Z36" s="83">
        <f t="shared" si="88"/>
        <v>0</v>
      </c>
      <c r="AA36" s="9"/>
      <c r="AB36" s="10"/>
      <c r="AC36" s="10"/>
      <c r="AD36" s="10">
        <f t="shared" si="89"/>
        <v>0</v>
      </c>
      <c r="AE36" s="30"/>
      <c r="AF36" s="83">
        <f t="shared" si="90"/>
        <v>0</v>
      </c>
      <c r="AG36" s="9"/>
      <c r="AH36" s="10"/>
      <c r="AI36" s="10"/>
      <c r="AJ36" s="10">
        <f t="shared" si="91"/>
        <v>0</v>
      </c>
      <c r="AK36" s="30"/>
      <c r="AL36" s="83">
        <f t="shared" si="92"/>
        <v>0</v>
      </c>
      <c r="AM36" s="9"/>
      <c r="AN36" s="10"/>
      <c r="AO36" s="10"/>
      <c r="AP36" s="10">
        <f t="shared" si="93"/>
        <v>0</v>
      </c>
      <c r="AQ36" s="30"/>
      <c r="AR36" s="83">
        <f t="shared" si="94"/>
        <v>0</v>
      </c>
      <c r="AS36" s="9"/>
      <c r="AT36" s="10"/>
      <c r="AU36" s="10"/>
      <c r="AV36" s="10">
        <f t="shared" si="95"/>
        <v>0</v>
      </c>
      <c r="AW36" s="30"/>
      <c r="AX36" s="83">
        <f t="shared" si="96"/>
        <v>0</v>
      </c>
      <c r="AY36" s="9"/>
      <c r="AZ36" s="10"/>
      <c r="BA36" s="10"/>
      <c r="BB36" s="10">
        <f t="shared" si="97"/>
        <v>0</v>
      </c>
      <c r="BC36" s="30"/>
      <c r="BD36" s="83">
        <f t="shared" si="98"/>
        <v>0</v>
      </c>
      <c r="BE36" s="9"/>
      <c r="BF36" s="10"/>
      <c r="BG36" s="10"/>
      <c r="BH36" s="10">
        <f t="shared" si="99"/>
        <v>0</v>
      </c>
      <c r="BI36" s="30"/>
      <c r="BJ36" s="83">
        <f t="shared" si="100"/>
        <v>0</v>
      </c>
      <c r="BK36" s="9" cm="1">
        <f t="array" ref="BK36">SUM(_xlfn._xlws.FILTER($C36:$BJ36,$C$8:$BJ$8=BK$8))</f>
        <v>1</v>
      </c>
      <c r="BL36" s="10" cm="1">
        <f t="array" ref="BL36">SUM(_xlfn._xlws.FILTER($C36:$BJ36,$C$8:$BJ$8=BL$8))</f>
        <v>0</v>
      </c>
      <c r="BM36" s="10" cm="1">
        <f t="array" ref="BM36">SUM(_xlfn._xlws.FILTER($C36:$BJ36,$C$8:$BJ$8=BM$8))</f>
        <v>275245</v>
      </c>
      <c r="BN36" s="10">
        <f t="shared" si="101"/>
        <v>275245</v>
      </c>
      <c r="BO36" s="30" cm="1">
        <f t="array" ref="BO36">SUM(_xlfn._xlws.FILTER($C36:$BJ36,$C$8:$BJ$8=BO$8))</f>
        <v>645.20000000000005</v>
      </c>
      <c r="BP36" s="83">
        <f t="shared" si="102"/>
        <v>645.20000000000005</v>
      </c>
    </row>
    <row r="37" spans="1:68" s="15" customFormat="1" ht="19.5" customHeight="1" outlineLevel="1" x14ac:dyDescent="0.3">
      <c r="A37" s="154"/>
      <c r="B37" s="139" t="str">
        <v>ΒΙΟΜΗΧΑΝΙΚΟΣ</v>
      </c>
      <c r="C37" s="9"/>
      <c r="D37" s="10"/>
      <c r="E37" s="10"/>
      <c r="F37" s="10">
        <f t="shared" si="83"/>
        <v>0</v>
      </c>
      <c r="G37" s="30"/>
      <c r="H37" s="83">
        <f t="shared" si="84"/>
        <v>0</v>
      </c>
      <c r="I37" s="9"/>
      <c r="J37" s="10"/>
      <c r="K37" s="10"/>
      <c r="L37" s="10">
        <f t="shared" si="85"/>
        <v>0</v>
      </c>
      <c r="M37" s="30"/>
      <c r="N37" s="83">
        <f t="shared" si="86"/>
        <v>0</v>
      </c>
      <c r="O37" s="9" t="s">
        <v>104</v>
      </c>
      <c r="P37" s="10"/>
      <c r="Q37" s="10" t="s">
        <v>104</v>
      </c>
      <c r="R37" s="10">
        <f t="shared" si="4"/>
        <v>0</v>
      </c>
      <c r="S37" s="30" t="s">
        <v>104</v>
      </c>
      <c r="T37" s="83">
        <f t="shared" si="5"/>
        <v>0</v>
      </c>
      <c r="U37" s="9"/>
      <c r="V37" s="10"/>
      <c r="W37" s="10"/>
      <c r="X37" s="10">
        <f t="shared" si="87"/>
        <v>0</v>
      </c>
      <c r="Y37" s="30"/>
      <c r="Z37" s="83">
        <f t="shared" si="88"/>
        <v>0</v>
      </c>
      <c r="AA37" s="9"/>
      <c r="AB37" s="10"/>
      <c r="AC37" s="10"/>
      <c r="AD37" s="10">
        <f t="shared" si="89"/>
        <v>0</v>
      </c>
      <c r="AE37" s="30"/>
      <c r="AF37" s="83">
        <f t="shared" si="90"/>
        <v>0</v>
      </c>
      <c r="AG37" s="9"/>
      <c r="AH37" s="10"/>
      <c r="AI37" s="10"/>
      <c r="AJ37" s="10">
        <f t="shared" si="91"/>
        <v>0</v>
      </c>
      <c r="AK37" s="30"/>
      <c r="AL37" s="83">
        <f t="shared" si="92"/>
        <v>0</v>
      </c>
      <c r="AM37" s="9"/>
      <c r="AN37" s="10"/>
      <c r="AO37" s="10"/>
      <c r="AP37" s="10">
        <f t="shared" si="93"/>
        <v>0</v>
      </c>
      <c r="AQ37" s="30"/>
      <c r="AR37" s="83">
        <f t="shared" si="94"/>
        <v>0</v>
      </c>
      <c r="AS37" s="9"/>
      <c r="AT37" s="10"/>
      <c r="AU37" s="10"/>
      <c r="AV37" s="10">
        <f t="shared" si="95"/>
        <v>0</v>
      </c>
      <c r="AW37" s="30"/>
      <c r="AX37" s="83">
        <f t="shared" si="96"/>
        <v>0</v>
      </c>
      <c r="AY37" s="9"/>
      <c r="AZ37" s="10"/>
      <c r="BA37" s="10"/>
      <c r="BB37" s="10">
        <f t="shared" si="97"/>
        <v>0</v>
      </c>
      <c r="BC37" s="30"/>
      <c r="BD37" s="83">
        <f t="shared" si="98"/>
        <v>0</v>
      </c>
      <c r="BE37" s="9"/>
      <c r="BF37" s="10"/>
      <c r="BG37" s="10"/>
      <c r="BH37" s="10">
        <f t="shared" si="99"/>
        <v>0</v>
      </c>
      <c r="BI37" s="30"/>
      <c r="BJ37" s="83">
        <f t="shared" si="100"/>
        <v>0</v>
      </c>
      <c r="BK37" s="9" cm="1">
        <f t="array" ref="BK37">SUM(_xlfn._xlws.FILTER($C37:$BJ37,$C$8:$BJ$8=BK$8))</f>
        <v>0</v>
      </c>
      <c r="BL37" s="10" cm="1">
        <f t="array" ref="BL37">SUM(_xlfn._xlws.FILTER($C37:$BJ37,$C$8:$BJ$8=BL$8))</f>
        <v>0</v>
      </c>
      <c r="BM37" s="10" cm="1">
        <f t="array" ref="BM37">SUM(_xlfn._xlws.FILTER($C37:$BJ37,$C$8:$BJ$8=BM$8))</f>
        <v>0</v>
      </c>
      <c r="BN37" s="10">
        <f t="shared" si="101"/>
        <v>0</v>
      </c>
      <c r="BO37" s="30" cm="1">
        <f t="array" ref="BO37">SUM(_xlfn._xlws.FILTER($C37:$BJ37,$C$8:$BJ$8=BO$8))</f>
        <v>0</v>
      </c>
      <c r="BP37" s="83">
        <f t="shared" si="102"/>
        <v>0</v>
      </c>
    </row>
    <row r="38" spans="1:68" s="15" customFormat="1" ht="19.5" customHeight="1" outlineLevel="1" thickBot="1" x14ac:dyDescent="0.35">
      <c r="A38" s="155"/>
      <c r="B38" s="139" t="str">
        <v>ΚΛΙΜΑΤΙΣΜΟΣ / ΣΥΜΠΑΡΑΓΩΓΗ</v>
      </c>
      <c r="C38" s="160"/>
      <c r="D38" s="148"/>
      <c r="E38" s="157"/>
      <c r="F38" s="10">
        <f t="shared" si="83"/>
        <v>0</v>
      </c>
      <c r="G38" s="140"/>
      <c r="H38" s="83">
        <f t="shared" si="84"/>
        <v>0</v>
      </c>
      <c r="I38" s="160"/>
      <c r="J38" s="148"/>
      <c r="K38" s="157"/>
      <c r="L38" s="10">
        <f>IFERROR(K38/(I38+J38),0)</f>
        <v>0</v>
      </c>
      <c r="M38" s="140"/>
      <c r="N38" s="83">
        <f t="shared" si="86"/>
        <v>0</v>
      </c>
      <c r="O38" s="160" t="s">
        <v>104</v>
      </c>
      <c r="P38" s="148"/>
      <c r="Q38" s="157" t="s">
        <v>104</v>
      </c>
      <c r="R38" s="10">
        <f t="shared" si="4"/>
        <v>0</v>
      </c>
      <c r="S38" s="140" t="s">
        <v>104</v>
      </c>
      <c r="T38" s="83">
        <f t="shared" si="5"/>
        <v>0</v>
      </c>
      <c r="U38" s="160"/>
      <c r="V38" s="148"/>
      <c r="W38" s="157"/>
      <c r="X38" s="10">
        <f>IFERROR(W38/(U38+V38),0)</f>
        <v>0</v>
      </c>
      <c r="Y38" s="140"/>
      <c r="Z38" s="83">
        <f t="shared" si="88"/>
        <v>0</v>
      </c>
      <c r="AA38" s="160"/>
      <c r="AB38" s="148"/>
      <c r="AC38" s="157"/>
      <c r="AD38" s="10">
        <f>IFERROR(AC38/(AA38+AB38),0)</f>
        <v>0</v>
      </c>
      <c r="AE38" s="140"/>
      <c r="AF38" s="83">
        <f t="shared" si="90"/>
        <v>0</v>
      </c>
      <c r="AG38" s="160"/>
      <c r="AH38" s="148"/>
      <c r="AI38" s="157"/>
      <c r="AJ38" s="10">
        <f>IFERROR(AI38/(AG38+AH38),0)</f>
        <v>0</v>
      </c>
      <c r="AK38" s="140"/>
      <c r="AL38" s="83">
        <f t="shared" si="92"/>
        <v>0</v>
      </c>
      <c r="AM38" s="160"/>
      <c r="AN38" s="148"/>
      <c r="AO38" s="157"/>
      <c r="AP38" s="10">
        <f>IFERROR(AO38/(AM38+AN38),0)</f>
        <v>0</v>
      </c>
      <c r="AQ38" s="140"/>
      <c r="AR38" s="83">
        <f t="shared" si="94"/>
        <v>0</v>
      </c>
      <c r="AS38" s="160"/>
      <c r="AT38" s="148"/>
      <c r="AU38" s="157"/>
      <c r="AV38" s="10">
        <f>IFERROR(AU38/(AS38+AT38),0)</f>
        <v>0</v>
      </c>
      <c r="AW38" s="140"/>
      <c r="AX38" s="83">
        <f t="shared" si="96"/>
        <v>0</v>
      </c>
      <c r="AY38" s="160"/>
      <c r="AZ38" s="148"/>
      <c r="BA38" s="157"/>
      <c r="BB38" s="10">
        <f>IFERROR(BA38/(AY38+AZ38),0)</f>
        <v>0</v>
      </c>
      <c r="BC38" s="140"/>
      <c r="BD38" s="83">
        <f t="shared" si="98"/>
        <v>0</v>
      </c>
      <c r="BE38" s="160"/>
      <c r="BF38" s="148"/>
      <c r="BG38" s="157"/>
      <c r="BH38" s="10">
        <f>IFERROR(BG38/(BE38+BF38),0)</f>
        <v>0</v>
      </c>
      <c r="BI38" s="140"/>
      <c r="BJ38" s="83">
        <f t="shared" si="100"/>
        <v>0</v>
      </c>
      <c r="BK38" s="160" cm="1">
        <f t="array" ref="BK38">SUM(_xlfn._xlws.FILTER($C38:$BJ38,$C$8:$BJ$8=BK$8))</f>
        <v>0</v>
      </c>
      <c r="BL38" s="148" cm="1">
        <f t="array" ref="BL38">SUM(_xlfn._xlws.FILTER($C38:$BJ38,$C$8:$BJ$8=BL$8))</f>
        <v>0</v>
      </c>
      <c r="BM38" s="157" cm="1">
        <f t="array" ref="BM38">SUM(_xlfn._xlws.FILTER($C38:$BJ38,$C$8:$BJ$8=BM$8))</f>
        <v>0</v>
      </c>
      <c r="BN38" s="10">
        <f>IFERROR(BM38/(BK38+BL38),0)</f>
        <v>0</v>
      </c>
      <c r="BO38" s="140" cm="1">
        <f t="array" ref="BO38">SUM(_xlfn._xlws.FILTER($C38:$BJ38,$C$8:$BJ$8=BO$8))</f>
        <v>0</v>
      </c>
      <c r="BP38" s="83">
        <f t="shared" si="102"/>
        <v>0</v>
      </c>
    </row>
    <row r="39" spans="1:68" s="8" customFormat="1" ht="36" customHeight="1" x14ac:dyDescent="0.3">
      <c r="A39" s="153">
        <v>6</v>
      </c>
      <c r="B39" s="141" t="s">
        <v>157</v>
      </c>
      <c r="C39" s="73">
        <f>SUM(C40:C44)</f>
        <v>15572</v>
      </c>
      <c r="D39" s="74">
        <v>0</v>
      </c>
      <c r="E39" s="74">
        <f>SUM(E40:E43)</f>
        <v>17631282</v>
      </c>
      <c r="F39" s="74">
        <f>IFERROR(E39/(C39+D39),0)</f>
        <v>1132.2426149499101</v>
      </c>
      <c r="G39" s="82">
        <f>SUM(G40:G44)</f>
        <v>217579.55000000002</v>
      </c>
      <c r="H39" s="37">
        <f>IFERROR(G39/(C39+D39),0)</f>
        <v>13.97248587207809</v>
      </c>
      <c r="I39" s="73">
        <f>SUM(I40:I44)</f>
        <v>9680</v>
      </c>
      <c r="J39" s="74">
        <f>SUM(J40:J44)</f>
        <v>1</v>
      </c>
      <c r="K39" s="74">
        <f>SUM(K40:K43)</f>
        <v>10819068</v>
      </c>
      <c r="L39" s="74">
        <f>IFERROR(K39/(I39+J39),0)</f>
        <v>1117.5568639603346</v>
      </c>
      <c r="M39" s="82">
        <f>SUM(M40:M44)</f>
        <v>185870.38000000003</v>
      </c>
      <c r="N39" s="37">
        <f>IFERROR(M39/(I39+J39),0)</f>
        <v>19.199502117549844</v>
      </c>
      <c r="O39" s="73">
        <f>SUM(O40:O44)</f>
        <v>140314</v>
      </c>
      <c r="P39" s="74">
        <f>SUM(P40:P44)</f>
        <v>0</v>
      </c>
      <c r="Q39" s="74">
        <f>SUM(Q40:Q44)</f>
        <v>301089631</v>
      </c>
      <c r="R39" s="74">
        <f t="shared" si="4"/>
        <v>2145.8274370340805</v>
      </c>
      <c r="S39" s="82">
        <f>SUM(S40:S44)</f>
        <v>4984607.9100000011</v>
      </c>
      <c r="T39" s="37">
        <f t="shared" si="5"/>
        <v>35.52466546460083</v>
      </c>
      <c r="U39" s="73">
        <f>SUM(U40:U44)</f>
        <v>258</v>
      </c>
      <c r="V39" s="74">
        <f>SUM(V40:V44)</f>
        <v>0</v>
      </c>
      <c r="W39" s="74">
        <f>SUM(W40:W43)</f>
        <v>5723082</v>
      </c>
      <c r="X39" s="74">
        <f>IFERROR(W39/(U39+V39),0)</f>
        <v>22182.488372093023</v>
      </c>
      <c r="Y39" s="82">
        <f>SUM(Y40:Y44)</f>
        <v>38681.33</v>
      </c>
      <c r="Z39" s="37">
        <f>IFERROR(Y39/(U39+V39),0)</f>
        <v>149.92763565891474</v>
      </c>
      <c r="AA39" s="73">
        <f>SUM(AA40:AA44)</f>
        <v>488</v>
      </c>
      <c r="AB39" s="74">
        <f>SUM(AB40:AB44)</f>
        <v>0</v>
      </c>
      <c r="AC39" s="74">
        <f>SUM(AC40:AC43)</f>
        <v>11970960</v>
      </c>
      <c r="AD39" s="74">
        <f>IFERROR(AC39/(AA39+AB39),0)</f>
        <v>24530.655737704918</v>
      </c>
      <c r="AE39" s="82">
        <f>SUM(AE40:AE44)</f>
        <v>31958.469999999998</v>
      </c>
      <c r="AF39" s="37">
        <f>IFERROR(AE39/(AA39+AB39),0)</f>
        <v>65.488668032786876</v>
      </c>
      <c r="AG39" s="73">
        <f>SUM(AG40:AG44)</f>
        <v>170</v>
      </c>
      <c r="AH39" s="74">
        <f>SUM(AH40:AH44)</f>
        <v>0</v>
      </c>
      <c r="AI39" s="74">
        <f>SUM(AI40:AI43)</f>
        <v>2162190</v>
      </c>
      <c r="AJ39" s="74">
        <f>IFERROR(AI39/(AG39+AH39),0)</f>
        <v>12718.764705882353</v>
      </c>
      <c r="AK39" s="82">
        <f>SUM(AK40:AK44)</f>
        <v>10289.310000000001</v>
      </c>
      <c r="AL39" s="37">
        <f>IFERROR(AK39/(AG39+AH39),0)</f>
        <v>60.525352941176479</v>
      </c>
      <c r="AM39" s="73">
        <f>SUM(AM40:AM44)</f>
        <v>0</v>
      </c>
      <c r="AN39" s="74">
        <f>SUM(AN40:AN44)</f>
        <v>0</v>
      </c>
      <c r="AO39" s="74">
        <f>SUM(AO40:AO43)</f>
        <v>0</v>
      </c>
      <c r="AP39" s="74">
        <f>IFERROR(AO39/(AM39+AN39),0)</f>
        <v>0</v>
      </c>
      <c r="AQ39" s="82">
        <f>SUM(AQ40:AQ44)</f>
        <v>0</v>
      </c>
      <c r="AR39" s="37">
        <f>IFERROR(AQ39/(AM39+AN39),0)</f>
        <v>0</v>
      </c>
      <c r="AS39" s="73">
        <f>SUM(AS40:AS44)</f>
        <v>0</v>
      </c>
      <c r="AT39" s="74">
        <f>SUM(AT40:AT44)</f>
        <v>0</v>
      </c>
      <c r="AU39" s="74">
        <f>SUM(AU40:AU43)</f>
        <v>0</v>
      </c>
      <c r="AV39" s="74">
        <f>IFERROR(AU39/(AS39+AT39),0)</f>
        <v>0</v>
      </c>
      <c r="AW39" s="82">
        <f>SUM(AW40:AW44)</f>
        <v>0</v>
      </c>
      <c r="AX39" s="37">
        <f>IFERROR(AW39/(AS39+AT39),0)</f>
        <v>0</v>
      </c>
      <c r="AY39" s="73">
        <f>SUM(AY40:AY44)</f>
        <v>0</v>
      </c>
      <c r="AZ39" s="74">
        <f>SUM(AZ40:AZ44)</f>
        <v>0</v>
      </c>
      <c r="BA39" s="74">
        <f>SUM(BA40:BA43)</f>
        <v>0</v>
      </c>
      <c r="BB39" s="74">
        <f>IFERROR(BA39/(AY39+AZ39),0)</f>
        <v>0</v>
      </c>
      <c r="BC39" s="82">
        <f>SUM(BC40:BC44)</f>
        <v>0</v>
      </c>
      <c r="BD39" s="37">
        <f>IFERROR(BC39/(AY39+AZ39),0)</f>
        <v>0</v>
      </c>
      <c r="BE39" s="73">
        <f>SUM(BE40:BE44)</f>
        <v>0</v>
      </c>
      <c r="BF39" s="74">
        <f>SUM(BF40:BF44)</f>
        <v>0</v>
      </c>
      <c r="BG39" s="74">
        <f>SUM(BG40:BG43)</f>
        <v>0</v>
      </c>
      <c r="BH39" s="74">
        <f>IFERROR(BG39/(BE39+BF39),0)</f>
        <v>0</v>
      </c>
      <c r="BI39" s="82">
        <f>SUM(BI40:BI44)</f>
        <v>0</v>
      </c>
      <c r="BJ39" s="37">
        <f>IFERROR(BI39/(BE39+BF39),0)</f>
        <v>0</v>
      </c>
      <c r="BK39" s="73">
        <f>SUM(BK40:BK44)</f>
        <v>166482</v>
      </c>
      <c r="BL39" s="74">
        <f>SUM(BL40:BL44)</f>
        <v>1</v>
      </c>
      <c r="BM39" s="74">
        <f>SUM(BM40:BM43)</f>
        <v>348453032</v>
      </c>
      <c r="BN39" s="74">
        <f>IFERROR(BM39/(BK39+BL39),0)</f>
        <v>2093.024705225158</v>
      </c>
      <c r="BO39" s="82">
        <f>SUM(BO40:BO44)</f>
        <v>5468986.9500000002</v>
      </c>
      <c r="BP39" s="37">
        <f>IFERROR(BO39/(BK39+BL39),0)</f>
        <v>32.850122535033606</v>
      </c>
    </row>
    <row r="40" spans="1:68" s="8" customFormat="1" ht="19.5" customHeight="1" outlineLevel="1" x14ac:dyDescent="0.3">
      <c r="A40" s="154"/>
      <c r="B40" s="139" t="str" cm="1">
        <f t="array" ref="B40:B44">$B$10:$B$14</f>
        <v>ΟΙΚΙΑΚΟΣ</v>
      </c>
      <c r="C40" s="9">
        <v>15301</v>
      </c>
      <c r="D40" s="10"/>
      <c r="E40" s="10">
        <v>12499068</v>
      </c>
      <c r="F40" s="10">
        <f>IFERROR(E40/(C40+D40),0)</f>
        <v>816.87915822495256</v>
      </c>
      <c r="G40" s="30">
        <v>188091.58000000002</v>
      </c>
      <c r="H40" s="83">
        <f>IFERROR(G40/(C40+D40),0)</f>
        <v>12.292763871642377</v>
      </c>
      <c r="I40" s="9">
        <v>9359</v>
      </c>
      <c r="J40" s="10"/>
      <c r="K40" s="10">
        <v>8927286</v>
      </c>
      <c r="L40" s="10">
        <f>IFERROR(K40/(I40+J40),0)</f>
        <v>953.87178117320229</v>
      </c>
      <c r="M40" s="30">
        <v>162000.53000000003</v>
      </c>
      <c r="N40" s="83">
        <f>IFERROR(M40/(I40+J40),0)</f>
        <v>17.309598247676035</v>
      </c>
      <c r="O40" s="9">
        <f>134596-6</f>
        <v>134590</v>
      </c>
      <c r="P40" s="10"/>
      <c r="Q40" s="10">
        <v>189178913</v>
      </c>
      <c r="R40" s="10">
        <f t="shared" si="4"/>
        <v>1405.5941228917452</v>
      </c>
      <c r="S40" s="30">
        <v>3569423.13</v>
      </c>
      <c r="T40" s="83">
        <f t="shared" si="5"/>
        <v>26.520715729251801</v>
      </c>
      <c r="U40" s="9">
        <v>238</v>
      </c>
      <c r="V40" s="10"/>
      <c r="W40" s="10">
        <v>162588</v>
      </c>
      <c r="X40" s="10">
        <f>IFERROR(W40/(U40+V40),0)</f>
        <v>683.14285714285711</v>
      </c>
      <c r="Y40" s="30">
        <v>4334.0600000000004</v>
      </c>
      <c r="Z40" s="83">
        <f>IFERROR(Y40/(U40+V40),0)</f>
        <v>18.210336134453783</v>
      </c>
      <c r="AA40" s="9">
        <f>437+40</f>
        <v>477</v>
      </c>
      <c r="AB40" s="10"/>
      <c r="AC40" s="10">
        <v>374118</v>
      </c>
      <c r="AD40" s="10">
        <f>IFERROR(AC40/(AA40+AB40),0)</f>
        <v>784.31446540880506</v>
      </c>
      <c r="AE40" s="30">
        <v>9787.2999999999993</v>
      </c>
      <c r="AF40" s="83">
        <f>IFERROR(AE40/(AA40+AB40),0)</f>
        <v>20.51844863731656</v>
      </c>
      <c r="AG40" s="9">
        <v>167</v>
      </c>
      <c r="AH40" s="10"/>
      <c r="AI40" s="10">
        <v>155114</v>
      </c>
      <c r="AJ40" s="10">
        <f>IFERROR(AI40/(AG40+AH40),0)</f>
        <v>928.82634730538928</v>
      </c>
      <c r="AK40" s="30">
        <v>4376.1000000000004</v>
      </c>
      <c r="AL40" s="83">
        <f>IFERROR(AK40/(AG40+AH40),0)</f>
        <v>26.204191616766469</v>
      </c>
      <c r="AM40" s="9"/>
      <c r="AN40" s="10"/>
      <c r="AO40" s="10"/>
      <c r="AP40" s="10">
        <f>IFERROR(AO40/(AM40+AN40),0)</f>
        <v>0</v>
      </c>
      <c r="AQ40" s="30"/>
      <c r="AR40" s="83">
        <f>IFERROR(AQ40/(AM40+AN40),0)</f>
        <v>0</v>
      </c>
      <c r="AS40" s="9"/>
      <c r="AT40" s="10"/>
      <c r="AU40" s="10"/>
      <c r="AV40" s="10">
        <f>IFERROR(AU40/(AS40+AT40),0)</f>
        <v>0</v>
      </c>
      <c r="AW40" s="30"/>
      <c r="AX40" s="83">
        <f>IFERROR(AW40/(AS40+AT40),0)</f>
        <v>0</v>
      </c>
      <c r="AY40" s="9"/>
      <c r="AZ40" s="10"/>
      <c r="BA40" s="10"/>
      <c r="BB40" s="10">
        <f>IFERROR(BA40/(AY40+AZ40),0)</f>
        <v>0</v>
      </c>
      <c r="BC40" s="30"/>
      <c r="BD40" s="83">
        <f>IFERROR(BC40/(AY40+AZ40),0)</f>
        <v>0</v>
      </c>
      <c r="BE40" s="9"/>
      <c r="BF40" s="10"/>
      <c r="BG40" s="10"/>
      <c r="BH40" s="10">
        <f>IFERROR(BG40/(BE40+BF40),0)</f>
        <v>0</v>
      </c>
      <c r="BI40" s="30"/>
      <c r="BJ40" s="83">
        <f>IFERROR(BI40/(BE40+BF40),0)</f>
        <v>0</v>
      </c>
      <c r="BK40" s="9" cm="1">
        <f t="array" ref="BK40">SUM(_xlfn._xlws.FILTER($C40:$BJ40,$C$8:$BJ$8=BK$8))</f>
        <v>160132</v>
      </c>
      <c r="BL40" s="10" cm="1">
        <f t="array" ref="BL40">SUM(_xlfn._xlws.FILTER($C40:$BJ40,$C$8:$BJ$8=BL$8))</f>
        <v>0</v>
      </c>
      <c r="BM40" s="10" cm="1">
        <f t="array" ref="BM40">SUM(_xlfn._xlws.FILTER($C40:$BJ40,$C$8:$BJ$8=BM$8))</f>
        <v>211297087</v>
      </c>
      <c r="BN40" s="10">
        <f>IFERROR(BM40/(BK40+BL40),0)</f>
        <v>1319.5181912422252</v>
      </c>
      <c r="BO40" s="30" cm="1">
        <f t="array" ref="BO40">SUM(_xlfn._xlws.FILTER($C40:$BJ40,$C$8:$BJ$8=BO$8))</f>
        <v>3938012.6999999997</v>
      </c>
      <c r="BP40" s="83">
        <f>IFERROR(BO40/(BK40+BL40),0)</f>
        <v>24.592290735143504</v>
      </c>
    </row>
    <row r="41" spans="1:68" s="8" customFormat="1" ht="19.5" customHeight="1" outlineLevel="1" x14ac:dyDescent="0.3">
      <c r="A41" s="154"/>
      <c r="B41" s="139" t="str">
        <v>ΕΜΠΟΡΙΚΟΣ</v>
      </c>
      <c r="C41" s="9">
        <v>266</v>
      </c>
      <c r="D41" s="10"/>
      <c r="E41" s="10">
        <v>1878745</v>
      </c>
      <c r="F41" s="10">
        <f t="shared" ref="F41:F44" si="103">IFERROR(E41/(C41+D41),0)</f>
        <v>7062.9511278195487</v>
      </c>
      <c r="G41" s="30">
        <v>25245.829999999998</v>
      </c>
      <c r="H41" s="83">
        <f t="shared" ref="H41:H44" si="104">IFERROR(G41/(C41+D41),0)</f>
        <v>94.909135338345862</v>
      </c>
      <c r="I41" s="9">
        <v>321</v>
      </c>
      <c r="J41" s="10"/>
      <c r="K41" s="10">
        <v>1358646</v>
      </c>
      <c r="L41" s="10">
        <f t="shared" ref="L41:L43" si="105">IFERROR(K41/(I41+J41),0)</f>
        <v>4232.5420560747662</v>
      </c>
      <c r="M41" s="30">
        <v>23295.280000000002</v>
      </c>
      <c r="N41" s="83">
        <f t="shared" ref="N41:N44" si="106">IFERROR(M41/(I41+J41),0)</f>
        <v>72.570965732087231</v>
      </c>
      <c r="O41" s="9">
        <v>5621</v>
      </c>
      <c r="P41" s="10"/>
      <c r="Q41" s="10">
        <v>81399990</v>
      </c>
      <c r="R41" s="10">
        <f t="shared" si="4"/>
        <v>14481.407222914073</v>
      </c>
      <c r="S41" s="30">
        <v>1350132.19</v>
      </c>
      <c r="T41" s="83">
        <f t="shared" si="5"/>
        <v>240.19430528375733</v>
      </c>
      <c r="U41" s="9">
        <v>9</v>
      </c>
      <c r="V41" s="10"/>
      <c r="W41" s="10">
        <v>1260316</v>
      </c>
      <c r="X41" s="10">
        <f t="shared" ref="X41:X43" si="107">IFERROR(W41/(U41+V41),0)</f>
        <v>140035.11111111112</v>
      </c>
      <c r="Y41" s="30">
        <v>19784.98</v>
      </c>
      <c r="Z41" s="83">
        <f t="shared" ref="Z41:Z44" si="108">IFERROR(Y41/(U41+V41),0)</f>
        <v>2198.3311111111111</v>
      </c>
      <c r="AA41" s="9">
        <v>6</v>
      </c>
      <c r="AB41" s="10"/>
      <c r="AC41" s="10">
        <v>130667</v>
      </c>
      <c r="AD41" s="10">
        <f t="shared" ref="AD41:AD43" si="109">IFERROR(AC41/(AA41+AB41),0)</f>
        <v>21777.833333333332</v>
      </c>
      <c r="AE41" s="30">
        <v>2088.5700000000002</v>
      </c>
      <c r="AF41" s="83">
        <f t="shared" ref="AF41:AF44" si="110">IFERROR(AE41/(AA41+AB41),0)</f>
        <v>348.09500000000003</v>
      </c>
      <c r="AG41" s="9">
        <v>1</v>
      </c>
      <c r="AH41" s="10"/>
      <c r="AI41" s="10">
        <v>17004</v>
      </c>
      <c r="AJ41" s="10">
        <f t="shared" ref="AJ41:AJ43" si="111">IFERROR(AI41/(AG41+AH41),0)</f>
        <v>17004</v>
      </c>
      <c r="AK41" s="30">
        <v>247.04</v>
      </c>
      <c r="AL41" s="83">
        <f t="shared" ref="AL41:AL44" si="112">IFERROR(AK41/(AG41+AH41),0)</f>
        <v>247.04</v>
      </c>
      <c r="AM41" s="9"/>
      <c r="AN41" s="10"/>
      <c r="AO41" s="10"/>
      <c r="AP41" s="10">
        <f t="shared" ref="AP41:AP43" si="113">IFERROR(AO41/(AM41+AN41),0)</f>
        <v>0</v>
      </c>
      <c r="AQ41" s="30"/>
      <c r="AR41" s="83">
        <f t="shared" ref="AR41:AR44" si="114">IFERROR(AQ41/(AM41+AN41),0)</f>
        <v>0</v>
      </c>
      <c r="AS41" s="9"/>
      <c r="AT41" s="10"/>
      <c r="AU41" s="10"/>
      <c r="AV41" s="10">
        <f t="shared" ref="AV41:AV43" si="115">IFERROR(AU41/(AS41+AT41),0)</f>
        <v>0</v>
      </c>
      <c r="AW41" s="30"/>
      <c r="AX41" s="83">
        <f t="shared" ref="AX41:AX44" si="116">IFERROR(AW41/(AS41+AT41),0)</f>
        <v>0</v>
      </c>
      <c r="AY41" s="9"/>
      <c r="AZ41" s="10"/>
      <c r="BA41" s="10"/>
      <c r="BB41" s="10">
        <f t="shared" ref="BB41:BB43" si="117">IFERROR(BA41/(AY41+AZ41),0)</f>
        <v>0</v>
      </c>
      <c r="BC41" s="30"/>
      <c r="BD41" s="83">
        <f t="shared" ref="BD41:BD44" si="118">IFERROR(BC41/(AY41+AZ41),0)</f>
        <v>0</v>
      </c>
      <c r="BE41" s="9"/>
      <c r="BF41" s="10"/>
      <c r="BG41" s="10"/>
      <c r="BH41" s="10">
        <f t="shared" ref="BH41:BH43" si="119">IFERROR(BG41/(BE41+BF41),0)</f>
        <v>0</v>
      </c>
      <c r="BI41" s="30"/>
      <c r="BJ41" s="83">
        <f t="shared" ref="BJ41:BJ44" si="120">IFERROR(BI41/(BE41+BF41),0)</f>
        <v>0</v>
      </c>
      <c r="BK41" s="9" cm="1">
        <f t="array" ref="BK41">SUM(_xlfn._xlws.FILTER($C41:$BJ41,$C$8:$BJ$8=BK$8))</f>
        <v>6224</v>
      </c>
      <c r="BL41" s="10" cm="1">
        <f t="array" ref="BL41">SUM(_xlfn._xlws.FILTER($C41:$BJ41,$C$8:$BJ$8=BL$8))</f>
        <v>0</v>
      </c>
      <c r="BM41" s="10" cm="1">
        <f t="array" ref="BM41">SUM(_xlfn._xlws.FILTER($C41:$BJ41,$C$8:$BJ$8=BM$8))</f>
        <v>86045368</v>
      </c>
      <c r="BN41" s="10">
        <f t="shared" ref="BN41:BN43" si="121">IFERROR(BM41/(BK41+BL41),0)</f>
        <v>13824.769922879177</v>
      </c>
      <c r="BO41" s="30" cm="1">
        <f t="array" ref="BO41">SUM(_xlfn._xlws.FILTER($C41:$BJ41,$C$8:$BJ$8=BO$8))</f>
        <v>1420793.8900000001</v>
      </c>
      <c r="BP41" s="83">
        <f t="shared" ref="BP41:BP44" si="122">IFERROR(BO41/(BK41+BL41),0)</f>
        <v>228.27665327763498</v>
      </c>
    </row>
    <row r="42" spans="1:68" s="8" customFormat="1" ht="19.5" customHeight="1" outlineLevel="1" x14ac:dyDescent="0.3">
      <c r="A42" s="154"/>
      <c r="B42" s="139" t="str">
        <v>CNG</v>
      </c>
      <c r="C42" s="9"/>
      <c r="D42" s="10"/>
      <c r="E42" s="10">
        <v>215</v>
      </c>
      <c r="F42" s="10">
        <f t="shared" si="103"/>
        <v>0</v>
      </c>
      <c r="G42" s="30">
        <v>0.22999999999999998</v>
      </c>
      <c r="H42" s="83">
        <f t="shared" si="104"/>
        <v>0</v>
      </c>
      <c r="I42" s="9"/>
      <c r="J42" s="10"/>
      <c r="K42" s="10"/>
      <c r="L42" s="10">
        <f t="shared" si="105"/>
        <v>0</v>
      </c>
      <c r="M42" s="30"/>
      <c r="N42" s="83">
        <f t="shared" si="106"/>
        <v>0</v>
      </c>
      <c r="O42" s="9" t="s">
        <v>104</v>
      </c>
      <c r="P42" s="10"/>
      <c r="Q42" s="10" t="s">
        <v>104</v>
      </c>
      <c r="R42" s="10">
        <f t="shared" si="4"/>
        <v>0</v>
      </c>
      <c r="S42" s="30" t="s">
        <v>104</v>
      </c>
      <c r="T42" s="83">
        <f t="shared" si="5"/>
        <v>0</v>
      </c>
      <c r="U42" s="9"/>
      <c r="V42" s="10"/>
      <c r="W42" s="10"/>
      <c r="X42" s="10">
        <f t="shared" si="107"/>
        <v>0</v>
      </c>
      <c r="Y42" s="30"/>
      <c r="Z42" s="83">
        <f t="shared" si="108"/>
        <v>0</v>
      </c>
      <c r="AA42" s="9"/>
      <c r="AB42" s="10"/>
      <c r="AC42" s="10"/>
      <c r="AD42" s="10">
        <f t="shared" si="109"/>
        <v>0</v>
      </c>
      <c r="AE42" s="30"/>
      <c r="AF42" s="83">
        <f t="shared" si="110"/>
        <v>0</v>
      </c>
      <c r="AG42" s="9"/>
      <c r="AH42" s="10"/>
      <c r="AI42" s="10"/>
      <c r="AJ42" s="10">
        <f t="shared" si="111"/>
        <v>0</v>
      </c>
      <c r="AK42" s="30"/>
      <c r="AL42" s="83">
        <f t="shared" si="112"/>
        <v>0</v>
      </c>
      <c r="AM42" s="9"/>
      <c r="AN42" s="10"/>
      <c r="AO42" s="10"/>
      <c r="AP42" s="10">
        <f t="shared" si="113"/>
        <v>0</v>
      </c>
      <c r="AQ42" s="30"/>
      <c r="AR42" s="83">
        <f t="shared" si="114"/>
        <v>0</v>
      </c>
      <c r="AS42" s="9"/>
      <c r="AT42" s="10"/>
      <c r="AU42" s="10"/>
      <c r="AV42" s="10">
        <f t="shared" si="115"/>
        <v>0</v>
      </c>
      <c r="AW42" s="30"/>
      <c r="AX42" s="83">
        <f t="shared" si="116"/>
        <v>0</v>
      </c>
      <c r="AY42" s="9"/>
      <c r="AZ42" s="10"/>
      <c r="BA42" s="10"/>
      <c r="BB42" s="10">
        <f t="shared" si="117"/>
        <v>0</v>
      </c>
      <c r="BC42" s="30"/>
      <c r="BD42" s="83">
        <f t="shared" si="118"/>
        <v>0</v>
      </c>
      <c r="BE42" s="9"/>
      <c r="BF42" s="10"/>
      <c r="BG42" s="10"/>
      <c r="BH42" s="10">
        <f t="shared" si="119"/>
        <v>0</v>
      </c>
      <c r="BI42" s="30"/>
      <c r="BJ42" s="83">
        <f t="shared" si="120"/>
        <v>0</v>
      </c>
      <c r="BK42" s="9" cm="1">
        <f t="array" ref="BK42">SUM(_xlfn._xlws.FILTER($C42:$BJ42,$C$8:$BJ$8=BK$8))</f>
        <v>0</v>
      </c>
      <c r="BL42" s="10" cm="1">
        <f t="array" ref="BL42">SUM(_xlfn._xlws.FILTER($C42:$BJ42,$C$8:$BJ$8=BL$8))</f>
        <v>0</v>
      </c>
      <c r="BM42" s="10" cm="1">
        <f t="array" ref="BM42">SUM(_xlfn._xlws.FILTER($C42:$BJ42,$C$8:$BJ$8=BM$8))</f>
        <v>215</v>
      </c>
      <c r="BN42" s="10">
        <f t="shared" si="121"/>
        <v>0</v>
      </c>
      <c r="BO42" s="30" cm="1">
        <f t="array" ref="BO42">SUM(_xlfn._xlws.FILTER($C42:$BJ42,$C$8:$BJ$8=BO$8))</f>
        <v>0.22999999999999998</v>
      </c>
      <c r="BP42" s="83">
        <f t="shared" si="122"/>
        <v>0</v>
      </c>
    </row>
    <row r="43" spans="1:68" s="15" customFormat="1" ht="19.5" customHeight="1" outlineLevel="1" x14ac:dyDescent="0.3">
      <c r="A43" s="154"/>
      <c r="B43" s="139" t="str">
        <v>ΒΙΟΜΗΧΑΝΙΚΟΣ</v>
      </c>
      <c r="C43" s="9">
        <v>5</v>
      </c>
      <c r="D43" s="10"/>
      <c r="E43" s="10">
        <v>3253254</v>
      </c>
      <c r="F43" s="10">
        <f t="shared" si="103"/>
        <v>650650.80000000005</v>
      </c>
      <c r="G43" s="30">
        <v>4241.91</v>
      </c>
      <c r="H43" s="83">
        <f t="shared" si="104"/>
        <v>848.38199999999995</v>
      </c>
      <c r="I43" s="9"/>
      <c r="J43" s="10">
        <v>1</v>
      </c>
      <c r="K43" s="10">
        <v>533136</v>
      </c>
      <c r="L43" s="10">
        <f t="shared" si="105"/>
        <v>533136</v>
      </c>
      <c r="M43" s="30">
        <v>574.56999999999994</v>
      </c>
      <c r="N43" s="83">
        <f t="shared" si="106"/>
        <v>574.56999999999994</v>
      </c>
      <c r="O43" s="9">
        <v>54</v>
      </c>
      <c r="P43" s="10"/>
      <c r="Q43" s="10">
        <v>29567547</v>
      </c>
      <c r="R43" s="10">
        <f t="shared" si="4"/>
        <v>547547.16666666663</v>
      </c>
      <c r="S43" s="30">
        <v>59863.73</v>
      </c>
      <c r="T43" s="83">
        <f t="shared" si="5"/>
        <v>1108.5875925925927</v>
      </c>
      <c r="U43" s="9">
        <v>11</v>
      </c>
      <c r="V43" s="10"/>
      <c r="W43" s="10">
        <f>3783881+516297</f>
        <v>4300178</v>
      </c>
      <c r="X43" s="10">
        <f t="shared" si="107"/>
        <v>390925.27272727271</v>
      </c>
      <c r="Y43" s="30">
        <f>13235.36+1326.93</f>
        <v>14562.29</v>
      </c>
      <c r="Z43" s="83">
        <f t="shared" si="108"/>
        <v>1323.8445454545456</v>
      </c>
      <c r="AA43" s="9">
        <v>5</v>
      </c>
      <c r="AB43" s="10"/>
      <c r="AC43" s="10">
        <v>11466175</v>
      </c>
      <c r="AD43" s="10">
        <f t="shared" si="109"/>
        <v>2293235</v>
      </c>
      <c r="AE43" s="30">
        <v>20082.599999999999</v>
      </c>
      <c r="AF43" s="83">
        <f t="shared" si="110"/>
        <v>4016.5199999999995</v>
      </c>
      <c r="AG43" s="9">
        <v>2</v>
      </c>
      <c r="AH43" s="10"/>
      <c r="AI43" s="10">
        <v>1990072</v>
      </c>
      <c r="AJ43" s="10">
        <f t="shared" si="111"/>
        <v>995036</v>
      </c>
      <c r="AK43" s="30">
        <v>5666.17</v>
      </c>
      <c r="AL43" s="83">
        <f t="shared" si="112"/>
        <v>2833.085</v>
      </c>
      <c r="AM43" s="9"/>
      <c r="AN43" s="10"/>
      <c r="AO43" s="10"/>
      <c r="AP43" s="10">
        <f t="shared" si="113"/>
        <v>0</v>
      </c>
      <c r="AQ43" s="30"/>
      <c r="AR43" s="83">
        <f t="shared" si="114"/>
        <v>0</v>
      </c>
      <c r="AS43" s="9"/>
      <c r="AT43" s="10"/>
      <c r="AU43" s="10"/>
      <c r="AV43" s="10">
        <f t="shared" si="115"/>
        <v>0</v>
      </c>
      <c r="AW43" s="30"/>
      <c r="AX43" s="83">
        <f t="shared" si="116"/>
        <v>0</v>
      </c>
      <c r="AY43" s="9"/>
      <c r="AZ43" s="10"/>
      <c r="BA43" s="10"/>
      <c r="BB43" s="10">
        <f t="shared" si="117"/>
        <v>0</v>
      </c>
      <c r="BC43" s="30"/>
      <c r="BD43" s="83">
        <f t="shared" si="118"/>
        <v>0</v>
      </c>
      <c r="BE43" s="9"/>
      <c r="BF43" s="10"/>
      <c r="BG43" s="10"/>
      <c r="BH43" s="10">
        <f t="shared" si="119"/>
        <v>0</v>
      </c>
      <c r="BI43" s="30"/>
      <c r="BJ43" s="83">
        <f t="shared" si="120"/>
        <v>0</v>
      </c>
      <c r="BK43" s="9" cm="1">
        <f t="array" ref="BK43">SUM(_xlfn._xlws.FILTER($C43:$BJ43,$C$8:$BJ$8=BK$8))</f>
        <v>77</v>
      </c>
      <c r="BL43" s="10" cm="1">
        <f t="array" ref="BL43">SUM(_xlfn._xlws.FILTER($C43:$BJ43,$C$8:$BJ$8=BL$8))</f>
        <v>1</v>
      </c>
      <c r="BM43" s="10" cm="1">
        <f t="array" ref="BM43">SUM(_xlfn._xlws.FILTER($C43:$BJ43,$C$8:$BJ$8=BM$8))</f>
        <v>51110362</v>
      </c>
      <c r="BN43" s="10">
        <f t="shared" si="121"/>
        <v>655261.05128205125</v>
      </c>
      <c r="BO43" s="30" cm="1">
        <f t="array" ref="BO43">SUM(_xlfn._xlws.FILTER($C43:$BJ43,$C$8:$BJ$8=BO$8))</f>
        <v>104991.27</v>
      </c>
      <c r="BP43" s="83">
        <f t="shared" si="122"/>
        <v>1346.0419230769232</v>
      </c>
    </row>
    <row r="44" spans="1:68" s="15" customFormat="1" ht="19.5" customHeight="1" outlineLevel="1" thickBot="1" x14ac:dyDescent="0.35">
      <c r="A44" s="155"/>
      <c r="B44" s="139" t="str">
        <v>ΚΛΙΜΑΤΙΣΜΟΣ / ΣΥΜΠΑΡΑΓΩΓΗ</v>
      </c>
      <c r="C44" s="208"/>
      <c r="D44" s="209"/>
      <c r="E44" s="157"/>
      <c r="F44" s="10">
        <f t="shared" si="103"/>
        <v>0</v>
      </c>
      <c r="G44" s="140"/>
      <c r="H44" s="83">
        <f t="shared" si="104"/>
        <v>0</v>
      </c>
      <c r="I44" s="208"/>
      <c r="J44" s="209"/>
      <c r="K44" s="157"/>
      <c r="L44" s="10">
        <f>IFERROR(K44/(I44+J44),0)</f>
        <v>0</v>
      </c>
      <c r="M44" s="140"/>
      <c r="N44" s="83">
        <f t="shared" si="106"/>
        <v>0</v>
      </c>
      <c r="O44" s="208">
        <v>49</v>
      </c>
      <c r="P44" s="209"/>
      <c r="Q44" s="157">
        <v>943181</v>
      </c>
      <c r="R44" s="10">
        <f t="shared" si="4"/>
        <v>19248.591836734693</v>
      </c>
      <c r="S44" s="140">
        <v>5188.8599999999997</v>
      </c>
      <c r="T44" s="83">
        <f t="shared" si="5"/>
        <v>105.89510204081633</v>
      </c>
      <c r="U44" s="208"/>
      <c r="V44" s="209"/>
      <c r="W44" s="157"/>
      <c r="X44" s="10">
        <f>IFERROR(W44/(U44+V44),0)</f>
        <v>0</v>
      </c>
      <c r="Y44" s="140"/>
      <c r="Z44" s="83">
        <f t="shared" si="108"/>
        <v>0</v>
      </c>
      <c r="AA44" s="208"/>
      <c r="AB44" s="209"/>
      <c r="AC44" s="157"/>
      <c r="AD44" s="10">
        <f>IFERROR(AC44/(AA44+AB44),0)</f>
        <v>0</v>
      </c>
      <c r="AE44" s="140"/>
      <c r="AF44" s="83">
        <f t="shared" si="110"/>
        <v>0</v>
      </c>
      <c r="AG44" s="208"/>
      <c r="AH44" s="209"/>
      <c r="AI44" s="157"/>
      <c r="AJ44" s="10">
        <f>IFERROR(AI44/(AG44+AH44),0)</f>
        <v>0</v>
      </c>
      <c r="AK44" s="140"/>
      <c r="AL44" s="83">
        <f t="shared" si="112"/>
        <v>0</v>
      </c>
      <c r="AM44" s="208"/>
      <c r="AN44" s="209"/>
      <c r="AO44" s="157"/>
      <c r="AP44" s="10">
        <f>IFERROR(AO44/(AM44+AN44),0)</f>
        <v>0</v>
      </c>
      <c r="AQ44" s="140"/>
      <c r="AR44" s="83">
        <f t="shared" si="114"/>
        <v>0</v>
      </c>
      <c r="AS44" s="208"/>
      <c r="AT44" s="209"/>
      <c r="AU44" s="157"/>
      <c r="AV44" s="10">
        <f>IFERROR(AU44/(AS44+AT44),0)</f>
        <v>0</v>
      </c>
      <c r="AW44" s="140"/>
      <c r="AX44" s="83">
        <f t="shared" si="116"/>
        <v>0</v>
      </c>
      <c r="AY44" s="208"/>
      <c r="AZ44" s="209"/>
      <c r="BA44" s="157"/>
      <c r="BB44" s="10">
        <f>IFERROR(BA44/(AY44+AZ44),0)</f>
        <v>0</v>
      </c>
      <c r="BC44" s="140"/>
      <c r="BD44" s="83">
        <f t="shared" si="118"/>
        <v>0</v>
      </c>
      <c r="BE44" s="208"/>
      <c r="BF44" s="209"/>
      <c r="BG44" s="157"/>
      <c r="BH44" s="10">
        <f>IFERROR(BG44/(BE44+BF44),0)</f>
        <v>0</v>
      </c>
      <c r="BI44" s="140"/>
      <c r="BJ44" s="83">
        <f t="shared" si="120"/>
        <v>0</v>
      </c>
      <c r="BK44" s="208" cm="1">
        <f t="array" ref="BK44">SUM(_xlfn._xlws.FILTER($C44:$BJ44,$C$8:$BJ$8=BK$8))</f>
        <v>49</v>
      </c>
      <c r="BL44" s="209" cm="1">
        <f t="array" ref="BL44">SUM(_xlfn._xlws.FILTER($C44:$BJ44,$C$8:$BJ$8=BL$8))</f>
        <v>0</v>
      </c>
      <c r="BM44" s="157" cm="1">
        <f t="array" ref="BM44">SUM(_xlfn._xlws.FILTER($C44:$BJ44,$C$8:$BJ$8=BM$8))</f>
        <v>943181</v>
      </c>
      <c r="BN44" s="10">
        <f>IFERROR(BM44/(BK44+BL44),0)</f>
        <v>19248.591836734693</v>
      </c>
      <c r="BO44" s="140" cm="1">
        <f t="array" ref="BO44">SUM(_xlfn._xlws.FILTER($C44:$BJ44,$C$8:$BJ$8=BO$8))</f>
        <v>5188.8599999999997</v>
      </c>
      <c r="BP44" s="83">
        <f t="shared" si="122"/>
        <v>105.89510204081633</v>
      </c>
    </row>
    <row r="45" spans="1:68" ht="36" x14ac:dyDescent="0.3">
      <c r="A45" s="153">
        <v>7</v>
      </c>
      <c r="B45" s="141" t="s">
        <v>156</v>
      </c>
      <c r="C45" s="73">
        <f>SUM(C46:C50)</f>
        <v>193569</v>
      </c>
      <c r="D45" s="74">
        <v>0</v>
      </c>
      <c r="E45" s="74">
        <f>SUM(E46:E49)</f>
        <v>200007035</v>
      </c>
      <c r="F45" s="74">
        <f>IFERROR(E45/(C45+D45),0)</f>
        <v>1033.2596386818136</v>
      </c>
      <c r="G45" s="82">
        <f>SUM(G46:G50)</f>
        <v>2739992.06</v>
      </c>
      <c r="H45" s="37">
        <f>IFERROR(G45/(C45+D45),0)</f>
        <v>14.155118123253207</v>
      </c>
      <c r="I45" s="73">
        <f>SUM(I46:I50)</f>
        <v>75101</v>
      </c>
      <c r="J45" s="74">
        <f>SUM(J46:J50)</f>
        <v>1</v>
      </c>
      <c r="K45" s="74">
        <f>SUM(K46:K49)</f>
        <v>104274558</v>
      </c>
      <c r="L45" s="74">
        <f>IFERROR(K45/(I45+J45),0)</f>
        <v>1388.4391627386753</v>
      </c>
      <c r="M45" s="82">
        <f>SUM(M46:M50)</f>
        <v>1585203.4</v>
      </c>
      <c r="N45" s="37">
        <f>IFERROR(M45/(I45+J45),0)</f>
        <v>21.107339351814865</v>
      </c>
      <c r="O45" s="73">
        <f>SUM(O46:O50)</f>
        <v>7755</v>
      </c>
      <c r="P45" s="74">
        <f>SUM(P46:P50)</f>
        <v>0</v>
      </c>
      <c r="Q45" s="74">
        <f>SUM(Q46:Q50)</f>
        <v>12596436</v>
      </c>
      <c r="R45" s="74">
        <f t="shared" si="4"/>
        <v>1624.2986460348163</v>
      </c>
      <c r="S45" s="82">
        <f>SUM(S46:S50)</f>
        <v>166047.79999999999</v>
      </c>
      <c r="T45" s="37">
        <f t="shared" si="5"/>
        <v>21.411708575112829</v>
      </c>
      <c r="U45" s="73">
        <f>SUM(U46:U50)</f>
        <v>167</v>
      </c>
      <c r="V45" s="74">
        <f>SUM(V46:V50)</f>
        <v>0</v>
      </c>
      <c r="W45" s="74">
        <f>SUM(W46:W49)</f>
        <v>2356053</v>
      </c>
      <c r="X45" s="74">
        <f>IFERROR(W45/(U45+V45),0)</f>
        <v>14108.101796407185</v>
      </c>
      <c r="Y45" s="82">
        <f>SUM(Y46:Y50)</f>
        <v>12202.880000000001</v>
      </c>
      <c r="Z45" s="37">
        <f>IFERROR(Y45/(U45+V45),0)</f>
        <v>73.071137724550908</v>
      </c>
      <c r="AA45" s="73">
        <f>SUM(AA46:AA50)</f>
        <v>459</v>
      </c>
      <c r="AB45" s="74">
        <f>SUM(AB46:AB50)</f>
        <v>0</v>
      </c>
      <c r="AC45" s="74">
        <f>SUM(AC46:AC49)</f>
        <v>3204463</v>
      </c>
      <c r="AD45" s="74">
        <f>IFERROR(AC45/(AA45+AB45),0)</f>
        <v>6981.4008714596948</v>
      </c>
      <c r="AE45" s="82">
        <f>SUM(AE46:AE50)</f>
        <v>18391.09</v>
      </c>
      <c r="AF45" s="37">
        <f>IFERROR(AE45/(AA45+AB45),0)</f>
        <v>40.067734204793027</v>
      </c>
      <c r="AG45" s="73">
        <f>SUM(AG46:AG50)</f>
        <v>129</v>
      </c>
      <c r="AH45" s="74">
        <f>SUM(AH46:AH50)</f>
        <v>0</v>
      </c>
      <c r="AI45" s="74">
        <f>SUM(AI46:AI49)</f>
        <v>2420591</v>
      </c>
      <c r="AJ45" s="74">
        <f>IFERROR(AI45/(AG45+AH45),0)</f>
        <v>18764.271317829458</v>
      </c>
      <c r="AK45" s="82">
        <f>SUM(AK46:AK50)</f>
        <v>8108.9500000000007</v>
      </c>
      <c r="AL45" s="37">
        <f>IFERROR(AK45/(AG45+AH45),0)</f>
        <v>62.86007751937985</v>
      </c>
      <c r="AM45" s="73">
        <f>SUM(AM46:AM50)</f>
        <v>0</v>
      </c>
      <c r="AN45" s="74">
        <f>SUM(AN46:AN50)</f>
        <v>0</v>
      </c>
      <c r="AO45" s="74">
        <f>SUM(AO46:AO49)</f>
        <v>0</v>
      </c>
      <c r="AP45" s="74">
        <f>IFERROR(AO45/(AM45+AN45),0)</f>
        <v>0</v>
      </c>
      <c r="AQ45" s="82">
        <f>SUM(AQ46:AQ50)</f>
        <v>0</v>
      </c>
      <c r="AR45" s="37">
        <f>IFERROR(AQ45/(AM45+AN45),0)</f>
        <v>0</v>
      </c>
      <c r="AS45" s="73">
        <f>SUM(AS46:AS50)</f>
        <v>0</v>
      </c>
      <c r="AT45" s="74">
        <f>SUM(AT46:AT50)</f>
        <v>0</v>
      </c>
      <c r="AU45" s="74">
        <f>SUM(AU46:AU49)</f>
        <v>0</v>
      </c>
      <c r="AV45" s="74">
        <f>IFERROR(AU45/(AS45+AT45),0)</f>
        <v>0</v>
      </c>
      <c r="AW45" s="82">
        <f>SUM(AW46:AW50)</f>
        <v>0</v>
      </c>
      <c r="AX45" s="37">
        <f>IFERROR(AW45/(AS45+AT45),0)</f>
        <v>0</v>
      </c>
      <c r="AY45" s="73">
        <f>SUM(AY46:AY50)</f>
        <v>0</v>
      </c>
      <c r="AZ45" s="74">
        <f>SUM(AZ46:AZ50)</f>
        <v>0</v>
      </c>
      <c r="BA45" s="74">
        <f>SUM(BA46:BA49)</f>
        <v>0</v>
      </c>
      <c r="BB45" s="74">
        <f>IFERROR(BA45/(AY45+AZ45),0)</f>
        <v>0</v>
      </c>
      <c r="BC45" s="82">
        <f>SUM(BC46:BC50)</f>
        <v>0</v>
      </c>
      <c r="BD45" s="37">
        <f>IFERROR(BC45/(AY45+AZ45),0)</f>
        <v>0</v>
      </c>
      <c r="BE45" s="73">
        <f>SUM(BE46:BE50)</f>
        <v>0</v>
      </c>
      <c r="BF45" s="74">
        <f>SUM(BF46:BF50)</f>
        <v>0</v>
      </c>
      <c r="BG45" s="74">
        <f>SUM(BG46:BG49)</f>
        <v>0</v>
      </c>
      <c r="BH45" s="74">
        <f>IFERROR(BG45/(BE45+BF45),0)</f>
        <v>0</v>
      </c>
      <c r="BI45" s="82">
        <f>SUM(BI46:BI50)</f>
        <v>0</v>
      </c>
      <c r="BJ45" s="37">
        <f>IFERROR(BI45/(BE45+BF45),0)</f>
        <v>0</v>
      </c>
      <c r="BK45" s="73">
        <f>SUM(BK46:BK50)</f>
        <v>277180</v>
      </c>
      <c r="BL45" s="74">
        <f>SUM(BL46:BL50)</f>
        <v>1</v>
      </c>
      <c r="BM45" s="74">
        <f>SUM(BM46:BM49)</f>
        <v>324858260</v>
      </c>
      <c r="BN45" s="74">
        <f>IFERROR(BM45/(BK45+BL45),0)</f>
        <v>1172.0076772938983</v>
      </c>
      <c r="BO45" s="82">
        <f>SUM(BO46:BO50)</f>
        <v>4529946.18</v>
      </c>
      <c r="BP45" s="37">
        <f>IFERROR(BO45/(BK45+BL45),0)</f>
        <v>16.34291737168132</v>
      </c>
    </row>
    <row r="46" spans="1:68" ht="19.5" customHeight="1" outlineLevel="1" x14ac:dyDescent="0.3">
      <c r="A46" s="154"/>
      <c r="B46" s="139" t="str" cm="1">
        <f t="array" ref="B46:B50">$B$10:$B$14</f>
        <v>ΟΙΚΙΑΚΟΣ</v>
      </c>
      <c r="C46" s="9">
        <f>189938+61</f>
        <v>189999</v>
      </c>
      <c r="D46" s="10"/>
      <c r="E46" s="10">
        <v>151678126</v>
      </c>
      <c r="F46" s="10">
        <f>IFERROR(E46/(C46+D46),0)</f>
        <v>798.31012794804178</v>
      </c>
      <c r="G46" s="30">
        <v>2305958.36</v>
      </c>
      <c r="H46" s="83">
        <f>IFERROR(G46/(C46+D46),0)</f>
        <v>12.136686824667498</v>
      </c>
      <c r="I46" s="9">
        <f>73349+15</f>
        <v>73364</v>
      </c>
      <c r="J46" s="10"/>
      <c r="K46" s="10">
        <v>71365791</v>
      </c>
      <c r="L46" s="10">
        <f>IFERROR(K46/(I46+J46),0)</f>
        <v>972.76308543699906</v>
      </c>
      <c r="M46" s="30">
        <v>1301260.8799999999</v>
      </c>
      <c r="N46" s="83">
        <f>IFERROR(M46/(I46+J46),0)</f>
        <v>17.737049233956707</v>
      </c>
      <c r="O46" s="9">
        <v>7502</v>
      </c>
      <c r="P46" s="10"/>
      <c r="Q46" s="10">
        <v>6335990</v>
      </c>
      <c r="R46" s="10">
        <f t="shared" si="4"/>
        <v>844.57344708077846</v>
      </c>
      <c r="S46" s="30">
        <v>120064.59</v>
      </c>
      <c r="T46" s="83">
        <f t="shared" si="5"/>
        <v>16.004344174886697</v>
      </c>
      <c r="U46" s="9">
        <v>155</v>
      </c>
      <c r="V46" s="10"/>
      <c r="W46" s="10">
        <v>116722</v>
      </c>
      <c r="X46" s="10">
        <f>IFERROR(W46/(U46+V46),0)</f>
        <v>753.04516129032254</v>
      </c>
      <c r="Y46" s="30">
        <v>3067.23</v>
      </c>
      <c r="Z46" s="83">
        <f>IFERROR(Y46/(U46+V46),0)</f>
        <v>19.788580645161289</v>
      </c>
      <c r="AA46" s="9">
        <f>442+8</f>
        <v>450</v>
      </c>
      <c r="AB46" s="10"/>
      <c r="AC46" s="10">
        <v>370942</v>
      </c>
      <c r="AD46" s="10">
        <f>IFERROR(AC46/(AA46+AB46),0)</f>
        <v>824.31555555555553</v>
      </c>
      <c r="AE46" s="30">
        <v>9768.2199999999993</v>
      </c>
      <c r="AF46" s="83">
        <f>IFERROR(AE46/(AA46+AB46),0)</f>
        <v>21.707155555555556</v>
      </c>
      <c r="AG46" s="9">
        <v>126</v>
      </c>
      <c r="AH46" s="10"/>
      <c r="AI46" s="10">
        <v>124353</v>
      </c>
      <c r="AJ46" s="10">
        <f>IFERROR(AI46/(AG46+AH46),0)</f>
        <v>986.92857142857144</v>
      </c>
      <c r="AK46" s="30">
        <v>3432.61</v>
      </c>
      <c r="AL46" s="83">
        <f>IFERROR(AK46/(AG46+AH46),0)</f>
        <v>27.242936507936509</v>
      </c>
      <c r="AM46" s="9"/>
      <c r="AN46" s="10"/>
      <c r="AO46" s="10"/>
      <c r="AP46" s="10">
        <f>IFERROR(AO46/(AM46+AN46),0)</f>
        <v>0</v>
      </c>
      <c r="AQ46" s="30"/>
      <c r="AR46" s="83">
        <f>IFERROR(AQ46/(AM46+AN46),0)</f>
        <v>0</v>
      </c>
      <c r="AS46" s="9"/>
      <c r="AT46" s="10"/>
      <c r="AU46" s="10"/>
      <c r="AV46" s="10">
        <f>IFERROR(AU46/(AS46+AT46),0)</f>
        <v>0</v>
      </c>
      <c r="AW46" s="30"/>
      <c r="AX46" s="83">
        <f>IFERROR(AW46/(AS46+AT46),0)</f>
        <v>0</v>
      </c>
      <c r="AY46" s="9"/>
      <c r="AZ46" s="10"/>
      <c r="BA46" s="10"/>
      <c r="BB46" s="10">
        <f>IFERROR(BA46/(AY46+AZ46),0)</f>
        <v>0</v>
      </c>
      <c r="BC46" s="30"/>
      <c r="BD46" s="83">
        <f>IFERROR(BC46/(AY46+AZ46),0)</f>
        <v>0</v>
      </c>
      <c r="BE46" s="9"/>
      <c r="BF46" s="10"/>
      <c r="BG46" s="10"/>
      <c r="BH46" s="10">
        <f>IFERROR(BG46/(BE46+BF46),0)</f>
        <v>0</v>
      </c>
      <c r="BI46" s="30"/>
      <c r="BJ46" s="83">
        <f>IFERROR(BI46/(BE46+BF46),0)</f>
        <v>0</v>
      </c>
      <c r="BK46" s="9" cm="1">
        <f t="array" ref="BK46">SUM(_xlfn._xlws.FILTER($C46:$BJ46,$C$8:$BJ$8=BK$8))</f>
        <v>271596</v>
      </c>
      <c r="BL46" s="10" cm="1">
        <f t="array" ref="BL46">SUM(_xlfn._xlws.FILTER($C46:$BJ46,$C$8:$BJ$8=BL$8))</f>
        <v>0</v>
      </c>
      <c r="BM46" s="10" cm="1">
        <f t="array" ref="BM46">SUM(_xlfn._xlws.FILTER($C46:$BJ46,$C$8:$BJ$8=BM$8))</f>
        <v>229991924</v>
      </c>
      <c r="BN46" s="10">
        <f>IFERROR(BM46/(BK46+BL46),0)</f>
        <v>846.81631540965259</v>
      </c>
      <c r="BO46" s="30" cm="1">
        <f t="array" ref="BO46">SUM(_xlfn._xlws.FILTER($C46:$BJ46,$C$8:$BJ$8=BO$8))</f>
        <v>3743551.8899999997</v>
      </c>
      <c r="BP46" s="83">
        <f>IFERROR(BO46/(BK46+BL46),0)</f>
        <v>13.783531016657092</v>
      </c>
    </row>
    <row r="47" spans="1:68" ht="19.5" customHeight="1" outlineLevel="1" x14ac:dyDescent="0.3">
      <c r="A47" s="154"/>
      <c r="B47" s="139" t="str">
        <v>ΕΜΠΟΡΙΚΟΣ</v>
      </c>
      <c r="C47" s="9">
        <v>3549</v>
      </c>
      <c r="D47" s="10"/>
      <c r="E47" s="10">
        <v>30595333</v>
      </c>
      <c r="F47" s="10">
        <f t="shared" ref="F47:F50" si="123">IFERROR(E47/(C47+D47),0)</f>
        <v>8620.8320653705268</v>
      </c>
      <c r="G47" s="30">
        <v>414140.76</v>
      </c>
      <c r="H47" s="83">
        <f t="shared" ref="H47:H50" si="124">IFERROR(G47/(C47+D47),0)</f>
        <v>116.69224006762468</v>
      </c>
      <c r="I47" s="9">
        <v>1712</v>
      </c>
      <c r="J47" s="10"/>
      <c r="K47" s="10">
        <v>14197203</v>
      </c>
      <c r="L47" s="10">
        <f t="shared" ref="L47:L49" si="125">IFERROR(K47/(I47+J47),0)</f>
        <v>8292.7587616822439</v>
      </c>
      <c r="M47" s="30">
        <v>237945.42</v>
      </c>
      <c r="N47" s="83">
        <f t="shared" ref="N47:N50" si="126">IFERROR(M47/(I47+J47),0)</f>
        <v>138.98681074766355</v>
      </c>
      <c r="O47" s="9">
        <v>247</v>
      </c>
      <c r="P47" s="10"/>
      <c r="Q47" s="10">
        <v>2339554</v>
      </c>
      <c r="R47" s="10">
        <f t="shared" si="4"/>
        <v>9471.8785425101214</v>
      </c>
      <c r="S47" s="30">
        <v>39160.94</v>
      </c>
      <c r="T47" s="83">
        <f t="shared" si="5"/>
        <v>158.54631578947368</v>
      </c>
      <c r="U47" s="9">
        <v>6</v>
      </c>
      <c r="V47" s="10"/>
      <c r="W47" s="10">
        <v>31849</v>
      </c>
      <c r="X47" s="10">
        <f t="shared" ref="X47:X49" si="127">IFERROR(W47/(U47+V47),0)</f>
        <v>5308.166666666667</v>
      </c>
      <c r="Y47" s="30">
        <v>573.95000000000005</v>
      </c>
      <c r="Z47" s="83">
        <f t="shared" ref="Z47:Z50" si="128">IFERROR(Y47/(U47+V47),0)</f>
        <v>95.658333333333346</v>
      </c>
      <c r="AA47" s="9">
        <v>6</v>
      </c>
      <c r="AB47" s="10"/>
      <c r="AC47" s="10">
        <v>23556</v>
      </c>
      <c r="AD47" s="10">
        <f t="shared" ref="AD47:AD49" si="129">IFERROR(AC47/(AA47+AB47),0)</f>
        <v>3926</v>
      </c>
      <c r="AE47" s="30">
        <v>420.44</v>
      </c>
      <c r="AF47" s="83">
        <f t="shared" ref="AF47:AF50" si="130">IFERROR(AE47/(AA47+AB47),0)</f>
        <v>70.073333333333338</v>
      </c>
      <c r="AG47" s="9"/>
      <c r="AH47" s="10"/>
      <c r="AI47" s="10"/>
      <c r="AJ47" s="10">
        <f t="shared" ref="AJ47:AJ49" si="131">IFERROR(AI47/(AG47+AH47),0)</f>
        <v>0</v>
      </c>
      <c r="AK47" s="30"/>
      <c r="AL47" s="83">
        <f t="shared" ref="AL47:AL50" si="132">IFERROR(AK47/(AG47+AH47),0)</f>
        <v>0</v>
      </c>
      <c r="AM47" s="9"/>
      <c r="AN47" s="10"/>
      <c r="AO47" s="10"/>
      <c r="AP47" s="10">
        <f t="shared" ref="AP47:AP49" si="133">IFERROR(AO47/(AM47+AN47),0)</f>
        <v>0</v>
      </c>
      <c r="AQ47" s="30"/>
      <c r="AR47" s="83">
        <f t="shared" ref="AR47:AR50" si="134">IFERROR(AQ47/(AM47+AN47),0)</f>
        <v>0</v>
      </c>
      <c r="AS47" s="9"/>
      <c r="AT47" s="10"/>
      <c r="AU47" s="10"/>
      <c r="AV47" s="10">
        <f t="shared" ref="AV47:AV49" si="135">IFERROR(AU47/(AS47+AT47),0)</f>
        <v>0</v>
      </c>
      <c r="AW47" s="30"/>
      <c r="AX47" s="83">
        <f t="shared" ref="AX47:AX50" si="136">IFERROR(AW47/(AS47+AT47),0)</f>
        <v>0</v>
      </c>
      <c r="AY47" s="9"/>
      <c r="AZ47" s="10"/>
      <c r="BA47" s="10"/>
      <c r="BB47" s="10">
        <f t="shared" ref="BB47:BB49" si="137">IFERROR(BA47/(AY47+AZ47),0)</f>
        <v>0</v>
      </c>
      <c r="BC47" s="30"/>
      <c r="BD47" s="83">
        <f t="shared" ref="BD47:BD50" si="138">IFERROR(BC47/(AY47+AZ47),0)</f>
        <v>0</v>
      </c>
      <c r="BE47" s="9"/>
      <c r="BF47" s="10"/>
      <c r="BG47" s="10"/>
      <c r="BH47" s="10">
        <f t="shared" ref="BH47:BH49" si="139">IFERROR(BG47/(BE47+BF47),0)</f>
        <v>0</v>
      </c>
      <c r="BI47" s="30"/>
      <c r="BJ47" s="83">
        <f t="shared" ref="BJ47:BJ50" si="140">IFERROR(BI47/(BE47+BF47),0)</f>
        <v>0</v>
      </c>
      <c r="BK47" s="9" cm="1">
        <f t="array" ref="BK47">SUM(_xlfn._xlws.FILTER($C47:$BJ47,$C$8:$BJ$8=BK$8))</f>
        <v>5520</v>
      </c>
      <c r="BL47" s="10" cm="1">
        <f t="array" ref="BL47">SUM(_xlfn._xlws.FILTER($C47:$BJ47,$C$8:$BJ$8=BL$8))</f>
        <v>0</v>
      </c>
      <c r="BM47" s="10" cm="1">
        <f t="array" ref="BM47">SUM(_xlfn._xlws.FILTER($C47:$BJ47,$C$8:$BJ$8=BM$8))</f>
        <v>47187495</v>
      </c>
      <c r="BN47" s="10">
        <f t="shared" ref="BN47:BN49" si="141">IFERROR(BM47/(BK47+BL47),0)</f>
        <v>8548.4592391304341</v>
      </c>
      <c r="BO47" s="30" cm="1">
        <f t="array" ref="BO47">SUM(_xlfn._xlws.FILTER($C47:$BJ47,$C$8:$BJ$8=BO$8))</f>
        <v>692241.51</v>
      </c>
      <c r="BP47" s="83">
        <f t="shared" ref="BP47:BP50" si="142">IFERROR(BO47/(BK47+BL47),0)</f>
        <v>125.40607065217391</v>
      </c>
    </row>
    <row r="48" spans="1:68" ht="19.5" customHeight="1" outlineLevel="1" x14ac:dyDescent="0.3">
      <c r="A48" s="154"/>
      <c r="B48" s="139" t="str">
        <v>CNG</v>
      </c>
      <c r="C48" s="9"/>
      <c r="D48" s="10"/>
      <c r="E48" s="10"/>
      <c r="F48" s="10">
        <f t="shared" si="123"/>
        <v>0</v>
      </c>
      <c r="G48" s="30"/>
      <c r="H48" s="83">
        <f t="shared" si="124"/>
        <v>0</v>
      </c>
      <c r="I48" s="9"/>
      <c r="J48" s="10"/>
      <c r="K48" s="10"/>
      <c r="L48" s="10">
        <f t="shared" si="125"/>
        <v>0</v>
      </c>
      <c r="M48" s="30"/>
      <c r="N48" s="83">
        <f t="shared" si="126"/>
        <v>0</v>
      </c>
      <c r="O48" s="9" t="s">
        <v>104</v>
      </c>
      <c r="P48" s="10"/>
      <c r="Q48" s="10" t="s">
        <v>104</v>
      </c>
      <c r="R48" s="10">
        <f t="shared" si="4"/>
        <v>0</v>
      </c>
      <c r="S48" s="30" t="s">
        <v>104</v>
      </c>
      <c r="T48" s="83">
        <f t="shared" si="5"/>
        <v>0</v>
      </c>
      <c r="U48" s="9"/>
      <c r="V48" s="10"/>
      <c r="W48" s="10"/>
      <c r="X48" s="10">
        <f t="shared" si="127"/>
        <v>0</v>
      </c>
      <c r="Y48" s="30"/>
      <c r="Z48" s="83">
        <f t="shared" si="128"/>
        <v>0</v>
      </c>
      <c r="AA48" s="9"/>
      <c r="AB48" s="10"/>
      <c r="AC48" s="10"/>
      <c r="AD48" s="10">
        <f t="shared" si="129"/>
        <v>0</v>
      </c>
      <c r="AE48" s="30"/>
      <c r="AF48" s="83">
        <f t="shared" si="130"/>
        <v>0</v>
      </c>
      <c r="AG48" s="9"/>
      <c r="AH48" s="10"/>
      <c r="AI48" s="10"/>
      <c r="AJ48" s="10">
        <f t="shared" si="131"/>
        <v>0</v>
      </c>
      <c r="AK48" s="30"/>
      <c r="AL48" s="83">
        <f t="shared" si="132"/>
        <v>0</v>
      </c>
      <c r="AM48" s="9"/>
      <c r="AN48" s="10"/>
      <c r="AO48" s="10"/>
      <c r="AP48" s="10">
        <f t="shared" si="133"/>
        <v>0</v>
      </c>
      <c r="AQ48" s="30"/>
      <c r="AR48" s="83">
        <f t="shared" si="134"/>
        <v>0</v>
      </c>
      <c r="AS48" s="9"/>
      <c r="AT48" s="10"/>
      <c r="AU48" s="10"/>
      <c r="AV48" s="10">
        <f t="shared" si="135"/>
        <v>0</v>
      </c>
      <c r="AW48" s="30"/>
      <c r="AX48" s="83">
        <f t="shared" si="136"/>
        <v>0</v>
      </c>
      <c r="AY48" s="9"/>
      <c r="AZ48" s="10"/>
      <c r="BA48" s="10"/>
      <c r="BB48" s="10">
        <f t="shared" si="137"/>
        <v>0</v>
      </c>
      <c r="BC48" s="30"/>
      <c r="BD48" s="83">
        <f t="shared" si="138"/>
        <v>0</v>
      </c>
      <c r="BE48" s="9"/>
      <c r="BF48" s="10"/>
      <c r="BG48" s="10"/>
      <c r="BH48" s="10">
        <f t="shared" si="139"/>
        <v>0</v>
      </c>
      <c r="BI48" s="30"/>
      <c r="BJ48" s="83">
        <f t="shared" si="140"/>
        <v>0</v>
      </c>
      <c r="BK48" s="9" cm="1">
        <f t="array" ref="BK48">SUM(_xlfn._xlws.FILTER($C48:$BJ48,$C$8:$BJ$8=BK$8))</f>
        <v>0</v>
      </c>
      <c r="BL48" s="10" cm="1">
        <f t="array" ref="BL48">SUM(_xlfn._xlws.FILTER($C48:$BJ48,$C$8:$BJ$8=BL$8))</f>
        <v>0</v>
      </c>
      <c r="BM48" s="10" cm="1">
        <f t="array" ref="BM48">SUM(_xlfn._xlws.FILTER($C48:$BJ48,$C$8:$BJ$8=BM$8))</f>
        <v>0</v>
      </c>
      <c r="BN48" s="10">
        <f t="shared" si="141"/>
        <v>0</v>
      </c>
      <c r="BO48" s="30" cm="1">
        <f t="array" ref="BO48">SUM(_xlfn._xlws.FILTER($C48:$BJ48,$C$8:$BJ$8=BO$8))</f>
        <v>0</v>
      </c>
      <c r="BP48" s="83">
        <f t="shared" si="142"/>
        <v>0</v>
      </c>
    </row>
    <row r="49" spans="1:68" ht="19.5" customHeight="1" outlineLevel="1" x14ac:dyDescent="0.3">
      <c r="A49" s="154"/>
      <c r="B49" s="139" t="str">
        <v>ΒΙΟΜΗΧΑΝΙΚΟΣ</v>
      </c>
      <c r="C49" s="9">
        <v>21</v>
      </c>
      <c r="D49" s="10"/>
      <c r="E49" s="10">
        <v>17733576</v>
      </c>
      <c r="F49" s="10">
        <f t="shared" si="123"/>
        <v>844456</v>
      </c>
      <c r="G49" s="30">
        <v>19892.939999999999</v>
      </c>
      <c r="H49" s="83">
        <f t="shared" si="124"/>
        <v>947.2828571428571</v>
      </c>
      <c r="I49" s="9">
        <v>25</v>
      </c>
      <c r="J49" s="10">
        <v>1</v>
      </c>
      <c r="K49" s="10">
        <v>18711564</v>
      </c>
      <c r="L49" s="10">
        <f t="shared" si="125"/>
        <v>719675.5384615385</v>
      </c>
      <c r="M49" s="30">
        <v>45997.1</v>
      </c>
      <c r="N49" s="83">
        <f t="shared" si="126"/>
        <v>1769.1192307692306</v>
      </c>
      <c r="O49" s="9">
        <v>5</v>
      </c>
      <c r="P49" s="10"/>
      <c r="Q49" s="10">
        <v>3920016</v>
      </c>
      <c r="R49" s="10">
        <f t="shared" si="4"/>
        <v>784003.2</v>
      </c>
      <c r="S49" s="30">
        <v>6796.53</v>
      </c>
      <c r="T49" s="83">
        <f t="shared" si="5"/>
        <v>1359.306</v>
      </c>
      <c r="U49" s="9">
        <v>6</v>
      </c>
      <c r="V49" s="10"/>
      <c r="W49" s="10">
        <v>2207482</v>
      </c>
      <c r="X49" s="10">
        <f t="shared" si="127"/>
        <v>367913.66666666669</v>
      </c>
      <c r="Y49" s="30">
        <v>8561.7000000000007</v>
      </c>
      <c r="Z49" s="83">
        <f t="shared" si="128"/>
        <v>1426.95</v>
      </c>
      <c r="AA49" s="9">
        <v>3</v>
      </c>
      <c r="AB49" s="10"/>
      <c r="AC49" s="10">
        <v>2809965</v>
      </c>
      <c r="AD49" s="10">
        <f t="shared" si="129"/>
        <v>936655</v>
      </c>
      <c r="AE49" s="30">
        <v>8202.43</v>
      </c>
      <c r="AF49" s="83">
        <f t="shared" si="130"/>
        <v>2734.1433333333334</v>
      </c>
      <c r="AG49" s="9">
        <v>3</v>
      </c>
      <c r="AH49" s="10"/>
      <c r="AI49" s="10">
        <v>2296238</v>
      </c>
      <c r="AJ49" s="10">
        <f t="shared" si="131"/>
        <v>765412.66666666663</v>
      </c>
      <c r="AK49" s="30">
        <v>4676.34</v>
      </c>
      <c r="AL49" s="83">
        <f t="shared" si="132"/>
        <v>1558.78</v>
      </c>
      <c r="AM49" s="9"/>
      <c r="AN49" s="10"/>
      <c r="AO49" s="10"/>
      <c r="AP49" s="10">
        <f t="shared" si="133"/>
        <v>0</v>
      </c>
      <c r="AQ49" s="30"/>
      <c r="AR49" s="83">
        <f t="shared" si="134"/>
        <v>0</v>
      </c>
      <c r="AS49" s="9"/>
      <c r="AT49" s="10"/>
      <c r="AU49" s="10"/>
      <c r="AV49" s="10">
        <f t="shared" si="135"/>
        <v>0</v>
      </c>
      <c r="AW49" s="30"/>
      <c r="AX49" s="83">
        <f t="shared" si="136"/>
        <v>0</v>
      </c>
      <c r="AY49" s="9"/>
      <c r="AZ49" s="10"/>
      <c r="BA49" s="10"/>
      <c r="BB49" s="10">
        <f t="shared" si="137"/>
        <v>0</v>
      </c>
      <c r="BC49" s="30"/>
      <c r="BD49" s="83">
        <f t="shared" si="138"/>
        <v>0</v>
      </c>
      <c r="BE49" s="9"/>
      <c r="BF49" s="10"/>
      <c r="BG49" s="10"/>
      <c r="BH49" s="10">
        <f t="shared" si="139"/>
        <v>0</v>
      </c>
      <c r="BI49" s="30"/>
      <c r="BJ49" s="83">
        <f t="shared" si="140"/>
        <v>0</v>
      </c>
      <c r="BK49" s="9" cm="1">
        <f t="array" ref="BK49">SUM(_xlfn._xlws.FILTER($C49:$BJ49,$C$8:$BJ$8=BK$8))</f>
        <v>63</v>
      </c>
      <c r="BL49" s="10" cm="1">
        <f t="array" ref="BL49">SUM(_xlfn._xlws.FILTER($C49:$BJ49,$C$8:$BJ$8=BL$8))</f>
        <v>1</v>
      </c>
      <c r="BM49" s="10" cm="1">
        <f t="array" ref="BM49">SUM(_xlfn._xlws.FILTER($C49:$BJ49,$C$8:$BJ$8=BM$8))</f>
        <v>47678841</v>
      </c>
      <c r="BN49" s="10">
        <f t="shared" si="141"/>
        <v>744981.890625</v>
      </c>
      <c r="BO49" s="30" cm="1">
        <f t="array" ref="BO49">SUM(_xlfn._xlws.FILTER($C49:$BJ49,$C$8:$BJ$8=BO$8))</f>
        <v>94127.039999999979</v>
      </c>
      <c r="BP49" s="83">
        <f t="shared" si="142"/>
        <v>1470.7349999999997</v>
      </c>
    </row>
    <row r="50" spans="1:68" ht="19.5" customHeight="1" outlineLevel="1" thickBot="1" x14ac:dyDescent="0.35">
      <c r="A50" s="155"/>
      <c r="B50" s="139" t="str">
        <v>ΚΛΙΜΑΤΙΣΜΟΣ / ΣΥΜΠΑΡΑΓΩΓΗ</v>
      </c>
      <c r="C50" s="208"/>
      <c r="D50" s="209"/>
      <c r="E50" s="157"/>
      <c r="F50" s="10">
        <f t="shared" si="123"/>
        <v>0</v>
      </c>
      <c r="G50" s="140"/>
      <c r="H50" s="83">
        <f t="shared" si="124"/>
        <v>0</v>
      </c>
      <c r="I50" s="208"/>
      <c r="J50" s="209"/>
      <c r="K50" s="157"/>
      <c r="L50" s="10">
        <f>IFERROR(K50/(I50+J50),0)</f>
        <v>0</v>
      </c>
      <c r="M50" s="140"/>
      <c r="N50" s="83">
        <f t="shared" si="126"/>
        <v>0</v>
      </c>
      <c r="O50" s="208">
        <v>1</v>
      </c>
      <c r="P50" s="209"/>
      <c r="Q50" s="157">
        <v>876</v>
      </c>
      <c r="R50" s="10">
        <f t="shared" si="4"/>
        <v>876</v>
      </c>
      <c r="S50" s="140">
        <v>25.74</v>
      </c>
      <c r="T50" s="83">
        <f t="shared" si="5"/>
        <v>25.74</v>
      </c>
      <c r="U50" s="208"/>
      <c r="V50" s="209"/>
      <c r="W50" s="157"/>
      <c r="X50" s="10">
        <f>IFERROR(W50/(U50+V50),0)</f>
        <v>0</v>
      </c>
      <c r="Y50" s="140"/>
      <c r="Z50" s="83">
        <f t="shared" si="128"/>
        <v>0</v>
      </c>
      <c r="AA50" s="208"/>
      <c r="AB50" s="209"/>
      <c r="AC50" s="157"/>
      <c r="AD50" s="10">
        <f>IFERROR(AC50/(AA50+AB50),0)</f>
        <v>0</v>
      </c>
      <c r="AE50" s="140"/>
      <c r="AF50" s="83">
        <f t="shared" si="130"/>
        <v>0</v>
      </c>
      <c r="AG50" s="208"/>
      <c r="AH50" s="209"/>
      <c r="AI50" s="157"/>
      <c r="AJ50" s="10">
        <f>IFERROR(AI50/(AG50+AH50),0)</f>
        <v>0</v>
      </c>
      <c r="AK50" s="140"/>
      <c r="AL50" s="83">
        <f t="shared" si="132"/>
        <v>0</v>
      </c>
      <c r="AM50" s="208"/>
      <c r="AN50" s="209"/>
      <c r="AO50" s="157"/>
      <c r="AP50" s="10">
        <f>IFERROR(AO50/(AM50+AN50),0)</f>
        <v>0</v>
      </c>
      <c r="AQ50" s="140"/>
      <c r="AR50" s="83">
        <f t="shared" si="134"/>
        <v>0</v>
      </c>
      <c r="AS50" s="208"/>
      <c r="AT50" s="209"/>
      <c r="AU50" s="157"/>
      <c r="AV50" s="10">
        <f>IFERROR(AU50/(AS50+AT50),0)</f>
        <v>0</v>
      </c>
      <c r="AW50" s="140"/>
      <c r="AX50" s="83">
        <f t="shared" si="136"/>
        <v>0</v>
      </c>
      <c r="AY50" s="208"/>
      <c r="AZ50" s="209"/>
      <c r="BA50" s="157"/>
      <c r="BB50" s="10">
        <f>IFERROR(BA50/(AY50+AZ50),0)</f>
        <v>0</v>
      </c>
      <c r="BC50" s="140"/>
      <c r="BD50" s="83">
        <f t="shared" si="138"/>
        <v>0</v>
      </c>
      <c r="BE50" s="208"/>
      <c r="BF50" s="209"/>
      <c r="BG50" s="157"/>
      <c r="BH50" s="10">
        <f>IFERROR(BG50/(BE50+BF50),0)</f>
        <v>0</v>
      </c>
      <c r="BI50" s="140"/>
      <c r="BJ50" s="83">
        <f t="shared" si="140"/>
        <v>0</v>
      </c>
      <c r="BK50" s="208" cm="1">
        <f t="array" ref="BK50">SUM(_xlfn._xlws.FILTER($C50:$BJ50,$C$8:$BJ$8=BK$8))</f>
        <v>1</v>
      </c>
      <c r="BL50" s="209" cm="1">
        <f t="array" ref="BL50">SUM(_xlfn._xlws.FILTER($C50:$BJ50,$C$8:$BJ$8=BL$8))</f>
        <v>0</v>
      </c>
      <c r="BM50" s="157" cm="1">
        <f t="array" ref="BM50">SUM(_xlfn._xlws.FILTER($C50:$BJ50,$C$8:$BJ$8=BM$8))</f>
        <v>876</v>
      </c>
      <c r="BN50" s="10">
        <f>IFERROR(BM50/(BK50+BL50),0)</f>
        <v>876</v>
      </c>
      <c r="BO50" s="140" cm="1">
        <f t="array" ref="BO50">SUM(_xlfn._xlws.FILTER($C50:$BJ50,$C$8:$BJ$8=BO$8))</f>
        <v>25.74</v>
      </c>
      <c r="BP50" s="83">
        <f t="shared" si="142"/>
        <v>25.74</v>
      </c>
    </row>
    <row r="51" spans="1:68" ht="18" x14ac:dyDescent="0.3">
      <c r="A51" s="153">
        <v>8</v>
      </c>
      <c r="B51" s="141" t="s">
        <v>171</v>
      </c>
      <c r="C51" s="73">
        <f>SUM(C52:C56)</f>
        <v>6969</v>
      </c>
      <c r="D51" s="74">
        <v>0</v>
      </c>
      <c r="E51" s="74">
        <f>SUM(E52:E55)</f>
        <v>7767529</v>
      </c>
      <c r="F51" s="74">
        <f>IFERROR(E51/(C51+D51),0)</f>
        <v>1114.5830104749605</v>
      </c>
      <c r="G51" s="82">
        <f>SUM(G52:G56)</f>
        <v>108876.16000000002</v>
      </c>
      <c r="H51" s="37">
        <f>IFERROR(G51/(C51+D51),0)</f>
        <v>15.622924379394464</v>
      </c>
      <c r="I51" s="73">
        <f>SUM(I52:I56)</f>
        <v>1071</v>
      </c>
      <c r="J51" s="74">
        <f>SUM(J52:J56)</f>
        <v>0</v>
      </c>
      <c r="K51" s="74">
        <f>SUM(K52:K55)</f>
        <v>7379122</v>
      </c>
      <c r="L51" s="74">
        <f>IFERROR(K51/(I51+J51),0)</f>
        <v>6889.936507936508</v>
      </c>
      <c r="M51" s="82">
        <f>SUM(M52:M56)</f>
        <v>32341.550000000003</v>
      </c>
      <c r="N51" s="37">
        <f>IFERROR(M51/(I51+J51),0)</f>
        <v>30.197525676937445</v>
      </c>
      <c r="O51" s="73">
        <f>SUM(O52:O56)</f>
        <v>882</v>
      </c>
      <c r="P51" s="74">
        <f>SUM(P52:P56)</f>
        <v>0</v>
      </c>
      <c r="Q51" s="74">
        <f>SUM(Q52:Q56)</f>
        <v>3384816</v>
      </c>
      <c r="R51" s="74">
        <f t="shared" si="4"/>
        <v>3837.6598639455783</v>
      </c>
      <c r="S51" s="82">
        <f>SUM(S52:S56)</f>
        <v>41854.79</v>
      </c>
      <c r="T51" s="37">
        <f t="shared" si="5"/>
        <v>47.454410430839005</v>
      </c>
      <c r="U51" s="73">
        <f>SUM(U52:U56)</f>
        <v>32</v>
      </c>
      <c r="V51" s="74">
        <f>SUM(V52:V56)</f>
        <v>0</v>
      </c>
      <c r="W51" s="74">
        <f>SUM(W52:W55)</f>
        <v>1685836</v>
      </c>
      <c r="X51" s="74">
        <f>IFERROR(W51/(U51+V51),0)</f>
        <v>52682.375</v>
      </c>
      <c r="Y51" s="82">
        <f>SUM(Y52:Y56)</f>
        <v>9265.98</v>
      </c>
      <c r="Z51" s="37">
        <f>IFERROR(Y51/(U51+V51),0)</f>
        <v>289.56187499999999</v>
      </c>
      <c r="AA51" s="73">
        <f>SUM(AA52:AA56)</f>
        <v>142</v>
      </c>
      <c r="AB51" s="74">
        <f>SUM(AB52:AB56)</f>
        <v>0</v>
      </c>
      <c r="AC51" s="74">
        <f>SUM(AC52:AC55)</f>
        <v>532619</v>
      </c>
      <c r="AD51" s="74">
        <f>IFERROR(AC51/(AA51+AB51),0)</f>
        <v>3750.8380281690143</v>
      </c>
      <c r="AE51" s="82">
        <f>SUM(AE52:AE56)</f>
        <v>9442.4</v>
      </c>
      <c r="AF51" s="37">
        <f>IFERROR(AE51/(AA51+AB51),0)</f>
        <v>66.495774647887316</v>
      </c>
      <c r="AG51" s="73">
        <f>SUM(AG52:AG56)</f>
        <v>41</v>
      </c>
      <c r="AH51" s="74">
        <f>SUM(AH52:AH56)</f>
        <v>0</v>
      </c>
      <c r="AI51" s="74">
        <f>SUM(AI52:AI55)</f>
        <v>3082523</v>
      </c>
      <c r="AJ51" s="74">
        <f>IFERROR(AI51/(AG51+AH51),0)</f>
        <v>75183.487804878052</v>
      </c>
      <c r="AK51" s="82">
        <f>SUM(AK52:AK56)</f>
        <v>34548.39</v>
      </c>
      <c r="AL51" s="37">
        <f>IFERROR(AK51/(AG51+AH51),0)</f>
        <v>842.64365853658535</v>
      </c>
      <c r="AM51" s="73">
        <f>SUM(AM52:AM56)</f>
        <v>0</v>
      </c>
      <c r="AN51" s="74">
        <f>SUM(AN52:AN56)</f>
        <v>0</v>
      </c>
      <c r="AO51" s="74">
        <f>SUM(AO52:AO55)</f>
        <v>0</v>
      </c>
      <c r="AP51" s="74">
        <f>IFERROR(AO51/(AM51+AN51),0)</f>
        <v>0</v>
      </c>
      <c r="AQ51" s="82">
        <f>SUM(AQ52:AQ56)</f>
        <v>0</v>
      </c>
      <c r="AR51" s="37">
        <f>IFERROR(AQ51/(AM51+AN51),0)</f>
        <v>0</v>
      </c>
      <c r="AS51" s="73">
        <f>SUM(AS52:AS56)</f>
        <v>0</v>
      </c>
      <c r="AT51" s="74">
        <f>SUM(AT52:AT56)</f>
        <v>0</v>
      </c>
      <c r="AU51" s="74">
        <f>SUM(AU52:AU55)</f>
        <v>0</v>
      </c>
      <c r="AV51" s="74">
        <f>IFERROR(AU51/(AS51+AT51),0)</f>
        <v>0</v>
      </c>
      <c r="AW51" s="82">
        <f>SUM(AW52:AW56)</f>
        <v>0</v>
      </c>
      <c r="AX51" s="37">
        <f>IFERROR(AW51/(AS51+AT51),0)</f>
        <v>0</v>
      </c>
      <c r="AY51" s="73">
        <f>SUM(AY52:AY56)</f>
        <v>0</v>
      </c>
      <c r="AZ51" s="74">
        <f>SUM(AZ52:AZ56)</f>
        <v>0</v>
      </c>
      <c r="BA51" s="74">
        <f>SUM(BA52:BA55)</f>
        <v>0</v>
      </c>
      <c r="BB51" s="74">
        <f>IFERROR(BA51/(AY51+AZ51),0)</f>
        <v>0</v>
      </c>
      <c r="BC51" s="82">
        <f>SUM(BC52:BC56)</f>
        <v>0</v>
      </c>
      <c r="BD51" s="37">
        <f>IFERROR(BC51/(AY51+AZ51),0)</f>
        <v>0</v>
      </c>
      <c r="BE51" s="73">
        <f>SUM(BE52:BE56)</f>
        <v>0</v>
      </c>
      <c r="BF51" s="74">
        <f>SUM(BF52:BF56)</f>
        <v>0</v>
      </c>
      <c r="BG51" s="74">
        <f>SUM(BG52:BG55)</f>
        <v>0</v>
      </c>
      <c r="BH51" s="74">
        <f>IFERROR(BG51/(BE51+BF51),0)</f>
        <v>0</v>
      </c>
      <c r="BI51" s="82">
        <f>SUM(BI52:BI56)</f>
        <v>0</v>
      </c>
      <c r="BJ51" s="37">
        <f>IFERROR(BI51/(BE51+BF51),0)</f>
        <v>0</v>
      </c>
      <c r="BK51" s="73">
        <f>SUM(BK52:BK56)</f>
        <v>9137</v>
      </c>
      <c r="BL51" s="74">
        <f>SUM(BL52:BL56)</f>
        <v>0</v>
      </c>
      <c r="BM51" s="74">
        <f>SUM(BM52:BM55)</f>
        <v>22542742</v>
      </c>
      <c r="BN51" s="74">
        <f>IFERROR(BM51/(BK51+BL51),0)</f>
        <v>2467.1929517347048</v>
      </c>
      <c r="BO51" s="82">
        <f>SUM(BO52:BO56)</f>
        <v>236329.27</v>
      </c>
      <c r="BP51" s="37">
        <f>IFERROR(BO51/(BK51+BL51),0)</f>
        <v>25.865083725511656</v>
      </c>
    </row>
    <row r="52" spans="1:68" ht="19.5" customHeight="1" outlineLevel="1" x14ac:dyDescent="0.3">
      <c r="A52" s="154"/>
      <c r="B52" s="139" t="str" cm="1">
        <f t="array" ref="B52:B56">$B$10:$B$14</f>
        <v>ΟΙΚΙΑΚΟΣ</v>
      </c>
      <c r="C52" s="9">
        <v>6701</v>
      </c>
      <c r="D52" s="10"/>
      <c r="E52" s="10">
        <v>5913613</v>
      </c>
      <c r="F52" s="10">
        <f>IFERROR(E52/(C52+D52),0)</f>
        <v>882.49708998656922</v>
      </c>
      <c r="G52" s="30">
        <v>88188.37000000001</v>
      </c>
      <c r="H52" s="83">
        <f>IFERROR(G52/(C52+D52),0)</f>
        <v>13.160479032980154</v>
      </c>
      <c r="I52" s="9">
        <v>991</v>
      </c>
      <c r="J52" s="10"/>
      <c r="K52" s="10">
        <v>806467</v>
      </c>
      <c r="L52" s="10">
        <f>IFERROR(K52/(I52+J52),0)</f>
        <v>813.7911200807265</v>
      </c>
      <c r="M52" s="30">
        <v>15079.470000000001</v>
      </c>
      <c r="N52" s="83">
        <f>IFERROR(M52/(I52+J52),0)</f>
        <v>15.216417759838547</v>
      </c>
      <c r="O52" s="9">
        <v>811</v>
      </c>
      <c r="P52" s="10"/>
      <c r="Q52" s="10">
        <v>774988</v>
      </c>
      <c r="R52" s="10">
        <f t="shared" si="4"/>
        <v>955.59556103575835</v>
      </c>
      <c r="S52" s="30">
        <v>14632.91</v>
      </c>
      <c r="T52" s="83">
        <f t="shared" si="5"/>
        <v>18.043045622688041</v>
      </c>
      <c r="U52" s="9">
        <v>28</v>
      </c>
      <c r="V52" s="10"/>
      <c r="W52" s="10">
        <v>29376</v>
      </c>
      <c r="X52" s="10">
        <f>IFERROR(W52/(U52+V52),0)</f>
        <v>1049.1428571428571</v>
      </c>
      <c r="Y52" s="30">
        <v>729.54</v>
      </c>
      <c r="Z52" s="83">
        <f>IFERROR(Y52/(U52+V52),0)</f>
        <v>26.055</v>
      </c>
      <c r="AA52" s="9">
        <v>140</v>
      </c>
      <c r="AB52" s="10"/>
      <c r="AC52" s="10">
        <v>126475</v>
      </c>
      <c r="AD52" s="10">
        <f>IFERROR(AC52/(AA52+AB52),0)</f>
        <v>903.39285714285711</v>
      </c>
      <c r="AE52" s="30">
        <v>3272.04</v>
      </c>
      <c r="AF52" s="83">
        <f>IFERROR(AE52/(AA52+AB52),0)</f>
        <v>23.371714285714287</v>
      </c>
      <c r="AG52" s="9">
        <v>38</v>
      </c>
      <c r="AH52" s="10"/>
      <c r="AI52" s="10">
        <v>40992</v>
      </c>
      <c r="AJ52" s="10">
        <f>IFERROR(AI52/(AG52+AH52),0)</f>
        <v>1078.7368421052631</v>
      </c>
      <c r="AK52" s="30">
        <v>1105.43</v>
      </c>
      <c r="AL52" s="83">
        <f>IFERROR(AK52/(AG52+AH52),0)</f>
        <v>29.090263157894739</v>
      </c>
      <c r="AM52" s="9"/>
      <c r="AN52" s="10"/>
      <c r="AO52" s="10"/>
      <c r="AP52" s="10">
        <f>IFERROR(AO52/(AM52+AN52),0)</f>
        <v>0</v>
      </c>
      <c r="AQ52" s="30"/>
      <c r="AR52" s="83">
        <f>IFERROR(AQ52/(AM52+AN52),0)</f>
        <v>0</v>
      </c>
      <c r="AS52" s="9"/>
      <c r="AT52" s="10"/>
      <c r="AU52" s="10"/>
      <c r="AV52" s="10">
        <f>IFERROR(AU52/(AS52+AT52),0)</f>
        <v>0</v>
      </c>
      <c r="AW52" s="30"/>
      <c r="AX52" s="83">
        <f>IFERROR(AW52/(AS52+AT52),0)</f>
        <v>0</v>
      </c>
      <c r="AY52" s="9"/>
      <c r="AZ52" s="10"/>
      <c r="BA52" s="10"/>
      <c r="BB52" s="10">
        <f>IFERROR(BA52/(AY52+AZ52),0)</f>
        <v>0</v>
      </c>
      <c r="BC52" s="30"/>
      <c r="BD52" s="83">
        <f>IFERROR(BC52/(AY52+AZ52),0)</f>
        <v>0</v>
      </c>
      <c r="BE52" s="9"/>
      <c r="BF52" s="10"/>
      <c r="BG52" s="10"/>
      <c r="BH52" s="10">
        <f>IFERROR(BG52/(BE52+BF52),0)</f>
        <v>0</v>
      </c>
      <c r="BI52" s="30"/>
      <c r="BJ52" s="83">
        <f>IFERROR(BI52/(BE52+BF52),0)</f>
        <v>0</v>
      </c>
      <c r="BK52" s="9" cm="1">
        <f t="array" ref="BK52">SUM(_xlfn._xlws.FILTER($C52:$BJ52,$C$8:$BJ$8=BK$8))</f>
        <v>8709</v>
      </c>
      <c r="BL52" s="10" cm="1">
        <f t="array" ref="BL52">SUM(_xlfn._xlws.FILTER($C52:$BJ52,$C$8:$BJ$8=BL$8))</f>
        <v>0</v>
      </c>
      <c r="BM52" s="10" cm="1">
        <f t="array" ref="BM52">SUM(_xlfn._xlws.FILTER($C52:$BJ52,$C$8:$BJ$8=BM$8))</f>
        <v>7691911</v>
      </c>
      <c r="BN52" s="10">
        <f>IFERROR(BM52/(BK52+BL52),0)</f>
        <v>883.21403146170633</v>
      </c>
      <c r="BO52" s="30" cm="1">
        <f t="array" ref="BO52">SUM(_xlfn._xlws.FILTER($C52:$BJ52,$C$8:$BJ$8=BO$8))</f>
        <v>123007.76</v>
      </c>
      <c r="BP52" s="83">
        <f>IFERROR(BO52/(BK52+BL52),0)</f>
        <v>14.124211734986794</v>
      </c>
    </row>
    <row r="53" spans="1:68" ht="19.5" customHeight="1" outlineLevel="1" x14ac:dyDescent="0.3">
      <c r="A53" s="154"/>
      <c r="B53" s="139" t="str">
        <v>ΕΜΠΟΡΙΚΟΣ</v>
      </c>
      <c r="C53" s="9">
        <v>266</v>
      </c>
      <c r="D53" s="10"/>
      <c r="E53" s="10">
        <v>1380786</v>
      </c>
      <c r="F53" s="10">
        <f t="shared" ref="F53:F56" si="143">IFERROR(E53/(C53+D53),0)</f>
        <v>5190.9248120300754</v>
      </c>
      <c r="G53" s="30">
        <v>19933.52</v>
      </c>
      <c r="H53" s="83">
        <f>IFERROR(G53/(C53+D53),0)</f>
        <v>74.93804511278195</v>
      </c>
      <c r="I53" s="9">
        <v>76</v>
      </c>
      <c r="J53" s="10"/>
      <c r="K53" s="10">
        <v>598575</v>
      </c>
      <c r="L53" s="10">
        <f t="shared" ref="L53:L55" si="144">IFERROR(K53/(I53+J53),0)</f>
        <v>7875.9868421052633</v>
      </c>
      <c r="M53" s="30">
        <v>10362.670000000002</v>
      </c>
      <c r="N53" s="83">
        <f t="shared" ref="N53:N56" si="145">IFERROR(M53/(I53+J53),0)</f>
        <v>136.35092105263161</v>
      </c>
      <c r="O53" s="9">
        <v>70</v>
      </c>
      <c r="P53" s="10"/>
      <c r="Q53" s="10">
        <v>1320125</v>
      </c>
      <c r="R53" s="10">
        <f t="shared" si="4"/>
        <v>18858.928571428572</v>
      </c>
      <c r="S53" s="30">
        <v>21801.24</v>
      </c>
      <c r="T53" s="83">
        <f t="shared" si="5"/>
        <v>311.44628571428575</v>
      </c>
      <c r="U53" s="9">
        <v>3</v>
      </c>
      <c r="V53" s="10"/>
      <c r="W53" s="10">
        <v>161821</v>
      </c>
      <c r="X53" s="10">
        <f t="shared" ref="X53:X55" si="146">IFERROR(W53/(U53+V53),0)</f>
        <v>53940.333333333336</v>
      </c>
      <c r="Y53" s="30">
        <v>2567.27</v>
      </c>
      <c r="Z53" s="83">
        <f t="shared" ref="Z53:Z56" si="147">IFERROR(Y53/(U53+V53),0)</f>
        <v>855.75666666666666</v>
      </c>
      <c r="AA53" s="9">
        <v>2</v>
      </c>
      <c r="AB53" s="10"/>
      <c r="AC53" s="10">
        <v>406144</v>
      </c>
      <c r="AD53" s="10">
        <f t="shared" ref="AD53:AD55" si="148">IFERROR(AC53/(AA53+AB53),0)</f>
        <v>203072</v>
      </c>
      <c r="AE53" s="30">
        <v>6170.36</v>
      </c>
      <c r="AF53" s="83">
        <f t="shared" ref="AF53:AF56" si="149">IFERROR(AE53/(AA53+AB53),0)</f>
        <v>3085.18</v>
      </c>
      <c r="AG53" s="9">
        <v>2</v>
      </c>
      <c r="AH53" s="10"/>
      <c r="AI53" s="10">
        <v>2368080</v>
      </c>
      <c r="AJ53" s="10">
        <f t="shared" ref="AJ53:AJ55" si="150">IFERROR(AI53/(AG53+AH53),0)</f>
        <v>1184040</v>
      </c>
      <c r="AK53" s="30">
        <v>30849.29</v>
      </c>
      <c r="AL53" s="83">
        <f t="shared" ref="AL53:AL56" si="151">IFERROR(AK53/(AG53+AH53),0)</f>
        <v>15424.645</v>
      </c>
      <c r="AM53" s="9"/>
      <c r="AN53" s="10"/>
      <c r="AO53" s="10"/>
      <c r="AP53" s="10">
        <f t="shared" ref="AP53:AP55" si="152">IFERROR(AO53/(AM53+AN53),0)</f>
        <v>0</v>
      </c>
      <c r="AQ53" s="30"/>
      <c r="AR53" s="83">
        <f t="shared" ref="AR53:AR56" si="153">IFERROR(AQ53/(AM53+AN53),0)</f>
        <v>0</v>
      </c>
      <c r="AS53" s="9"/>
      <c r="AT53" s="10"/>
      <c r="AU53" s="10"/>
      <c r="AV53" s="10">
        <f t="shared" ref="AV53:AV55" si="154">IFERROR(AU53/(AS53+AT53),0)</f>
        <v>0</v>
      </c>
      <c r="AW53" s="30"/>
      <c r="AX53" s="83">
        <f t="shared" ref="AX53:AX56" si="155">IFERROR(AW53/(AS53+AT53),0)</f>
        <v>0</v>
      </c>
      <c r="AY53" s="9"/>
      <c r="AZ53" s="10"/>
      <c r="BA53" s="10"/>
      <c r="BB53" s="10">
        <f t="shared" ref="BB53:BB55" si="156">IFERROR(BA53/(AY53+AZ53),0)</f>
        <v>0</v>
      </c>
      <c r="BC53" s="30"/>
      <c r="BD53" s="83">
        <f t="shared" ref="BD53:BD56" si="157">IFERROR(BC53/(AY53+AZ53),0)</f>
        <v>0</v>
      </c>
      <c r="BE53" s="9"/>
      <c r="BF53" s="10"/>
      <c r="BG53" s="10"/>
      <c r="BH53" s="10">
        <f t="shared" ref="BH53:BH55" si="158">IFERROR(BG53/(BE53+BF53),0)</f>
        <v>0</v>
      </c>
      <c r="BI53" s="30"/>
      <c r="BJ53" s="83">
        <f t="shared" ref="BJ53:BJ56" si="159">IFERROR(BI53/(BE53+BF53),0)</f>
        <v>0</v>
      </c>
      <c r="BK53" s="9" cm="1">
        <f t="array" ref="BK53">SUM(_xlfn._xlws.FILTER($C53:$BJ53,$C$8:$BJ$8=BK$8))</f>
        <v>419</v>
      </c>
      <c r="BL53" s="10" cm="1">
        <f t="array" ref="BL53">SUM(_xlfn._xlws.FILTER($C53:$BJ53,$C$8:$BJ$8=BL$8))</f>
        <v>0</v>
      </c>
      <c r="BM53" s="10" cm="1">
        <f t="array" ref="BM53">SUM(_xlfn._xlws.FILTER($C53:$BJ53,$C$8:$BJ$8=BM$8))</f>
        <v>6235531</v>
      </c>
      <c r="BN53" s="10">
        <f t="shared" ref="BN53:BN55" si="160">IFERROR(BM53/(BK53+BL53),0)</f>
        <v>14881.935560859189</v>
      </c>
      <c r="BO53" s="30" cm="1">
        <f t="array" ref="BO53">SUM(_xlfn._xlws.FILTER($C53:$BJ53,$C$8:$BJ$8=BO$8))</f>
        <v>91684.35</v>
      </c>
      <c r="BP53" s="83">
        <f t="shared" ref="BP53:BP56" si="161">IFERROR(BO53/(BK53+BL53),0)</f>
        <v>218.81706443914084</v>
      </c>
    </row>
    <row r="54" spans="1:68" ht="19.5" customHeight="1" outlineLevel="1" x14ac:dyDescent="0.3">
      <c r="A54" s="154"/>
      <c r="B54" s="139" t="str">
        <v>CNG</v>
      </c>
      <c r="C54" s="9">
        <v>1</v>
      </c>
      <c r="D54" s="10"/>
      <c r="E54" s="10">
        <v>245513</v>
      </c>
      <c r="F54" s="10">
        <f t="shared" si="143"/>
        <v>245513</v>
      </c>
      <c r="G54" s="30">
        <v>258.47000000000003</v>
      </c>
      <c r="H54" s="83">
        <f>IFERROR(G54/(C54+D54),0)</f>
        <v>258.47000000000003</v>
      </c>
      <c r="I54" s="9">
        <v>1</v>
      </c>
      <c r="J54" s="10"/>
      <c r="K54" s="10">
        <v>92242</v>
      </c>
      <c r="L54" s="10">
        <f t="shared" si="144"/>
        <v>92242</v>
      </c>
      <c r="M54" s="30">
        <v>216.22</v>
      </c>
      <c r="N54" s="83">
        <f t="shared" si="145"/>
        <v>216.22</v>
      </c>
      <c r="O54" s="9" t="s">
        <v>104</v>
      </c>
      <c r="P54" s="10"/>
      <c r="Q54" s="10" t="s">
        <v>104</v>
      </c>
      <c r="R54" s="10">
        <f t="shared" si="4"/>
        <v>0</v>
      </c>
      <c r="S54" s="30" t="s">
        <v>104</v>
      </c>
      <c r="T54" s="83">
        <f t="shared" si="5"/>
        <v>0</v>
      </c>
      <c r="U54" s="9"/>
      <c r="V54" s="10"/>
      <c r="W54" s="10"/>
      <c r="X54" s="10">
        <f t="shared" si="146"/>
        <v>0</v>
      </c>
      <c r="Y54" s="30"/>
      <c r="Z54" s="83">
        <f t="shared" si="147"/>
        <v>0</v>
      </c>
      <c r="AA54" s="9"/>
      <c r="AB54" s="10"/>
      <c r="AC54" s="10"/>
      <c r="AD54" s="10">
        <f t="shared" si="148"/>
        <v>0</v>
      </c>
      <c r="AE54" s="30"/>
      <c r="AF54" s="83">
        <f t="shared" si="149"/>
        <v>0</v>
      </c>
      <c r="AG54" s="9"/>
      <c r="AH54" s="10"/>
      <c r="AI54" s="10"/>
      <c r="AJ54" s="10">
        <f t="shared" si="150"/>
        <v>0</v>
      </c>
      <c r="AK54" s="30"/>
      <c r="AL54" s="83">
        <f t="shared" si="151"/>
        <v>0</v>
      </c>
      <c r="AM54" s="9"/>
      <c r="AN54" s="10"/>
      <c r="AO54" s="10"/>
      <c r="AP54" s="10">
        <f t="shared" si="152"/>
        <v>0</v>
      </c>
      <c r="AQ54" s="30"/>
      <c r="AR54" s="83">
        <f t="shared" si="153"/>
        <v>0</v>
      </c>
      <c r="AS54" s="9"/>
      <c r="AT54" s="10"/>
      <c r="AU54" s="10"/>
      <c r="AV54" s="10">
        <f t="shared" si="154"/>
        <v>0</v>
      </c>
      <c r="AW54" s="30"/>
      <c r="AX54" s="83">
        <f t="shared" si="155"/>
        <v>0</v>
      </c>
      <c r="AY54" s="9"/>
      <c r="AZ54" s="10"/>
      <c r="BA54" s="10"/>
      <c r="BB54" s="10">
        <f t="shared" si="156"/>
        <v>0</v>
      </c>
      <c r="BC54" s="30"/>
      <c r="BD54" s="83">
        <f t="shared" si="157"/>
        <v>0</v>
      </c>
      <c r="BE54" s="9"/>
      <c r="BF54" s="10"/>
      <c r="BG54" s="10"/>
      <c r="BH54" s="10">
        <f t="shared" si="158"/>
        <v>0</v>
      </c>
      <c r="BI54" s="30"/>
      <c r="BJ54" s="83">
        <f t="shared" si="159"/>
        <v>0</v>
      </c>
      <c r="BK54" s="9" cm="1">
        <f t="array" ref="BK54">SUM(_xlfn._xlws.FILTER($C54:$BJ54,$C$8:$BJ$8=BK$8))</f>
        <v>2</v>
      </c>
      <c r="BL54" s="10" cm="1">
        <f t="array" ref="BL54">SUM(_xlfn._xlws.FILTER($C54:$BJ54,$C$8:$BJ$8=BL$8))</f>
        <v>0</v>
      </c>
      <c r="BM54" s="10" cm="1">
        <f t="array" ref="BM54">SUM(_xlfn._xlws.FILTER($C54:$BJ54,$C$8:$BJ$8=BM$8))</f>
        <v>337755</v>
      </c>
      <c r="BN54" s="10">
        <f t="shared" si="160"/>
        <v>168877.5</v>
      </c>
      <c r="BO54" s="30" cm="1">
        <f t="array" ref="BO54">SUM(_xlfn._xlws.FILTER($C54:$BJ54,$C$8:$BJ$8=BO$8))</f>
        <v>474.69000000000005</v>
      </c>
      <c r="BP54" s="83">
        <f t="shared" si="161"/>
        <v>237.34500000000003</v>
      </c>
    </row>
    <row r="55" spans="1:68" ht="19.5" customHeight="1" outlineLevel="1" x14ac:dyDescent="0.3">
      <c r="A55" s="154"/>
      <c r="B55" s="139" t="str">
        <v>ΒΙΟΜΗΧΑΝΙΚΟΣ</v>
      </c>
      <c r="C55" s="9">
        <v>1</v>
      </c>
      <c r="D55" s="10"/>
      <c r="E55" s="10">
        <v>227617</v>
      </c>
      <c r="F55" s="10">
        <f t="shared" si="143"/>
        <v>227617</v>
      </c>
      <c r="G55" s="30">
        <v>495.8</v>
      </c>
      <c r="H55" s="83">
        <f t="shared" ref="H55:H56" si="162">IFERROR(G55/(C55+D55),0)</f>
        <v>495.8</v>
      </c>
      <c r="I55" s="9">
        <v>3</v>
      </c>
      <c r="J55" s="10"/>
      <c r="K55" s="10">
        <v>5881838</v>
      </c>
      <c r="L55" s="10">
        <f t="shared" si="144"/>
        <v>1960612.6666666667</v>
      </c>
      <c r="M55" s="30">
        <v>6683.1900000000005</v>
      </c>
      <c r="N55" s="83">
        <f t="shared" si="145"/>
        <v>2227.73</v>
      </c>
      <c r="O55" s="9" t="s">
        <v>104</v>
      </c>
      <c r="P55" s="10"/>
      <c r="Q55" s="10" t="s">
        <v>104</v>
      </c>
      <c r="R55" s="10">
        <f t="shared" si="4"/>
        <v>0</v>
      </c>
      <c r="S55" s="30" t="s">
        <v>104</v>
      </c>
      <c r="T55" s="83">
        <f t="shared" si="5"/>
        <v>0</v>
      </c>
      <c r="U55" s="9">
        <v>1</v>
      </c>
      <c r="V55" s="10"/>
      <c r="W55" s="10">
        <v>1494639</v>
      </c>
      <c r="X55" s="10">
        <f t="shared" si="146"/>
        <v>1494639</v>
      </c>
      <c r="Y55" s="30">
        <v>5969.17</v>
      </c>
      <c r="Z55" s="83">
        <f t="shared" si="147"/>
        <v>5969.17</v>
      </c>
      <c r="AA55" s="9"/>
      <c r="AB55" s="10"/>
      <c r="AC55" s="10"/>
      <c r="AD55" s="10">
        <f t="shared" si="148"/>
        <v>0</v>
      </c>
      <c r="AE55" s="30"/>
      <c r="AF55" s="83">
        <f t="shared" si="149"/>
        <v>0</v>
      </c>
      <c r="AG55" s="9">
        <v>1</v>
      </c>
      <c r="AH55" s="10"/>
      <c r="AI55" s="10">
        <v>673451</v>
      </c>
      <c r="AJ55" s="10">
        <f t="shared" si="150"/>
        <v>673451</v>
      </c>
      <c r="AK55" s="30">
        <v>2593.67</v>
      </c>
      <c r="AL55" s="83">
        <f t="shared" si="151"/>
        <v>2593.67</v>
      </c>
      <c r="AM55" s="9"/>
      <c r="AN55" s="10"/>
      <c r="AO55" s="10"/>
      <c r="AP55" s="10">
        <f t="shared" si="152"/>
        <v>0</v>
      </c>
      <c r="AQ55" s="30"/>
      <c r="AR55" s="83">
        <f t="shared" si="153"/>
        <v>0</v>
      </c>
      <c r="AS55" s="9"/>
      <c r="AT55" s="10"/>
      <c r="AU55" s="10"/>
      <c r="AV55" s="10">
        <f t="shared" si="154"/>
        <v>0</v>
      </c>
      <c r="AW55" s="30"/>
      <c r="AX55" s="83">
        <f t="shared" si="155"/>
        <v>0</v>
      </c>
      <c r="AY55" s="9"/>
      <c r="AZ55" s="10"/>
      <c r="BA55" s="10"/>
      <c r="BB55" s="10">
        <f t="shared" si="156"/>
        <v>0</v>
      </c>
      <c r="BC55" s="30"/>
      <c r="BD55" s="83">
        <f t="shared" si="157"/>
        <v>0</v>
      </c>
      <c r="BE55" s="9"/>
      <c r="BF55" s="10"/>
      <c r="BG55" s="10"/>
      <c r="BH55" s="10">
        <f t="shared" si="158"/>
        <v>0</v>
      </c>
      <c r="BI55" s="30"/>
      <c r="BJ55" s="83">
        <f t="shared" si="159"/>
        <v>0</v>
      </c>
      <c r="BK55" s="9" cm="1">
        <f t="array" ref="BK55">SUM(_xlfn._xlws.FILTER($C55:$BJ55,$C$8:$BJ$8=BK$8))</f>
        <v>6</v>
      </c>
      <c r="BL55" s="10" cm="1">
        <f t="array" ref="BL55">SUM(_xlfn._xlws.FILTER($C55:$BJ55,$C$8:$BJ$8=BL$8))</f>
        <v>0</v>
      </c>
      <c r="BM55" s="10" cm="1">
        <f t="array" ref="BM55">SUM(_xlfn._xlws.FILTER($C55:$BJ55,$C$8:$BJ$8=BM$8))</f>
        <v>8277545</v>
      </c>
      <c r="BN55" s="10">
        <f t="shared" si="160"/>
        <v>1379590.8333333333</v>
      </c>
      <c r="BO55" s="30" cm="1">
        <f t="array" ref="BO55">SUM(_xlfn._xlws.FILTER($C55:$BJ55,$C$8:$BJ$8=BO$8))</f>
        <v>15741.83</v>
      </c>
      <c r="BP55" s="83">
        <f t="shared" si="161"/>
        <v>2623.6383333333333</v>
      </c>
    </row>
    <row r="56" spans="1:68" ht="19.5" customHeight="1" outlineLevel="1" thickBot="1" x14ac:dyDescent="0.35">
      <c r="A56" s="155"/>
      <c r="B56" s="139" t="str">
        <v>ΚΛΙΜΑΤΙΣΜΟΣ / ΣΥΜΠΑΡΑΓΩΓΗ</v>
      </c>
      <c r="C56" s="208"/>
      <c r="D56" s="209"/>
      <c r="E56" s="157"/>
      <c r="F56" s="10">
        <f t="shared" si="143"/>
        <v>0</v>
      </c>
      <c r="G56" s="140"/>
      <c r="H56" s="83">
        <f t="shared" si="162"/>
        <v>0</v>
      </c>
      <c r="I56" s="208"/>
      <c r="J56" s="209"/>
      <c r="K56" s="157"/>
      <c r="L56" s="10">
        <f>IFERROR(K56/(I56+J56),0)</f>
        <v>0</v>
      </c>
      <c r="M56" s="140"/>
      <c r="N56" s="83">
        <f t="shared" si="145"/>
        <v>0</v>
      </c>
      <c r="O56" s="208">
        <v>1</v>
      </c>
      <c r="P56" s="209"/>
      <c r="Q56" s="157">
        <v>1289703</v>
      </c>
      <c r="R56" s="10">
        <f t="shared" si="4"/>
        <v>1289703</v>
      </c>
      <c r="S56" s="140">
        <v>5420.64</v>
      </c>
      <c r="T56" s="83">
        <f t="shared" si="5"/>
        <v>5420.64</v>
      </c>
      <c r="U56" s="208"/>
      <c r="V56" s="209"/>
      <c r="W56" s="157"/>
      <c r="X56" s="10">
        <f>IFERROR(W56/(U56+V56),0)</f>
        <v>0</v>
      </c>
      <c r="Y56" s="140"/>
      <c r="Z56" s="83">
        <f t="shared" si="147"/>
        <v>0</v>
      </c>
      <c r="AA56" s="208"/>
      <c r="AB56" s="209"/>
      <c r="AC56" s="157"/>
      <c r="AD56" s="10">
        <f>IFERROR(AC56/(AA56+AB56),0)</f>
        <v>0</v>
      </c>
      <c r="AE56" s="140"/>
      <c r="AF56" s="83">
        <f t="shared" si="149"/>
        <v>0</v>
      </c>
      <c r="AG56" s="208"/>
      <c r="AH56" s="209"/>
      <c r="AI56" s="157"/>
      <c r="AJ56" s="10">
        <f>IFERROR(AI56/(AG56+AH56),0)</f>
        <v>0</v>
      </c>
      <c r="AK56" s="140"/>
      <c r="AL56" s="83">
        <f t="shared" si="151"/>
        <v>0</v>
      </c>
      <c r="AM56" s="208"/>
      <c r="AN56" s="209"/>
      <c r="AO56" s="157"/>
      <c r="AP56" s="10">
        <f>IFERROR(AO56/(AM56+AN56),0)</f>
        <v>0</v>
      </c>
      <c r="AQ56" s="140"/>
      <c r="AR56" s="83">
        <f t="shared" si="153"/>
        <v>0</v>
      </c>
      <c r="AS56" s="208"/>
      <c r="AT56" s="209"/>
      <c r="AU56" s="157"/>
      <c r="AV56" s="10">
        <f>IFERROR(AU56/(AS56+AT56),0)</f>
        <v>0</v>
      </c>
      <c r="AW56" s="140"/>
      <c r="AX56" s="83">
        <f t="shared" si="155"/>
        <v>0</v>
      </c>
      <c r="AY56" s="208"/>
      <c r="AZ56" s="209"/>
      <c r="BA56" s="157"/>
      <c r="BB56" s="10">
        <f>IFERROR(BA56/(AY56+AZ56),0)</f>
        <v>0</v>
      </c>
      <c r="BC56" s="140"/>
      <c r="BD56" s="83">
        <f t="shared" si="157"/>
        <v>0</v>
      </c>
      <c r="BE56" s="208"/>
      <c r="BF56" s="209"/>
      <c r="BG56" s="157"/>
      <c r="BH56" s="10">
        <f>IFERROR(BG56/(BE56+BF56),0)</f>
        <v>0</v>
      </c>
      <c r="BI56" s="140"/>
      <c r="BJ56" s="83">
        <f t="shared" si="159"/>
        <v>0</v>
      </c>
      <c r="BK56" s="208" cm="1">
        <f t="array" ref="BK56">SUM(_xlfn._xlws.FILTER($C56:$BJ56,$C$8:$BJ$8=BK$8))</f>
        <v>1</v>
      </c>
      <c r="BL56" s="209" cm="1">
        <f t="array" ref="BL56">SUM(_xlfn._xlws.FILTER($C56:$BJ56,$C$8:$BJ$8=BL$8))</f>
        <v>0</v>
      </c>
      <c r="BM56" s="157" cm="1">
        <f t="array" ref="BM56">SUM(_xlfn._xlws.FILTER($C56:$BJ56,$C$8:$BJ$8=BM$8))</f>
        <v>1289703</v>
      </c>
      <c r="BN56" s="10">
        <f>IFERROR(BM56/(BK56+BL56),0)</f>
        <v>1289703</v>
      </c>
      <c r="BO56" s="140" cm="1">
        <f t="array" ref="BO56">SUM(_xlfn._xlws.FILTER($C56:$BJ56,$C$8:$BJ$8=BO$8))</f>
        <v>5420.64</v>
      </c>
      <c r="BP56" s="83">
        <f t="shared" si="161"/>
        <v>5420.64</v>
      </c>
    </row>
    <row r="57" spans="1:68" ht="36" customHeight="1" x14ac:dyDescent="0.3">
      <c r="A57" s="153">
        <v>9</v>
      </c>
      <c r="B57" s="141" t="s">
        <v>170</v>
      </c>
      <c r="C57" s="73">
        <f>SUM(C58:C62)</f>
        <v>14089</v>
      </c>
      <c r="D57" s="74">
        <v>0</v>
      </c>
      <c r="E57" s="74">
        <f>SUM(E58:E61)</f>
        <v>14544116</v>
      </c>
      <c r="F57" s="74">
        <f>IFERROR(E57/(C57+D57),0)</f>
        <v>1032.3029313648947</v>
      </c>
      <c r="G57" s="82">
        <f>SUM(G58:G62)</f>
        <v>193551.96000000002</v>
      </c>
      <c r="H57" s="37">
        <f>IFERROR(G57/(C57+D57),0)</f>
        <v>13.737806799630919</v>
      </c>
      <c r="I57" s="73">
        <f>SUM(I58:I62)</f>
        <v>8040</v>
      </c>
      <c r="J57" s="74">
        <f>SUM(J58:J62)</f>
        <v>0</v>
      </c>
      <c r="K57" s="74">
        <f>SUM(K58:K61)</f>
        <v>11051187</v>
      </c>
      <c r="L57" s="74">
        <f>IFERROR(K57/(I57+J57),0)</f>
        <v>1374.5257462686568</v>
      </c>
      <c r="M57" s="82">
        <f>SUM(M58:M62)</f>
        <v>152307.30000000002</v>
      </c>
      <c r="N57" s="37">
        <f>IFERROR(M57/(I57+J57),0)</f>
        <v>18.94369402985075</v>
      </c>
      <c r="O57" s="73">
        <f>SUM(O58:O62)</f>
        <v>9299</v>
      </c>
      <c r="P57" s="74">
        <f>SUM(P58:P62)</f>
        <v>0</v>
      </c>
      <c r="Q57" s="74">
        <f>SUM(Q58:Q62)</f>
        <v>20531669</v>
      </c>
      <c r="R57" s="74">
        <f t="shared" si="4"/>
        <v>2207.9437573932682</v>
      </c>
      <c r="S57" s="82">
        <f>SUM(S58:S62)</f>
        <v>208339.61</v>
      </c>
      <c r="T57" s="37">
        <f t="shared" si="5"/>
        <v>22.404517690074201</v>
      </c>
      <c r="U57" s="73">
        <f>SUM(U58:U62)</f>
        <v>158</v>
      </c>
      <c r="V57" s="74">
        <f>SUM(V58:V62)</f>
        <v>0</v>
      </c>
      <c r="W57" s="74">
        <f>SUM(W58:W61)</f>
        <v>23852342</v>
      </c>
      <c r="X57" s="74">
        <f>IFERROR(W57/(U57+V57),0)</f>
        <v>150964.18987341772</v>
      </c>
      <c r="Y57" s="82">
        <f>SUM(Y58:Y62)</f>
        <v>74699.850000000006</v>
      </c>
      <c r="Z57" s="37">
        <f>IFERROR(Y57/(U57+V57),0)</f>
        <v>472.78386075949373</v>
      </c>
      <c r="AA57" s="73">
        <f>SUM(AA58:AA62)</f>
        <v>383</v>
      </c>
      <c r="AB57" s="74">
        <f>SUM(AB58:AB62)</f>
        <v>0</v>
      </c>
      <c r="AC57" s="74">
        <f>SUM(AC58:AC61)</f>
        <v>16247754</v>
      </c>
      <c r="AD57" s="74">
        <f>IFERROR(AC57/(AA57+AB57),0)</f>
        <v>42422.334203655351</v>
      </c>
      <c r="AE57" s="82">
        <f>SUM(AE58:AE62)</f>
        <v>65528.219999999994</v>
      </c>
      <c r="AF57" s="37">
        <f>IFERROR(AE57/(AA57+AB57),0)</f>
        <v>171.09195822454308</v>
      </c>
      <c r="AG57" s="73">
        <f>SUM(AG58:AG62)</f>
        <v>153</v>
      </c>
      <c r="AH57" s="74">
        <f>SUM(AH58:AH62)</f>
        <v>0</v>
      </c>
      <c r="AI57" s="74">
        <f>SUM(AI58:AI61)</f>
        <v>5462852</v>
      </c>
      <c r="AJ57" s="74">
        <f>IFERROR(AI57/(AG57+AH57),0)</f>
        <v>35704.915032679739</v>
      </c>
      <c r="AK57" s="82">
        <f>SUM(AK58:AK62)</f>
        <v>29489.040000000001</v>
      </c>
      <c r="AL57" s="37">
        <f>IFERROR(AK57/(AG57+AH57),0)</f>
        <v>192.73882352941177</v>
      </c>
      <c r="AM57" s="73">
        <f>SUM(AM58:AM62)</f>
        <v>0</v>
      </c>
      <c r="AN57" s="74">
        <f>SUM(AN58:AN62)</f>
        <v>0</v>
      </c>
      <c r="AO57" s="74">
        <f>SUM(AO58:AO61)</f>
        <v>0</v>
      </c>
      <c r="AP57" s="74">
        <f>IFERROR(AO57/(AM57+AN57),0)</f>
        <v>0</v>
      </c>
      <c r="AQ57" s="82">
        <f>SUM(AQ58:AQ62)</f>
        <v>0</v>
      </c>
      <c r="AR57" s="37">
        <f>IFERROR(AQ57/(AM57+AN57),0)</f>
        <v>0</v>
      </c>
      <c r="AS57" s="73">
        <f>SUM(AS58:AS62)</f>
        <v>0</v>
      </c>
      <c r="AT57" s="74">
        <f>SUM(AT58:AT62)</f>
        <v>0</v>
      </c>
      <c r="AU57" s="74">
        <f>SUM(AU58:AU61)</f>
        <v>0</v>
      </c>
      <c r="AV57" s="74">
        <f>IFERROR(AU57/(AS57+AT57),0)</f>
        <v>0</v>
      </c>
      <c r="AW57" s="82">
        <f>SUM(AW58:AW62)</f>
        <v>0</v>
      </c>
      <c r="AX57" s="37">
        <f>IFERROR(AW57/(AS57+AT57),0)</f>
        <v>0</v>
      </c>
      <c r="AY57" s="73">
        <f>SUM(AY58:AY62)</f>
        <v>0</v>
      </c>
      <c r="AZ57" s="74">
        <f>SUM(AZ58:AZ62)</f>
        <v>0</v>
      </c>
      <c r="BA57" s="74">
        <f>SUM(BA58:BA61)</f>
        <v>0</v>
      </c>
      <c r="BB57" s="74">
        <f>IFERROR(BA57/(AY57+AZ57),0)</f>
        <v>0</v>
      </c>
      <c r="BC57" s="82">
        <f>SUM(BC58:BC62)</f>
        <v>0</v>
      </c>
      <c r="BD57" s="37">
        <f>IFERROR(BC57/(AY57+AZ57),0)</f>
        <v>0</v>
      </c>
      <c r="BE57" s="73">
        <f>SUM(BE58:BE62)</f>
        <v>0</v>
      </c>
      <c r="BF57" s="74">
        <f>SUM(BF58:BF62)</f>
        <v>0</v>
      </c>
      <c r="BG57" s="74">
        <f>SUM(BG58:BG61)</f>
        <v>0</v>
      </c>
      <c r="BH57" s="74">
        <f>IFERROR(BG57/(BE57+BF57),0)</f>
        <v>0</v>
      </c>
      <c r="BI57" s="82">
        <f>SUM(BI58:BI62)</f>
        <v>0</v>
      </c>
      <c r="BJ57" s="37">
        <f>IFERROR(BI57/(BE57+BF57),0)</f>
        <v>0</v>
      </c>
      <c r="BK57" s="73">
        <f>SUM(BK58:BK62)</f>
        <v>32122</v>
      </c>
      <c r="BL57" s="74">
        <f>SUM(BL58:BL62)</f>
        <v>0</v>
      </c>
      <c r="BM57" s="74">
        <f>SUM(BM58:BM61)</f>
        <v>91682073</v>
      </c>
      <c r="BN57" s="74">
        <f>IFERROR(BM57/(BK57+BL57),0)</f>
        <v>2854.1832077703752</v>
      </c>
      <c r="BO57" s="82">
        <f>SUM(BO58:BO62)</f>
        <v>723915.98</v>
      </c>
      <c r="BP57" s="37">
        <f>IFERROR(BO57/(BK57+BL57),0)</f>
        <v>22.536454143577611</v>
      </c>
    </row>
    <row r="58" spans="1:68" ht="19.5" customHeight="1" outlineLevel="1" x14ac:dyDescent="0.3">
      <c r="A58" s="154"/>
      <c r="B58" s="139" t="str" cm="1">
        <f t="array" ref="B58:B62">$B$10:$B$14</f>
        <v>ΟΙΚΙΑΚΟΣ</v>
      </c>
      <c r="C58" s="9">
        <v>13669</v>
      </c>
      <c r="D58" s="10"/>
      <c r="E58" s="10">
        <v>10831825</v>
      </c>
      <c r="F58" s="10">
        <f>IFERROR(E58/(C58+D58),0)</f>
        <v>792.43726680810596</v>
      </c>
      <c r="G58" s="30">
        <v>164004.70000000001</v>
      </c>
      <c r="H58" s="83">
        <f>IFERROR(G58/(C58+D58),0)</f>
        <v>11.998295412978273</v>
      </c>
      <c r="I58" s="9">
        <v>7849</v>
      </c>
      <c r="J58" s="10"/>
      <c r="K58" s="10">
        <v>6978050</v>
      </c>
      <c r="L58" s="10">
        <f>IFERROR(K58/(I58+J58),0)</f>
        <v>889.03681997706713</v>
      </c>
      <c r="M58" s="30">
        <v>128462.42</v>
      </c>
      <c r="N58" s="83">
        <f>IFERROR(M58/(I58+J58),0)</f>
        <v>16.366724423493437</v>
      </c>
      <c r="O58" s="9">
        <v>8934</v>
      </c>
      <c r="P58" s="10"/>
      <c r="Q58" s="10">
        <v>7902342</v>
      </c>
      <c r="R58" s="10">
        <f t="shared" si="4"/>
        <v>884.52451309603759</v>
      </c>
      <c r="S58" s="30">
        <v>149039.60999999999</v>
      </c>
      <c r="T58" s="83">
        <f t="shared" si="5"/>
        <v>16.682293485560777</v>
      </c>
      <c r="U58" s="9">
        <v>129</v>
      </c>
      <c r="V58" s="10"/>
      <c r="W58" s="10">
        <v>93527</v>
      </c>
      <c r="X58" s="10">
        <f>IFERROR(W58/(U58+V58),0)</f>
        <v>725.01550387596899</v>
      </c>
      <c r="Y58" s="30">
        <v>2470.11</v>
      </c>
      <c r="Z58" s="83">
        <f>IFERROR(Y58/(U58+V58),0)</f>
        <v>19.148139534883722</v>
      </c>
      <c r="AA58" s="9">
        <v>362</v>
      </c>
      <c r="AB58" s="10"/>
      <c r="AC58" s="10">
        <v>308679</v>
      </c>
      <c r="AD58" s="10">
        <f>IFERROR(AC58/(AA58+AB58),0)</f>
        <v>852.70441988950279</v>
      </c>
      <c r="AE58" s="30">
        <v>8096.11</v>
      </c>
      <c r="AF58" s="83">
        <f>IFERROR(AE58/(AA58+AB58),0)</f>
        <v>22.364944751381216</v>
      </c>
      <c r="AG58" s="9">
        <v>144</v>
      </c>
      <c r="AH58" s="10"/>
      <c r="AI58" s="10">
        <v>135533</v>
      </c>
      <c r="AJ58" s="10">
        <f>IFERROR(AI58/(AG58+AH58),0)</f>
        <v>941.20138888888891</v>
      </c>
      <c r="AK58" s="30">
        <v>3777.04</v>
      </c>
      <c r="AL58" s="83">
        <f>IFERROR(AK58/(AG58+AH58),0)</f>
        <v>26.229444444444443</v>
      </c>
      <c r="AM58" s="9"/>
      <c r="AN58" s="10"/>
      <c r="AO58" s="10"/>
      <c r="AP58" s="10">
        <f>IFERROR(AO58/(AM58+AN58),0)</f>
        <v>0</v>
      </c>
      <c r="AQ58" s="30"/>
      <c r="AR58" s="83">
        <f>IFERROR(AQ58/(AM58+AN58),0)</f>
        <v>0</v>
      </c>
      <c r="AS58" s="9"/>
      <c r="AT58" s="10"/>
      <c r="AU58" s="10"/>
      <c r="AV58" s="10">
        <f>IFERROR(AU58/(AS58+AT58),0)</f>
        <v>0</v>
      </c>
      <c r="AW58" s="30"/>
      <c r="AX58" s="83">
        <f>IFERROR(AW58/(AS58+AT58),0)</f>
        <v>0</v>
      </c>
      <c r="AY58" s="9"/>
      <c r="AZ58" s="10"/>
      <c r="BA58" s="10"/>
      <c r="BB58" s="10">
        <f>IFERROR(BA58/(AY58+AZ58),0)</f>
        <v>0</v>
      </c>
      <c r="BC58" s="30"/>
      <c r="BD58" s="83">
        <f>IFERROR(BC58/(AY58+AZ58),0)</f>
        <v>0</v>
      </c>
      <c r="BE58" s="9"/>
      <c r="BF58" s="10"/>
      <c r="BG58" s="10"/>
      <c r="BH58" s="10">
        <f>IFERROR(BG58/(BE58+BF58),0)</f>
        <v>0</v>
      </c>
      <c r="BI58" s="30"/>
      <c r="BJ58" s="83">
        <f>IFERROR(BI58/(BE58+BF58),0)</f>
        <v>0</v>
      </c>
      <c r="BK58" s="9" cm="1">
        <f t="array" ref="BK58">SUM(_xlfn._xlws.FILTER($C58:$BJ58,$C$8:$BJ$8=BK$8))</f>
        <v>31087</v>
      </c>
      <c r="BL58" s="10" cm="1">
        <f t="array" ref="BL58">SUM(_xlfn._xlws.FILTER($C58:$BJ58,$C$8:$BJ$8=BL$8))</f>
        <v>0</v>
      </c>
      <c r="BM58" s="10" cm="1">
        <f t="array" ref="BM58">SUM(_xlfn._xlws.FILTER($C58:$BJ58,$C$8:$BJ$8=BM$8))</f>
        <v>26249956</v>
      </c>
      <c r="BN58" s="10">
        <f>IFERROR(BM58/(BK58+BL58),0)</f>
        <v>844.40299803776497</v>
      </c>
      <c r="BO58" s="30" cm="1">
        <f t="array" ref="BO58">SUM(_xlfn._xlws.FILTER($C58:$BJ58,$C$8:$BJ$8=BO$8))</f>
        <v>455849.98999999993</v>
      </c>
      <c r="BP58" s="83">
        <f>IFERROR(BO58/(BK58+BL58),0)</f>
        <v>14.663685463376972</v>
      </c>
    </row>
    <row r="59" spans="1:68" ht="20.25" customHeight="1" outlineLevel="1" x14ac:dyDescent="0.3">
      <c r="A59" s="154"/>
      <c r="B59" s="139" t="str">
        <v>ΕΜΠΟΡΙΚΟΣ</v>
      </c>
      <c r="C59" s="9">
        <v>415</v>
      </c>
      <c r="D59" s="10"/>
      <c r="E59" s="10">
        <v>1917351</v>
      </c>
      <c r="F59" s="10">
        <f t="shared" ref="F59:F62" si="163">IFERROR(E59/(C59+D59),0)</f>
        <v>4620.122891566265</v>
      </c>
      <c r="G59" s="30">
        <v>27171.03</v>
      </c>
      <c r="H59" s="83">
        <f t="shared" ref="H59:H62" si="164">IFERROR(G59/(C59+D59),0)</f>
        <v>65.472361445783136</v>
      </c>
      <c r="I59" s="9">
        <v>184</v>
      </c>
      <c r="J59" s="10"/>
      <c r="K59" s="10">
        <v>742000</v>
      </c>
      <c r="L59" s="10">
        <f t="shared" ref="L59:L61" si="165">IFERROR(K59/(I59+J59),0)</f>
        <v>4032.608695652174</v>
      </c>
      <c r="M59" s="30">
        <v>12754.560000000001</v>
      </c>
      <c r="N59" s="83">
        <f t="shared" ref="N59:N62" si="166">IFERROR(M59/(I59+J59),0)</f>
        <v>69.318260869565222</v>
      </c>
      <c r="O59" s="9">
        <v>350</v>
      </c>
      <c r="P59" s="10"/>
      <c r="Q59" s="10">
        <v>2311178</v>
      </c>
      <c r="R59" s="10">
        <f t="shared" si="4"/>
        <v>6603.3657142857146</v>
      </c>
      <c r="S59" s="30">
        <v>41204.239999999998</v>
      </c>
      <c r="T59" s="83">
        <f t="shared" si="5"/>
        <v>117.7264</v>
      </c>
      <c r="U59" s="9">
        <v>2</v>
      </c>
      <c r="V59" s="10"/>
      <c r="W59" s="10">
        <v>7149</v>
      </c>
      <c r="X59" s="10">
        <f t="shared" ref="X59:X61" si="167">IFERROR(W59/(U59+V59),0)</f>
        <v>3574.5</v>
      </c>
      <c r="Y59" s="30">
        <v>149.03</v>
      </c>
      <c r="Z59" s="83">
        <f t="shared" ref="Z59:Z62" si="168">IFERROR(Y59/(U59+V59),0)</f>
        <v>74.515000000000001</v>
      </c>
      <c r="AA59" s="9">
        <v>8</v>
      </c>
      <c r="AB59" s="10"/>
      <c r="AC59" s="10">
        <v>74036</v>
      </c>
      <c r="AD59" s="10">
        <f t="shared" ref="AD59:AD61" si="169">IFERROR(AC59/(AA59+AB59),0)</f>
        <v>9254.5</v>
      </c>
      <c r="AE59" s="30">
        <v>1255.8399999999999</v>
      </c>
      <c r="AF59" s="83">
        <f t="shared" ref="AF59:AF62" si="170">IFERROR(AE59/(AA59+AB59),0)</f>
        <v>156.97999999999999</v>
      </c>
      <c r="AG59" s="9">
        <v>3</v>
      </c>
      <c r="AH59" s="10"/>
      <c r="AI59" s="10">
        <v>272722</v>
      </c>
      <c r="AJ59" s="10">
        <f t="shared" ref="AJ59:AJ61" si="171">IFERROR(AI59/(AG59+AH59),0)</f>
        <v>90907.333333333328</v>
      </c>
      <c r="AK59" s="30">
        <v>3604.37</v>
      </c>
      <c r="AL59" s="83">
        <f t="shared" ref="AL59:AL62" si="172">IFERROR(AK59/(AG59+AH59),0)</f>
        <v>1201.4566666666667</v>
      </c>
      <c r="AM59" s="9"/>
      <c r="AN59" s="10"/>
      <c r="AO59" s="10"/>
      <c r="AP59" s="10">
        <f t="shared" ref="AP59:AP61" si="173">IFERROR(AO59/(AM59+AN59),0)</f>
        <v>0</v>
      </c>
      <c r="AQ59" s="30"/>
      <c r="AR59" s="83">
        <f t="shared" ref="AR59:AR62" si="174">IFERROR(AQ59/(AM59+AN59),0)</f>
        <v>0</v>
      </c>
      <c r="AS59" s="9"/>
      <c r="AT59" s="10"/>
      <c r="AU59" s="10"/>
      <c r="AV59" s="10">
        <f t="shared" ref="AV59:AV61" si="175">IFERROR(AU59/(AS59+AT59),0)</f>
        <v>0</v>
      </c>
      <c r="AW59" s="30"/>
      <c r="AX59" s="83">
        <f t="shared" ref="AX59:AX62" si="176">IFERROR(AW59/(AS59+AT59),0)</f>
        <v>0</v>
      </c>
      <c r="AY59" s="9"/>
      <c r="AZ59" s="10"/>
      <c r="BA59" s="10"/>
      <c r="BB59" s="10">
        <f t="shared" ref="BB59:BB61" si="177">IFERROR(BA59/(AY59+AZ59),0)</f>
        <v>0</v>
      </c>
      <c r="BC59" s="30"/>
      <c r="BD59" s="83">
        <f t="shared" ref="BD59:BD62" si="178">IFERROR(BC59/(AY59+AZ59),0)</f>
        <v>0</v>
      </c>
      <c r="BE59" s="9"/>
      <c r="BF59" s="10"/>
      <c r="BG59" s="10"/>
      <c r="BH59" s="10">
        <f t="shared" ref="BH59:BH61" si="179">IFERROR(BG59/(BE59+BF59),0)</f>
        <v>0</v>
      </c>
      <c r="BI59" s="30"/>
      <c r="BJ59" s="83">
        <f t="shared" ref="BJ59:BJ62" si="180">IFERROR(BI59/(BE59+BF59),0)</f>
        <v>0</v>
      </c>
      <c r="BK59" s="9" cm="1">
        <f t="array" ref="BK59">SUM(_xlfn._xlws.FILTER($C59:$BJ59,$C$8:$BJ$8=BK$8))</f>
        <v>962</v>
      </c>
      <c r="BL59" s="10" cm="1">
        <f t="array" ref="BL59">SUM(_xlfn._xlws.FILTER($C59:$BJ59,$C$8:$BJ$8=BL$8))</f>
        <v>0</v>
      </c>
      <c r="BM59" s="10" cm="1">
        <f t="array" ref="BM59">SUM(_xlfn._xlws.FILTER($C59:$BJ59,$C$8:$BJ$8=BM$8))</f>
        <v>5324436</v>
      </c>
      <c r="BN59" s="10">
        <f t="shared" ref="BN59:BN61" si="181">IFERROR(BM59/(BK59+BL59),0)</f>
        <v>5534.7567567567567</v>
      </c>
      <c r="BO59" s="30" cm="1">
        <f t="array" ref="BO59">SUM(_xlfn._xlws.FILTER($C59:$BJ59,$C$8:$BJ$8=BO$8))</f>
        <v>86139.069999999978</v>
      </c>
      <c r="BP59" s="83">
        <f t="shared" ref="BP59:BP62" si="182">IFERROR(BO59/(BK59+BL59),0)</f>
        <v>89.541652806652777</v>
      </c>
    </row>
    <row r="60" spans="1:68" ht="20.25" customHeight="1" outlineLevel="1" x14ac:dyDescent="0.3">
      <c r="A60" s="154"/>
      <c r="B60" s="139" t="str">
        <v>CNG</v>
      </c>
      <c r="C60" s="9"/>
      <c r="D60" s="10"/>
      <c r="E60" s="10"/>
      <c r="F60" s="10">
        <f t="shared" si="163"/>
        <v>0</v>
      </c>
      <c r="G60" s="30"/>
      <c r="H60" s="83">
        <f t="shared" si="164"/>
        <v>0</v>
      </c>
      <c r="I60" s="9"/>
      <c r="J60" s="10"/>
      <c r="K60" s="10"/>
      <c r="L60" s="10">
        <f t="shared" si="165"/>
        <v>0</v>
      </c>
      <c r="M60" s="30"/>
      <c r="N60" s="83">
        <f t="shared" si="166"/>
        <v>0</v>
      </c>
      <c r="O60" s="9" t="s">
        <v>104</v>
      </c>
      <c r="P60" s="10"/>
      <c r="Q60" s="10" t="s">
        <v>104</v>
      </c>
      <c r="R60" s="10">
        <f t="shared" si="4"/>
        <v>0</v>
      </c>
      <c r="S60" s="30" t="s">
        <v>104</v>
      </c>
      <c r="T60" s="83">
        <f t="shared" si="5"/>
        <v>0</v>
      </c>
      <c r="U60" s="9"/>
      <c r="V60" s="10"/>
      <c r="W60" s="10"/>
      <c r="X60" s="10">
        <f t="shared" si="167"/>
        <v>0</v>
      </c>
      <c r="Y60" s="30"/>
      <c r="Z60" s="83">
        <f t="shared" si="168"/>
        <v>0</v>
      </c>
      <c r="AA60" s="9"/>
      <c r="AB60" s="10"/>
      <c r="AC60" s="10"/>
      <c r="AD60" s="10">
        <f t="shared" si="169"/>
        <v>0</v>
      </c>
      <c r="AE60" s="30"/>
      <c r="AF60" s="83">
        <f t="shared" si="170"/>
        <v>0</v>
      </c>
      <c r="AG60" s="9"/>
      <c r="AH60" s="10"/>
      <c r="AI60" s="10"/>
      <c r="AJ60" s="10">
        <f t="shared" si="171"/>
        <v>0</v>
      </c>
      <c r="AK60" s="30"/>
      <c r="AL60" s="83">
        <f t="shared" si="172"/>
        <v>0</v>
      </c>
      <c r="AM60" s="9"/>
      <c r="AN60" s="10"/>
      <c r="AO60" s="10"/>
      <c r="AP60" s="10">
        <f t="shared" si="173"/>
        <v>0</v>
      </c>
      <c r="AQ60" s="30"/>
      <c r="AR60" s="83">
        <f t="shared" si="174"/>
        <v>0</v>
      </c>
      <c r="AS60" s="9"/>
      <c r="AT60" s="10"/>
      <c r="AU60" s="10"/>
      <c r="AV60" s="10">
        <f t="shared" si="175"/>
        <v>0</v>
      </c>
      <c r="AW60" s="30"/>
      <c r="AX60" s="83">
        <f t="shared" si="176"/>
        <v>0</v>
      </c>
      <c r="AY60" s="9"/>
      <c r="AZ60" s="10"/>
      <c r="BA60" s="10"/>
      <c r="BB60" s="10">
        <f t="shared" si="177"/>
        <v>0</v>
      </c>
      <c r="BC60" s="30"/>
      <c r="BD60" s="83">
        <f t="shared" si="178"/>
        <v>0</v>
      </c>
      <c r="BE60" s="9"/>
      <c r="BF60" s="10"/>
      <c r="BG60" s="10"/>
      <c r="BH60" s="10">
        <f t="shared" si="179"/>
        <v>0</v>
      </c>
      <c r="BI60" s="30"/>
      <c r="BJ60" s="83">
        <f t="shared" si="180"/>
        <v>0</v>
      </c>
      <c r="BK60" s="9" cm="1">
        <f t="array" ref="BK60">SUM(_xlfn._xlws.FILTER($C60:$BJ60,$C$8:$BJ$8=BK$8))</f>
        <v>0</v>
      </c>
      <c r="BL60" s="10" cm="1">
        <f t="array" ref="BL60">SUM(_xlfn._xlws.FILTER($C60:$BJ60,$C$8:$BJ$8=BL$8))</f>
        <v>0</v>
      </c>
      <c r="BM60" s="10" cm="1">
        <f t="array" ref="BM60">SUM(_xlfn._xlws.FILTER($C60:$BJ60,$C$8:$BJ$8=BM$8))</f>
        <v>0</v>
      </c>
      <c r="BN60" s="10">
        <f t="shared" si="181"/>
        <v>0</v>
      </c>
      <c r="BO60" s="30" cm="1">
        <f t="array" ref="BO60">SUM(_xlfn._xlws.FILTER($C60:$BJ60,$C$8:$BJ$8=BO$8))</f>
        <v>0</v>
      </c>
      <c r="BP60" s="83">
        <f t="shared" si="182"/>
        <v>0</v>
      </c>
    </row>
    <row r="61" spans="1:68" ht="19.5" customHeight="1" outlineLevel="1" x14ac:dyDescent="0.3">
      <c r="A61" s="154"/>
      <c r="B61" s="139" t="str">
        <v>ΒΙΟΜΗΧΑΝΙΚΟΣ</v>
      </c>
      <c r="C61" s="9">
        <v>5</v>
      </c>
      <c r="D61" s="10"/>
      <c r="E61" s="10">
        <v>1794940</v>
      </c>
      <c r="F61" s="10">
        <f t="shared" si="163"/>
        <v>358988</v>
      </c>
      <c r="G61" s="30">
        <v>2376.23</v>
      </c>
      <c r="H61" s="83">
        <f t="shared" si="164"/>
        <v>475.24599999999998</v>
      </c>
      <c r="I61" s="9">
        <v>7</v>
      </c>
      <c r="J61" s="10"/>
      <c r="K61" s="10">
        <v>3331137</v>
      </c>
      <c r="L61" s="10">
        <f t="shared" si="165"/>
        <v>475876.71428571426</v>
      </c>
      <c r="M61" s="30">
        <v>11090.32</v>
      </c>
      <c r="N61" s="83">
        <f t="shared" si="166"/>
        <v>1584.3314285714284</v>
      </c>
      <c r="O61" s="9">
        <v>13</v>
      </c>
      <c r="P61" s="10"/>
      <c r="Q61" s="10">
        <v>10310302</v>
      </c>
      <c r="R61" s="10">
        <f t="shared" si="4"/>
        <v>793100.15384615387</v>
      </c>
      <c r="S61" s="30">
        <v>18024.28</v>
      </c>
      <c r="T61" s="83">
        <f t="shared" si="5"/>
        <v>1386.4830769230769</v>
      </c>
      <c r="U61" s="9">
        <v>27</v>
      </c>
      <c r="V61" s="10"/>
      <c r="W61" s="10">
        <v>23751666</v>
      </c>
      <c r="X61" s="10">
        <f t="shared" si="167"/>
        <v>879691.33333333337</v>
      </c>
      <c r="Y61" s="30">
        <v>72080.710000000006</v>
      </c>
      <c r="Z61" s="83">
        <f t="shared" si="168"/>
        <v>2669.6559259259261</v>
      </c>
      <c r="AA61" s="9">
        <v>13</v>
      </c>
      <c r="AB61" s="10"/>
      <c r="AC61" s="10">
        <v>15865039</v>
      </c>
      <c r="AD61" s="10">
        <f t="shared" si="169"/>
        <v>1220387.6153846155</v>
      </c>
      <c r="AE61" s="30">
        <v>56176.27</v>
      </c>
      <c r="AF61" s="83">
        <f t="shared" si="170"/>
        <v>4321.2515384615381</v>
      </c>
      <c r="AG61" s="9">
        <v>6</v>
      </c>
      <c r="AH61" s="10"/>
      <c r="AI61" s="10">
        <v>5054597</v>
      </c>
      <c r="AJ61" s="10">
        <f t="shared" si="171"/>
        <v>842432.83333333337</v>
      </c>
      <c r="AK61" s="30">
        <v>22107.63</v>
      </c>
      <c r="AL61" s="83">
        <f t="shared" si="172"/>
        <v>3684.605</v>
      </c>
      <c r="AM61" s="9"/>
      <c r="AN61" s="10"/>
      <c r="AO61" s="10"/>
      <c r="AP61" s="10">
        <f t="shared" si="173"/>
        <v>0</v>
      </c>
      <c r="AQ61" s="30"/>
      <c r="AR61" s="83">
        <f t="shared" si="174"/>
        <v>0</v>
      </c>
      <c r="AS61" s="9"/>
      <c r="AT61" s="10"/>
      <c r="AU61" s="10"/>
      <c r="AV61" s="10">
        <f t="shared" si="175"/>
        <v>0</v>
      </c>
      <c r="AW61" s="30"/>
      <c r="AX61" s="83">
        <f t="shared" si="176"/>
        <v>0</v>
      </c>
      <c r="AY61" s="9"/>
      <c r="AZ61" s="10"/>
      <c r="BA61" s="10"/>
      <c r="BB61" s="10">
        <f t="shared" si="177"/>
        <v>0</v>
      </c>
      <c r="BC61" s="30"/>
      <c r="BD61" s="83">
        <f t="shared" si="178"/>
        <v>0</v>
      </c>
      <c r="BE61" s="9"/>
      <c r="BF61" s="10"/>
      <c r="BG61" s="10"/>
      <c r="BH61" s="10">
        <f t="shared" si="179"/>
        <v>0</v>
      </c>
      <c r="BI61" s="30"/>
      <c r="BJ61" s="83">
        <f t="shared" si="180"/>
        <v>0</v>
      </c>
      <c r="BK61" s="9" cm="1">
        <f t="array" ref="BK61">SUM(_xlfn._xlws.FILTER($C61:$BJ61,$C$8:$BJ$8=BK$8))</f>
        <v>71</v>
      </c>
      <c r="BL61" s="10" cm="1">
        <f t="array" ref="BL61">SUM(_xlfn._xlws.FILTER($C61:$BJ61,$C$8:$BJ$8=BL$8))</f>
        <v>0</v>
      </c>
      <c r="BM61" s="10" cm="1">
        <f t="array" ref="BM61">SUM(_xlfn._xlws.FILTER($C61:$BJ61,$C$8:$BJ$8=BM$8))</f>
        <v>60107681</v>
      </c>
      <c r="BN61" s="10">
        <f t="shared" si="181"/>
        <v>846587.05633802817</v>
      </c>
      <c r="BO61" s="30" cm="1">
        <f t="array" ref="BO61">SUM(_xlfn._xlws.FILTER($C61:$BJ61,$C$8:$BJ$8=BO$8))</f>
        <v>181855.44</v>
      </c>
      <c r="BP61" s="83">
        <f t="shared" si="182"/>
        <v>2561.3442253521125</v>
      </c>
    </row>
    <row r="62" spans="1:68" ht="19.5" customHeight="1" outlineLevel="1" thickBot="1" x14ac:dyDescent="0.35">
      <c r="A62" s="155"/>
      <c r="B62" s="139" t="str">
        <v>ΚΛΙΜΑΤΙΣΜΟΣ / ΣΥΜΠΑΡΑΓΩΓΗ</v>
      </c>
      <c r="C62" s="208"/>
      <c r="D62" s="209"/>
      <c r="E62" s="157"/>
      <c r="F62" s="10">
        <f t="shared" si="163"/>
        <v>0</v>
      </c>
      <c r="G62" s="140"/>
      <c r="H62" s="83">
        <f t="shared" si="164"/>
        <v>0</v>
      </c>
      <c r="I62" s="208"/>
      <c r="J62" s="209"/>
      <c r="K62" s="157"/>
      <c r="L62" s="10">
        <f>IFERROR(K62/(I62+J62),0)</f>
        <v>0</v>
      </c>
      <c r="M62" s="140"/>
      <c r="N62" s="83">
        <f t="shared" si="166"/>
        <v>0</v>
      </c>
      <c r="O62" s="208">
        <v>2</v>
      </c>
      <c r="P62" s="209"/>
      <c r="Q62" s="157">
        <v>7847</v>
      </c>
      <c r="R62" s="10">
        <f t="shared" si="4"/>
        <v>3923.5</v>
      </c>
      <c r="S62" s="140">
        <v>71.48</v>
      </c>
      <c r="T62" s="83">
        <f t="shared" si="5"/>
        <v>35.74</v>
      </c>
      <c r="U62" s="208"/>
      <c r="V62" s="209"/>
      <c r="W62" s="157"/>
      <c r="X62" s="10">
        <f>IFERROR(W62/(U62+V62),0)</f>
        <v>0</v>
      </c>
      <c r="Y62" s="140"/>
      <c r="Z62" s="83">
        <f t="shared" si="168"/>
        <v>0</v>
      </c>
      <c r="AA62" s="208"/>
      <c r="AB62" s="209"/>
      <c r="AC62" s="157"/>
      <c r="AD62" s="10">
        <f>IFERROR(AC62/(AA62+AB62),0)</f>
        <v>0</v>
      </c>
      <c r="AE62" s="140"/>
      <c r="AF62" s="83">
        <f t="shared" si="170"/>
        <v>0</v>
      </c>
      <c r="AG62" s="208"/>
      <c r="AH62" s="209"/>
      <c r="AI62" s="157"/>
      <c r="AJ62" s="10">
        <f>IFERROR(AI62/(AG62+AH62),0)</f>
        <v>0</v>
      </c>
      <c r="AK62" s="140"/>
      <c r="AL62" s="83">
        <f t="shared" si="172"/>
        <v>0</v>
      </c>
      <c r="AM62" s="208"/>
      <c r="AN62" s="209"/>
      <c r="AO62" s="157"/>
      <c r="AP62" s="10">
        <f>IFERROR(AO62/(AM62+AN62),0)</f>
        <v>0</v>
      </c>
      <c r="AQ62" s="140"/>
      <c r="AR62" s="83">
        <f t="shared" si="174"/>
        <v>0</v>
      </c>
      <c r="AS62" s="208"/>
      <c r="AT62" s="209"/>
      <c r="AU62" s="157"/>
      <c r="AV62" s="10">
        <f>IFERROR(AU62/(AS62+AT62),0)</f>
        <v>0</v>
      </c>
      <c r="AW62" s="140"/>
      <c r="AX62" s="83">
        <f t="shared" si="176"/>
        <v>0</v>
      </c>
      <c r="AY62" s="208"/>
      <c r="AZ62" s="209"/>
      <c r="BA62" s="157"/>
      <c r="BB62" s="10">
        <f>IFERROR(BA62/(AY62+AZ62),0)</f>
        <v>0</v>
      </c>
      <c r="BC62" s="140"/>
      <c r="BD62" s="83">
        <f t="shared" si="178"/>
        <v>0</v>
      </c>
      <c r="BE62" s="208"/>
      <c r="BF62" s="209"/>
      <c r="BG62" s="157"/>
      <c r="BH62" s="10">
        <f>IFERROR(BG62/(BE62+BF62),0)</f>
        <v>0</v>
      </c>
      <c r="BI62" s="140"/>
      <c r="BJ62" s="83">
        <f t="shared" si="180"/>
        <v>0</v>
      </c>
      <c r="BK62" s="208" cm="1">
        <f t="array" ref="BK62">SUM(_xlfn._xlws.FILTER($C62:$BJ62,$C$8:$BJ$8=BK$8))</f>
        <v>2</v>
      </c>
      <c r="BL62" s="209" cm="1">
        <f t="array" ref="BL62">SUM(_xlfn._xlws.FILTER($C62:$BJ62,$C$8:$BJ$8=BL$8))</f>
        <v>0</v>
      </c>
      <c r="BM62" s="157" cm="1">
        <f t="array" ref="BM62">SUM(_xlfn._xlws.FILTER($C62:$BJ62,$C$8:$BJ$8=BM$8))</f>
        <v>7847</v>
      </c>
      <c r="BN62" s="10">
        <f>IFERROR(BM62/(BK62+BL62),0)</f>
        <v>3923.5</v>
      </c>
      <c r="BO62" s="140" cm="1">
        <f t="array" ref="BO62">SUM(_xlfn._xlws.FILTER($C62:$BJ62,$C$8:$BJ$8=BO$8))</f>
        <v>71.48</v>
      </c>
      <c r="BP62" s="83">
        <f t="shared" si="182"/>
        <v>35.74</v>
      </c>
    </row>
    <row r="63" spans="1:68" ht="18" x14ac:dyDescent="0.3">
      <c r="A63" s="153">
        <v>10</v>
      </c>
      <c r="B63" s="141" t="s">
        <v>172</v>
      </c>
      <c r="C63" s="73">
        <f>SUM(C64:C68)</f>
        <v>1</v>
      </c>
      <c r="D63" s="74">
        <v>0</v>
      </c>
      <c r="E63" s="74">
        <f>SUM(E64:E67)</f>
        <v>3549</v>
      </c>
      <c r="F63" s="74">
        <f>IFERROR(E63/(C63+D63),0)</f>
        <v>3549</v>
      </c>
      <c r="G63" s="82">
        <f>SUM(G64:G68)</f>
        <v>3.74</v>
      </c>
      <c r="H63" s="37">
        <f>IFERROR(G63/(C63+D63),0)</f>
        <v>3.74</v>
      </c>
      <c r="I63" s="73">
        <f>SUM(I64:I68)</f>
        <v>0</v>
      </c>
      <c r="J63" s="74">
        <f>SUM(J64:J68)</f>
        <v>0</v>
      </c>
      <c r="K63" s="74">
        <f>SUM(K64:K67)</f>
        <v>0</v>
      </c>
      <c r="L63" s="74">
        <f>IFERROR(K63/(I63+J63),0)</f>
        <v>0</v>
      </c>
      <c r="M63" s="82">
        <f>SUM(M64:M68)</f>
        <v>0</v>
      </c>
      <c r="N63" s="37">
        <f>IFERROR(M63/(I63+J63),0)</f>
        <v>0</v>
      </c>
      <c r="O63" s="73">
        <f>SUM(O64:O68)</f>
        <v>4</v>
      </c>
      <c r="P63" s="74">
        <f>SUM(P64:P68)</f>
        <v>0</v>
      </c>
      <c r="Q63" s="74">
        <f>SUM(Q64:Q68)</f>
        <v>7260761</v>
      </c>
      <c r="R63" s="74">
        <f t="shared" si="4"/>
        <v>1815190.25</v>
      </c>
      <c r="S63" s="82">
        <f>SUM(S64:S68)</f>
        <v>10125.049999999999</v>
      </c>
      <c r="T63" s="37">
        <f t="shared" si="5"/>
        <v>2531.2624999999998</v>
      </c>
      <c r="U63" s="73">
        <f>SUM(U64:U68)</f>
        <v>0</v>
      </c>
      <c r="V63" s="74">
        <f>SUM(V64:V68)</f>
        <v>0</v>
      </c>
      <c r="W63" s="74">
        <f>SUM(W64:W67)</f>
        <v>0</v>
      </c>
      <c r="X63" s="74">
        <f>IFERROR(W63/(U63+V63),0)</f>
        <v>0</v>
      </c>
      <c r="Y63" s="82">
        <f>SUM(Y64:Y68)</f>
        <v>0</v>
      </c>
      <c r="Z63" s="37">
        <f>IFERROR(Y63/(U63+V63),0)</f>
        <v>0</v>
      </c>
      <c r="AA63" s="73">
        <f>SUM(AA64:AA68)</f>
        <v>0</v>
      </c>
      <c r="AB63" s="74">
        <f>SUM(AB64:AB68)</f>
        <v>0</v>
      </c>
      <c r="AC63" s="74">
        <f>SUM(AC64:AC67)</f>
        <v>0</v>
      </c>
      <c r="AD63" s="74">
        <f>IFERROR(AC63/(AA63+AB63),0)</f>
        <v>0</v>
      </c>
      <c r="AE63" s="82">
        <f>SUM(AE64:AE68)</f>
        <v>0</v>
      </c>
      <c r="AF63" s="37">
        <f>IFERROR(AE63/(AA63+AB63),0)</f>
        <v>0</v>
      </c>
      <c r="AG63" s="73">
        <f>SUM(AG64:AG68)</f>
        <v>0</v>
      </c>
      <c r="AH63" s="74">
        <f>SUM(AH64:AH68)</f>
        <v>0</v>
      </c>
      <c r="AI63" s="74">
        <f>SUM(AI64:AI67)</f>
        <v>0</v>
      </c>
      <c r="AJ63" s="74">
        <f>IFERROR(AI63/(AG63+AH63),0)</f>
        <v>0</v>
      </c>
      <c r="AK63" s="82">
        <f>SUM(AK64:AK68)</f>
        <v>0</v>
      </c>
      <c r="AL63" s="37">
        <f>IFERROR(AK63/(AG63+AH63),0)</f>
        <v>0</v>
      </c>
      <c r="AM63" s="73">
        <f>SUM(AM64:AM68)</f>
        <v>0</v>
      </c>
      <c r="AN63" s="74">
        <f>SUM(AN64:AN68)</f>
        <v>0</v>
      </c>
      <c r="AO63" s="74">
        <f>SUM(AO64:AO67)</f>
        <v>0</v>
      </c>
      <c r="AP63" s="74">
        <f>IFERROR(AO63/(AM63+AN63),0)</f>
        <v>0</v>
      </c>
      <c r="AQ63" s="82">
        <f>SUM(AQ64:AQ68)</f>
        <v>0</v>
      </c>
      <c r="AR63" s="37">
        <f>IFERROR(AQ63/(AM63+AN63),0)</f>
        <v>0</v>
      </c>
      <c r="AS63" s="73">
        <f>SUM(AS64:AS68)</f>
        <v>0</v>
      </c>
      <c r="AT63" s="74">
        <f>SUM(AT64:AT68)</f>
        <v>0</v>
      </c>
      <c r="AU63" s="74">
        <f>SUM(AU64:AU67)</f>
        <v>0</v>
      </c>
      <c r="AV63" s="74">
        <f>IFERROR(AU63/(AS63+AT63),0)</f>
        <v>0</v>
      </c>
      <c r="AW63" s="82">
        <f>SUM(AW64:AW68)</f>
        <v>0</v>
      </c>
      <c r="AX63" s="37">
        <f>IFERROR(AW63/(AS63+AT63),0)</f>
        <v>0</v>
      </c>
      <c r="AY63" s="73">
        <f>SUM(AY64:AY68)</f>
        <v>0</v>
      </c>
      <c r="AZ63" s="74">
        <f>SUM(AZ64:AZ68)</f>
        <v>0</v>
      </c>
      <c r="BA63" s="74">
        <f>SUM(BA64:BA67)</f>
        <v>0</v>
      </c>
      <c r="BB63" s="74">
        <f>IFERROR(BA63/(AY63+AZ63),0)</f>
        <v>0</v>
      </c>
      <c r="BC63" s="82">
        <f>SUM(BC64:BC68)</f>
        <v>0</v>
      </c>
      <c r="BD63" s="37">
        <f>IFERROR(BC63/(AY63+AZ63),0)</f>
        <v>0</v>
      </c>
      <c r="BE63" s="73">
        <f>SUM(BE64:BE68)</f>
        <v>0</v>
      </c>
      <c r="BF63" s="74">
        <f>SUM(BF64:BF68)</f>
        <v>0</v>
      </c>
      <c r="BG63" s="74">
        <f>SUM(BG64:BG67)</f>
        <v>0</v>
      </c>
      <c r="BH63" s="74">
        <f>IFERROR(BG63/(BE63+BF63),0)</f>
        <v>0</v>
      </c>
      <c r="BI63" s="82">
        <f>SUM(BI64:BI68)</f>
        <v>0</v>
      </c>
      <c r="BJ63" s="37">
        <f>IFERROR(BI63/(BE63+BF63),0)</f>
        <v>0</v>
      </c>
      <c r="BK63" s="73">
        <f>SUM(BK64:BK68)</f>
        <v>5</v>
      </c>
      <c r="BL63" s="74">
        <f>SUM(BL64:BL68)</f>
        <v>0</v>
      </c>
      <c r="BM63" s="74">
        <f>SUM(BM64:BM67)</f>
        <v>7264310</v>
      </c>
      <c r="BN63" s="74">
        <f>IFERROR(BM63/(BK63+BL63),0)</f>
        <v>1452862</v>
      </c>
      <c r="BO63" s="82">
        <f>SUM(BO64:BO68)</f>
        <v>10128.789999999999</v>
      </c>
      <c r="BP63" s="37">
        <f>IFERROR(BO63/(BK63+BL63),0)</f>
        <v>2025.7579999999998</v>
      </c>
    </row>
    <row r="64" spans="1:68" ht="19.5" customHeight="1" outlineLevel="1" x14ac:dyDescent="0.3">
      <c r="A64" s="154"/>
      <c r="B64" s="139" t="str" cm="1">
        <f t="array" ref="B64:B68">$B$10:$B$14</f>
        <v>ΟΙΚΙΑΚΟΣ</v>
      </c>
      <c r="C64" s="9"/>
      <c r="D64" s="10"/>
      <c r="E64" s="10"/>
      <c r="F64" s="10">
        <f>IFERROR(E64/(C64+D64),0)</f>
        <v>0</v>
      </c>
      <c r="G64" s="30"/>
      <c r="H64" s="83">
        <f>IFERROR(G64/(C64+D64),0)</f>
        <v>0</v>
      </c>
      <c r="I64" s="9"/>
      <c r="J64" s="10"/>
      <c r="K64" s="10"/>
      <c r="L64" s="10">
        <f>IFERROR(K64/(I64+J64),0)</f>
        <v>0</v>
      </c>
      <c r="M64" s="30"/>
      <c r="N64" s="83">
        <f>IFERROR(M64/(I64+J64),0)</f>
        <v>0</v>
      </c>
      <c r="O64" s="9" t="s">
        <v>104</v>
      </c>
      <c r="P64" s="10"/>
      <c r="Q64" s="10" t="s">
        <v>104</v>
      </c>
      <c r="R64" s="10">
        <f t="shared" si="4"/>
        <v>0</v>
      </c>
      <c r="S64" s="30" t="s">
        <v>104</v>
      </c>
      <c r="T64" s="83">
        <f t="shared" si="5"/>
        <v>0</v>
      </c>
      <c r="U64" s="9"/>
      <c r="V64" s="10"/>
      <c r="W64" s="10"/>
      <c r="X64" s="10">
        <f>IFERROR(W64/(U64+V64),0)</f>
        <v>0</v>
      </c>
      <c r="Y64" s="30"/>
      <c r="Z64" s="83">
        <f>IFERROR(Y64/(U64+V64),0)</f>
        <v>0</v>
      </c>
      <c r="AA64" s="9"/>
      <c r="AB64" s="10"/>
      <c r="AC64" s="10"/>
      <c r="AD64" s="10">
        <f>IFERROR(AC64/(AA64+AB64),0)</f>
        <v>0</v>
      </c>
      <c r="AE64" s="30"/>
      <c r="AF64" s="83">
        <f>IFERROR(AE64/(AA64+AB64),0)</f>
        <v>0</v>
      </c>
      <c r="AG64" s="9"/>
      <c r="AH64" s="10"/>
      <c r="AI64" s="10"/>
      <c r="AJ64" s="10">
        <f>IFERROR(AI64/(AG64+AH64),0)</f>
        <v>0</v>
      </c>
      <c r="AK64" s="30"/>
      <c r="AL64" s="83">
        <f>IFERROR(AK64/(AG64+AH64),0)</f>
        <v>0</v>
      </c>
      <c r="AM64" s="9"/>
      <c r="AN64" s="10"/>
      <c r="AO64" s="10"/>
      <c r="AP64" s="10">
        <f>IFERROR(AO64/(AM64+AN64),0)</f>
        <v>0</v>
      </c>
      <c r="AQ64" s="30"/>
      <c r="AR64" s="83">
        <f>IFERROR(AQ64/(AM64+AN64),0)</f>
        <v>0</v>
      </c>
      <c r="AS64" s="9"/>
      <c r="AT64" s="10"/>
      <c r="AU64" s="10"/>
      <c r="AV64" s="10">
        <f>IFERROR(AU64/(AS64+AT64),0)</f>
        <v>0</v>
      </c>
      <c r="AW64" s="30"/>
      <c r="AX64" s="83">
        <f>IFERROR(AW64/(AS64+AT64),0)</f>
        <v>0</v>
      </c>
      <c r="AY64" s="9"/>
      <c r="AZ64" s="10"/>
      <c r="BA64" s="10"/>
      <c r="BB64" s="10">
        <f>IFERROR(BA64/(AY64+AZ64),0)</f>
        <v>0</v>
      </c>
      <c r="BC64" s="30"/>
      <c r="BD64" s="83">
        <f>IFERROR(BC64/(AY64+AZ64),0)</f>
        <v>0</v>
      </c>
      <c r="BE64" s="9"/>
      <c r="BF64" s="10"/>
      <c r="BG64" s="10"/>
      <c r="BH64" s="10">
        <f>IFERROR(BG64/(BE64+BF64),0)</f>
        <v>0</v>
      </c>
      <c r="BI64" s="30"/>
      <c r="BJ64" s="83">
        <f>IFERROR(BI64/(BE64+BF64),0)</f>
        <v>0</v>
      </c>
      <c r="BK64" s="9" cm="1">
        <f t="array" ref="BK64">SUM(_xlfn._xlws.FILTER($C64:$BJ64,$C$8:$BJ$8=BK$8))</f>
        <v>0</v>
      </c>
      <c r="BL64" s="10" cm="1">
        <f t="array" ref="BL64">SUM(_xlfn._xlws.FILTER($C64:$BJ64,$C$8:$BJ$8=BL$8))</f>
        <v>0</v>
      </c>
      <c r="BM64" s="10" cm="1">
        <f t="array" ref="BM64">SUM(_xlfn._xlws.FILTER($C64:$BJ64,$C$8:$BJ$8=BM$8))</f>
        <v>0</v>
      </c>
      <c r="BN64" s="10">
        <f>IFERROR(BM64/(BK64+BL64),0)</f>
        <v>0</v>
      </c>
      <c r="BO64" s="30" cm="1">
        <f t="array" ref="BO64">SUM(_xlfn._xlws.FILTER($C64:$BJ64,$C$8:$BJ$8=BO$8))</f>
        <v>0</v>
      </c>
      <c r="BP64" s="83">
        <f>IFERROR(BO64/(BK64+BL64),0)</f>
        <v>0</v>
      </c>
    </row>
    <row r="65" spans="1:68" ht="19.5" customHeight="1" outlineLevel="1" x14ac:dyDescent="0.3">
      <c r="A65" s="154"/>
      <c r="B65" s="139" t="str">
        <v>ΕΜΠΟΡΙΚΟΣ</v>
      </c>
      <c r="C65" s="9"/>
      <c r="D65" s="10"/>
      <c r="E65" s="10"/>
      <c r="F65" s="10">
        <f t="shared" ref="F65:F68" si="183">IFERROR(E65/(C65+D65),0)</f>
        <v>0</v>
      </c>
      <c r="G65" s="30"/>
      <c r="H65" s="83">
        <f>IFERROR(#REF!/(C65+D65),0)</f>
        <v>0</v>
      </c>
      <c r="I65" s="9"/>
      <c r="J65" s="10"/>
      <c r="K65" s="10"/>
      <c r="L65" s="10">
        <f t="shared" ref="L65:L67" si="184">IFERROR(K65/(I65+J65),0)</f>
        <v>0</v>
      </c>
      <c r="M65" s="30"/>
      <c r="N65" s="83">
        <f t="shared" ref="N65:N68" si="185">IFERROR(M65/(I65+J65),0)</f>
        <v>0</v>
      </c>
      <c r="O65" s="9" t="s">
        <v>104</v>
      </c>
      <c r="P65" s="10"/>
      <c r="Q65" s="10" t="s">
        <v>104</v>
      </c>
      <c r="R65" s="10">
        <f t="shared" si="4"/>
        <v>0</v>
      </c>
      <c r="S65" s="30" t="s">
        <v>104</v>
      </c>
      <c r="T65" s="83">
        <f t="shared" si="5"/>
        <v>0</v>
      </c>
      <c r="U65" s="9"/>
      <c r="V65" s="10"/>
      <c r="W65" s="10"/>
      <c r="X65" s="10">
        <f t="shared" ref="X65:X67" si="186">IFERROR(W65/(U65+V65),0)</f>
        <v>0</v>
      </c>
      <c r="Y65" s="30"/>
      <c r="Z65" s="83">
        <f t="shared" ref="Z65:Z68" si="187">IFERROR(Y65/(U65+V65),0)</f>
        <v>0</v>
      </c>
      <c r="AA65" s="9"/>
      <c r="AB65" s="10"/>
      <c r="AC65" s="10"/>
      <c r="AD65" s="10">
        <f t="shared" ref="AD65:AD67" si="188">IFERROR(AC65/(AA65+AB65),0)</f>
        <v>0</v>
      </c>
      <c r="AE65" s="30"/>
      <c r="AF65" s="83">
        <f t="shared" ref="AF65:AF68" si="189">IFERROR(AE65/(AA65+AB65),0)</f>
        <v>0</v>
      </c>
      <c r="AG65" s="9"/>
      <c r="AH65" s="10"/>
      <c r="AI65" s="10"/>
      <c r="AJ65" s="10">
        <f t="shared" ref="AJ65:AJ67" si="190">IFERROR(AI65/(AG65+AH65),0)</f>
        <v>0</v>
      </c>
      <c r="AK65" s="30"/>
      <c r="AL65" s="83">
        <f t="shared" ref="AL65:AL68" si="191">IFERROR(AK65/(AG65+AH65),0)</f>
        <v>0</v>
      </c>
      <c r="AM65" s="9"/>
      <c r="AN65" s="10"/>
      <c r="AO65" s="10"/>
      <c r="AP65" s="10">
        <f t="shared" ref="AP65:AP67" si="192">IFERROR(AO65/(AM65+AN65),0)</f>
        <v>0</v>
      </c>
      <c r="AQ65" s="30"/>
      <c r="AR65" s="83">
        <f t="shared" ref="AR65:AR68" si="193">IFERROR(AQ65/(AM65+AN65),0)</f>
        <v>0</v>
      </c>
      <c r="AS65" s="9"/>
      <c r="AT65" s="10"/>
      <c r="AU65" s="10"/>
      <c r="AV65" s="10">
        <f t="shared" ref="AV65:AV67" si="194">IFERROR(AU65/(AS65+AT65),0)</f>
        <v>0</v>
      </c>
      <c r="AW65" s="30"/>
      <c r="AX65" s="83">
        <f t="shared" ref="AX65:AX68" si="195">IFERROR(AW65/(AS65+AT65),0)</f>
        <v>0</v>
      </c>
      <c r="AY65" s="9"/>
      <c r="AZ65" s="10"/>
      <c r="BA65" s="10"/>
      <c r="BB65" s="10">
        <f t="shared" ref="BB65:BB67" si="196">IFERROR(BA65/(AY65+AZ65),0)</f>
        <v>0</v>
      </c>
      <c r="BC65" s="30"/>
      <c r="BD65" s="83">
        <f t="shared" ref="BD65:BD68" si="197">IFERROR(BC65/(AY65+AZ65),0)</f>
        <v>0</v>
      </c>
      <c r="BE65" s="9"/>
      <c r="BF65" s="10"/>
      <c r="BG65" s="10"/>
      <c r="BH65" s="10">
        <f t="shared" ref="BH65:BH67" si="198">IFERROR(BG65/(BE65+BF65),0)</f>
        <v>0</v>
      </c>
      <c r="BI65" s="30"/>
      <c r="BJ65" s="83">
        <f t="shared" ref="BJ65:BJ68" si="199">IFERROR(BI65/(BE65+BF65),0)</f>
        <v>0</v>
      </c>
      <c r="BK65" s="9" cm="1">
        <f t="array" ref="BK65">SUM(_xlfn._xlws.FILTER($C65:$BJ65,$C$8:$BJ$8=BK$8))</f>
        <v>0</v>
      </c>
      <c r="BL65" s="10" cm="1">
        <f t="array" ref="BL65">SUM(_xlfn._xlws.FILTER($C65:$BJ65,$C$8:$BJ$8=BL$8))</f>
        <v>0</v>
      </c>
      <c r="BM65" s="10" cm="1">
        <f t="array" ref="BM65">SUM(_xlfn._xlws.FILTER($C65:$BJ65,$C$8:$BJ$8=BM$8))</f>
        <v>0</v>
      </c>
      <c r="BN65" s="10">
        <f t="shared" ref="BN65:BN67" si="200">IFERROR(BM65/(BK65+BL65),0)</f>
        <v>0</v>
      </c>
      <c r="BO65" s="30" cm="1">
        <f t="array" ref="BO65">SUM(_xlfn._xlws.FILTER($C65:$BJ65,$C$8:$BJ$8=BO$8))</f>
        <v>0</v>
      </c>
      <c r="BP65" s="83">
        <f t="shared" ref="BP65:BP68" si="201">IFERROR(BO65/(BK65+BL65),0)</f>
        <v>0</v>
      </c>
    </row>
    <row r="66" spans="1:68" ht="19.5" customHeight="1" outlineLevel="1" x14ac:dyDescent="0.3">
      <c r="A66" s="154"/>
      <c r="B66" s="139" t="str">
        <v>CNG</v>
      </c>
      <c r="C66" s="9">
        <v>1</v>
      </c>
      <c r="D66" s="10"/>
      <c r="E66" s="10">
        <v>3549</v>
      </c>
      <c r="F66" s="10">
        <f t="shared" si="183"/>
        <v>3549</v>
      </c>
      <c r="G66" s="227">
        <v>3.74</v>
      </c>
      <c r="H66" s="83">
        <f>IFERROR(G65/(C66+D66),0)</f>
        <v>0</v>
      </c>
      <c r="I66" s="9"/>
      <c r="J66" s="10"/>
      <c r="K66" s="10"/>
      <c r="L66" s="10">
        <f t="shared" si="184"/>
        <v>0</v>
      </c>
      <c r="M66" s="227"/>
      <c r="N66" s="83">
        <f t="shared" si="185"/>
        <v>0</v>
      </c>
      <c r="O66" s="9" t="s">
        <v>104</v>
      </c>
      <c r="P66" s="10"/>
      <c r="Q66" s="10" t="s">
        <v>104</v>
      </c>
      <c r="R66" s="10">
        <f t="shared" si="4"/>
        <v>0</v>
      </c>
      <c r="S66" s="227" t="s">
        <v>104</v>
      </c>
      <c r="T66" s="83">
        <f t="shared" si="5"/>
        <v>0</v>
      </c>
      <c r="U66" s="9"/>
      <c r="V66" s="10"/>
      <c r="W66" s="10"/>
      <c r="X66" s="10">
        <f t="shared" si="186"/>
        <v>0</v>
      </c>
      <c r="Y66" s="227"/>
      <c r="Z66" s="83">
        <f t="shared" si="187"/>
        <v>0</v>
      </c>
      <c r="AA66" s="9"/>
      <c r="AB66" s="10"/>
      <c r="AC66" s="10"/>
      <c r="AD66" s="10">
        <f t="shared" si="188"/>
        <v>0</v>
      </c>
      <c r="AE66" s="227"/>
      <c r="AF66" s="83">
        <f t="shared" si="189"/>
        <v>0</v>
      </c>
      <c r="AG66" s="9"/>
      <c r="AH66" s="10"/>
      <c r="AI66" s="10"/>
      <c r="AJ66" s="10">
        <f t="shared" si="190"/>
        <v>0</v>
      </c>
      <c r="AK66" s="227"/>
      <c r="AL66" s="83">
        <f t="shared" si="191"/>
        <v>0</v>
      </c>
      <c r="AM66" s="9"/>
      <c r="AN66" s="10"/>
      <c r="AO66" s="10"/>
      <c r="AP66" s="10">
        <f t="shared" si="192"/>
        <v>0</v>
      </c>
      <c r="AQ66" s="227"/>
      <c r="AR66" s="83">
        <f t="shared" si="193"/>
        <v>0</v>
      </c>
      <c r="AS66" s="9"/>
      <c r="AT66" s="10"/>
      <c r="AU66" s="10"/>
      <c r="AV66" s="10">
        <f t="shared" si="194"/>
        <v>0</v>
      </c>
      <c r="AW66" s="227"/>
      <c r="AX66" s="83">
        <f t="shared" si="195"/>
        <v>0</v>
      </c>
      <c r="AY66" s="9"/>
      <c r="AZ66" s="10"/>
      <c r="BA66" s="10"/>
      <c r="BB66" s="10">
        <f t="shared" si="196"/>
        <v>0</v>
      </c>
      <c r="BC66" s="227"/>
      <c r="BD66" s="83">
        <f t="shared" si="197"/>
        <v>0</v>
      </c>
      <c r="BE66" s="9"/>
      <c r="BF66" s="10"/>
      <c r="BG66" s="10"/>
      <c r="BH66" s="10">
        <f t="shared" si="198"/>
        <v>0</v>
      </c>
      <c r="BI66" s="227"/>
      <c r="BJ66" s="83">
        <f t="shared" si="199"/>
        <v>0</v>
      </c>
      <c r="BK66" s="9" cm="1">
        <f t="array" ref="BK66">SUM(_xlfn._xlws.FILTER($C66:$BJ66,$C$8:$BJ$8=BK$8))</f>
        <v>1</v>
      </c>
      <c r="BL66" s="10" cm="1">
        <f t="array" ref="BL66">SUM(_xlfn._xlws.FILTER($C66:$BJ66,$C$8:$BJ$8=BL$8))</f>
        <v>0</v>
      </c>
      <c r="BM66" s="10" cm="1">
        <f t="array" ref="BM66">SUM(_xlfn._xlws.FILTER($C66:$BJ66,$C$8:$BJ$8=BM$8))</f>
        <v>3549</v>
      </c>
      <c r="BN66" s="10">
        <f t="shared" si="200"/>
        <v>3549</v>
      </c>
      <c r="BO66" s="227" cm="1">
        <f t="array" ref="BO66">SUM(_xlfn._xlws.FILTER($C66:$BJ66,$C$8:$BJ$8=BO$8))</f>
        <v>3.74</v>
      </c>
      <c r="BP66" s="83">
        <f t="shared" si="201"/>
        <v>3.74</v>
      </c>
    </row>
    <row r="67" spans="1:68" ht="19.5" customHeight="1" outlineLevel="1" x14ac:dyDescent="0.3">
      <c r="A67" s="154"/>
      <c r="B67" s="139" t="str">
        <v>ΒΙΟΜΗΧΑΝΙΚΟΣ</v>
      </c>
      <c r="C67" s="9"/>
      <c r="D67" s="10"/>
      <c r="E67" s="10"/>
      <c r="F67" s="10">
        <f t="shared" si="183"/>
        <v>0</v>
      </c>
      <c r="G67" s="228"/>
      <c r="H67" s="83">
        <f>IFERROR(#REF!/(C67+D67),0)</f>
        <v>0</v>
      </c>
      <c r="I67" s="9"/>
      <c r="J67" s="10"/>
      <c r="K67" s="10"/>
      <c r="L67" s="10">
        <f t="shared" si="184"/>
        <v>0</v>
      </c>
      <c r="M67" s="228"/>
      <c r="N67" s="83">
        <f t="shared" si="185"/>
        <v>0</v>
      </c>
      <c r="O67" s="9">
        <v>4</v>
      </c>
      <c r="P67" s="10"/>
      <c r="Q67" s="10">
        <v>7260761</v>
      </c>
      <c r="R67" s="10">
        <f t="shared" si="4"/>
        <v>1815190.25</v>
      </c>
      <c r="S67" s="228">
        <v>10125.049999999999</v>
      </c>
      <c r="T67" s="83">
        <f t="shared" si="5"/>
        <v>2531.2624999999998</v>
      </c>
      <c r="U67" s="9"/>
      <c r="V67" s="10"/>
      <c r="W67" s="10"/>
      <c r="X67" s="10">
        <f t="shared" si="186"/>
        <v>0</v>
      </c>
      <c r="Y67" s="228"/>
      <c r="Z67" s="83">
        <f t="shared" si="187"/>
        <v>0</v>
      </c>
      <c r="AA67" s="9"/>
      <c r="AB67" s="10"/>
      <c r="AC67" s="10"/>
      <c r="AD67" s="10">
        <f t="shared" si="188"/>
        <v>0</v>
      </c>
      <c r="AE67" s="228"/>
      <c r="AF67" s="83">
        <f t="shared" si="189"/>
        <v>0</v>
      </c>
      <c r="AG67" s="9"/>
      <c r="AH67" s="10"/>
      <c r="AI67" s="10"/>
      <c r="AJ67" s="10">
        <f t="shared" si="190"/>
        <v>0</v>
      </c>
      <c r="AK67" s="228"/>
      <c r="AL67" s="83">
        <f t="shared" si="191"/>
        <v>0</v>
      </c>
      <c r="AM67" s="9"/>
      <c r="AN67" s="10"/>
      <c r="AO67" s="10"/>
      <c r="AP67" s="10">
        <f t="shared" si="192"/>
        <v>0</v>
      </c>
      <c r="AQ67" s="228"/>
      <c r="AR67" s="83">
        <f t="shared" si="193"/>
        <v>0</v>
      </c>
      <c r="AS67" s="9"/>
      <c r="AT67" s="10"/>
      <c r="AU67" s="10"/>
      <c r="AV67" s="10">
        <f t="shared" si="194"/>
        <v>0</v>
      </c>
      <c r="AW67" s="228"/>
      <c r="AX67" s="83">
        <f t="shared" si="195"/>
        <v>0</v>
      </c>
      <c r="AY67" s="9"/>
      <c r="AZ67" s="10"/>
      <c r="BA67" s="10"/>
      <c r="BB67" s="10">
        <f t="shared" si="196"/>
        <v>0</v>
      </c>
      <c r="BC67" s="228"/>
      <c r="BD67" s="83">
        <f t="shared" si="197"/>
        <v>0</v>
      </c>
      <c r="BE67" s="9"/>
      <c r="BF67" s="10"/>
      <c r="BG67" s="10"/>
      <c r="BH67" s="10">
        <f t="shared" si="198"/>
        <v>0</v>
      </c>
      <c r="BI67" s="228"/>
      <c r="BJ67" s="83">
        <f t="shared" si="199"/>
        <v>0</v>
      </c>
      <c r="BK67" s="9" cm="1">
        <f t="array" ref="BK67">SUM(_xlfn._xlws.FILTER($C67:$BJ67,$C$8:$BJ$8=BK$8))</f>
        <v>4</v>
      </c>
      <c r="BL67" s="10" cm="1">
        <f t="array" ref="BL67">SUM(_xlfn._xlws.FILTER($C67:$BJ67,$C$8:$BJ$8=BL$8))</f>
        <v>0</v>
      </c>
      <c r="BM67" s="10" cm="1">
        <f t="array" ref="BM67">SUM(_xlfn._xlws.FILTER($C67:$BJ67,$C$8:$BJ$8=BM$8))</f>
        <v>7260761</v>
      </c>
      <c r="BN67" s="10">
        <f t="shared" si="200"/>
        <v>1815190.25</v>
      </c>
      <c r="BO67" s="228" cm="1">
        <f t="array" ref="BO67">SUM(_xlfn._xlws.FILTER($C67:$BJ67,$C$8:$BJ$8=BO$8))</f>
        <v>10125.049999999999</v>
      </c>
      <c r="BP67" s="83">
        <f t="shared" si="201"/>
        <v>2531.2624999999998</v>
      </c>
    </row>
    <row r="68" spans="1:68" ht="19.5" customHeight="1" outlineLevel="1" thickBot="1" x14ac:dyDescent="0.35">
      <c r="A68" s="155"/>
      <c r="B68" s="139" t="str">
        <v>ΚΛΙΜΑΤΙΣΜΟΣ / ΣΥΜΠΑΡΑΓΩΓΗ</v>
      </c>
      <c r="C68" s="208"/>
      <c r="D68" s="209"/>
      <c r="E68" s="157"/>
      <c r="F68" s="10">
        <f t="shared" si="183"/>
        <v>0</v>
      </c>
      <c r="G68" s="140"/>
      <c r="H68" s="83">
        <f t="shared" ref="H68" si="202">IFERROR(G68/(C68+D68),0)</f>
        <v>0</v>
      </c>
      <c r="I68" s="208"/>
      <c r="J68" s="209"/>
      <c r="K68" s="157"/>
      <c r="L68" s="10">
        <f>IFERROR(K68/(I68+J68),0)</f>
        <v>0</v>
      </c>
      <c r="M68" s="140"/>
      <c r="N68" s="83">
        <f t="shared" si="185"/>
        <v>0</v>
      </c>
      <c r="O68" s="208" t="s">
        <v>104</v>
      </c>
      <c r="P68" s="209"/>
      <c r="Q68" s="157" t="s">
        <v>104</v>
      </c>
      <c r="R68" s="10">
        <f t="shared" si="4"/>
        <v>0</v>
      </c>
      <c r="S68" s="140" t="s">
        <v>104</v>
      </c>
      <c r="T68" s="83">
        <f t="shared" si="5"/>
        <v>0</v>
      </c>
      <c r="U68" s="208"/>
      <c r="V68" s="209"/>
      <c r="W68" s="157"/>
      <c r="X68" s="10">
        <f>IFERROR(W68/(U68+V68),0)</f>
        <v>0</v>
      </c>
      <c r="Y68" s="140"/>
      <c r="Z68" s="83">
        <f t="shared" si="187"/>
        <v>0</v>
      </c>
      <c r="AA68" s="208"/>
      <c r="AB68" s="209"/>
      <c r="AC68" s="157"/>
      <c r="AD68" s="10">
        <f>IFERROR(AC68/(AA68+AB68),0)</f>
        <v>0</v>
      </c>
      <c r="AE68" s="140"/>
      <c r="AF68" s="83">
        <f t="shared" si="189"/>
        <v>0</v>
      </c>
      <c r="AG68" s="208"/>
      <c r="AH68" s="209"/>
      <c r="AI68" s="157"/>
      <c r="AJ68" s="10">
        <f>IFERROR(AI68/(AG68+AH68),0)</f>
        <v>0</v>
      </c>
      <c r="AK68" s="140"/>
      <c r="AL68" s="83">
        <f t="shared" si="191"/>
        <v>0</v>
      </c>
      <c r="AM68" s="208"/>
      <c r="AN68" s="209"/>
      <c r="AO68" s="157"/>
      <c r="AP68" s="10">
        <f>IFERROR(AO68/(AM68+AN68),0)</f>
        <v>0</v>
      </c>
      <c r="AQ68" s="140"/>
      <c r="AR68" s="83">
        <f t="shared" si="193"/>
        <v>0</v>
      </c>
      <c r="AS68" s="208"/>
      <c r="AT68" s="209"/>
      <c r="AU68" s="157"/>
      <c r="AV68" s="10">
        <f>IFERROR(AU68/(AS68+AT68),0)</f>
        <v>0</v>
      </c>
      <c r="AW68" s="140"/>
      <c r="AX68" s="83">
        <f t="shared" si="195"/>
        <v>0</v>
      </c>
      <c r="AY68" s="208"/>
      <c r="AZ68" s="209"/>
      <c r="BA68" s="157"/>
      <c r="BB68" s="10">
        <f>IFERROR(BA68/(AY68+AZ68),0)</f>
        <v>0</v>
      </c>
      <c r="BC68" s="140"/>
      <c r="BD68" s="83">
        <f t="shared" si="197"/>
        <v>0</v>
      </c>
      <c r="BE68" s="208"/>
      <c r="BF68" s="209"/>
      <c r="BG68" s="157"/>
      <c r="BH68" s="10">
        <f>IFERROR(BG68/(BE68+BF68),0)</f>
        <v>0</v>
      </c>
      <c r="BI68" s="140"/>
      <c r="BJ68" s="83">
        <f t="shared" si="199"/>
        <v>0</v>
      </c>
      <c r="BK68" s="208" cm="1">
        <f t="array" ref="BK68">SUM(_xlfn._xlws.FILTER($C68:$BJ68,$C$8:$BJ$8=BK$8))</f>
        <v>0</v>
      </c>
      <c r="BL68" s="209" cm="1">
        <f t="array" ref="BL68">SUM(_xlfn._xlws.FILTER($C68:$BJ68,$C$8:$BJ$8=BL$8))</f>
        <v>0</v>
      </c>
      <c r="BM68" s="157" cm="1">
        <f t="array" ref="BM68">SUM(_xlfn._xlws.FILTER($C68:$BJ68,$C$8:$BJ$8=BM$8))</f>
        <v>0</v>
      </c>
      <c r="BN68" s="10">
        <f>IFERROR(BM68/(BK68+BL68),0)</f>
        <v>0</v>
      </c>
      <c r="BO68" s="140" cm="1">
        <f t="array" ref="BO68">SUM(_xlfn._xlws.FILTER($C68:$BJ68,$C$8:$BJ$8=BO$8))</f>
        <v>0</v>
      </c>
      <c r="BP68" s="83">
        <f t="shared" si="201"/>
        <v>0</v>
      </c>
    </row>
    <row r="69" spans="1:68" ht="36" outlineLevel="1" x14ac:dyDescent="0.3">
      <c r="A69" s="153">
        <v>11</v>
      </c>
      <c r="B69" s="141" t="s">
        <v>161</v>
      </c>
      <c r="C69" s="73">
        <f>SUM(C70:C74)</f>
        <v>13981</v>
      </c>
      <c r="D69" s="74">
        <v>0</v>
      </c>
      <c r="E69" s="74">
        <f>SUM(E70:E73)</f>
        <v>25666610</v>
      </c>
      <c r="F69" s="74">
        <f>IFERROR(E69/(C69+D69),0)</f>
        <v>1835.8207567412917</v>
      </c>
      <c r="G69" s="82">
        <f>SUM(G70:G74)</f>
        <v>209935.06999999998</v>
      </c>
      <c r="H69" s="37">
        <f>IFERROR(G69/(C69+D69),0)</f>
        <v>15.015740648022314</v>
      </c>
      <c r="I69" s="73">
        <f>SUM(I70:I74)</f>
        <v>8261</v>
      </c>
      <c r="J69" s="74">
        <f>SUM(J70:J74)</f>
        <v>0</v>
      </c>
      <c r="K69" s="74">
        <f>SUM(K70:K73)</f>
        <v>14231264</v>
      </c>
      <c r="L69" s="74">
        <f>IFERROR(K69/(I69+J69),0)</f>
        <v>1722.7047572933059</v>
      </c>
      <c r="M69" s="82">
        <f>SUM(M70:M74)</f>
        <v>162303.57</v>
      </c>
      <c r="N69" s="37">
        <f>IFERROR(M69/(I69+J69),0)</f>
        <v>19.646964047936088</v>
      </c>
      <c r="O69" s="73">
        <f>SUM(O70:O74)</f>
        <v>13008</v>
      </c>
      <c r="P69" s="74">
        <f>SUM(P70:P74)</f>
        <v>0</v>
      </c>
      <c r="Q69" s="74">
        <f>SUM(Q70:Q74)</f>
        <v>27666228</v>
      </c>
      <c r="R69" s="74">
        <f t="shared" si="4"/>
        <v>2126.8625461254614</v>
      </c>
      <c r="S69" s="82">
        <f>SUM(S70:S74)</f>
        <v>315634.11999999994</v>
      </c>
      <c r="T69" s="37">
        <f t="shared" si="5"/>
        <v>24.264615621156207</v>
      </c>
      <c r="U69" s="73">
        <f>SUM(U70:U74)</f>
        <v>140</v>
      </c>
      <c r="V69" s="74">
        <f>SUM(V70:V74)</f>
        <v>0</v>
      </c>
      <c r="W69" s="74">
        <f>SUM(W70:W73)</f>
        <v>9078167</v>
      </c>
      <c r="X69" s="74">
        <f>IFERROR(W69/(U69+V69),0)</f>
        <v>64844.05</v>
      </c>
      <c r="Y69" s="82">
        <f>SUM(Y70:Y74)</f>
        <v>27013.89</v>
      </c>
      <c r="Z69" s="37">
        <f>IFERROR(Y69/(U69+V69),0)</f>
        <v>192.95635714285714</v>
      </c>
      <c r="AA69" s="73">
        <f>SUM(AA70:AA74)</f>
        <v>390</v>
      </c>
      <c r="AB69" s="74">
        <f>SUM(AB70:AB74)</f>
        <v>0</v>
      </c>
      <c r="AC69" s="74">
        <f>SUM(AC70:AC73)</f>
        <v>34069345</v>
      </c>
      <c r="AD69" s="74">
        <f>IFERROR(AC69/(AA69+AB69),0)</f>
        <v>87357.294871794875</v>
      </c>
      <c r="AE69" s="82">
        <f>SUM(AE70:AE74)</f>
        <v>98876.33</v>
      </c>
      <c r="AF69" s="37">
        <f>IFERROR(AE69/(AA69+AB69),0)</f>
        <v>253.52905128205128</v>
      </c>
      <c r="AG69" s="73">
        <f>SUM(AG70:AG74)</f>
        <v>113</v>
      </c>
      <c r="AH69" s="74">
        <f>SUM(AH70:AH74)</f>
        <v>0</v>
      </c>
      <c r="AI69" s="74">
        <f>SUM(AI70:AI73)</f>
        <v>44391456</v>
      </c>
      <c r="AJ69" s="74">
        <f>IFERROR(AI69/(AG69+AH69),0)</f>
        <v>392844.74336283188</v>
      </c>
      <c r="AK69" s="82">
        <f>SUM(AK70:AK74)</f>
        <v>89995.5</v>
      </c>
      <c r="AL69" s="37">
        <f>IFERROR(AK69/(AG69+AH69),0)</f>
        <v>796.42035398230087</v>
      </c>
      <c r="AM69" s="73">
        <f>SUM(AM70:AM74)</f>
        <v>0</v>
      </c>
      <c r="AN69" s="74">
        <f>SUM(AN70:AN74)</f>
        <v>0</v>
      </c>
      <c r="AO69" s="74">
        <f>SUM(AO70:AO73)</f>
        <v>0</v>
      </c>
      <c r="AP69" s="74">
        <f>IFERROR(AO69/(AM69+AN69),0)</f>
        <v>0</v>
      </c>
      <c r="AQ69" s="82">
        <f>SUM(AQ70:AQ74)</f>
        <v>0</v>
      </c>
      <c r="AR69" s="37">
        <f>IFERROR(AQ69/(AM69+AN69),0)</f>
        <v>0</v>
      </c>
      <c r="AS69" s="73">
        <f>SUM(AS70:AS74)</f>
        <v>0</v>
      </c>
      <c r="AT69" s="74">
        <f>SUM(AT70:AT74)</f>
        <v>0</v>
      </c>
      <c r="AU69" s="74">
        <f>SUM(AU70:AU73)</f>
        <v>0</v>
      </c>
      <c r="AV69" s="74">
        <f>IFERROR(AU69/(AS69+AT69),0)</f>
        <v>0</v>
      </c>
      <c r="AW69" s="82">
        <f>SUM(AW70:AW74)</f>
        <v>0</v>
      </c>
      <c r="AX69" s="37">
        <f>IFERROR(AW69/(AS69+AT69),0)</f>
        <v>0</v>
      </c>
      <c r="AY69" s="73">
        <f>SUM(AY70:AY74)</f>
        <v>0</v>
      </c>
      <c r="AZ69" s="74">
        <f>SUM(AZ70:AZ74)</f>
        <v>0</v>
      </c>
      <c r="BA69" s="74">
        <f>SUM(BA70:BA73)</f>
        <v>0</v>
      </c>
      <c r="BB69" s="74">
        <f>IFERROR(BA69/(AY69+AZ69),0)</f>
        <v>0</v>
      </c>
      <c r="BC69" s="82">
        <f>SUM(BC70:BC74)</f>
        <v>0</v>
      </c>
      <c r="BD69" s="37">
        <f>IFERROR(BC69/(AY69+AZ69),0)</f>
        <v>0</v>
      </c>
      <c r="BE69" s="73">
        <f>SUM(BE70:BE74)</f>
        <v>0</v>
      </c>
      <c r="BF69" s="74">
        <f>SUM(BF70:BF74)</f>
        <v>0</v>
      </c>
      <c r="BG69" s="74">
        <f>SUM(BG70:BG73)</f>
        <v>0</v>
      </c>
      <c r="BH69" s="74">
        <f>IFERROR(BG69/(BE69+BF69),0)</f>
        <v>0</v>
      </c>
      <c r="BI69" s="82">
        <f>SUM(BI70:BI74)</f>
        <v>0</v>
      </c>
      <c r="BJ69" s="37">
        <f>IFERROR(BI69/(BE69+BF69),0)</f>
        <v>0</v>
      </c>
      <c r="BK69" s="73">
        <f>SUM(BK70:BK74)</f>
        <v>35893</v>
      </c>
      <c r="BL69" s="74">
        <f>SUM(BL70:BL74)</f>
        <v>0</v>
      </c>
      <c r="BM69" s="74">
        <f>SUM(BM70:BM73)</f>
        <v>155060451</v>
      </c>
      <c r="BN69" s="74">
        <f>IFERROR(BM69/(BK69+BL69),0)</f>
        <v>4320.0749728359287</v>
      </c>
      <c r="BO69" s="82">
        <f>SUM(BO70:BO74)</f>
        <v>903758.48</v>
      </c>
      <c r="BP69" s="37">
        <f>IFERROR(BO69/(BK69+BL69),0)</f>
        <v>25.179240520435741</v>
      </c>
    </row>
    <row r="70" spans="1:68" ht="19.5" customHeight="1" outlineLevel="1" x14ac:dyDescent="0.3">
      <c r="A70" s="154"/>
      <c r="B70" s="139" t="str" cm="1">
        <f t="array" ref="B70:B74">$B$10:$B$14</f>
        <v>ΟΙΚΙΑΚΟΣ</v>
      </c>
      <c r="C70" s="9">
        <v>13608</v>
      </c>
      <c r="D70" s="10"/>
      <c r="E70" s="10">
        <v>10718800</v>
      </c>
      <c r="F70" s="10">
        <f>IFERROR(E70/(C70+D70),0)</f>
        <v>787.68371546149319</v>
      </c>
      <c r="G70" s="30">
        <v>162671.54</v>
      </c>
      <c r="H70" s="83">
        <f>IFERROR(G70/(C70+D70),0)</f>
        <v>11.954110817166374</v>
      </c>
      <c r="I70" s="9">
        <v>7986</v>
      </c>
      <c r="J70" s="10"/>
      <c r="K70" s="10">
        <v>6894927</v>
      </c>
      <c r="L70" s="10">
        <f>IFERROR(K70/(I70+J70),0)</f>
        <v>863.3767843726522</v>
      </c>
      <c r="M70" s="30">
        <v>127688.96000000001</v>
      </c>
      <c r="N70" s="83">
        <f>IFERROR(M70/(I70+J70),0)</f>
        <v>15.989100926621589</v>
      </c>
      <c r="O70" s="9">
        <v>12509</v>
      </c>
      <c r="P70" s="10"/>
      <c r="Q70" s="10">
        <v>11875145</v>
      </c>
      <c r="R70" s="10">
        <f t="shared" si="4"/>
        <v>949.32808377967865</v>
      </c>
      <c r="S70" s="30">
        <v>223517.62</v>
      </c>
      <c r="T70" s="83">
        <f t="shared" si="5"/>
        <v>17.868544248141337</v>
      </c>
      <c r="U70" s="9">
        <v>129</v>
      </c>
      <c r="V70" s="10"/>
      <c r="W70" s="10">
        <v>78584</v>
      </c>
      <c r="X70" s="10">
        <f>IFERROR(W70/(U70+V70),0)</f>
        <v>609.17829457364337</v>
      </c>
      <c r="Y70" s="30">
        <v>2140.27</v>
      </c>
      <c r="Z70" s="83">
        <f>IFERROR(Y70/(U70+V70),0)</f>
        <v>16.59124031007752</v>
      </c>
      <c r="AA70" s="9">
        <v>366</v>
      </c>
      <c r="AB70" s="10"/>
      <c r="AC70" s="10">
        <v>296618</v>
      </c>
      <c r="AD70" s="10">
        <f>IFERROR(AC70/(AA70+AB70),0)</f>
        <v>810.43169398907105</v>
      </c>
      <c r="AE70" s="30">
        <v>7928.02</v>
      </c>
      <c r="AF70" s="83">
        <f>IFERROR(AE70/(AA70+AB70),0)</f>
        <v>21.661256830601094</v>
      </c>
      <c r="AG70" s="9">
        <v>104</v>
      </c>
      <c r="AH70" s="10"/>
      <c r="AI70" s="10">
        <v>92439</v>
      </c>
      <c r="AJ70" s="10">
        <f>IFERROR(AI70/(AG70+AH70),0)</f>
        <v>888.83653846153845</v>
      </c>
      <c r="AK70" s="30">
        <v>2598.2199999999998</v>
      </c>
      <c r="AL70" s="83">
        <f>IFERROR(AK70/(AG70+AH70),0)</f>
        <v>24.982884615384613</v>
      </c>
      <c r="AM70" s="9"/>
      <c r="AN70" s="10"/>
      <c r="AO70" s="10"/>
      <c r="AP70" s="10">
        <f>IFERROR(AO70/(AM70+AN70),0)</f>
        <v>0</v>
      </c>
      <c r="AQ70" s="30"/>
      <c r="AR70" s="83">
        <f>IFERROR(AQ70/(AM70+AN70),0)</f>
        <v>0</v>
      </c>
      <c r="AS70" s="9"/>
      <c r="AT70" s="10"/>
      <c r="AU70" s="10"/>
      <c r="AV70" s="10">
        <f>IFERROR(AU70/(AS70+AT70),0)</f>
        <v>0</v>
      </c>
      <c r="AW70" s="30"/>
      <c r="AX70" s="83">
        <f>IFERROR(AW70/(AS70+AT70),0)</f>
        <v>0</v>
      </c>
      <c r="AY70" s="9"/>
      <c r="AZ70" s="10"/>
      <c r="BA70" s="10"/>
      <c r="BB70" s="10">
        <f>IFERROR(BA70/(AY70+AZ70),0)</f>
        <v>0</v>
      </c>
      <c r="BC70" s="30"/>
      <c r="BD70" s="83">
        <f>IFERROR(BC70/(AY70+AZ70),0)</f>
        <v>0</v>
      </c>
      <c r="BE70" s="9"/>
      <c r="BF70" s="10"/>
      <c r="BG70" s="10"/>
      <c r="BH70" s="10">
        <f>IFERROR(BG70/(BE70+BF70),0)</f>
        <v>0</v>
      </c>
      <c r="BI70" s="30"/>
      <c r="BJ70" s="83">
        <f>IFERROR(BI70/(BE70+BF70),0)</f>
        <v>0</v>
      </c>
      <c r="BK70" s="9" cm="1">
        <f t="array" ref="BK70">SUM(_xlfn._xlws.FILTER($C70:$BJ70,$C$8:$BJ$8=BK$8))</f>
        <v>34702</v>
      </c>
      <c r="BL70" s="10" cm="1">
        <f t="array" ref="BL70">SUM(_xlfn._xlws.FILTER($C70:$BJ70,$C$8:$BJ$8=BL$8))</f>
        <v>0</v>
      </c>
      <c r="BM70" s="10" cm="1">
        <f t="array" ref="BM70">SUM(_xlfn._xlws.FILTER($C70:$BJ70,$C$8:$BJ$8=BM$8))</f>
        <v>29956513</v>
      </c>
      <c r="BN70" s="10">
        <f>IFERROR(BM70/(BK70+BL70),0)</f>
        <v>863.25033139300331</v>
      </c>
      <c r="BO70" s="30" cm="1">
        <f t="array" ref="BO70">SUM(_xlfn._xlws.FILTER($C70:$BJ70,$C$8:$BJ$8=BO$8))</f>
        <v>526544.63</v>
      </c>
      <c r="BP70" s="83">
        <f>IFERROR(BO70/(BK70+BL70),0)</f>
        <v>15.173322286899891</v>
      </c>
    </row>
    <row r="71" spans="1:68" ht="19.5" customHeight="1" outlineLevel="1" x14ac:dyDescent="0.3">
      <c r="A71" s="154"/>
      <c r="B71" s="139" t="str">
        <v>ΕΜΠΟΡΙΚΟΣ</v>
      </c>
      <c r="C71" s="9">
        <v>367</v>
      </c>
      <c r="D71" s="10"/>
      <c r="E71" s="10">
        <v>2721100</v>
      </c>
      <c r="F71" s="10">
        <f t="shared" ref="F71:F74" si="203">IFERROR(E71/(C71+D71),0)</f>
        <v>7414.4414168937328</v>
      </c>
      <c r="G71" s="30">
        <v>37298.199999999997</v>
      </c>
      <c r="H71" s="83">
        <f t="shared" ref="H71:H74" si="204">IFERROR(G71/(C71+D71),0)</f>
        <v>101.62997275204359</v>
      </c>
      <c r="I71" s="9">
        <v>269</v>
      </c>
      <c r="J71" s="10"/>
      <c r="K71" s="10">
        <v>1564209</v>
      </c>
      <c r="L71" s="10">
        <f t="shared" ref="L71:L73" si="205">IFERROR(K71/(I71+J71),0)</f>
        <v>5814.903345724907</v>
      </c>
      <c r="M71" s="30">
        <v>26234.43</v>
      </c>
      <c r="N71" s="83">
        <f t="shared" ref="N71:N74" si="206">IFERROR(M71/(I71+J71),0)</f>
        <v>97.525762081784393</v>
      </c>
      <c r="O71" s="9">
        <v>491</v>
      </c>
      <c r="P71" s="10"/>
      <c r="Q71" s="10">
        <v>4385213</v>
      </c>
      <c r="R71" s="10">
        <f t="shared" si="4"/>
        <v>8931.1873727087568</v>
      </c>
      <c r="S71" s="30">
        <v>74873.17</v>
      </c>
      <c r="T71" s="83">
        <f t="shared" si="5"/>
        <v>152.49118126272913</v>
      </c>
      <c r="U71" s="9">
        <v>3</v>
      </c>
      <c r="V71" s="10"/>
      <c r="W71" s="10">
        <v>16904</v>
      </c>
      <c r="X71" s="10">
        <f t="shared" ref="X71:X72" si="207">IFERROR(W71/(U71+V71),0)</f>
        <v>5634.666666666667</v>
      </c>
      <c r="Y71" s="30">
        <v>297.10000000000002</v>
      </c>
      <c r="Z71" s="83">
        <f t="shared" ref="Z71:Z74" si="208">IFERROR(Y71/(U71+V71),0)</f>
        <v>99.033333333333346</v>
      </c>
      <c r="AA71" s="9">
        <v>9</v>
      </c>
      <c r="AB71" s="10"/>
      <c r="AC71" s="10">
        <v>31102</v>
      </c>
      <c r="AD71" s="10">
        <f t="shared" ref="AD71:AD73" si="209">IFERROR(AC71/(AA71+AB71),0)</f>
        <v>3455.7777777777778</v>
      </c>
      <c r="AE71" s="30">
        <v>571.07000000000005</v>
      </c>
      <c r="AF71" s="83">
        <f t="shared" ref="AF71:AF74" si="210">IFERROR(AE71/(AA71+AB71),0)</f>
        <v>63.452222222222225</v>
      </c>
      <c r="AG71" s="9">
        <v>2</v>
      </c>
      <c r="AH71" s="10"/>
      <c r="AI71" s="10">
        <v>2477</v>
      </c>
      <c r="AJ71" s="10">
        <f>IFERROR(#REF!/(AG71+AI71),0)</f>
        <v>0</v>
      </c>
      <c r="AK71" s="30">
        <v>46.04</v>
      </c>
      <c r="AL71" s="83">
        <f>IFERROR(AK71/(AG71+AI71),0)</f>
        <v>1.8572004840661557E-2</v>
      </c>
      <c r="AM71" s="9"/>
      <c r="AN71" s="10"/>
      <c r="AO71" s="10"/>
      <c r="AP71" s="10">
        <f t="shared" ref="AP71:AP73" si="211">IFERROR(AO71/(AM71+AN71),0)</f>
        <v>0</v>
      </c>
      <c r="AQ71" s="30"/>
      <c r="AR71" s="83">
        <f t="shared" ref="AR71:AR74" si="212">IFERROR(AQ71/(AM71+AN71),0)</f>
        <v>0</v>
      </c>
      <c r="AS71" s="9"/>
      <c r="AT71" s="10"/>
      <c r="AU71" s="10"/>
      <c r="AV71" s="10">
        <f t="shared" ref="AV71:AV73" si="213">IFERROR(AU71/(AS71+AT71),0)</f>
        <v>0</v>
      </c>
      <c r="AW71" s="30"/>
      <c r="AX71" s="83">
        <f t="shared" ref="AX71:AX74" si="214">IFERROR(AW71/(AS71+AT71),0)</f>
        <v>0</v>
      </c>
      <c r="AY71" s="9"/>
      <c r="AZ71" s="10"/>
      <c r="BA71" s="10"/>
      <c r="BB71" s="10">
        <f t="shared" ref="BB71:BB73" si="215">IFERROR(BA71/(AY71+AZ71),0)</f>
        <v>0</v>
      </c>
      <c r="BC71" s="30"/>
      <c r="BD71" s="83">
        <f t="shared" ref="BD71:BD74" si="216">IFERROR(BC71/(AY71+AZ71),0)</f>
        <v>0</v>
      </c>
      <c r="BE71" s="9"/>
      <c r="BF71" s="10"/>
      <c r="BG71" s="10"/>
      <c r="BH71" s="10">
        <f t="shared" ref="BH71:BH73" si="217">IFERROR(BG71/(BE71+BF71),0)</f>
        <v>0</v>
      </c>
      <c r="BI71" s="30"/>
      <c r="BJ71" s="83">
        <f t="shared" ref="BJ71:BJ74" si="218">IFERROR(BI71/(BE71+BF71),0)</f>
        <v>0</v>
      </c>
      <c r="BK71" s="9" cm="1">
        <f t="array" ref="BK71">SUM(_xlfn._xlws.FILTER($C71:$BJ71,$C$8:$BJ$8=BK$8))</f>
        <v>1141</v>
      </c>
      <c r="BL71" s="10" cm="1">
        <f t="array" ref="BL71">SUM(_xlfn._xlws.FILTER($C71:$BJ71,$C$8:$BJ$8=BL$8))</f>
        <v>0</v>
      </c>
      <c r="BM71" s="10" cm="1">
        <f t="array" ref="BM71">SUM(_xlfn._xlws.FILTER($C71:$BJ71,$C$8:$BJ$8=BM$8))</f>
        <v>8721005</v>
      </c>
      <c r="BN71" s="10">
        <f t="shared" ref="BN71:BN73" si="219">IFERROR(BM71/(BK71+BL71),0)</f>
        <v>7643.2997370727435</v>
      </c>
      <c r="BO71" s="30" cm="1">
        <f t="array" ref="BO71">SUM(_xlfn._xlws.FILTER($C71:$BJ71,$C$8:$BJ$8=BO$8))</f>
        <v>139320.01</v>
      </c>
      <c r="BP71" s="83">
        <f t="shared" ref="BP71:BP74" si="220">IFERROR(BO71/(BK71+BL71),0)</f>
        <v>122.1034268185802</v>
      </c>
    </row>
    <row r="72" spans="1:68" ht="19.5" customHeight="1" outlineLevel="1" x14ac:dyDescent="0.3">
      <c r="A72" s="154"/>
      <c r="B72" s="139" t="str">
        <v>CNG</v>
      </c>
      <c r="C72" s="9"/>
      <c r="D72" s="10"/>
      <c r="E72" s="10"/>
      <c r="F72" s="10">
        <f t="shared" si="203"/>
        <v>0</v>
      </c>
      <c r="G72" s="30"/>
      <c r="H72" s="83">
        <f t="shared" si="204"/>
        <v>0</v>
      </c>
      <c r="I72" s="9"/>
      <c r="J72" s="10"/>
      <c r="K72" s="10"/>
      <c r="L72" s="10">
        <f t="shared" si="205"/>
        <v>0</v>
      </c>
      <c r="M72" s="30"/>
      <c r="N72" s="83">
        <f t="shared" si="206"/>
        <v>0</v>
      </c>
      <c r="O72" s="9" t="s">
        <v>104</v>
      </c>
      <c r="P72" s="10"/>
      <c r="Q72" s="10" t="s">
        <v>104</v>
      </c>
      <c r="R72" s="10">
        <f t="shared" si="4"/>
        <v>0</v>
      </c>
      <c r="S72" s="30" t="s">
        <v>104</v>
      </c>
      <c r="T72" s="83">
        <f t="shared" si="5"/>
        <v>0</v>
      </c>
      <c r="U72" s="9"/>
      <c r="V72" s="10"/>
      <c r="W72" s="10"/>
      <c r="X72" s="10">
        <f t="shared" si="207"/>
        <v>0</v>
      </c>
      <c r="Y72" s="30"/>
      <c r="Z72" s="83">
        <f t="shared" si="208"/>
        <v>0</v>
      </c>
      <c r="AA72" s="9"/>
      <c r="AB72" s="10"/>
      <c r="AC72" s="10"/>
      <c r="AD72" s="10">
        <f t="shared" si="209"/>
        <v>0</v>
      </c>
      <c r="AE72" s="30"/>
      <c r="AF72" s="83">
        <f t="shared" si="210"/>
        <v>0</v>
      </c>
      <c r="AG72" s="9"/>
      <c r="AH72" s="10"/>
      <c r="AI72" s="10"/>
      <c r="AJ72" s="10">
        <f t="shared" ref="AJ72:AJ73" si="221">IFERROR(AI72/(AG72+AH72),0)</f>
        <v>0</v>
      </c>
      <c r="AK72" s="30"/>
      <c r="AL72" s="83">
        <f t="shared" ref="AL72:AL74" si="222">IFERROR(AK72/(AG72+AH72),0)</f>
        <v>0</v>
      </c>
      <c r="AM72" s="9"/>
      <c r="AN72" s="10"/>
      <c r="AO72" s="10"/>
      <c r="AP72" s="10">
        <f t="shared" si="211"/>
        <v>0</v>
      </c>
      <c r="AQ72" s="30"/>
      <c r="AR72" s="83">
        <f t="shared" si="212"/>
        <v>0</v>
      </c>
      <c r="AS72" s="9"/>
      <c r="AT72" s="10"/>
      <c r="AU72" s="10"/>
      <c r="AV72" s="10">
        <f t="shared" si="213"/>
        <v>0</v>
      </c>
      <c r="AW72" s="30"/>
      <c r="AX72" s="83">
        <f t="shared" si="214"/>
        <v>0</v>
      </c>
      <c r="AY72" s="9"/>
      <c r="AZ72" s="10"/>
      <c r="BA72" s="10"/>
      <c r="BB72" s="10">
        <f t="shared" si="215"/>
        <v>0</v>
      </c>
      <c r="BC72" s="30"/>
      <c r="BD72" s="83">
        <f t="shared" si="216"/>
        <v>0</v>
      </c>
      <c r="BE72" s="9"/>
      <c r="BF72" s="10"/>
      <c r="BG72" s="10"/>
      <c r="BH72" s="10">
        <f t="shared" si="217"/>
        <v>0</v>
      </c>
      <c r="BI72" s="30"/>
      <c r="BJ72" s="83">
        <f t="shared" si="218"/>
        <v>0</v>
      </c>
      <c r="BK72" s="9" cm="1">
        <f t="array" ref="BK72">SUM(_xlfn._xlws.FILTER($C72:$BJ72,$C$8:$BJ$8=BK$8))</f>
        <v>0</v>
      </c>
      <c r="BL72" s="10" cm="1">
        <f t="array" ref="BL72">SUM(_xlfn._xlws.FILTER($C72:$BJ72,$C$8:$BJ$8=BL$8))</f>
        <v>0</v>
      </c>
      <c r="BM72" s="10" cm="1">
        <f t="array" ref="BM72">SUM(_xlfn._xlws.FILTER($C72:$BJ72,$C$8:$BJ$8=BM$8))</f>
        <v>0</v>
      </c>
      <c r="BN72" s="10">
        <f t="shared" si="219"/>
        <v>0</v>
      </c>
      <c r="BO72" s="30" cm="1">
        <f t="array" ref="BO72">SUM(_xlfn._xlws.FILTER($C72:$BJ72,$C$8:$BJ$8=BO$8))</f>
        <v>0</v>
      </c>
      <c r="BP72" s="83">
        <f t="shared" si="220"/>
        <v>0</v>
      </c>
    </row>
    <row r="73" spans="1:68" ht="19.5" customHeight="1" outlineLevel="1" x14ac:dyDescent="0.3">
      <c r="A73" s="154"/>
      <c r="B73" s="139" t="str">
        <v>ΒΙΟΜΗΧΑΝΙΚΟΣ</v>
      </c>
      <c r="C73" s="9">
        <v>6</v>
      </c>
      <c r="D73" s="10"/>
      <c r="E73" s="10">
        <v>12226710</v>
      </c>
      <c r="F73" s="10">
        <f t="shared" si="203"/>
        <v>2037785</v>
      </c>
      <c r="G73" s="30">
        <v>9965.33</v>
      </c>
      <c r="H73" s="83">
        <f t="shared" si="204"/>
        <v>1660.8883333333333</v>
      </c>
      <c r="I73" s="9">
        <v>6</v>
      </c>
      <c r="J73" s="10"/>
      <c r="K73" s="10">
        <v>5772128</v>
      </c>
      <c r="L73" s="10">
        <f t="shared" si="205"/>
        <v>962021.33333333337</v>
      </c>
      <c r="M73" s="30">
        <v>8380.18</v>
      </c>
      <c r="N73" s="83">
        <f t="shared" si="206"/>
        <v>1396.6966666666667</v>
      </c>
      <c r="O73" s="9">
        <v>5</v>
      </c>
      <c r="P73" s="10"/>
      <c r="Q73" s="10">
        <v>11363251</v>
      </c>
      <c r="R73" s="10">
        <f t="shared" si="4"/>
        <v>2272650.2000000002</v>
      </c>
      <c r="S73" s="30">
        <v>16992.11</v>
      </c>
      <c r="T73" s="83">
        <f t="shared" si="5"/>
        <v>3398.422</v>
      </c>
      <c r="U73" s="9">
        <v>8</v>
      </c>
      <c r="V73" s="10"/>
      <c r="W73" s="10">
        <v>8982679</v>
      </c>
      <c r="X73" s="10">
        <f>IFERROR(#REF!/(W73+V73),0)</f>
        <v>0</v>
      </c>
      <c r="Y73" s="30">
        <v>24576.52</v>
      </c>
      <c r="Z73" s="83">
        <f t="shared" si="208"/>
        <v>3072.0650000000001</v>
      </c>
      <c r="AA73" s="9">
        <v>15</v>
      </c>
      <c r="AB73" s="10"/>
      <c r="AC73" s="10">
        <v>33741625</v>
      </c>
      <c r="AD73" s="10">
        <f t="shared" si="209"/>
        <v>2249441.6666666665</v>
      </c>
      <c r="AE73" s="30">
        <v>90377.24</v>
      </c>
      <c r="AF73" s="83">
        <f t="shared" si="210"/>
        <v>6025.1493333333337</v>
      </c>
      <c r="AG73" s="9">
        <v>7</v>
      </c>
      <c r="AH73" s="10"/>
      <c r="AI73" s="10">
        <v>44296540</v>
      </c>
      <c r="AJ73" s="10">
        <f t="shared" si="221"/>
        <v>6328077.1428571427</v>
      </c>
      <c r="AK73" s="30">
        <v>87351.24</v>
      </c>
      <c r="AL73" s="83">
        <f t="shared" si="222"/>
        <v>12478.748571428572</v>
      </c>
      <c r="AM73" s="9"/>
      <c r="AN73" s="10"/>
      <c r="AO73" s="10"/>
      <c r="AP73" s="10">
        <f t="shared" si="211"/>
        <v>0</v>
      </c>
      <c r="AQ73" s="30"/>
      <c r="AR73" s="83">
        <f t="shared" si="212"/>
        <v>0</v>
      </c>
      <c r="AS73" s="9"/>
      <c r="AT73" s="10"/>
      <c r="AU73" s="10"/>
      <c r="AV73" s="10">
        <f t="shared" si="213"/>
        <v>0</v>
      </c>
      <c r="AW73" s="30"/>
      <c r="AX73" s="83">
        <f t="shared" si="214"/>
        <v>0</v>
      </c>
      <c r="AY73" s="9"/>
      <c r="AZ73" s="10"/>
      <c r="BA73" s="10"/>
      <c r="BB73" s="10">
        <f t="shared" si="215"/>
        <v>0</v>
      </c>
      <c r="BC73" s="30"/>
      <c r="BD73" s="83">
        <f t="shared" si="216"/>
        <v>0</v>
      </c>
      <c r="BE73" s="9"/>
      <c r="BF73" s="10"/>
      <c r="BG73" s="10"/>
      <c r="BH73" s="10">
        <f t="shared" si="217"/>
        <v>0</v>
      </c>
      <c r="BI73" s="30"/>
      <c r="BJ73" s="83">
        <f t="shared" si="218"/>
        <v>0</v>
      </c>
      <c r="BK73" s="9" cm="1">
        <f t="array" ref="BK73">SUM(_xlfn._xlws.FILTER($C73:$BJ73,$C$8:$BJ$8=BK$8))</f>
        <v>47</v>
      </c>
      <c r="BL73" s="10" cm="1">
        <f t="array" ref="BL73">SUM(_xlfn._xlws.FILTER($C73:$BJ73,$C$8:$BJ$8=BL$8))</f>
        <v>0</v>
      </c>
      <c r="BM73" s="10" cm="1">
        <f t="array" ref="BM73">SUM(_xlfn._xlws.FILTER($C73:$BJ73,$C$8:$BJ$8=BM$8))</f>
        <v>116382933</v>
      </c>
      <c r="BN73" s="10">
        <f t="shared" si="219"/>
        <v>2476232.6170212766</v>
      </c>
      <c r="BO73" s="30" cm="1">
        <f t="array" ref="BO73">SUM(_xlfn._xlws.FILTER($C73:$BJ73,$C$8:$BJ$8=BO$8))</f>
        <v>237642.62</v>
      </c>
      <c r="BP73" s="83">
        <f t="shared" si="220"/>
        <v>5056.225957446808</v>
      </c>
    </row>
    <row r="74" spans="1:68" ht="19.5" customHeight="1" outlineLevel="1" thickBot="1" x14ac:dyDescent="0.35">
      <c r="A74" s="155"/>
      <c r="B74" s="139" t="str">
        <v>ΚΛΙΜΑΤΙΣΜΟΣ / ΣΥΜΠΑΡΑΓΩΓΗ</v>
      </c>
      <c r="C74" s="208"/>
      <c r="D74" s="209"/>
      <c r="E74" s="157"/>
      <c r="F74" s="10">
        <f t="shared" si="203"/>
        <v>0</v>
      </c>
      <c r="G74" s="140"/>
      <c r="H74" s="83">
        <f t="shared" si="204"/>
        <v>0</v>
      </c>
      <c r="I74" s="208"/>
      <c r="J74" s="209"/>
      <c r="K74" s="157"/>
      <c r="L74" s="10">
        <f>IFERROR(K74/(I74+J74),0)</f>
        <v>0</v>
      </c>
      <c r="M74" s="140"/>
      <c r="N74" s="83">
        <f t="shared" si="206"/>
        <v>0</v>
      </c>
      <c r="O74" s="208">
        <v>3</v>
      </c>
      <c r="P74" s="209"/>
      <c r="Q74" s="157">
        <v>42619</v>
      </c>
      <c r="R74" s="10">
        <f t="shared" si="4"/>
        <v>14206.333333333334</v>
      </c>
      <c r="S74" s="140">
        <v>251.22</v>
      </c>
      <c r="T74" s="83">
        <f t="shared" si="5"/>
        <v>83.74</v>
      </c>
      <c r="U74" s="208"/>
      <c r="V74" s="209"/>
      <c r="W74" s="157"/>
      <c r="X74" s="10">
        <f>IFERROR(W74/(U74+V74),0)</f>
        <v>0</v>
      </c>
      <c r="Y74" s="140"/>
      <c r="Z74" s="83">
        <f t="shared" si="208"/>
        <v>0</v>
      </c>
      <c r="AA74" s="208"/>
      <c r="AB74" s="209"/>
      <c r="AC74" s="157"/>
      <c r="AD74" s="10">
        <f>IFERROR(AC74/(AA74+AB74),0)</f>
        <v>0</v>
      </c>
      <c r="AE74" s="140"/>
      <c r="AF74" s="83">
        <f t="shared" si="210"/>
        <v>0</v>
      </c>
      <c r="AG74" s="208"/>
      <c r="AH74" s="209"/>
      <c r="AI74" s="157"/>
      <c r="AJ74" s="10">
        <f>IFERROR(AI74/(AG74+AH74),0)</f>
        <v>0</v>
      </c>
      <c r="AK74" s="140"/>
      <c r="AL74" s="83">
        <f t="shared" si="222"/>
        <v>0</v>
      </c>
      <c r="AM74" s="208"/>
      <c r="AN74" s="209"/>
      <c r="AO74" s="157"/>
      <c r="AP74" s="10">
        <f>IFERROR(AO74/(AM74+AN74),0)</f>
        <v>0</v>
      </c>
      <c r="AQ74" s="140"/>
      <c r="AR74" s="83">
        <f t="shared" si="212"/>
        <v>0</v>
      </c>
      <c r="AS74" s="208"/>
      <c r="AT74" s="209"/>
      <c r="AU74" s="157"/>
      <c r="AV74" s="10">
        <f>IFERROR(AU74/(AS74+AT74),0)</f>
        <v>0</v>
      </c>
      <c r="AW74" s="140"/>
      <c r="AX74" s="83">
        <f t="shared" si="214"/>
        <v>0</v>
      </c>
      <c r="AY74" s="208"/>
      <c r="AZ74" s="209"/>
      <c r="BA74" s="157"/>
      <c r="BB74" s="10">
        <f>IFERROR(BA74/(AY74+AZ74),0)</f>
        <v>0</v>
      </c>
      <c r="BC74" s="140"/>
      <c r="BD74" s="83">
        <f t="shared" si="216"/>
        <v>0</v>
      </c>
      <c r="BE74" s="208"/>
      <c r="BF74" s="209"/>
      <c r="BG74" s="157"/>
      <c r="BH74" s="10">
        <f>IFERROR(BG74/(BE74+BF74),0)</f>
        <v>0</v>
      </c>
      <c r="BI74" s="140"/>
      <c r="BJ74" s="83">
        <f t="shared" si="218"/>
        <v>0</v>
      </c>
      <c r="BK74" s="208" cm="1">
        <f t="array" ref="BK74">SUM(_xlfn._xlws.FILTER($C74:$BJ74,$C$8:$BJ$8=BK$8))</f>
        <v>3</v>
      </c>
      <c r="BL74" s="209" cm="1">
        <f t="array" ref="BL74">SUM(_xlfn._xlws.FILTER($C74:$BJ74,$C$8:$BJ$8=BL$8))</f>
        <v>0</v>
      </c>
      <c r="BM74" s="157" cm="1">
        <f t="array" ref="BM74">SUM(_xlfn._xlws.FILTER($C74:$BJ74,$C$8:$BJ$8=BM$8))</f>
        <v>42619</v>
      </c>
      <c r="BN74" s="10">
        <f>IFERROR(BM74/(BK74+BL74),0)</f>
        <v>14206.333333333334</v>
      </c>
      <c r="BO74" s="140" cm="1">
        <f t="array" ref="BO74">SUM(_xlfn._xlws.FILTER($C74:$BJ74,$C$8:$BJ$8=BO$8))</f>
        <v>251.22</v>
      </c>
      <c r="BP74" s="83">
        <f t="shared" si="220"/>
        <v>83.74</v>
      </c>
    </row>
    <row r="75" spans="1:68" ht="18" outlineLevel="1" x14ac:dyDescent="0.3">
      <c r="A75" s="153">
        <v>12</v>
      </c>
      <c r="B75" s="141" t="s">
        <v>173</v>
      </c>
      <c r="C75" s="73">
        <f>SUM(C76:C80)</f>
        <v>1</v>
      </c>
      <c r="D75" s="74">
        <v>0</v>
      </c>
      <c r="E75" s="74">
        <f>SUM(E76:E79)</f>
        <v>9897831</v>
      </c>
      <c r="F75" s="74">
        <f>IFERROR(E75/(C75+D75),0)</f>
        <v>9897831</v>
      </c>
      <c r="G75" s="82">
        <f>SUM(G76:G80)</f>
        <v>9287.0400000000009</v>
      </c>
      <c r="H75" s="37">
        <f>IFERROR(G75/(C75+D75),0)</f>
        <v>9287.0400000000009</v>
      </c>
      <c r="I75" s="73">
        <f>SUM(I76:I80)</f>
        <v>0</v>
      </c>
      <c r="J75" s="74">
        <f>SUM(J76:J80)</f>
        <v>0</v>
      </c>
      <c r="K75" s="74">
        <f>SUM(K76:K79)</f>
        <v>0</v>
      </c>
      <c r="L75" s="74">
        <f>IFERROR(K75/(I75+J75),0)</f>
        <v>0</v>
      </c>
      <c r="M75" s="82">
        <f>SUM(M76:M80)</f>
        <v>0</v>
      </c>
      <c r="N75" s="37">
        <f>IFERROR(M75/(I75+J75),0)</f>
        <v>0</v>
      </c>
      <c r="O75" s="73">
        <f>SUM(O76:O80)</f>
        <v>0</v>
      </c>
      <c r="P75" s="74">
        <f>SUM(P76:P80)</f>
        <v>0</v>
      </c>
      <c r="Q75" s="74">
        <f>SUM(Q76:Q80)</f>
        <v>0</v>
      </c>
      <c r="R75" s="74">
        <f t="shared" ref="R75:R122" si="223">IFERROR(Q75/(O75+P75),0)</f>
        <v>0</v>
      </c>
      <c r="S75" s="82">
        <f>SUM(S76:S80)</f>
        <v>0</v>
      </c>
      <c r="T75" s="37">
        <f t="shared" ref="T75:T92" si="224">IFERROR(S75/(O75+P75),0)</f>
        <v>0</v>
      </c>
      <c r="U75" s="73">
        <f>SUM(U76:U80)</f>
        <v>0</v>
      </c>
      <c r="V75" s="74">
        <f>SUM(V76:V80)</f>
        <v>0</v>
      </c>
      <c r="W75" s="74">
        <f>SUM(W76:W79)</f>
        <v>0</v>
      </c>
      <c r="X75" s="74">
        <f>IFERROR(W75/(U75+V75),0)</f>
        <v>0</v>
      </c>
      <c r="Y75" s="82">
        <f>SUM(Y76:Y80)</f>
        <v>0</v>
      </c>
      <c r="Z75" s="37">
        <f>IFERROR(Y75/(U75+V75),0)</f>
        <v>0</v>
      </c>
      <c r="AA75" s="73">
        <f>SUM(AA76:AA80)</f>
        <v>0</v>
      </c>
      <c r="AB75" s="74">
        <f>SUM(AB76:AB80)</f>
        <v>0</v>
      </c>
      <c r="AC75" s="74">
        <f>SUM(AC76:AC79)</f>
        <v>0</v>
      </c>
      <c r="AD75" s="74">
        <f>IFERROR(AC75/(AA75+AB75),0)</f>
        <v>0</v>
      </c>
      <c r="AE75" s="82">
        <f>SUM(AE76:AE80)</f>
        <v>0</v>
      </c>
      <c r="AF75" s="37">
        <f>IFERROR(AE75/(AA75+AB75),0)</f>
        <v>0</v>
      </c>
      <c r="AG75" s="73">
        <f>SUM(AG76:AG80)</f>
        <v>0</v>
      </c>
      <c r="AH75" s="74">
        <f>SUM(AH76:AH80)</f>
        <v>0</v>
      </c>
      <c r="AI75" s="74">
        <f>SUM(AI76:AI79)</f>
        <v>0</v>
      </c>
      <c r="AJ75" s="74">
        <f>IFERROR(AI75/(AG75+AH75),0)</f>
        <v>0</v>
      </c>
      <c r="AK75" s="82">
        <f>SUM(AK76:AK80)</f>
        <v>0</v>
      </c>
      <c r="AL75" s="37">
        <f>IFERROR(AK75/(AG75+AH75),0)</f>
        <v>0</v>
      </c>
      <c r="AM75" s="73">
        <f>SUM(AM76:AM80)</f>
        <v>0</v>
      </c>
      <c r="AN75" s="74">
        <f>SUM(AN76:AN80)</f>
        <v>0</v>
      </c>
      <c r="AO75" s="74">
        <f>SUM(AO76:AO79)</f>
        <v>0</v>
      </c>
      <c r="AP75" s="74">
        <f>IFERROR(AO75/(AM75+AN75),0)</f>
        <v>0</v>
      </c>
      <c r="AQ75" s="82">
        <f>SUM(AQ76:AQ80)</f>
        <v>0</v>
      </c>
      <c r="AR75" s="37">
        <f>IFERROR(AQ75/(AM75+AN75),0)</f>
        <v>0</v>
      </c>
      <c r="AS75" s="73">
        <f>SUM(AS76:AS80)</f>
        <v>0</v>
      </c>
      <c r="AT75" s="74">
        <f>SUM(AT76:AT80)</f>
        <v>0</v>
      </c>
      <c r="AU75" s="74">
        <f>SUM(AU76:AU79)</f>
        <v>0</v>
      </c>
      <c r="AV75" s="74">
        <f>IFERROR(AU75/(AS75+AT75),0)</f>
        <v>0</v>
      </c>
      <c r="AW75" s="82">
        <f>SUM(AW76:AW80)</f>
        <v>0</v>
      </c>
      <c r="AX75" s="37">
        <f>IFERROR(AW75/(AS75+AT75),0)</f>
        <v>0</v>
      </c>
      <c r="AY75" s="73">
        <f>SUM(AY76:AY80)</f>
        <v>0</v>
      </c>
      <c r="AZ75" s="74">
        <f>SUM(AZ76:AZ80)</f>
        <v>0</v>
      </c>
      <c r="BA75" s="74">
        <f>SUM(BA76:BA79)</f>
        <v>0</v>
      </c>
      <c r="BB75" s="74">
        <f>IFERROR(BA75/(AY75+AZ75),0)</f>
        <v>0</v>
      </c>
      <c r="BC75" s="82">
        <f>SUM(BC76:BC80)</f>
        <v>0</v>
      </c>
      <c r="BD75" s="37">
        <f>IFERROR(BC75/(AY75+AZ75),0)</f>
        <v>0</v>
      </c>
      <c r="BE75" s="73">
        <f>SUM(BE76:BE80)</f>
        <v>0</v>
      </c>
      <c r="BF75" s="74">
        <f>SUM(BF76:BF80)</f>
        <v>0</v>
      </c>
      <c r="BG75" s="74">
        <f>SUM(BG76:BG79)</f>
        <v>0</v>
      </c>
      <c r="BH75" s="74">
        <f>IFERROR(BG75/(BE75+BF75),0)</f>
        <v>0</v>
      </c>
      <c r="BI75" s="82">
        <f>SUM(BI76:BI80)</f>
        <v>0</v>
      </c>
      <c r="BJ75" s="37">
        <f>IFERROR(BI75/(BE75+BF75),0)</f>
        <v>0</v>
      </c>
      <c r="BK75" s="73">
        <f>SUM(BK76:BK80)</f>
        <v>1</v>
      </c>
      <c r="BL75" s="74">
        <f>SUM(BL76:BL80)</f>
        <v>0</v>
      </c>
      <c r="BM75" s="74">
        <f>SUM(BM76:BM79)</f>
        <v>9897831</v>
      </c>
      <c r="BN75" s="74">
        <f>IFERROR(BM75/(BK75+BL75),0)</f>
        <v>9897831</v>
      </c>
      <c r="BO75" s="82">
        <f>SUM(BO76:BO80)</f>
        <v>9287.0400000000009</v>
      </c>
      <c r="BP75" s="37">
        <f>IFERROR(BO75/(BK75+BL75),0)</f>
        <v>9287.0400000000009</v>
      </c>
    </row>
    <row r="76" spans="1:68" ht="19.5" customHeight="1" outlineLevel="1" x14ac:dyDescent="0.3">
      <c r="A76" s="154"/>
      <c r="B76" s="139" t="str" cm="1">
        <f t="array" ref="B76:B80">$B$10:$B$14</f>
        <v>ΟΙΚΙΑΚΟΣ</v>
      </c>
      <c r="C76" s="9"/>
      <c r="D76" s="10"/>
      <c r="E76" s="10"/>
      <c r="F76" s="10">
        <f>IFERROR(E76/(C76+D76),0)</f>
        <v>0</v>
      </c>
      <c r="G76" s="30"/>
      <c r="H76" s="83">
        <f>IFERROR(G76/(C76+D76),0)</f>
        <v>0</v>
      </c>
      <c r="I76" s="9"/>
      <c r="J76" s="10"/>
      <c r="K76" s="10"/>
      <c r="L76" s="10">
        <f>IFERROR(K76/(I76+J76),0)</f>
        <v>0</v>
      </c>
      <c r="M76" s="30"/>
      <c r="N76" s="83">
        <f>IFERROR(M76/(I76+J76),0)</f>
        <v>0</v>
      </c>
      <c r="O76" s="9"/>
      <c r="P76" s="10"/>
      <c r="Q76" s="10"/>
      <c r="R76" s="10">
        <f t="shared" si="223"/>
        <v>0</v>
      </c>
      <c r="S76" s="30"/>
      <c r="T76" s="83">
        <f t="shared" si="224"/>
        <v>0</v>
      </c>
      <c r="U76" s="9"/>
      <c r="V76" s="10"/>
      <c r="W76" s="10"/>
      <c r="X76" s="10">
        <f>IFERROR(W76/(U76+V76),0)</f>
        <v>0</v>
      </c>
      <c r="Y76" s="30"/>
      <c r="Z76" s="83">
        <f>IFERROR(Y76/(U76+V76),0)</f>
        <v>0</v>
      </c>
      <c r="AA76" s="9"/>
      <c r="AB76" s="10"/>
      <c r="AC76" s="10"/>
      <c r="AD76" s="10">
        <f>IFERROR(AC76/(AA76+AB76),0)</f>
        <v>0</v>
      </c>
      <c r="AE76" s="30"/>
      <c r="AF76" s="83">
        <f>IFERROR(AE76/(AA76+AB76),0)</f>
        <v>0</v>
      </c>
      <c r="AG76" s="9"/>
      <c r="AH76" s="10"/>
      <c r="AI76" s="10"/>
      <c r="AJ76" s="10">
        <f>IFERROR(AI76/(AG76+AH76),0)</f>
        <v>0</v>
      </c>
      <c r="AK76" s="30"/>
      <c r="AL76" s="83">
        <f>IFERROR(AK76/(AG76+AH76),0)</f>
        <v>0</v>
      </c>
      <c r="AM76" s="9"/>
      <c r="AN76" s="10"/>
      <c r="AO76" s="10"/>
      <c r="AP76" s="10">
        <f>IFERROR(AO76/(AM76+AN76),0)</f>
        <v>0</v>
      </c>
      <c r="AQ76" s="30"/>
      <c r="AR76" s="83">
        <f>IFERROR(AQ76/(AM76+AN76),0)</f>
        <v>0</v>
      </c>
      <c r="AS76" s="9"/>
      <c r="AT76" s="10"/>
      <c r="AU76" s="10"/>
      <c r="AV76" s="10">
        <f>IFERROR(AU76/(AS76+AT76),0)</f>
        <v>0</v>
      </c>
      <c r="AW76" s="30"/>
      <c r="AX76" s="83">
        <f>IFERROR(AW76/(AS76+AT76),0)</f>
        <v>0</v>
      </c>
      <c r="AY76" s="9"/>
      <c r="AZ76" s="10"/>
      <c r="BA76" s="10"/>
      <c r="BB76" s="10">
        <f>IFERROR(BA76/(AY76+AZ76),0)</f>
        <v>0</v>
      </c>
      <c r="BC76" s="30"/>
      <c r="BD76" s="83">
        <f>IFERROR(BC76/(AY76+AZ76),0)</f>
        <v>0</v>
      </c>
      <c r="BE76" s="9"/>
      <c r="BF76" s="10"/>
      <c r="BG76" s="10"/>
      <c r="BH76" s="10">
        <f>IFERROR(BG76/(BE76+BF76),0)</f>
        <v>0</v>
      </c>
      <c r="BI76" s="30"/>
      <c r="BJ76" s="83">
        <f>IFERROR(BI76/(BE76+BF76),0)</f>
        <v>0</v>
      </c>
      <c r="BK76" s="9" cm="1">
        <f t="array" ref="BK76">SUM(_xlfn._xlws.FILTER($C76:$BJ76,$C$8:$BJ$8=BK$8))</f>
        <v>0</v>
      </c>
      <c r="BL76" s="10" cm="1">
        <f t="array" ref="BL76">SUM(_xlfn._xlws.FILTER($C76:$BJ76,$C$8:$BJ$8=BL$8))</f>
        <v>0</v>
      </c>
      <c r="BM76" s="10" cm="1">
        <f t="array" ref="BM76">SUM(_xlfn._xlws.FILTER($C76:$BJ76,$C$8:$BJ$8=BM$8))</f>
        <v>0</v>
      </c>
      <c r="BN76" s="10">
        <f>IFERROR(BM76/(BK76+BL76),0)</f>
        <v>0</v>
      </c>
      <c r="BO76" s="30" cm="1">
        <f t="array" ref="BO76">SUM(_xlfn._xlws.FILTER($C76:$BJ76,$C$8:$BJ$8=BO$8))</f>
        <v>0</v>
      </c>
      <c r="BP76" s="83">
        <f>IFERROR(BO76/(BK76+BL76),0)</f>
        <v>0</v>
      </c>
    </row>
    <row r="77" spans="1:68" ht="19.5" customHeight="1" outlineLevel="1" x14ac:dyDescent="0.3">
      <c r="A77" s="154"/>
      <c r="B77" s="139" t="str">
        <v>ΕΜΠΟΡΙΚΟΣ</v>
      </c>
      <c r="C77" s="9"/>
      <c r="D77" s="10"/>
      <c r="E77" s="10"/>
      <c r="F77" s="10">
        <f t="shared" ref="F77:F80" si="225">IFERROR(E77/(C77+D77),0)</f>
        <v>0</v>
      </c>
      <c r="G77" s="30"/>
      <c r="H77" s="83">
        <f t="shared" ref="H77:H80" si="226">IFERROR(G77/(C77+D77),0)</f>
        <v>0</v>
      </c>
      <c r="I77" s="9"/>
      <c r="J77" s="10"/>
      <c r="K77" s="10"/>
      <c r="L77" s="10">
        <f t="shared" ref="L77:L79" si="227">IFERROR(K77/(I77+J77),0)</f>
        <v>0</v>
      </c>
      <c r="M77" s="30"/>
      <c r="N77" s="83">
        <f t="shared" ref="N77:N80" si="228">IFERROR(M77/(I77+J77),0)</f>
        <v>0</v>
      </c>
      <c r="O77" s="9"/>
      <c r="P77" s="10"/>
      <c r="Q77" s="10"/>
      <c r="R77" s="10">
        <f t="shared" si="223"/>
        <v>0</v>
      </c>
      <c r="S77" s="30"/>
      <c r="T77" s="83">
        <f t="shared" si="224"/>
        <v>0</v>
      </c>
      <c r="U77" s="9"/>
      <c r="V77" s="10"/>
      <c r="W77" s="10"/>
      <c r="X77" s="10">
        <f t="shared" ref="X77:X79" si="229">IFERROR(W77/(U77+V77),0)</f>
        <v>0</v>
      </c>
      <c r="Y77" s="30"/>
      <c r="Z77" s="83">
        <f t="shared" ref="Z77:Z80" si="230">IFERROR(Y77/(U77+V77),0)</f>
        <v>0</v>
      </c>
      <c r="AA77" s="9"/>
      <c r="AB77" s="10"/>
      <c r="AC77" s="10"/>
      <c r="AD77" s="10">
        <f t="shared" ref="AD77:AD79" si="231">IFERROR(AC77/(AA77+AB77),0)</f>
        <v>0</v>
      </c>
      <c r="AE77" s="30"/>
      <c r="AF77" s="83">
        <f t="shared" ref="AF77:AF80" si="232">IFERROR(AE77/(AA77+AB77),0)</f>
        <v>0</v>
      </c>
      <c r="AG77" s="9"/>
      <c r="AH77" s="10"/>
      <c r="AI77" s="10"/>
      <c r="AJ77" s="10">
        <f t="shared" ref="AJ77:AJ79" si="233">IFERROR(AI77/(AG77+AH77),0)</f>
        <v>0</v>
      </c>
      <c r="AK77" s="30"/>
      <c r="AL77" s="83">
        <f t="shared" ref="AL77:AL80" si="234">IFERROR(AK77/(AG77+AH77),0)</f>
        <v>0</v>
      </c>
      <c r="AM77" s="9"/>
      <c r="AN77" s="10"/>
      <c r="AO77" s="10"/>
      <c r="AP77" s="10">
        <f t="shared" ref="AP77:AP79" si="235">IFERROR(AO77/(AM77+AN77),0)</f>
        <v>0</v>
      </c>
      <c r="AQ77" s="30"/>
      <c r="AR77" s="83">
        <f t="shared" ref="AR77:AR80" si="236">IFERROR(AQ77/(AM77+AN77),0)</f>
        <v>0</v>
      </c>
      <c r="AS77" s="9"/>
      <c r="AT77" s="10"/>
      <c r="AU77" s="10"/>
      <c r="AV77" s="10">
        <f t="shared" ref="AV77:AV79" si="237">IFERROR(AU77/(AS77+AT77),0)</f>
        <v>0</v>
      </c>
      <c r="AW77" s="30"/>
      <c r="AX77" s="83">
        <f t="shared" ref="AX77:AX80" si="238">IFERROR(AW77/(AS77+AT77),0)</f>
        <v>0</v>
      </c>
      <c r="AY77" s="9"/>
      <c r="AZ77" s="10"/>
      <c r="BA77" s="10"/>
      <c r="BB77" s="10">
        <f t="shared" ref="BB77:BB79" si="239">IFERROR(BA77/(AY77+AZ77),0)</f>
        <v>0</v>
      </c>
      <c r="BC77" s="30"/>
      <c r="BD77" s="83">
        <f t="shared" ref="BD77:BD80" si="240">IFERROR(BC77/(AY77+AZ77),0)</f>
        <v>0</v>
      </c>
      <c r="BE77" s="9"/>
      <c r="BF77" s="10"/>
      <c r="BG77" s="10"/>
      <c r="BH77" s="10">
        <f t="shared" ref="BH77:BH79" si="241">IFERROR(BG77/(BE77+BF77),0)</f>
        <v>0</v>
      </c>
      <c r="BI77" s="30"/>
      <c r="BJ77" s="83">
        <f t="shared" ref="BJ77:BJ80" si="242">IFERROR(BI77/(BE77+BF77),0)</f>
        <v>0</v>
      </c>
      <c r="BK77" s="9" cm="1">
        <f t="array" ref="BK77">SUM(_xlfn._xlws.FILTER($C77:$BJ77,$C$8:$BJ$8=BK$8))</f>
        <v>0</v>
      </c>
      <c r="BL77" s="10" cm="1">
        <f t="array" ref="BL77">SUM(_xlfn._xlws.FILTER($C77:$BJ77,$C$8:$BJ$8=BL$8))</f>
        <v>0</v>
      </c>
      <c r="BM77" s="10" cm="1">
        <f t="array" ref="BM77">SUM(_xlfn._xlws.FILTER($C77:$BJ77,$C$8:$BJ$8=BM$8))</f>
        <v>0</v>
      </c>
      <c r="BN77" s="10">
        <f t="shared" ref="BN77:BN79" si="243">IFERROR(BM77/(BK77+BL77),0)</f>
        <v>0</v>
      </c>
      <c r="BO77" s="30" cm="1">
        <f t="array" ref="BO77">SUM(_xlfn._xlws.FILTER($C77:$BJ77,$C$8:$BJ$8=BO$8))</f>
        <v>0</v>
      </c>
      <c r="BP77" s="83">
        <f t="shared" ref="BP77:BP80" si="244">IFERROR(BO77/(BK77+BL77),0)</f>
        <v>0</v>
      </c>
    </row>
    <row r="78" spans="1:68" ht="19.5" customHeight="1" outlineLevel="1" x14ac:dyDescent="0.3">
      <c r="A78" s="154"/>
      <c r="B78" s="139" t="str">
        <v>CNG</v>
      </c>
      <c r="C78" s="9"/>
      <c r="D78" s="10"/>
      <c r="E78" s="10"/>
      <c r="F78" s="10">
        <f t="shared" si="225"/>
        <v>0</v>
      </c>
      <c r="G78" s="30"/>
      <c r="H78" s="83">
        <f t="shared" si="226"/>
        <v>0</v>
      </c>
      <c r="I78" s="9"/>
      <c r="J78" s="10"/>
      <c r="K78" s="10"/>
      <c r="L78" s="10">
        <f t="shared" si="227"/>
        <v>0</v>
      </c>
      <c r="M78" s="30"/>
      <c r="N78" s="83">
        <f t="shared" si="228"/>
        <v>0</v>
      </c>
      <c r="O78" s="9"/>
      <c r="P78" s="10"/>
      <c r="Q78" s="10"/>
      <c r="R78" s="10">
        <f t="shared" si="223"/>
        <v>0</v>
      </c>
      <c r="S78" s="30"/>
      <c r="T78" s="83">
        <f t="shared" si="224"/>
        <v>0</v>
      </c>
      <c r="U78" s="9"/>
      <c r="V78" s="10"/>
      <c r="W78" s="10"/>
      <c r="X78" s="10">
        <f t="shared" si="229"/>
        <v>0</v>
      </c>
      <c r="Y78" s="30"/>
      <c r="Z78" s="83">
        <f t="shared" si="230"/>
        <v>0</v>
      </c>
      <c r="AA78" s="9"/>
      <c r="AB78" s="10"/>
      <c r="AC78" s="10"/>
      <c r="AD78" s="10">
        <f t="shared" si="231"/>
        <v>0</v>
      </c>
      <c r="AE78" s="30"/>
      <c r="AF78" s="83">
        <f t="shared" si="232"/>
        <v>0</v>
      </c>
      <c r="AG78" s="9"/>
      <c r="AH78" s="10"/>
      <c r="AI78" s="10"/>
      <c r="AJ78" s="10">
        <f t="shared" si="233"/>
        <v>0</v>
      </c>
      <c r="AK78" s="30"/>
      <c r="AL78" s="83">
        <f t="shared" si="234"/>
        <v>0</v>
      </c>
      <c r="AM78" s="9"/>
      <c r="AN78" s="10"/>
      <c r="AO78" s="10"/>
      <c r="AP78" s="10">
        <f t="shared" si="235"/>
        <v>0</v>
      </c>
      <c r="AQ78" s="30"/>
      <c r="AR78" s="83">
        <f t="shared" si="236"/>
        <v>0</v>
      </c>
      <c r="AS78" s="9"/>
      <c r="AT78" s="10"/>
      <c r="AU78" s="10"/>
      <c r="AV78" s="10">
        <f t="shared" si="237"/>
        <v>0</v>
      </c>
      <c r="AW78" s="30"/>
      <c r="AX78" s="83">
        <f t="shared" si="238"/>
        <v>0</v>
      </c>
      <c r="AY78" s="9"/>
      <c r="AZ78" s="10"/>
      <c r="BA78" s="10"/>
      <c r="BB78" s="10">
        <f t="shared" si="239"/>
        <v>0</v>
      </c>
      <c r="BC78" s="30"/>
      <c r="BD78" s="83">
        <f t="shared" si="240"/>
        <v>0</v>
      </c>
      <c r="BE78" s="9"/>
      <c r="BF78" s="10"/>
      <c r="BG78" s="10"/>
      <c r="BH78" s="10">
        <f t="shared" si="241"/>
        <v>0</v>
      </c>
      <c r="BI78" s="30"/>
      <c r="BJ78" s="83">
        <f t="shared" si="242"/>
        <v>0</v>
      </c>
      <c r="BK78" s="9" cm="1">
        <f t="array" ref="BK78">SUM(_xlfn._xlws.FILTER($C78:$BJ78,$C$8:$BJ$8=BK$8))</f>
        <v>0</v>
      </c>
      <c r="BL78" s="10" cm="1">
        <f t="array" ref="BL78">SUM(_xlfn._xlws.FILTER($C78:$BJ78,$C$8:$BJ$8=BL$8))</f>
        <v>0</v>
      </c>
      <c r="BM78" s="10" cm="1">
        <f t="array" ref="BM78">SUM(_xlfn._xlws.FILTER($C78:$BJ78,$C$8:$BJ$8=BM$8))</f>
        <v>0</v>
      </c>
      <c r="BN78" s="10">
        <f t="shared" si="243"/>
        <v>0</v>
      </c>
      <c r="BO78" s="30" cm="1">
        <f t="array" ref="BO78">SUM(_xlfn._xlws.FILTER($C78:$BJ78,$C$8:$BJ$8=BO$8))</f>
        <v>0</v>
      </c>
      <c r="BP78" s="83">
        <f t="shared" si="244"/>
        <v>0</v>
      </c>
    </row>
    <row r="79" spans="1:68" ht="19.5" customHeight="1" outlineLevel="1" x14ac:dyDescent="0.3">
      <c r="A79" s="154"/>
      <c r="B79" s="139" t="str">
        <v>ΒΙΟΜΗΧΑΝΙΚΟΣ</v>
      </c>
      <c r="C79" s="9">
        <v>1</v>
      </c>
      <c r="D79" s="10"/>
      <c r="E79" s="10">
        <v>9897831</v>
      </c>
      <c r="F79" s="10">
        <f t="shared" si="225"/>
        <v>9897831</v>
      </c>
      <c r="G79" s="30">
        <v>9287.0400000000009</v>
      </c>
      <c r="H79" s="83">
        <f t="shared" si="226"/>
        <v>9287.0400000000009</v>
      </c>
      <c r="I79" s="9"/>
      <c r="J79" s="10"/>
      <c r="K79" s="10"/>
      <c r="L79" s="10">
        <f t="shared" si="227"/>
        <v>0</v>
      </c>
      <c r="M79" s="30"/>
      <c r="N79" s="83">
        <f t="shared" si="228"/>
        <v>0</v>
      </c>
      <c r="O79" s="9"/>
      <c r="P79" s="10"/>
      <c r="Q79" s="10"/>
      <c r="R79" s="10">
        <f t="shared" si="223"/>
        <v>0</v>
      </c>
      <c r="S79" s="30"/>
      <c r="T79" s="83">
        <f t="shared" si="224"/>
        <v>0</v>
      </c>
      <c r="U79" s="9"/>
      <c r="V79" s="10"/>
      <c r="W79" s="10"/>
      <c r="X79" s="10">
        <f t="shared" si="229"/>
        <v>0</v>
      </c>
      <c r="Y79" s="30"/>
      <c r="Z79" s="83">
        <f t="shared" si="230"/>
        <v>0</v>
      </c>
      <c r="AA79" s="9"/>
      <c r="AB79" s="10"/>
      <c r="AC79" s="10"/>
      <c r="AD79" s="10">
        <f t="shared" si="231"/>
        <v>0</v>
      </c>
      <c r="AE79" s="30"/>
      <c r="AF79" s="83">
        <f t="shared" si="232"/>
        <v>0</v>
      </c>
      <c r="AG79" s="9"/>
      <c r="AH79" s="10"/>
      <c r="AI79" s="10"/>
      <c r="AJ79" s="10">
        <f t="shared" si="233"/>
        <v>0</v>
      </c>
      <c r="AK79" s="30"/>
      <c r="AL79" s="83">
        <f t="shared" si="234"/>
        <v>0</v>
      </c>
      <c r="AM79" s="9"/>
      <c r="AN79" s="10"/>
      <c r="AO79" s="10"/>
      <c r="AP79" s="10">
        <f t="shared" si="235"/>
        <v>0</v>
      </c>
      <c r="AQ79" s="30"/>
      <c r="AR79" s="83">
        <f t="shared" si="236"/>
        <v>0</v>
      </c>
      <c r="AS79" s="9"/>
      <c r="AT79" s="10"/>
      <c r="AU79" s="10"/>
      <c r="AV79" s="10">
        <f t="shared" si="237"/>
        <v>0</v>
      </c>
      <c r="AW79" s="30"/>
      <c r="AX79" s="83">
        <f t="shared" si="238"/>
        <v>0</v>
      </c>
      <c r="AY79" s="9"/>
      <c r="AZ79" s="10"/>
      <c r="BA79" s="10"/>
      <c r="BB79" s="10">
        <f t="shared" si="239"/>
        <v>0</v>
      </c>
      <c r="BC79" s="30"/>
      <c r="BD79" s="83">
        <f t="shared" si="240"/>
        <v>0</v>
      </c>
      <c r="BE79" s="9"/>
      <c r="BF79" s="10"/>
      <c r="BG79" s="10"/>
      <c r="BH79" s="10">
        <f t="shared" si="241"/>
        <v>0</v>
      </c>
      <c r="BI79" s="30"/>
      <c r="BJ79" s="83">
        <f t="shared" si="242"/>
        <v>0</v>
      </c>
      <c r="BK79" s="9" cm="1">
        <f t="array" ref="BK79">SUM(_xlfn._xlws.FILTER($C79:$BJ79,$C$8:$BJ$8=BK$8))</f>
        <v>1</v>
      </c>
      <c r="BL79" s="10" cm="1">
        <f t="array" ref="BL79">SUM(_xlfn._xlws.FILTER($C79:$BJ79,$C$8:$BJ$8=BL$8))</f>
        <v>0</v>
      </c>
      <c r="BM79" s="10" cm="1">
        <f t="array" ref="BM79">SUM(_xlfn._xlws.FILTER($C79:$BJ79,$C$8:$BJ$8=BM$8))</f>
        <v>9897831</v>
      </c>
      <c r="BN79" s="10">
        <f t="shared" si="243"/>
        <v>9897831</v>
      </c>
      <c r="BO79" s="30" cm="1">
        <f t="array" ref="BO79">SUM(_xlfn._xlws.FILTER($C79:$BJ79,$C$8:$BJ$8=BO$8))</f>
        <v>9287.0400000000009</v>
      </c>
      <c r="BP79" s="83">
        <f t="shared" si="244"/>
        <v>9287.0400000000009</v>
      </c>
    </row>
    <row r="80" spans="1:68" ht="19.5" customHeight="1" outlineLevel="1" thickBot="1" x14ac:dyDescent="0.35">
      <c r="A80" s="155"/>
      <c r="B80" s="139" t="str">
        <v>ΚΛΙΜΑΤΙΣΜΟΣ / ΣΥΜΠΑΡΑΓΩΓΗ</v>
      </c>
      <c r="C80" s="160"/>
      <c r="D80" s="148"/>
      <c r="E80" s="157"/>
      <c r="F80" s="10">
        <f t="shared" si="225"/>
        <v>0</v>
      </c>
      <c r="G80" s="140"/>
      <c r="H80" s="83">
        <f t="shared" si="226"/>
        <v>0</v>
      </c>
      <c r="I80" s="160"/>
      <c r="J80" s="148"/>
      <c r="K80" s="157"/>
      <c r="L80" s="10">
        <f>IFERROR(K80/(I80+J80),0)</f>
        <v>0</v>
      </c>
      <c r="M80" s="140"/>
      <c r="N80" s="83">
        <f t="shared" si="228"/>
        <v>0</v>
      </c>
      <c r="O80" s="160"/>
      <c r="P80" s="148"/>
      <c r="Q80" s="157"/>
      <c r="R80" s="10">
        <f t="shared" si="223"/>
        <v>0</v>
      </c>
      <c r="S80" s="140"/>
      <c r="T80" s="83">
        <f t="shared" si="224"/>
        <v>0</v>
      </c>
      <c r="U80" s="160"/>
      <c r="V80" s="148"/>
      <c r="W80" s="157"/>
      <c r="X80" s="10">
        <f>IFERROR(W80/(U80+V80),0)</f>
        <v>0</v>
      </c>
      <c r="Y80" s="140"/>
      <c r="Z80" s="83">
        <f t="shared" si="230"/>
        <v>0</v>
      </c>
      <c r="AA80" s="160"/>
      <c r="AB80" s="148"/>
      <c r="AC80" s="157"/>
      <c r="AD80" s="10">
        <f>IFERROR(AC80/(AA80+AB80),0)</f>
        <v>0</v>
      </c>
      <c r="AE80" s="140"/>
      <c r="AF80" s="83">
        <f t="shared" si="232"/>
        <v>0</v>
      </c>
      <c r="AG80" s="160"/>
      <c r="AH80" s="148"/>
      <c r="AI80" s="157"/>
      <c r="AJ80" s="10">
        <f>IFERROR(AI80/(AG80+AH80),0)</f>
        <v>0</v>
      </c>
      <c r="AK80" s="140"/>
      <c r="AL80" s="83">
        <f t="shared" si="234"/>
        <v>0</v>
      </c>
      <c r="AM80" s="160"/>
      <c r="AN80" s="148"/>
      <c r="AO80" s="157"/>
      <c r="AP80" s="10">
        <f>IFERROR(AO80/(AM80+AN80),0)</f>
        <v>0</v>
      </c>
      <c r="AQ80" s="140"/>
      <c r="AR80" s="83">
        <f t="shared" si="236"/>
        <v>0</v>
      </c>
      <c r="AS80" s="160"/>
      <c r="AT80" s="148"/>
      <c r="AU80" s="157"/>
      <c r="AV80" s="10">
        <f>IFERROR(AU80/(AS80+AT80),0)</f>
        <v>0</v>
      </c>
      <c r="AW80" s="140"/>
      <c r="AX80" s="83">
        <f t="shared" si="238"/>
        <v>0</v>
      </c>
      <c r="AY80" s="160"/>
      <c r="AZ80" s="148"/>
      <c r="BA80" s="157"/>
      <c r="BB80" s="10">
        <f>IFERROR(BA80/(AY80+AZ80),0)</f>
        <v>0</v>
      </c>
      <c r="BC80" s="140"/>
      <c r="BD80" s="83">
        <f t="shared" si="240"/>
        <v>0</v>
      </c>
      <c r="BE80" s="160"/>
      <c r="BF80" s="148"/>
      <c r="BG80" s="157"/>
      <c r="BH80" s="10">
        <f>IFERROR(BG80/(BE80+BF80),0)</f>
        <v>0</v>
      </c>
      <c r="BI80" s="140"/>
      <c r="BJ80" s="83">
        <f t="shared" si="242"/>
        <v>0</v>
      </c>
      <c r="BK80" s="160" cm="1">
        <f t="array" ref="BK80">SUM(_xlfn._xlws.FILTER($C80:$BJ80,$C$8:$BJ$8=BK$8))</f>
        <v>0</v>
      </c>
      <c r="BL80" s="148" cm="1">
        <f t="array" ref="BL80">SUM(_xlfn._xlws.FILTER($C80:$BJ80,$C$8:$BJ$8=BL$8))</f>
        <v>0</v>
      </c>
      <c r="BM80" s="157" cm="1">
        <f t="array" ref="BM80">SUM(_xlfn._xlws.FILTER($C80:$BJ80,$C$8:$BJ$8=BM$8))</f>
        <v>0</v>
      </c>
      <c r="BN80" s="10">
        <f>IFERROR(BM80/(BK80+BL80),0)</f>
        <v>0</v>
      </c>
      <c r="BO80" s="140" cm="1">
        <f t="array" ref="BO80">SUM(_xlfn._xlws.FILTER($C80:$BJ80,$C$8:$BJ$8=BO$8))</f>
        <v>0</v>
      </c>
      <c r="BP80" s="83">
        <f t="shared" si="244"/>
        <v>0</v>
      </c>
    </row>
    <row r="81" spans="1:68" ht="18" outlineLevel="1" x14ac:dyDescent="0.3">
      <c r="A81" s="153">
        <v>13</v>
      </c>
      <c r="B81" s="141" t="s">
        <v>160</v>
      </c>
      <c r="C81" s="73">
        <f>SUM(C82:C86)</f>
        <v>12434</v>
      </c>
      <c r="D81" s="74">
        <v>0</v>
      </c>
      <c r="E81" s="74">
        <f>SUM(E82:E85)</f>
        <v>12555880</v>
      </c>
      <c r="F81" s="74">
        <f>IFERROR(E81/(C81+D81),0)</f>
        <v>1009.8021553804085</v>
      </c>
      <c r="G81" s="82">
        <f>SUM(G82:G86)</f>
        <v>163011.68000000002</v>
      </c>
      <c r="H81" s="37">
        <f>IFERROR(G81/(C81+D81),0)</f>
        <v>13.110156023805695</v>
      </c>
      <c r="I81" s="73">
        <f>SUM(I82:I86)</f>
        <v>5853</v>
      </c>
      <c r="J81" s="74">
        <f>SUM(J82:J86)</f>
        <v>0</v>
      </c>
      <c r="K81" s="74">
        <f>SUM(K82:K85)</f>
        <v>5416999</v>
      </c>
      <c r="L81" s="74">
        <f>IFERROR(K81/(I81+J81),0)</f>
        <v>925.5081154963267</v>
      </c>
      <c r="M81" s="82">
        <f>SUM(M82:M86)</f>
        <v>99762.28</v>
      </c>
      <c r="N81" s="37">
        <f>IFERROR(M81/(I81+J81),0)</f>
        <v>17.044640355373314</v>
      </c>
      <c r="O81" s="73">
        <f>SUM(O82:O86)</f>
        <v>9626</v>
      </c>
      <c r="P81" s="74">
        <f>SUM(P82:P86)</f>
        <v>0</v>
      </c>
      <c r="Q81" s="74">
        <f>SUM(Q82:Q86)</f>
        <v>9938359</v>
      </c>
      <c r="R81" s="74">
        <f t="shared" si="223"/>
        <v>1032.4495117390402</v>
      </c>
      <c r="S81" s="82">
        <f>SUM(S82:S86)</f>
        <v>187019.66999999998</v>
      </c>
      <c r="T81" s="37">
        <f t="shared" si="224"/>
        <v>19.428596509453563</v>
      </c>
      <c r="U81" s="73">
        <f>SUM(U82:U86)</f>
        <v>31</v>
      </c>
      <c r="V81" s="74">
        <f>SUM(V82:V86)</f>
        <v>0</v>
      </c>
      <c r="W81" s="74">
        <f>SUM(W82:W85)</f>
        <v>157627</v>
      </c>
      <c r="X81" s="74">
        <f>IFERROR(W81/(U81+V81),0)</f>
        <v>5084.7419354838712</v>
      </c>
      <c r="Y81" s="82">
        <f>SUM(Y82:Y86)</f>
        <v>1177.9499999999998</v>
      </c>
      <c r="Z81" s="37">
        <f>IFERROR(Y81/(U81+V81),0)</f>
        <v>37.998387096774188</v>
      </c>
      <c r="AA81" s="73">
        <f>SUM(AA82:AA86)</f>
        <v>134</v>
      </c>
      <c r="AB81" s="74">
        <f>SUM(AB82:AB86)</f>
        <v>0</v>
      </c>
      <c r="AC81" s="74">
        <f>SUM(AC82:AC85)</f>
        <v>624635</v>
      </c>
      <c r="AD81" s="74">
        <f>IFERROR(AC81/(AA81+AB81),0)</f>
        <v>4661.4552238805973</v>
      </c>
      <c r="AE81" s="82">
        <f>SUM(AE82:AE86)</f>
        <v>4812.66</v>
      </c>
      <c r="AF81" s="37">
        <f>IFERROR(AE81/(AA81+AB81),0)</f>
        <v>35.915373134328355</v>
      </c>
      <c r="AG81" s="73">
        <f>SUM(AG82:AG86)</f>
        <v>89</v>
      </c>
      <c r="AH81" s="74">
        <f>SUM(AH82:AH86)</f>
        <v>0</v>
      </c>
      <c r="AI81" s="74">
        <f>SUM(AI82:AI85)</f>
        <v>2182734</v>
      </c>
      <c r="AJ81" s="74">
        <f>IFERROR(AI81/(AG81+AH81),0)</f>
        <v>24525.101123595505</v>
      </c>
      <c r="AK81" s="82">
        <f>SUM(AK82:AK86)</f>
        <v>9376.0400000000009</v>
      </c>
      <c r="AL81" s="37">
        <f>IFERROR(AK81/(AG81+AH81),0)</f>
        <v>105.34876404494383</v>
      </c>
      <c r="AM81" s="73">
        <f>SUM(AM82:AM86)</f>
        <v>0</v>
      </c>
      <c r="AN81" s="74">
        <f>SUM(AN82:AN86)</f>
        <v>0</v>
      </c>
      <c r="AO81" s="74">
        <f>SUM(AO82:AO85)</f>
        <v>0</v>
      </c>
      <c r="AP81" s="74">
        <f>IFERROR(AO81/(AM81+AN81),0)</f>
        <v>0</v>
      </c>
      <c r="AQ81" s="82">
        <f>SUM(AQ82:AQ86)</f>
        <v>0</v>
      </c>
      <c r="AR81" s="37">
        <f>IFERROR(AQ81/(AM81+AN81),0)</f>
        <v>0</v>
      </c>
      <c r="AS81" s="73">
        <f>SUM(AS82:AS86)</f>
        <v>0</v>
      </c>
      <c r="AT81" s="74">
        <f>SUM(AT82:AT86)</f>
        <v>0</v>
      </c>
      <c r="AU81" s="74">
        <f>SUM(AU82:AU85)</f>
        <v>0</v>
      </c>
      <c r="AV81" s="74">
        <f>IFERROR(AU81/(AS81+AT81),0)</f>
        <v>0</v>
      </c>
      <c r="AW81" s="82">
        <f>SUM(AW82:AW86)</f>
        <v>0</v>
      </c>
      <c r="AX81" s="37">
        <f>IFERROR(AW81/(AS81+AT81),0)</f>
        <v>0</v>
      </c>
      <c r="AY81" s="73">
        <f>SUM(AY82:AY86)</f>
        <v>0</v>
      </c>
      <c r="AZ81" s="74">
        <f>SUM(AZ82:AZ86)</f>
        <v>0</v>
      </c>
      <c r="BA81" s="74">
        <f>SUM(BA82:BA85)</f>
        <v>0</v>
      </c>
      <c r="BB81" s="74">
        <f>IFERROR(BA81/(AY81+AZ81),0)</f>
        <v>0</v>
      </c>
      <c r="BC81" s="82">
        <f>SUM(BC82:BC86)</f>
        <v>0</v>
      </c>
      <c r="BD81" s="37">
        <f>IFERROR(BC81/(AY81+AZ81),0)</f>
        <v>0</v>
      </c>
      <c r="BE81" s="73">
        <f>SUM(BE82:BE86)</f>
        <v>0</v>
      </c>
      <c r="BF81" s="74">
        <f>SUM(BF82:BF86)</f>
        <v>0</v>
      </c>
      <c r="BG81" s="74">
        <f>SUM(BG82:BG85)</f>
        <v>0</v>
      </c>
      <c r="BH81" s="74">
        <f>IFERROR(BG81/(BE81+BF81),0)</f>
        <v>0</v>
      </c>
      <c r="BI81" s="82">
        <f>SUM(BI82:BI86)</f>
        <v>0</v>
      </c>
      <c r="BJ81" s="37">
        <f>IFERROR(BI81/(BE81+BF81),0)</f>
        <v>0</v>
      </c>
      <c r="BK81" s="73">
        <f>SUM(BK82:BK86)</f>
        <v>28167</v>
      </c>
      <c r="BL81" s="74">
        <f>SUM(BL82:BL86)</f>
        <v>0</v>
      </c>
      <c r="BM81" s="74">
        <f>SUM(BM82:BM85)</f>
        <v>30876234</v>
      </c>
      <c r="BN81" s="74">
        <f>IFERROR(BM81/(BK81+BL81),0)</f>
        <v>1096.1846842049206</v>
      </c>
      <c r="BO81" s="82">
        <f>SUM(BO82:BO86)</f>
        <v>465160.27999999997</v>
      </c>
      <c r="BP81" s="37">
        <f>IFERROR(BO81/(BK81+BL81),0)</f>
        <v>16.514370717506299</v>
      </c>
    </row>
    <row r="82" spans="1:68" ht="19.5" customHeight="1" outlineLevel="1" x14ac:dyDescent="0.3">
      <c r="A82" s="154"/>
      <c r="B82" s="139" t="str" cm="1">
        <f t="array" ref="B82:B86">$B$10:$B$14</f>
        <v>ΟΙΚΙΑΚΟΣ</v>
      </c>
      <c r="C82" s="9">
        <v>12213</v>
      </c>
      <c r="D82" s="10"/>
      <c r="E82" s="10">
        <v>10057236</v>
      </c>
      <c r="F82" s="10">
        <f>IFERROR(E82/(C82+D82),0)</f>
        <v>823.48612134610664</v>
      </c>
      <c r="G82" s="30">
        <v>151332.31</v>
      </c>
      <c r="H82" s="83">
        <f>IFERROR(G82/(C82+D82),0)</f>
        <v>12.391084090723</v>
      </c>
      <c r="I82" s="9">
        <v>5725</v>
      </c>
      <c r="J82" s="10"/>
      <c r="K82" s="10">
        <v>5113524</v>
      </c>
      <c r="L82" s="10">
        <f>IFERROR(K82/(I82+J82),0)</f>
        <v>893.19196506550213</v>
      </c>
      <c r="M82" s="30">
        <v>93990.53</v>
      </c>
      <c r="N82" s="83">
        <f>IFERROR(M82/(I82+J82),0)</f>
        <v>16.417559825327512</v>
      </c>
      <c r="O82" s="9">
        <v>9353</v>
      </c>
      <c r="P82" s="10"/>
      <c r="Q82" s="10">
        <v>8751961</v>
      </c>
      <c r="R82" s="10">
        <f t="shared" si="223"/>
        <v>935.73837271463697</v>
      </c>
      <c r="S82" s="30">
        <v>164921.09</v>
      </c>
      <c r="T82" s="83">
        <f t="shared" si="224"/>
        <v>17.632961616593605</v>
      </c>
      <c r="U82" s="9">
        <v>30</v>
      </c>
      <c r="V82" s="10"/>
      <c r="W82" s="10">
        <v>20021</v>
      </c>
      <c r="X82" s="10">
        <f>IFERROR(W82/(U82+V82),0)</f>
        <v>667.36666666666667</v>
      </c>
      <c r="Y82" s="30">
        <v>555.27</v>
      </c>
      <c r="Z82" s="83">
        <f>IFERROR(Y82/(U82+V82),0)</f>
        <v>18.509</v>
      </c>
      <c r="AA82" s="9">
        <v>130</v>
      </c>
      <c r="AB82" s="10"/>
      <c r="AC82" s="10">
        <v>112566</v>
      </c>
      <c r="AD82" s="10">
        <f>IFERROR(AC82/(AA82+AB82),0)</f>
        <v>865.89230769230767</v>
      </c>
      <c r="AE82" s="30">
        <v>2953.19</v>
      </c>
      <c r="AF82" s="83">
        <f>IFERROR(AE82/(AA82+AB82),0)</f>
        <v>22.716846153846156</v>
      </c>
      <c r="AG82" s="9">
        <v>86</v>
      </c>
      <c r="AH82" s="10"/>
      <c r="AI82" s="10">
        <v>78947</v>
      </c>
      <c r="AJ82" s="10">
        <f>IFERROR(AI82/(AG82+AH82),0)</f>
        <v>917.98837209302326</v>
      </c>
      <c r="AK82" s="30">
        <v>2204.79</v>
      </c>
      <c r="AL82" s="83">
        <f>IFERROR(AK82/(AG82+AH82),0)</f>
        <v>25.637093023255815</v>
      </c>
      <c r="AM82" s="9"/>
      <c r="AN82" s="10"/>
      <c r="AO82" s="10"/>
      <c r="AP82" s="10">
        <f>IFERROR(AO82/(AM82+AN82),0)</f>
        <v>0</v>
      </c>
      <c r="AQ82" s="30"/>
      <c r="AR82" s="83">
        <f>IFERROR(AQ82/(AM82+AN82),0)</f>
        <v>0</v>
      </c>
      <c r="AS82" s="9"/>
      <c r="AT82" s="10"/>
      <c r="AU82" s="10"/>
      <c r="AV82" s="10">
        <f>IFERROR(AU82/(AS82+AT82),0)</f>
        <v>0</v>
      </c>
      <c r="AW82" s="30"/>
      <c r="AX82" s="83">
        <f>IFERROR(AW82/(AS82+AT82),0)</f>
        <v>0</v>
      </c>
      <c r="AY82" s="9"/>
      <c r="AZ82" s="10"/>
      <c r="BA82" s="10"/>
      <c r="BB82" s="10">
        <f>IFERROR(BA82/(AY82+AZ82),0)</f>
        <v>0</v>
      </c>
      <c r="BC82" s="30"/>
      <c r="BD82" s="83">
        <f>IFERROR(BC82/(AY82+AZ82),0)</f>
        <v>0</v>
      </c>
      <c r="BE82" s="9"/>
      <c r="BF82" s="10"/>
      <c r="BG82" s="10"/>
      <c r="BH82" s="10">
        <f>IFERROR(BG82/(BE82+BF82),0)</f>
        <v>0</v>
      </c>
      <c r="BI82" s="30"/>
      <c r="BJ82" s="83">
        <f>IFERROR(BI82/(BE82+BF82),0)</f>
        <v>0</v>
      </c>
      <c r="BK82" s="9" cm="1">
        <f t="array" ref="BK82">SUM(_xlfn._xlws.FILTER($C82:$BJ82,$C$8:$BJ$8=BK$8))</f>
        <v>27537</v>
      </c>
      <c r="BL82" s="10" cm="1">
        <f t="array" ref="BL82">SUM(_xlfn._xlws.FILTER($C82:$BJ82,$C$8:$BJ$8=BL$8))</f>
        <v>0</v>
      </c>
      <c r="BM82" s="10" cm="1">
        <f t="array" ref="BM82">SUM(_xlfn._xlws.FILTER($C82:$BJ82,$C$8:$BJ$8=BM$8))</f>
        <v>24134255</v>
      </c>
      <c r="BN82" s="10">
        <f>IFERROR(BM82/(BK82+BL82),0)</f>
        <v>876.43007589788283</v>
      </c>
      <c r="BO82" s="30" cm="1">
        <f t="array" ref="BO82">SUM(_xlfn._xlws.FILTER($C82:$BJ82,$C$8:$BJ$8=BO$8))</f>
        <v>415957.18</v>
      </c>
      <c r="BP82" s="83">
        <f>IFERROR(BO82/(BK82+BL82),0)</f>
        <v>15.105392018012129</v>
      </c>
    </row>
    <row r="83" spans="1:68" ht="19.5" customHeight="1" outlineLevel="1" x14ac:dyDescent="0.3">
      <c r="A83" s="154"/>
      <c r="B83" s="139" t="str">
        <v>ΕΜΠΟΡΙΚΟΣ</v>
      </c>
      <c r="C83" s="9">
        <v>220</v>
      </c>
      <c r="D83" s="10"/>
      <c r="E83" s="10">
        <v>686470</v>
      </c>
      <c r="F83" s="10">
        <f t="shared" ref="F83:F86" si="245">IFERROR(E83/(C83+D83),0)</f>
        <v>3120.318181818182</v>
      </c>
      <c r="G83" s="30">
        <v>9698.16</v>
      </c>
      <c r="H83" s="83">
        <f t="shared" ref="H83:H86" si="246">IFERROR(G83/(C83+D83),0)</f>
        <v>44.082545454545453</v>
      </c>
      <c r="I83" s="9">
        <v>128</v>
      </c>
      <c r="J83" s="10"/>
      <c r="K83" s="10">
        <v>303475</v>
      </c>
      <c r="L83" s="10">
        <f t="shared" ref="L83:L85" si="247">IFERROR(K83/(I83+J83),0)</f>
        <v>2370.8984375</v>
      </c>
      <c r="M83" s="30">
        <v>5771.75</v>
      </c>
      <c r="N83" s="83">
        <f t="shared" ref="N83:N86" si="248">IFERROR(M83/(I83+J83),0)</f>
        <v>45.091796875</v>
      </c>
      <c r="O83" s="9">
        <v>273</v>
      </c>
      <c r="P83" s="10"/>
      <c r="Q83" s="10">
        <v>1186398</v>
      </c>
      <c r="R83" s="10">
        <f t="shared" si="223"/>
        <v>4345.7802197802193</v>
      </c>
      <c r="S83" s="30">
        <v>22098.58</v>
      </c>
      <c r="T83" s="83">
        <f t="shared" si="224"/>
        <v>80.947179487179497</v>
      </c>
      <c r="U83" s="9"/>
      <c r="V83" s="10"/>
      <c r="W83" s="10"/>
      <c r="X83" s="10">
        <f t="shared" ref="X83:X85" si="249">IFERROR(W83/(U83+V83),0)</f>
        <v>0</v>
      </c>
      <c r="Y83" s="30"/>
      <c r="Z83" s="83">
        <f t="shared" ref="Z83:Z86" si="250">IFERROR(Y83/(U83+V83),0)</f>
        <v>0</v>
      </c>
      <c r="AA83" s="9">
        <v>3</v>
      </c>
      <c r="AB83" s="10"/>
      <c r="AC83" s="10">
        <v>23006</v>
      </c>
      <c r="AD83" s="10">
        <f t="shared" ref="AD83:AD85" si="251">IFERROR(AC83/(AA83+AB83),0)</f>
        <v>7668.666666666667</v>
      </c>
      <c r="AE83" s="30">
        <v>378.57</v>
      </c>
      <c r="AF83" s="83">
        <f t="shared" ref="AF83:AF86" si="252">IFERROR(AE83/(AA83+AB83),0)</f>
        <v>126.19</v>
      </c>
      <c r="AG83" s="9"/>
      <c r="AH83" s="10"/>
      <c r="AI83" s="10"/>
      <c r="AJ83" s="10">
        <f t="shared" ref="AJ83:AJ85" si="253">IFERROR(AI83/(AG83+AH83),0)</f>
        <v>0</v>
      </c>
      <c r="AK83" s="30"/>
      <c r="AL83" s="83">
        <f t="shared" ref="AL83:AL86" si="254">IFERROR(AK83/(AG83+AH83),0)</f>
        <v>0</v>
      </c>
      <c r="AM83" s="9"/>
      <c r="AN83" s="10"/>
      <c r="AO83" s="10"/>
      <c r="AP83" s="10">
        <f t="shared" ref="AP83:AP85" si="255">IFERROR(AO83/(AM83+AN83),0)</f>
        <v>0</v>
      </c>
      <c r="AQ83" s="30"/>
      <c r="AR83" s="83">
        <f t="shared" ref="AR83:AR86" si="256">IFERROR(AQ83/(AM83+AN83),0)</f>
        <v>0</v>
      </c>
      <c r="AS83" s="9"/>
      <c r="AT83" s="10"/>
      <c r="AU83" s="10"/>
      <c r="AV83" s="10">
        <f t="shared" ref="AV83:AV85" si="257">IFERROR(AU83/(AS83+AT83),0)</f>
        <v>0</v>
      </c>
      <c r="AW83" s="30"/>
      <c r="AX83" s="83">
        <f t="shared" ref="AX83:AX86" si="258">IFERROR(AW83/(AS83+AT83),0)</f>
        <v>0</v>
      </c>
      <c r="AY83" s="9"/>
      <c r="AZ83" s="10"/>
      <c r="BA83" s="10"/>
      <c r="BB83" s="10">
        <f t="shared" ref="BB83:BB85" si="259">IFERROR(BA83/(AY83+AZ83),0)</f>
        <v>0</v>
      </c>
      <c r="BC83" s="30"/>
      <c r="BD83" s="83">
        <f t="shared" ref="BD83:BD86" si="260">IFERROR(BC83/(AY83+AZ83),0)</f>
        <v>0</v>
      </c>
      <c r="BE83" s="9"/>
      <c r="BF83" s="10"/>
      <c r="BG83" s="10"/>
      <c r="BH83" s="10">
        <f t="shared" ref="BH83:BH85" si="261">IFERROR(BG83/(BE83+BF83),0)</f>
        <v>0</v>
      </c>
      <c r="BI83" s="30"/>
      <c r="BJ83" s="83">
        <f t="shared" ref="BJ83:BJ86" si="262">IFERROR(BI83/(BE83+BF83),0)</f>
        <v>0</v>
      </c>
      <c r="BK83" s="9" cm="1">
        <f t="array" ref="BK83">SUM(_xlfn._xlws.FILTER($C83:$BJ83,$C$8:$BJ$8=BK$8))</f>
        <v>624</v>
      </c>
      <c r="BL83" s="10" cm="1">
        <f t="array" ref="BL83">SUM(_xlfn._xlws.FILTER($C83:$BJ83,$C$8:$BJ$8=BL$8))</f>
        <v>0</v>
      </c>
      <c r="BM83" s="10" cm="1">
        <f t="array" ref="BM83">SUM(_xlfn._xlws.FILTER($C83:$BJ83,$C$8:$BJ$8=BM$8))</f>
        <v>2199349</v>
      </c>
      <c r="BN83" s="10">
        <f t="shared" ref="BN83:BN85" si="263">IFERROR(BM83/(BK83+BL83),0)</f>
        <v>3524.5977564102564</v>
      </c>
      <c r="BO83" s="30" cm="1">
        <f t="array" ref="BO83">SUM(_xlfn._xlws.FILTER($C83:$BJ83,$C$8:$BJ$8=BO$8))</f>
        <v>37947.060000000005</v>
      </c>
      <c r="BP83" s="83">
        <f t="shared" ref="BP83:BP86" si="264">IFERROR(BO83/(BK83+BL83),0)</f>
        <v>60.812596153846165</v>
      </c>
    </row>
    <row r="84" spans="1:68" ht="19.5" customHeight="1" outlineLevel="1" x14ac:dyDescent="0.3">
      <c r="A84" s="154"/>
      <c r="B84" s="139" t="str">
        <v>CNG</v>
      </c>
      <c r="C84" s="9"/>
      <c r="D84" s="10"/>
      <c r="E84" s="10">
        <v>276</v>
      </c>
      <c r="F84" s="10">
        <f t="shared" si="245"/>
        <v>0</v>
      </c>
      <c r="G84" s="30">
        <v>0.29000000000000004</v>
      </c>
      <c r="H84" s="83">
        <f t="shared" si="246"/>
        <v>0</v>
      </c>
      <c r="I84" s="9"/>
      <c r="J84" s="10"/>
      <c r="K84" s="10"/>
      <c r="L84" s="10">
        <f t="shared" si="247"/>
        <v>0</v>
      </c>
      <c r="M84" s="30"/>
      <c r="N84" s="83">
        <f t="shared" si="248"/>
        <v>0</v>
      </c>
      <c r="O84" s="9" t="s">
        <v>104</v>
      </c>
      <c r="P84" s="10"/>
      <c r="Q84" s="10" t="s">
        <v>104</v>
      </c>
      <c r="R84" s="10">
        <f t="shared" si="223"/>
        <v>0</v>
      </c>
      <c r="S84" s="30" t="s">
        <v>104</v>
      </c>
      <c r="T84" s="83">
        <f t="shared" si="224"/>
        <v>0</v>
      </c>
      <c r="U84" s="9"/>
      <c r="V84" s="10"/>
      <c r="W84" s="10"/>
      <c r="X84" s="10">
        <f t="shared" si="249"/>
        <v>0</v>
      </c>
      <c r="Y84" s="30"/>
      <c r="Z84" s="83">
        <f t="shared" si="250"/>
        <v>0</v>
      </c>
      <c r="AA84" s="9"/>
      <c r="AB84" s="10"/>
      <c r="AC84" s="10"/>
      <c r="AD84" s="10">
        <f t="shared" si="251"/>
        <v>0</v>
      </c>
      <c r="AE84" s="30"/>
      <c r="AF84" s="83">
        <f t="shared" si="252"/>
        <v>0</v>
      </c>
      <c r="AG84" s="9"/>
      <c r="AH84" s="10"/>
      <c r="AI84" s="10"/>
      <c r="AJ84" s="10">
        <f t="shared" si="253"/>
        <v>0</v>
      </c>
      <c r="AK84" s="30"/>
      <c r="AL84" s="83">
        <f t="shared" si="254"/>
        <v>0</v>
      </c>
      <c r="AM84" s="9"/>
      <c r="AN84" s="10"/>
      <c r="AO84" s="10"/>
      <c r="AP84" s="10">
        <f t="shared" si="255"/>
        <v>0</v>
      </c>
      <c r="AQ84" s="30"/>
      <c r="AR84" s="83">
        <f t="shared" si="256"/>
        <v>0</v>
      </c>
      <c r="AS84" s="9"/>
      <c r="AT84" s="10"/>
      <c r="AU84" s="10"/>
      <c r="AV84" s="10">
        <f t="shared" si="257"/>
        <v>0</v>
      </c>
      <c r="AW84" s="30"/>
      <c r="AX84" s="83">
        <f t="shared" si="258"/>
        <v>0</v>
      </c>
      <c r="AY84" s="9"/>
      <c r="AZ84" s="10"/>
      <c r="BA84" s="10"/>
      <c r="BB84" s="10">
        <f t="shared" si="259"/>
        <v>0</v>
      </c>
      <c r="BC84" s="30"/>
      <c r="BD84" s="83">
        <f t="shared" si="260"/>
        <v>0</v>
      </c>
      <c r="BE84" s="9"/>
      <c r="BF84" s="10"/>
      <c r="BG84" s="10"/>
      <c r="BH84" s="10">
        <f t="shared" si="261"/>
        <v>0</v>
      </c>
      <c r="BI84" s="30"/>
      <c r="BJ84" s="83">
        <f t="shared" si="262"/>
        <v>0</v>
      </c>
      <c r="BK84" s="9" cm="1">
        <f t="array" ref="BK84">SUM(_xlfn._xlws.FILTER($C84:$BJ84,$C$8:$BJ$8=BK$8))</f>
        <v>0</v>
      </c>
      <c r="BL84" s="10" cm="1">
        <f t="array" ref="BL84">SUM(_xlfn._xlws.FILTER($C84:$BJ84,$C$8:$BJ$8=BL$8))</f>
        <v>0</v>
      </c>
      <c r="BM84" s="10" cm="1">
        <f t="array" ref="BM84">SUM(_xlfn._xlws.FILTER($C84:$BJ84,$C$8:$BJ$8=BM$8))</f>
        <v>276</v>
      </c>
      <c r="BN84" s="10">
        <f t="shared" si="263"/>
        <v>0</v>
      </c>
      <c r="BO84" s="30" cm="1">
        <f t="array" ref="BO84">SUM(_xlfn._xlws.FILTER($C84:$BJ84,$C$8:$BJ$8=BO$8))</f>
        <v>0.29000000000000004</v>
      </c>
      <c r="BP84" s="83">
        <f t="shared" si="264"/>
        <v>0</v>
      </c>
    </row>
    <row r="85" spans="1:68" ht="19.5" customHeight="1" outlineLevel="1" x14ac:dyDescent="0.3">
      <c r="A85" s="154"/>
      <c r="B85" s="139" t="str">
        <v>ΒΙΟΜΗΧΑΝΙΚΟΣ</v>
      </c>
      <c r="C85" s="9">
        <v>1</v>
      </c>
      <c r="D85" s="10"/>
      <c r="E85" s="10">
        <v>1811898</v>
      </c>
      <c r="F85" s="10">
        <f t="shared" si="245"/>
        <v>1811898</v>
      </c>
      <c r="G85" s="30">
        <v>1980.92</v>
      </c>
      <c r="H85" s="83">
        <f t="shared" si="246"/>
        <v>1980.92</v>
      </c>
      <c r="I85" s="9"/>
      <c r="J85" s="10"/>
      <c r="K85" s="10"/>
      <c r="L85" s="10">
        <f t="shared" si="247"/>
        <v>0</v>
      </c>
      <c r="M85" s="30"/>
      <c r="N85" s="83">
        <f t="shared" si="248"/>
        <v>0</v>
      </c>
      <c r="O85" s="9" t="s">
        <v>104</v>
      </c>
      <c r="P85" s="10"/>
      <c r="Q85" s="10" t="s">
        <v>104</v>
      </c>
      <c r="R85" s="10">
        <f t="shared" si="223"/>
        <v>0</v>
      </c>
      <c r="S85" s="30" t="s">
        <v>104</v>
      </c>
      <c r="T85" s="83">
        <f t="shared" si="224"/>
        <v>0</v>
      </c>
      <c r="U85" s="9">
        <v>1</v>
      </c>
      <c r="V85" s="10"/>
      <c r="W85" s="10">
        <v>137606</v>
      </c>
      <c r="X85" s="10">
        <f t="shared" si="249"/>
        <v>137606</v>
      </c>
      <c r="Y85" s="30">
        <v>622.67999999999995</v>
      </c>
      <c r="Z85" s="83">
        <f t="shared" si="250"/>
        <v>622.67999999999995</v>
      </c>
      <c r="AA85" s="9">
        <v>1</v>
      </c>
      <c r="AB85" s="10"/>
      <c r="AC85" s="10">
        <v>489063</v>
      </c>
      <c r="AD85" s="10">
        <f t="shared" si="251"/>
        <v>489063</v>
      </c>
      <c r="AE85" s="30">
        <v>1480.9</v>
      </c>
      <c r="AF85" s="83">
        <f t="shared" si="252"/>
        <v>1480.9</v>
      </c>
      <c r="AG85" s="9">
        <v>3</v>
      </c>
      <c r="AH85" s="10"/>
      <c r="AI85" s="10">
        <v>2103787</v>
      </c>
      <c r="AJ85" s="10">
        <f t="shared" si="253"/>
        <v>701262.33333333337</v>
      </c>
      <c r="AK85" s="30">
        <v>7171.25</v>
      </c>
      <c r="AL85" s="83">
        <f t="shared" si="254"/>
        <v>2390.4166666666665</v>
      </c>
      <c r="AM85" s="9"/>
      <c r="AN85" s="10"/>
      <c r="AO85" s="10"/>
      <c r="AP85" s="10">
        <f t="shared" si="255"/>
        <v>0</v>
      </c>
      <c r="AQ85" s="30"/>
      <c r="AR85" s="83">
        <f t="shared" si="256"/>
        <v>0</v>
      </c>
      <c r="AS85" s="9"/>
      <c r="AT85" s="10"/>
      <c r="AU85" s="10"/>
      <c r="AV85" s="10">
        <f t="shared" si="257"/>
        <v>0</v>
      </c>
      <c r="AW85" s="30"/>
      <c r="AX85" s="83">
        <f t="shared" si="258"/>
        <v>0</v>
      </c>
      <c r="AY85" s="9"/>
      <c r="AZ85" s="10"/>
      <c r="BA85" s="10"/>
      <c r="BB85" s="10">
        <f t="shared" si="259"/>
        <v>0</v>
      </c>
      <c r="BC85" s="30"/>
      <c r="BD85" s="83">
        <f t="shared" si="260"/>
        <v>0</v>
      </c>
      <c r="BE85" s="9"/>
      <c r="BF85" s="10"/>
      <c r="BG85" s="10"/>
      <c r="BH85" s="10">
        <f t="shared" si="261"/>
        <v>0</v>
      </c>
      <c r="BI85" s="30"/>
      <c r="BJ85" s="83">
        <f t="shared" si="262"/>
        <v>0</v>
      </c>
      <c r="BK85" s="9" cm="1">
        <f t="array" ref="BK85">SUM(_xlfn._xlws.FILTER($C85:$BJ85,$C$8:$BJ$8=BK$8))</f>
        <v>6</v>
      </c>
      <c r="BL85" s="10" cm="1">
        <f t="array" ref="BL85">SUM(_xlfn._xlws.FILTER($C85:$BJ85,$C$8:$BJ$8=BL$8))</f>
        <v>0</v>
      </c>
      <c r="BM85" s="10" cm="1">
        <f t="array" ref="BM85">SUM(_xlfn._xlws.FILTER($C85:$BJ85,$C$8:$BJ$8=BM$8))</f>
        <v>4542354</v>
      </c>
      <c r="BN85" s="10">
        <f t="shared" si="263"/>
        <v>757059</v>
      </c>
      <c r="BO85" s="30" cm="1">
        <f t="array" ref="BO85">SUM(_xlfn._xlws.FILTER($C85:$BJ85,$C$8:$BJ$8=BO$8))</f>
        <v>11255.75</v>
      </c>
      <c r="BP85" s="83">
        <f t="shared" si="264"/>
        <v>1875.9583333333333</v>
      </c>
    </row>
    <row r="86" spans="1:68" ht="19.5" customHeight="1" outlineLevel="1" thickBot="1" x14ac:dyDescent="0.35">
      <c r="A86" s="155"/>
      <c r="B86" s="139" t="str">
        <v>ΚΛΙΜΑΤΙΣΜΟΣ / ΣΥΜΠΑΡΑΓΩΓΗ</v>
      </c>
      <c r="C86" s="160"/>
      <c r="D86" s="148"/>
      <c r="E86" s="157"/>
      <c r="F86" s="10">
        <f t="shared" si="245"/>
        <v>0</v>
      </c>
      <c r="G86" s="140"/>
      <c r="H86" s="83">
        <f t="shared" si="246"/>
        <v>0</v>
      </c>
      <c r="I86" s="160"/>
      <c r="J86" s="148"/>
      <c r="K86" s="157"/>
      <c r="L86" s="10">
        <f>IFERROR(K86/(I86+J86),0)</f>
        <v>0</v>
      </c>
      <c r="M86" s="140"/>
      <c r="N86" s="83">
        <f t="shared" si="248"/>
        <v>0</v>
      </c>
      <c r="O86" s="160" t="s">
        <v>104</v>
      </c>
      <c r="P86" s="148"/>
      <c r="Q86" s="157" t="s">
        <v>104</v>
      </c>
      <c r="R86" s="10">
        <f t="shared" si="223"/>
        <v>0</v>
      </c>
      <c r="S86" s="140" t="s">
        <v>104</v>
      </c>
      <c r="T86" s="83">
        <f t="shared" si="224"/>
        <v>0</v>
      </c>
      <c r="U86" s="160"/>
      <c r="V86" s="148"/>
      <c r="W86" s="157"/>
      <c r="X86" s="10">
        <f>IFERROR(W86/(U86+V86),0)</f>
        <v>0</v>
      </c>
      <c r="Y86" s="140"/>
      <c r="Z86" s="83">
        <f t="shared" si="250"/>
        <v>0</v>
      </c>
      <c r="AA86" s="160"/>
      <c r="AB86" s="148"/>
      <c r="AC86" s="157"/>
      <c r="AD86" s="10">
        <f>IFERROR(AC86/(AA86+AB86),0)</f>
        <v>0</v>
      </c>
      <c r="AE86" s="140"/>
      <c r="AF86" s="83">
        <f t="shared" si="252"/>
        <v>0</v>
      </c>
      <c r="AG86" s="160"/>
      <c r="AH86" s="148"/>
      <c r="AI86" s="157"/>
      <c r="AJ86" s="10">
        <f>IFERROR(AI86/(AG86+AH86),0)</f>
        <v>0</v>
      </c>
      <c r="AK86" s="140"/>
      <c r="AL86" s="83">
        <f t="shared" si="254"/>
        <v>0</v>
      </c>
      <c r="AM86" s="160"/>
      <c r="AN86" s="148"/>
      <c r="AO86" s="157"/>
      <c r="AP86" s="10">
        <f>IFERROR(AO86/(AM86+AN86),0)</f>
        <v>0</v>
      </c>
      <c r="AQ86" s="140"/>
      <c r="AR86" s="83">
        <f t="shared" si="256"/>
        <v>0</v>
      </c>
      <c r="AS86" s="160"/>
      <c r="AT86" s="148"/>
      <c r="AU86" s="157"/>
      <c r="AV86" s="10">
        <f>IFERROR(AU86/(AS86+AT86),0)</f>
        <v>0</v>
      </c>
      <c r="AW86" s="140"/>
      <c r="AX86" s="83">
        <f t="shared" si="258"/>
        <v>0</v>
      </c>
      <c r="AY86" s="160"/>
      <c r="AZ86" s="148"/>
      <c r="BA86" s="157"/>
      <c r="BB86" s="10">
        <f>IFERROR(BA86/(AY86+AZ86),0)</f>
        <v>0</v>
      </c>
      <c r="BC86" s="140"/>
      <c r="BD86" s="83">
        <f t="shared" si="260"/>
        <v>0</v>
      </c>
      <c r="BE86" s="160"/>
      <c r="BF86" s="148"/>
      <c r="BG86" s="157"/>
      <c r="BH86" s="10">
        <f>IFERROR(BG86/(BE86+BF86),0)</f>
        <v>0</v>
      </c>
      <c r="BI86" s="140"/>
      <c r="BJ86" s="83">
        <f t="shared" si="262"/>
        <v>0</v>
      </c>
      <c r="BK86" s="160" cm="1">
        <f t="array" ref="BK86">SUM(_xlfn._xlws.FILTER($C86:$BJ86,$C$8:$BJ$8=BK$8))</f>
        <v>0</v>
      </c>
      <c r="BL86" s="148" cm="1">
        <f t="array" ref="BL86">SUM(_xlfn._xlws.FILTER($C86:$BJ86,$C$8:$BJ$8=BL$8))</f>
        <v>0</v>
      </c>
      <c r="BM86" s="157" cm="1">
        <f t="array" ref="BM86">SUM(_xlfn._xlws.FILTER($C86:$BJ86,$C$8:$BJ$8=BM$8))</f>
        <v>0</v>
      </c>
      <c r="BN86" s="10">
        <f>IFERROR(BM86/(BK86+BL86),0)</f>
        <v>0</v>
      </c>
      <c r="BO86" s="140" cm="1">
        <f t="array" ref="BO86">SUM(_xlfn._xlws.FILTER($C86:$BJ86,$C$8:$BJ$8=BO$8))</f>
        <v>0</v>
      </c>
      <c r="BP86" s="83">
        <f t="shared" si="264"/>
        <v>0</v>
      </c>
    </row>
    <row r="87" spans="1:68" ht="36" customHeight="1" outlineLevel="1" x14ac:dyDescent="0.3">
      <c r="A87" s="153">
        <v>14</v>
      </c>
      <c r="B87" s="141" t="s">
        <v>176</v>
      </c>
      <c r="C87" s="73">
        <v>0</v>
      </c>
      <c r="D87" s="74">
        <v>0</v>
      </c>
      <c r="E87" s="74">
        <f>SUM(E88:E91)</f>
        <v>0</v>
      </c>
      <c r="F87" s="74">
        <f>IFERROR(E87/(C87+D87),0)</f>
        <v>0</v>
      </c>
      <c r="G87" s="82">
        <f>SUM(G88:G92)</f>
        <v>0</v>
      </c>
      <c r="H87" s="37">
        <f>IFERROR(G87/(C87+D87),0)</f>
        <v>0</v>
      </c>
      <c r="I87" s="73">
        <f>SUM(I88:I92)</f>
        <v>0</v>
      </c>
      <c r="J87" s="74">
        <f>SUM(J88:J92)</f>
        <v>0</v>
      </c>
      <c r="K87" s="74">
        <f>SUM(K88:K91)</f>
        <v>0</v>
      </c>
      <c r="L87" s="74">
        <f>IFERROR(K87/(I87+J87),0)</f>
        <v>0</v>
      </c>
      <c r="M87" s="82">
        <f>SUM(M88:M92)</f>
        <v>0</v>
      </c>
      <c r="N87" s="37">
        <f>IFERROR(M87/(I87+J87),0)</f>
        <v>0</v>
      </c>
      <c r="O87" s="73">
        <f>SUM(O88:O92)</f>
        <v>0</v>
      </c>
      <c r="P87" s="74">
        <f>SUM(P88:P92)</f>
        <v>0</v>
      </c>
      <c r="Q87" s="74">
        <f>SUM(Q88:Q92)</f>
        <v>0</v>
      </c>
      <c r="R87" s="74">
        <f t="shared" si="223"/>
        <v>0</v>
      </c>
      <c r="S87" s="82">
        <f>SUM(S88:S92)</f>
        <v>0</v>
      </c>
      <c r="T87" s="37">
        <f t="shared" si="224"/>
        <v>0</v>
      </c>
      <c r="U87" s="73">
        <f>SUM(U88:U92)</f>
        <v>0</v>
      </c>
      <c r="V87" s="74">
        <f>SUM(V88:V92)</f>
        <v>0</v>
      </c>
      <c r="W87" s="74">
        <f>SUM(W88:W91)</f>
        <v>0</v>
      </c>
      <c r="X87" s="74">
        <f>IFERROR(W87/(U87+V87),0)</f>
        <v>0</v>
      </c>
      <c r="Y87" s="82">
        <f>SUM(Y88:Y92)</f>
        <v>0</v>
      </c>
      <c r="Z87" s="37">
        <f>IFERROR(Y87/(U87+V87),0)</f>
        <v>0</v>
      </c>
      <c r="AA87" s="73">
        <f>SUM(AA88:AA92)</f>
        <v>0</v>
      </c>
      <c r="AB87" s="74">
        <f>SUM(AB88:AB92)</f>
        <v>0</v>
      </c>
      <c r="AC87" s="74">
        <f>SUM(AC88:AC91)</f>
        <v>0</v>
      </c>
      <c r="AD87" s="74">
        <f>IFERROR(AC87/(AA87+AB87),0)</f>
        <v>0</v>
      </c>
      <c r="AE87" s="82">
        <f>SUM(AE88:AE92)</f>
        <v>0</v>
      </c>
      <c r="AF87" s="37">
        <f>IFERROR(AE87/(AA87+AB87),0)</f>
        <v>0</v>
      </c>
      <c r="AG87" s="73">
        <f>SUM(AG88:AG92)</f>
        <v>0</v>
      </c>
      <c r="AH87" s="74">
        <f>SUM(AH88:AH92)</f>
        <v>0</v>
      </c>
      <c r="AI87" s="74">
        <f>SUM(AI88:AI91)</f>
        <v>0</v>
      </c>
      <c r="AJ87" s="74">
        <f>IFERROR(AI87/(AG87+AH87),0)</f>
        <v>0</v>
      </c>
      <c r="AK87" s="82">
        <f>SUM(AK88:AK92)</f>
        <v>0</v>
      </c>
      <c r="AL87" s="37">
        <f>IFERROR(AK87/(AG87+AH87),0)</f>
        <v>0</v>
      </c>
      <c r="AM87" s="73">
        <f>SUM(AM88:AM92)</f>
        <v>0</v>
      </c>
      <c r="AN87" s="74">
        <f>SUM(AN88:AN92)</f>
        <v>0</v>
      </c>
      <c r="AO87" s="74">
        <f>SUM(AO88:AO91)</f>
        <v>0</v>
      </c>
      <c r="AP87" s="74">
        <f>IFERROR(AO87/(AM87+AN87),0)</f>
        <v>0</v>
      </c>
      <c r="AQ87" s="82">
        <f>SUM(AQ88:AQ92)</f>
        <v>0</v>
      </c>
      <c r="AR87" s="37">
        <f>IFERROR(AQ87/(AM87+AN87),0)</f>
        <v>0</v>
      </c>
      <c r="AS87" s="73">
        <f>SUM(AS88:AS92)</f>
        <v>0</v>
      </c>
      <c r="AT87" s="74">
        <f>SUM(AT88:AT92)</f>
        <v>0</v>
      </c>
      <c r="AU87" s="74">
        <f>SUM(AU88:AU91)</f>
        <v>0</v>
      </c>
      <c r="AV87" s="74">
        <f>IFERROR(AU87/(AS87+AT87),0)</f>
        <v>0</v>
      </c>
      <c r="AW87" s="82">
        <f>SUM(AW88:AW92)</f>
        <v>0</v>
      </c>
      <c r="AX87" s="37">
        <f>IFERROR(AW87/(AS87+AT87),0)</f>
        <v>0</v>
      </c>
      <c r="AY87" s="73">
        <f>SUM(AY88:AY92)</f>
        <v>0</v>
      </c>
      <c r="AZ87" s="74">
        <f>SUM(AZ88:AZ92)</f>
        <v>0</v>
      </c>
      <c r="BA87" s="74">
        <f>SUM(BA88:BA91)</f>
        <v>0</v>
      </c>
      <c r="BB87" s="74">
        <f>IFERROR(BA87/(AY87+AZ87),0)</f>
        <v>0</v>
      </c>
      <c r="BC87" s="82">
        <f>SUM(BC88:BC92)</f>
        <v>0</v>
      </c>
      <c r="BD87" s="37">
        <f>IFERROR(BC87/(AY87+AZ87),0)</f>
        <v>0</v>
      </c>
      <c r="BE87" s="73">
        <f>SUM(BE88:BE92)</f>
        <v>1</v>
      </c>
      <c r="BF87" s="74">
        <f>SUM(BF88:BF92)</f>
        <v>0</v>
      </c>
      <c r="BG87" s="74">
        <f>SUM(BG88:BG91)</f>
        <v>4218100</v>
      </c>
      <c r="BH87" s="74">
        <f>IFERROR(BG87/(BE87+BF87),0)</f>
        <v>4218100</v>
      </c>
      <c r="BI87" s="82">
        <f>SUM(BI88:BI92)</f>
        <v>10282.99</v>
      </c>
      <c r="BJ87" s="37">
        <f>IFERROR(BI87/(BE87+BF87),0)</f>
        <v>10282.99</v>
      </c>
      <c r="BK87" s="73">
        <f>SUM(BK88:BK92)</f>
        <v>1</v>
      </c>
      <c r="BL87" s="74">
        <f>SUM(BL88:BL92)</f>
        <v>0</v>
      </c>
      <c r="BM87" s="74">
        <f>SUM(BM88:BM91)</f>
        <v>4218100</v>
      </c>
      <c r="BN87" s="74">
        <f>IFERROR(BM87/(BK87+BL87),0)</f>
        <v>4218100</v>
      </c>
      <c r="BO87" s="82">
        <f>SUM(BO88:BO92)</f>
        <v>10282.99</v>
      </c>
      <c r="BP87" s="37">
        <f>IFERROR(BO87/(BK87+BL87),0)</f>
        <v>10282.99</v>
      </c>
    </row>
    <row r="88" spans="1:68" ht="19.5" customHeight="1" outlineLevel="1" x14ac:dyDescent="0.3">
      <c r="A88" s="154"/>
      <c r="B88" s="139" t="str" cm="1">
        <f t="array" ref="B88:B92">$B$10:$B$14</f>
        <v>ΟΙΚΙΑΚΟΣ</v>
      </c>
      <c r="C88" s="9"/>
      <c r="D88" s="10"/>
      <c r="E88" s="10"/>
      <c r="F88" s="10">
        <f>IFERROR(E88/(C88+D88),0)</f>
        <v>0</v>
      </c>
      <c r="G88" s="30"/>
      <c r="H88" s="83">
        <f>IFERROR(G88/(C88+D88),0)</f>
        <v>0</v>
      </c>
      <c r="I88" s="9"/>
      <c r="J88" s="10"/>
      <c r="K88" s="10"/>
      <c r="L88" s="10">
        <f>IFERROR(K88/(I88+J88),0)</f>
        <v>0</v>
      </c>
      <c r="M88" s="30"/>
      <c r="N88" s="83">
        <f>IFERROR(M88/(I88+J88),0)</f>
        <v>0</v>
      </c>
      <c r="O88" s="9"/>
      <c r="P88" s="10"/>
      <c r="Q88" s="10"/>
      <c r="R88" s="10">
        <f t="shared" si="223"/>
        <v>0</v>
      </c>
      <c r="S88" s="30"/>
      <c r="T88" s="83">
        <f t="shared" si="224"/>
        <v>0</v>
      </c>
      <c r="U88" s="9"/>
      <c r="V88" s="10"/>
      <c r="W88" s="10"/>
      <c r="X88" s="10">
        <f>IFERROR(W88/(U88+V88),0)</f>
        <v>0</v>
      </c>
      <c r="Y88" s="30"/>
      <c r="Z88" s="83">
        <f>IFERROR(Y88/(U88+V88),0)</f>
        <v>0</v>
      </c>
      <c r="AA88" s="9"/>
      <c r="AB88" s="10"/>
      <c r="AC88" s="10"/>
      <c r="AD88" s="10">
        <f>IFERROR(AC88/(AA88+AB88),0)</f>
        <v>0</v>
      </c>
      <c r="AE88" s="30"/>
      <c r="AF88" s="83">
        <f>IFERROR(AE88/(AA88+AB88),0)</f>
        <v>0</v>
      </c>
      <c r="AG88" s="9"/>
      <c r="AH88" s="10"/>
      <c r="AI88" s="10"/>
      <c r="AJ88" s="10">
        <f>IFERROR(AI88/(AG88+AH88),0)</f>
        <v>0</v>
      </c>
      <c r="AK88" s="30"/>
      <c r="AL88" s="83">
        <f>IFERROR(AK88/(AG88+AH88),0)</f>
        <v>0</v>
      </c>
      <c r="AM88" s="9"/>
      <c r="AN88" s="10"/>
      <c r="AO88" s="10"/>
      <c r="AP88" s="10">
        <f>IFERROR(AO88/(AM88+AN88),0)</f>
        <v>0</v>
      </c>
      <c r="AQ88" s="30"/>
      <c r="AR88" s="83">
        <f>IFERROR(AQ88/(AM88+AN88),0)</f>
        <v>0</v>
      </c>
      <c r="AS88" s="9"/>
      <c r="AT88" s="10"/>
      <c r="AU88" s="10"/>
      <c r="AV88" s="10">
        <f>IFERROR(AU88/(AS88+AT88),0)</f>
        <v>0</v>
      </c>
      <c r="AW88" s="30"/>
      <c r="AX88" s="83">
        <f>IFERROR(AW88/(AS88+AT88),0)</f>
        <v>0</v>
      </c>
      <c r="AY88" s="9"/>
      <c r="AZ88" s="10"/>
      <c r="BA88" s="10"/>
      <c r="BB88" s="10">
        <f>IFERROR(BA88/(AY88+AZ88),0)</f>
        <v>0</v>
      </c>
      <c r="BC88" s="30"/>
      <c r="BD88" s="83">
        <f>IFERROR(BC88/(AY88+AZ88),0)</f>
        <v>0</v>
      </c>
      <c r="BE88" s="9"/>
      <c r="BF88" s="10"/>
      <c r="BG88" s="10"/>
      <c r="BH88" s="10">
        <f>IFERROR(BG88/(BE88+BF88),0)</f>
        <v>0</v>
      </c>
      <c r="BI88" s="30"/>
      <c r="BJ88" s="83">
        <f>IFERROR(BI88/(BE88+BF88),0)</f>
        <v>0</v>
      </c>
      <c r="BK88" s="9" cm="1">
        <f t="array" ref="BK88">SUM(_xlfn._xlws.FILTER($C88:$BJ88,$C$8:$BJ$8=BK$8))</f>
        <v>0</v>
      </c>
      <c r="BL88" s="10" cm="1">
        <f t="array" ref="BL88">SUM(_xlfn._xlws.FILTER($C88:$BJ88,$C$8:$BJ$8=BL$8))</f>
        <v>0</v>
      </c>
      <c r="BM88" s="10" cm="1">
        <f t="array" ref="BM88">SUM(_xlfn._xlws.FILTER($C88:$BJ88,$C$8:$BJ$8=BM$8))</f>
        <v>0</v>
      </c>
      <c r="BN88" s="10">
        <f>IFERROR(BM88/(BK88+BL88),0)</f>
        <v>0</v>
      </c>
      <c r="BO88" s="30" cm="1">
        <f t="array" ref="BO88">SUM(_xlfn._xlws.FILTER($C88:$BJ88,$C$8:$BJ$8=BO$8))</f>
        <v>0</v>
      </c>
      <c r="BP88" s="83">
        <f>IFERROR(BO88/(BK88+BL88),0)</f>
        <v>0</v>
      </c>
    </row>
    <row r="89" spans="1:68" ht="19.5" customHeight="1" outlineLevel="1" x14ac:dyDescent="0.3">
      <c r="A89" s="154"/>
      <c r="B89" s="139" t="str">
        <v>ΕΜΠΟΡΙΚΟΣ</v>
      </c>
      <c r="C89" s="9"/>
      <c r="D89" s="10"/>
      <c r="E89" s="10"/>
      <c r="F89" s="10">
        <f t="shared" ref="F89:F92" si="265">IFERROR(E89/(C89+D89),0)</f>
        <v>0</v>
      </c>
      <c r="G89" s="30"/>
      <c r="H89" s="83">
        <f t="shared" ref="H89:H92" si="266">IFERROR(G89/(C89+D89),0)</f>
        <v>0</v>
      </c>
      <c r="I89" s="9"/>
      <c r="J89" s="10"/>
      <c r="K89" s="10"/>
      <c r="L89" s="10">
        <f t="shared" ref="L89:L91" si="267">IFERROR(K89/(I89+J89),0)</f>
        <v>0</v>
      </c>
      <c r="M89" s="30"/>
      <c r="N89" s="83">
        <f t="shared" ref="N89:N92" si="268">IFERROR(M89/(I89+J89),0)</f>
        <v>0</v>
      </c>
      <c r="O89" s="9"/>
      <c r="P89" s="10"/>
      <c r="Q89" s="10"/>
      <c r="R89" s="10">
        <f t="shared" si="223"/>
        <v>0</v>
      </c>
      <c r="S89" s="30"/>
      <c r="T89" s="83">
        <f t="shared" si="224"/>
        <v>0</v>
      </c>
      <c r="U89" s="9"/>
      <c r="V89" s="10"/>
      <c r="W89" s="10"/>
      <c r="X89" s="10">
        <f t="shared" ref="X89:X91" si="269">IFERROR(W89/(U89+V89),0)</f>
        <v>0</v>
      </c>
      <c r="Y89" s="30"/>
      <c r="Z89" s="83">
        <f t="shared" ref="Z89:Z92" si="270">IFERROR(Y89/(U89+V89),0)</f>
        <v>0</v>
      </c>
      <c r="AA89" s="9"/>
      <c r="AB89" s="10"/>
      <c r="AC89" s="10"/>
      <c r="AD89" s="10">
        <f t="shared" ref="AD89:AD91" si="271">IFERROR(AC89/(AA89+AB89),0)</f>
        <v>0</v>
      </c>
      <c r="AE89" s="30"/>
      <c r="AF89" s="83">
        <f t="shared" ref="AF89:AF92" si="272">IFERROR(AE89/(AA89+AB89),0)</f>
        <v>0</v>
      </c>
      <c r="AG89" s="9"/>
      <c r="AH89" s="10"/>
      <c r="AI89" s="10"/>
      <c r="AJ89" s="10">
        <f t="shared" ref="AJ89:AJ91" si="273">IFERROR(AI89/(AG89+AH89),0)</f>
        <v>0</v>
      </c>
      <c r="AK89" s="30"/>
      <c r="AL89" s="83">
        <f t="shared" ref="AL89:AL92" si="274">IFERROR(AK89/(AG89+AH89),0)</f>
        <v>0</v>
      </c>
      <c r="AM89" s="9"/>
      <c r="AN89" s="10"/>
      <c r="AO89" s="10"/>
      <c r="AP89" s="10">
        <f t="shared" ref="AP89:AP91" si="275">IFERROR(AO89/(AM89+AN89),0)</f>
        <v>0</v>
      </c>
      <c r="AQ89" s="30"/>
      <c r="AR89" s="83">
        <f t="shared" ref="AR89:AR92" si="276">IFERROR(AQ89/(AM89+AN89),0)</f>
        <v>0</v>
      </c>
      <c r="AS89" s="9"/>
      <c r="AT89" s="10"/>
      <c r="AU89" s="10"/>
      <c r="AV89" s="10">
        <f t="shared" ref="AV89:AV91" si="277">IFERROR(AU89/(AS89+AT89),0)</f>
        <v>0</v>
      </c>
      <c r="AW89" s="30"/>
      <c r="AX89" s="83">
        <f t="shared" ref="AX89:AX92" si="278">IFERROR(AW89/(AS89+AT89),0)</f>
        <v>0</v>
      </c>
      <c r="AY89" s="9"/>
      <c r="AZ89" s="10"/>
      <c r="BA89" s="10"/>
      <c r="BB89" s="10">
        <f t="shared" ref="BB89:BB91" si="279">IFERROR(BA89/(AY89+AZ89),0)</f>
        <v>0</v>
      </c>
      <c r="BC89" s="30"/>
      <c r="BD89" s="83">
        <f t="shared" ref="BD89:BD92" si="280">IFERROR(BC89/(AY89+AZ89),0)</f>
        <v>0</v>
      </c>
      <c r="BE89" s="9"/>
      <c r="BF89" s="10"/>
      <c r="BG89" s="10"/>
      <c r="BH89" s="10">
        <f t="shared" ref="BH89:BH91" si="281">IFERROR(BG89/(BE89+BF89),0)</f>
        <v>0</v>
      </c>
      <c r="BI89" s="30"/>
      <c r="BJ89" s="83">
        <f t="shared" ref="BJ89:BJ92" si="282">IFERROR(BI89/(BE89+BF89),0)</f>
        <v>0</v>
      </c>
      <c r="BK89" s="9" cm="1">
        <f t="array" ref="BK89">SUM(_xlfn._xlws.FILTER($C89:$BJ89,$C$8:$BJ$8=BK$8))</f>
        <v>0</v>
      </c>
      <c r="BL89" s="10" cm="1">
        <f t="array" ref="BL89">SUM(_xlfn._xlws.FILTER($C89:$BJ89,$C$8:$BJ$8=BL$8))</f>
        <v>0</v>
      </c>
      <c r="BM89" s="10" cm="1">
        <f t="array" ref="BM89">SUM(_xlfn._xlws.FILTER($C89:$BJ89,$C$8:$BJ$8=BM$8))</f>
        <v>0</v>
      </c>
      <c r="BN89" s="10">
        <f t="shared" ref="BN89:BN91" si="283">IFERROR(BM89/(BK89+BL89),0)</f>
        <v>0</v>
      </c>
      <c r="BO89" s="30" cm="1">
        <f t="array" ref="BO89">SUM(_xlfn._xlws.FILTER($C89:$BJ89,$C$8:$BJ$8=BO$8))</f>
        <v>0</v>
      </c>
      <c r="BP89" s="83">
        <f t="shared" ref="BP89:BP92" si="284">IFERROR(BO89/(BK89+BL89),0)</f>
        <v>0</v>
      </c>
    </row>
    <row r="90" spans="1:68" ht="19.5" customHeight="1" outlineLevel="1" x14ac:dyDescent="0.3">
      <c r="A90" s="154"/>
      <c r="B90" s="139" t="str">
        <v>CNG</v>
      </c>
      <c r="C90" s="9"/>
      <c r="D90" s="10"/>
      <c r="E90" s="10"/>
      <c r="F90" s="10">
        <f t="shared" si="265"/>
        <v>0</v>
      </c>
      <c r="G90" s="30"/>
      <c r="H90" s="83">
        <f t="shared" si="266"/>
        <v>0</v>
      </c>
      <c r="I90" s="9"/>
      <c r="J90" s="10"/>
      <c r="K90" s="10"/>
      <c r="L90" s="10">
        <f t="shared" si="267"/>
        <v>0</v>
      </c>
      <c r="M90" s="30"/>
      <c r="N90" s="83">
        <f t="shared" si="268"/>
        <v>0</v>
      </c>
      <c r="O90" s="9"/>
      <c r="P90" s="10"/>
      <c r="Q90" s="10"/>
      <c r="R90" s="10">
        <f t="shared" si="223"/>
        <v>0</v>
      </c>
      <c r="S90" s="30"/>
      <c r="T90" s="83">
        <f t="shared" si="224"/>
        <v>0</v>
      </c>
      <c r="U90" s="9"/>
      <c r="V90" s="10"/>
      <c r="W90" s="10"/>
      <c r="X90" s="10">
        <f t="shared" si="269"/>
        <v>0</v>
      </c>
      <c r="Y90" s="30"/>
      <c r="Z90" s="83">
        <f t="shared" si="270"/>
        <v>0</v>
      </c>
      <c r="AA90" s="9"/>
      <c r="AB90" s="10"/>
      <c r="AC90" s="10"/>
      <c r="AD90" s="10">
        <f t="shared" si="271"/>
        <v>0</v>
      </c>
      <c r="AE90" s="30"/>
      <c r="AF90" s="83">
        <f t="shared" si="272"/>
        <v>0</v>
      </c>
      <c r="AG90" s="9"/>
      <c r="AH90" s="10"/>
      <c r="AI90" s="10"/>
      <c r="AJ90" s="10">
        <f t="shared" si="273"/>
        <v>0</v>
      </c>
      <c r="AK90" s="30"/>
      <c r="AL90" s="83">
        <f t="shared" si="274"/>
        <v>0</v>
      </c>
      <c r="AM90" s="9"/>
      <c r="AN90" s="10"/>
      <c r="AO90" s="10"/>
      <c r="AP90" s="10">
        <f t="shared" si="275"/>
        <v>0</v>
      </c>
      <c r="AQ90" s="30"/>
      <c r="AR90" s="83">
        <f t="shared" si="276"/>
        <v>0</v>
      </c>
      <c r="AS90" s="9"/>
      <c r="AT90" s="10"/>
      <c r="AU90" s="10"/>
      <c r="AV90" s="10">
        <f t="shared" si="277"/>
        <v>0</v>
      </c>
      <c r="AW90" s="30"/>
      <c r="AX90" s="83">
        <f t="shared" si="278"/>
        <v>0</v>
      </c>
      <c r="AY90" s="9"/>
      <c r="AZ90" s="10"/>
      <c r="BA90" s="10"/>
      <c r="BB90" s="10">
        <f t="shared" si="279"/>
        <v>0</v>
      </c>
      <c r="BC90" s="30"/>
      <c r="BD90" s="83">
        <f t="shared" si="280"/>
        <v>0</v>
      </c>
      <c r="BE90" s="9"/>
      <c r="BF90" s="10"/>
      <c r="BG90" s="10"/>
      <c r="BH90" s="10">
        <f t="shared" si="281"/>
        <v>0</v>
      </c>
      <c r="BI90" s="30"/>
      <c r="BJ90" s="83">
        <f t="shared" si="282"/>
        <v>0</v>
      </c>
      <c r="BK90" s="9" cm="1">
        <f t="array" ref="BK90">SUM(_xlfn._xlws.FILTER($C90:$BJ90,$C$8:$BJ$8=BK$8))</f>
        <v>0</v>
      </c>
      <c r="BL90" s="10" cm="1">
        <f t="array" ref="BL90">SUM(_xlfn._xlws.FILTER($C90:$BJ90,$C$8:$BJ$8=BL$8))</f>
        <v>0</v>
      </c>
      <c r="BM90" s="10" cm="1">
        <f t="array" ref="BM90">SUM(_xlfn._xlws.FILTER($C90:$BJ90,$C$8:$BJ$8=BM$8))</f>
        <v>0</v>
      </c>
      <c r="BN90" s="10">
        <f t="shared" si="283"/>
        <v>0</v>
      </c>
      <c r="BO90" s="30" cm="1">
        <f t="array" ref="BO90">SUM(_xlfn._xlws.FILTER($C90:$BJ90,$C$8:$BJ$8=BO$8))</f>
        <v>0</v>
      </c>
      <c r="BP90" s="83">
        <f t="shared" si="284"/>
        <v>0</v>
      </c>
    </row>
    <row r="91" spans="1:68" ht="19.5" customHeight="1" outlineLevel="1" x14ac:dyDescent="0.3">
      <c r="A91" s="154"/>
      <c r="B91" s="139" t="str">
        <v>ΒΙΟΜΗΧΑΝΙΚΟΣ</v>
      </c>
      <c r="C91" s="9"/>
      <c r="D91" s="10"/>
      <c r="E91" s="10"/>
      <c r="F91" s="10">
        <f t="shared" si="265"/>
        <v>0</v>
      </c>
      <c r="G91" s="30"/>
      <c r="H91" s="83">
        <f t="shared" si="266"/>
        <v>0</v>
      </c>
      <c r="I91" s="9"/>
      <c r="J91" s="10"/>
      <c r="K91" s="10"/>
      <c r="L91" s="10">
        <f t="shared" si="267"/>
        <v>0</v>
      </c>
      <c r="M91" s="30"/>
      <c r="N91" s="83">
        <f t="shared" si="268"/>
        <v>0</v>
      </c>
      <c r="O91" s="9"/>
      <c r="P91" s="10"/>
      <c r="Q91" s="10"/>
      <c r="R91" s="10">
        <f t="shared" si="223"/>
        <v>0</v>
      </c>
      <c r="S91" s="30"/>
      <c r="T91" s="83">
        <f t="shared" si="224"/>
        <v>0</v>
      </c>
      <c r="U91" s="9"/>
      <c r="V91" s="10"/>
      <c r="W91" s="10"/>
      <c r="X91" s="10">
        <f t="shared" si="269"/>
        <v>0</v>
      </c>
      <c r="Y91" s="30"/>
      <c r="Z91" s="83">
        <f t="shared" si="270"/>
        <v>0</v>
      </c>
      <c r="AA91" s="9"/>
      <c r="AB91" s="10"/>
      <c r="AC91" s="10"/>
      <c r="AD91" s="10">
        <f t="shared" si="271"/>
        <v>0</v>
      </c>
      <c r="AE91" s="30"/>
      <c r="AF91" s="83">
        <f t="shared" si="272"/>
        <v>0</v>
      </c>
      <c r="AG91" s="9"/>
      <c r="AH91" s="10"/>
      <c r="AI91" s="10"/>
      <c r="AJ91" s="10">
        <f t="shared" si="273"/>
        <v>0</v>
      </c>
      <c r="AK91" s="30"/>
      <c r="AL91" s="83">
        <f t="shared" si="274"/>
        <v>0</v>
      </c>
      <c r="AM91" s="9"/>
      <c r="AN91" s="10"/>
      <c r="AO91" s="10"/>
      <c r="AP91" s="10">
        <f t="shared" si="275"/>
        <v>0</v>
      </c>
      <c r="AQ91" s="30"/>
      <c r="AR91" s="83">
        <f t="shared" si="276"/>
        <v>0</v>
      </c>
      <c r="AS91" s="9"/>
      <c r="AT91" s="10"/>
      <c r="AU91" s="10"/>
      <c r="AV91" s="10">
        <f t="shared" si="277"/>
        <v>0</v>
      </c>
      <c r="AW91" s="30"/>
      <c r="AX91" s="83">
        <f t="shared" si="278"/>
        <v>0</v>
      </c>
      <c r="AY91" s="9"/>
      <c r="AZ91" s="10"/>
      <c r="BA91" s="10"/>
      <c r="BB91" s="10">
        <f t="shared" si="279"/>
        <v>0</v>
      </c>
      <c r="BC91" s="30"/>
      <c r="BD91" s="83">
        <f t="shared" si="280"/>
        <v>0</v>
      </c>
      <c r="BE91" s="9">
        <v>1</v>
      </c>
      <c r="BF91" s="10"/>
      <c r="BG91" s="10">
        <v>4218100</v>
      </c>
      <c r="BH91" s="10">
        <f t="shared" si="281"/>
        <v>4218100</v>
      </c>
      <c r="BI91" s="30">
        <v>10282.99</v>
      </c>
      <c r="BJ91" s="83">
        <f t="shared" si="282"/>
        <v>10282.99</v>
      </c>
      <c r="BK91" s="9" cm="1">
        <f t="array" ref="BK91">SUM(_xlfn._xlws.FILTER($C91:$BJ91,$C$8:$BJ$8=BK$8))</f>
        <v>1</v>
      </c>
      <c r="BL91" s="10" cm="1">
        <f t="array" ref="BL91">SUM(_xlfn._xlws.FILTER($C91:$BJ91,$C$8:$BJ$8=BL$8))</f>
        <v>0</v>
      </c>
      <c r="BM91" s="10" cm="1">
        <f t="array" ref="BM91">SUM(_xlfn._xlws.FILTER($C91:$BJ91,$C$8:$BJ$8=BM$8))</f>
        <v>4218100</v>
      </c>
      <c r="BN91" s="10">
        <f t="shared" si="283"/>
        <v>4218100</v>
      </c>
      <c r="BO91" s="30" cm="1">
        <f t="array" ref="BO91">SUM(_xlfn._xlws.FILTER($C91:$BJ91,$C$8:$BJ$8=BO$8))</f>
        <v>10282.99</v>
      </c>
      <c r="BP91" s="83">
        <f t="shared" si="284"/>
        <v>10282.99</v>
      </c>
    </row>
    <row r="92" spans="1:68" ht="19.5" customHeight="1" outlineLevel="1" thickBot="1" x14ac:dyDescent="0.35">
      <c r="A92" s="155"/>
      <c r="B92" s="139" t="str">
        <v>ΚΛΙΜΑΤΙΣΜΟΣ / ΣΥΜΠΑΡΑΓΩΓΗ</v>
      </c>
      <c r="C92" s="160"/>
      <c r="D92" s="148"/>
      <c r="E92" s="157"/>
      <c r="F92" s="10">
        <f t="shared" si="265"/>
        <v>0</v>
      </c>
      <c r="G92" s="140"/>
      <c r="H92" s="83">
        <f t="shared" si="266"/>
        <v>0</v>
      </c>
      <c r="I92" s="160"/>
      <c r="J92" s="148"/>
      <c r="K92" s="157"/>
      <c r="L92" s="10">
        <f>IFERROR(K92/(I92+J92),0)</f>
        <v>0</v>
      </c>
      <c r="M92" s="140"/>
      <c r="N92" s="83">
        <f t="shared" si="268"/>
        <v>0</v>
      </c>
      <c r="O92" s="160"/>
      <c r="P92" s="148"/>
      <c r="Q92" s="157"/>
      <c r="R92" s="10">
        <f t="shared" si="223"/>
        <v>0</v>
      </c>
      <c r="S92" s="140"/>
      <c r="T92" s="83">
        <f t="shared" si="224"/>
        <v>0</v>
      </c>
      <c r="U92" s="160"/>
      <c r="V92" s="148"/>
      <c r="W92" s="157"/>
      <c r="X92" s="10">
        <f>IFERROR(W92/(U92+V92),0)</f>
        <v>0</v>
      </c>
      <c r="Y92" s="140"/>
      <c r="Z92" s="83">
        <f t="shared" si="270"/>
        <v>0</v>
      </c>
      <c r="AA92" s="160"/>
      <c r="AB92" s="148"/>
      <c r="AC92" s="157"/>
      <c r="AD92" s="10">
        <f>IFERROR(AC92/(AA92+AB92),0)</f>
        <v>0</v>
      </c>
      <c r="AE92" s="140"/>
      <c r="AF92" s="83">
        <f t="shared" si="272"/>
        <v>0</v>
      </c>
      <c r="AG92" s="160"/>
      <c r="AH92" s="148"/>
      <c r="AI92" s="157"/>
      <c r="AJ92" s="10">
        <f>IFERROR(AI92/(AG92+AH92),0)</f>
        <v>0</v>
      </c>
      <c r="AK92" s="140"/>
      <c r="AL92" s="83">
        <f t="shared" si="274"/>
        <v>0</v>
      </c>
      <c r="AM92" s="160"/>
      <c r="AN92" s="148"/>
      <c r="AO92" s="157"/>
      <c r="AP92" s="10">
        <f>IFERROR(AO92/(AM92+AN92),0)</f>
        <v>0</v>
      </c>
      <c r="AQ92" s="140"/>
      <c r="AR92" s="83">
        <f t="shared" si="276"/>
        <v>0</v>
      </c>
      <c r="AS92" s="160"/>
      <c r="AT92" s="148"/>
      <c r="AU92" s="157"/>
      <c r="AV92" s="10">
        <f>IFERROR(AU92/(AS92+AT92),0)</f>
        <v>0</v>
      </c>
      <c r="AW92" s="140"/>
      <c r="AX92" s="83">
        <f t="shared" si="278"/>
        <v>0</v>
      </c>
      <c r="AY92" s="160"/>
      <c r="AZ92" s="148"/>
      <c r="BA92" s="157"/>
      <c r="BB92" s="10">
        <f>IFERROR(BA92/(AY92+AZ92),0)</f>
        <v>0</v>
      </c>
      <c r="BC92" s="140"/>
      <c r="BD92" s="83">
        <f t="shared" si="280"/>
        <v>0</v>
      </c>
      <c r="BE92" s="160"/>
      <c r="BF92" s="148"/>
      <c r="BG92" s="157"/>
      <c r="BH92" s="10">
        <f>IFERROR(BG92/(BE92+BF92),0)</f>
        <v>0</v>
      </c>
      <c r="BI92" s="140"/>
      <c r="BJ92" s="83">
        <f t="shared" si="282"/>
        <v>0</v>
      </c>
      <c r="BK92" s="160" cm="1">
        <f t="array" ref="BK92">SUM(_xlfn._xlws.FILTER($C92:$BJ92,$C$8:$BJ$8=BK$8))</f>
        <v>0</v>
      </c>
      <c r="BL92" s="148" cm="1">
        <f t="array" ref="BL92">SUM(_xlfn._xlws.FILTER($C92:$BJ92,$C$8:$BJ$8=BL$8))</f>
        <v>0</v>
      </c>
      <c r="BM92" s="157" cm="1">
        <f t="array" ref="BM92">SUM(_xlfn._xlws.FILTER($C92:$BJ92,$C$8:$BJ$8=BM$8))</f>
        <v>0</v>
      </c>
      <c r="BN92" s="10">
        <f>IFERROR(BM92/(BK92+BL92),0)</f>
        <v>0</v>
      </c>
      <c r="BO92" s="140" cm="1">
        <f t="array" ref="BO92">SUM(_xlfn._xlws.FILTER($C92:$BJ92,$C$8:$BJ$8=BO$8))</f>
        <v>0</v>
      </c>
      <c r="BP92" s="83">
        <f t="shared" si="284"/>
        <v>0</v>
      </c>
    </row>
    <row r="93" spans="1:68" ht="36" customHeight="1" outlineLevel="1" x14ac:dyDescent="0.3">
      <c r="A93" s="153">
        <v>15</v>
      </c>
      <c r="B93" s="141" t="s">
        <v>45</v>
      </c>
      <c r="C93" s="73">
        <f>SUM(C94:C98)</f>
        <v>0</v>
      </c>
      <c r="D93" s="74">
        <v>0</v>
      </c>
      <c r="E93" s="74">
        <f>SUM(E94:E97)</f>
        <v>0</v>
      </c>
      <c r="F93" s="74">
        <f>IFERROR(E93/(C93+D93),0)</f>
        <v>0</v>
      </c>
      <c r="G93" s="82">
        <f>SUM(G94:G98)</f>
        <v>0</v>
      </c>
      <c r="H93" s="37">
        <f>IFERROR(G93/(C93+D93),0)</f>
        <v>0</v>
      </c>
      <c r="I93" s="73">
        <f>SUM(I94:I98)</f>
        <v>2</v>
      </c>
      <c r="J93" s="74">
        <f>SUM(J94:J98)</f>
        <v>0</v>
      </c>
      <c r="K93" s="74">
        <f>SUM(K94:K97)</f>
        <v>19629202</v>
      </c>
      <c r="L93" s="74">
        <f>IFERROR(K93/(I93+J93),0)</f>
        <v>9814601</v>
      </c>
      <c r="M93" s="82">
        <f>SUM(M94:M98)</f>
        <v>21938.54</v>
      </c>
      <c r="N93" s="37">
        <f>IFERROR(M93/(I93+J93),0)</f>
        <v>10969.27</v>
      </c>
      <c r="O93" s="73">
        <f>SUM(O94:O98)</f>
        <v>0</v>
      </c>
      <c r="P93" s="74">
        <f>SUM(P94:P98)</f>
        <v>0</v>
      </c>
      <c r="Q93" s="74">
        <f>SUM(Q94:Q98)</f>
        <v>0</v>
      </c>
      <c r="R93" s="74">
        <f t="shared" si="223"/>
        <v>0</v>
      </c>
      <c r="S93" s="82">
        <f>SUM(S94:S98)</f>
        <v>0</v>
      </c>
      <c r="T93" s="37">
        <f>IFERROR(S93/(O93+P93),0)</f>
        <v>0</v>
      </c>
      <c r="U93" s="73">
        <f>SUM(U94:U98)</f>
        <v>0</v>
      </c>
      <c r="V93" s="74">
        <f>SUM(V94:V98)</f>
        <v>0</v>
      </c>
      <c r="W93" s="74">
        <f>SUM(W94:W97)</f>
        <v>0</v>
      </c>
      <c r="X93" s="74">
        <f>IFERROR(W93/(U93+V93),0)</f>
        <v>0</v>
      </c>
      <c r="Y93" s="82">
        <f>SUM(Y94:Y98)</f>
        <v>0</v>
      </c>
      <c r="Z93" s="37">
        <f>IFERROR(Y93/(U93+V93),0)</f>
        <v>0</v>
      </c>
      <c r="AA93" s="73">
        <f>SUM(AA94:AA98)</f>
        <v>0</v>
      </c>
      <c r="AB93" s="74">
        <f>SUM(AB94:AB98)</f>
        <v>0</v>
      </c>
      <c r="AC93" s="74">
        <f>SUM(AC94:AC97)</f>
        <v>0</v>
      </c>
      <c r="AD93" s="74">
        <f>IFERROR(AC93/(AA93+AB93),0)</f>
        <v>0</v>
      </c>
      <c r="AE93" s="82">
        <f>SUM(AE94:AE98)</f>
        <v>0</v>
      </c>
      <c r="AF93" s="37">
        <f>IFERROR(AE93/(AA93+AB93),0)</f>
        <v>0</v>
      </c>
      <c r="AG93" s="73">
        <f>SUM(AG94:AG98)</f>
        <v>0</v>
      </c>
      <c r="AH93" s="74">
        <f>SUM(AH94:AH98)</f>
        <v>0</v>
      </c>
      <c r="AI93" s="74">
        <f>SUM(AI94:AI97)</f>
        <v>0</v>
      </c>
      <c r="AJ93" s="74">
        <f>IFERROR(AI93/(AG93+AH93),0)</f>
        <v>0</v>
      </c>
      <c r="AK93" s="82">
        <f>SUM(AK94:AK98)</f>
        <v>0</v>
      </c>
      <c r="AL93" s="37">
        <f>IFERROR(AK93/(AG93+AH93),0)</f>
        <v>0</v>
      </c>
      <c r="AM93" s="73">
        <f>SUM(AM94:AM98)</f>
        <v>0</v>
      </c>
      <c r="AN93" s="74">
        <f>SUM(AN94:AN98)</f>
        <v>0</v>
      </c>
      <c r="AO93" s="74">
        <f>SUM(AO94:AO97)</f>
        <v>0</v>
      </c>
      <c r="AP93" s="74">
        <f>IFERROR(AO93/(AM93+AN93),0)</f>
        <v>0</v>
      </c>
      <c r="AQ93" s="82">
        <f>SUM(AQ94:AQ98)</f>
        <v>0</v>
      </c>
      <c r="AR93" s="37">
        <f>IFERROR(AQ93/(AM93+AN93),0)</f>
        <v>0</v>
      </c>
      <c r="AS93" s="73">
        <f>SUM(AS94:AS98)</f>
        <v>0</v>
      </c>
      <c r="AT93" s="74">
        <f>SUM(AT94:AT98)</f>
        <v>0</v>
      </c>
      <c r="AU93" s="74">
        <f>SUM(AU94:AU97)</f>
        <v>0</v>
      </c>
      <c r="AV93" s="74">
        <f>IFERROR(AU93/(AS93+AT93),0)</f>
        <v>0</v>
      </c>
      <c r="AW93" s="82">
        <f>SUM(AW94:AW98)</f>
        <v>0</v>
      </c>
      <c r="AX93" s="37">
        <f>IFERROR(AW93/(AS93+AT93),0)</f>
        <v>0</v>
      </c>
      <c r="AY93" s="73">
        <f>SUM(AY94:AY98)</f>
        <v>0</v>
      </c>
      <c r="AZ93" s="74">
        <f>SUM(AZ94:AZ98)</f>
        <v>0</v>
      </c>
      <c r="BA93" s="74">
        <f>SUM(BA94:BA97)</f>
        <v>0</v>
      </c>
      <c r="BB93" s="74">
        <f>IFERROR(BA93/(AY93+AZ93),0)</f>
        <v>0</v>
      </c>
      <c r="BC93" s="82">
        <f>SUM(BC94:BC98)</f>
        <v>0</v>
      </c>
      <c r="BD93" s="37">
        <f>IFERROR(BC93/(AY93+AZ93),0)</f>
        <v>0</v>
      </c>
      <c r="BE93" s="73">
        <f>SUM(BE94:BE98)</f>
        <v>0</v>
      </c>
      <c r="BF93" s="74">
        <f>SUM(BF94:BF98)</f>
        <v>0</v>
      </c>
      <c r="BG93" s="74">
        <f>SUM(BG94:BG97)</f>
        <v>0</v>
      </c>
      <c r="BH93" s="74">
        <f>IFERROR(BG93/(BE93+BF93),0)</f>
        <v>0</v>
      </c>
      <c r="BI93" s="82">
        <f>SUM(BI94:BI98)</f>
        <v>0</v>
      </c>
      <c r="BJ93" s="37">
        <f>IFERROR(BI93/(BE93+BF93),0)</f>
        <v>0</v>
      </c>
      <c r="BK93" s="73">
        <f>SUM(BK94:BK98)</f>
        <v>2</v>
      </c>
      <c r="BL93" s="74">
        <f>SUM(BL94:BL98)</f>
        <v>0</v>
      </c>
      <c r="BM93" s="74">
        <f>SUM(BM94:BM97)</f>
        <v>19629202</v>
      </c>
      <c r="BN93" s="74">
        <f>IFERROR(BM93/(BK93+BL93),0)</f>
        <v>9814601</v>
      </c>
      <c r="BO93" s="82">
        <f>SUM(BO94:BO98)</f>
        <v>21938.54</v>
      </c>
      <c r="BP93" s="37">
        <f>IFERROR(BO93/(BK93+BL93),0)</f>
        <v>10969.27</v>
      </c>
    </row>
    <row r="94" spans="1:68" ht="19.5" customHeight="1" outlineLevel="1" x14ac:dyDescent="0.3">
      <c r="A94" s="154"/>
      <c r="B94" s="139" t="str" cm="1">
        <f t="array" ref="B94:B98">$B$10:$B$14</f>
        <v>ΟΙΚΙΑΚΟΣ</v>
      </c>
      <c r="C94" s="9"/>
      <c r="D94" s="10"/>
      <c r="E94" s="10"/>
      <c r="F94" s="10">
        <f>IFERROR(E94/(C94+D94),0)</f>
        <v>0</v>
      </c>
      <c r="G94" s="30"/>
      <c r="H94" s="83">
        <f>IFERROR(G94/(C94+D94),0)</f>
        <v>0</v>
      </c>
      <c r="I94" s="9"/>
      <c r="J94" s="10"/>
      <c r="K94" s="10"/>
      <c r="L94" s="10">
        <f>IFERROR(K94/(I94+J94),0)</f>
        <v>0</v>
      </c>
      <c r="M94" s="30"/>
      <c r="N94" s="83">
        <f>IFERROR(M94/(I94+J94),0)</f>
        <v>0</v>
      </c>
      <c r="O94" s="9"/>
      <c r="P94" s="10"/>
      <c r="Q94" s="10"/>
      <c r="R94" s="10">
        <f t="shared" si="223"/>
        <v>0</v>
      </c>
      <c r="S94" s="30"/>
      <c r="T94" s="83">
        <f>IFERROR(S94/(O94+P94),0)</f>
        <v>0</v>
      </c>
      <c r="U94" s="9"/>
      <c r="V94" s="10"/>
      <c r="W94" s="10"/>
      <c r="X94" s="10">
        <f>IFERROR(W94/(U94+V94),0)</f>
        <v>0</v>
      </c>
      <c r="Y94" s="30"/>
      <c r="Z94" s="83">
        <f>IFERROR(Y94/(U94+V94),0)</f>
        <v>0</v>
      </c>
      <c r="AA94" s="9"/>
      <c r="AB94" s="10"/>
      <c r="AC94" s="10"/>
      <c r="AD94" s="10">
        <f>IFERROR(AC94/(AA94+AB94),0)</f>
        <v>0</v>
      </c>
      <c r="AE94" s="30"/>
      <c r="AF94" s="83">
        <f>IFERROR(AE94/(AA94+AB94),0)</f>
        <v>0</v>
      </c>
      <c r="AG94" s="9"/>
      <c r="AH94" s="10"/>
      <c r="AI94" s="10"/>
      <c r="AJ94" s="10">
        <f>IFERROR(AI94/(AG94+AH94),0)</f>
        <v>0</v>
      </c>
      <c r="AK94" s="30"/>
      <c r="AL94" s="83">
        <f>IFERROR(AK94/(AG94+AH94),0)</f>
        <v>0</v>
      </c>
      <c r="AM94" s="9"/>
      <c r="AN94" s="10"/>
      <c r="AO94" s="10"/>
      <c r="AP94" s="10">
        <f>IFERROR(AO94/(AM94+AN94),0)</f>
        <v>0</v>
      </c>
      <c r="AQ94" s="30"/>
      <c r="AR94" s="83">
        <f>IFERROR(AQ94/(AM94+AN94),0)</f>
        <v>0</v>
      </c>
      <c r="AS94" s="9"/>
      <c r="AT94" s="10"/>
      <c r="AU94" s="10"/>
      <c r="AV94" s="10">
        <f>IFERROR(AU94/(AS94+AT94),0)</f>
        <v>0</v>
      </c>
      <c r="AW94" s="30"/>
      <c r="AX94" s="83">
        <f>IFERROR(AW94/(AS94+AT94),0)</f>
        <v>0</v>
      </c>
      <c r="AY94" s="9"/>
      <c r="AZ94" s="10"/>
      <c r="BA94" s="10"/>
      <c r="BB94" s="10">
        <f>IFERROR(BA94/(AY94+AZ94),0)</f>
        <v>0</v>
      </c>
      <c r="BC94" s="30"/>
      <c r="BD94" s="83">
        <f>IFERROR(BC94/(AY94+AZ94),0)</f>
        <v>0</v>
      </c>
      <c r="BE94" s="9"/>
      <c r="BF94" s="10"/>
      <c r="BG94" s="10"/>
      <c r="BH94" s="10">
        <f>IFERROR(BG94/(BE94+BF94),0)</f>
        <v>0</v>
      </c>
      <c r="BI94" s="30"/>
      <c r="BJ94" s="83">
        <f>IFERROR(BI94/(BE94+BF94),0)</f>
        <v>0</v>
      </c>
      <c r="BK94" s="9" cm="1">
        <f t="array" ref="BK94">SUM(_xlfn._xlws.FILTER($C94:$BJ94,$C$8:$BJ$8=BK$8))</f>
        <v>0</v>
      </c>
      <c r="BL94" s="10" cm="1">
        <f t="array" ref="BL94">SUM(_xlfn._xlws.FILTER($C94:$BJ94,$C$8:$BJ$8=BL$8))</f>
        <v>0</v>
      </c>
      <c r="BM94" s="10" cm="1">
        <f t="array" ref="BM94">SUM(_xlfn._xlws.FILTER($C94:$BJ94,$C$8:$BJ$8=BM$8))</f>
        <v>0</v>
      </c>
      <c r="BN94" s="10">
        <f>IFERROR(BM94/(BK94+BL94),0)</f>
        <v>0</v>
      </c>
      <c r="BO94" s="30" cm="1">
        <f t="array" ref="BO94">SUM(_xlfn._xlws.FILTER($C94:$BJ94,$C$8:$BJ$8=BO$8))</f>
        <v>0</v>
      </c>
      <c r="BP94" s="83">
        <f>IFERROR(BO94/(BK94+BL94),0)</f>
        <v>0</v>
      </c>
    </row>
    <row r="95" spans="1:68" ht="19.5" customHeight="1" outlineLevel="1" x14ac:dyDescent="0.3">
      <c r="A95" s="154"/>
      <c r="B95" s="139" t="str">
        <v>ΕΜΠΟΡΙΚΟΣ</v>
      </c>
      <c r="C95" s="9"/>
      <c r="D95" s="10"/>
      <c r="E95" s="10"/>
      <c r="F95" s="10">
        <f t="shared" ref="F95:F98" si="285">IFERROR(E95/(C95+D95),0)</f>
        <v>0</v>
      </c>
      <c r="G95" s="30"/>
      <c r="H95" s="83">
        <f t="shared" ref="H95:H98" si="286">IFERROR(G95/(C95+D95),0)</f>
        <v>0</v>
      </c>
      <c r="I95" s="9"/>
      <c r="J95" s="10"/>
      <c r="K95" s="10"/>
      <c r="L95" s="10">
        <f t="shared" ref="L95:L97" si="287">IFERROR(K95/(I95+J95),0)</f>
        <v>0</v>
      </c>
      <c r="M95" s="30"/>
      <c r="N95" s="83">
        <f t="shared" ref="N95:N98" si="288">IFERROR(M95/(I95+J95),0)</f>
        <v>0</v>
      </c>
      <c r="O95" s="9"/>
      <c r="P95" s="10"/>
      <c r="Q95" s="10"/>
      <c r="R95" s="10">
        <f t="shared" si="223"/>
        <v>0</v>
      </c>
      <c r="S95" s="30"/>
      <c r="T95" s="83">
        <f t="shared" ref="T95:T122" si="289">IFERROR(S95/(O95+P95),0)</f>
        <v>0</v>
      </c>
      <c r="U95" s="9"/>
      <c r="V95" s="10"/>
      <c r="W95" s="10"/>
      <c r="X95" s="10">
        <f t="shared" ref="X95:X97" si="290">IFERROR(W95/(U95+V95),0)</f>
        <v>0</v>
      </c>
      <c r="Y95" s="30"/>
      <c r="Z95" s="83">
        <f t="shared" ref="Z95:Z98" si="291">IFERROR(Y95/(U95+V95),0)</f>
        <v>0</v>
      </c>
      <c r="AA95" s="9"/>
      <c r="AB95" s="10"/>
      <c r="AC95" s="10"/>
      <c r="AD95" s="10">
        <f t="shared" ref="AD95:AD97" si="292">IFERROR(AC95/(AA95+AB95),0)</f>
        <v>0</v>
      </c>
      <c r="AE95" s="30"/>
      <c r="AF95" s="83">
        <f t="shared" ref="AF95:AF98" si="293">IFERROR(AE95/(AA95+AB95),0)</f>
        <v>0</v>
      </c>
      <c r="AG95" s="9"/>
      <c r="AH95" s="10"/>
      <c r="AI95" s="10"/>
      <c r="AJ95" s="10">
        <f t="shared" ref="AJ95:AJ97" si="294">IFERROR(AI95/(AG95+AH95),0)</f>
        <v>0</v>
      </c>
      <c r="AK95" s="30"/>
      <c r="AL95" s="83">
        <f t="shared" ref="AL95:AL98" si="295">IFERROR(AK95/(AG95+AH95),0)</f>
        <v>0</v>
      </c>
      <c r="AM95" s="9"/>
      <c r="AN95" s="10"/>
      <c r="AO95" s="10"/>
      <c r="AP95" s="10">
        <f t="shared" ref="AP95:AP97" si="296">IFERROR(AO95/(AM95+AN95),0)</f>
        <v>0</v>
      </c>
      <c r="AQ95" s="30"/>
      <c r="AR95" s="83">
        <f t="shared" ref="AR95:AR98" si="297">IFERROR(AQ95/(AM95+AN95),0)</f>
        <v>0</v>
      </c>
      <c r="AS95" s="9"/>
      <c r="AT95" s="10"/>
      <c r="AU95" s="10"/>
      <c r="AV95" s="10">
        <f t="shared" ref="AV95:AV97" si="298">IFERROR(AU95/(AS95+AT95),0)</f>
        <v>0</v>
      </c>
      <c r="AW95" s="30"/>
      <c r="AX95" s="83">
        <f t="shared" ref="AX95:AX98" si="299">IFERROR(AW95/(AS95+AT95),0)</f>
        <v>0</v>
      </c>
      <c r="AY95" s="9"/>
      <c r="AZ95" s="10"/>
      <c r="BA95" s="10"/>
      <c r="BB95" s="10">
        <f t="shared" ref="BB95:BB97" si="300">IFERROR(BA95/(AY95+AZ95),0)</f>
        <v>0</v>
      </c>
      <c r="BC95" s="30"/>
      <c r="BD95" s="83">
        <f t="shared" ref="BD95:BD98" si="301">IFERROR(BC95/(AY95+AZ95),0)</f>
        <v>0</v>
      </c>
      <c r="BE95" s="9"/>
      <c r="BF95" s="10"/>
      <c r="BG95" s="10"/>
      <c r="BH95" s="10">
        <f t="shared" ref="BH95:BH97" si="302">IFERROR(BG95/(BE95+BF95),0)</f>
        <v>0</v>
      </c>
      <c r="BI95" s="30"/>
      <c r="BJ95" s="83">
        <f t="shared" ref="BJ95:BJ98" si="303">IFERROR(BI95/(BE95+BF95),0)</f>
        <v>0</v>
      </c>
      <c r="BK95" s="9" cm="1">
        <f t="array" ref="BK95">SUM(_xlfn._xlws.FILTER($C95:$BJ95,$C$8:$BJ$8=BK$8))</f>
        <v>0</v>
      </c>
      <c r="BL95" s="10" cm="1">
        <f t="array" ref="BL95">SUM(_xlfn._xlws.FILTER($C95:$BJ95,$C$8:$BJ$8=BL$8))</f>
        <v>0</v>
      </c>
      <c r="BM95" s="10" cm="1">
        <f t="array" ref="BM95">SUM(_xlfn._xlws.FILTER($C95:$BJ95,$C$8:$BJ$8=BM$8))</f>
        <v>0</v>
      </c>
      <c r="BN95" s="10">
        <f t="shared" ref="BN95:BN97" si="304">IFERROR(BM95/(BK95+BL95),0)</f>
        <v>0</v>
      </c>
      <c r="BO95" s="30" cm="1">
        <f t="array" ref="BO95">SUM(_xlfn._xlws.FILTER($C95:$BJ95,$C$8:$BJ$8=BO$8))</f>
        <v>0</v>
      </c>
      <c r="BP95" s="83">
        <f t="shared" ref="BP95:BP98" si="305">IFERROR(BO95/(BK95+BL95),0)</f>
        <v>0</v>
      </c>
    </row>
    <row r="96" spans="1:68" ht="19.5" customHeight="1" outlineLevel="1" x14ac:dyDescent="0.3">
      <c r="A96" s="154"/>
      <c r="B96" s="139" t="str">
        <v>CNG</v>
      </c>
      <c r="C96" s="9"/>
      <c r="D96" s="10"/>
      <c r="E96" s="10"/>
      <c r="F96" s="10">
        <f t="shared" si="285"/>
        <v>0</v>
      </c>
      <c r="G96" s="30"/>
      <c r="H96" s="83">
        <f t="shared" si="286"/>
        <v>0</v>
      </c>
      <c r="I96" s="9"/>
      <c r="J96" s="10"/>
      <c r="K96" s="10"/>
      <c r="L96" s="10">
        <f t="shared" si="287"/>
        <v>0</v>
      </c>
      <c r="M96" s="30"/>
      <c r="N96" s="83">
        <f t="shared" si="288"/>
        <v>0</v>
      </c>
      <c r="O96" s="9"/>
      <c r="P96" s="10"/>
      <c r="Q96" s="10"/>
      <c r="R96" s="10">
        <f t="shared" si="223"/>
        <v>0</v>
      </c>
      <c r="S96" s="30"/>
      <c r="T96" s="83">
        <f t="shared" si="289"/>
        <v>0</v>
      </c>
      <c r="U96" s="9"/>
      <c r="V96" s="10"/>
      <c r="W96" s="10"/>
      <c r="X96" s="10">
        <f t="shared" si="290"/>
        <v>0</v>
      </c>
      <c r="Y96" s="30"/>
      <c r="Z96" s="83">
        <f t="shared" si="291"/>
        <v>0</v>
      </c>
      <c r="AA96" s="9"/>
      <c r="AB96" s="10"/>
      <c r="AC96" s="10"/>
      <c r="AD96" s="10">
        <f t="shared" si="292"/>
        <v>0</v>
      </c>
      <c r="AE96" s="30"/>
      <c r="AF96" s="83">
        <f t="shared" si="293"/>
        <v>0</v>
      </c>
      <c r="AG96" s="9"/>
      <c r="AH96" s="10"/>
      <c r="AI96" s="10"/>
      <c r="AJ96" s="10">
        <f t="shared" si="294"/>
        <v>0</v>
      </c>
      <c r="AK96" s="30"/>
      <c r="AL96" s="83">
        <f t="shared" si="295"/>
        <v>0</v>
      </c>
      <c r="AM96" s="9"/>
      <c r="AN96" s="10"/>
      <c r="AO96" s="10"/>
      <c r="AP96" s="10">
        <f t="shared" si="296"/>
        <v>0</v>
      </c>
      <c r="AQ96" s="30"/>
      <c r="AR96" s="83">
        <f t="shared" si="297"/>
        <v>0</v>
      </c>
      <c r="AS96" s="9"/>
      <c r="AT96" s="10"/>
      <c r="AU96" s="10"/>
      <c r="AV96" s="10">
        <f t="shared" si="298"/>
        <v>0</v>
      </c>
      <c r="AW96" s="30"/>
      <c r="AX96" s="83">
        <f t="shared" si="299"/>
        <v>0</v>
      </c>
      <c r="AY96" s="9"/>
      <c r="AZ96" s="10"/>
      <c r="BA96" s="10"/>
      <c r="BB96" s="10">
        <f t="shared" si="300"/>
        <v>0</v>
      </c>
      <c r="BC96" s="30"/>
      <c r="BD96" s="83">
        <f t="shared" si="301"/>
        <v>0</v>
      </c>
      <c r="BE96" s="9"/>
      <c r="BF96" s="10"/>
      <c r="BG96" s="10"/>
      <c r="BH96" s="10">
        <f t="shared" si="302"/>
        <v>0</v>
      </c>
      <c r="BI96" s="30"/>
      <c r="BJ96" s="83">
        <f t="shared" si="303"/>
        <v>0</v>
      </c>
      <c r="BK96" s="9" cm="1">
        <f t="array" ref="BK96">SUM(_xlfn._xlws.FILTER($C96:$BJ96,$C$8:$BJ$8=BK$8))</f>
        <v>0</v>
      </c>
      <c r="BL96" s="10" cm="1">
        <f t="array" ref="BL96">SUM(_xlfn._xlws.FILTER($C96:$BJ96,$C$8:$BJ$8=BL$8))</f>
        <v>0</v>
      </c>
      <c r="BM96" s="10" cm="1">
        <f t="array" ref="BM96">SUM(_xlfn._xlws.FILTER($C96:$BJ96,$C$8:$BJ$8=BM$8))</f>
        <v>0</v>
      </c>
      <c r="BN96" s="10">
        <f t="shared" si="304"/>
        <v>0</v>
      </c>
      <c r="BO96" s="30" cm="1">
        <f t="array" ref="BO96">SUM(_xlfn._xlws.FILTER($C96:$BJ96,$C$8:$BJ$8=BO$8))</f>
        <v>0</v>
      </c>
      <c r="BP96" s="83">
        <f t="shared" si="305"/>
        <v>0</v>
      </c>
    </row>
    <row r="97" spans="1:68" ht="19.5" customHeight="1" outlineLevel="1" x14ac:dyDescent="0.3">
      <c r="A97" s="154"/>
      <c r="B97" s="139" t="str">
        <v>ΒΙΟΜΗΧΑΝΙΚΟΣ</v>
      </c>
      <c r="C97" s="9"/>
      <c r="D97" s="10"/>
      <c r="E97" s="10"/>
      <c r="F97" s="10">
        <f t="shared" si="285"/>
        <v>0</v>
      </c>
      <c r="G97" s="30"/>
      <c r="H97" s="83">
        <f t="shared" si="286"/>
        <v>0</v>
      </c>
      <c r="I97" s="9">
        <v>2</v>
      </c>
      <c r="J97" s="10"/>
      <c r="K97" s="10">
        <v>19629202</v>
      </c>
      <c r="L97" s="10">
        <f t="shared" si="287"/>
        <v>9814601</v>
      </c>
      <c r="M97" s="30">
        <v>21938.54</v>
      </c>
      <c r="N97" s="83">
        <f t="shared" si="288"/>
        <v>10969.27</v>
      </c>
      <c r="O97" s="9"/>
      <c r="P97" s="10"/>
      <c r="Q97" s="10"/>
      <c r="R97" s="10">
        <f t="shared" si="223"/>
        <v>0</v>
      </c>
      <c r="S97" s="30"/>
      <c r="T97" s="83">
        <f t="shared" si="289"/>
        <v>0</v>
      </c>
      <c r="U97" s="9"/>
      <c r="V97" s="10"/>
      <c r="W97" s="10"/>
      <c r="X97" s="10">
        <f t="shared" si="290"/>
        <v>0</v>
      </c>
      <c r="Y97" s="30"/>
      <c r="Z97" s="83">
        <f t="shared" si="291"/>
        <v>0</v>
      </c>
      <c r="AA97" s="9"/>
      <c r="AB97" s="10"/>
      <c r="AC97" s="10"/>
      <c r="AD97" s="10">
        <f t="shared" si="292"/>
        <v>0</v>
      </c>
      <c r="AE97" s="30"/>
      <c r="AF97" s="83">
        <f t="shared" si="293"/>
        <v>0</v>
      </c>
      <c r="AG97" s="9"/>
      <c r="AH97" s="10"/>
      <c r="AI97" s="10"/>
      <c r="AJ97" s="10">
        <f t="shared" si="294"/>
        <v>0</v>
      </c>
      <c r="AK97" s="30"/>
      <c r="AL97" s="83">
        <f t="shared" si="295"/>
        <v>0</v>
      </c>
      <c r="AM97" s="9"/>
      <c r="AN97" s="10"/>
      <c r="AO97" s="10"/>
      <c r="AP97" s="10">
        <f t="shared" si="296"/>
        <v>0</v>
      </c>
      <c r="AQ97" s="30"/>
      <c r="AR97" s="83">
        <f t="shared" si="297"/>
        <v>0</v>
      </c>
      <c r="AS97" s="9"/>
      <c r="AT97" s="10"/>
      <c r="AU97" s="10"/>
      <c r="AV97" s="10">
        <f t="shared" si="298"/>
        <v>0</v>
      </c>
      <c r="AW97" s="30"/>
      <c r="AX97" s="83">
        <f t="shared" si="299"/>
        <v>0</v>
      </c>
      <c r="AY97" s="9"/>
      <c r="AZ97" s="10"/>
      <c r="BA97" s="10"/>
      <c r="BB97" s="10">
        <f t="shared" si="300"/>
        <v>0</v>
      </c>
      <c r="BC97" s="30"/>
      <c r="BD97" s="83">
        <f t="shared" si="301"/>
        <v>0</v>
      </c>
      <c r="BE97" s="9"/>
      <c r="BF97" s="10"/>
      <c r="BG97" s="10"/>
      <c r="BH97" s="10">
        <f t="shared" si="302"/>
        <v>0</v>
      </c>
      <c r="BI97" s="30"/>
      <c r="BJ97" s="83">
        <f t="shared" si="303"/>
        <v>0</v>
      </c>
      <c r="BK97" s="9" cm="1">
        <f t="array" ref="BK97">SUM(_xlfn._xlws.FILTER($C97:$BJ97,$C$8:$BJ$8=BK$8))</f>
        <v>2</v>
      </c>
      <c r="BL97" s="10" cm="1">
        <f t="array" ref="BL97">SUM(_xlfn._xlws.FILTER($C97:$BJ97,$C$8:$BJ$8=BL$8))</f>
        <v>0</v>
      </c>
      <c r="BM97" s="10" cm="1">
        <f t="array" ref="BM97">SUM(_xlfn._xlws.FILTER($C97:$BJ97,$C$8:$BJ$8=BM$8))</f>
        <v>19629202</v>
      </c>
      <c r="BN97" s="10">
        <f t="shared" si="304"/>
        <v>9814601</v>
      </c>
      <c r="BO97" s="30" cm="1">
        <f t="array" ref="BO97">SUM(_xlfn._xlws.FILTER($C97:$BJ97,$C$8:$BJ$8=BO$8))</f>
        <v>21938.54</v>
      </c>
      <c r="BP97" s="83">
        <f t="shared" si="305"/>
        <v>10969.27</v>
      </c>
    </row>
    <row r="98" spans="1:68" ht="19.5" customHeight="1" outlineLevel="1" thickBot="1" x14ac:dyDescent="0.35">
      <c r="A98" s="155"/>
      <c r="B98" s="139" t="str">
        <v>ΚΛΙΜΑΤΙΣΜΟΣ / ΣΥΜΠΑΡΑΓΩΓΗ</v>
      </c>
      <c r="C98" s="160"/>
      <c r="D98" s="148"/>
      <c r="E98" s="157"/>
      <c r="F98" s="10">
        <f t="shared" si="285"/>
        <v>0</v>
      </c>
      <c r="G98" s="140"/>
      <c r="H98" s="83">
        <f t="shared" si="286"/>
        <v>0</v>
      </c>
      <c r="I98" s="160"/>
      <c r="J98" s="148"/>
      <c r="K98" s="157"/>
      <c r="L98" s="10">
        <f>IFERROR(K98/(I98+J98),0)</f>
        <v>0</v>
      </c>
      <c r="M98" s="140"/>
      <c r="N98" s="83">
        <f t="shared" si="288"/>
        <v>0</v>
      </c>
      <c r="O98" s="160"/>
      <c r="P98" s="148"/>
      <c r="Q98" s="157"/>
      <c r="R98" s="10">
        <f t="shared" si="223"/>
        <v>0</v>
      </c>
      <c r="S98" s="140"/>
      <c r="T98" s="83">
        <f t="shared" si="289"/>
        <v>0</v>
      </c>
      <c r="U98" s="160"/>
      <c r="V98" s="148"/>
      <c r="W98" s="157"/>
      <c r="X98" s="10">
        <f>IFERROR(W98/(U98+V98),0)</f>
        <v>0</v>
      </c>
      <c r="Y98" s="140"/>
      <c r="Z98" s="83">
        <f t="shared" si="291"/>
        <v>0</v>
      </c>
      <c r="AA98" s="160"/>
      <c r="AB98" s="148"/>
      <c r="AC98" s="157"/>
      <c r="AD98" s="10">
        <f>IFERROR(AC98/(AA98+AB98),0)</f>
        <v>0</v>
      </c>
      <c r="AE98" s="140"/>
      <c r="AF98" s="83">
        <f t="shared" si="293"/>
        <v>0</v>
      </c>
      <c r="AG98" s="160"/>
      <c r="AH98" s="148"/>
      <c r="AI98" s="157"/>
      <c r="AJ98" s="10">
        <f>IFERROR(AI98/(AG98+AH98),0)</f>
        <v>0</v>
      </c>
      <c r="AK98" s="140"/>
      <c r="AL98" s="83">
        <f t="shared" si="295"/>
        <v>0</v>
      </c>
      <c r="AM98" s="160"/>
      <c r="AN98" s="148"/>
      <c r="AO98" s="157"/>
      <c r="AP98" s="10">
        <f>IFERROR(AO98/(AM98+AN98),0)</f>
        <v>0</v>
      </c>
      <c r="AQ98" s="140"/>
      <c r="AR98" s="83">
        <f t="shared" si="297"/>
        <v>0</v>
      </c>
      <c r="AS98" s="160"/>
      <c r="AT98" s="148"/>
      <c r="AU98" s="157"/>
      <c r="AV98" s="10">
        <f>IFERROR(AU98/(AS98+AT98),0)</f>
        <v>0</v>
      </c>
      <c r="AW98" s="140"/>
      <c r="AX98" s="83">
        <f t="shared" si="299"/>
        <v>0</v>
      </c>
      <c r="AY98" s="160"/>
      <c r="AZ98" s="148"/>
      <c r="BA98" s="157"/>
      <c r="BB98" s="10">
        <f>IFERROR(BA98/(AY98+AZ98),0)</f>
        <v>0</v>
      </c>
      <c r="BC98" s="140"/>
      <c r="BD98" s="83">
        <f t="shared" si="301"/>
        <v>0</v>
      </c>
      <c r="BE98" s="160"/>
      <c r="BF98" s="148"/>
      <c r="BG98" s="157"/>
      <c r="BH98" s="10">
        <f>IFERROR(BG98/(BE98+BF98),0)</f>
        <v>0</v>
      </c>
      <c r="BI98" s="140"/>
      <c r="BJ98" s="83">
        <f t="shared" si="303"/>
        <v>0</v>
      </c>
      <c r="BK98" s="160" cm="1">
        <f t="array" ref="BK98">SUM(_xlfn._xlws.FILTER($C98:$BJ98,$C$8:$BJ$8=BK$8))</f>
        <v>0</v>
      </c>
      <c r="BL98" s="148" cm="1">
        <f t="array" ref="BL98">SUM(_xlfn._xlws.FILTER($C98:$BJ98,$C$8:$BJ$8=BL$8))</f>
        <v>0</v>
      </c>
      <c r="BM98" s="157" cm="1">
        <f t="array" ref="BM98">SUM(_xlfn._xlws.FILTER($C98:$BJ98,$C$8:$BJ$8=BM$8))</f>
        <v>0</v>
      </c>
      <c r="BN98" s="10">
        <f>IFERROR(BM98/(BK98+BL98),0)</f>
        <v>0</v>
      </c>
      <c r="BO98" s="140" cm="1">
        <f t="array" ref="BO98">SUM(_xlfn._xlws.FILTER($C98:$BJ98,$C$8:$BJ$8=BO$8))</f>
        <v>0</v>
      </c>
      <c r="BP98" s="83">
        <f t="shared" si="305"/>
        <v>0</v>
      </c>
    </row>
    <row r="99" spans="1:68" ht="36" customHeight="1" outlineLevel="1" x14ac:dyDescent="0.3">
      <c r="A99" s="153">
        <v>16</v>
      </c>
      <c r="B99" s="141" t="s">
        <v>162</v>
      </c>
      <c r="C99" s="73">
        <f>SUM(C100:C104)</f>
        <v>10017</v>
      </c>
      <c r="D99" s="74">
        <v>0</v>
      </c>
      <c r="E99" s="74">
        <f>SUM(E100:E103)</f>
        <v>8231396</v>
      </c>
      <c r="F99" s="74">
        <f>IFERROR(E99/(C99+D99),0)</f>
        <v>821.74263751622243</v>
      </c>
      <c r="G99" s="82">
        <f>SUM(G100:G104)</f>
        <v>124992.88999999998</v>
      </c>
      <c r="H99" s="37">
        <f>IFERROR(G99/(C99+D99),0)</f>
        <v>12.47807627034042</v>
      </c>
      <c r="I99" s="73">
        <f>SUM(I100:I104)</f>
        <v>2791</v>
      </c>
      <c r="J99" s="74">
        <f>SUM(J100:J104)</f>
        <v>0</v>
      </c>
      <c r="K99" s="74">
        <f>SUM(K100:K103)</f>
        <v>3409556</v>
      </c>
      <c r="L99" s="74">
        <f>IFERROR(K99/(I99+J99),0)</f>
        <v>1221.6252239340738</v>
      </c>
      <c r="M99" s="82">
        <f>SUM(M100:M104)</f>
        <v>53216.160000000003</v>
      </c>
      <c r="N99" s="37">
        <f>IFERROR(M99/(I99+J99),0)</f>
        <v>19.067058402006449</v>
      </c>
      <c r="O99" s="73">
        <f>SUM(O100:O104)</f>
        <v>7151</v>
      </c>
      <c r="P99" s="74">
        <f>SUM(P100:P104)</f>
        <v>0</v>
      </c>
      <c r="Q99" s="74">
        <f>SUM(Q100:Q104)</f>
        <v>10222855</v>
      </c>
      <c r="R99" s="74">
        <f t="shared" si="223"/>
        <v>1429.5699902111592</v>
      </c>
      <c r="S99" s="82">
        <f>SUM(S100:S104)</f>
        <v>182703.47</v>
      </c>
      <c r="T99" s="37">
        <f t="shared" si="289"/>
        <v>25.549359530135646</v>
      </c>
      <c r="U99" s="73">
        <f>SUM(U100:U104)</f>
        <v>70</v>
      </c>
      <c r="V99" s="74">
        <f>SUM(V100:V104)</f>
        <v>0</v>
      </c>
      <c r="W99" s="74">
        <f>SUM(W100:W103)</f>
        <v>62777</v>
      </c>
      <c r="X99" s="74">
        <f>IFERROR(W99/(U99+V99),0)</f>
        <v>896.81428571428569</v>
      </c>
      <c r="Y99" s="82">
        <f>SUM(Y100:Y104)</f>
        <v>1507.8500000000001</v>
      </c>
      <c r="Z99" s="37">
        <f>IFERROR(Y99/(U99+V99),0)</f>
        <v>21.540714285714287</v>
      </c>
      <c r="AA99" s="73">
        <f>SUM(AA100:AA104)</f>
        <v>107</v>
      </c>
      <c r="AB99" s="74">
        <f>SUM(AB100:AB104)</f>
        <v>0</v>
      </c>
      <c r="AC99" s="74">
        <f>SUM(AC100:AC103)</f>
        <v>96566</v>
      </c>
      <c r="AD99" s="74">
        <f>IFERROR(AC99/(AA99+AB99),0)</f>
        <v>902.48598130841117</v>
      </c>
      <c r="AE99" s="82">
        <f>SUM(AE100:AE104)</f>
        <v>2484.9</v>
      </c>
      <c r="AF99" s="37">
        <f>IFERROR(AE99/(AA99+AB99),0)</f>
        <v>23.22336448598131</v>
      </c>
      <c r="AG99" s="73">
        <f>SUM(AG100:AG104)</f>
        <v>35</v>
      </c>
      <c r="AH99" s="74">
        <f>SUM(AH100:AH104)</f>
        <v>0</v>
      </c>
      <c r="AI99" s="74">
        <f>SUM(AI100:AI103)</f>
        <v>32334</v>
      </c>
      <c r="AJ99" s="74">
        <f>IFERROR(AI99/(AG99+AH99),0)</f>
        <v>923.82857142857142</v>
      </c>
      <c r="AK99" s="82">
        <f>SUM(AK100:AK104)</f>
        <v>903.18999999999994</v>
      </c>
      <c r="AL99" s="37">
        <f>IFERROR(AK99/(AG99+AH99),0)</f>
        <v>25.805428571428571</v>
      </c>
      <c r="AM99" s="73">
        <f>SUM(AM100:AM104)</f>
        <v>0</v>
      </c>
      <c r="AN99" s="74">
        <f>SUM(AN100:AN104)</f>
        <v>0</v>
      </c>
      <c r="AO99" s="74">
        <f>SUM(AO100:AO103)</f>
        <v>0</v>
      </c>
      <c r="AP99" s="74">
        <f>IFERROR(AO99/(AM99+AN99),0)</f>
        <v>0</v>
      </c>
      <c r="AQ99" s="82">
        <f>SUM(AQ100:AQ104)</f>
        <v>0</v>
      </c>
      <c r="AR99" s="37">
        <f>IFERROR(AQ99/(AM99+AN99),0)</f>
        <v>0</v>
      </c>
      <c r="AS99" s="73">
        <f>SUM(AS100:AS104)</f>
        <v>0</v>
      </c>
      <c r="AT99" s="74">
        <f>SUM(AT100:AT104)</f>
        <v>0</v>
      </c>
      <c r="AU99" s="74">
        <f>SUM(AU100:AU103)</f>
        <v>0</v>
      </c>
      <c r="AV99" s="74">
        <f>IFERROR(AU99/(AS99+AT99),0)</f>
        <v>0</v>
      </c>
      <c r="AW99" s="82">
        <f>SUM(AW100:AW104)</f>
        <v>0</v>
      </c>
      <c r="AX99" s="37">
        <f>IFERROR(AW99/(AS99+AT99),0)</f>
        <v>0</v>
      </c>
      <c r="AY99" s="73">
        <f>SUM(AY100:AY104)</f>
        <v>0</v>
      </c>
      <c r="AZ99" s="74">
        <f>SUM(AZ100:AZ104)</f>
        <v>0</v>
      </c>
      <c r="BA99" s="74">
        <f>SUM(BA100:BA103)</f>
        <v>0</v>
      </c>
      <c r="BB99" s="74">
        <f>IFERROR(BA99/(AY99+AZ99),0)</f>
        <v>0</v>
      </c>
      <c r="BC99" s="82">
        <f>SUM(BC100:BC104)</f>
        <v>0</v>
      </c>
      <c r="BD99" s="37">
        <f>IFERROR(BC99/(AY99+AZ99),0)</f>
        <v>0</v>
      </c>
      <c r="BE99" s="73">
        <f>SUM(BE100:BE104)</f>
        <v>0</v>
      </c>
      <c r="BF99" s="74">
        <f>SUM(BF100:BF104)</f>
        <v>0</v>
      </c>
      <c r="BG99" s="74">
        <f>SUM(BG100:BG103)</f>
        <v>0</v>
      </c>
      <c r="BH99" s="74">
        <f>IFERROR(BG99/(BE99+BF99),0)</f>
        <v>0</v>
      </c>
      <c r="BI99" s="82">
        <f>SUM(BI100:BI104)</f>
        <v>0</v>
      </c>
      <c r="BJ99" s="37">
        <f>IFERROR(BI99/(BE99+BF99),0)</f>
        <v>0</v>
      </c>
      <c r="BK99" s="73">
        <f>SUM(BK100:BK104)</f>
        <v>20171</v>
      </c>
      <c r="BL99" s="74">
        <f>SUM(BL100:BL104)</f>
        <v>0</v>
      </c>
      <c r="BM99" s="74">
        <f>SUM(BM100:BM103)</f>
        <v>22055105</v>
      </c>
      <c r="BN99" s="74">
        <f>IFERROR(BM99/(BK99+BL99),0)</f>
        <v>1093.4066233701849</v>
      </c>
      <c r="BO99" s="82">
        <f>SUM(BO100:BO104)</f>
        <v>365808.46000000008</v>
      </c>
      <c r="BP99" s="37">
        <f>IFERROR(BO99/(BK99+BL99),0)</f>
        <v>18.135365623915526</v>
      </c>
    </row>
    <row r="100" spans="1:68" ht="19.5" customHeight="1" outlineLevel="1" x14ac:dyDescent="0.3">
      <c r="A100" s="154"/>
      <c r="B100" s="139" t="str" cm="1">
        <f t="array" ref="B100:B104">$B$10:$B$14</f>
        <v>ΟΙΚΙΑΚΟΣ</v>
      </c>
      <c r="C100" s="9">
        <v>9715</v>
      </c>
      <c r="D100" s="10"/>
      <c r="E100" s="10">
        <v>7502920</v>
      </c>
      <c r="F100" s="10">
        <f>IFERROR(E100/(C100+D100),0)</f>
        <v>772.30262480699946</v>
      </c>
      <c r="G100" s="30">
        <v>114057.98999999999</v>
      </c>
      <c r="H100" s="83">
        <f>IFERROR(G100/(C100+D100),0)</f>
        <v>11.740400411734431</v>
      </c>
      <c r="I100" s="9">
        <v>2694</v>
      </c>
      <c r="J100" s="10"/>
      <c r="K100" s="10">
        <v>2358516</v>
      </c>
      <c r="L100" s="10">
        <f>IFERROR(K100/(I100+J100),0)</f>
        <v>875.46993318485522</v>
      </c>
      <c r="M100" s="30">
        <v>43409.880000000005</v>
      </c>
      <c r="N100" s="83">
        <f>IFERROR(M100/(I100+J100),0)</f>
        <v>16.113541202672607</v>
      </c>
      <c r="O100" s="9">
        <v>6829</v>
      </c>
      <c r="P100" s="10"/>
      <c r="Q100" s="10">
        <v>6230592</v>
      </c>
      <c r="R100" s="10">
        <f t="shared" si="223"/>
        <v>912.37252892077902</v>
      </c>
      <c r="S100" s="30">
        <v>117311.83</v>
      </c>
      <c r="T100" s="83">
        <f t="shared" si="289"/>
        <v>17.178478547371505</v>
      </c>
      <c r="U100" s="9">
        <v>66</v>
      </c>
      <c r="V100" s="10"/>
      <c r="W100" s="10">
        <v>44356</v>
      </c>
      <c r="X100" s="10">
        <f>IFERROR(W100/(U100+V100),0)</f>
        <v>672.06060606060601</v>
      </c>
      <c r="Y100" s="30">
        <v>1178.3800000000001</v>
      </c>
      <c r="Z100" s="83">
        <f>IFERROR(Y100/(U100+V100),0)</f>
        <v>17.854242424242425</v>
      </c>
      <c r="AA100" s="9">
        <v>105</v>
      </c>
      <c r="AB100" s="10"/>
      <c r="AC100" s="10">
        <v>94115</v>
      </c>
      <c r="AD100" s="10">
        <f>IFERROR(AC100/(AA100+AB100),0)</f>
        <v>896.33333333333337</v>
      </c>
      <c r="AE100" s="30">
        <v>2435.63</v>
      </c>
      <c r="AF100" s="83">
        <f>IFERROR(AE100/(AA100+AB100),0)</f>
        <v>23.19647619047619</v>
      </c>
      <c r="AG100" s="9">
        <v>34</v>
      </c>
      <c r="AH100" s="10"/>
      <c r="AI100" s="10">
        <v>32332</v>
      </c>
      <c r="AJ100" s="10">
        <f>IFERROR(AI100/(AG100+AH100),0)</f>
        <v>950.94117647058829</v>
      </c>
      <c r="AK100" s="30">
        <v>898.52</v>
      </c>
      <c r="AL100" s="83">
        <f>IFERROR(AK100/(AG100+AH100),0)</f>
        <v>26.427058823529411</v>
      </c>
      <c r="AM100" s="9"/>
      <c r="AN100" s="10"/>
      <c r="AO100" s="10"/>
      <c r="AP100" s="10">
        <f>IFERROR(AO100/(AM100+AN100),0)</f>
        <v>0</v>
      </c>
      <c r="AQ100" s="30"/>
      <c r="AR100" s="83">
        <f>IFERROR(AQ100/(AM100+AN100),0)</f>
        <v>0</v>
      </c>
      <c r="AS100" s="9"/>
      <c r="AT100" s="10"/>
      <c r="AU100" s="10"/>
      <c r="AV100" s="10">
        <f>IFERROR(AU100/(AS100+AT100),0)</f>
        <v>0</v>
      </c>
      <c r="AW100" s="30"/>
      <c r="AX100" s="83">
        <f>IFERROR(AW100/(AS100+AT100),0)</f>
        <v>0</v>
      </c>
      <c r="AY100" s="9"/>
      <c r="AZ100" s="10"/>
      <c r="BA100" s="10"/>
      <c r="BB100" s="10">
        <f>IFERROR(BA100/(AY100+AZ100),0)</f>
        <v>0</v>
      </c>
      <c r="BC100" s="30"/>
      <c r="BD100" s="83">
        <f>IFERROR(BC100/(AY100+AZ100),0)</f>
        <v>0</v>
      </c>
      <c r="BE100" s="9"/>
      <c r="BF100" s="10"/>
      <c r="BG100" s="10"/>
      <c r="BH100" s="10">
        <f>IFERROR(BG100/(BE100+BF100),0)</f>
        <v>0</v>
      </c>
      <c r="BI100" s="30"/>
      <c r="BJ100" s="83">
        <f>IFERROR(BI100/(BE100+BF100),0)</f>
        <v>0</v>
      </c>
      <c r="BK100" s="9" cm="1">
        <f t="array" ref="BK100">SUM(_xlfn._xlws.FILTER($C100:$BJ100,$C$8:$BJ$8=BK$8))</f>
        <v>19443</v>
      </c>
      <c r="BL100" s="10" cm="1">
        <f t="array" ref="BL100">SUM(_xlfn._xlws.FILTER($C100:$BJ100,$C$8:$BJ$8=BL$8))</f>
        <v>0</v>
      </c>
      <c r="BM100" s="10" cm="1">
        <f t="array" ref="BM100">SUM(_xlfn._xlws.FILTER($C100:$BJ100,$C$8:$BJ$8=BM$8))</f>
        <v>16262831</v>
      </c>
      <c r="BN100" s="10">
        <f>IFERROR(BM100/(BK100+BL100),0)</f>
        <v>836.43630098235872</v>
      </c>
      <c r="BO100" s="30" cm="1">
        <f t="array" ref="BO100">SUM(_xlfn._xlws.FILTER($C100:$BJ100,$C$8:$BJ$8=BO$8))</f>
        <v>279292.23000000004</v>
      </c>
      <c r="BP100" s="83">
        <f>IFERROR(BO100/(BK100+BL100),0)</f>
        <v>14.364667489584942</v>
      </c>
    </row>
    <row r="101" spans="1:68" ht="19.5" customHeight="1" outlineLevel="1" x14ac:dyDescent="0.3">
      <c r="A101" s="154"/>
      <c r="B101" s="139" t="str">
        <v>ΕΜΠΟΡΙΚΟΣ</v>
      </c>
      <c r="C101" s="9">
        <v>302</v>
      </c>
      <c r="D101" s="10"/>
      <c r="E101" s="10">
        <v>728476</v>
      </c>
      <c r="F101" s="10">
        <f t="shared" ref="F101:F104" si="306">IFERROR(E101/(C101+D101),0)</f>
        <v>2412.1721854304637</v>
      </c>
      <c r="G101" s="30">
        <v>10934.9</v>
      </c>
      <c r="H101" s="83">
        <f t="shared" ref="H101:H104" si="307">IFERROR(G101/(C101+D101),0)</f>
        <v>36.20827814569536</v>
      </c>
      <c r="I101" s="9">
        <v>96</v>
      </c>
      <c r="J101" s="10"/>
      <c r="K101" s="10">
        <v>550022</v>
      </c>
      <c r="L101" s="10">
        <f t="shared" ref="L101:L103" si="308">IFERROR(K101/(I101+J101),0)</f>
        <v>5729.395833333333</v>
      </c>
      <c r="M101" s="30">
        <v>8989.07</v>
      </c>
      <c r="N101" s="83">
        <f t="shared" ref="N101" si="309">IFERROR(M101/(I101+J101),0)</f>
        <v>93.63614583333333</v>
      </c>
      <c r="O101" s="9">
        <v>319</v>
      </c>
      <c r="P101" s="10"/>
      <c r="Q101" s="10">
        <v>3991884</v>
      </c>
      <c r="R101" s="10">
        <f t="shared" si="223"/>
        <v>12513.742946708464</v>
      </c>
      <c r="S101" s="30">
        <v>65267.14</v>
      </c>
      <c r="T101" s="83">
        <f t="shared" si="289"/>
        <v>204.59918495297805</v>
      </c>
      <c r="U101" s="9">
        <v>4</v>
      </c>
      <c r="V101" s="10"/>
      <c r="W101" s="10">
        <v>18421</v>
      </c>
      <c r="X101" s="10">
        <f t="shared" ref="X101:X103" si="310">IFERROR(W101/(U101+V101),0)</f>
        <v>4605.25</v>
      </c>
      <c r="Y101" s="30">
        <v>329.47</v>
      </c>
      <c r="Z101" s="83">
        <f t="shared" ref="Z101" si="311">IFERROR(Y101/(U101+V101),0)</f>
        <v>82.367500000000007</v>
      </c>
      <c r="AA101" s="9">
        <v>2</v>
      </c>
      <c r="AB101" s="10"/>
      <c r="AC101" s="10">
        <v>2451</v>
      </c>
      <c r="AD101" s="10">
        <f t="shared" ref="AD101:AD103" si="312">IFERROR(AC101/(AA101+AB101),0)</f>
        <v>1225.5</v>
      </c>
      <c r="AE101" s="30">
        <v>49.27</v>
      </c>
      <c r="AF101" s="83">
        <f t="shared" ref="AF101" si="313">IFERROR(AE101/(AA101+AB101),0)</f>
        <v>24.635000000000002</v>
      </c>
      <c r="AG101" s="9">
        <v>1</v>
      </c>
      <c r="AH101" s="10"/>
      <c r="AI101" s="10">
        <v>2</v>
      </c>
      <c r="AJ101" s="10">
        <f t="shared" ref="AJ101:AJ103" si="314">IFERROR(AI101/(AG101+AH101),0)</f>
        <v>2</v>
      </c>
      <c r="AK101" s="30">
        <v>4.67</v>
      </c>
      <c r="AL101" s="83">
        <f t="shared" ref="AL101" si="315">IFERROR(AK101/(AG101+AH101),0)</f>
        <v>4.67</v>
      </c>
      <c r="AM101" s="9"/>
      <c r="AN101" s="10"/>
      <c r="AO101" s="10"/>
      <c r="AP101" s="10">
        <f t="shared" ref="AP101:AP103" si="316">IFERROR(AO101/(AM101+AN101),0)</f>
        <v>0</v>
      </c>
      <c r="AQ101" s="30"/>
      <c r="AR101" s="83">
        <f t="shared" ref="AR101:AR104" si="317">IFERROR(AQ101/(AM101+AN101),0)</f>
        <v>0</v>
      </c>
      <c r="AS101" s="9"/>
      <c r="AT101" s="10"/>
      <c r="AU101" s="10"/>
      <c r="AV101" s="10">
        <f t="shared" ref="AV101:AV103" si="318">IFERROR(AU101/(AS101+AT101),0)</f>
        <v>0</v>
      </c>
      <c r="AW101" s="30"/>
      <c r="AX101" s="83">
        <f t="shared" ref="AX101:AX104" si="319">IFERROR(AW101/(AS101+AT101),0)</f>
        <v>0</v>
      </c>
      <c r="AY101" s="9"/>
      <c r="AZ101" s="10"/>
      <c r="BA101" s="10"/>
      <c r="BB101" s="10">
        <f t="shared" ref="BB101:BB103" si="320">IFERROR(BA101/(AY101+AZ101),0)</f>
        <v>0</v>
      </c>
      <c r="BC101" s="30"/>
      <c r="BD101" s="83">
        <f t="shared" ref="BD101:BD104" si="321">IFERROR(BC101/(AY101+AZ101),0)</f>
        <v>0</v>
      </c>
      <c r="BE101" s="9"/>
      <c r="BF101" s="10"/>
      <c r="BG101" s="10"/>
      <c r="BH101" s="10">
        <f t="shared" ref="BH101:BH103" si="322">IFERROR(BG101/(BE101+BF101),0)</f>
        <v>0</v>
      </c>
      <c r="BI101" s="30"/>
      <c r="BJ101" s="83">
        <f t="shared" ref="BJ101" si="323">IFERROR(BI101/(BE101+BF101),0)</f>
        <v>0</v>
      </c>
      <c r="BK101" s="9" cm="1">
        <f t="array" ref="BK101">SUM(_xlfn._xlws.FILTER($C101:$BJ101,$C$8:$BJ$8=BK$8))</f>
        <v>724</v>
      </c>
      <c r="BL101" s="10" cm="1">
        <f t="array" ref="BL101">SUM(_xlfn._xlws.FILTER($C101:$BJ101,$C$8:$BJ$8=BL$8))</f>
        <v>0</v>
      </c>
      <c r="BM101" s="10" cm="1">
        <f t="array" ref="BM101">SUM(_xlfn._xlws.FILTER($C101:$BJ101,$C$8:$BJ$8=BM$8))</f>
        <v>5291256</v>
      </c>
      <c r="BN101" s="10">
        <f t="shared" ref="BN101:BN103" si="324">IFERROR(BM101/(BK101+BL101),0)</f>
        <v>7308.3646408839777</v>
      </c>
      <c r="BO101" s="30" cm="1">
        <f t="array" ref="BO101">SUM(_xlfn._xlws.FILTER($C101:$BJ101,$C$8:$BJ$8=BO$8))</f>
        <v>85574.52</v>
      </c>
      <c r="BP101" s="83">
        <f t="shared" ref="BP101:BP104" si="325">IFERROR(BO101/(BK101+BL101),0)</f>
        <v>118.19685082872928</v>
      </c>
    </row>
    <row r="102" spans="1:68" ht="19.5" customHeight="1" outlineLevel="1" x14ac:dyDescent="0.3">
      <c r="A102" s="154"/>
      <c r="B102" s="139" t="str">
        <v>CNG</v>
      </c>
      <c r="C102" s="9"/>
      <c r="D102" s="10"/>
      <c r="E102" s="10"/>
      <c r="F102" s="10">
        <f t="shared" si="306"/>
        <v>0</v>
      </c>
      <c r="G102" s="30"/>
      <c r="H102" s="83">
        <f t="shared" si="307"/>
        <v>0</v>
      </c>
      <c r="I102" s="9"/>
      <c r="J102" s="10"/>
      <c r="K102" s="10"/>
      <c r="L102" s="10">
        <f t="shared" si="308"/>
        <v>0</v>
      </c>
      <c r="M102" s="30"/>
      <c r="N102" s="83">
        <f>IFERROR(M102/(I102+J102),0)</f>
        <v>0</v>
      </c>
      <c r="O102" s="9" t="s">
        <v>104</v>
      </c>
      <c r="P102" s="10"/>
      <c r="Q102" s="10" t="s">
        <v>104</v>
      </c>
      <c r="R102" s="10">
        <f t="shared" si="223"/>
        <v>0</v>
      </c>
      <c r="S102" s="30" t="s">
        <v>104</v>
      </c>
      <c r="T102" s="83">
        <f t="shared" si="289"/>
        <v>0</v>
      </c>
      <c r="U102" s="9"/>
      <c r="V102" s="10"/>
      <c r="W102" s="10"/>
      <c r="X102" s="10">
        <f t="shared" si="310"/>
        <v>0</v>
      </c>
      <c r="Y102" s="30"/>
      <c r="Z102" s="83">
        <f>IFERROR(Y102/(U102+V102),0)</f>
        <v>0</v>
      </c>
      <c r="AA102" s="9"/>
      <c r="AB102" s="10"/>
      <c r="AC102" s="10"/>
      <c r="AD102" s="10">
        <f t="shared" si="312"/>
        <v>0</v>
      </c>
      <c r="AE102" s="30"/>
      <c r="AF102" s="83">
        <f>IFERROR(AE102/(AA102+AB102),0)</f>
        <v>0</v>
      </c>
      <c r="AG102" s="9"/>
      <c r="AH102" s="10"/>
      <c r="AI102" s="10"/>
      <c r="AJ102" s="10">
        <f t="shared" si="314"/>
        <v>0</v>
      </c>
      <c r="AK102" s="30"/>
      <c r="AL102" s="83">
        <f>IFERROR(AK102/(AG102+AH102),0)</f>
        <v>0</v>
      </c>
      <c r="AM102" s="9"/>
      <c r="AN102" s="10"/>
      <c r="AO102" s="10"/>
      <c r="AP102" s="10">
        <f t="shared" si="316"/>
        <v>0</v>
      </c>
      <c r="AQ102" s="30"/>
      <c r="AR102" s="83">
        <f t="shared" si="317"/>
        <v>0</v>
      </c>
      <c r="AS102" s="9"/>
      <c r="AT102" s="10"/>
      <c r="AU102" s="10"/>
      <c r="AV102" s="10">
        <f t="shared" si="318"/>
        <v>0</v>
      </c>
      <c r="AW102" s="30"/>
      <c r="AX102" s="83">
        <f t="shared" si="319"/>
        <v>0</v>
      </c>
      <c r="AY102" s="9"/>
      <c r="AZ102" s="10"/>
      <c r="BA102" s="10"/>
      <c r="BB102" s="10">
        <f t="shared" si="320"/>
        <v>0</v>
      </c>
      <c r="BC102" s="30"/>
      <c r="BD102" s="83">
        <f t="shared" si="321"/>
        <v>0</v>
      </c>
      <c r="BE102" s="9"/>
      <c r="BF102" s="10"/>
      <c r="BG102" s="10"/>
      <c r="BH102" s="10">
        <f t="shared" si="322"/>
        <v>0</v>
      </c>
      <c r="BI102" s="30"/>
      <c r="BJ102" s="83">
        <f>IFERROR(BI102/(BE102+BF102),0)</f>
        <v>0</v>
      </c>
      <c r="BK102" s="9" cm="1">
        <f t="array" ref="BK102">SUM(_xlfn._xlws.FILTER($C102:$BJ102,$C$8:$BJ$8=BK$8))</f>
        <v>0</v>
      </c>
      <c r="BL102" s="10" cm="1">
        <f t="array" ref="BL102">SUM(_xlfn._xlws.FILTER($C102:$BJ102,$C$8:$BJ$8=BL$8))</f>
        <v>0</v>
      </c>
      <c r="BM102" s="10" cm="1">
        <f t="array" ref="BM102">SUM(_xlfn._xlws.FILTER($C102:$BJ102,$C$8:$BJ$8=BM$8))</f>
        <v>0</v>
      </c>
      <c r="BN102" s="10">
        <f t="shared" si="324"/>
        <v>0</v>
      </c>
      <c r="BO102" s="30" cm="1">
        <f t="array" ref="BO102">SUM(_xlfn._xlws.FILTER($C102:$BJ102,$C$8:$BJ$8=BO$8))</f>
        <v>0</v>
      </c>
      <c r="BP102" s="83">
        <f t="shared" si="325"/>
        <v>0</v>
      </c>
    </row>
    <row r="103" spans="1:68" ht="19.5" customHeight="1" outlineLevel="1" x14ac:dyDescent="0.3">
      <c r="A103" s="154"/>
      <c r="B103" s="139" t="str">
        <v>ΒΙΟΜΗΧΑΝΙΚΟΣ</v>
      </c>
      <c r="C103" s="9"/>
      <c r="D103" s="10"/>
      <c r="E103" s="10"/>
      <c r="F103" s="10">
        <f t="shared" si="306"/>
        <v>0</v>
      </c>
      <c r="G103" s="30"/>
      <c r="H103" s="83">
        <f t="shared" si="307"/>
        <v>0</v>
      </c>
      <c r="I103" s="9">
        <v>1</v>
      </c>
      <c r="J103" s="10"/>
      <c r="K103" s="10">
        <v>501018</v>
      </c>
      <c r="L103" s="10">
        <f t="shared" si="308"/>
        <v>501018</v>
      </c>
      <c r="M103" s="30">
        <v>817.21</v>
      </c>
      <c r="N103" s="83">
        <f>IFERROR(M103/(I103+J103),0)</f>
        <v>817.21</v>
      </c>
      <c r="O103" s="9" t="s">
        <v>104</v>
      </c>
      <c r="P103" s="10"/>
      <c r="Q103" s="10" t="s">
        <v>104</v>
      </c>
      <c r="R103" s="10">
        <f t="shared" si="223"/>
        <v>0</v>
      </c>
      <c r="S103" s="30" t="s">
        <v>104</v>
      </c>
      <c r="T103" s="83">
        <f t="shared" si="289"/>
        <v>0</v>
      </c>
      <c r="U103" s="9"/>
      <c r="V103" s="10"/>
      <c r="W103" s="10"/>
      <c r="X103" s="10">
        <f t="shared" si="310"/>
        <v>0</v>
      </c>
      <c r="Y103" s="30"/>
      <c r="Z103" s="83">
        <f>IFERROR(Y103/(U103+V103),0)</f>
        <v>0</v>
      </c>
      <c r="AA103" s="9"/>
      <c r="AB103" s="10"/>
      <c r="AC103" s="10"/>
      <c r="AD103" s="10">
        <f t="shared" si="312"/>
        <v>0</v>
      </c>
      <c r="AE103" s="30"/>
      <c r="AF103" s="83">
        <f>IFERROR(AE103/(AA103+AB103),0)</f>
        <v>0</v>
      </c>
      <c r="AG103" s="9"/>
      <c r="AH103" s="10"/>
      <c r="AI103" s="10"/>
      <c r="AJ103" s="10">
        <f t="shared" si="314"/>
        <v>0</v>
      </c>
      <c r="AK103" s="30"/>
      <c r="AL103" s="83">
        <f>IFERROR(AK103/(AG103+AH103),0)</f>
        <v>0</v>
      </c>
      <c r="AM103" s="9"/>
      <c r="AN103" s="10"/>
      <c r="AO103" s="10"/>
      <c r="AP103" s="10">
        <f t="shared" si="316"/>
        <v>0</v>
      </c>
      <c r="AQ103" s="30"/>
      <c r="AR103" s="83">
        <f t="shared" si="317"/>
        <v>0</v>
      </c>
      <c r="AS103" s="9"/>
      <c r="AT103" s="10"/>
      <c r="AU103" s="10"/>
      <c r="AV103" s="10">
        <f t="shared" si="318"/>
        <v>0</v>
      </c>
      <c r="AW103" s="30"/>
      <c r="AX103" s="83">
        <f t="shared" si="319"/>
        <v>0</v>
      </c>
      <c r="AY103" s="9"/>
      <c r="AZ103" s="10"/>
      <c r="BA103" s="10"/>
      <c r="BB103" s="10">
        <f t="shared" si="320"/>
        <v>0</v>
      </c>
      <c r="BC103" s="30"/>
      <c r="BD103" s="83">
        <f t="shared" si="321"/>
        <v>0</v>
      </c>
      <c r="BE103" s="9"/>
      <c r="BF103" s="10"/>
      <c r="BG103" s="10"/>
      <c r="BH103" s="10">
        <f t="shared" si="322"/>
        <v>0</v>
      </c>
      <c r="BI103" s="30"/>
      <c r="BJ103" s="83">
        <f>IFERROR(BI103/(BE103+BF103),0)</f>
        <v>0</v>
      </c>
      <c r="BK103" s="9" cm="1">
        <f t="array" ref="BK103">SUM(_xlfn._xlws.FILTER($C103:$BJ103,$C$8:$BJ$8=BK$8))</f>
        <v>1</v>
      </c>
      <c r="BL103" s="10" cm="1">
        <f t="array" ref="BL103">SUM(_xlfn._xlws.FILTER($C103:$BJ103,$C$8:$BJ$8=BL$8))</f>
        <v>0</v>
      </c>
      <c r="BM103" s="10" cm="1">
        <f t="array" ref="BM103">SUM(_xlfn._xlws.FILTER($C103:$BJ103,$C$8:$BJ$8=BM$8))</f>
        <v>501018</v>
      </c>
      <c r="BN103" s="10">
        <f t="shared" si="324"/>
        <v>501018</v>
      </c>
      <c r="BO103" s="30" cm="1">
        <f t="array" ref="BO103">SUM(_xlfn._xlws.FILTER($C103:$BJ103,$C$8:$BJ$8=BO$8))</f>
        <v>817.21</v>
      </c>
      <c r="BP103" s="83">
        <f t="shared" si="325"/>
        <v>817.21</v>
      </c>
    </row>
    <row r="104" spans="1:68" ht="19.5" customHeight="1" outlineLevel="1" thickBot="1" x14ac:dyDescent="0.35">
      <c r="A104" s="155"/>
      <c r="B104" s="139" t="str">
        <v>ΚΛΙΜΑΤΙΣΜΟΣ / ΣΥΜΠΑΡΑΓΩΓΗ</v>
      </c>
      <c r="C104" s="160"/>
      <c r="D104" s="148"/>
      <c r="E104" s="157"/>
      <c r="F104" s="10">
        <f t="shared" si="306"/>
        <v>0</v>
      </c>
      <c r="G104" s="140"/>
      <c r="H104" s="83">
        <f t="shared" si="307"/>
        <v>0</v>
      </c>
      <c r="I104" s="160"/>
      <c r="J104" s="148"/>
      <c r="K104" s="157"/>
      <c r="L104" s="10">
        <f>IFERROR(K104/(I104+J104),0)</f>
        <v>0</v>
      </c>
      <c r="M104" s="140"/>
      <c r="N104" s="83">
        <f t="shared" ref="N104" si="326">IFERROR(M104/(I104+J104),0)</f>
        <v>0</v>
      </c>
      <c r="O104" s="160">
        <v>3</v>
      </c>
      <c r="P104" s="148"/>
      <c r="Q104" s="157">
        <v>379</v>
      </c>
      <c r="R104" s="10">
        <f t="shared" si="223"/>
        <v>126.33333333333333</v>
      </c>
      <c r="S104" s="140">
        <v>124.5</v>
      </c>
      <c r="T104" s="83">
        <f t="shared" si="289"/>
        <v>41.5</v>
      </c>
      <c r="U104" s="160"/>
      <c r="V104" s="148"/>
      <c r="W104" s="157"/>
      <c r="X104" s="10">
        <f>IFERROR(W104/(U104+V104),0)</f>
        <v>0</v>
      </c>
      <c r="Y104" s="140"/>
      <c r="Z104" s="83">
        <f t="shared" ref="Z104" si="327">IFERROR(Y104/(U104+V104),0)</f>
        <v>0</v>
      </c>
      <c r="AA104" s="160"/>
      <c r="AB104" s="148"/>
      <c r="AC104" s="157"/>
      <c r="AD104" s="10">
        <f>IFERROR(AC104/(AA104+AB104),0)</f>
        <v>0</v>
      </c>
      <c r="AE104" s="140"/>
      <c r="AF104" s="83">
        <f t="shared" ref="AF104" si="328">IFERROR(AE104/(AA104+AB104),0)</f>
        <v>0</v>
      </c>
      <c r="AG104" s="160"/>
      <c r="AH104" s="148"/>
      <c r="AI104" s="157"/>
      <c r="AJ104" s="10">
        <f>IFERROR(AI104/(AG104+AH104),0)</f>
        <v>0</v>
      </c>
      <c r="AK104" s="140"/>
      <c r="AL104" s="83">
        <f t="shared" ref="AL104" si="329">IFERROR(AK104/(AG104+AH104),0)</f>
        <v>0</v>
      </c>
      <c r="AM104" s="160"/>
      <c r="AN104" s="148"/>
      <c r="AO104" s="157"/>
      <c r="AP104" s="10">
        <f>IFERROR(AO104/(AM104+AN104),0)</f>
        <v>0</v>
      </c>
      <c r="AQ104" s="140"/>
      <c r="AR104" s="83">
        <f t="shared" si="317"/>
        <v>0</v>
      </c>
      <c r="AS104" s="160"/>
      <c r="AT104" s="148"/>
      <c r="AU104" s="157"/>
      <c r="AV104" s="10">
        <f>IFERROR(AU104/(AS104+AT104),0)</f>
        <v>0</v>
      </c>
      <c r="AW104" s="140"/>
      <c r="AX104" s="83">
        <f t="shared" si="319"/>
        <v>0</v>
      </c>
      <c r="AY104" s="160"/>
      <c r="AZ104" s="148"/>
      <c r="BA104" s="157"/>
      <c r="BB104" s="10">
        <f>IFERROR(BA104/(AY104+AZ104),0)</f>
        <v>0</v>
      </c>
      <c r="BC104" s="140"/>
      <c r="BD104" s="83">
        <f t="shared" si="321"/>
        <v>0</v>
      </c>
      <c r="BE104" s="160"/>
      <c r="BF104" s="148"/>
      <c r="BG104" s="157"/>
      <c r="BH104" s="10">
        <f>IFERROR(BG104/(BE104+BF104),0)</f>
        <v>0</v>
      </c>
      <c r="BI104" s="140"/>
      <c r="BJ104" s="83">
        <f t="shared" ref="BJ104" si="330">IFERROR(BI104/(BE104+BF104),0)</f>
        <v>0</v>
      </c>
      <c r="BK104" s="160" cm="1">
        <f t="array" ref="BK104">SUM(_xlfn._xlws.FILTER($C104:$BJ104,$C$8:$BJ$8=BK$8))</f>
        <v>3</v>
      </c>
      <c r="BL104" s="148" cm="1">
        <f t="array" ref="BL104">SUM(_xlfn._xlws.FILTER($C104:$BJ104,$C$8:$BJ$8=BL$8))</f>
        <v>0</v>
      </c>
      <c r="BM104" s="157" cm="1">
        <f t="array" ref="BM104">SUM(_xlfn._xlws.FILTER($C104:$BJ104,$C$8:$BJ$8=BM$8))</f>
        <v>379</v>
      </c>
      <c r="BN104" s="10">
        <f>IFERROR(BM104/(BK104+BL104),0)</f>
        <v>126.33333333333333</v>
      </c>
      <c r="BO104" s="140" cm="1">
        <f t="array" ref="BO104">SUM(_xlfn._xlws.FILTER($C104:$BJ104,$C$8:$BJ$8=BO$8))</f>
        <v>124.5</v>
      </c>
      <c r="BP104" s="83">
        <f t="shared" si="325"/>
        <v>41.5</v>
      </c>
    </row>
    <row r="105" spans="1:68" ht="36" customHeight="1" outlineLevel="1" x14ac:dyDescent="0.3">
      <c r="A105" s="153">
        <v>17</v>
      </c>
      <c r="B105" s="141" t="s">
        <v>49</v>
      </c>
      <c r="C105" s="73">
        <f>SUM(C106:C110)</f>
        <v>0</v>
      </c>
      <c r="D105" s="74">
        <v>0</v>
      </c>
      <c r="E105" s="74">
        <f>SUM(E106:E109)</f>
        <v>0</v>
      </c>
      <c r="F105" s="74">
        <f>IFERROR(E105/(C105+D105),0)</f>
        <v>0</v>
      </c>
      <c r="G105" s="82">
        <f>SUM(G106:G110)</f>
        <v>0</v>
      </c>
      <c r="H105" s="37">
        <f>IFERROR(G105/(C105+D105),0)</f>
        <v>0</v>
      </c>
      <c r="I105" s="73">
        <f>SUM(I106:I110)</f>
        <v>1</v>
      </c>
      <c r="J105" s="74">
        <f>SUM(J106:J110)</f>
        <v>0</v>
      </c>
      <c r="K105" s="74">
        <f>SUM(K106:K109)</f>
        <v>5979621</v>
      </c>
      <c r="L105" s="74">
        <f>IFERROR(K105/(I105+J105),0)</f>
        <v>5979621</v>
      </c>
      <c r="M105" s="82">
        <f>SUM(M106:M110)</f>
        <v>6776.3099999999995</v>
      </c>
      <c r="N105" s="37">
        <f>IFERROR(M105/(I105+J105),0)</f>
        <v>6776.3099999999995</v>
      </c>
      <c r="O105" s="73">
        <f>SUM(O106:O110)</f>
        <v>0</v>
      </c>
      <c r="P105" s="74">
        <f>SUM(P106:P110)</f>
        <v>0</v>
      </c>
      <c r="Q105" s="74">
        <f>SUM(Q106:Q110)</f>
        <v>0</v>
      </c>
      <c r="R105" s="74">
        <f t="shared" si="223"/>
        <v>0</v>
      </c>
      <c r="S105" s="82">
        <f>SUM(S106:S110)</f>
        <v>0</v>
      </c>
      <c r="T105" s="37">
        <f t="shared" si="289"/>
        <v>0</v>
      </c>
      <c r="U105" s="73">
        <f>SUM(U106:U110)</f>
        <v>0</v>
      </c>
      <c r="V105" s="74">
        <f>SUM(V106:V110)</f>
        <v>0</v>
      </c>
      <c r="W105" s="74">
        <f>SUM(W106:W109)</f>
        <v>0</v>
      </c>
      <c r="X105" s="74">
        <f>IFERROR(W105/(U105+V105),0)</f>
        <v>0</v>
      </c>
      <c r="Y105" s="82">
        <f>SUM(Y106:Y110)</f>
        <v>0</v>
      </c>
      <c r="Z105" s="37">
        <f>IFERROR(Y105/(U105+V105),0)</f>
        <v>0</v>
      </c>
      <c r="AA105" s="73">
        <f>SUM(AA106:AA110)</f>
        <v>0</v>
      </c>
      <c r="AB105" s="74">
        <f>SUM(AB106:AB110)</f>
        <v>0</v>
      </c>
      <c r="AC105" s="74">
        <f>SUM(AC106:AC109)</f>
        <v>0</v>
      </c>
      <c r="AD105" s="74">
        <f>IFERROR(AC105/(AA105+AB105),0)</f>
        <v>0</v>
      </c>
      <c r="AE105" s="82">
        <f>SUM(AE106:AE110)</f>
        <v>0</v>
      </c>
      <c r="AF105" s="37">
        <f>IFERROR(AE105/(AA105+AB105),0)</f>
        <v>0</v>
      </c>
      <c r="AG105" s="73">
        <f>SUM(AG106:AG110)</f>
        <v>0</v>
      </c>
      <c r="AH105" s="74">
        <f>SUM(AH106:AH110)</f>
        <v>0</v>
      </c>
      <c r="AI105" s="74">
        <f>SUM(AI106:AI109)</f>
        <v>0</v>
      </c>
      <c r="AJ105" s="74">
        <f>IFERROR(AI105/(AG105+AH105),0)</f>
        <v>0</v>
      </c>
      <c r="AK105" s="82">
        <f>SUM(AK106:AK110)</f>
        <v>0</v>
      </c>
      <c r="AL105" s="37">
        <f>IFERROR(AK105/(AG105+AH105),0)</f>
        <v>0</v>
      </c>
      <c r="AM105" s="73">
        <f>SUM(AM106:AM110)</f>
        <v>0</v>
      </c>
      <c r="AN105" s="74">
        <f>SUM(AN106:AN110)</f>
        <v>0</v>
      </c>
      <c r="AO105" s="74">
        <f>SUM(AO106:AO109)</f>
        <v>0</v>
      </c>
      <c r="AP105" s="74">
        <f>IFERROR(AO105/(AM105+AN105),0)</f>
        <v>0</v>
      </c>
      <c r="AQ105" s="82">
        <f>SUM(AQ106:AQ110)</f>
        <v>0</v>
      </c>
      <c r="AR105" s="37">
        <f>IFERROR(AQ105/(AM105+AN105),0)</f>
        <v>0</v>
      </c>
      <c r="AS105" s="73">
        <f>SUM(AS106:AS110)</f>
        <v>0</v>
      </c>
      <c r="AT105" s="74">
        <f>SUM(AT106:AT110)</f>
        <v>0</v>
      </c>
      <c r="AU105" s="74">
        <f>SUM(AU106:AU109)</f>
        <v>0</v>
      </c>
      <c r="AV105" s="74">
        <f>IFERROR(AU105/(AS105+AT105),0)</f>
        <v>0</v>
      </c>
      <c r="AW105" s="82">
        <f>SUM(AW106:AW110)</f>
        <v>0</v>
      </c>
      <c r="AX105" s="37">
        <f>IFERROR(AW105/(AS105+AT105),0)</f>
        <v>0</v>
      </c>
      <c r="AY105" s="73">
        <f>SUM(AY106:AY110)</f>
        <v>0</v>
      </c>
      <c r="AZ105" s="74">
        <f>SUM(AZ106:AZ110)</f>
        <v>0</v>
      </c>
      <c r="BA105" s="74">
        <f>SUM(BA106:BA109)</f>
        <v>0</v>
      </c>
      <c r="BB105" s="74">
        <f>IFERROR(BA105/(AY105+AZ105),0)</f>
        <v>0</v>
      </c>
      <c r="BC105" s="82">
        <f>SUM(BC106:BC110)</f>
        <v>0</v>
      </c>
      <c r="BD105" s="37">
        <f>IFERROR(BC105/(AY105+AZ105),0)</f>
        <v>0</v>
      </c>
      <c r="BE105" s="73">
        <f>SUM(BE106:BE110)</f>
        <v>0</v>
      </c>
      <c r="BF105" s="74">
        <f>SUM(BF106:BF110)</f>
        <v>0</v>
      </c>
      <c r="BG105" s="74">
        <f>SUM(BG106:BG109)</f>
        <v>0</v>
      </c>
      <c r="BH105" s="74">
        <f>IFERROR(BG105/(BE105+BF105),0)</f>
        <v>0</v>
      </c>
      <c r="BI105" s="82">
        <f>SUM(BI106:BI110)</f>
        <v>0</v>
      </c>
      <c r="BJ105" s="37">
        <f>IFERROR(BI105/(BE105+BF105),0)</f>
        <v>0</v>
      </c>
      <c r="BK105" s="73">
        <f>SUM(BK106:BK110)</f>
        <v>1</v>
      </c>
      <c r="BL105" s="74">
        <f>SUM(BL106:BL110)</f>
        <v>0</v>
      </c>
      <c r="BM105" s="74">
        <f>SUM(BM106:BM109)</f>
        <v>5979621</v>
      </c>
      <c r="BN105" s="74">
        <f>IFERROR(BM105/(BK105+BL105),0)</f>
        <v>5979621</v>
      </c>
      <c r="BO105" s="82">
        <f>SUM(BO106:BO110)</f>
        <v>6776.3099999999995</v>
      </c>
      <c r="BP105" s="37">
        <f>IFERROR(BO105/(BK105+BL105),0)</f>
        <v>6776.3099999999995</v>
      </c>
    </row>
    <row r="106" spans="1:68" ht="19.5" customHeight="1" outlineLevel="1" x14ac:dyDescent="0.3">
      <c r="A106" s="154"/>
      <c r="B106" s="139" t="str" cm="1">
        <f t="array" ref="B106:B110">$B$10:$B$14</f>
        <v>ΟΙΚΙΑΚΟΣ</v>
      </c>
      <c r="C106" s="9"/>
      <c r="D106" s="10"/>
      <c r="E106" s="10"/>
      <c r="F106" s="10">
        <f>IFERROR(E106/(C106+D106),0)</f>
        <v>0</v>
      </c>
      <c r="G106" s="30"/>
      <c r="H106" s="83">
        <f>IFERROR(G106/(C106+D106),0)</f>
        <v>0</v>
      </c>
      <c r="I106" s="9"/>
      <c r="J106" s="10"/>
      <c r="K106" s="10"/>
      <c r="L106" s="10">
        <f>IFERROR(K106/(I106+J106),0)</f>
        <v>0</v>
      </c>
      <c r="M106" s="30"/>
      <c r="N106" s="83">
        <f>IFERROR(M106/(I106+J106),0)</f>
        <v>0</v>
      </c>
      <c r="O106" s="9"/>
      <c r="P106" s="10"/>
      <c r="Q106" s="10"/>
      <c r="R106" s="10">
        <f t="shared" si="223"/>
        <v>0</v>
      </c>
      <c r="S106" s="30"/>
      <c r="T106" s="83">
        <f t="shared" si="289"/>
        <v>0</v>
      </c>
      <c r="U106" s="9"/>
      <c r="V106" s="10"/>
      <c r="W106" s="10"/>
      <c r="X106" s="10">
        <f>IFERROR(W106/(U106+V106),0)</f>
        <v>0</v>
      </c>
      <c r="Y106" s="30"/>
      <c r="Z106" s="83">
        <f>IFERROR(Y106/(U106+V106),0)</f>
        <v>0</v>
      </c>
      <c r="AA106" s="9"/>
      <c r="AB106" s="10"/>
      <c r="AC106" s="10"/>
      <c r="AD106" s="10">
        <f>IFERROR(AC106/(AA106+AB106),0)</f>
        <v>0</v>
      </c>
      <c r="AE106" s="30"/>
      <c r="AF106" s="83">
        <f>IFERROR(AE106/(AA106+AB106),0)</f>
        <v>0</v>
      </c>
      <c r="AG106" s="9"/>
      <c r="AH106" s="10"/>
      <c r="AI106" s="10"/>
      <c r="AJ106" s="10">
        <f>IFERROR(AI106/(AG106+AH106),0)</f>
        <v>0</v>
      </c>
      <c r="AK106" s="30"/>
      <c r="AL106" s="83">
        <f>IFERROR(AK106/(AG106+AH106),0)</f>
        <v>0</v>
      </c>
      <c r="AM106" s="9"/>
      <c r="AN106" s="10"/>
      <c r="AO106" s="10"/>
      <c r="AP106" s="10">
        <f>IFERROR(AO106/(AM106+AN106),0)</f>
        <v>0</v>
      </c>
      <c r="AQ106" s="30"/>
      <c r="AR106" s="83">
        <f>IFERROR(AQ106/(AM106+AN106),0)</f>
        <v>0</v>
      </c>
      <c r="AS106" s="9"/>
      <c r="AT106" s="10"/>
      <c r="AU106" s="10"/>
      <c r="AV106" s="10">
        <f>IFERROR(AU106/(AS106+AT106),0)</f>
        <v>0</v>
      </c>
      <c r="AW106" s="30"/>
      <c r="AX106" s="83">
        <f>IFERROR(AW106/(AS106+AT106),0)</f>
        <v>0</v>
      </c>
      <c r="AY106" s="9"/>
      <c r="AZ106" s="10"/>
      <c r="BA106" s="10"/>
      <c r="BB106" s="10">
        <f>IFERROR(BA106/(AY106+AZ106),0)</f>
        <v>0</v>
      </c>
      <c r="BC106" s="30"/>
      <c r="BD106" s="83">
        <f>IFERROR(BC106/(AY106+AZ106),0)</f>
        <v>0</v>
      </c>
      <c r="BE106" s="9"/>
      <c r="BF106" s="10"/>
      <c r="BG106" s="10"/>
      <c r="BH106" s="10">
        <f>IFERROR(BG106/(BE106+BF106),0)</f>
        <v>0</v>
      </c>
      <c r="BI106" s="30"/>
      <c r="BJ106" s="83">
        <f>IFERROR(BI106/(BE106+BF106),0)</f>
        <v>0</v>
      </c>
      <c r="BK106" s="9" cm="1">
        <f t="array" ref="BK106">SUM(_xlfn._xlws.FILTER($C106:$BJ106,$C$8:$BJ$8=BK$8))</f>
        <v>0</v>
      </c>
      <c r="BL106" s="10" cm="1">
        <f t="array" ref="BL106">SUM(_xlfn._xlws.FILTER($C106:$BJ106,$C$8:$BJ$8=BL$8))</f>
        <v>0</v>
      </c>
      <c r="BM106" s="10" cm="1">
        <f t="array" ref="BM106">SUM(_xlfn._xlws.FILTER($C106:$BJ106,$C$8:$BJ$8=BM$8))</f>
        <v>0</v>
      </c>
      <c r="BN106" s="10">
        <f>IFERROR(BM106/(BK106+BL106),0)</f>
        <v>0</v>
      </c>
      <c r="BO106" s="30" cm="1">
        <f t="array" ref="BO106">SUM(_xlfn._xlws.FILTER($C106:$BJ106,$C$8:$BJ$8=BO$8))</f>
        <v>0</v>
      </c>
      <c r="BP106" s="83">
        <f>IFERROR(BO106/(BK106+BL106),0)</f>
        <v>0</v>
      </c>
    </row>
    <row r="107" spans="1:68" ht="19.5" customHeight="1" outlineLevel="1" x14ac:dyDescent="0.3">
      <c r="A107" s="154"/>
      <c r="B107" s="139" t="str">
        <v>ΕΜΠΟΡΙΚΟΣ</v>
      </c>
      <c r="C107" s="9"/>
      <c r="D107" s="10"/>
      <c r="E107" s="10"/>
      <c r="F107" s="10">
        <f t="shared" ref="F107:F110" si="331">IFERROR(E107/(C107+D107),0)</f>
        <v>0</v>
      </c>
      <c r="G107" s="30"/>
      <c r="H107" s="83">
        <f t="shared" ref="H107:H110" si="332">IFERROR(G107/(C107+D107),0)</f>
        <v>0</v>
      </c>
      <c r="I107" s="9"/>
      <c r="J107" s="10"/>
      <c r="K107" s="10"/>
      <c r="L107" s="10">
        <f t="shared" ref="L107:L109" si="333">IFERROR(K107/(I107+J107),0)</f>
        <v>0</v>
      </c>
      <c r="M107" s="30"/>
      <c r="N107" s="83">
        <f t="shared" ref="N107:N110" si="334">IFERROR(M107/(I107+J107),0)</f>
        <v>0</v>
      </c>
      <c r="O107" s="9"/>
      <c r="P107" s="10"/>
      <c r="Q107" s="10"/>
      <c r="R107" s="10">
        <f t="shared" si="223"/>
        <v>0</v>
      </c>
      <c r="S107" s="30"/>
      <c r="T107" s="83">
        <f t="shared" si="289"/>
        <v>0</v>
      </c>
      <c r="U107" s="9"/>
      <c r="V107" s="10"/>
      <c r="W107" s="10"/>
      <c r="X107" s="10">
        <f t="shared" ref="X107:X109" si="335">IFERROR(W107/(U107+V107),0)</f>
        <v>0</v>
      </c>
      <c r="Y107" s="30"/>
      <c r="Z107" s="83">
        <f t="shared" ref="Z107:Z110" si="336">IFERROR(Y107/(U107+V107),0)</f>
        <v>0</v>
      </c>
      <c r="AA107" s="9"/>
      <c r="AB107" s="10"/>
      <c r="AC107" s="10"/>
      <c r="AD107" s="10">
        <f t="shared" ref="AD107:AD109" si="337">IFERROR(AC107/(AA107+AB107),0)</f>
        <v>0</v>
      </c>
      <c r="AE107" s="30"/>
      <c r="AF107" s="83">
        <f t="shared" ref="AF107:AF110" si="338">IFERROR(AE107/(AA107+AB107),0)</f>
        <v>0</v>
      </c>
      <c r="AG107" s="9"/>
      <c r="AH107" s="10"/>
      <c r="AI107" s="10"/>
      <c r="AJ107" s="10">
        <f t="shared" ref="AJ107:AJ109" si="339">IFERROR(AI107/(AG107+AH107),0)</f>
        <v>0</v>
      </c>
      <c r="AK107" s="30"/>
      <c r="AL107" s="83">
        <f t="shared" ref="AL107:AL110" si="340">IFERROR(AK107/(AG107+AH107),0)</f>
        <v>0</v>
      </c>
      <c r="AM107" s="9"/>
      <c r="AN107" s="10"/>
      <c r="AO107" s="10"/>
      <c r="AP107" s="10">
        <f t="shared" ref="AP107:AP109" si="341">IFERROR(AO107/(AM107+AN107),0)</f>
        <v>0</v>
      </c>
      <c r="AQ107" s="30"/>
      <c r="AR107" s="83">
        <f t="shared" ref="AR107:AR110" si="342">IFERROR(AQ107/(AM107+AN107),0)</f>
        <v>0</v>
      </c>
      <c r="AS107" s="9"/>
      <c r="AT107" s="10"/>
      <c r="AU107" s="10"/>
      <c r="AV107" s="10">
        <f t="shared" ref="AV107:AV109" si="343">IFERROR(AU107/(AS107+AT107),0)</f>
        <v>0</v>
      </c>
      <c r="AW107" s="30"/>
      <c r="AX107" s="83">
        <f t="shared" ref="AX107:AX110" si="344">IFERROR(AW107/(AS107+AT107),0)</f>
        <v>0</v>
      </c>
      <c r="AY107" s="9"/>
      <c r="AZ107" s="10"/>
      <c r="BA107" s="10"/>
      <c r="BB107" s="10">
        <f t="shared" ref="BB107:BB109" si="345">IFERROR(BA107/(AY107+AZ107),0)</f>
        <v>0</v>
      </c>
      <c r="BC107" s="30"/>
      <c r="BD107" s="83">
        <f t="shared" ref="BD107:BD110" si="346">IFERROR(BC107/(AY107+AZ107),0)</f>
        <v>0</v>
      </c>
      <c r="BE107" s="9"/>
      <c r="BF107" s="10"/>
      <c r="BG107" s="10"/>
      <c r="BH107" s="10">
        <f t="shared" ref="BH107:BH109" si="347">IFERROR(BG107/(BE107+BF107),0)</f>
        <v>0</v>
      </c>
      <c r="BI107" s="30"/>
      <c r="BJ107" s="83">
        <f t="shared" ref="BJ107:BJ110" si="348">IFERROR(BI107/(BE107+BF107),0)</f>
        <v>0</v>
      </c>
      <c r="BK107" s="9" cm="1">
        <f t="array" ref="BK107">SUM(_xlfn._xlws.FILTER($C107:$BJ107,$C$8:$BJ$8=BK$8))</f>
        <v>0</v>
      </c>
      <c r="BL107" s="10" cm="1">
        <f t="array" ref="BL107">SUM(_xlfn._xlws.FILTER($C107:$BJ107,$C$8:$BJ$8=BL$8))</f>
        <v>0</v>
      </c>
      <c r="BM107" s="10" cm="1">
        <f t="array" ref="BM107">SUM(_xlfn._xlws.FILTER($C107:$BJ107,$C$8:$BJ$8=BM$8))</f>
        <v>0</v>
      </c>
      <c r="BN107" s="10">
        <f t="shared" ref="BN107:BN109" si="349">IFERROR(BM107/(BK107+BL107),0)</f>
        <v>0</v>
      </c>
      <c r="BO107" s="30" cm="1">
        <f t="array" ref="BO107">SUM(_xlfn._xlws.FILTER($C107:$BJ107,$C$8:$BJ$8=BO$8))</f>
        <v>0</v>
      </c>
      <c r="BP107" s="83">
        <f t="shared" ref="BP107:BP110" si="350">IFERROR(BO107/(BK107+BL107),0)</f>
        <v>0</v>
      </c>
    </row>
    <row r="108" spans="1:68" ht="19.5" customHeight="1" outlineLevel="1" x14ac:dyDescent="0.3">
      <c r="A108" s="154"/>
      <c r="B108" s="139" t="str">
        <v>CNG</v>
      </c>
      <c r="C108" s="9"/>
      <c r="D108" s="10"/>
      <c r="E108" s="10"/>
      <c r="F108" s="10">
        <f t="shared" si="331"/>
        <v>0</v>
      </c>
      <c r="G108" s="30"/>
      <c r="H108" s="83">
        <f t="shared" si="332"/>
        <v>0</v>
      </c>
      <c r="I108" s="9"/>
      <c r="J108" s="10"/>
      <c r="K108" s="10"/>
      <c r="L108" s="10">
        <f t="shared" si="333"/>
        <v>0</v>
      </c>
      <c r="M108" s="30"/>
      <c r="N108" s="83">
        <f t="shared" si="334"/>
        <v>0</v>
      </c>
      <c r="O108" s="9"/>
      <c r="P108" s="10"/>
      <c r="Q108" s="10"/>
      <c r="R108" s="10">
        <f t="shared" si="223"/>
        <v>0</v>
      </c>
      <c r="S108" s="30"/>
      <c r="T108" s="83">
        <f t="shared" si="289"/>
        <v>0</v>
      </c>
      <c r="U108" s="9"/>
      <c r="V108" s="10"/>
      <c r="W108" s="10"/>
      <c r="X108" s="10">
        <f t="shared" si="335"/>
        <v>0</v>
      </c>
      <c r="Y108" s="30"/>
      <c r="Z108" s="83">
        <f t="shared" si="336"/>
        <v>0</v>
      </c>
      <c r="AA108" s="9"/>
      <c r="AB108" s="10"/>
      <c r="AC108" s="10"/>
      <c r="AD108" s="10">
        <f t="shared" si="337"/>
        <v>0</v>
      </c>
      <c r="AE108" s="30"/>
      <c r="AF108" s="83">
        <f t="shared" si="338"/>
        <v>0</v>
      </c>
      <c r="AG108" s="9"/>
      <c r="AH108" s="10"/>
      <c r="AI108" s="10"/>
      <c r="AJ108" s="10">
        <f t="shared" si="339"/>
        <v>0</v>
      </c>
      <c r="AK108" s="30"/>
      <c r="AL108" s="83">
        <f t="shared" si="340"/>
        <v>0</v>
      </c>
      <c r="AM108" s="9"/>
      <c r="AN108" s="10"/>
      <c r="AO108" s="10"/>
      <c r="AP108" s="10">
        <f t="shared" si="341"/>
        <v>0</v>
      </c>
      <c r="AQ108" s="30"/>
      <c r="AR108" s="83">
        <f t="shared" si="342"/>
        <v>0</v>
      </c>
      <c r="AS108" s="9"/>
      <c r="AT108" s="10"/>
      <c r="AU108" s="10"/>
      <c r="AV108" s="10">
        <f t="shared" si="343"/>
        <v>0</v>
      </c>
      <c r="AW108" s="30"/>
      <c r="AX108" s="83">
        <f t="shared" si="344"/>
        <v>0</v>
      </c>
      <c r="AY108" s="9"/>
      <c r="AZ108" s="10"/>
      <c r="BA108" s="10"/>
      <c r="BB108" s="10">
        <f t="shared" si="345"/>
        <v>0</v>
      </c>
      <c r="BC108" s="30"/>
      <c r="BD108" s="83">
        <f t="shared" si="346"/>
        <v>0</v>
      </c>
      <c r="BE108" s="9"/>
      <c r="BF108" s="10"/>
      <c r="BG108" s="10"/>
      <c r="BH108" s="10">
        <f t="shared" si="347"/>
        <v>0</v>
      </c>
      <c r="BI108" s="30"/>
      <c r="BJ108" s="83">
        <f t="shared" si="348"/>
        <v>0</v>
      </c>
      <c r="BK108" s="9" cm="1">
        <f t="array" ref="BK108">SUM(_xlfn._xlws.FILTER($C108:$BJ108,$C$8:$BJ$8=BK$8))</f>
        <v>0</v>
      </c>
      <c r="BL108" s="10" cm="1">
        <f t="array" ref="BL108">SUM(_xlfn._xlws.FILTER($C108:$BJ108,$C$8:$BJ$8=BL$8))</f>
        <v>0</v>
      </c>
      <c r="BM108" s="10" cm="1">
        <f t="array" ref="BM108">SUM(_xlfn._xlws.FILTER($C108:$BJ108,$C$8:$BJ$8=BM$8))</f>
        <v>0</v>
      </c>
      <c r="BN108" s="10">
        <f t="shared" si="349"/>
        <v>0</v>
      </c>
      <c r="BO108" s="30" cm="1">
        <f t="array" ref="BO108">SUM(_xlfn._xlws.FILTER($C108:$BJ108,$C$8:$BJ$8=BO$8))</f>
        <v>0</v>
      </c>
      <c r="BP108" s="83">
        <f t="shared" si="350"/>
        <v>0</v>
      </c>
    </row>
    <row r="109" spans="1:68" ht="19.5" customHeight="1" outlineLevel="1" x14ac:dyDescent="0.3">
      <c r="A109" s="154"/>
      <c r="B109" s="139" t="str">
        <v>ΒΙΟΜΗΧΑΝΙΚΟΣ</v>
      </c>
      <c r="C109" s="9"/>
      <c r="D109" s="10"/>
      <c r="E109" s="10"/>
      <c r="F109" s="10">
        <f t="shared" si="331"/>
        <v>0</v>
      </c>
      <c r="G109" s="30"/>
      <c r="H109" s="83">
        <f t="shared" si="332"/>
        <v>0</v>
      </c>
      <c r="I109" s="9">
        <v>1</v>
      </c>
      <c r="J109" s="10"/>
      <c r="K109" s="10">
        <v>5979621</v>
      </c>
      <c r="L109" s="10">
        <f t="shared" si="333"/>
        <v>5979621</v>
      </c>
      <c r="M109" s="30">
        <v>6776.3099999999995</v>
      </c>
      <c r="N109" s="83">
        <f t="shared" si="334"/>
        <v>6776.3099999999995</v>
      </c>
      <c r="O109" s="9"/>
      <c r="P109" s="10"/>
      <c r="Q109" s="10"/>
      <c r="R109" s="10">
        <f t="shared" si="223"/>
        <v>0</v>
      </c>
      <c r="S109" s="30"/>
      <c r="T109" s="83">
        <f t="shared" si="289"/>
        <v>0</v>
      </c>
      <c r="U109" s="9"/>
      <c r="V109" s="10"/>
      <c r="W109" s="10"/>
      <c r="X109" s="10">
        <f t="shared" si="335"/>
        <v>0</v>
      </c>
      <c r="Y109" s="30"/>
      <c r="Z109" s="83">
        <f t="shared" si="336"/>
        <v>0</v>
      </c>
      <c r="AA109" s="9"/>
      <c r="AB109" s="10"/>
      <c r="AC109" s="10"/>
      <c r="AD109" s="10">
        <f t="shared" si="337"/>
        <v>0</v>
      </c>
      <c r="AE109" s="30"/>
      <c r="AF109" s="83">
        <f t="shared" si="338"/>
        <v>0</v>
      </c>
      <c r="AG109" s="9"/>
      <c r="AH109" s="10"/>
      <c r="AI109" s="10"/>
      <c r="AJ109" s="10">
        <f t="shared" si="339"/>
        <v>0</v>
      </c>
      <c r="AK109" s="30"/>
      <c r="AL109" s="83">
        <f t="shared" si="340"/>
        <v>0</v>
      </c>
      <c r="AM109" s="9"/>
      <c r="AN109" s="10"/>
      <c r="AO109" s="10"/>
      <c r="AP109" s="10">
        <f t="shared" si="341"/>
        <v>0</v>
      </c>
      <c r="AQ109" s="30"/>
      <c r="AR109" s="83">
        <f t="shared" si="342"/>
        <v>0</v>
      </c>
      <c r="AS109" s="9"/>
      <c r="AT109" s="10"/>
      <c r="AU109" s="10"/>
      <c r="AV109" s="10">
        <f t="shared" si="343"/>
        <v>0</v>
      </c>
      <c r="AW109" s="30"/>
      <c r="AX109" s="83">
        <f t="shared" si="344"/>
        <v>0</v>
      </c>
      <c r="AY109" s="9"/>
      <c r="AZ109" s="10"/>
      <c r="BA109" s="10"/>
      <c r="BB109" s="10">
        <f t="shared" si="345"/>
        <v>0</v>
      </c>
      <c r="BC109" s="30"/>
      <c r="BD109" s="83">
        <f t="shared" si="346"/>
        <v>0</v>
      </c>
      <c r="BE109" s="9"/>
      <c r="BF109" s="10"/>
      <c r="BG109" s="10"/>
      <c r="BH109" s="10">
        <f t="shared" si="347"/>
        <v>0</v>
      </c>
      <c r="BI109" s="30"/>
      <c r="BJ109" s="83">
        <f t="shared" si="348"/>
        <v>0</v>
      </c>
      <c r="BK109" s="9" cm="1">
        <f t="array" ref="BK109">SUM(_xlfn._xlws.FILTER($C109:$BJ109,$C$8:$BJ$8=BK$8))</f>
        <v>1</v>
      </c>
      <c r="BL109" s="10" cm="1">
        <f t="array" ref="BL109">SUM(_xlfn._xlws.FILTER($C109:$BJ109,$C$8:$BJ$8=BL$8))</f>
        <v>0</v>
      </c>
      <c r="BM109" s="10" cm="1">
        <f t="array" ref="BM109">SUM(_xlfn._xlws.FILTER($C109:$BJ109,$C$8:$BJ$8=BM$8))</f>
        <v>5979621</v>
      </c>
      <c r="BN109" s="10">
        <f t="shared" si="349"/>
        <v>5979621</v>
      </c>
      <c r="BO109" s="30" cm="1">
        <f t="array" ref="BO109">SUM(_xlfn._xlws.FILTER($C109:$BJ109,$C$8:$BJ$8=BO$8))</f>
        <v>6776.3099999999995</v>
      </c>
      <c r="BP109" s="83">
        <f t="shared" si="350"/>
        <v>6776.3099999999995</v>
      </c>
    </row>
    <row r="110" spans="1:68" ht="19.5" customHeight="1" outlineLevel="1" thickBot="1" x14ac:dyDescent="0.35">
      <c r="A110" s="155"/>
      <c r="B110" s="139" t="str">
        <v>ΚΛΙΜΑΤΙΣΜΟΣ / ΣΥΜΠΑΡΑΓΩΓΗ</v>
      </c>
      <c r="C110" s="160"/>
      <c r="D110" s="148"/>
      <c r="E110" s="157"/>
      <c r="F110" s="10">
        <f t="shared" si="331"/>
        <v>0</v>
      </c>
      <c r="G110" s="140"/>
      <c r="H110" s="83">
        <f t="shared" si="332"/>
        <v>0</v>
      </c>
      <c r="I110" s="160"/>
      <c r="J110" s="148"/>
      <c r="K110" s="157"/>
      <c r="L110" s="10">
        <f>IFERROR(K110/(I110+J110),0)</f>
        <v>0</v>
      </c>
      <c r="M110" s="140"/>
      <c r="N110" s="83">
        <f t="shared" si="334"/>
        <v>0</v>
      </c>
      <c r="O110" s="160"/>
      <c r="P110" s="148"/>
      <c r="Q110" s="157"/>
      <c r="R110" s="10">
        <f t="shared" si="223"/>
        <v>0</v>
      </c>
      <c r="S110" s="140"/>
      <c r="T110" s="83">
        <f t="shared" si="289"/>
        <v>0</v>
      </c>
      <c r="U110" s="160"/>
      <c r="V110" s="148"/>
      <c r="W110" s="157"/>
      <c r="X110" s="10">
        <f>IFERROR(W110/(U110+V110),0)</f>
        <v>0</v>
      </c>
      <c r="Y110" s="140"/>
      <c r="Z110" s="83">
        <f t="shared" si="336"/>
        <v>0</v>
      </c>
      <c r="AA110" s="160"/>
      <c r="AB110" s="148"/>
      <c r="AC110" s="157"/>
      <c r="AD110" s="10">
        <f>IFERROR(AC110/(AA110+AB110),0)</f>
        <v>0</v>
      </c>
      <c r="AE110" s="140"/>
      <c r="AF110" s="83">
        <f t="shared" si="338"/>
        <v>0</v>
      </c>
      <c r="AG110" s="160"/>
      <c r="AH110" s="148"/>
      <c r="AI110" s="157"/>
      <c r="AJ110" s="10">
        <f>IFERROR(AI110/(AG110+AH110),0)</f>
        <v>0</v>
      </c>
      <c r="AK110" s="140"/>
      <c r="AL110" s="83">
        <f t="shared" si="340"/>
        <v>0</v>
      </c>
      <c r="AM110" s="160"/>
      <c r="AN110" s="148"/>
      <c r="AO110" s="157"/>
      <c r="AP110" s="10">
        <f>IFERROR(AO110/(AM110+AN110),0)</f>
        <v>0</v>
      </c>
      <c r="AQ110" s="140"/>
      <c r="AR110" s="83">
        <f t="shared" si="342"/>
        <v>0</v>
      </c>
      <c r="AS110" s="160"/>
      <c r="AT110" s="148"/>
      <c r="AU110" s="157"/>
      <c r="AV110" s="10">
        <f>IFERROR(AU110/(AS110+AT110),0)</f>
        <v>0</v>
      </c>
      <c r="AW110" s="140"/>
      <c r="AX110" s="83">
        <f t="shared" si="344"/>
        <v>0</v>
      </c>
      <c r="AY110" s="160"/>
      <c r="AZ110" s="148"/>
      <c r="BA110" s="157"/>
      <c r="BB110" s="10">
        <f>IFERROR(BA110/(AY110+AZ110),0)</f>
        <v>0</v>
      </c>
      <c r="BC110" s="140"/>
      <c r="BD110" s="83">
        <f t="shared" si="346"/>
        <v>0</v>
      </c>
      <c r="BE110" s="160"/>
      <c r="BF110" s="148"/>
      <c r="BG110" s="157"/>
      <c r="BH110" s="10">
        <f>IFERROR(BG110/(BE110+BF110),0)</f>
        <v>0</v>
      </c>
      <c r="BI110" s="140"/>
      <c r="BJ110" s="83">
        <f t="shared" si="348"/>
        <v>0</v>
      </c>
      <c r="BK110" s="160" cm="1">
        <f t="array" ref="BK110">SUM(_xlfn._xlws.FILTER($C110:$BJ110,$C$8:$BJ$8=BK$8))</f>
        <v>0</v>
      </c>
      <c r="BL110" s="148" cm="1">
        <f t="array" ref="BL110">SUM(_xlfn._xlws.FILTER($C110:$BJ110,$C$8:$BJ$8=BL$8))</f>
        <v>0</v>
      </c>
      <c r="BM110" s="157" cm="1">
        <f t="array" ref="BM110">SUM(_xlfn._xlws.FILTER($C110:$BJ110,$C$8:$BJ$8=BM$8))</f>
        <v>0</v>
      </c>
      <c r="BN110" s="10">
        <f>IFERROR(BM110/(BK110+BL110),0)</f>
        <v>0</v>
      </c>
      <c r="BO110" s="140" cm="1">
        <f t="array" ref="BO110">SUM(_xlfn._xlws.FILTER($C110:$BJ110,$C$8:$BJ$8=BO$8))</f>
        <v>0</v>
      </c>
      <c r="BP110" s="83">
        <f t="shared" si="350"/>
        <v>0</v>
      </c>
    </row>
    <row r="111" spans="1:68" ht="42" customHeight="1" outlineLevel="1" x14ac:dyDescent="0.3">
      <c r="A111" s="153">
        <v>18</v>
      </c>
      <c r="B111" s="141" t="s">
        <v>50</v>
      </c>
      <c r="C111" s="73">
        <f>SUM(C112:C116)</f>
        <v>478</v>
      </c>
      <c r="D111" s="74">
        <v>0</v>
      </c>
      <c r="E111" s="74">
        <f>SUM(E112:E115)</f>
        <v>1775852</v>
      </c>
      <c r="F111" s="74">
        <f>IFERROR(E111/(C111+D111),0)</f>
        <v>3715.171548117155</v>
      </c>
      <c r="G111" s="82">
        <f>SUM(G112:G116)</f>
        <v>9288.17</v>
      </c>
      <c r="H111" s="37">
        <f>IFERROR(G111/(C111+D111),0)</f>
        <v>19.431317991631801</v>
      </c>
      <c r="I111" s="73">
        <f>SUM(I112:I116)</f>
        <v>342</v>
      </c>
      <c r="J111" s="74">
        <f>SUM(J112:J116)</f>
        <v>0</v>
      </c>
      <c r="K111" s="74">
        <f>SUM(K112:K115)</f>
        <v>481183</v>
      </c>
      <c r="L111" s="74">
        <f>IFERROR(K111/(I111+J111),0)</f>
        <v>1406.96783625731</v>
      </c>
      <c r="M111" s="82">
        <f>SUM(M112:M116)</f>
        <v>8352.34</v>
      </c>
      <c r="N111" s="37">
        <f>IFERROR(M111/(I111+J111),0)</f>
        <v>24.422046783625731</v>
      </c>
      <c r="O111" s="73">
        <f>SUM(O112:O116)</f>
        <v>571</v>
      </c>
      <c r="P111" s="74">
        <f>SUM(P112:P116)</f>
        <v>0</v>
      </c>
      <c r="Q111" s="74">
        <f>SUM(Q112:Q116)</f>
        <v>1992460</v>
      </c>
      <c r="R111" s="74">
        <f t="shared" si="223"/>
        <v>3489.4220665499124</v>
      </c>
      <c r="S111" s="82">
        <f>SUM(S112:S116)</f>
        <v>32873.14</v>
      </c>
      <c r="T111" s="37">
        <f t="shared" si="289"/>
        <v>57.571173380035027</v>
      </c>
      <c r="U111" s="73">
        <f>SUM(U112:U116)</f>
        <v>1</v>
      </c>
      <c r="V111" s="74">
        <f>SUM(V112:V116)</f>
        <v>0</v>
      </c>
      <c r="W111" s="74">
        <f>SUM(W112:W115)</f>
        <v>804</v>
      </c>
      <c r="X111" s="74">
        <f>IFERROR(W111/(U111+V111),0)</f>
        <v>804</v>
      </c>
      <c r="Y111" s="82">
        <f>SUM(Y112:Y116)</f>
        <v>22.1</v>
      </c>
      <c r="Z111" s="37">
        <f>IFERROR(Y111/(U111+V111),0)</f>
        <v>22.1</v>
      </c>
      <c r="AA111" s="73">
        <f>SUM(AA112:AA116)</f>
        <v>31</v>
      </c>
      <c r="AB111" s="74">
        <f>SUM(AB112:AB116)</f>
        <v>0</v>
      </c>
      <c r="AC111" s="74">
        <f>SUM(AC112:AC115)</f>
        <v>24953</v>
      </c>
      <c r="AD111" s="74">
        <f>IFERROR(AC111/(AA111+AB111),0)</f>
        <v>804.93548387096769</v>
      </c>
      <c r="AE111" s="82">
        <f>SUM(AE112:AE116)</f>
        <v>659.7</v>
      </c>
      <c r="AF111" s="37">
        <f>IFERROR(AE111/(AA111+AB111),0)</f>
        <v>21.280645161290323</v>
      </c>
      <c r="AG111" s="73">
        <f>SUM(AG112:AG116)</f>
        <v>6</v>
      </c>
      <c r="AH111" s="74">
        <f>SUM(AH112:AH116)</f>
        <v>0</v>
      </c>
      <c r="AI111" s="74">
        <f>SUM(AI112:AI115)</f>
        <v>190381</v>
      </c>
      <c r="AJ111" s="74">
        <f>IFERROR(AI111/(AG111+AH111),0)</f>
        <v>31730.166666666668</v>
      </c>
      <c r="AK111" s="82">
        <f>SUM(AK112:AK116)</f>
        <v>3191.46</v>
      </c>
      <c r="AL111" s="37">
        <f>IFERROR(AK111/(AG111+AH111),0)</f>
        <v>531.91</v>
      </c>
      <c r="AM111" s="73">
        <f>SUM(AM112:AM116)</f>
        <v>0</v>
      </c>
      <c r="AN111" s="74">
        <f>SUM(AN112:AN116)</f>
        <v>0</v>
      </c>
      <c r="AO111" s="74">
        <f>SUM(AO112:AO115)</f>
        <v>0</v>
      </c>
      <c r="AP111" s="74">
        <f>IFERROR(AO111/(AM111+AN111),0)</f>
        <v>0</v>
      </c>
      <c r="AQ111" s="82">
        <f>SUM(AQ112:AQ116)</f>
        <v>0</v>
      </c>
      <c r="AR111" s="37">
        <f>IFERROR(AQ111/(AM111+AN111),0)</f>
        <v>0</v>
      </c>
      <c r="AS111" s="73">
        <f>SUM(AS112:AS116)</f>
        <v>0</v>
      </c>
      <c r="AT111" s="74">
        <f>SUM(AT112:AT116)</f>
        <v>0</v>
      </c>
      <c r="AU111" s="74">
        <f>SUM(AU112:AU115)</f>
        <v>0</v>
      </c>
      <c r="AV111" s="74">
        <f>IFERROR(AU111/(AS111+AT111),0)</f>
        <v>0</v>
      </c>
      <c r="AW111" s="82">
        <f>SUM(AW112:AW116)</f>
        <v>0</v>
      </c>
      <c r="AX111" s="37">
        <f>IFERROR(AW111/(AS111+AT111),0)</f>
        <v>0</v>
      </c>
      <c r="AY111" s="73">
        <f>SUM(AY112:AY116)</f>
        <v>0</v>
      </c>
      <c r="AZ111" s="74">
        <f>SUM(AZ112:AZ116)</f>
        <v>0</v>
      </c>
      <c r="BA111" s="74">
        <f>SUM(BA112:BA115)</f>
        <v>0</v>
      </c>
      <c r="BB111" s="74">
        <f>IFERROR(BA111/(AY111+AZ111),0)</f>
        <v>0</v>
      </c>
      <c r="BC111" s="82">
        <f>SUM(BC112:BC116)</f>
        <v>0</v>
      </c>
      <c r="BD111" s="37">
        <f>IFERROR(BC111/(AY111+AZ111),0)</f>
        <v>0</v>
      </c>
      <c r="BE111" s="73">
        <f>SUM(BE112:BE116)</f>
        <v>0</v>
      </c>
      <c r="BF111" s="74">
        <f>SUM(BF112:BF116)</f>
        <v>0</v>
      </c>
      <c r="BG111" s="74">
        <f>SUM(BG112:BG115)</f>
        <v>0</v>
      </c>
      <c r="BH111" s="74">
        <f>IFERROR(BG111/(BE111+BF111),0)</f>
        <v>0</v>
      </c>
      <c r="BI111" s="82">
        <f>SUM(BI112:BI116)</f>
        <v>0</v>
      </c>
      <c r="BJ111" s="37">
        <f>IFERROR(BI111/(BE111+BF111),0)</f>
        <v>0</v>
      </c>
      <c r="BK111" s="73">
        <f>SUM(BK112:BK116)</f>
        <v>1429</v>
      </c>
      <c r="BL111" s="74">
        <f>SUM(BL112:BL116)</f>
        <v>0</v>
      </c>
      <c r="BM111" s="74">
        <f>SUM(BM112:BM115)</f>
        <v>4465633</v>
      </c>
      <c r="BN111" s="74">
        <f>IFERROR(BM111/(BK111+BL111),0)</f>
        <v>3125.0055983205039</v>
      </c>
      <c r="BO111" s="82">
        <f>SUM(BO112:BO116)</f>
        <v>0</v>
      </c>
      <c r="BP111" s="37">
        <f>IFERROR(BO111/(BK111+BL111),0)</f>
        <v>0</v>
      </c>
    </row>
    <row r="112" spans="1:68" ht="19.5" customHeight="1" outlineLevel="1" x14ac:dyDescent="0.3">
      <c r="A112" s="154"/>
      <c r="B112" s="139" t="str" cm="1">
        <f t="array" ref="B112:B116">$B$10:$B$14</f>
        <v>ΟΙΚΙΑΚΟΣ</v>
      </c>
      <c r="C112" s="9">
        <v>456</v>
      </c>
      <c r="D112" s="10"/>
      <c r="E112" s="10">
        <v>352927</v>
      </c>
      <c r="F112" s="10">
        <f>IFERROR(E112/(C112+D112),0)</f>
        <v>773.96271929824559</v>
      </c>
      <c r="G112" s="30">
        <v>5383.26</v>
      </c>
      <c r="H112" s="83">
        <f>IFERROR(G112/(C112+D112),0)</f>
        <v>11.805394736842105</v>
      </c>
      <c r="I112" s="9">
        <v>318</v>
      </c>
      <c r="J112" s="10"/>
      <c r="K112" s="10">
        <v>316654</v>
      </c>
      <c r="L112" s="10">
        <f>IFERROR(K112/(I112+J112),0)</f>
        <v>995.76729559748424</v>
      </c>
      <c r="M112" s="30">
        <v>5697.7</v>
      </c>
      <c r="N112" s="83">
        <f>IFERROR(M112/(I112+J112),0)</f>
        <v>17.917295597484276</v>
      </c>
      <c r="O112" s="9">
        <v>496</v>
      </c>
      <c r="P112" s="10"/>
      <c r="Q112" s="10">
        <v>615848</v>
      </c>
      <c r="R112" s="10">
        <f t="shared" si="223"/>
        <v>1241.6290322580646</v>
      </c>
      <c r="S112" s="30">
        <v>11321.23</v>
      </c>
      <c r="T112" s="83">
        <f t="shared" si="289"/>
        <v>22.825060483870967</v>
      </c>
      <c r="U112" s="9">
        <v>1</v>
      </c>
      <c r="V112" s="10"/>
      <c r="W112" s="10">
        <v>804</v>
      </c>
      <c r="X112" s="10">
        <f>IFERROR(W112/(U112+V112),0)</f>
        <v>804</v>
      </c>
      <c r="Y112" s="30">
        <v>22.1</v>
      </c>
      <c r="Z112" s="83">
        <f>IFERROR(Y112/(U112+V112),0)</f>
        <v>22.1</v>
      </c>
      <c r="AA112" s="9">
        <v>31</v>
      </c>
      <c r="AB112" s="10"/>
      <c r="AC112" s="10">
        <v>24953</v>
      </c>
      <c r="AD112" s="10">
        <f>IFERROR(AC112/(AA112+AB112),0)</f>
        <v>804.93548387096769</v>
      </c>
      <c r="AE112" s="30">
        <v>659.7</v>
      </c>
      <c r="AF112" s="83">
        <f>IFERROR(AE112/(AA112+AB112),0)</f>
        <v>21.280645161290323</v>
      </c>
      <c r="AG112" s="9">
        <v>5</v>
      </c>
      <c r="AH112" s="10"/>
      <c r="AI112" s="10">
        <v>4808</v>
      </c>
      <c r="AJ112" s="10">
        <f>IFERROR(AI112/(AG112+AH112),0)</f>
        <v>961.6</v>
      </c>
      <c r="AK112" s="30">
        <v>133.80000000000001</v>
      </c>
      <c r="AL112" s="83">
        <f>IFERROR(AK112/(AG112+AH112),0)</f>
        <v>26.76</v>
      </c>
      <c r="AM112" s="9"/>
      <c r="AN112" s="10"/>
      <c r="AO112" s="10"/>
      <c r="AP112" s="10">
        <f>IFERROR(AO112/(AM112+AN112),0)</f>
        <v>0</v>
      </c>
      <c r="AQ112" s="30"/>
      <c r="AR112" s="83">
        <f>IFERROR(AQ112/(AM112+AN112),0)</f>
        <v>0</v>
      </c>
      <c r="AS112" s="9"/>
      <c r="AT112" s="10"/>
      <c r="AU112" s="10"/>
      <c r="AV112" s="10">
        <f>IFERROR(AU112/(AS112+AT112),0)</f>
        <v>0</v>
      </c>
      <c r="AW112" s="30"/>
      <c r="AX112" s="83">
        <f>IFERROR(AW112/(AS112+AT112),0)</f>
        <v>0</v>
      </c>
      <c r="AY112" s="9"/>
      <c r="AZ112" s="10"/>
      <c r="BA112" s="10"/>
      <c r="BB112" s="10">
        <f>IFERROR(BA112/(AY112+AZ112),0)</f>
        <v>0</v>
      </c>
      <c r="BC112" s="30"/>
      <c r="BD112" s="83">
        <f>IFERROR(BC112/(AY112+AZ112),0)</f>
        <v>0</v>
      </c>
      <c r="BE112" s="9"/>
      <c r="BF112" s="10"/>
      <c r="BG112" s="10"/>
      <c r="BH112" s="10">
        <f>IFERROR(BG112/(BE112+BF112),0)</f>
        <v>0</v>
      </c>
      <c r="BI112" s="30"/>
      <c r="BJ112" s="83">
        <f>IFERROR(BI112/(BE112+BF112),0)</f>
        <v>0</v>
      </c>
      <c r="BK112" s="9" cm="1">
        <f t="array" ref="BK112">SUM(_xlfn._xlws.FILTER($C112:$BJ112,$C$8:$BJ$8=BK$8))</f>
        <v>1307</v>
      </c>
      <c r="BL112" s="10" cm="1">
        <f t="array" ref="BL112">SUM(_xlfn._xlws.FILTER($C112:$BJ112,$C$8:$BJ$8=BL$8))</f>
        <v>0</v>
      </c>
      <c r="BM112" s="10" cm="1">
        <f t="array" ref="BM112">SUM(_xlfn._xlws.FILTER($C112:$BJ112,$C$8:$BJ$8=BM$8))</f>
        <v>1315994</v>
      </c>
      <c r="BN112" s="10">
        <f>IFERROR(BM112/(BK112+BL112),0)</f>
        <v>1006.8814078041316</v>
      </c>
      <c r="BO112" s="30"/>
      <c r="BP112" s="83">
        <f>IFERROR(BO112/(BK112+BL112),0)</f>
        <v>0</v>
      </c>
    </row>
    <row r="113" spans="1:68" ht="19.5" customHeight="1" outlineLevel="1" x14ac:dyDescent="0.3">
      <c r="A113" s="154"/>
      <c r="B113" s="139" t="str">
        <v>ΕΜΠΟΡΙΚΟΣ</v>
      </c>
      <c r="C113" s="9">
        <v>21</v>
      </c>
      <c r="D113" s="10"/>
      <c r="E113" s="10">
        <v>83721</v>
      </c>
      <c r="F113" s="10">
        <f t="shared" ref="F113:F116" si="351">IFERROR(E113/(C113+D113),0)</f>
        <v>3986.7142857142858</v>
      </c>
      <c r="G113" s="30">
        <v>1226.0900000000001</v>
      </c>
      <c r="H113" s="83">
        <f t="shared" ref="H113:H116" si="352">IFERROR(G113/(C113+D113),0)</f>
        <v>58.385238095238101</v>
      </c>
      <c r="I113" s="9">
        <v>24</v>
      </c>
      <c r="J113" s="10"/>
      <c r="K113" s="10">
        <v>164529</v>
      </c>
      <c r="L113" s="10">
        <f t="shared" ref="L113:L115" si="353">IFERROR(K113/(I113+J113),0)</f>
        <v>6855.375</v>
      </c>
      <c r="M113" s="30">
        <v>2654.6400000000003</v>
      </c>
      <c r="N113" s="83">
        <f t="shared" ref="N113:N116" si="354">IFERROR(M113/(I113+J113),0)</f>
        <v>110.61000000000001</v>
      </c>
      <c r="O113" s="9">
        <v>74</v>
      </c>
      <c r="P113" s="10"/>
      <c r="Q113" s="10">
        <v>1260429</v>
      </c>
      <c r="R113" s="10">
        <f t="shared" si="223"/>
        <v>17032.824324324323</v>
      </c>
      <c r="S113" s="30">
        <v>20945.310000000001</v>
      </c>
      <c r="T113" s="83">
        <f t="shared" si="289"/>
        <v>283.04472972972974</v>
      </c>
      <c r="U113" s="9"/>
      <c r="V113" s="10"/>
      <c r="W113" s="10"/>
      <c r="X113" s="10">
        <f t="shared" ref="X113:X115" si="355">IFERROR(W113/(U113+V113),0)</f>
        <v>0</v>
      </c>
      <c r="Y113" s="30"/>
      <c r="Z113" s="83">
        <f t="shared" ref="Z113:Z116" si="356">IFERROR(Y113/(U113+V113),0)</f>
        <v>0</v>
      </c>
      <c r="AA113" s="9"/>
      <c r="AB113" s="10"/>
      <c r="AC113" s="10"/>
      <c r="AD113" s="10">
        <f t="shared" ref="AD113:AD115" si="357">IFERROR(AC113/(AA113+AB113),0)</f>
        <v>0</v>
      </c>
      <c r="AE113" s="30"/>
      <c r="AF113" s="83">
        <f t="shared" ref="AF113:AF116" si="358">IFERROR(AE113/(AA113+AB113),0)</f>
        <v>0</v>
      </c>
      <c r="AG113" s="9"/>
      <c r="AH113" s="10"/>
      <c r="AI113" s="10"/>
      <c r="AJ113" s="10">
        <f t="shared" ref="AJ113:AJ115" si="359">IFERROR(AI113/(AG113+AH113),0)</f>
        <v>0</v>
      </c>
      <c r="AK113" s="30"/>
      <c r="AL113" s="83">
        <f t="shared" ref="AL113:AL116" si="360">IFERROR(AK113/(AG113+AH113),0)</f>
        <v>0</v>
      </c>
      <c r="AM113" s="9"/>
      <c r="AN113" s="10"/>
      <c r="AO113" s="10"/>
      <c r="AP113" s="10">
        <f t="shared" ref="AP113:AP115" si="361">IFERROR(AO113/(AM113+AN113),0)</f>
        <v>0</v>
      </c>
      <c r="AQ113" s="30"/>
      <c r="AR113" s="83">
        <f t="shared" ref="AR113:AR116" si="362">IFERROR(AQ113/(AM113+AN113),0)</f>
        <v>0</v>
      </c>
      <c r="AS113" s="9"/>
      <c r="AT113" s="10"/>
      <c r="AU113" s="10"/>
      <c r="AV113" s="10">
        <f t="shared" ref="AV113:AV115" si="363">IFERROR(AU113/(AS113+AT113),0)</f>
        <v>0</v>
      </c>
      <c r="AW113" s="30"/>
      <c r="AX113" s="83">
        <f t="shared" ref="AX113:AX116" si="364">IFERROR(AW113/(AS113+AT113),0)</f>
        <v>0</v>
      </c>
      <c r="AY113" s="9"/>
      <c r="AZ113" s="10"/>
      <c r="BA113" s="10"/>
      <c r="BB113" s="10">
        <f t="shared" ref="BB113:BB115" si="365">IFERROR(BA113/(AY113+AZ113),0)</f>
        <v>0</v>
      </c>
      <c r="BC113" s="30"/>
      <c r="BD113" s="83">
        <f t="shared" ref="BD113:BD116" si="366">IFERROR(BC113/(AY113+AZ113),0)</f>
        <v>0</v>
      </c>
      <c r="BE113" s="9"/>
      <c r="BF113" s="10"/>
      <c r="BG113" s="10"/>
      <c r="BH113" s="10">
        <f t="shared" ref="BH113:BH115" si="367">IFERROR(BG113/(BE113+BF113),0)</f>
        <v>0</v>
      </c>
      <c r="BI113" s="30"/>
      <c r="BJ113" s="83">
        <f t="shared" ref="BJ113:BJ116" si="368">IFERROR(BI113/(BE113+BF113),0)</f>
        <v>0</v>
      </c>
      <c r="BK113" s="9" cm="1">
        <f t="array" ref="BK113">SUM(_xlfn._xlws.FILTER($C113:$BJ113,$C$8:$BJ$8=BK$8))</f>
        <v>119</v>
      </c>
      <c r="BL113" s="10" cm="1">
        <f t="array" ref="BL113">SUM(_xlfn._xlws.FILTER($C113:$BJ113,$C$8:$BJ$8=BL$8))</f>
        <v>0</v>
      </c>
      <c r="BM113" s="10" cm="1">
        <f t="array" ref="BM113">SUM(_xlfn._xlws.FILTER($C113:$BJ113,$C$8:$BJ$8=BM$8))</f>
        <v>1508679</v>
      </c>
      <c r="BN113" s="10">
        <f t="shared" ref="BN113:BN115" si="369">IFERROR(BM113/(BK113+BL113),0)</f>
        <v>12677.974789915967</v>
      </c>
      <c r="BO113" s="30"/>
      <c r="BP113" s="83">
        <f t="shared" ref="BP113:BP116" si="370">IFERROR(BO113/(BK113+BL113),0)</f>
        <v>0</v>
      </c>
    </row>
    <row r="114" spans="1:68" ht="19.5" customHeight="1" outlineLevel="1" x14ac:dyDescent="0.3">
      <c r="A114" s="154"/>
      <c r="B114" s="139" t="str">
        <v>CNG</v>
      </c>
      <c r="C114" s="9"/>
      <c r="D114" s="10"/>
      <c r="E114" s="10"/>
      <c r="F114" s="10">
        <f t="shared" si="351"/>
        <v>0</v>
      </c>
      <c r="G114" s="30"/>
      <c r="H114" s="83">
        <f t="shared" si="352"/>
        <v>0</v>
      </c>
      <c r="I114" s="9"/>
      <c r="J114" s="10"/>
      <c r="K114" s="10"/>
      <c r="L114" s="10">
        <f t="shared" si="353"/>
        <v>0</v>
      </c>
      <c r="M114" s="30"/>
      <c r="N114" s="83">
        <f t="shared" si="354"/>
        <v>0</v>
      </c>
      <c r="O114" s="9" t="s">
        <v>104</v>
      </c>
      <c r="P114" s="10"/>
      <c r="Q114" s="10" t="s">
        <v>104</v>
      </c>
      <c r="R114" s="10">
        <f t="shared" si="223"/>
        <v>0</v>
      </c>
      <c r="S114" s="30" t="s">
        <v>104</v>
      </c>
      <c r="T114" s="83">
        <f t="shared" si="289"/>
        <v>0</v>
      </c>
      <c r="U114" s="9"/>
      <c r="V114" s="10"/>
      <c r="W114" s="10"/>
      <c r="X114" s="10">
        <f t="shared" si="355"/>
        <v>0</v>
      </c>
      <c r="Y114" s="30"/>
      <c r="Z114" s="83">
        <f t="shared" si="356"/>
        <v>0</v>
      </c>
      <c r="AA114" s="9"/>
      <c r="AB114" s="10"/>
      <c r="AC114" s="10"/>
      <c r="AD114" s="10">
        <f t="shared" si="357"/>
        <v>0</v>
      </c>
      <c r="AE114" s="30"/>
      <c r="AF114" s="83">
        <f t="shared" si="358"/>
        <v>0</v>
      </c>
      <c r="AG114" s="9"/>
      <c r="AH114" s="10"/>
      <c r="AI114" s="10"/>
      <c r="AJ114" s="10">
        <f t="shared" si="359"/>
        <v>0</v>
      </c>
      <c r="AK114" s="30"/>
      <c r="AL114" s="83">
        <f t="shared" si="360"/>
        <v>0</v>
      </c>
      <c r="AM114" s="9"/>
      <c r="AN114" s="10"/>
      <c r="AO114" s="10"/>
      <c r="AP114" s="10">
        <f t="shared" si="361"/>
        <v>0</v>
      </c>
      <c r="AQ114" s="30"/>
      <c r="AR114" s="83">
        <f t="shared" si="362"/>
        <v>0</v>
      </c>
      <c r="AS114" s="9"/>
      <c r="AT114" s="10"/>
      <c r="AU114" s="10"/>
      <c r="AV114" s="10">
        <f t="shared" si="363"/>
        <v>0</v>
      </c>
      <c r="AW114" s="30"/>
      <c r="AX114" s="83">
        <f t="shared" si="364"/>
        <v>0</v>
      </c>
      <c r="AY114" s="9"/>
      <c r="AZ114" s="10"/>
      <c r="BA114" s="10"/>
      <c r="BB114" s="10">
        <f t="shared" si="365"/>
        <v>0</v>
      </c>
      <c r="BC114" s="30"/>
      <c r="BD114" s="83">
        <f t="shared" si="366"/>
        <v>0</v>
      </c>
      <c r="BE114" s="9"/>
      <c r="BF114" s="10"/>
      <c r="BG114" s="10"/>
      <c r="BH114" s="10">
        <f t="shared" si="367"/>
        <v>0</v>
      </c>
      <c r="BI114" s="30"/>
      <c r="BJ114" s="83">
        <f t="shared" si="368"/>
        <v>0</v>
      </c>
      <c r="BK114" s="9" cm="1">
        <f t="array" ref="BK114">SUM(_xlfn._xlws.FILTER($C114:$BJ114,$C$8:$BJ$8=BK$8))</f>
        <v>0</v>
      </c>
      <c r="BL114" s="10" cm="1">
        <f t="array" ref="BL114">SUM(_xlfn._xlws.FILTER($C114:$BJ114,$C$8:$BJ$8=BL$8))</f>
        <v>0</v>
      </c>
      <c r="BM114" s="10" cm="1">
        <f t="array" ref="BM114">SUM(_xlfn._xlws.FILTER($C114:$BJ114,$C$8:$BJ$8=BM$8))</f>
        <v>0</v>
      </c>
      <c r="BN114" s="10">
        <f t="shared" si="369"/>
        <v>0</v>
      </c>
      <c r="BO114" s="30"/>
      <c r="BP114" s="83">
        <f t="shared" si="370"/>
        <v>0</v>
      </c>
    </row>
    <row r="115" spans="1:68" ht="19.2" customHeight="1" outlineLevel="1" x14ac:dyDescent="0.3">
      <c r="A115" s="154"/>
      <c r="B115" s="139" t="str">
        <v>ΒΙΟΜΗΧΑΝΙΚΟΣ</v>
      </c>
      <c r="C115" s="9">
        <v>1</v>
      </c>
      <c r="D115" s="10"/>
      <c r="E115" s="10">
        <v>1339204</v>
      </c>
      <c r="F115" s="10">
        <f t="shared" si="351"/>
        <v>1339204</v>
      </c>
      <c r="G115" s="30">
        <v>2678.82</v>
      </c>
      <c r="H115" s="83">
        <f t="shared" si="352"/>
        <v>2678.82</v>
      </c>
      <c r="I115" s="9"/>
      <c r="J115" s="10"/>
      <c r="K115" s="10"/>
      <c r="L115" s="10">
        <f t="shared" si="353"/>
        <v>0</v>
      </c>
      <c r="M115" s="30"/>
      <c r="N115" s="83">
        <f t="shared" si="354"/>
        <v>0</v>
      </c>
      <c r="O115" s="9">
        <v>1</v>
      </c>
      <c r="P115" s="10"/>
      <c r="Q115" s="10">
        <v>116183</v>
      </c>
      <c r="R115" s="10">
        <f t="shared" si="223"/>
        <v>116183</v>
      </c>
      <c r="S115" s="30">
        <v>606.6</v>
      </c>
      <c r="T115" s="83">
        <f t="shared" si="289"/>
        <v>606.6</v>
      </c>
      <c r="U115" s="9"/>
      <c r="V115" s="10"/>
      <c r="W115" s="10"/>
      <c r="X115" s="10">
        <f t="shared" si="355"/>
        <v>0</v>
      </c>
      <c r="Y115" s="30"/>
      <c r="Z115" s="83">
        <f t="shared" si="356"/>
        <v>0</v>
      </c>
      <c r="AA115" s="9"/>
      <c r="AB115" s="10"/>
      <c r="AC115" s="10"/>
      <c r="AD115" s="10">
        <f t="shared" si="357"/>
        <v>0</v>
      </c>
      <c r="AE115" s="30"/>
      <c r="AF115" s="83">
        <f t="shared" si="358"/>
        <v>0</v>
      </c>
      <c r="AG115" s="9">
        <v>1</v>
      </c>
      <c r="AH115" s="10"/>
      <c r="AI115" s="10">
        <v>185573</v>
      </c>
      <c r="AJ115" s="10">
        <f t="shared" si="359"/>
        <v>185573</v>
      </c>
      <c r="AK115" s="30">
        <v>3057.66</v>
      </c>
      <c r="AL115" s="83">
        <f t="shared" si="360"/>
        <v>3057.66</v>
      </c>
      <c r="AM115" s="9"/>
      <c r="AN115" s="10"/>
      <c r="AO115" s="10"/>
      <c r="AP115" s="10">
        <f t="shared" si="361"/>
        <v>0</v>
      </c>
      <c r="AQ115" s="30"/>
      <c r="AR115" s="83">
        <f t="shared" si="362"/>
        <v>0</v>
      </c>
      <c r="AS115" s="9"/>
      <c r="AT115" s="10"/>
      <c r="AU115" s="10"/>
      <c r="AV115" s="10">
        <f t="shared" si="363"/>
        <v>0</v>
      </c>
      <c r="AW115" s="30"/>
      <c r="AX115" s="83">
        <f t="shared" si="364"/>
        <v>0</v>
      </c>
      <c r="AY115" s="9"/>
      <c r="AZ115" s="10"/>
      <c r="BA115" s="10"/>
      <c r="BB115" s="10">
        <f t="shared" si="365"/>
        <v>0</v>
      </c>
      <c r="BC115" s="30"/>
      <c r="BD115" s="83">
        <f t="shared" si="366"/>
        <v>0</v>
      </c>
      <c r="BE115" s="9"/>
      <c r="BF115" s="10"/>
      <c r="BG115" s="10"/>
      <c r="BH115" s="10">
        <f t="shared" si="367"/>
        <v>0</v>
      </c>
      <c r="BI115" s="30"/>
      <c r="BJ115" s="83">
        <f t="shared" si="368"/>
        <v>0</v>
      </c>
      <c r="BK115" s="9" cm="1">
        <f t="array" ref="BK115">SUM(_xlfn._xlws.FILTER($C115:$BJ115,$C$8:$BJ$8=BK$8))</f>
        <v>3</v>
      </c>
      <c r="BL115" s="10" cm="1">
        <f t="array" ref="BL115">SUM(_xlfn._xlws.FILTER($C115:$BJ115,$C$8:$BJ$8=BL$8))</f>
        <v>0</v>
      </c>
      <c r="BM115" s="10" cm="1">
        <f t="array" ref="BM115">SUM(_xlfn._xlws.FILTER($C115:$BJ115,$C$8:$BJ$8=BM$8))</f>
        <v>1640960</v>
      </c>
      <c r="BN115" s="10">
        <f t="shared" si="369"/>
        <v>546986.66666666663</v>
      </c>
      <c r="BO115" s="30"/>
      <c r="BP115" s="83">
        <f t="shared" si="370"/>
        <v>0</v>
      </c>
    </row>
    <row r="116" spans="1:68" ht="19.2" customHeight="1" outlineLevel="1" thickBot="1" x14ac:dyDescent="0.35">
      <c r="A116" s="155"/>
      <c r="B116" s="139" t="str">
        <v>ΚΛΙΜΑΤΙΣΜΟΣ / ΣΥΜΠΑΡΑΓΩΓΗ</v>
      </c>
      <c r="C116" s="160"/>
      <c r="D116" s="148"/>
      <c r="E116" s="157"/>
      <c r="F116" s="10">
        <f t="shared" si="351"/>
        <v>0</v>
      </c>
      <c r="G116" s="140"/>
      <c r="H116" s="83">
        <f t="shared" si="352"/>
        <v>0</v>
      </c>
      <c r="I116" s="160"/>
      <c r="J116" s="148"/>
      <c r="K116" s="157"/>
      <c r="L116" s="10">
        <f>IFERROR(K116/(I116+J116),0)</f>
        <v>0</v>
      </c>
      <c r="M116" s="140"/>
      <c r="N116" s="83">
        <f t="shared" si="354"/>
        <v>0</v>
      </c>
      <c r="O116" s="160" t="s">
        <v>104</v>
      </c>
      <c r="P116" s="148"/>
      <c r="Q116" s="157" t="s">
        <v>104</v>
      </c>
      <c r="R116" s="10">
        <f t="shared" si="223"/>
        <v>0</v>
      </c>
      <c r="S116" s="140" t="s">
        <v>104</v>
      </c>
      <c r="T116" s="83">
        <f t="shared" si="289"/>
        <v>0</v>
      </c>
      <c r="U116" s="160"/>
      <c r="V116" s="148"/>
      <c r="W116" s="157"/>
      <c r="X116" s="10">
        <f>IFERROR(W116/(U116+V116),0)</f>
        <v>0</v>
      </c>
      <c r="Y116" s="140"/>
      <c r="Z116" s="83">
        <f t="shared" si="356"/>
        <v>0</v>
      </c>
      <c r="AA116" s="160"/>
      <c r="AB116" s="148"/>
      <c r="AC116" s="157"/>
      <c r="AD116" s="10">
        <f>IFERROR(AC116/(AA116+AB116),0)</f>
        <v>0</v>
      </c>
      <c r="AE116" s="140"/>
      <c r="AF116" s="83">
        <f t="shared" si="358"/>
        <v>0</v>
      </c>
      <c r="AG116" s="160"/>
      <c r="AH116" s="148"/>
      <c r="AI116" s="157"/>
      <c r="AJ116" s="10">
        <f>IFERROR(AI116/(AG116+AH116),0)</f>
        <v>0</v>
      </c>
      <c r="AK116" s="140"/>
      <c r="AL116" s="83">
        <f t="shared" si="360"/>
        <v>0</v>
      </c>
      <c r="AM116" s="160"/>
      <c r="AN116" s="148"/>
      <c r="AO116" s="157"/>
      <c r="AP116" s="10">
        <f>IFERROR(AO116/(AM116+AN116),0)</f>
        <v>0</v>
      </c>
      <c r="AQ116" s="140"/>
      <c r="AR116" s="83">
        <f t="shared" si="362"/>
        <v>0</v>
      </c>
      <c r="AS116" s="160"/>
      <c r="AT116" s="148"/>
      <c r="AU116" s="157"/>
      <c r="AV116" s="10">
        <f>IFERROR(AU116/(AS116+AT116),0)</f>
        <v>0</v>
      </c>
      <c r="AW116" s="140"/>
      <c r="AX116" s="83">
        <f t="shared" si="364"/>
        <v>0</v>
      </c>
      <c r="AY116" s="160"/>
      <c r="AZ116" s="148"/>
      <c r="BA116" s="157"/>
      <c r="BB116" s="10">
        <f>IFERROR(BA116/(AY116+AZ116),0)</f>
        <v>0</v>
      </c>
      <c r="BC116" s="140"/>
      <c r="BD116" s="83">
        <f t="shared" si="366"/>
        <v>0</v>
      </c>
      <c r="BE116" s="160"/>
      <c r="BF116" s="148"/>
      <c r="BG116" s="157"/>
      <c r="BH116" s="10">
        <f>IFERROR(BG116/(BE116+BF116),0)</f>
        <v>0</v>
      </c>
      <c r="BI116" s="140"/>
      <c r="BJ116" s="83">
        <f t="shared" si="368"/>
        <v>0</v>
      </c>
      <c r="BK116" s="160" cm="1">
        <f t="array" ref="BK116">SUM(_xlfn._xlws.FILTER($C116:$BJ116,$C$8:$BJ$8=BK$8))</f>
        <v>0</v>
      </c>
      <c r="BL116" s="148" cm="1">
        <f t="array" ref="BL116">SUM(_xlfn._xlws.FILTER($C116:$BJ116,$C$8:$BJ$8=BL$8))</f>
        <v>0</v>
      </c>
      <c r="BM116" s="157" cm="1">
        <f t="array" ref="BM116">SUM(_xlfn._xlws.FILTER($C116:$BJ116,$C$8:$BJ$8=BM$8))</f>
        <v>0</v>
      </c>
      <c r="BN116" s="10">
        <f>IFERROR(BM116/(BK116+BL116),0)</f>
        <v>0</v>
      </c>
      <c r="BO116" s="140"/>
      <c r="BP116" s="83">
        <f t="shared" si="370"/>
        <v>0</v>
      </c>
    </row>
    <row r="117" spans="1:68" ht="19.95" customHeight="1" outlineLevel="1" x14ac:dyDescent="0.3">
      <c r="A117" s="153">
        <v>19</v>
      </c>
      <c r="B117" s="141" t="s">
        <v>168</v>
      </c>
      <c r="C117" s="73">
        <f>SUM(C118:C122)</f>
        <v>664</v>
      </c>
      <c r="D117" s="74">
        <v>0</v>
      </c>
      <c r="E117" s="74">
        <f>SUM(E118:E121)</f>
        <v>535224</v>
      </c>
      <c r="F117" s="74">
        <f>IFERROR(E117/(C117+D117),0)</f>
        <v>806.06024096385545</v>
      </c>
      <c r="G117" s="82">
        <f>SUM(G118:G122)</f>
        <v>8117.01</v>
      </c>
      <c r="H117" s="37">
        <f>IFERROR(G117/(C117+D117),0)</f>
        <v>12.22441265060241</v>
      </c>
      <c r="I117" s="73">
        <f>SUM(I118:I122)</f>
        <v>366</v>
      </c>
      <c r="J117" s="74">
        <f>SUM(J118:J122)</f>
        <v>0</v>
      </c>
      <c r="K117" s="74">
        <f>SUM(K118:K121)</f>
        <v>297773</v>
      </c>
      <c r="L117" s="74">
        <f>IFERROR(K117/(I117+J117),0)</f>
        <v>813.58743169398906</v>
      </c>
      <c r="M117" s="82">
        <f>SUM(M118:M122)</f>
        <v>5590.85</v>
      </c>
      <c r="N117" s="37">
        <f>IFERROR(M117/(I117+J117),0)</f>
        <v>15.275546448087432</v>
      </c>
      <c r="O117" s="73">
        <f>SUM(O118:O122)</f>
        <v>374</v>
      </c>
      <c r="P117" s="74">
        <f>SUM(P118:P122)</f>
        <v>0</v>
      </c>
      <c r="Q117" s="74">
        <f>SUM(Q118:Q122)</f>
        <v>400337</v>
      </c>
      <c r="R117" s="74">
        <f t="shared" si="223"/>
        <v>1070.4197860962568</v>
      </c>
      <c r="S117" s="82">
        <f>SUM(S118:S122)</f>
        <v>7531.3</v>
      </c>
      <c r="T117" s="37">
        <f t="shared" si="289"/>
        <v>20.137165775401069</v>
      </c>
      <c r="U117" s="73">
        <f>SUM(U118:U122)</f>
        <v>4</v>
      </c>
      <c r="V117" s="74">
        <f>SUM(V118:V122)</f>
        <v>0</v>
      </c>
      <c r="W117" s="74">
        <f>SUM(W118:W121)</f>
        <v>2827</v>
      </c>
      <c r="X117" s="74">
        <f>IFERROR(W117/(U117+V117),0)</f>
        <v>706.75</v>
      </c>
      <c r="Y117" s="82">
        <f>SUM(Y118:Y122)</f>
        <v>73.77</v>
      </c>
      <c r="Z117" s="37">
        <f>IFERROR(Y117/(U117+V117),0)</f>
        <v>18.442499999999999</v>
      </c>
      <c r="AA117" s="73">
        <f>SUM(AA118:AA122)</f>
        <v>13</v>
      </c>
      <c r="AB117" s="74">
        <f>SUM(AB118:AB122)</f>
        <v>0</v>
      </c>
      <c r="AC117" s="74">
        <f>SUM(AC118:AC121)</f>
        <v>10373</v>
      </c>
      <c r="AD117" s="74">
        <f>IFERROR(AC117/(AA117+AB117),0)</f>
        <v>797.92307692307691</v>
      </c>
      <c r="AE117" s="82">
        <f>SUM(AE118:AE122)</f>
        <v>276.62</v>
      </c>
      <c r="AF117" s="37">
        <f>IFERROR(AE117/(AA117+AB117),0)</f>
        <v>21.278461538461539</v>
      </c>
      <c r="AG117" s="73">
        <f>SUM(AG118:AG122)</f>
        <v>5</v>
      </c>
      <c r="AH117" s="74">
        <f>SUM(AH118:AH122)</f>
        <v>0</v>
      </c>
      <c r="AI117" s="74">
        <f>SUM(AI118:AI121)</f>
        <v>5978</v>
      </c>
      <c r="AJ117" s="74">
        <f>IFERROR(AI117/(AG117+AH117),0)</f>
        <v>1195.5999999999999</v>
      </c>
      <c r="AK117" s="82">
        <f>SUM(AK118:AK122)</f>
        <v>159.58000000000001</v>
      </c>
      <c r="AL117" s="37">
        <f>IFERROR(AK117/(AG117+AH117),0)</f>
        <v>31.916000000000004</v>
      </c>
      <c r="AM117" s="73">
        <f>SUM(AM118:AM122)</f>
        <v>0</v>
      </c>
      <c r="AN117" s="74">
        <f>SUM(AN118:AN122)</f>
        <v>0</v>
      </c>
      <c r="AO117" s="74">
        <f>SUM(AO118:AO121)</f>
        <v>0</v>
      </c>
      <c r="AP117" s="74">
        <f>IFERROR(AO117/(AM117+AN117),0)</f>
        <v>0</v>
      </c>
      <c r="AQ117" s="82">
        <f>SUM(AQ118:AQ122)</f>
        <v>0</v>
      </c>
      <c r="AR117" s="37">
        <f>IFERROR(AQ117/(AM117+AN117),0)</f>
        <v>0</v>
      </c>
      <c r="AS117" s="73">
        <f>SUM(AS118:AS122)</f>
        <v>0</v>
      </c>
      <c r="AT117" s="74">
        <f>SUM(AT118:AT122)</f>
        <v>0</v>
      </c>
      <c r="AU117" s="74">
        <f>SUM(AU118:AU121)</f>
        <v>0</v>
      </c>
      <c r="AV117" s="74">
        <f>IFERROR(AU117/(AS117+AT117),0)</f>
        <v>0</v>
      </c>
      <c r="AW117" s="82">
        <f>SUM(AW118:AW122)</f>
        <v>0</v>
      </c>
      <c r="AX117" s="37">
        <f>IFERROR(AW117/(AS117+AT117),0)</f>
        <v>0</v>
      </c>
      <c r="AY117" s="73">
        <f>SUM(AY118:AY122)</f>
        <v>0</v>
      </c>
      <c r="AZ117" s="74">
        <f>SUM(AZ118:AZ122)</f>
        <v>0</v>
      </c>
      <c r="BA117" s="74">
        <f>SUM(BA118:BA121)</f>
        <v>0</v>
      </c>
      <c r="BB117" s="74">
        <f>IFERROR(BA117/(AY117+AZ117),0)</f>
        <v>0</v>
      </c>
      <c r="BC117" s="82">
        <f>SUM(BC118:BC122)</f>
        <v>0</v>
      </c>
      <c r="BD117" s="37">
        <f>IFERROR(BC117/(AY117+AZ117),0)</f>
        <v>0</v>
      </c>
      <c r="BE117" s="73">
        <f>SUM(BE118:BE122)</f>
        <v>0</v>
      </c>
      <c r="BF117" s="74">
        <f>SUM(BF118:BF122)</f>
        <v>0</v>
      </c>
      <c r="BG117" s="74">
        <f>SUM(BG118:BG121)</f>
        <v>0</v>
      </c>
      <c r="BH117" s="74">
        <f>IFERROR(BG117/(BE117+BF117),0)</f>
        <v>0</v>
      </c>
      <c r="BI117" s="82">
        <f>SUM(BI118:BI122)</f>
        <v>0</v>
      </c>
      <c r="BJ117" s="37">
        <f>IFERROR(BI117/(BE117+BF117),0)</f>
        <v>0</v>
      </c>
      <c r="BK117" s="73">
        <f>SUM(BK118:BK122)</f>
        <v>1426</v>
      </c>
      <c r="BL117" s="74">
        <f>SUM(BL118:BL122)</f>
        <v>0</v>
      </c>
      <c r="BM117" s="74">
        <f>SUM(BM118:BM121)</f>
        <v>1252512</v>
      </c>
      <c r="BN117" s="74">
        <f>IFERROR(BM117/(BK117+BL117),0)</f>
        <v>878.33941093969145</v>
      </c>
      <c r="BO117" s="82">
        <f>SUM(BO118:BO122)</f>
        <v>0</v>
      </c>
      <c r="BP117" s="37">
        <f>IFERROR(BO117/(BK117+BL117),0)</f>
        <v>0</v>
      </c>
    </row>
    <row r="118" spans="1:68" ht="19.5" customHeight="1" outlineLevel="1" x14ac:dyDescent="0.3">
      <c r="A118" s="154"/>
      <c r="B118" s="139" t="str" cm="1">
        <f t="array" ref="B118:B122">$B$10:$B$14</f>
        <v>ΟΙΚΙΑΚΟΣ</v>
      </c>
      <c r="C118" s="9">
        <v>654</v>
      </c>
      <c r="D118" s="10"/>
      <c r="E118" s="10">
        <v>528587</v>
      </c>
      <c r="F118" s="10">
        <f>IFERROR(E118/(C118+D118),0)</f>
        <v>808.23700305810394</v>
      </c>
      <c r="G118" s="30">
        <v>7962.39</v>
      </c>
      <c r="H118" s="83">
        <f>IFERROR(G118/(C118+D118),0)</f>
        <v>12.174908256880734</v>
      </c>
      <c r="I118" s="9">
        <v>356</v>
      </c>
      <c r="J118" s="10"/>
      <c r="K118" s="10">
        <v>284272</v>
      </c>
      <c r="L118" s="10">
        <f>IFERROR(K118/(I118+J118),0)</f>
        <v>798.51685393258424</v>
      </c>
      <c r="M118" s="30">
        <v>5338.71</v>
      </c>
      <c r="N118" s="83">
        <f>IFERROR(M118/(I118+J118),0)</f>
        <v>14.996376404494383</v>
      </c>
      <c r="O118" s="9">
        <v>354</v>
      </c>
      <c r="P118" s="10"/>
      <c r="Q118" s="10">
        <v>277754</v>
      </c>
      <c r="R118" s="10">
        <f t="shared" si="223"/>
        <v>784.6158192090395</v>
      </c>
      <c r="S118" s="30">
        <v>5289.17</v>
      </c>
      <c r="T118" s="83">
        <f t="shared" si="289"/>
        <v>14.941158192090395</v>
      </c>
      <c r="U118" s="9">
        <v>4</v>
      </c>
      <c r="V118" s="10"/>
      <c r="W118" s="10">
        <v>2827</v>
      </c>
      <c r="X118" s="10">
        <f>IFERROR(W118/(U118+V118),0)</f>
        <v>706.75</v>
      </c>
      <c r="Y118" s="30">
        <v>73.77</v>
      </c>
      <c r="Z118" s="83">
        <f>IFERROR(Y118/(U118+V118),0)</f>
        <v>18.442499999999999</v>
      </c>
      <c r="AA118" s="9">
        <v>13</v>
      </c>
      <c r="AB118" s="10"/>
      <c r="AC118" s="10">
        <v>10373</v>
      </c>
      <c r="AD118" s="10">
        <f>IFERROR(AC118/(AA118+AB118),0)</f>
        <v>797.92307692307691</v>
      </c>
      <c r="AE118" s="30">
        <v>276.62</v>
      </c>
      <c r="AF118" s="83">
        <f>IFERROR(AE118/(AA118+AB118),0)</f>
        <v>21.278461538461539</v>
      </c>
      <c r="AG118" s="9">
        <v>5</v>
      </c>
      <c r="AH118" s="10"/>
      <c r="AI118" s="10">
        <v>5978</v>
      </c>
      <c r="AJ118" s="10">
        <f>IFERROR(AI118/(AG118+AH118),0)</f>
        <v>1195.5999999999999</v>
      </c>
      <c r="AK118" s="30">
        <v>159.58000000000001</v>
      </c>
      <c r="AL118" s="83">
        <f>IFERROR(AK118/(AG118+AH118),0)</f>
        <v>31.916000000000004</v>
      </c>
      <c r="AM118" s="9"/>
      <c r="AN118" s="10"/>
      <c r="AO118" s="10"/>
      <c r="AP118" s="10">
        <f>IFERROR(AO118/(AM118+AN118),0)</f>
        <v>0</v>
      </c>
      <c r="AQ118" s="30"/>
      <c r="AR118" s="83">
        <f>IFERROR(AQ118/(AM118+AN118),0)</f>
        <v>0</v>
      </c>
      <c r="AS118" s="9"/>
      <c r="AT118" s="10"/>
      <c r="AU118" s="10"/>
      <c r="AV118" s="10">
        <f>IFERROR(AU118/(AS118+AT118),0)</f>
        <v>0</v>
      </c>
      <c r="AW118" s="30"/>
      <c r="AX118" s="83">
        <f>IFERROR(AW118/(AS118+AT118),0)</f>
        <v>0</v>
      </c>
      <c r="AY118" s="9"/>
      <c r="AZ118" s="10"/>
      <c r="BA118" s="10"/>
      <c r="BB118" s="10">
        <f>IFERROR(BA118/(AY118+AZ118),0)</f>
        <v>0</v>
      </c>
      <c r="BC118" s="30"/>
      <c r="BD118" s="83">
        <f>IFERROR(BC118/(AY118+AZ118),0)</f>
        <v>0</v>
      </c>
      <c r="BE118" s="9"/>
      <c r="BF118" s="10"/>
      <c r="BG118" s="10"/>
      <c r="BH118" s="10">
        <f>IFERROR(BG118/(BE118+BF118),0)</f>
        <v>0</v>
      </c>
      <c r="BI118" s="30"/>
      <c r="BJ118" s="83">
        <f>IFERROR(BI118/(BE118+BF118),0)</f>
        <v>0</v>
      </c>
      <c r="BK118" s="9" cm="1">
        <f t="array" ref="BK118">SUM(_xlfn._xlws.FILTER($C118:$BJ118,$C$8:$BJ$8=BK$8))</f>
        <v>1386</v>
      </c>
      <c r="BL118" s="10" cm="1">
        <f t="array" ref="BL118">SUM(_xlfn._xlws.FILTER($C118:$BJ118,$C$8:$BJ$8=BL$8))</f>
        <v>0</v>
      </c>
      <c r="BM118" s="10" cm="1">
        <f t="array" ref="BM118">SUM(_xlfn._xlws.FILTER($C118:$BJ118,$C$8:$BJ$8=BM$8))</f>
        <v>1109791</v>
      </c>
      <c r="BN118" s="10">
        <f>IFERROR(BM118/(BK118+BL118),0)</f>
        <v>800.71500721500718</v>
      </c>
      <c r="BO118" s="30"/>
      <c r="BP118" s="83">
        <f>IFERROR(BO118/(BK118+BL118),0)</f>
        <v>0</v>
      </c>
    </row>
    <row r="119" spans="1:68" ht="19.5" customHeight="1" outlineLevel="1" x14ac:dyDescent="0.3">
      <c r="A119" s="154"/>
      <c r="B119" s="139" t="str">
        <v>ΕΜΠΟΡΙΚΟΣ</v>
      </c>
      <c r="C119" s="9">
        <v>10</v>
      </c>
      <c r="D119" s="10"/>
      <c r="E119" s="10">
        <v>6637</v>
      </c>
      <c r="F119" s="10">
        <f t="shared" ref="F119:F122" si="371">IFERROR(E119/(C119+D119),0)</f>
        <v>663.7</v>
      </c>
      <c r="G119" s="30">
        <v>154.62</v>
      </c>
      <c r="H119" s="83">
        <f t="shared" ref="H119:H122" si="372">IFERROR(G119/(C119+D119),0)</f>
        <v>15.462</v>
      </c>
      <c r="I119" s="9">
        <v>10</v>
      </c>
      <c r="J119" s="10"/>
      <c r="K119" s="10">
        <v>13501</v>
      </c>
      <c r="L119" s="10">
        <f t="shared" ref="L119:L121" si="373">IFERROR(K119/(I119+J119),0)</f>
        <v>1350.1</v>
      </c>
      <c r="M119" s="30">
        <v>252.14</v>
      </c>
      <c r="N119" s="83">
        <f t="shared" ref="N119:N122" si="374">IFERROR(M119/(I119+J119),0)</f>
        <v>25.213999999999999</v>
      </c>
      <c r="O119" s="9">
        <v>20</v>
      </c>
      <c r="P119" s="10"/>
      <c r="Q119" s="10">
        <v>122583</v>
      </c>
      <c r="R119" s="10">
        <f t="shared" si="223"/>
        <v>6129.15</v>
      </c>
      <c r="S119" s="30">
        <v>2242.13</v>
      </c>
      <c r="T119" s="83">
        <f t="shared" si="289"/>
        <v>112.10650000000001</v>
      </c>
      <c r="U119" s="9"/>
      <c r="V119" s="10"/>
      <c r="W119" s="10"/>
      <c r="X119" s="10">
        <f t="shared" ref="X119:X121" si="375">IFERROR(W119/(U119+V119),0)</f>
        <v>0</v>
      </c>
      <c r="Y119" s="30"/>
      <c r="Z119" s="83">
        <f t="shared" ref="Z119:Z122" si="376">IFERROR(Y119/(U119+V119),0)</f>
        <v>0</v>
      </c>
      <c r="AA119" s="9"/>
      <c r="AB119" s="10"/>
      <c r="AC119" s="10"/>
      <c r="AD119" s="10">
        <f t="shared" ref="AD119:AD121" si="377">IFERROR(AC119/(AA119+AB119),0)</f>
        <v>0</v>
      </c>
      <c r="AE119" s="30"/>
      <c r="AF119" s="83">
        <f t="shared" ref="AF119:AF122" si="378">IFERROR(AE119/(AA119+AB119),0)</f>
        <v>0</v>
      </c>
      <c r="AG119" s="9"/>
      <c r="AH119" s="10"/>
      <c r="AI119" s="10"/>
      <c r="AJ119" s="10">
        <f t="shared" ref="AJ119:AJ121" si="379">IFERROR(AI119/(AG119+AH119),0)</f>
        <v>0</v>
      </c>
      <c r="AK119" s="30"/>
      <c r="AL119" s="83">
        <f t="shared" ref="AL119:AL122" si="380">IFERROR(AK119/(AG119+AH119),0)</f>
        <v>0</v>
      </c>
      <c r="AM119" s="9"/>
      <c r="AN119" s="10"/>
      <c r="AO119" s="10"/>
      <c r="AP119" s="10">
        <f t="shared" ref="AP119:AP121" si="381">IFERROR(AO119/(AM119+AN119),0)</f>
        <v>0</v>
      </c>
      <c r="AQ119" s="30"/>
      <c r="AR119" s="83">
        <f t="shared" ref="AR119:AR122" si="382">IFERROR(AQ119/(AM119+AN119),0)</f>
        <v>0</v>
      </c>
      <c r="AS119" s="9"/>
      <c r="AT119" s="10"/>
      <c r="AU119" s="10"/>
      <c r="AV119" s="10">
        <f t="shared" ref="AV119:AV121" si="383">IFERROR(AU119/(AS119+AT119),0)</f>
        <v>0</v>
      </c>
      <c r="AW119" s="30"/>
      <c r="AX119" s="83">
        <f t="shared" ref="AX119:AX122" si="384">IFERROR(AW119/(AS119+AT119),0)</f>
        <v>0</v>
      </c>
      <c r="AY119" s="9"/>
      <c r="AZ119" s="10"/>
      <c r="BA119" s="10"/>
      <c r="BB119" s="10">
        <f t="shared" ref="BB119:BB121" si="385">IFERROR(BA119/(AY119+AZ119),0)</f>
        <v>0</v>
      </c>
      <c r="BC119" s="30"/>
      <c r="BD119" s="83">
        <f t="shared" ref="BD119:BD122" si="386">IFERROR(BC119/(AY119+AZ119),0)</f>
        <v>0</v>
      </c>
      <c r="BE119" s="9"/>
      <c r="BF119" s="10"/>
      <c r="BG119" s="10"/>
      <c r="BH119" s="10">
        <f t="shared" ref="BH119:BH121" si="387">IFERROR(BG119/(BE119+BF119),0)</f>
        <v>0</v>
      </c>
      <c r="BI119" s="30"/>
      <c r="BJ119" s="83">
        <f t="shared" ref="BJ119:BJ122" si="388">IFERROR(BI119/(BE119+BF119),0)</f>
        <v>0</v>
      </c>
      <c r="BK119" s="9" cm="1">
        <f t="array" ref="BK119">SUM(_xlfn._xlws.FILTER($C119:$BJ119,$C$8:$BJ$8=BK$8))</f>
        <v>40</v>
      </c>
      <c r="BL119" s="10" cm="1">
        <f t="array" ref="BL119">SUM(_xlfn._xlws.FILTER($C119:$BJ119,$C$8:$BJ$8=BL$8))</f>
        <v>0</v>
      </c>
      <c r="BM119" s="10" cm="1">
        <f t="array" ref="BM119">SUM(_xlfn._xlws.FILTER($C119:$BJ119,$C$8:$BJ$8=BM$8))</f>
        <v>142721</v>
      </c>
      <c r="BN119" s="10">
        <f t="shared" ref="BN119:BN121" si="389">IFERROR(BM119/(BK119+BL119),0)</f>
        <v>3568.0250000000001</v>
      </c>
      <c r="BO119" s="30"/>
      <c r="BP119" s="83">
        <f t="shared" ref="BP119:BP122" si="390">IFERROR(BO119/(BK119+BL119),0)</f>
        <v>0</v>
      </c>
    </row>
    <row r="120" spans="1:68" ht="19.5" customHeight="1" outlineLevel="1" x14ac:dyDescent="0.3">
      <c r="A120" s="154"/>
      <c r="B120" s="139" t="str">
        <v>CNG</v>
      </c>
      <c r="C120" s="9"/>
      <c r="D120" s="10"/>
      <c r="E120" s="10"/>
      <c r="F120" s="10">
        <f t="shared" si="371"/>
        <v>0</v>
      </c>
      <c r="G120" s="30"/>
      <c r="H120" s="83">
        <f t="shared" si="372"/>
        <v>0</v>
      </c>
      <c r="I120" s="9"/>
      <c r="J120" s="10"/>
      <c r="K120" s="10"/>
      <c r="L120" s="10">
        <f t="shared" si="373"/>
        <v>0</v>
      </c>
      <c r="M120" s="30"/>
      <c r="N120" s="83">
        <f t="shared" si="374"/>
        <v>0</v>
      </c>
      <c r="O120" s="9" t="s">
        <v>104</v>
      </c>
      <c r="P120" s="10"/>
      <c r="Q120" s="10" t="s">
        <v>104</v>
      </c>
      <c r="R120" s="10">
        <f t="shared" si="223"/>
        <v>0</v>
      </c>
      <c r="S120" s="30" t="s">
        <v>104</v>
      </c>
      <c r="T120" s="83">
        <f t="shared" si="289"/>
        <v>0</v>
      </c>
      <c r="U120" s="9"/>
      <c r="V120" s="10"/>
      <c r="W120" s="10"/>
      <c r="X120" s="10">
        <f t="shared" si="375"/>
        <v>0</v>
      </c>
      <c r="Y120" s="30"/>
      <c r="Z120" s="83">
        <f t="shared" si="376"/>
        <v>0</v>
      </c>
      <c r="AA120" s="9"/>
      <c r="AB120" s="10"/>
      <c r="AC120" s="10"/>
      <c r="AD120" s="10">
        <f t="shared" si="377"/>
        <v>0</v>
      </c>
      <c r="AE120" s="30"/>
      <c r="AF120" s="83">
        <f t="shared" si="378"/>
        <v>0</v>
      </c>
      <c r="AG120" s="9"/>
      <c r="AH120" s="10"/>
      <c r="AI120" s="10"/>
      <c r="AJ120" s="10">
        <f t="shared" si="379"/>
        <v>0</v>
      </c>
      <c r="AK120" s="30"/>
      <c r="AL120" s="83">
        <f t="shared" si="380"/>
        <v>0</v>
      </c>
      <c r="AM120" s="9"/>
      <c r="AN120" s="10"/>
      <c r="AO120" s="10"/>
      <c r="AP120" s="10">
        <f t="shared" si="381"/>
        <v>0</v>
      </c>
      <c r="AQ120" s="30"/>
      <c r="AR120" s="83">
        <f t="shared" si="382"/>
        <v>0</v>
      </c>
      <c r="AS120" s="9"/>
      <c r="AT120" s="10"/>
      <c r="AU120" s="10"/>
      <c r="AV120" s="10">
        <f t="shared" si="383"/>
        <v>0</v>
      </c>
      <c r="AW120" s="30"/>
      <c r="AX120" s="83">
        <f t="shared" si="384"/>
        <v>0</v>
      </c>
      <c r="AY120" s="9"/>
      <c r="AZ120" s="10"/>
      <c r="BA120" s="10"/>
      <c r="BB120" s="10">
        <f t="shared" si="385"/>
        <v>0</v>
      </c>
      <c r="BC120" s="30"/>
      <c r="BD120" s="83">
        <f t="shared" si="386"/>
        <v>0</v>
      </c>
      <c r="BE120" s="9"/>
      <c r="BF120" s="10"/>
      <c r="BG120" s="10"/>
      <c r="BH120" s="10">
        <f t="shared" si="387"/>
        <v>0</v>
      </c>
      <c r="BI120" s="30"/>
      <c r="BJ120" s="83">
        <f t="shared" si="388"/>
        <v>0</v>
      </c>
      <c r="BK120" s="9" cm="1">
        <f t="array" ref="BK120">SUM(_xlfn._xlws.FILTER($C120:$BJ120,$C$8:$BJ$8=BK$8))</f>
        <v>0</v>
      </c>
      <c r="BL120" s="10" cm="1">
        <f t="array" ref="BL120">SUM(_xlfn._xlws.FILTER($C120:$BJ120,$C$8:$BJ$8=BL$8))</f>
        <v>0</v>
      </c>
      <c r="BM120" s="10" cm="1">
        <f t="array" ref="BM120">SUM(_xlfn._xlws.FILTER($C120:$BJ120,$C$8:$BJ$8=BM$8))</f>
        <v>0</v>
      </c>
      <c r="BN120" s="10">
        <f t="shared" si="389"/>
        <v>0</v>
      </c>
      <c r="BO120" s="30"/>
      <c r="BP120" s="83">
        <f t="shared" si="390"/>
        <v>0</v>
      </c>
    </row>
    <row r="121" spans="1:68" ht="19.5" customHeight="1" outlineLevel="1" x14ac:dyDescent="0.3">
      <c r="A121" s="154"/>
      <c r="B121" s="139" t="str">
        <v>ΒΙΟΜΗΧΑΝΙΚΟΣ</v>
      </c>
      <c r="C121" s="9"/>
      <c r="D121" s="10"/>
      <c r="E121" s="10"/>
      <c r="F121" s="10">
        <f t="shared" si="371"/>
        <v>0</v>
      </c>
      <c r="G121" s="30"/>
      <c r="H121" s="83">
        <f t="shared" si="372"/>
        <v>0</v>
      </c>
      <c r="I121" s="9"/>
      <c r="J121" s="10"/>
      <c r="K121" s="10"/>
      <c r="L121" s="10">
        <f t="shared" si="373"/>
        <v>0</v>
      </c>
      <c r="M121" s="30"/>
      <c r="N121" s="83">
        <f t="shared" si="374"/>
        <v>0</v>
      </c>
      <c r="O121" s="9" t="s">
        <v>104</v>
      </c>
      <c r="P121" s="10"/>
      <c r="Q121" s="10" t="s">
        <v>104</v>
      </c>
      <c r="R121" s="10">
        <f t="shared" si="223"/>
        <v>0</v>
      </c>
      <c r="S121" s="30" t="s">
        <v>104</v>
      </c>
      <c r="T121" s="83">
        <f t="shared" si="289"/>
        <v>0</v>
      </c>
      <c r="U121" s="9"/>
      <c r="V121" s="10"/>
      <c r="W121" s="10"/>
      <c r="X121" s="10">
        <f t="shared" si="375"/>
        <v>0</v>
      </c>
      <c r="Y121" s="30"/>
      <c r="Z121" s="83">
        <f t="shared" si="376"/>
        <v>0</v>
      </c>
      <c r="AA121" s="9"/>
      <c r="AB121" s="10"/>
      <c r="AC121" s="10"/>
      <c r="AD121" s="10">
        <f t="shared" si="377"/>
        <v>0</v>
      </c>
      <c r="AE121" s="30"/>
      <c r="AF121" s="83">
        <f t="shared" si="378"/>
        <v>0</v>
      </c>
      <c r="AG121" s="9"/>
      <c r="AH121" s="10"/>
      <c r="AI121" s="10"/>
      <c r="AJ121" s="10">
        <f t="shared" si="379"/>
        <v>0</v>
      </c>
      <c r="AK121" s="30"/>
      <c r="AL121" s="83">
        <f t="shared" si="380"/>
        <v>0</v>
      </c>
      <c r="AM121" s="9"/>
      <c r="AN121" s="10"/>
      <c r="AO121" s="10"/>
      <c r="AP121" s="10">
        <f t="shared" si="381"/>
        <v>0</v>
      </c>
      <c r="AQ121" s="30"/>
      <c r="AR121" s="83">
        <f t="shared" si="382"/>
        <v>0</v>
      </c>
      <c r="AS121" s="9"/>
      <c r="AT121" s="10"/>
      <c r="AU121" s="10"/>
      <c r="AV121" s="10">
        <f t="shared" si="383"/>
        <v>0</v>
      </c>
      <c r="AW121" s="30"/>
      <c r="AX121" s="83">
        <f t="shared" si="384"/>
        <v>0</v>
      </c>
      <c r="AY121" s="9"/>
      <c r="AZ121" s="10"/>
      <c r="BA121" s="10"/>
      <c r="BB121" s="10">
        <f t="shared" si="385"/>
        <v>0</v>
      </c>
      <c r="BC121" s="30"/>
      <c r="BD121" s="83">
        <f t="shared" si="386"/>
        <v>0</v>
      </c>
      <c r="BE121" s="9"/>
      <c r="BF121" s="10"/>
      <c r="BG121" s="10"/>
      <c r="BH121" s="10">
        <f t="shared" si="387"/>
        <v>0</v>
      </c>
      <c r="BI121" s="30"/>
      <c r="BJ121" s="83">
        <f t="shared" si="388"/>
        <v>0</v>
      </c>
      <c r="BK121" s="9" cm="1">
        <f t="array" ref="BK121">SUM(_xlfn._xlws.FILTER($C121:$BJ121,$C$8:$BJ$8=BK$8))</f>
        <v>0</v>
      </c>
      <c r="BL121" s="10" cm="1">
        <f t="array" ref="BL121">SUM(_xlfn._xlws.FILTER($C121:$BJ121,$C$8:$BJ$8=BL$8))</f>
        <v>0</v>
      </c>
      <c r="BM121" s="10" cm="1">
        <f t="array" ref="BM121">SUM(_xlfn._xlws.FILTER($C121:$BJ121,$C$8:$BJ$8=BM$8))</f>
        <v>0</v>
      </c>
      <c r="BN121" s="10">
        <f t="shared" si="389"/>
        <v>0</v>
      </c>
      <c r="BO121" s="30"/>
      <c r="BP121" s="83">
        <f t="shared" si="390"/>
        <v>0</v>
      </c>
    </row>
    <row r="122" spans="1:68" ht="19.5" customHeight="1" outlineLevel="1" thickBot="1" x14ac:dyDescent="0.35">
      <c r="A122" s="155"/>
      <c r="B122" s="139" t="str">
        <v>ΚΛΙΜΑΤΙΣΜΟΣ / ΣΥΜΠΑΡΑΓΩΓΗ</v>
      </c>
      <c r="C122" s="160"/>
      <c r="D122" s="148"/>
      <c r="E122" s="157"/>
      <c r="F122" s="10">
        <f t="shared" si="371"/>
        <v>0</v>
      </c>
      <c r="G122" s="140"/>
      <c r="H122" s="83">
        <f t="shared" si="372"/>
        <v>0</v>
      </c>
      <c r="I122" s="160"/>
      <c r="J122" s="148"/>
      <c r="K122" s="157"/>
      <c r="L122" s="10">
        <f>IFERROR(K122/(I122+J122),0)</f>
        <v>0</v>
      </c>
      <c r="M122" s="140"/>
      <c r="N122" s="83">
        <f t="shared" si="374"/>
        <v>0</v>
      </c>
      <c r="O122" s="160" t="s">
        <v>104</v>
      </c>
      <c r="P122" s="148"/>
      <c r="Q122" s="157" t="s">
        <v>104</v>
      </c>
      <c r="R122" s="10">
        <f t="shared" si="223"/>
        <v>0</v>
      </c>
      <c r="S122" s="140" t="s">
        <v>104</v>
      </c>
      <c r="T122" s="83">
        <f t="shared" si="289"/>
        <v>0</v>
      </c>
      <c r="U122" s="160"/>
      <c r="V122" s="148"/>
      <c r="W122" s="157"/>
      <c r="X122" s="10">
        <f>IFERROR(W122/(U122+V122),0)</f>
        <v>0</v>
      </c>
      <c r="Y122" s="140"/>
      <c r="Z122" s="83">
        <f t="shared" si="376"/>
        <v>0</v>
      </c>
      <c r="AA122" s="160"/>
      <c r="AB122" s="148"/>
      <c r="AC122" s="157"/>
      <c r="AD122" s="10">
        <f>IFERROR(AC122/(AA122+AB122),0)</f>
        <v>0</v>
      </c>
      <c r="AE122" s="140"/>
      <c r="AF122" s="83">
        <f t="shared" si="378"/>
        <v>0</v>
      </c>
      <c r="AG122" s="160"/>
      <c r="AH122" s="148"/>
      <c r="AI122" s="157"/>
      <c r="AJ122" s="10">
        <f>IFERROR(AI122/(AG122+AH122),0)</f>
        <v>0</v>
      </c>
      <c r="AK122" s="140"/>
      <c r="AL122" s="83">
        <f t="shared" si="380"/>
        <v>0</v>
      </c>
      <c r="AM122" s="160"/>
      <c r="AN122" s="148"/>
      <c r="AO122" s="157"/>
      <c r="AP122" s="10">
        <f>IFERROR(AO122/(AM122+AN122),0)</f>
        <v>0</v>
      </c>
      <c r="AQ122" s="140"/>
      <c r="AR122" s="83">
        <f t="shared" si="382"/>
        <v>0</v>
      </c>
      <c r="AS122" s="160"/>
      <c r="AT122" s="148"/>
      <c r="AU122" s="157"/>
      <c r="AV122" s="10">
        <f>IFERROR(AU122/(AS122+AT122),0)</f>
        <v>0</v>
      </c>
      <c r="AW122" s="140"/>
      <c r="AX122" s="83">
        <f t="shared" si="384"/>
        <v>0</v>
      </c>
      <c r="AY122" s="160"/>
      <c r="AZ122" s="148"/>
      <c r="BA122" s="157"/>
      <c r="BB122" s="10">
        <f>IFERROR(BA122/(AY122+AZ122),0)</f>
        <v>0</v>
      </c>
      <c r="BC122" s="140"/>
      <c r="BD122" s="83">
        <f t="shared" si="386"/>
        <v>0</v>
      </c>
      <c r="BE122" s="160"/>
      <c r="BF122" s="148"/>
      <c r="BG122" s="157"/>
      <c r="BH122" s="10">
        <f>IFERROR(BG122/(BE122+BF122),0)</f>
        <v>0</v>
      </c>
      <c r="BI122" s="140"/>
      <c r="BJ122" s="83">
        <f t="shared" si="388"/>
        <v>0</v>
      </c>
      <c r="BK122" s="160" cm="1">
        <f t="array" ref="BK122">SUM(_xlfn._xlws.FILTER($C122:$BJ122,$C$8:$BJ$8=BK$8))</f>
        <v>0</v>
      </c>
      <c r="BL122" s="148" cm="1">
        <f t="array" ref="BL122">SUM(_xlfn._xlws.FILTER($C122:$BJ122,$C$8:$BJ$8=BL$8))</f>
        <v>0</v>
      </c>
      <c r="BM122" s="157" cm="1">
        <f t="array" ref="BM122">SUM(_xlfn._xlws.FILTER($C122:$BJ122,$C$8:$BJ$8=BM$8))</f>
        <v>0</v>
      </c>
      <c r="BN122" s="10">
        <f>IFERROR(BM122/(BK122+BL122),0)</f>
        <v>0</v>
      </c>
      <c r="BO122" s="140"/>
      <c r="BP122" s="83">
        <f t="shared" si="390"/>
        <v>0</v>
      </c>
    </row>
    <row r="123" spans="1:68" ht="36" customHeight="1" outlineLevel="1" x14ac:dyDescent="0.3">
      <c r="A123" s="149"/>
      <c r="B123" s="142" t="s">
        <v>52</v>
      </c>
      <c r="C123" s="111"/>
      <c r="D123" s="107"/>
      <c r="E123" s="158"/>
      <c r="F123" s="107"/>
      <c r="G123" s="110"/>
      <c r="H123" s="113"/>
      <c r="I123" s="111"/>
      <c r="J123" s="107"/>
      <c r="K123" s="158"/>
      <c r="L123" s="107"/>
      <c r="M123" s="110"/>
      <c r="N123" s="113"/>
      <c r="O123" s="111"/>
      <c r="P123" s="107"/>
      <c r="Q123" s="158"/>
      <c r="R123" s="107"/>
      <c r="S123" s="110"/>
      <c r="T123" s="113"/>
      <c r="U123" s="111"/>
      <c r="V123" s="107"/>
      <c r="W123" s="158"/>
      <c r="X123" s="107"/>
      <c r="Y123" s="110"/>
      <c r="Z123" s="113"/>
      <c r="AA123" s="111"/>
      <c r="AB123" s="107"/>
      <c r="AC123" s="158"/>
      <c r="AD123" s="107"/>
      <c r="AE123" s="110"/>
      <c r="AF123" s="113"/>
      <c r="AG123" s="111"/>
      <c r="AH123" s="107"/>
      <c r="AI123" s="158"/>
      <c r="AJ123" s="107"/>
      <c r="AK123" s="110"/>
      <c r="AL123" s="113"/>
      <c r="AM123" s="111"/>
      <c r="AN123" s="107"/>
      <c r="AO123" s="158"/>
      <c r="AP123" s="107"/>
      <c r="AQ123" s="110"/>
      <c r="AR123" s="113"/>
      <c r="AS123" s="111"/>
      <c r="AT123" s="107"/>
      <c r="AU123" s="158"/>
      <c r="AV123" s="107"/>
      <c r="AW123" s="110"/>
      <c r="AX123" s="113"/>
      <c r="AY123" s="111"/>
      <c r="AZ123" s="107"/>
      <c r="BA123" s="158"/>
      <c r="BB123" s="107"/>
      <c r="BC123" s="110"/>
      <c r="BD123" s="113"/>
      <c r="BE123" s="111"/>
      <c r="BF123" s="107"/>
      <c r="BG123" s="158"/>
      <c r="BH123" s="107"/>
      <c r="BI123" s="110"/>
      <c r="BJ123" s="113"/>
      <c r="BK123" s="111"/>
      <c r="BL123" s="107"/>
      <c r="BM123" s="158"/>
      <c r="BN123" s="107"/>
      <c r="BO123" s="110"/>
      <c r="BP123" s="113"/>
    </row>
    <row r="124" spans="1:68" ht="19.5" customHeight="1" outlineLevel="1" x14ac:dyDescent="0.3">
      <c r="A124" s="150"/>
      <c r="B124" s="55" t="str" cm="1">
        <f t="array" ref="B124:B128">$B$10:$B$14</f>
        <v>ΟΙΚΙΑΚΟΣ</v>
      </c>
      <c r="C124" s="91" cm="1">
        <f t="array" ref="C124">SUM(_xlfn._xlws.FILTER(C$9:C$123,$B$9:$B$123=$B124))</f>
        <v>276954</v>
      </c>
      <c r="D124" s="56" cm="1">
        <f t="array" ref="D124">SUM(_xlfn._xlws.FILTER(D$9:D$123,$B$9:$B$123=$B124))</f>
        <v>0</v>
      </c>
      <c r="E124" s="56" cm="1">
        <f t="array" ref="E124">SUM(_xlfn._xlws.FILTER(E$9:E$123,$B$9:$B$123=$B124))</f>
        <v>221586299</v>
      </c>
      <c r="F124" s="56">
        <f>IFERROR(E124/(C124+D124),0)</f>
        <v>800.08340374213765</v>
      </c>
      <c r="G124" s="56" cm="1">
        <f t="array" ref="G124">SUM(_xlfn._xlws.FILTER(G$9:G$123,$B$9:$B$123=$B124))</f>
        <v>3362033.28</v>
      </c>
      <c r="H124" s="161">
        <f>IFERROR(G124/(C124+D124),0)</f>
        <v>12.139320175913689</v>
      </c>
      <c r="I124" s="91" cm="1">
        <f t="array" ref="I124">SUM(_xlfn._xlws.FILTER(I$9:I$123,$B$9:$B$123=$B124))</f>
        <v>118562</v>
      </c>
      <c r="J124" s="56" cm="1">
        <f t="array" ref="J124">SUM(_xlfn._xlws.FILTER(J$9:J$123,$B$9:$B$123=$B124))</f>
        <v>0</v>
      </c>
      <c r="K124" s="56" cm="1">
        <f t="array" ref="K124">SUM(_xlfn._xlws.FILTER(K$9:K$123,$B$9:$B$123=$B124))</f>
        <v>112314151</v>
      </c>
      <c r="L124" s="56" cm="1">
        <f t="array" ref="L124">SUM(_xlfn._xlws.FILTER(L$9:L$123,$B$9:$B$123=$B124))</f>
        <v>9851.1658116731305</v>
      </c>
      <c r="M124" s="56" cm="1">
        <f t="array" ref="M124">SUM(_xlfn._xlws.FILTER(M$9:M$123,$B$9:$B$123=$B124))</f>
        <v>2051421.7599999995</v>
      </c>
      <c r="N124" s="161" cm="1">
        <f t="array" ref="N124">SUM(_xlfn._xlws.FILTER(N$9:N$123,$B$9:$B$123=$B124))</f>
        <v>180.8120535853798</v>
      </c>
      <c r="O124" s="91" cm="1">
        <f t="array" ref="O124">SUM(_xlfn._xlws.FILTER(O$9:O$123,$B$9:$B$123=$B124))</f>
        <v>189739</v>
      </c>
      <c r="P124" s="56" cm="1">
        <f t="array" ref="P124">SUM(_xlfn._xlws.FILTER(P$9:P$123,$B$9:$B$123=$B124))</f>
        <v>0</v>
      </c>
      <c r="Q124" s="56" cm="1">
        <f t="array" ref="Q124">SUM(_xlfn._xlws.FILTER(Q$9:Q$123,$B$9:$B$123=$B124))</f>
        <v>238921905</v>
      </c>
      <c r="R124" s="56">
        <f t="shared" ref="R124:R128" si="391">IFERROR(Q124/(O124+P124),0)</f>
        <v>1259.2134721907462</v>
      </c>
      <c r="S124" s="56" cm="1">
        <f t="array" ref="S124">SUM(_xlfn._xlws.FILTER(S$9:S$123,$B$9:$B$123=$B124))</f>
        <v>4506897.8600000003</v>
      </c>
      <c r="T124" s="161">
        <f t="shared" ref="T124:T128" si="392">IFERROR(S124/(O124+P124),0)</f>
        <v>23.753144372005757</v>
      </c>
      <c r="U124" s="91" cm="1">
        <f t="array" ref="U124">SUM(_xlfn._xlws.FILTER(U$9:U$123,$B$9:$B$123=$B124))</f>
        <v>1192</v>
      </c>
      <c r="V124" s="56" cm="1">
        <f t="array" ref="V124">SUM(_xlfn._xlws.FILTER(V$9:V$123,$B$9:$B$123=$B124))</f>
        <v>0</v>
      </c>
      <c r="W124" s="56" cm="1">
        <f t="array" ref="W124">SUM(_xlfn._xlws.FILTER(W$9:W$123,$B$9:$B$123=$B124))</f>
        <v>847667</v>
      </c>
      <c r="X124" s="56">
        <f t="shared" ref="X124:X128" si="393">IFERROR(W124/(U124+V124),0)</f>
        <v>711.130033557047</v>
      </c>
      <c r="Y124" s="56" cm="1">
        <f t="array" ref="Y124">SUM(_xlfn._xlws.FILTER(Y$9:Y$123,$B$9:$B$123=$B124))</f>
        <v>22216.99</v>
      </c>
      <c r="Z124" s="161" cm="1">
        <f t="array" ref="Z124">SUM(_xlfn._xlws.FILTER(Z$9:Z$123,$B$9:$B$123=$B124))</f>
        <v>213.48998745176709</v>
      </c>
      <c r="AA124" s="91" cm="1">
        <f t="array" ref="AA124">SUM(_xlfn._xlws.FILTER(AA$9:AA$123,$B$9:$B$123=$B124))</f>
        <v>2567</v>
      </c>
      <c r="AB124" s="56" cm="1">
        <f t="array" ref="AB124">SUM(_xlfn._xlws.FILTER(AB$9:AB$123,$B$9:$B$123=$B124))</f>
        <v>0</v>
      </c>
      <c r="AC124" s="56" cm="1">
        <f t="array" ref="AC124">SUM(_xlfn._xlws.FILTER(AC$9:AC$123,$B$9:$B$123=$B124))</f>
        <v>2106649</v>
      </c>
      <c r="AD124" s="56">
        <f t="shared" ref="AD124:AD128" si="394">IFERROR(AC124/(AA124+AB124),0)</f>
        <v>820.66575769380597</v>
      </c>
      <c r="AE124" s="56" cm="1">
        <f t="array" ref="AE124">SUM(_xlfn._xlws.FILTER(AE$9:AE$123,$B$9:$B$123=$B124))</f>
        <v>55324.56</v>
      </c>
      <c r="AF124" s="161" cm="1">
        <f t="array" ref="AF124">SUM(_xlfn._xlws.FILTER(AF$9:AF$123,$B$9:$B$123=$B124))</f>
        <v>247.91488188357567</v>
      </c>
      <c r="AG124" s="91" cm="1">
        <f t="array" ref="AG124">SUM(_xlfn._xlws.FILTER(AG$9:AG$123,$B$9:$B$123=$B124))</f>
        <v>1200</v>
      </c>
      <c r="AH124" s="56" cm="1">
        <f t="array" ref="AH124">SUM(_xlfn._xlws.FILTER(AH$9:AH$123,$B$9:$B$123=$B124))</f>
        <v>0</v>
      </c>
      <c r="AI124" s="56" cm="1">
        <f t="array" ref="AI124">SUM(_xlfn._xlws.FILTER(AI$9:AI$123,$B$9:$B$123=$B124))</f>
        <v>1157488</v>
      </c>
      <c r="AJ124" s="56">
        <f t="shared" ref="AJ124:AJ128" si="395">IFERROR(AI124/(AG124+AH124),0)</f>
        <v>964.57333333333338</v>
      </c>
      <c r="AK124" s="56" cm="1">
        <f t="array" ref="AK124">SUM(_xlfn._xlws.FILTER(AK$9:AK$123,$B$9:$B$123=$B124))</f>
        <v>32046.740000000005</v>
      </c>
      <c r="AL124" s="161" cm="1">
        <f t="array" ref="AL124">SUM(_xlfn._xlws.FILTER(AL$9:AL$123,$B$9:$B$123=$B124))</f>
        <v>340.43046523624679</v>
      </c>
      <c r="AM124" s="91" cm="1">
        <f t="array" ref="AM124">SUM(_xlfn._xlws.FILTER(AM$9:AM$123,$B$9:$B$123=$B124))</f>
        <v>0</v>
      </c>
      <c r="AN124" s="56" cm="1">
        <f t="array" ref="AN124">SUM(_xlfn._xlws.FILTER(AN$9:AN$123,$B$9:$B$123=$B124))</f>
        <v>0</v>
      </c>
      <c r="AO124" s="56" cm="1">
        <f t="array" ref="AO124">SUM(_xlfn._xlws.FILTER(AO$9:AO$123,$B$9:$B$123=$B124))</f>
        <v>0</v>
      </c>
      <c r="AP124" s="56">
        <f t="shared" ref="AP124:AP128" si="396">IFERROR(AO124/(AM124+AN124),0)</f>
        <v>0</v>
      </c>
      <c r="AQ124" s="56" cm="1">
        <f t="array" ref="AQ124">SUM(_xlfn._xlws.FILTER(AQ$9:AQ$123,$B$9:$B$123=$B124))</f>
        <v>0</v>
      </c>
      <c r="AR124" s="161">
        <f t="shared" ref="AR124:AR128" si="397">IFERROR(AQ124/(AM124+AN124),0)</f>
        <v>0</v>
      </c>
      <c r="AS124" s="91" cm="1">
        <f t="array" ref="AS124">SUM(_xlfn._xlws.FILTER(AS$9:AS$123,$B$9:$B$123=$B124))</f>
        <v>0</v>
      </c>
      <c r="AT124" s="56" cm="1">
        <f t="array" ref="AT124">SUM(_xlfn._xlws.FILTER(AT$9:AT$123,$B$9:$B$123=$B124))</f>
        <v>0</v>
      </c>
      <c r="AU124" s="56" cm="1">
        <f t="array" ref="AU124">SUM(_xlfn._xlws.FILTER(AU$9:AU$123,$B$9:$B$123=$B124))</f>
        <v>0</v>
      </c>
      <c r="AV124" s="56">
        <f t="shared" ref="AV124:AV128" si="398">IFERROR(AU124/(AS124+AT124),0)</f>
        <v>0</v>
      </c>
      <c r="AW124" s="56" cm="1">
        <f t="array" ref="AW124">SUM(_xlfn._xlws.FILTER(AW$9:AW$123,$B$9:$B$123=$B124))</f>
        <v>0</v>
      </c>
      <c r="AX124" s="161">
        <f t="shared" ref="AX124:AX128" si="399">IFERROR(AW124/(AS124+AT124),0)</f>
        <v>0</v>
      </c>
      <c r="AY124" s="91" cm="1">
        <f t="array" ref="AY124">SUM(_xlfn._xlws.FILTER(AY$9:AY$123,$B$9:$B$123=$B124))</f>
        <v>0</v>
      </c>
      <c r="AZ124" s="56" cm="1">
        <f t="array" ref="AZ124">SUM(_xlfn._xlws.FILTER(AZ$9:AZ$123,$B$9:$B$123=$B124))</f>
        <v>0</v>
      </c>
      <c r="BA124" s="56" cm="1">
        <f t="array" ref="BA124">SUM(_xlfn._xlws.FILTER(BA$9:BA$123,$B$9:$B$123=$B124))</f>
        <v>0</v>
      </c>
      <c r="BB124" s="56">
        <f t="shared" ref="BB124:BB128" si="400">IFERROR(BA124/(AY124+AZ124),0)</f>
        <v>0</v>
      </c>
      <c r="BC124" s="56" cm="1">
        <f t="array" ref="BC124">SUM(_xlfn._xlws.FILTER(BC$9:BC$123,$B$9:$B$123=$B124))</f>
        <v>0</v>
      </c>
      <c r="BD124" s="161">
        <f t="shared" ref="BD124:BD128" si="401">IFERROR(BC124/(AY124+AZ124),0)</f>
        <v>0</v>
      </c>
      <c r="BE124" s="91" cm="1">
        <f t="array" ref="BE124">SUM(_xlfn._xlws.FILTER(BE$9:BE$123,$B$9:$B$123=$B124))</f>
        <v>0</v>
      </c>
      <c r="BF124" s="56" cm="1">
        <f t="array" ref="BF124">SUM(_xlfn._xlws.FILTER(BF$9:BF$123,$B$9:$B$123=$B124))</f>
        <v>0</v>
      </c>
      <c r="BG124" s="56" cm="1">
        <f t="array" ref="BG124">SUM(_xlfn._xlws.FILTER(BG$9:BG$123,$B$9:$B$123=$B124))</f>
        <v>0</v>
      </c>
      <c r="BH124" s="56">
        <f t="shared" ref="BH124:BH128" si="402">IFERROR(BG124/(BE124+BF124),0)</f>
        <v>0</v>
      </c>
      <c r="BI124" s="56" cm="1">
        <f t="array" ref="BI124">SUM(_xlfn._xlws.FILTER(BI$9:BI$123,$B$9:$B$123=$B124))</f>
        <v>0</v>
      </c>
      <c r="BJ124" s="161" cm="1">
        <f t="array" ref="BJ124">SUM(_xlfn._xlws.FILTER(BJ$9:BJ$123,$B$9:$B$123=$B124))</f>
        <v>0</v>
      </c>
      <c r="BK124" s="91" cm="1">
        <f t="array" ref="BK124">SUM(_xlfn._xlws.FILTER(BK$9:BK$123,$B$9:$B$123=$B124))</f>
        <v>590214</v>
      </c>
      <c r="BL124" s="56" cm="1">
        <f t="array" ref="BL124">SUM(_xlfn._xlws.FILTER(BL$9:BL$123,$B$9:$B$123=$B124))</f>
        <v>0</v>
      </c>
      <c r="BM124" s="56" cm="1">
        <f t="array" ref="BM124">SUM(_xlfn._xlws.FILTER(BM$9:BM$123,$B$9:$B$123=$B124))</f>
        <v>576934159</v>
      </c>
      <c r="BN124" s="56">
        <f t="shared" ref="BN124:BN128" si="403">IFERROR(BM124/(BK124+BL124),0)</f>
        <v>977.49995594818154</v>
      </c>
      <c r="BO124" s="56" cm="1">
        <f t="array" ref="BO124">SUM(_xlfn._xlws.FILTER(BO$9:BO$123,$B$9:$B$123=$B124))</f>
        <v>9987623.1600000001</v>
      </c>
      <c r="BP124" s="161">
        <f t="shared" ref="BP124:BP128" si="404">IFERROR(BO124/(BK124+BL124),0)</f>
        <v>16.922037023859144</v>
      </c>
    </row>
    <row r="125" spans="1:68" ht="19.5" customHeight="1" outlineLevel="1" x14ac:dyDescent="0.3">
      <c r="A125" s="150"/>
      <c r="B125" s="55" t="str">
        <v>ΕΜΠΟΡΙΚΟΣ</v>
      </c>
      <c r="C125" s="91" cm="1">
        <f t="array" ref="C125">SUM(_xlfn._xlws.FILTER(C$9:C$123,$B$9:$B$123=$B125))</f>
        <v>5497</v>
      </c>
      <c r="D125" s="56" cm="1">
        <f t="array" ref="D125">SUM(_xlfn._xlws.FILTER(D$9:D$123,$B$9:$B$123=$B125))</f>
        <v>0</v>
      </c>
      <c r="E125" s="56" cm="1">
        <f t="array" ref="E125">SUM(_xlfn._xlws.FILTER(E$9:E$123,$B$9:$B$123=$B125))</f>
        <v>40302039</v>
      </c>
      <c r="F125" s="56">
        <f t="shared" ref="F125:F128" si="405">IFERROR(E125/(C125+D125),0)</f>
        <v>7331.6425322903406</v>
      </c>
      <c r="G125" s="56" cm="1">
        <f t="array" ref="G125">SUM(_xlfn._xlws.FILTER(G$9:G$123,$B$9:$B$123=$B125))</f>
        <v>550176.30000000005</v>
      </c>
      <c r="H125" s="161">
        <f t="shared" ref="H125:H126" si="406">IFERROR(G125/(C125+D125),0)</f>
        <v>100.08664726214299</v>
      </c>
      <c r="I125" s="91" cm="1">
        <f t="array" ref="I125">SUM(_xlfn._xlws.FILTER(I$9:I$123,$B$9:$B$123=$B125))</f>
        <v>2909</v>
      </c>
      <c r="J125" s="56" cm="1">
        <f t="array" ref="J125">SUM(_xlfn._xlws.FILTER(J$9:J$123,$B$9:$B$123=$B125))</f>
        <v>0</v>
      </c>
      <c r="K125" s="56" cm="1">
        <f t="array" ref="K125">SUM(_xlfn._xlws.FILTER(K$9:K$123,$B$9:$B$123=$B125))</f>
        <v>19703549</v>
      </c>
      <c r="L125" s="56" cm="1">
        <f t="array" ref="L125">SUM(_xlfn._xlws.FILTER(L$9:L$123,$B$9:$B$123=$B125))</f>
        <v>53169.135638739353</v>
      </c>
      <c r="M125" s="56" cm="1">
        <f t="array" ref="M125">SUM(_xlfn._xlws.FILTER(M$9:M$123,$B$9:$B$123=$B125))</f>
        <v>332160.71000000002</v>
      </c>
      <c r="N125" s="161" cm="1">
        <f t="array" ref="N125">SUM(_xlfn._xlws.FILTER(N$9:N$123,$B$9:$B$123=$B125))</f>
        <v>918.12411557301766</v>
      </c>
      <c r="O125" s="91" cm="1">
        <f t="array" ref="O125">SUM(_xlfn._xlws.FILTER(O$9:O$123,$B$9:$B$123=$B125))</f>
        <v>7586</v>
      </c>
      <c r="P125" s="56" cm="1">
        <f t="array" ref="P125">SUM(_xlfn._xlws.FILTER(P$9:P$123,$B$9:$B$123=$B125))</f>
        <v>0</v>
      </c>
      <c r="Q125" s="56" cm="1">
        <f t="array" ref="Q125">SUM(_xlfn._xlws.FILTER(Q$9:Q$123,$B$9:$B$123=$B125))</f>
        <v>99055060</v>
      </c>
      <c r="R125" s="56">
        <f t="shared" si="391"/>
        <v>13057.614025837069</v>
      </c>
      <c r="S125" s="56" cm="1">
        <f t="array" ref="S125">SUM(_xlfn._xlws.FILTER(S$9:S$123,$B$9:$B$123=$B125))</f>
        <v>1650679.4399999997</v>
      </c>
      <c r="T125" s="161">
        <f t="shared" si="392"/>
        <v>217.5954969680991</v>
      </c>
      <c r="U125" s="91" cm="1">
        <f t="array" ref="U125">SUM(_xlfn._xlws.FILTER(U$9:U$123,$B$9:$B$123=$B125))</f>
        <v>34</v>
      </c>
      <c r="V125" s="56" cm="1">
        <f t="array" ref="V125">SUM(_xlfn._xlws.FILTER(V$9:V$123,$B$9:$B$123=$B125))</f>
        <v>0</v>
      </c>
      <c r="W125" s="56" cm="1">
        <f t="array" ref="W125">SUM(_xlfn._xlws.FILTER(W$9:W$123,$B$9:$B$123=$B125))</f>
        <v>3106810</v>
      </c>
      <c r="X125" s="56">
        <f t="shared" si="393"/>
        <v>91376.76470588235</v>
      </c>
      <c r="Y125" s="56" cm="1">
        <f t="array" ref="Y125">SUM(_xlfn._xlws.FILTER(Y$9:Y$123,$B$9:$B$123=$B125))</f>
        <v>50201.929999999993</v>
      </c>
      <c r="Z125" s="161" cm="1">
        <f t="array" ref="Z125">SUM(_xlfn._xlws.FILTER(Z$9:Z$123,$B$9:$B$123=$B125))</f>
        <v>8717.2169444444444</v>
      </c>
      <c r="AA125" s="91" cm="1">
        <f t="array" ref="AA125">SUM(_xlfn._xlws.FILTER(AA$9:AA$123,$B$9:$B$123=$B125))</f>
        <v>45</v>
      </c>
      <c r="AB125" s="56" cm="1">
        <f t="array" ref="AB125">SUM(_xlfn._xlws.FILTER(AB$9:AB$123,$B$9:$B$123=$B125))</f>
        <v>0</v>
      </c>
      <c r="AC125" s="56" cm="1">
        <f t="array" ref="AC125">SUM(_xlfn._xlws.FILTER(AC$9:AC$123,$B$9:$B$123=$B125))</f>
        <v>1450427</v>
      </c>
      <c r="AD125" s="56">
        <f t="shared" si="394"/>
        <v>32231.711111111112</v>
      </c>
      <c r="AE125" s="56" cm="1">
        <f t="array" ref="AE125">SUM(_xlfn._xlws.FILTER(AE$9:AE$123,$B$9:$B$123=$B125))</f>
        <v>22293.25</v>
      </c>
      <c r="AF125" s="161" cm="1">
        <f t="array" ref="AF125">SUM(_xlfn._xlws.FILTER(AF$9:AF$123,$B$9:$B$123=$B125))</f>
        <v>7534.8805555555546</v>
      </c>
      <c r="AG125" s="91" cm="1">
        <f t="array" ref="AG125">SUM(_xlfn._xlws.FILTER(AG$9:AG$123,$B$9:$B$123=$B125))</f>
        <v>20</v>
      </c>
      <c r="AH125" s="56" cm="1">
        <f t="array" ref="AH125">SUM(_xlfn._xlws.FILTER(AH$9:AH$123,$B$9:$B$123=$B125))</f>
        <v>0</v>
      </c>
      <c r="AI125" s="56" cm="1">
        <f t="array" ref="AI125">SUM(_xlfn._xlws.FILTER(AI$9:AI$123,$B$9:$B$123=$B125))</f>
        <v>4948946</v>
      </c>
      <c r="AJ125" s="56">
        <f t="shared" si="395"/>
        <v>247447.3</v>
      </c>
      <c r="AK125" s="56" cm="1">
        <f t="array" ref="AK125">SUM(_xlfn._xlws.FILTER(AK$9:AK$123,$B$9:$B$123=$B125))</f>
        <v>65259.490000000005</v>
      </c>
      <c r="AL125" s="161" cm="1">
        <f t="array" ref="AL125">SUM(_xlfn._xlws.FILTER(AL$9:AL$123,$B$9:$B$123=$B125))</f>
        <v>20039.302238671502</v>
      </c>
      <c r="AM125" s="91" cm="1">
        <f t="array" ref="AM125">SUM(_xlfn._xlws.FILTER(AM$9:AM$123,$B$9:$B$123=$B125))</f>
        <v>0</v>
      </c>
      <c r="AN125" s="56" cm="1">
        <f t="array" ref="AN125">SUM(_xlfn._xlws.FILTER(AN$9:AN$123,$B$9:$B$123=$B125))</f>
        <v>0</v>
      </c>
      <c r="AO125" s="56" cm="1">
        <f t="array" ref="AO125">SUM(_xlfn._xlws.FILTER(AO$9:AO$123,$B$9:$B$123=$B125))</f>
        <v>0</v>
      </c>
      <c r="AP125" s="56">
        <f t="shared" si="396"/>
        <v>0</v>
      </c>
      <c r="AQ125" s="56" cm="1">
        <f t="array" ref="AQ125">SUM(_xlfn._xlws.FILTER(AQ$9:AQ$123,$B$9:$B$123=$B125))</f>
        <v>0</v>
      </c>
      <c r="AR125" s="161">
        <f t="shared" si="397"/>
        <v>0</v>
      </c>
      <c r="AS125" s="91" cm="1">
        <f t="array" ref="AS125">SUM(_xlfn._xlws.FILTER(AS$9:AS$123,$B$9:$B$123=$B125))</f>
        <v>0</v>
      </c>
      <c r="AT125" s="56" cm="1">
        <f t="array" ref="AT125">SUM(_xlfn._xlws.FILTER(AT$9:AT$123,$B$9:$B$123=$B125))</f>
        <v>0</v>
      </c>
      <c r="AU125" s="56" cm="1">
        <f t="array" ref="AU125">SUM(_xlfn._xlws.FILTER(AU$9:AU$123,$B$9:$B$123=$B125))</f>
        <v>0</v>
      </c>
      <c r="AV125" s="56">
        <f t="shared" si="398"/>
        <v>0</v>
      </c>
      <c r="AW125" s="56" cm="1">
        <f t="array" ref="AW125">SUM(_xlfn._xlws.FILTER(AW$9:AW$123,$B$9:$B$123=$B125))</f>
        <v>0</v>
      </c>
      <c r="AX125" s="161">
        <f t="shared" si="399"/>
        <v>0</v>
      </c>
      <c r="AY125" s="91" cm="1">
        <f t="array" ref="AY125">SUM(_xlfn._xlws.FILTER(AY$9:AY$123,$B$9:$B$123=$B125))</f>
        <v>0</v>
      </c>
      <c r="AZ125" s="56" cm="1">
        <f t="array" ref="AZ125">SUM(_xlfn._xlws.FILTER(AZ$9:AZ$123,$B$9:$B$123=$B125))</f>
        <v>0</v>
      </c>
      <c r="BA125" s="56" cm="1">
        <f t="array" ref="BA125">SUM(_xlfn._xlws.FILTER(BA$9:BA$123,$B$9:$B$123=$B125))</f>
        <v>0</v>
      </c>
      <c r="BB125" s="56">
        <f t="shared" si="400"/>
        <v>0</v>
      </c>
      <c r="BC125" s="56" cm="1">
        <f t="array" ref="BC125">SUM(_xlfn._xlws.FILTER(BC$9:BC$123,$B$9:$B$123=$B125))</f>
        <v>0</v>
      </c>
      <c r="BD125" s="161">
        <f t="shared" si="401"/>
        <v>0</v>
      </c>
      <c r="BE125" s="91" cm="1">
        <f t="array" ref="BE125">SUM(_xlfn._xlws.FILTER(BE$9:BE$123,$B$9:$B$123=$B125))</f>
        <v>0</v>
      </c>
      <c r="BF125" s="56" cm="1">
        <f t="array" ref="BF125">SUM(_xlfn._xlws.FILTER(BF$9:BF$123,$B$9:$B$123=$B125))</f>
        <v>0</v>
      </c>
      <c r="BG125" s="56" cm="1">
        <f t="array" ref="BG125">SUM(_xlfn._xlws.FILTER(BG$9:BG$123,$B$9:$B$123=$B125))</f>
        <v>0</v>
      </c>
      <c r="BH125" s="56">
        <f t="shared" si="402"/>
        <v>0</v>
      </c>
      <c r="BI125" s="56" cm="1">
        <f t="array" ref="BI125">SUM(_xlfn._xlws.FILTER(BI$9:BI$123,$B$9:$B$123=$B125))</f>
        <v>0</v>
      </c>
      <c r="BJ125" s="161" cm="1">
        <f t="array" ref="BJ125">SUM(_xlfn._xlws.FILTER(BJ$9:BJ$123,$B$9:$B$123=$B125))</f>
        <v>0</v>
      </c>
      <c r="BK125" s="91" cm="1">
        <f t="array" ref="BK125">SUM(_xlfn._xlws.FILTER(BK$9:BK$123,$B$9:$B$123=$B125))</f>
        <v>16091</v>
      </c>
      <c r="BL125" s="56" cm="1">
        <f t="array" ref="BL125">SUM(_xlfn._xlws.FILTER(BL$9:BL$123,$B$9:$B$123=$B125))</f>
        <v>0</v>
      </c>
      <c r="BM125" s="56" cm="1">
        <f t="array" ref="BM125">SUM(_xlfn._xlws.FILTER(BM$9:BM$123,$B$9:$B$123=$B125))</f>
        <v>168566831</v>
      </c>
      <c r="BN125" s="56">
        <f t="shared" si="403"/>
        <v>10475.84556584426</v>
      </c>
      <c r="BO125" s="56" cm="1">
        <f t="array" ref="BO125">SUM(_xlfn._xlws.FILTER(BO$9:BO$123,$B$9:$B$123=$B125))</f>
        <v>2643296.1900000004</v>
      </c>
      <c r="BP125" s="161">
        <f t="shared" si="404"/>
        <v>164.27171648747751</v>
      </c>
    </row>
    <row r="126" spans="1:68" ht="19.5" customHeight="1" outlineLevel="1" x14ac:dyDescent="0.3">
      <c r="A126" s="150"/>
      <c r="B126" s="55" t="str">
        <v>CNG</v>
      </c>
      <c r="C126" s="91" cm="1">
        <f t="array" ref="C126">SUM(_xlfn._xlws.FILTER(C$9:C$123,$B$9:$B$123=$B126))</f>
        <v>6</v>
      </c>
      <c r="D126" s="56" cm="1">
        <f t="array" ref="D126">SUM(_xlfn._xlws.FILTER(D$9:D$123,$B$9:$B$123=$B126))</f>
        <v>0</v>
      </c>
      <c r="E126" s="56" cm="1">
        <f t="array" ref="E126">SUM(_xlfn._xlws.FILTER(E$9:E$123,$B$9:$B$123=$B126))</f>
        <v>5212279</v>
      </c>
      <c r="F126" s="56">
        <f t="shared" si="405"/>
        <v>868713.16666666663</v>
      </c>
      <c r="G126" s="56" cm="1">
        <f t="array" ref="G126">SUM(_xlfn._xlws.FILTER(G$9:G$123,$B$9:$B$123=$B126))</f>
        <v>5487.5</v>
      </c>
      <c r="H126" s="161">
        <f t="shared" si="406"/>
        <v>914.58333333333337</v>
      </c>
      <c r="I126" s="91" cm="1">
        <f t="array" ref="I126">SUM(_xlfn._xlws.FILTER(I$9:I$123,$B$9:$B$123=$B126))</f>
        <v>4</v>
      </c>
      <c r="J126" s="56" cm="1">
        <f t="array" ref="J126">SUM(_xlfn._xlws.FILTER(J$9:J$123,$B$9:$B$123=$B126))</f>
        <v>0</v>
      </c>
      <c r="K126" s="56" cm="1">
        <f t="array" ref="K126">SUM(_xlfn._xlws.FILTER(K$9:K$123,$B$9:$B$123=$B126))</f>
        <v>1429661</v>
      </c>
      <c r="L126" s="56" cm="1">
        <f t="array" ref="L126">SUM(_xlfn._xlws.FILTER(L$9:L$123,$B$9:$B$123=$B126))</f>
        <v>898574</v>
      </c>
      <c r="M126" s="56" cm="1">
        <f t="array" ref="M126">SUM(_xlfn._xlws.FILTER(M$9:M$123,$B$9:$B$123=$B126))</f>
        <v>3351.2599999999998</v>
      </c>
      <c r="N126" s="161" cm="1">
        <f t="array" ref="N126">SUM(_xlfn._xlws.FILTER(N$9:N$123,$B$9:$B$123=$B126))</f>
        <v>2106.34</v>
      </c>
      <c r="O126" s="91" cm="1">
        <f t="array" ref="O126">SUM(_xlfn._xlws.FILTER(O$9:O$123,$B$9:$B$123=$B126))</f>
        <v>0</v>
      </c>
      <c r="P126" s="56" cm="1">
        <f t="array" ref="P126">SUM(_xlfn._xlws.FILTER(P$9:P$123,$B$9:$B$123=$B126))</f>
        <v>0</v>
      </c>
      <c r="Q126" s="56" cm="1">
        <f t="array" ref="Q126">SUM(_xlfn._xlws.FILTER(Q$9:Q$123,$B$9:$B$123=$B126))</f>
        <v>0</v>
      </c>
      <c r="R126" s="56">
        <f t="shared" si="391"/>
        <v>0</v>
      </c>
      <c r="S126" s="56" cm="1">
        <f t="array" ref="S126">SUM(_xlfn._xlws.FILTER(S$9:S$123,$B$9:$B$123=$B126))</f>
        <v>0</v>
      </c>
      <c r="T126" s="161">
        <f t="shared" si="392"/>
        <v>0</v>
      </c>
      <c r="U126" s="91" cm="1">
        <f t="array" ref="U126">SUM(_xlfn._xlws.FILTER(U$9:U$123,$B$9:$B$123=$B126))</f>
        <v>0</v>
      </c>
      <c r="V126" s="56" cm="1">
        <f t="array" ref="V126">SUM(_xlfn._xlws.FILTER(V$9:V$123,$B$9:$B$123=$B126))</f>
        <v>0</v>
      </c>
      <c r="W126" s="56" cm="1">
        <f t="array" ref="W126">SUM(_xlfn._xlws.FILTER(W$9:W$123,$B$9:$B$123=$B126))</f>
        <v>0</v>
      </c>
      <c r="X126" s="56">
        <f t="shared" si="393"/>
        <v>0</v>
      </c>
      <c r="Y126" s="56" cm="1">
        <f t="array" ref="Y126">SUM(_xlfn._xlws.FILTER(Y$9:Y$123,$B$9:$B$123=$B126))</f>
        <v>0</v>
      </c>
      <c r="Z126" s="161" cm="1">
        <f t="array" ref="Z126">SUM(_xlfn._xlws.FILTER(Z$9:Z$123,$B$9:$B$123=$B126))</f>
        <v>0</v>
      </c>
      <c r="AA126" s="91" cm="1">
        <f t="array" ref="AA126">SUM(_xlfn._xlws.FILTER(AA$9:AA$123,$B$9:$B$123=$B126))</f>
        <v>0</v>
      </c>
      <c r="AB126" s="56" cm="1">
        <f t="array" ref="AB126">SUM(_xlfn._xlws.FILTER(AB$9:AB$123,$B$9:$B$123=$B126))</f>
        <v>0</v>
      </c>
      <c r="AC126" s="56" cm="1">
        <f t="array" ref="AC126">SUM(_xlfn._xlws.FILTER(AC$9:AC$123,$B$9:$B$123=$B126))</f>
        <v>0</v>
      </c>
      <c r="AD126" s="56">
        <f t="shared" si="394"/>
        <v>0</v>
      </c>
      <c r="AE126" s="56" cm="1">
        <f t="array" ref="AE126">SUM(_xlfn._xlws.FILTER(AE$9:AE$123,$B$9:$B$123=$B126))</f>
        <v>0</v>
      </c>
      <c r="AF126" s="161" cm="1">
        <f t="array" ref="AF126">SUM(_xlfn._xlws.FILTER(AF$9:AF$123,$B$9:$B$123=$B126))</f>
        <v>0</v>
      </c>
      <c r="AG126" s="91" cm="1">
        <f t="array" ref="AG126">SUM(_xlfn._xlws.FILTER(AG$9:AG$123,$B$9:$B$123=$B126))</f>
        <v>0</v>
      </c>
      <c r="AH126" s="56" cm="1">
        <f t="array" ref="AH126">SUM(_xlfn._xlws.FILTER(AH$9:AH$123,$B$9:$B$123=$B126))</f>
        <v>0</v>
      </c>
      <c r="AI126" s="56" cm="1">
        <f t="array" ref="AI126">SUM(_xlfn._xlws.FILTER(AI$9:AI$123,$B$9:$B$123=$B126))</f>
        <v>0</v>
      </c>
      <c r="AJ126" s="56">
        <f t="shared" si="395"/>
        <v>0</v>
      </c>
      <c r="AK126" s="56" cm="1">
        <f t="array" ref="AK126">SUM(_xlfn._xlws.FILTER(AK$9:AK$123,$B$9:$B$123=$B126))</f>
        <v>0</v>
      </c>
      <c r="AL126" s="161" cm="1">
        <f t="array" ref="AL126">SUM(_xlfn._xlws.FILTER(AL$9:AL$123,$B$9:$B$123=$B126))</f>
        <v>0</v>
      </c>
      <c r="AM126" s="91" cm="1">
        <f t="array" ref="AM126">SUM(_xlfn._xlws.FILTER(AM$9:AM$123,$B$9:$B$123=$B126))</f>
        <v>0</v>
      </c>
      <c r="AN126" s="56" cm="1">
        <f t="array" ref="AN126">SUM(_xlfn._xlws.FILTER(AN$9:AN$123,$B$9:$B$123=$B126))</f>
        <v>0</v>
      </c>
      <c r="AO126" s="56" cm="1">
        <f t="array" ref="AO126">SUM(_xlfn._xlws.FILTER(AO$9:AO$123,$B$9:$B$123=$B126))</f>
        <v>0</v>
      </c>
      <c r="AP126" s="56">
        <f t="shared" si="396"/>
        <v>0</v>
      </c>
      <c r="AQ126" s="56" cm="1">
        <f t="array" ref="AQ126">SUM(_xlfn._xlws.FILTER(AQ$9:AQ$123,$B$9:$B$123=$B126))</f>
        <v>0</v>
      </c>
      <c r="AR126" s="161">
        <f t="shared" si="397"/>
        <v>0</v>
      </c>
      <c r="AS126" s="91" cm="1">
        <f t="array" ref="AS126">SUM(_xlfn._xlws.FILTER(AS$9:AS$123,$B$9:$B$123=$B126))</f>
        <v>0</v>
      </c>
      <c r="AT126" s="56" cm="1">
        <f t="array" ref="AT126">SUM(_xlfn._xlws.FILTER(AT$9:AT$123,$B$9:$B$123=$B126))</f>
        <v>0</v>
      </c>
      <c r="AU126" s="56" cm="1">
        <f t="array" ref="AU126">SUM(_xlfn._xlws.FILTER(AU$9:AU$123,$B$9:$B$123=$B126))</f>
        <v>0</v>
      </c>
      <c r="AV126" s="56">
        <f t="shared" si="398"/>
        <v>0</v>
      </c>
      <c r="AW126" s="56" cm="1">
        <f t="array" ref="AW126">SUM(_xlfn._xlws.FILTER(AW$9:AW$123,$B$9:$B$123=$B126))</f>
        <v>0</v>
      </c>
      <c r="AX126" s="161">
        <f t="shared" si="399"/>
        <v>0</v>
      </c>
      <c r="AY126" s="91" cm="1">
        <f t="array" ref="AY126">SUM(_xlfn._xlws.FILTER(AY$9:AY$123,$B$9:$B$123=$B126))</f>
        <v>0</v>
      </c>
      <c r="AZ126" s="56" cm="1">
        <f t="array" ref="AZ126">SUM(_xlfn._xlws.FILTER(AZ$9:AZ$123,$B$9:$B$123=$B126))</f>
        <v>0</v>
      </c>
      <c r="BA126" s="56" cm="1">
        <f t="array" ref="BA126">SUM(_xlfn._xlws.FILTER(BA$9:BA$123,$B$9:$B$123=$B126))</f>
        <v>0</v>
      </c>
      <c r="BB126" s="56">
        <f t="shared" si="400"/>
        <v>0</v>
      </c>
      <c r="BC126" s="56" cm="1">
        <f t="array" ref="BC126">SUM(_xlfn._xlws.FILTER(BC$9:BC$123,$B$9:$B$123=$B126))</f>
        <v>0</v>
      </c>
      <c r="BD126" s="161">
        <f t="shared" si="401"/>
        <v>0</v>
      </c>
      <c r="BE126" s="91" cm="1">
        <f t="array" ref="BE126">SUM(_xlfn._xlws.FILTER(BE$9:BE$123,$B$9:$B$123=$B126))</f>
        <v>0</v>
      </c>
      <c r="BF126" s="56" cm="1">
        <f t="array" ref="BF126">SUM(_xlfn._xlws.FILTER(BF$9:BF$123,$B$9:$B$123=$B126))</f>
        <v>0</v>
      </c>
      <c r="BG126" s="56" cm="1">
        <f t="array" ref="BG126">SUM(_xlfn._xlws.FILTER(BG$9:BG$123,$B$9:$B$123=$B126))</f>
        <v>0</v>
      </c>
      <c r="BH126" s="56">
        <f t="shared" si="402"/>
        <v>0</v>
      </c>
      <c r="BI126" s="56" cm="1">
        <f t="array" ref="BI126">SUM(_xlfn._xlws.FILTER(BI$9:BI$123,$B$9:$B$123=$B126))</f>
        <v>0</v>
      </c>
      <c r="BJ126" s="161" cm="1">
        <f t="array" ref="BJ126">SUM(_xlfn._xlws.FILTER(BJ$9:BJ$123,$B$9:$B$123=$B126))</f>
        <v>0</v>
      </c>
      <c r="BK126" s="91" cm="1">
        <f t="array" ref="BK126">SUM(_xlfn._xlws.FILTER(BK$9:BK$123,$B$9:$B$123=$B126))</f>
        <v>10</v>
      </c>
      <c r="BL126" s="56" cm="1">
        <f t="array" ref="BL126">SUM(_xlfn._xlws.FILTER(BL$9:BL$123,$B$9:$B$123=$B126))</f>
        <v>0</v>
      </c>
      <c r="BM126" s="56" cm="1">
        <f t="array" ref="BM126">SUM(_xlfn._xlws.FILTER(BM$9:BM$123,$B$9:$B$123=$B126))</f>
        <v>6641940</v>
      </c>
      <c r="BN126" s="56">
        <f t="shared" si="403"/>
        <v>664194</v>
      </c>
      <c r="BO126" s="56" cm="1">
        <f t="array" ref="BO126">SUM(_xlfn._xlws.FILTER(BO$9:BO$123,$B$9:$B$123=$B126))</f>
        <v>8838.760000000002</v>
      </c>
      <c r="BP126" s="161">
        <f t="shared" si="404"/>
        <v>883.8760000000002</v>
      </c>
    </row>
    <row r="127" spans="1:68" ht="19.5" customHeight="1" outlineLevel="1" x14ac:dyDescent="0.3">
      <c r="A127" s="150"/>
      <c r="B127" s="59" t="str">
        <v>ΒΙΟΜΗΧΑΝΙΚΟΣ</v>
      </c>
      <c r="C127" s="91" cm="1">
        <f t="array" ref="C127">SUM(_xlfn._xlws.FILTER(C$9:C$123,$B$9:$B$123=$B127))</f>
        <v>42</v>
      </c>
      <c r="D127" s="56" cm="1">
        <f t="array" ref="D127">SUM(_xlfn._xlws.FILTER(D$9:D$123,$B$9:$B$123=$B127))</f>
        <v>0</v>
      </c>
      <c r="E127" s="56" cm="1">
        <f t="array" ref="E127">SUM(_xlfn._xlws.FILTER(E$9:E$123,$B$9:$B$123=$B127))</f>
        <v>49300041</v>
      </c>
      <c r="F127" s="56">
        <f t="shared" si="405"/>
        <v>1173810.5</v>
      </c>
      <c r="G127" s="56" cm="1">
        <f t="array" ref="G127">SUM(_xlfn._xlws.FILTER(G$9:G$123,$B$9:$B$123=$B127))</f>
        <v>51695.25</v>
      </c>
      <c r="H127" s="161" t="s">
        <v>57</v>
      </c>
      <c r="I127" s="91" cm="1">
        <f t="array" ref="I127">SUM(_xlfn._xlws.FILTER(I$9:I$123,$B$9:$B$123=$B127))</f>
        <v>47</v>
      </c>
      <c r="J127" s="56" cm="1">
        <f t="array" ref="J127">SUM(_xlfn._xlws.FILTER(J$9:J$123,$B$9:$B$123=$B127))</f>
        <v>2</v>
      </c>
      <c r="K127" s="56" cm="1">
        <f t="array" ref="K127">SUM(_xlfn._xlws.FILTER(K$9:K$123,$B$9:$B$123=$B127))</f>
        <v>61325863</v>
      </c>
      <c r="L127" s="56" cm="1">
        <f t="array" ref="L127">SUM(_xlfn._xlws.FILTER(L$9:L$123,$B$9:$B$123=$B127))</f>
        <v>21439671.752747253</v>
      </c>
      <c r="M127" s="56" cm="1">
        <f t="array" ref="M127">SUM(_xlfn._xlws.FILTER(M$9:M$123,$B$9:$B$123=$B127))</f>
        <v>103451.82000000002</v>
      </c>
      <c r="N127" s="161" cm="1">
        <f t="array" ref="N127">SUM(_xlfn._xlws.FILTER(N$9:N$123,$B$9:$B$123=$B127))</f>
        <v>26712.437326007326</v>
      </c>
      <c r="O127" s="91" cm="1">
        <f t="array" ref="O127">SUM(_xlfn._xlws.FILTER(O$9:O$123,$B$9:$B$123=$B127))</f>
        <v>91</v>
      </c>
      <c r="P127" s="56" cm="1">
        <f t="array" ref="P127">SUM(_xlfn._xlws.FILTER(P$9:P$123,$B$9:$B$123=$B127))</f>
        <v>0</v>
      </c>
      <c r="Q127" s="56" cm="1">
        <f t="array" ref="Q127">SUM(_xlfn._xlws.FILTER(Q$9:Q$123,$B$9:$B$123=$B127))</f>
        <v>77513461</v>
      </c>
      <c r="R127" s="56">
        <f t="shared" si="391"/>
        <v>851796.27472527476</v>
      </c>
      <c r="S127" s="56" cm="1">
        <f t="array" ref="S127">SUM(_xlfn._xlws.FILTER(S$9:S$123,$B$9:$B$123=$B127))</f>
        <v>133965.42000000001</v>
      </c>
      <c r="T127" s="161">
        <f t="shared" si="392"/>
        <v>1472.1474725274727</v>
      </c>
      <c r="U127" s="91" cm="1">
        <f t="array" ref="U127">SUM(_xlfn._xlws.FILTER(U$9:U$123,$B$9:$B$123=$B127))</f>
        <v>83</v>
      </c>
      <c r="V127" s="56" cm="1">
        <f t="array" ref="V127">SUM(_xlfn._xlws.FILTER(V$9:V$123,$B$9:$B$123=$B127))</f>
        <v>0</v>
      </c>
      <c r="W127" s="56" cm="1">
        <f t="array" ref="W127">SUM(_xlfn._xlws.FILTER(W$9:W$123,$B$9:$B$123=$B127))</f>
        <v>128705615</v>
      </c>
      <c r="X127" s="56">
        <f t="shared" si="393"/>
        <v>1550670.0602409639</v>
      </c>
      <c r="Y127" s="56" cm="1">
        <f t="array" ref="Y127">SUM(_xlfn._xlws.FILTER(Y$9:Y$123,$B$9:$B$123=$B127))</f>
        <v>304987.66000000003</v>
      </c>
      <c r="Z127" s="161" cm="1">
        <f t="array" ref="Z127">SUM(_xlfn._xlws.FILTER(Z$9:Z$123,$B$9:$B$123=$B127))</f>
        <v>28151.358102959421</v>
      </c>
      <c r="AA127" s="91" cm="1">
        <f t="array" ref="AA127">SUM(_xlfn._xlws.FILTER(AA$9:AA$123,$B$9:$B$123=$B127))</f>
        <v>43</v>
      </c>
      <c r="AB127" s="56" cm="1">
        <f t="array" ref="AB127">SUM(_xlfn._xlws.FILTER(AB$9:AB$123,$B$9:$B$123=$B127))</f>
        <v>0</v>
      </c>
      <c r="AC127" s="56" cm="1">
        <f t="array" ref="AC127">SUM(_xlfn._xlws.FILTER(AC$9:AC$123,$B$9:$B$123=$B127))</f>
        <v>67820061</v>
      </c>
      <c r="AD127" s="56">
        <f t="shared" si="394"/>
        <v>1577210.7209302327</v>
      </c>
      <c r="AE127" s="56" cm="1">
        <f t="array" ref="AE127">SUM(_xlfn._xlws.FILTER(AE$9:AE$123,$B$9:$B$123=$B127))</f>
        <v>183934.33</v>
      </c>
      <c r="AF127" s="161" cm="1">
        <f t="array" ref="AF127">SUM(_xlfn._xlws.FILTER(AF$9:AF$123,$B$9:$B$123=$B127))</f>
        <v>19847.112538461541</v>
      </c>
      <c r="AG127" s="91" cm="1">
        <f t="array" ref="AG127">SUM(_xlfn._xlws.FILTER(AG$9:AG$123,$B$9:$B$123=$B127))</f>
        <v>26</v>
      </c>
      <c r="AH127" s="56" cm="1">
        <f t="array" ref="AH127">SUM(_xlfn._xlws.FILTER(AH$9:AH$123,$B$9:$B$123=$B127))</f>
        <v>0</v>
      </c>
      <c r="AI127" s="56" cm="1">
        <f t="array" ref="AI127">SUM(_xlfn._xlws.FILTER(AI$9:AI$123,$B$9:$B$123=$B127))</f>
        <v>57319641</v>
      </c>
      <c r="AJ127" s="56">
        <f t="shared" si="395"/>
        <v>2204601.576923077</v>
      </c>
      <c r="AK127" s="56" cm="1">
        <f t="array" ref="AK127">SUM(_xlfn._xlws.FILTER(AK$9:AK$123,$B$9:$B$123=$B127))</f>
        <v>135936.79</v>
      </c>
      <c r="AL127" s="161" cm="1">
        <f t="array" ref="AL127">SUM(_xlfn._xlws.FILTER(AL$9:AL$123,$B$9:$B$123=$B127))</f>
        <v>29701.241904761904</v>
      </c>
      <c r="AM127" s="91" cm="1">
        <f t="array" ref="AM127">SUM(_xlfn._xlws.FILTER(AM$9:AM$123,$B$9:$B$123=$B127))</f>
        <v>0</v>
      </c>
      <c r="AN127" s="56" cm="1">
        <f t="array" ref="AN127">SUM(_xlfn._xlws.FILTER(AN$9:AN$123,$B$9:$B$123=$B127))</f>
        <v>0</v>
      </c>
      <c r="AO127" s="56" cm="1">
        <f t="array" ref="AO127">SUM(_xlfn._xlws.FILTER(AO$9:AO$123,$B$9:$B$123=$B127))</f>
        <v>0</v>
      </c>
      <c r="AP127" s="56">
        <f t="shared" si="396"/>
        <v>0</v>
      </c>
      <c r="AQ127" s="56" cm="1">
        <f t="array" ref="AQ127">SUM(_xlfn._xlws.FILTER(AQ$9:AQ$123,$B$9:$B$123=$B127))</f>
        <v>0</v>
      </c>
      <c r="AR127" s="161">
        <f t="shared" si="397"/>
        <v>0</v>
      </c>
      <c r="AS127" s="91" cm="1">
        <f t="array" ref="AS127">SUM(_xlfn._xlws.FILTER(AS$9:AS$123,$B$9:$B$123=$B127))</f>
        <v>0</v>
      </c>
      <c r="AT127" s="56" cm="1">
        <f t="array" ref="AT127">SUM(_xlfn._xlws.FILTER(AT$9:AT$123,$B$9:$B$123=$B127))</f>
        <v>0</v>
      </c>
      <c r="AU127" s="56" cm="1">
        <f t="array" ref="AU127">SUM(_xlfn._xlws.FILTER(AU$9:AU$123,$B$9:$B$123=$B127))</f>
        <v>0</v>
      </c>
      <c r="AV127" s="56">
        <f t="shared" si="398"/>
        <v>0</v>
      </c>
      <c r="AW127" s="56" cm="1">
        <f t="array" ref="AW127">SUM(_xlfn._xlws.FILTER(AW$9:AW$123,$B$9:$B$123=$B127))</f>
        <v>0</v>
      </c>
      <c r="AX127" s="161">
        <f t="shared" si="399"/>
        <v>0</v>
      </c>
      <c r="AY127" s="91" cm="1">
        <f t="array" ref="AY127">SUM(_xlfn._xlws.FILTER(AY$9:AY$123,$B$9:$B$123=$B127))</f>
        <v>0</v>
      </c>
      <c r="AZ127" s="56" cm="1">
        <f t="array" ref="AZ127">SUM(_xlfn._xlws.FILTER(AZ$9:AZ$123,$B$9:$B$123=$B127))</f>
        <v>0</v>
      </c>
      <c r="BA127" s="56" cm="1">
        <f t="array" ref="BA127">SUM(_xlfn._xlws.FILTER(BA$9:BA$123,$B$9:$B$123=$B127))</f>
        <v>0</v>
      </c>
      <c r="BB127" s="56">
        <f t="shared" si="400"/>
        <v>0</v>
      </c>
      <c r="BC127" s="56" cm="1">
        <f t="array" ref="BC127">SUM(_xlfn._xlws.FILTER(BC$9:BC$123,$B$9:$B$123=$B127))</f>
        <v>0</v>
      </c>
      <c r="BD127" s="161">
        <f t="shared" si="401"/>
        <v>0</v>
      </c>
      <c r="BE127" s="91" cm="1">
        <f t="array" ref="BE127">SUM(_xlfn._xlws.FILTER(BE$9:BE$123,$B$9:$B$123=$B127))</f>
        <v>1</v>
      </c>
      <c r="BF127" s="56" cm="1">
        <f t="array" ref="BF127">SUM(_xlfn._xlws.FILTER(BF$9:BF$123,$B$9:$B$123=$B127))</f>
        <v>0</v>
      </c>
      <c r="BG127" s="56" cm="1">
        <f t="array" ref="BG127">SUM(_xlfn._xlws.FILTER(BG$9:BG$123,$B$9:$B$123=$B127))</f>
        <v>4218100</v>
      </c>
      <c r="BH127" s="56">
        <f t="shared" si="402"/>
        <v>4218100</v>
      </c>
      <c r="BI127" s="56" cm="1">
        <f t="array" ref="BI127">SUM(_xlfn._xlws.FILTER(BI$9:BI$123,$B$9:$B$123=$B127))</f>
        <v>10282.99</v>
      </c>
      <c r="BJ127" s="161" cm="1">
        <f t="array" ref="BJ127">SUM(_xlfn._xlws.FILTER(BJ$9:BJ$123,$B$9:$B$123=$B127))</f>
        <v>10282.99</v>
      </c>
      <c r="BK127" s="91" cm="1">
        <f t="array" ref="BK127">SUM(_xlfn._xlws.FILTER(BK$9:BK$123,$B$9:$B$123=$B127))</f>
        <v>333</v>
      </c>
      <c r="BL127" s="56" cm="1">
        <f t="array" ref="BL127">SUM(_xlfn._xlws.FILTER(BL$9:BL$123,$B$9:$B$123=$B127))</f>
        <v>2</v>
      </c>
      <c r="BM127" s="56" cm="1">
        <f t="array" ref="BM127">SUM(_xlfn._xlws.FILTER(BM$9:BM$123,$B$9:$B$123=$B127))</f>
        <v>446202782</v>
      </c>
      <c r="BN127" s="56">
        <f t="shared" si="403"/>
        <v>1331948.6029850745</v>
      </c>
      <c r="BO127" s="56" cm="1">
        <f t="array" ref="BO127">SUM(_xlfn._xlws.FILTER(BO$9:BO$123,$B$9:$B$123=$B127))</f>
        <v>917911.18000000017</v>
      </c>
      <c r="BP127" s="161">
        <f t="shared" si="404"/>
        <v>2740.0333731343289</v>
      </c>
    </row>
    <row r="128" spans="1:68" ht="19.5" customHeight="1" outlineLevel="1" x14ac:dyDescent="0.3">
      <c r="A128" s="151"/>
      <c r="B128" s="146" t="str">
        <v>ΚΛΙΜΑΤΙΣΜΟΣ / ΣΥΜΠΑΡΑΓΩΓΗ</v>
      </c>
      <c r="C128" s="91" cm="1">
        <f t="array" ref="C128">SUM(_xlfn._xlws.FILTER(C$9:C$123,$B$9:$B$123=$B128))</f>
        <v>0</v>
      </c>
      <c r="D128" s="56" cm="1">
        <f t="array" ref="D128">SUM(_xlfn._xlws.FILTER(D$9:D$123,$B$9:$B$123=$B128))</f>
        <v>0</v>
      </c>
      <c r="E128" s="56" cm="1">
        <f t="array" ref="E128">SUM(_xlfn._xlws.FILTER(E$9:E$123,$B$9:$B$123=$B128))</f>
        <v>0</v>
      </c>
      <c r="F128" s="56">
        <f t="shared" si="405"/>
        <v>0</v>
      </c>
      <c r="G128" s="56" cm="1">
        <f t="array" ref="G128">SUM(_xlfn._xlws.FILTER(G$9:G$123,$B$9:$B$123=$B128))</f>
        <v>0</v>
      </c>
      <c r="H128" s="161">
        <f t="shared" ref="H128" si="407">IFERROR(G128/(C128+D128),0)</f>
        <v>0</v>
      </c>
      <c r="I128" s="91" cm="1">
        <f t="array" ref="I128">SUM(_xlfn._xlws.FILTER(I$9:I$123,$B$9:$B$123=$B128))</f>
        <v>0</v>
      </c>
      <c r="J128" s="56" cm="1">
        <f t="array" ref="J128">SUM(_xlfn._xlws.FILTER(J$9:J$123,$B$9:$B$123=$B128))</f>
        <v>0</v>
      </c>
      <c r="K128" s="56" cm="1">
        <f t="array" ref="K128">SUM(_xlfn._xlws.FILTER(K$9:K$123,$B$9:$B$123=$B128))</f>
        <v>0</v>
      </c>
      <c r="L128" s="56" cm="1">
        <f t="array" ref="L128">SUM(_xlfn._xlws.FILTER(L$9:L$123,$B$9:$B$123=$B128))</f>
        <v>0</v>
      </c>
      <c r="M128" s="56" cm="1">
        <f t="array" ref="M128">SUM(_xlfn._xlws.FILTER(M$9:M$123,$B$9:$B$123=$B128))</f>
        <v>0</v>
      </c>
      <c r="N128" s="161" cm="1">
        <f t="array" ref="N128">SUM(_xlfn._xlws.FILTER(N$9:N$123,$B$9:$B$123=$B128))</f>
        <v>0</v>
      </c>
      <c r="O128" s="91" cm="1">
        <f t="array" ref="O128">SUM(_xlfn._xlws.FILTER(O$9:O$123,$B$9:$B$123=$B128))</f>
        <v>59</v>
      </c>
      <c r="P128" s="56" cm="1">
        <f t="array" ref="P128">SUM(_xlfn._xlws.FILTER(P$9:P$123,$B$9:$B$123=$B128))</f>
        <v>0</v>
      </c>
      <c r="Q128" s="56" cm="1">
        <f t="array" ref="Q128">SUM(_xlfn._xlws.FILTER(Q$9:Q$123,$B$9:$B$123=$B128))</f>
        <v>2284605</v>
      </c>
      <c r="R128" s="56">
        <f t="shared" si="391"/>
        <v>38722.118644067799</v>
      </c>
      <c r="S128" s="56" cm="1">
        <f t="array" ref="S128">SUM(_xlfn._xlws.FILTER(S$9:S$123,$B$9:$B$123=$B128))</f>
        <v>11082.439999999999</v>
      </c>
      <c r="T128" s="161">
        <f t="shared" si="392"/>
        <v>187.83796610169489</v>
      </c>
      <c r="U128" s="91" cm="1">
        <f t="array" ref="U128">SUM(_xlfn._xlws.FILTER(U$9:U$123,$B$9:$B$123=$B128))</f>
        <v>0</v>
      </c>
      <c r="V128" s="56" cm="1">
        <f t="array" ref="V128">SUM(_xlfn._xlws.FILTER(V$9:V$123,$B$9:$B$123=$B128))</f>
        <v>0</v>
      </c>
      <c r="W128" s="56" cm="1">
        <f t="array" ref="W128">SUM(_xlfn._xlws.FILTER(W$9:W$123,$B$9:$B$123=$B128))</f>
        <v>0</v>
      </c>
      <c r="X128" s="56">
        <f t="shared" si="393"/>
        <v>0</v>
      </c>
      <c r="Y128" s="56" cm="1">
        <f t="array" ref="Y128">SUM(_xlfn._xlws.FILTER(Y$9:Y$123,$B$9:$B$123=$B128))</f>
        <v>0</v>
      </c>
      <c r="Z128" s="161" cm="1">
        <f t="array" ref="Z128">SUM(_xlfn._xlws.FILTER(Z$9:Z$123,$B$9:$B$123=$B128))</f>
        <v>0</v>
      </c>
      <c r="AA128" s="91" cm="1">
        <f t="array" ref="AA128">SUM(_xlfn._xlws.FILTER(AA$9:AA$123,$B$9:$B$123=$B128))</f>
        <v>0</v>
      </c>
      <c r="AB128" s="56" cm="1">
        <f t="array" ref="AB128">SUM(_xlfn._xlws.FILTER(AB$9:AB$123,$B$9:$B$123=$B128))</f>
        <v>0</v>
      </c>
      <c r="AC128" s="56" cm="1">
        <f t="array" ref="AC128">SUM(_xlfn._xlws.FILTER(AC$9:AC$123,$B$9:$B$123=$B128))</f>
        <v>0</v>
      </c>
      <c r="AD128" s="56">
        <f t="shared" si="394"/>
        <v>0</v>
      </c>
      <c r="AE128" s="56" cm="1">
        <f t="array" ref="AE128">SUM(_xlfn._xlws.FILTER(AE$9:AE$123,$B$9:$B$123=$B128))</f>
        <v>0</v>
      </c>
      <c r="AF128" s="161" cm="1">
        <f t="array" ref="AF128">SUM(_xlfn._xlws.FILTER(AF$9:AF$123,$B$9:$B$123=$B128))</f>
        <v>0</v>
      </c>
      <c r="AG128" s="91" cm="1">
        <f t="array" ref="AG128">SUM(_xlfn._xlws.FILTER(AG$9:AG$123,$B$9:$B$123=$B128))</f>
        <v>0</v>
      </c>
      <c r="AH128" s="56" cm="1">
        <f t="array" ref="AH128">SUM(_xlfn._xlws.FILTER(AH$9:AH$123,$B$9:$B$123=$B128))</f>
        <v>0</v>
      </c>
      <c r="AI128" s="56" cm="1">
        <f t="array" ref="AI128">SUM(_xlfn._xlws.FILTER(AI$9:AI$123,$B$9:$B$123=$B128))</f>
        <v>0</v>
      </c>
      <c r="AJ128" s="56">
        <f t="shared" si="395"/>
        <v>0</v>
      </c>
      <c r="AK128" s="56" cm="1">
        <f t="array" ref="AK128">SUM(_xlfn._xlws.FILTER(AK$9:AK$123,$B$9:$B$123=$B128))</f>
        <v>0</v>
      </c>
      <c r="AL128" s="161" cm="1">
        <f t="array" ref="AL128">SUM(_xlfn._xlws.FILTER(AL$9:AL$123,$B$9:$B$123=$B128))</f>
        <v>0</v>
      </c>
      <c r="AM128" s="91" cm="1">
        <f t="array" ref="AM128">SUM(_xlfn._xlws.FILTER(AM$9:AM$123,$B$9:$B$123=$B128))</f>
        <v>0</v>
      </c>
      <c r="AN128" s="56" cm="1">
        <f t="array" ref="AN128">SUM(_xlfn._xlws.FILTER(AN$9:AN$123,$B$9:$B$123=$B128))</f>
        <v>0</v>
      </c>
      <c r="AO128" s="56" cm="1">
        <f t="array" ref="AO128">SUM(_xlfn._xlws.FILTER(AO$9:AO$123,$B$9:$B$123=$B128))</f>
        <v>0</v>
      </c>
      <c r="AP128" s="56">
        <f t="shared" si="396"/>
        <v>0</v>
      </c>
      <c r="AQ128" s="56" cm="1">
        <f t="array" ref="AQ128">SUM(_xlfn._xlws.FILTER(AQ$9:AQ$123,$B$9:$B$123=$B128))</f>
        <v>0</v>
      </c>
      <c r="AR128" s="161">
        <f t="shared" si="397"/>
        <v>0</v>
      </c>
      <c r="AS128" s="91" cm="1">
        <f t="array" ref="AS128">SUM(_xlfn._xlws.FILTER(AS$9:AS$123,$B$9:$B$123=$B128))</f>
        <v>0</v>
      </c>
      <c r="AT128" s="56" cm="1">
        <f t="array" ref="AT128">SUM(_xlfn._xlws.FILTER(AT$9:AT$123,$B$9:$B$123=$B128))</f>
        <v>0</v>
      </c>
      <c r="AU128" s="56" cm="1">
        <f t="array" ref="AU128">SUM(_xlfn._xlws.FILTER(AU$9:AU$123,$B$9:$B$123=$B128))</f>
        <v>0</v>
      </c>
      <c r="AV128" s="56">
        <f t="shared" si="398"/>
        <v>0</v>
      </c>
      <c r="AW128" s="56" cm="1">
        <f t="array" ref="AW128">SUM(_xlfn._xlws.FILTER(AW$9:AW$123,$B$9:$B$123=$B128))</f>
        <v>0</v>
      </c>
      <c r="AX128" s="161">
        <f t="shared" si="399"/>
        <v>0</v>
      </c>
      <c r="AY128" s="91" cm="1">
        <f t="array" ref="AY128">SUM(_xlfn._xlws.FILTER(AY$9:AY$123,$B$9:$B$123=$B128))</f>
        <v>0</v>
      </c>
      <c r="AZ128" s="56" cm="1">
        <f t="array" ref="AZ128">SUM(_xlfn._xlws.FILTER(AZ$9:AZ$123,$B$9:$B$123=$B128))</f>
        <v>0</v>
      </c>
      <c r="BA128" s="56" cm="1">
        <f t="array" ref="BA128">SUM(_xlfn._xlws.FILTER(BA$9:BA$123,$B$9:$B$123=$B128))</f>
        <v>0</v>
      </c>
      <c r="BB128" s="56">
        <f t="shared" si="400"/>
        <v>0</v>
      </c>
      <c r="BC128" s="56" cm="1">
        <f t="array" ref="BC128">SUM(_xlfn._xlws.FILTER(BC$9:BC$123,$B$9:$B$123=$B128))</f>
        <v>0</v>
      </c>
      <c r="BD128" s="161">
        <f t="shared" si="401"/>
        <v>0</v>
      </c>
      <c r="BE128" s="91" cm="1">
        <f t="array" ref="BE128">SUM(_xlfn._xlws.FILTER(BE$9:BE$123,$B$9:$B$123=$B128))</f>
        <v>0</v>
      </c>
      <c r="BF128" s="56" cm="1">
        <f t="array" ref="BF128">SUM(_xlfn._xlws.FILTER(BF$9:BF$123,$B$9:$B$123=$B128))</f>
        <v>0</v>
      </c>
      <c r="BG128" s="56" cm="1">
        <f t="array" ref="BG128">SUM(_xlfn._xlws.FILTER(BG$9:BG$123,$B$9:$B$123=$B128))</f>
        <v>0</v>
      </c>
      <c r="BH128" s="56">
        <f t="shared" si="402"/>
        <v>0</v>
      </c>
      <c r="BI128" s="56" cm="1">
        <f t="array" ref="BI128">SUM(_xlfn._xlws.FILTER(BI$9:BI$123,$B$9:$B$123=$B128))</f>
        <v>0</v>
      </c>
      <c r="BJ128" s="161" cm="1">
        <f t="array" ref="BJ128">SUM(_xlfn._xlws.FILTER(BJ$9:BJ$123,$B$9:$B$123=$B128))</f>
        <v>0</v>
      </c>
      <c r="BK128" s="91" cm="1">
        <f t="array" ref="BK128">SUM(_xlfn._xlws.FILTER(BK$9:BK$123,$B$9:$B$123=$B128))</f>
        <v>59</v>
      </c>
      <c r="BL128" s="56" cm="1">
        <f t="array" ref="BL128">SUM(_xlfn._xlws.FILTER(BL$9:BL$123,$B$9:$B$123=$B128))</f>
        <v>0</v>
      </c>
      <c r="BM128" s="56" cm="1">
        <f t="array" ref="BM128">SUM(_xlfn._xlws.FILTER(BM$9:BM$123,$B$9:$B$123=$B128))</f>
        <v>2284605</v>
      </c>
      <c r="BN128" s="56">
        <f t="shared" si="403"/>
        <v>38722.118644067799</v>
      </c>
      <c r="BO128" s="56" cm="1">
        <f t="array" ref="BO128">SUM(_xlfn._xlws.FILTER(BO$9:BO$123,$B$9:$B$123=$B128))</f>
        <v>11082.439999999999</v>
      </c>
      <c r="BP128" s="161">
        <f t="shared" si="404"/>
        <v>187.83796610169489</v>
      </c>
    </row>
    <row r="129" spans="1:68" ht="18.600000000000001" outlineLevel="1" thickBot="1" x14ac:dyDescent="0.35">
      <c r="A129" s="152"/>
      <c r="B129" s="60" t="s">
        <v>53</v>
      </c>
      <c r="C129" s="66">
        <f>SUM(C124:C128)</f>
        <v>282499</v>
      </c>
      <c r="D129" s="61">
        <f>SUM(D124:D127)</f>
        <v>0</v>
      </c>
      <c r="E129" s="61">
        <f>SUM(E124:E128)</f>
        <v>316400658</v>
      </c>
      <c r="F129" s="159">
        <f>IFERROR(E129/(C129+D129),0)</f>
        <v>1120.0062938275887</v>
      </c>
      <c r="G129" s="64">
        <f>SUM(G124:G128)</f>
        <v>3969392.33</v>
      </c>
      <c r="H129" s="65">
        <f>IFERROR(G129/(C129+D129),0)</f>
        <v>14.050996038924032</v>
      </c>
      <c r="I129" s="66">
        <f>SUM(I124:I128)</f>
        <v>121522</v>
      </c>
      <c r="J129" s="61">
        <f>SUM(J124:J127)</f>
        <v>2</v>
      </c>
      <c r="K129" s="61">
        <f>SUM(K124:K128)</f>
        <v>194773224</v>
      </c>
      <c r="L129" s="159">
        <f>IFERROR(K129/(I129+J129),0)</f>
        <v>1602.755208847635</v>
      </c>
      <c r="M129" s="64">
        <f>SUM(M124:M128)</f>
        <v>2490385.5499999993</v>
      </c>
      <c r="N129" s="65">
        <f>IFERROR(M129/(I129+J129),0)</f>
        <v>20.492952420920965</v>
      </c>
      <c r="O129" s="66">
        <f>SUM(O124:O128)</f>
        <v>197475</v>
      </c>
      <c r="P129" s="61">
        <f>SUM(P124:P127)</f>
        <v>0</v>
      </c>
      <c r="Q129" s="61">
        <f>SUM(Q124:Q128)</f>
        <v>417775031</v>
      </c>
      <c r="R129" s="159">
        <f>IFERROR(Q129/(O129+P129),0)</f>
        <v>2115.5844081529308</v>
      </c>
      <c r="S129" s="64">
        <f>SUM(S124:S128)</f>
        <v>6302625.1600000001</v>
      </c>
      <c r="T129" s="65">
        <f>IFERROR(S129/(O129+P129),0)</f>
        <v>31.916066134953791</v>
      </c>
      <c r="U129" s="66">
        <f>SUM(U124:U128)</f>
        <v>1309</v>
      </c>
      <c r="V129" s="61">
        <f>SUM(V124:V127)</f>
        <v>0</v>
      </c>
      <c r="W129" s="61">
        <f>SUM(W124:W128)</f>
        <v>132660092</v>
      </c>
      <c r="X129" s="159">
        <f>IFERROR(W129/(U129+V129),0)</f>
        <v>101344.60809778457</v>
      </c>
      <c r="Y129" s="64">
        <f>SUM(Y124:Y128)</f>
        <v>377406.58</v>
      </c>
      <c r="Z129" s="65">
        <f>IFERROR(Y129/(U129+V129),0)</f>
        <v>288.31671504965624</v>
      </c>
      <c r="AA129" s="66">
        <f>SUM(AA124:AA128)</f>
        <v>2655</v>
      </c>
      <c r="AB129" s="61">
        <f>SUM(AB124:AB127)</f>
        <v>0</v>
      </c>
      <c r="AC129" s="61">
        <f>SUM(AC124:AC128)</f>
        <v>71377137</v>
      </c>
      <c r="AD129" s="159">
        <f>IFERROR(AC129/(AA129+AB129),0)</f>
        <v>26884.044067796611</v>
      </c>
      <c r="AE129" s="64">
        <f>SUM(AE124:AE128)</f>
        <v>261552.13999999998</v>
      </c>
      <c r="AF129" s="65">
        <f>IFERROR(AE129/(AA129+AB129),0)</f>
        <v>98.513047080979277</v>
      </c>
      <c r="AG129" s="66">
        <f>SUM(AG124:AG128)</f>
        <v>1246</v>
      </c>
      <c r="AH129" s="61">
        <f>SUM(AH124:AH127)</f>
        <v>0</v>
      </c>
      <c r="AI129" s="61">
        <f>SUM(AI124:AI128)</f>
        <v>63426075</v>
      </c>
      <c r="AJ129" s="159">
        <f>IFERROR(AI129/(AG129+AH129),0)</f>
        <v>50903.752006420546</v>
      </c>
      <c r="AK129" s="64">
        <f>SUM(AK124:AK128)</f>
        <v>233243.02000000002</v>
      </c>
      <c r="AL129" s="65">
        <f>IFERROR(AK129/(AG129+AH129),0)</f>
        <v>187.19343499197433</v>
      </c>
      <c r="AM129" s="66">
        <f>SUM(AM124:AM128)</f>
        <v>0</v>
      </c>
      <c r="AN129" s="61">
        <f>SUM(AN124:AN127)</f>
        <v>0</v>
      </c>
      <c r="AO129" s="61">
        <f>SUM(AO124:AO128)</f>
        <v>0</v>
      </c>
      <c r="AP129" s="159">
        <f>IFERROR(AO129/(AM129+AN129),0)</f>
        <v>0</v>
      </c>
      <c r="AQ129" s="64">
        <f>SUM(AQ124:AQ128)</f>
        <v>0</v>
      </c>
      <c r="AR129" s="65">
        <f>IFERROR(AQ129/(AM129+AN129),0)</f>
        <v>0</v>
      </c>
      <c r="AS129" s="66">
        <f>SUM(AS124:AS128)</f>
        <v>0</v>
      </c>
      <c r="AT129" s="61">
        <f>SUM(AT124:AT127)</f>
        <v>0</v>
      </c>
      <c r="AU129" s="61">
        <f>SUM(AU124:AU128)</f>
        <v>0</v>
      </c>
      <c r="AV129" s="159">
        <f>IFERROR(AU129/(AS129+AT129),0)</f>
        <v>0</v>
      </c>
      <c r="AW129" s="64">
        <f>SUM(AW124:AW128)</f>
        <v>0</v>
      </c>
      <c r="AX129" s="65">
        <f>IFERROR(AW129/(AS129+AT129),0)</f>
        <v>0</v>
      </c>
      <c r="AY129" s="66">
        <f>SUM(AY124:AY128)</f>
        <v>0</v>
      </c>
      <c r="AZ129" s="61">
        <f>SUM(AZ124:AZ127)</f>
        <v>0</v>
      </c>
      <c r="BA129" s="61">
        <f>SUM(BA124:BA128)</f>
        <v>0</v>
      </c>
      <c r="BB129" s="159">
        <f>IFERROR(BA129/(AY129+AZ129),0)</f>
        <v>0</v>
      </c>
      <c r="BC129" s="64">
        <f>SUM(BC124:BC128)</f>
        <v>0</v>
      </c>
      <c r="BD129" s="65">
        <f>IFERROR(BC129/(AY129+AZ129),0)</f>
        <v>0</v>
      </c>
      <c r="BE129" s="66">
        <f>SUM(BE124:BE128)</f>
        <v>1</v>
      </c>
      <c r="BF129" s="61">
        <f>SUM(BF124:BF127)</f>
        <v>0</v>
      </c>
      <c r="BG129" s="61">
        <f>SUM(BG124:BG128)</f>
        <v>4218100</v>
      </c>
      <c r="BH129" s="159">
        <f>IFERROR(BG129/(BE129+BF129),0)</f>
        <v>4218100</v>
      </c>
      <c r="BI129" s="64">
        <f>SUM(BI124:BI128)</f>
        <v>10282.99</v>
      </c>
      <c r="BJ129" s="65">
        <f>IFERROR(BI129/(BE129+BF129),0)</f>
        <v>10282.99</v>
      </c>
      <c r="BK129" s="66">
        <f>SUM(BK124:BK128)</f>
        <v>606707</v>
      </c>
      <c r="BL129" s="61">
        <f>SUM(BL124:BL127)</f>
        <v>2</v>
      </c>
      <c r="BM129" s="61">
        <f>SUM(BM124:BM128)</f>
        <v>1200630317</v>
      </c>
      <c r="BN129" s="159">
        <f>IFERROR(BM129/(BK129+BL129),0)</f>
        <v>1978.9228724149468</v>
      </c>
      <c r="BO129" s="64">
        <f>SUM(BO124:BO128)</f>
        <v>13568751.73</v>
      </c>
      <c r="BP129" s="65">
        <f>IFERROR(BO129/(BK129+BL129),0)</f>
        <v>22.364513679539947</v>
      </c>
    </row>
    <row r="130" spans="1:68" x14ac:dyDescent="0.3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</row>
    <row r="132" spans="1:68" x14ac:dyDescent="0.3">
      <c r="B132" s="72" t="s">
        <v>54</v>
      </c>
      <c r="M132" s="34"/>
    </row>
    <row r="133" spans="1:68" s="6" customFormat="1" x14ac:dyDescent="0.3">
      <c r="C133" s="17"/>
      <c r="E133" s="5"/>
      <c r="F133" s="5"/>
      <c r="G133" s="5"/>
      <c r="H133" s="5"/>
      <c r="K133" s="5"/>
      <c r="L133" s="32"/>
      <c r="M133" s="5"/>
      <c r="N133" s="34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x14ac:dyDescent="0.3">
      <c r="C134" s="56"/>
    </row>
    <row r="136" spans="1:68" x14ac:dyDescent="0.3">
      <c r="D136" s="17"/>
    </row>
  </sheetData>
  <sheetProtection algorithmName="SHA-512" hashValue="b53qFHdgAJGsy8U+7TBX6lplj0EUTIjETMtlle503f79f9zvu6tv8ggWoLscNvLTIIRoQeZa4Jkt7Rm+91Ey/A==" saltValue="zc7lNasuBJgyZRZKz1gvBg==" spinCount="100000" sheet="1" objects="1" scenarios="1"/>
  <mergeCells count="49">
    <mergeCell ref="O4:T4"/>
    <mergeCell ref="A2:K2"/>
    <mergeCell ref="A3:B3"/>
    <mergeCell ref="A4:B4"/>
    <mergeCell ref="C4:H4"/>
    <mergeCell ref="I4:N4"/>
    <mergeCell ref="BE4:BJ4"/>
    <mergeCell ref="BK4:BP4"/>
    <mergeCell ref="A5:A8"/>
    <mergeCell ref="B5:B8"/>
    <mergeCell ref="C5:D5"/>
    <mergeCell ref="I5:J5"/>
    <mergeCell ref="O5:P5"/>
    <mergeCell ref="U5:V5"/>
    <mergeCell ref="AA5:AB5"/>
    <mergeCell ref="AG5:AH5"/>
    <mergeCell ref="U4:Z4"/>
    <mergeCell ref="AA4:AF4"/>
    <mergeCell ref="AG4:AL4"/>
    <mergeCell ref="AM4:AR4"/>
    <mergeCell ref="AS4:AX4"/>
    <mergeCell ref="AY4:BD4"/>
    <mergeCell ref="C6:D6"/>
    <mergeCell ref="I6:J6"/>
    <mergeCell ref="O6:P6"/>
    <mergeCell ref="U6:V6"/>
    <mergeCell ref="AA6:AB6"/>
    <mergeCell ref="BE6:BF6"/>
    <mergeCell ref="BK6:BL6"/>
    <mergeCell ref="AM5:AN5"/>
    <mergeCell ref="AS5:AT5"/>
    <mergeCell ref="AY5:AZ5"/>
    <mergeCell ref="BE5:BF5"/>
    <mergeCell ref="BK5:BL5"/>
    <mergeCell ref="AG6:AH6"/>
    <mergeCell ref="AM6:AN6"/>
    <mergeCell ref="AS6:AT6"/>
    <mergeCell ref="AY6:AZ6"/>
    <mergeCell ref="AM7:AN7"/>
    <mergeCell ref="AS7:AT7"/>
    <mergeCell ref="AY7:AZ7"/>
    <mergeCell ref="BE7:BF7"/>
    <mergeCell ref="BK7:BL7"/>
    <mergeCell ref="C7:D7"/>
    <mergeCell ref="I7:J7"/>
    <mergeCell ref="O7:P7"/>
    <mergeCell ref="U7:V7"/>
    <mergeCell ref="AA7:AB7"/>
    <mergeCell ref="AG7:AH7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5565-18BA-4B4E-92E5-039246AC4923}">
  <sheetPr>
    <pageSetUpPr fitToPage="1"/>
  </sheetPr>
  <dimension ref="A1:BP136"/>
  <sheetViews>
    <sheetView zoomScale="61" zoomScaleNormal="80" workbookViewId="0">
      <pane xSplit="2" ySplit="8" topLeftCell="AS111" activePane="bottomRight" state="frozen"/>
      <selection activeCell="BG2" sqref="BG2"/>
      <selection pane="topRight" activeCell="BG2" sqref="BG2"/>
      <selection pane="bottomLeft" activeCell="BG2" sqref="BG2"/>
      <selection pane="bottomRight" activeCell="BG2" sqref="BG2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20.88671875" style="6" customWidth="1"/>
    <col min="4" max="4" width="19.6640625" style="6" customWidth="1"/>
    <col min="5" max="5" width="19.33203125" style="5" customWidth="1"/>
    <col min="6" max="6" width="16.109375" style="5" hidden="1" customWidth="1"/>
    <col min="7" max="7" width="18.44140625" style="186" hidden="1" customWidth="1"/>
    <col min="8" max="8" width="17.44140625" style="186" hidden="1" customWidth="1"/>
    <col min="9" max="10" width="22.5546875" style="6" customWidth="1"/>
    <col min="11" max="11" width="20" style="5" customWidth="1"/>
    <col min="12" max="12" width="16.44140625" style="32" hidden="1" customWidth="1"/>
    <col min="13" max="13" width="19.109375" style="5" hidden="1" customWidth="1"/>
    <col min="14" max="14" width="13.88671875" style="34" hidden="1" customWidth="1"/>
    <col min="15" max="16" width="20.33203125" style="5" bestFit="1" customWidth="1"/>
    <col min="17" max="17" width="16.6640625" style="5" customWidth="1"/>
    <col min="18" max="18" width="14.33203125" style="5" hidden="1" customWidth="1"/>
    <col min="19" max="19" width="18.6640625" style="186" hidden="1" customWidth="1"/>
    <col min="20" max="20" width="17.5546875" style="186" hidden="1" customWidth="1"/>
    <col min="21" max="23" width="20.33203125" style="5" bestFit="1" customWidth="1"/>
    <col min="24" max="24" width="16" style="5" hidden="1" customWidth="1"/>
    <col min="25" max="25" width="17.33203125" style="186" hidden="1" customWidth="1"/>
    <col min="26" max="26" width="15.6640625" style="186" hidden="1" customWidth="1"/>
    <col min="27" max="29" width="20.33203125" style="5" bestFit="1" customWidth="1"/>
    <col min="30" max="30" width="14.33203125" style="5" hidden="1" customWidth="1"/>
    <col min="31" max="31" width="17.33203125" style="186" hidden="1" customWidth="1"/>
    <col min="32" max="32" width="15.6640625" style="186" hidden="1" customWidth="1"/>
    <col min="33" max="34" width="20.33203125" style="5" bestFit="1" customWidth="1"/>
    <col min="35" max="35" width="18.88671875" style="5" bestFit="1" customWidth="1"/>
    <col min="36" max="36" width="14.33203125" style="5" hidden="1" customWidth="1"/>
    <col min="37" max="37" width="17.33203125" style="186" hidden="1" customWidth="1"/>
    <col min="38" max="38" width="15.6640625" style="186" hidden="1" customWidth="1"/>
    <col min="39" max="40" width="20.33203125" style="5" bestFit="1" customWidth="1"/>
    <col min="41" max="41" width="16.6640625" style="5" customWidth="1"/>
    <col min="42" max="42" width="14.33203125" style="5" hidden="1" customWidth="1"/>
    <col min="43" max="43" width="17.33203125" style="186" hidden="1" customWidth="1"/>
    <col min="44" max="44" width="15.6640625" style="186" hidden="1" customWidth="1"/>
    <col min="45" max="46" width="20.33203125" style="5" bestFit="1" customWidth="1"/>
    <col min="47" max="47" width="16.6640625" style="5" customWidth="1"/>
    <col min="48" max="48" width="14.33203125" style="5" hidden="1" customWidth="1"/>
    <col min="49" max="49" width="17.33203125" style="186" hidden="1" customWidth="1"/>
    <col min="50" max="50" width="15.6640625" style="186" hidden="1" customWidth="1"/>
    <col min="51" max="52" width="20.33203125" style="5" bestFit="1" customWidth="1"/>
    <col min="53" max="53" width="16.6640625" style="5" customWidth="1"/>
    <col min="54" max="54" width="14.33203125" style="5" hidden="1" customWidth="1"/>
    <col min="55" max="55" width="17.33203125" style="186" hidden="1" customWidth="1"/>
    <col min="56" max="56" width="15.6640625" style="186" hidden="1" customWidth="1"/>
    <col min="57" max="58" width="20.33203125" style="5" bestFit="1" customWidth="1"/>
    <col min="59" max="59" width="16.6640625" style="5" customWidth="1"/>
    <col min="60" max="60" width="17.109375" style="5" hidden="1" customWidth="1"/>
    <col min="61" max="61" width="17.33203125" style="186" hidden="1" customWidth="1"/>
    <col min="62" max="62" width="15.6640625" style="186" hidden="1" customWidth="1"/>
    <col min="63" max="64" width="20.33203125" style="5" bestFit="1" customWidth="1"/>
    <col min="65" max="65" width="20.109375" style="198" customWidth="1"/>
    <col min="66" max="66" width="17" style="198" hidden="1" customWidth="1"/>
    <col min="67" max="67" width="18.44140625" style="186" hidden="1" customWidth="1"/>
    <col min="68" max="68" width="15.6640625" style="186" hidden="1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33" customHeight="1" thickBot="1" x14ac:dyDescent="0.35">
      <c r="A1" s="1" t="s">
        <v>154</v>
      </c>
      <c r="B1" s="2"/>
      <c r="C1" s="3"/>
      <c r="D1" s="3"/>
      <c r="G1" s="171"/>
      <c r="H1" s="171"/>
      <c r="I1" s="3"/>
      <c r="J1" s="3"/>
      <c r="L1" s="31"/>
      <c r="N1" s="33"/>
      <c r="S1" s="171"/>
      <c r="T1" s="171"/>
      <c r="Y1" s="171"/>
      <c r="Z1" s="171"/>
      <c r="AE1" s="171"/>
      <c r="AF1" s="171"/>
      <c r="AK1" s="171"/>
      <c r="AL1" s="171"/>
      <c r="AQ1" s="171"/>
      <c r="AR1" s="171"/>
      <c r="AW1" s="171"/>
      <c r="AX1" s="171"/>
      <c r="BC1" s="171"/>
      <c r="BD1" s="171"/>
      <c r="BI1" s="171"/>
      <c r="BJ1" s="171"/>
      <c r="BM1" s="197"/>
      <c r="BN1" s="197"/>
      <c r="BO1" s="171"/>
      <c r="BP1" s="171"/>
    </row>
    <row r="2" spans="1:68" ht="36" customHeight="1" thickBot="1" x14ac:dyDescent="0.35">
      <c r="A2" s="275" t="s">
        <v>59</v>
      </c>
      <c r="B2" s="276"/>
      <c r="C2" s="277"/>
      <c r="D2" s="277"/>
      <c r="E2" s="277"/>
      <c r="F2" s="277"/>
      <c r="G2" s="277"/>
      <c r="H2" s="277"/>
      <c r="I2" s="277"/>
      <c r="J2" s="277"/>
      <c r="K2" s="278"/>
      <c r="L2" s="96"/>
    </row>
    <row r="3" spans="1:68" ht="21.75" customHeight="1" thickBot="1" x14ac:dyDescent="0.35">
      <c r="A3" s="255" t="s">
        <v>60</v>
      </c>
      <c r="B3" s="256"/>
      <c r="C3" s="143"/>
      <c r="D3" s="143"/>
      <c r="E3" s="144"/>
      <c r="F3" s="144"/>
      <c r="G3" s="172"/>
      <c r="H3" s="172"/>
      <c r="I3" s="143"/>
      <c r="J3" s="143"/>
      <c r="K3" s="145"/>
    </row>
    <row r="4" spans="1:68" ht="18" customHeight="1" thickBot="1" x14ac:dyDescent="0.35">
      <c r="A4" s="257" t="s">
        <v>61</v>
      </c>
      <c r="B4" s="258"/>
      <c r="C4" s="248" t="s">
        <v>62</v>
      </c>
      <c r="D4" s="249"/>
      <c r="E4" s="249"/>
      <c r="F4" s="249"/>
      <c r="G4" s="249"/>
      <c r="H4" s="250"/>
      <c r="I4" s="248" t="s">
        <v>63</v>
      </c>
      <c r="J4" s="249"/>
      <c r="K4" s="249"/>
      <c r="L4" s="249"/>
      <c r="M4" s="249"/>
      <c r="N4" s="250"/>
      <c r="O4" s="248" t="s">
        <v>64</v>
      </c>
      <c r="P4" s="249"/>
      <c r="Q4" s="249"/>
      <c r="R4" s="249"/>
      <c r="S4" s="249"/>
      <c r="T4" s="250"/>
      <c r="U4" s="248" t="s">
        <v>65</v>
      </c>
      <c r="V4" s="249"/>
      <c r="W4" s="249"/>
      <c r="X4" s="249"/>
      <c r="Y4" s="249"/>
      <c r="Z4" s="250"/>
      <c r="AA4" s="248" t="s">
        <v>66</v>
      </c>
      <c r="AB4" s="249"/>
      <c r="AC4" s="249"/>
      <c r="AD4" s="249"/>
      <c r="AE4" s="249"/>
      <c r="AF4" s="250"/>
      <c r="AG4" s="248" t="s">
        <v>67</v>
      </c>
      <c r="AH4" s="249"/>
      <c r="AI4" s="249"/>
      <c r="AJ4" s="249"/>
      <c r="AK4" s="249"/>
      <c r="AL4" s="250"/>
      <c r="AM4" s="248" t="s">
        <v>68</v>
      </c>
      <c r="AN4" s="249"/>
      <c r="AO4" s="249"/>
      <c r="AP4" s="249"/>
      <c r="AQ4" s="249"/>
      <c r="AR4" s="250"/>
      <c r="AS4" s="248" t="s">
        <v>69</v>
      </c>
      <c r="AT4" s="249"/>
      <c r="AU4" s="249"/>
      <c r="AV4" s="249"/>
      <c r="AW4" s="249"/>
      <c r="AX4" s="250"/>
      <c r="AY4" s="248" t="s">
        <v>70</v>
      </c>
      <c r="AZ4" s="249"/>
      <c r="BA4" s="249"/>
      <c r="BB4" s="249"/>
      <c r="BC4" s="249"/>
      <c r="BD4" s="250"/>
      <c r="BE4" s="248" t="s">
        <v>71</v>
      </c>
      <c r="BF4" s="249"/>
      <c r="BG4" s="249"/>
      <c r="BH4" s="249"/>
      <c r="BI4" s="249"/>
      <c r="BJ4" s="250"/>
      <c r="BK4" s="248" t="s">
        <v>72</v>
      </c>
      <c r="BL4" s="249"/>
      <c r="BM4" s="249"/>
      <c r="BN4" s="249"/>
      <c r="BO4" s="249"/>
      <c r="BP4" s="250"/>
    </row>
    <row r="5" spans="1:68" ht="30.6" hidden="1" customHeight="1" x14ac:dyDescent="0.3">
      <c r="A5" s="259" t="s">
        <v>73</v>
      </c>
      <c r="B5" s="262" t="s">
        <v>74</v>
      </c>
      <c r="C5" s="265" t="s">
        <v>75</v>
      </c>
      <c r="D5" s="264"/>
      <c r="E5" s="25">
        <f>E6+E7</f>
        <v>1745.4924800000001</v>
      </c>
      <c r="F5" s="20"/>
      <c r="G5" s="20"/>
      <c r="H5" s="21"/>
      <c r="I5" s="265" t="str">
        <f>C5</f>
        <v xml:space="preserve">CONSTRUCTED NETWORK (km): </v>
      </c>
      <c r="J5" s="264"/>
      <c r="K5" s="25">
        <f>K6+K7</f>
        <v>1353.2890699999998</v>
      </c>
      <c r="L5" s="20"/>
      <c r="M5" s="20"/>
      <c r="N5" s="21"/>
      <c r="O5" s="265" t="str">
        <f>I5</f>
        <v xml:space="preserve">CONSTRUCTED NETWORK (km): </v>
      </c>
      <c r="P5" s="264"/>
      <c r="Q5" s="25">
        <f>Q6+Q7</f>
        <v>4127</v>
      </c>
      <c r="R5" s="20"/>
      <c r="S5" s="20"/>
      <c r="T5" s="21"/>
      <c r="U5" s="265" t="str">
        <f>O5</f>
        <v xml:space="preserve">CONSTRUCTED NETWORK (km): </v>
      </c>
      <c r="V5" s="264"/>
      <c r="W5" s="25">
        <f>W6+W7</f>
        <v>397.78000000000003</v>
      </c>
      <c r="X5" s="20"/>
      <c r="Y5" s="20"/>
      <c r="Z5" s="21"/>
      <c r="AA5" s="265" t="str">
        <f>U5</f>
        <v xml:space="preserve">CONSTRUCTED NETWORK (km): </v>
      </c>
      <c r="AB5" s="264"/>
      <c r="AC5" s="25">
        <f>AC6+AC7</f>
        <v>250.17000000000002</v>
      </c>
      <c r="AD5" s="20"/>
      <c r="AE5" s="20"/>
      <c r="AF5" s="21"/>
      <c r="AG5" s="265" t="str">
        <f>AA5</f>
        <v xml:space="preserve">CONSTRUCTED NETWORK (km): </v>
      </c>
      <c r="AH5" s="264"/>
      <c r="AI5" s="25">
        <f>AI6+AI7</f>
        <v>348.05600000000004</v>
      </c>
      <c r="AJ5" s="20"/>
      <c r="AK5" s="20"/>
      <c r="AL5" s="21"/>
      <c r="AM5" s="265" t="str">
        <f>AG5</f>
        <v xml:space="preserve">CONSTRUCTED NETWORK (km): </v>
      </c>
      <c r="AN5" s="264"/>
      <c r="AO5" s="25">
        <f>AO6+AO7</f>
        <v>147.68</v>
      </c>
      <c r="AP5" s="20"/>
      <c r="AQ5" s="20"/>
      <c r="AR5" s="21"/>
      <c r="AS5" s="265" t="str">
        <f>AM5</f>
        <v xml:space="preserve">CONSTRUCTED NETWORK (km): </v>
      </c>
      <c r="AT5" s="264"/>
      <c r="AU5" s="25">
        <f>AU6+AU7</f>
        <v>5.27</v>
      </c>
      <c r="AV5" s="20"/>
      <c r="AW5" s="20"/>
      <c r="AX5" s="21"/>
      <c r="AY5" s="265" t="str">
        <f>AS5</f>
        <v xml:space="preserve">CONSTRUCTED NETWORK (km): </v>
      </c>
      <c r="AZ5" s="264"/>
      <c r="BA5" s="25">
        <f>BA6+BA7</f>
        <v>1.03</v>
      </c>
      <c r="BB5" s="20"/>
      <c r="BC5" s="20"/>
      <c r="BD5" s="21"/>
      <c r="BE5" s="265" t="str">
        <f>AY5</f>
        <v xml:space="preserve">CONSTRUCTED NETWORK (km): </v>
      </c>
      <c r="BF5" s="264"/>
      <c r="BG5" s="25">
        <f>BG6+BG7</f>
        <v>6.8680000000000003</v>
      </c>
      <c r="BH5" s="20"/>
      <c r="BI5" s="20"/>
      <c r="BJ5" s="21"/>
      <c r="BK5" s="265" t="str">
        <f>BE5</f>
        <v xml:space="preserve">CONSTRUCTED NETWORK (km): </v>
      </c>
      <c r="BL5" s="264"/>
      <c r="BM5" s="25">
        <f>E5+K5+Q5+W5+AC5+AI5+AO5+AU5+BA5+BG5</f>
        <v>8382.6355500000009</v>
      </c>
      <c r="BN5" s="20"/>
      <c r="BO5" s="20"/>
      <c r="BP5" s="21"/>
    </row>
    <row r="6" spans="1:68" ht="18.75" hidden="1" customHeight="1" x14ac:dyDescent="0.3">
      <c r="A6" s="260"/>
      <c r="B6" s="263"/>
      <c r="C6" s="269" t="s">
        <v>18</v>
      </c>
      <c r="D6" s="268"/>
      <c r="E6" s="22">
        <f>'03.2024ΕΛ'!E6</f>
        <v>192.21903</v>
      </c>
      <c r="F6" s="22"/>
      <c r="G6" s="22"/>
      <c r="H6" s="23"/>
      <c r="I6" s="269" t="s">
        <v>18</v>
      </c>
      <c r="J6" s="268"/>
      <c r="K6" s="22">
        <f>'03.2024ΕΛ'!K6</f>
        <v>125.23957</v>
      </c>
      <c r="L6" s="22"/>
      <c r="M6" s="22"/>
      <c r="N6" s="23"/>
      <c r="O6" s="269" t="s">
        <v>18</v>
      </c>
      <c r="P6" s="268"/>
      <c r="Q6" s="22">
        <f>'03.2024ΕΛ'!Q6</f>
        <v>345</v>
      </c>
      <c r="R6" s="22"/>
      <c r="S6" s="22"/>
      <c r="T6" s="23"/>
      <c r="U6" s="269" t="s">
        <v>18</v>
      </c>
      <c r="V6" s="268"/>
      <c r="W6" s="22">
        <f>'03.2024ΕΛ'!W6</f>
        <v>131.99</v>
      </c>
      <c r="X6" s="22"/>
      <c r="Y6" s="22"/>
      <c r="Z6" s="23"/>
      <c r="AA6" s="269" t="s">
        <v>18</v>
      </c>
      <c r="AB6" s="268"/>
      <c r="AC6" s="22">
        <f>'03.2024ΕΛ'!AC6</f>
        <v>83.89</v>
      </c>
      <c r="AD6" s="22"/>
      <c r="AE6" s="22"/>
      <c r="AF6" s="23"/>
      <c r="AG6" s="269" t="s">
        <v>18</v>
      </c>
      <c r="AH6" s="268"/>
      <c r="AI6" s="22">
        <f>'03.2024ΕΛ'!AI6</f>
        <v>129.357</v>
      </c>
      <c r="AJ6" s="22"/>
      <c r="AK6" s="22"/>
      <c r="AL6" s="23"/>
      <c r="AM6" s="269" t="s">
        <v>18</v>
      </c>
      <c r="AN6" s="268"/>
      <c r="AO6" s="22">
        <f>'03.2024ΕΛ'!AO6</f>
        <v>54.96</v>
      </c>
      <c r="AP6" s="22"/>
      <c r="AQ6" s="22"/>
      <c r="AR6" s="23"/>
      <c r="AS6" s="269" t="s">
        <v>18</v>
      </c>
      <c r="AT6" s="268"/>
      <c r="AU6" s="22">
        <f>'03.2024ΕΛ'!AU6</f>
        <v>3.71</v>
      </c>
      <c r="AV6" s="22"/>
      <c r="AW6" s="22"/>
      <c r="AX6" s="23"/>
      <c r="AY6" s="269" t="s">
        <v>18</v>
      </c>
      <c r="AZ6" s="268"/>
      <c r="BA6" s="22">
        <f>'03.2024ΕΛ'!BA6</f>
        <v>1.03</v>
      </c>
      <c r="BB6" s="22"/>
      <c r="BC6" s="22"/>
      <c r="BD6" s="23"/>
      <c r="BE6" s="269" t="s">
        <v>18</v>
      </c>
      <c r="BF6" s="268"/>
      <c r="BG6" s="22">
        <f>'03.2024ΕΛ'!BG6</f>
        <v>6.8680000000000003</v>
      </c>
      <c r="BH6" s="22"/>
      <c r="BI6" s="22"/>
      <c r="BJ6" s="23"/>
      <c r="BK6" s="269" t="s">
        <v>18</v>
      </c>
      <c r="BL6" s="268"/>
      <c r="BM6" s="22">
        <f>'03.2024ΕΛ'!BM6</f>
        <v>1074.2635999999998</v>
      </c>
      <c r="BN6" s="22"/>
      <c r="BO6" s="22"/>
      <c r="BP6" s="23"/>
    </row>
    <row r="7" spans="1:68" ht="16.2" hidden="1" customHeight="1" thickBot="1" x14ac:dyDescent="0.35">
      <c r="A7" s="260"/>
      <c r="B7" s="263"/>
      <c r="C7" s="270" t="s">
        <v>19</v>
      </c>
      <c r="D7" s="271"/>
      <c r="E7" s="25">
        <f>'03.2024ΕΛ'!E7</f>
        <v>1553.2734500000001</v>
      </c>
      <c r="F7" s="25"/>
      <c r="G7" s="25"/>
      <c r="H7" s="47"/>
      <c r="I7" s="270" t="s">
        <v>19</v>
      </c>
      <c r="J7" s="271"/>
      <c r="K7" s="25">
        <f>'03.2024ΕΛ'!K7</f>
        <v>1228.0494999999999</v>
      </c>
      <c r="L7" s="25"/>
      <c r="M7" s="25"/>
      <c r="N7" s="47"/>
      <c r="O7" s="270" t="s">
        <v>19</v>
      </c>
      <c r="P7" s="271"/>
      <c r="Q7" s="25">
        <f>'03.2024ΕΛ'!Q7</f>
        <v>3782</v>
      </c>
      <c r="R7" s="25"/>
      <c r="S7" s="25"/>
      <c r="T7" s="47"/>
      <c r="U7" s="270" t="s">
        <v>19</v>
      </c>
      <c r="V7" s="271"/>
      <c r="W7" s="25">
        <f>'03.2024ΕΛ'!W7</f>
        <v>265.79000000000002</v>
      </c>
      <c r="X7" s="25"/>
      <c r="Y7" s="25"/>
      <c r="Z7" s="47"/>
      <c r="AA7" s="270" t="s">
        <v>19</v>
      </c>
      <c r="AB7" s="271"/>
      <c r="AC7" s="25">
        <f>'03.2024ΕΛ'!AC7</f>
        <v>166.28</v>
      </c>
      <c r="AD7" s="25"/>
      <c r="AE7" s="25"/>
      <c r="AF7" s="47"/>
      <c r="AG7" s="270" t="s">
        <v>19</v>
      </c>
      <c r="AH7" s="271"/>
      <c r="AI7" s="25">
        <f>'03.2024ΕΛ'!AI7</f>
        <v>218.69900000000001</v>
      </c>
      <c r="AJ7" s="25"/>
      <c r="AK7" s="25"/>
      <c r="AL7" s="47"/>
      <c r="AM7" s="270" t="s">
        <v>19</v>
      </c>
      <c r="AN7" s="271"/>
      <c r="AO7" s="25">
        <f>'03.2024ΕΛ'!AO7</f>
        <v>92.72</v>
      </c>
      <c r="AP7" s="25"/>
      <c r="AQ7" s="25"/>
      <c r="AR7" s="47"/>
      <c r="AS7" s="270" t="s">
        <v>19</v>
      </c>
      <c r="AT7" s="271"/>
      <c r="AU7" s="25">
        <f>'03.2024ΕΛ'!AU7</f>
        <v>1.56</v>
      </c>
      <c r="AV7" s="25"/>
      <c r="AW7" s="25"/>
      <c r="AX7" s="47"/>
      <c r="AY7" s="270" t="s">
        <v>19</v>
      </c>
      <c r="AZ7" s="271"/>
      <c r="BA7" s="25">
        <f>'03.2024ΕΛ'!BA7</f>
        <v>0</v>
      </c>
      <c r="BB7" s="25"/>
      <c r="BC7" s="25"/>
      <c r="BD7" s="47"/>
      <c r="BE7" s="270" t="s">
        <v>19</v>
      </c>
      <c r="BF7" s="271"/>
      <c r="BG7" s="25">
        <f>'03.2024ΕΛ'!BG7</f>
        <v>0</v>
      </c>
      <c r="BH7" s="25"/>
      <c r="BI7" s="25"/>
      <c r="BJ7" s="47"/>
      <c r="BK7" s="270" t="s">
        <v>19</v>
      </c>
      <c r="BL7" s="271"/>
      <c r="BM7" s="25">
        <f>'03.2024ΕΛ'!BM7</f>
        <v>7308.3719499999997</v>
      </c>
      <c r="BN7" s="25"/>
      <c r="BO7" s="25"/>
      <c r="BP7" s="47"/>
    </row>
    <row r="8" spans="1:68" s="7" customFormat="1" ht="72.599999999999994" thickBot="1" x14ac:dyDescent="0.35">
      <c r="A8" s="261"/>
      <c r="B8" s="279"/>
      <c r="C8" s="76" t="s">
        <v>76</v>
      </c>
      <c r="D8" s="77" t="s">
        <v>77</v>
      </c>
      <c r="E8" s="78" t="s">
        <v>78</v>
      </c>
      <c r="F8" s="78" t="s">
        <v>79</v>
      </c>
      <c r="G8" s="79" t="s">
        <v>80</v>
      </c>
      <c r="H8" s="80" t="s">
        <v>81</v>
      </c>
      <c r="I8" s="76" t="str">
        <f>C8</f>
        <v>ACTIVATED CUSTOMERS WITH EXCLUSIVE REPRESENTATION</v>
      </c>
      <c r="J8" s="77" t="str">
        <f t="shared" ref="J8:BP8" si="0">D8</f>
        <v>ACTIVATED CUSTOMERS WITH NON EXCLUSIVE REPRESENTATION</v>
      </c>
      <c r="K8" s="78" t="str">
        <f t="shared" si="0"/>
        <v>MONTHLY ALLOCATED GAS QUANTITIES (KWh)</v>
      </c>
      <c r="L8" s="78" t="str">
        <f t="shared" si="0"/>
        <v>AVERAGE MONTHLY CONSUMPTION (KWh)</v>
      </c>
      <c r="M8" s="79" t="str">
        <f t="shared" si="0"/>
        <v>MONTHLY BASIC ACTIVITY (INVOICED  €)</v>
      </c>
      <c r="N8" s="80" t="str">
        <f t="shared" si="0"/>
        <v>MONTHLY BASIC ACTIVITY per PoD (INVOICED €)</v>
      </c>
      <c r="O8" s="76" t="str">
        <f t="shared" si="0"/>
        <v>ACTIVATED CUSTOMERS WITH EXCLUSIVE REPRESENTATION</v>
      </c>
      <c r="P8" s="77" t="str">
        <f t="shared" si="0"/>
        <v>ACTIVATED CUSTOMERS WITH NON EXCLUSIVE REPRESENTATION</v>
      </c>
      <c r="Q8" s="78" t="str">
        <f t="shared" si="0"/>
        <v>MONTHLY ALLOCATED GAS QUANTITIES (KWh)</v>
      </c>
      <c r="R8" s="78" t="str">
        <f t="shared" si="0"/>
        <v>AVERAGE MONTHLY CONSUMPTION (KWh)</v>
      </c>
      <c r="S8" s="79" t="str">
        <f t="shared" si="0"/>
        <v>MONTHLY BASIC ACTIVITY (INVOICED  €)</v>
      </c>
      <c r="T8" s="80" t="str">
        <f t="shared" si="0"/>
        <v>MONTHLY BASIC ACTIVITY per PoD (INVOICED €)</v>
      </c>
      <c r="U8" s="76" t="str">
        <f t="shared" si="0"/>
        <v>ACTIVATED CUSTOMERS WITH EXCLUSIVE REPRESENTATION</v>
      </c>
      <c r="V8" s="77" t="str">
        <f t="shared" si="0"/>
        <v>ACTIVATED CUSTOMERS WITH NON EXCLUSIVE REPRESENTATION</v>
      </c>
      <c r="W8" s="78" t="str">
        <f t="shared" si="0"/>
        <v>MONTHLY ALLOCATED GAS QUANTITIES (KWh)</v>
      </c>
      <c r="X8" s="78" t="str">
        <f t="shared" si="0"/>
        <v>AVERAGE MONTHLY CONSUMPTION (KWh)</v>
      </c>
      <c r="Y8" s="79" t="str">
        <f t="shared" si="0"/>
        <v>MONTHLY BASIC ACTIVITY (INVOICED  €)</v>
      </c>
      <c r="Z8" s="80" t="str">
        <f t="shared" si="0"/>
        <v>MONTHLY BASIC ACTIVITY per PoD (INVOICED €)</v>
      </c>
      <c r="AA8" s="76" t="str">
        <f t="shared" si="0"/>
        <v>ACTIVATED CUSTOMERS WITH EXCLUSIVE REPRESENTATION</v>
      </c>
      <c r="AB8" s="77" t="str">
        <f t="shared" si="0"/>
        <v>ACTIVATED CUSTOMERS WITH NON EXCLUSIVE REPRESENTATION</v>
      </c>
      <c r="AC8" s="78" t="str">
        <f t="shared" si="0"/>
        <v>MONTHLY ALLOCATED GAS QUANTITIES (KWh)</v>
      </c>
      <c r="AD8" s="78" t="str">
        <f t="shared" si="0"/>
        <v>AVERAGE MONTHLY CONSUMPTION (KWh)</v>
      </c>
      <c r="AE8" s="79" t="str">
        <f t="shared" si="0"/>
        <v>MONTHLY BASIC ACTIVITY (INVOICED  €)</v>
      </c>
      <c r="AF8" s="80" t="str">
        <f t="shared" si="0"/>
        <v>MONTHLY BASIC ACTIVITY per PoD (INVOICED €)</v>
      </c>
      <c r="AG8" s="76" t="str">
        <f t="shared" si="0"/>
        <v>ACTIVATED CUSTOMERS WITH EXCLUSIVE REPRESENTATION</v>
      </c>
      <c r="AH8" s="77" t="str">
        <f t="shared" si="0"/>
        <v>ACTIVATED CUSTOMERS WITH NON EXCLUSIVE REPRESENTATION</v>
      </c>
      <c r="AI8" s="78" t="str">
        <f t="shared" si="0"/>
        <v>MONTHLY ALLOCATED GAS QUANTITIES (KWh)</v>
      </c>
      <c r="AJ8" s="78" t="str">
        <f t="shared" si="0"/>
        <v>AVERAGE MONTHLY CONSUMPTION (KWh)</v>
      </c>
      <c r="AK8" s="79" t="str">
        <f t="shared" si="0"/>
        <v>MONTHLY BASIC ACTIVITY (INVOICED  €)</v>
      </c>
      <c r="AL8" s="80" t="str">
        <f t="shared" si="0"/>
        <v>MONTHLY BASIC ACTIVITY per PoD (INVOICED €)</v>
      </c>
      <c r="AM8" s="76" t="str">
        <f t="shared" si="0"/>
        <v>ACTIVATED CUSTOMERS WITH EXCLUSIVE REPRESENTATION</v>
      </c>
      <c r="AN8" s="77" t="str">
        <f t="shared" si="0"/>
        <v>ACTIVATED CUSTOMERS WITH NON EXCLUSIVE REPRESENTATION</v>
      </c>
      <c r="AO8" s="78" t="str">
        <f t="shared" si="0"/>
        <v>MONTHLY ALLOCATED GAS QUANTITIES (KWh)</v>
      </c>
      <c r="AP8" s="78" t="str">
        <f t="shared" si="0"/>
        <v>AVERAGE MONTHLY CONSUMPTION (KWh)</v>
      </c>
      <c r="AQ8" s="79" t="str">
        <f t="shared" si="0"/>
        <v>MONTHLY BASIC ACTIVITY (INVOICED  €)</v>
      </c>
      <c r="AR8" s="80" t="str">
        <f t="shared" si="0"/>
        <v>MONTHLY BASIC ACTIVITY per PoD (INVOICED €)</v>
      </c>
      <c r="AS8" s="76" t="str">
        <f t="shared" si="0"/>
        <v>ACTIVATED CUSTOMERS WITH EXCLUSIVE REPRESENTATION</v>
      </c>
      <c r="AT8" s="77" t="str">
        <f t="shared" si="0"/>
        <v>ACTIVATED CUSTOMERS WITH NON EXCLUSIVE REPRESENTATION</v>
      </c>
      <c r="AU8" s="78" t="str">
        <f t="shared" si="0"/>
        <v>MONTHLY ALLOCATED GAS QUANTITIES (KWh)</v>
      </c>
      <c r="AV8" s="78" t="str">
        <f t="shared" si="0"/>
        <v>AVERAGE MONTHLY CONSUMPTION (KWh)</v>
      </c>
      <c r="AW8" s="79" t="str">
        <f t="shared" si="0"/>
        <v>MONTHLY BASIC ACTIVITY (INVOICED  €)</v>
      </c>
      <c r="AX8" s="80" t="str">
        <f t="shared" si="0"/>
        <v>MONTHLY BASIC ACTIVITY per PoD (INVOICED €)</v>
      </c>
      <c r="AY8" s="76" t="str">
        <f t="shared" si="0"/>
        <v>ACTIVATED CUSTOMERS WITH EXCLUSIVE REPRESENTATION</v>
      </c>
      <c r="AZ8" s="77" t="str">
        <f t="shared" si="0"/>
        <v>ACTIVATED CUSTOMERS WITH NON EXCLUSIVE REPRESENTATION</v>
      </c>
      <c r="BA8" s="78" t="str">
        <f t="shared" si="0"/>
        <v>MONTHLY ALLOCATED GAS QUANTITIES (KWh)</v>
      </c>
      <c r="BB8" s="78" t="str">
        <f t="shared" si="0"/>
        <v>AVERAGE MONTHLY CONSUMPTION (KWh)</v>
      </c>
      <c r="BC8" s="79" t="str">
        <f t="shared" si="0"/>
        <v>MONTHLY BASIC ACTIVITY (INVOICED  €)</v>
      </c>
      <c r="BD8" s="80" t="str">
        <f t="shared" si="0"/>
        <v>MONTHLY BASIC ACTIVITY per PoD (INVOICED €)</v>
      </c>
      <c r="BE8" s="76" t="str">
        <f t="shared" si="0"/>
        <v>ACTIVATED CUSTOMERS WITH EXCLUSIVE REPRESENTATION</v>
      </c>
      <c r="BF8" s="77" t="str">
        <f t="shared" si="0"/>
        <v>ACTIVATED CUSTOMERS WITH NON EXCLUSIVE REPRESENTATION</v>
      </c>
      <c r="BG8" s="78" t="str">
        <f t="shared" si="0"/>
        <v>MONTHLY ALLOCATED GAS QUANTITIES (KWh)</v>
      </c>
      <c r="BH8" s="78" t="str">
        <f t="shared" si="0"/>
        <v>AVERAGE MONTHLY CONSUMPTION (KWh)</v>
      </c>
      <c r="BI8" s="79" t="str">
        <f t="shared" si="0"/>
        <v>MONTHLY BASIC ACTIVITY (INVOICED  €)</v>
      </c>
      <c r="BJ8" s="80" t="str">
        <f t="shared" si="0"/>
        <v>MONTHLY BASIC ACTIVITY per PoD (INVOICED €)</v>
      </c>
      <c r="BK8" s="76" t="str">
        <f t="shared" si="0"/>
        <v>ACTIVATED CUSTOMERS WITH EXCLUSIVE REPRESENTATION</v>
      </c>
      <c r="BL8" s="77" t="str">
        <f t="shared" si="0"/>
        <v>ACTIVATED CUSTOMERS WITH NON EXCLUSIVE REPRESENTATION</v>
      </c>
      <c r="BM8" s="78" t="str">
        <f t="shared" si="0"/>
        <v>MONTHLY ALLOCATED GAS QUANTITIES (KWh)</v>
      </c>
      <c r="BN8" s="78" t="str">
        <f t="shared" si="0"/>
        <v>AVERAGE MONTHLY CONSUMPTION (KWh)</v>
      </c>
      <c r="BO8" s="79" t="str">
        <f t="shared" si="0"/>
        <v>MONTHLY BASIC ACTIVITY (INVOICED  €)</v>
      </c>
      <c r="BP8" s="80" t="str">
        <f t="shared" si="0"/>
        <v>MONTHLY BASIC ACTIVITY per PoD (INVOICED €)</v>
      </c>
    </row>
    <row r="9" spans="1:68" s="8" customFormat="1" ht="36" customHeight="1" x14ac:dyDescent="0.3">
      <c r="A9" s="153">
        <v>1</v>
      </c>
      <c r="B9" s="168" t="s">
        <v>177</v>
      </c>
      <c r="C9" s="73">
        <f>'03.2024ΕΛ'!C9</f>
        <v>0</v>
      </c>
      <c r="D9" s="74">
        <f>'03.2024ΕΛ'!D9</f>
        <v>0</v>
      </c>
      <c r="E9" s="74">
        <f>'03.2024ΕΛ'!E9</f>
        <v>0</v>
      </c>
      <c r="F9" s="74">
        <f>'03.2024ΕΛ'!F9</f>
        <v>0</v>
      </c>
      <c r="G9" s="82">
        <f>'03.2024ΕΛ'!G9</f>
        <v>0</v>
      </c>
      <c r="H9" s="37">
        <f>'03.2024ΕΛ'!H9</f>
        <v>0</v>
      </c>
      <c r="I9" s="73">
        <f>'03.2024ΕΛ'!I9</f>
        <v>0</v>
      </c>
      <c r="J9" s="74">
        <f>'03.2024ΕΛ'!J9</f>
        <v>0</v>
      </c>
      <c r="K9" s="74">
        <f>'03.2024ΕΛ'!K9</f>
        <v>0</v>
      </c>
      <c r="L9" s="74">
        <f>'03.2024ΕΛ'!L9</f>
        <v>0</v>
      </c>
      <c r="M9" s="82">
        <f>'03.2024ΕΛ'!M9</f>
        <v>0</v>
      </c>
      <c r="N9" s="37">
        <f>'03.2024ΕΛ'!N9</f>
        <v>0</v>
      </c>
      <c r="O9" s="73">
        <f>'03.2024ΕΛ'!O9</f>
        <v>0</v>
      </c>
      <c r="P9" s="74">
        <f>'03.2024ΕΛ'!P9</f>
        <v>0</v>
      </c>
      <c r="Q9" s="74">
        <f>'03.2024ΕΛ'!Q9</f>
        <v>0</v>
      </c>
      <c r="R9" s="74">
        <f>'03.2024ΕΛ'!R9</f>
        <v>0</v>
      </c>
      <c r="S9" s="82">
        <f>'03.2024ΕΛ'!S9</f>
        <v>0</v>
      </c>
      <c r="T9" s="37">
        <f>'03.2024ΕΛ'!T9</f>
        <v>0</v>
      </c>
      <c r="U9" s="73">
        <f>'03.2024ΕΛ'!U9</f>
        <v>1</v>
      </c>
      <c r="V9" s="74">
        <f>'03.2024ΕΛ'!V9</f>
        <v>0</v>
      </c>
      <c r="W9" s="74">
        <f>'03.2024ΕΛ'!W9</f>
        <v>0</v>
      </c>
      <c r="X9" s="74">
        <f>'03.2024ΕΛ'!X9</f>
        <v>0</v>
      </c>
      <c r="Y9" s="82">
        <f>'03.2024ΕΛ'!Y9</f>
        <v>11550.09</v>
      </c>
      <c r="Z9" s="37">
        <f>'03.2024ΕΛ'!Z9</f>
        <v>11550.09</v>
      </c>
      <c r="AA9" s="73">
        <f>'03.2024ΕΛ'!AA9</f>
        <v>0</v>
      </c>
      <c r="AB9" s="74">
        <f>'03.2024ΕΛ'!AB9</f>
        <v>0</v>
      </c>
      <c r="AC9" s="74">
        <f>'03.2024ΕΛ'!AC9</f>
        <v>0</v>
      </c>
      <c r="AD9" s="74">
        <f>'03.2024ΕΛ'!AD9</f>
        <v>0</v>
      </c>
      <c r="AE9" s="82">
        <f>'03.2024ΕΛ'!AE9</f>
        <v>0</v>
      </c>
      <c r="AF9" s="37">
        <f>'03.2024ΕΛ'!AF9</f>
        <v>0</v>
      </c>
      <c r="AG9" s="73">
        <f>'03.2024ΕΛ'!AG9</f>
        <v>0</v>
      </c>
      <c r="AH9" s="74">
        <f>'03.2024ΕΛ'!AH9</f>
        <v>0</v>
      </c>
      <c r="AI9" s="74">
        <f>'03.2024ΕΛ'!AI9</f>
        <v>0</v>
      </c>
      <c r="AJ9" s="74">
        <f>'03.2024ΕΛ'!AJ9</f>
        <v>0</v>
      </c>
      <c r="AK9" s="82">
        <f>'03.2024ΕΛ'!AK9</f>
        <v>0</v>
      </c>
      <c r="AL9" s="37">
        <f>'03.2024ΕΛ'!AL9</f>
        <v>0</v>
      </c>
      <c r="AM9" s="73">
        <f>'03.2024ΕΛ'!AM9</f>
        <v>0</v>
      </c>
      <c r="AN9" s="74">
        <f>'03.2024ΕΛ'!AN9</f>
        <v>0</v>
      </c>
      <c r="AO9" s="74">
        <f>'03.2024ΕΛ'!AO9</f>
        <v>0</v>
      </c>
      <c r="AP9" s="74">
        <f>'03.2024ΕΛ'!AP9</f>
        <v>0</v>
      </c>
      <c r="AQ9" s="82">
        <f>'03.2024ΕΛ'!AQ9</f>
        <v>0</v>
      </c>
      <c r="AR9" s="37">
        <f>'03.2024ΕΛ'!AR9</f>
        <v>0</v>
      </c>
      <c r="AS9" s="73">
        <f>'03.2024ΕΛ'!AS9</f>
        <v>0</v>
      </c>
      <c r="AT9" s="74">
        <f>'03.2024ΕΛ'!AT9</f>
        <v>0</v>
      </c>
      <c r="AU9" s="74">
        <f>'03.2024ΕΛ'!AU9</f>
        <v>0</v>
      </c>
      <c r="AV9" s="74">
        <f>'03.2024ΕΛ'!AV9</f>
        <v>0</v>
      </c>
      <c r="AW9" s="82">
        <f>'03.2024ΕΛ'!AW9</f>
        <v>0</v>
      </c>
      <c r="AX9" s="37">
        <f>'03.2024ΕΛ'!AX9</f>
        <v>0</v>
      </c>
      <c r="AY9" s="73">
        <f>'03.2024ΕΛ'!AY9</f>
        <v>0</v>
      </c>
      <c r="AZ9" s="74">
        <f>'03.2024ΕΛ'!AZ9</f>
        <v>0</v>
      </c>
      <c r="BA9" s="74">
        <f>'03.2024ΕΛ'!BA9</f>
        <v>0</v>
      </c>
      <c r="BB9" s="74">
        <f>'03.2024ΕΛ'!BB9</f>
        <v>0</v>
      </c>
      <c r="BC9" s="82">
        <f>'03.2024ΕΛ'!BC9</f>
        <v>0</v>
      </c>
      <c r="BD9" s="37">
        <f>'03.2024ΕΛ'!BD9</f>
        <v>0</v>
      </c>
      <c r="BE9" s="73">
        <f>'03.2024ΕΛ'!BE9</f>
        <v>0</v>
      </c>
      <c r="BF9" s="74">
        <f>'03.2024ΕΛ'!BF9</f>
        <v>0</v>
      </c>
      <c r="BG9" s="74">
        <f>'03.2024ΕΛ'!BG9</f>
        <v>0</v>
      </c>
      <c r="BH9" s="74">
        <f>'03.2024ΕΛ'!BH9</f>
        <v>0</v>
      </c>
      <c r="BI9" s="82">
        <f>'03.2024ΕΛ'!BI9</f>
        <v>0</v>
      </c>
      <c r="BJ9" s="37">
        <f>'03.2024ΕΛ'!BJ9</f>
        <v>0</v>
      </c>
      <c r="BK9" s="73">
        <f>'03.2024ΕΛ'!BK9</f>
        <v>1</v>
      </c>
      <c r="BL9" s="74">
        <f>'03.2024ΕΛ'!BL9</f>
        <v>0</v>
      </c>
      <c r="BM9" s="74">
        <f>'03.2024ΕΛ'!BM9</f>
        <v>6191312</v>
      </c>
      <c r="BN9" s="74">
        <f>'03.2024ΕΛ'!BN9</f>
        <v>6191312</v>
      </c>
      <c r="BO9" s="82">
        <f>'03.2024ΕΛ'!BO9</f>
        <v>11550.09</v>
      </c>
      <c r="BP9" s="37">
        <f>'03.2024ΕΛ'!BP9</f>
        <v>11550.09</v>
      </c>
    </row>
    <row r="10" spans="1:68" s="11" customFormat="1" ht="19.5" customHeight="1" outlineLevel="1" x14ac:dyDescent="0.3">
      <c r="A10" s="154"/>
      <c r="B10" s="167" t="s">
        <v>83</v>
      </c>
      <c r="C10" s="9">
        <f>'03.2024ΕΛ'!C10</f>
        <v>0</v>
      </c>
      <c r="D10" s="10">
        <f>'03.2024ΕΛ'!D10</f>
        <v>0</v>
      </c>
      <c r="E10" s="10">
        <f>'03.2024ΕΛ'!E10</f>
        <v>0</v>
      </c>
      <c r="F10" s="10">
        <f>'03.2024ΕΛ'!F10</f>
        <v>0</v>
      </c>
      <c r="G10" s="30">
        <f>'03.2024ΕΛ'!G10</f>
        <v>0</v>
      </c>
      <c r="H10" s="83">
        <f>'03.2024ΕΛ'!H10</f>
        <v>0</v>
      </c>
      <c r="I10" s="9">
        <f>'03.2024ΕΛ'!I10</f>
        <v>0</v>
      </c>
      <c r="J10" s="10">
        <f>'03.2024ΕΛ'!J10</f>
        <v>0</v>
      </c>
      <c r="K10" s="10">
        <f>'03.2024ΕΛ'!K10</f>
        <v>0</v>
      </c>
      <c r="L10" s="10">
        <f>'03.2024ΕΛ'!L10</f>
        <v>0</v>
      </c>
      <c r="M10" s="30">
        <f>'03.2024ΕΛ'!M10</f>
        <v>0</v>
      </c>
      <c r="N10" s="83">
        <f>'03.2024ΕΛ'!N10</f>
        <v>0</v>
      </c>
      <c r="O10" s="9">
        <f>'03.2024ΕΛ'!O10</f>
        <v>0</v>
      </c>
      <c r="P10" s="10">
        <f>'03.2024ΕΛ'!P10</f>
        <v>0</v>
      </c>
      <c r="Q10" s="10">
        <f>'03.2024ΕΛ'!Q10</f>
        <v>0</v>
      </c>
      <c r="R10" s="10">
        <f>'03.2024ΕΛ'!R10</f>
        <v>0</v>
      </c>
      <c r="S10" s="30">
        <f>'03.2024ΕΛ'!S10</f>
        <v>0</v>
      </c>
      <c r="T10" s="83">
        <f>'03.2024ΕΛ'!T10</f>
        <v>0</v>
      </c>
      <c r="U10" s="9">
        <f>'03.2024ΕΛ'!U10</f>
        <v>0</v>
      </c>
      <c r="V10" s="10">
        <f>'03.2024ΕΛ'!V10</f>
        <v>0</v>
      </c>
      <c r="W10" s="10">
        <f>'03.2024ΕΛ'!W10</f>
        <v>0</v>
      </c>
      <c r="X10" s="10">
        <f>'03.2024ΕΛ'!X10</f>
        <v>0</v>
      </c>
      <c r="Y10" s="30">
        <f>'03.2024ΕΛ'!Y10</f>
        <v>0</v>
      </c>
      <c r="Z10" s="83">
        <f>'03.2024ΕΛ'!Z10</f>
        <v>0</v>
      </c>
      <c r="AA10" s="9">
        <f>'03.2024ΕΛ'!AA10</f>
        <v>0</v>
      </c>
      <c r="AB10" s="10">
        <f>'03.2024ΕΛ'!AB10</f>
        <v>0</v>
      </c>
      <c r="AC10" s="10">
        <f>'03.2024ΕΛ'!AC10</f>
        <v>0</v>
      </c>
      <c r="AD10" s="10">
        <f>'03.2024ΕΛ'!AD10</f>
        <v>0</v>
      </c>
      <c r="AE10" s="30">
        <f>'03.2024ΕΛ'!AE10</f>
        <v>0</v>
      </c>
      <c r="AF10" s="83">
        <f>'03.2024ΕΛ'!AF10</f>
        <v>0</v>
      </c>
      <c r="AG10" s="9">
        <f>'03.2024ΕΛ'!AG10</f>
        <v>0</v>
      </c>
      <c r="AH10" s="10">
        <f>'03.2024ΕΛ'!AH10</f>
        <v>0</v>
      </c>
      <c r="AI10" s="10">
        <f>'03.2024ΕΛ'!AI10</f>
        <v>0</v>
      </c>
      <c r="AJ10" s="10">
        <f>'03.2024ΕΛ'!AJ10</f>
        <v>0</v>
      </c>
      <c r="AK10" s="30">
        <f>'03.2024ΕΛ'!AK10</f>
        <v>0</v>
      </c>
      <c r="AL10" s="83">
        <f>'03.2024ΕΛ'!AL10</f>
        <v>0</v>
      </c>
      <c r="AM10" s="9">
        <f>'03.2024ΕΛ'!AM10</f>
        <v>0</v>
      </c>
      <c r="AN10" s="10">
        <f>'03.2024ΕΛ'!AN10</f>
        <v>0</v>
      </c>
      <c r="AO10" s="10">
        <f>'03.2024ΕΛ'!AO10</f>
        <v>0</v>
      </c>
      <c r="AP10" s="10">
        <f>'03.2024ΕΛ'!AP10</f>
        <v>0</v>
      </c>
      <c r="AQ10" s="30">
        <f>'03.2024ΕΛ'!AQ10</f>
        <v>0</v>
      </c>
      <c r="AR10" s="83">
        <f>'03.2024ΕΛ'!AR10</f>
        <v>0</v>
      </c>
      <c r="AS10" s="9">
        <f>'03.2024ΕΛ'!AS10</f>
        <v>0</v>
      </c>
      <c r="AT10" s="10">
        <f>'03.2024ΕΛ'!AT10</f>
        <v>0</v>
      </c>
      <c r="AU10" s="10">
        <f>'03.2024ΕΛ'!AU10</f>
        <v>0</v>
      </c>
      <c r="AV10" s="10">
        <f>'03.2024ΕΛ'!AV10</f>
        <v>0</v>
      </c>
      <c r="AW10" s="30">
        <f>'03.2024ΕΛ'!AW10</f>
        <v>0</v>
      </c>
      <c r="AX10" s="83">
        <f>'03.2024ΕΛ'!AX10</f>
        <v>0</v>
      </c>
      <c r="AY10" s="9">
        <f>'03.2024ΕΛ'!AY10</f>
        <v>0</v>
      </c>
      <c r="AZ10" s="10">
        <f>'03.2024ΕΛ'!AZ10</f>
        <v>0</v>
      </c>
      <c r="BA10" s="10">
        <f>'03.2024ΕΛ'!BA10</f>
        <v>0</v>
      </c>
      <c r="BB10" s="10">
        <f>'03.2024ΕΛ'!BB10</f>
        <v>0</v>
      </c>
      <c r="BC10" s="30">
        <f>'03.2024ΕΛ'!BC10</f>
        <v>0</v>
      </c>
      <c r="BD10" s="83">
        <f>'03.2024ΕΛ'!BD10</f>
        <v>0</v>
      </c>
      <c r="BE10" s="9">
        <f>'03.2024ΕΛ'!BE10</f>
        <v>0</v>
      </c>
      <c r="BF10" s="10">
        <f>'03.2024ΕΛ'!BF10</f>
        <v>0</v>
      </c>
      <c r="BG10" s="10">
        <f>'03.2024ΕΛ'!BG10</f>
        <v>0</v>
      </c>
      <c r="BH10" s="10">
        <f>'03.2024ΕΛ'!BH10</f>
        <v>0</v>
      </c>
      <c r="BI10" s="30">
        <f>'03.2024ΕΛ'!BI10</f>
        <v>0</v>
      </c>
      <c r="BJ10" s="83">
        <f>'03.2024ΕΛ'!BJ10</f>
        <v>0</v>
      </c>
      <c r="BK10" s="9">
        <f>'03.2024ΕΛ'!BK10</f>
        <v>0</v>
      </c>
      <c r="BL10" s="10">
        <f>'03.2024ΕΛ'!BL10</f>
        <v>0</v>
      </c>
      <c r="BM10" s="10">
        <f>'03.2024ΕΛ'!BM10</f>
        <v>0</v>
      </c>
      <c r="BN10" s="10">
        <f>'03.2024ΕΛ'!BN10</f>
        <v>0</v>
      </c>
      <c r="BO10" s="30">
        <f>'03.2024ΕΛ'!BO10</f>
        <v>0</v>
      </c>
      <c r="BP10" s="83">
        <f>'03.2024ΕΛ'!BP10</f>
        <v>0</v>
      </c>
    </row>
    <row r="11" spans="1:68" s="11" customFormat="1" ht="19.5" customHeight="1" outlineLevel="1" x14ac:dyDescent="0.3">
      <c r="A11" s="154"/>
      <c r="B11" s="167" t="s">
        <v>84</v>
      </c>
      <c r="C11" s="9">
        <f>'03.2024ΕΛ'!C11</f>
        <v>0</v>
      </c>
      <c r="D11" s="10">
        <f>'03.2024ΕΛ'!D11</f>
        <v>0</v>
      </c>
      <c r="E11" s="10">
        <f>'03.2024ΕΛ'!E11</f>
        <v>0</v>
      </c>
      <c r="F11" s="10">
        <f>'03.2024ΕΛ'!F11</f>
        <v>0</v>
      </c>
      <c r="G11" s="30">
        <f>'03.2024ΕΛ'!G11</f>
        <v>0</v>
      </c>
      <c r="H11" s="83">
        <f>'03.2024ΕΛ'!H11</f>
        <v>0</v>
      </c>
      <c r="I11" s="9">
        <f>'03.2024ΕΛ'!I11</f>
        <v>0</v>
      </c>
      <c r="J11" s="10">
        <f>'03.2024ΕΛ'!J11</f>
        <v>0</v>
      </c>
      <c r="K11" s="10">
        <f>'03.2024ΕΛ'!K11</f>
        <v>0</v>
      </c>
      <c r="L11" s="10">
        <f>'03.2024ΕΛ'!L11</f>
        <v>0</v>
      </c>
      <c r="M11" s="30">
        <f>'03.2024ΕΛ'!M11</f>
        <v>0</v>
      </c>
      <c r="N11" s="83">
        <f>'03.2024ΕΛ'!N11</f>
        <v>0</v>
      </c>
      <c r="O11" s="9">
        <f>'03.2024ΕΛ'!O11</f>
        <v>0</v>
      </c>
      <c r="P11" s="10">
        <f>'03.2024ΕΛ'!P11</f>
        <v>0</v>
      </c>
      <c r="Q11" s="10">
        <f>'03.2024ΕΛ'!Q11</f>
        <v>0</v>
      </c>
      <c r="R11" s="10">
        <f>'03.2024ΕΛ'!R11</f>
        <v>0</v>
      </c>
      <c r="S11" s="30">
        <f>'03.2024ΕΛ'!S11</f>
        <v>0</v>
      </c>
      <c r="T11" s="83">
        <f>'03.2024ΕΛ'!T11</f>
        <v>0</v>
      </c>
      <c r="U11" s="9">
        <f>'03.2024ΕΛ'!U11</f>
        <v>0</v>
      </c>
      <c r="V11" s="10">
        <f>'03.2024ΕΛ'!V11</f>
        <v>0</v>
      </c>
      <c r="W11" s="10">
        <f>'03.2024ΕΛ'!W11</f>
        <v>0</v>
      </c>
      <c r="X11" s="10">
        <f>'03.2024ΕΛ'!X11</f>
        <v>0</v>
      </c>
      <c r="Y11" s="30">
        <f>'03.2024ΕΛ'!Y11</f>
        <v>0</v>
      </c>
      <c r="Z11" s="83">
        <f>'03.2024ΕΛ'!Z11</f>
        <v>0</v>
      </c>
      <c r="AA11" s="9">
        <f>'03.2024ΕΛ'!AA11</f>
        <v>0</v>
      </c>
      <c r="AB11" s="10">
        <f>'03.2024ΕΛ'!AB11</f>
        <v>0</v>
      </c>
      <c r="AC11" s="10">
        <f>'03.2024ΕΛ'!AC11</f>
        <v>0</v>
      </c>
      <c r="AD11" s="10">
        <f>'03.2024ΕΛ'!AD11</f>
        <v>0</v>
      </c>
      <c r="AE11" s="30">
        <f>'03.2024ΕΛ'!AE11</f>
        <v>0</v>
      </c>
      <c r="AF11" s="83">
        <f>'03.2024ΕΛ'!AF11</f>
        <v>0</v>
      </c>
      <c r="AG11" s="9">
        <f>'03.2024ΕΛ'!AG11</f>
        <v>0</v>
      </c>
      <c r="AH11" s="10">
        <f>'03.2024ΕΛ'!AH11</f>
        <v>0</v>
      </c>
      <c r="AI11" s="10">
        <f>'03.2024ΕΛ'!AI11</f>
        <v>0</v>
      </c>
      <c r="AJ11" s="10">
        <f>'03.2024ΕΛ'!AJ11</f>
        <v>0</v>
      </c>
      <c r="AK11" s="30">
        <f>'03.2024ΕΛ'!AK11</f>
        <v>0</v>
      </c>
      <c r="AL11" s="83">
        <f>'03.2024ΕΛ'!AL11</f>
        <v>0</v>
      </c>
      <c r="AM11" s="9">
        <f>'03.2024ΕΛ'!AM11</f>
        <v>0</v>
      </c>
      <c r="AN11" s="10">
        <f>'03.2024ΕΛ'!AN11</f>
        <v>0</v>
      </c>
      <c r="AO11" s="10">
        <f>'03.2024ΕΛ'!AO11</f>
        <v>0</v>
      </c>
      <c r="AP11" s="10">
        <f>'03.2024ΕΛ'!AP11</f>
        <v>0</v>
      </c>
      <c r="AQ11" s="30">
        <f>'03.2024ΕΛ'!AQ11</f>
        <v>0</v>
      </c>
      <c r="AR11" s="83">
        <f>'03.2024ΕΛ'!AR11</f>
        <v>0</v>
      </c>
      <c r="AS11" s="9">
        <f>'03.2024ΕΛ'!AS11</f>
        <v>0</v>
      </c>
      <c r="AT11" s="10">
        <f>'03.2024ΕΛ'!AT11</f>
        <v>0</v>
      </c>
      <c r="AU11" s="10">
        <f>'03.2024ΕΛ'!AU11</f>
        <v>0</v>
      </c>
      <c r="AV11" s="10">
        <f>'03.2024ΕΛ'!AV11</f>
        <v>0</v>
      </c>
      <c r="AW11" s="30">
        <f>'03.2024ΕΛ'!AW11</f>
        <v>0</v>
      </c>
      <c r="AX11" s="83">
        <f>'03.2024ΕΛ'!AX11</f>
        <v>0</v>
      </c>
      <c r="AY11" s="9">
        <f>'03.2024ΕΛ'!AY11</f>
        <v>0</v>
      </c>
      <c r="AZ11" s="10">
        <f>'03.2024ΕΛ'!AZ11</f>
        <v>0</v>
      </c>
      <c r="BA11" s="10">
        <f>'03.2024ΕΛ'!BA11</f>
        <v>0</v>
      </c>
      <c r="BB11" s="10">
        <f>'03.2024ΕΛ'!BB11</f>
        <v>0</v>
      </c>
      <c r="BC11" s="30">
        <f>'03.2024ΕΛ'!BC11</f>
        <v>0</v>
      </c>
      <c r="BD11" s="83">
        <f>'03.2024ΕΛ'!BD11</f>
        <v>0</v>
      </c>
      <c r="BE11" s="9">
        <f>'03.2024ΕΛ'!BE11</f>
        <v>0</v>
      </c>
      <c r="BF11" s="10">
        <f>'03.2024ΕΛ'!BF11</f>
        <v>0</v>
      </c>
      <c r="BG11" s="10">
        <f>'03.2024ΕΛ'!BG11</f>
        <v>0</v>
      </c>
      <c r="BH11" s="10">
        <f>'03.2024ΕΛ'!BH11</f>
        <v>0</v>
      </c>
      <c r="BI11" s="30">
        <f>'03.2024ΕΛ'!BI11</f>
        <v>0</v>
      </c>
      <c r="BJ11" s="83">
        <f>'03.2024ΕΛ'!BJ11</f>
        <v>0</v>
      </c>
      <c r="BK11" s="9">
        <f>'03.2024ΕΛ'!BK11</f>
        <v>0</v>
      </c>
      <c r="BL11" s="10">
        <f>'03.2024ΕΛ'!BL11</f>
        <v>0</v>
      </c>
      <c r="BM11" s="10">
        <f>'03.2024ΕΛ'!BM11</f>
        <v>0</v>
      </c>
      <c r="BN11" s="10">
        <f>'03.2024ΕΛ'!BN11</f>
        <v>0</v>
      </c>
      <c r="BO11" s="30">
        <f>'03.2024ΕΛ'!BO11</f>
        <v>0</v>
      </c>
      <c r="BP11" s="83">
        <f>'03.2024ΕΛ'!BP11</f>
        <v>0</v>
      </c>
    </row>
    <row r="12" spans="1:68" s="11" customFormat="1" ht="19.5" customHeight="1" outlineLevel="1" x14ac:dyDescent="0.3">
      <c r="A12" s="154"/>
      <c r="B12" s="167" t="s">
        <v>29</v>
      </c>
      <c r="C12" s="9">
        <f>'03.2024ΕΛ'!C12</f>
        <v>0</v>
      </c>
      <c r="D12" s="10">
        <f>'03.2024ΕΛ'!D12</f>
        <v>0</v>
      </c>
      <c r="E12" s="10">
        <f>'03.2024ΕΛ'!E12</f>
        <v>0</v>
      </c>
      <c r="F12" s="10">
        <f>'03.2024ΕΛ'!F12</f>
        <v>0</v>
      </c>
      <c r="G12" s="30">
        <f>'03.2024ΕΛ'!G12</f>
        <v>0</v>
      </c>
      <c r="H12" s="83">
        <f>'03.2024ΕΛ'!H12</f>
        <v>0</v>
      </c>
      <c r="I12" s="9">
        <f>'03.2024ΕΛ'!I12</f>
        <v>0</v>
      </c>
      <c r="J12" s="10">
        <f>'03.2024ΕΛ'!J12</f>
        <v>0</v>
      </c>
      <c r="K12" s="10">
        <f>'03.2024ΕΛ'!K12</f>
        <v>0</v>
      </c>
      <c r="L12" s="10">
        <f>'03.2024ΕΛ'!L12</f>
        <v>0</v>
      </c>
      <c r="M12" s="30">
        <f>'03.2024ΕΛ'!M12</f>
        <v>0</v>
      </c>
      <c r="N12" s="83">
        <f>'03.2024ΕΛ'!N12</f>
        <v>0</v>
      </c>
      <c r="O12" s="9">
        <f>'03.2024ΕΛ'!O12</f>
        <v>0</v>
      </c>
      <c r="P12" s="10">
        <f>'03.2024ΕΛ'!P12</f>
        <v>0</v>
      </c>
      <c r="Q12" s="10">
        <f>'03.2024ΕΛ'!Q12</f>
        <v>0</v>
      </c>
      <c r="R12" s="10">
        <f>'03.2024ΕΛ'!R12</f>
        <v>0</v>
      </c>
      <c r="S12" s="30">
        <f>'03.2024ΕΛ'!S12</f>
        <v>0</v>
      </c>
      <c r="T12" s="83">
        <f>'03.2024ΕΛ'!T12</f>
        <v>0</v>
      </c>
      <c r="U12" s="9">
        <f>'03.2024ΕΛ'!U12</f>
        <v>0</v>
      </c>
      <c r="V12" s="10">
        <f>'03.2024ΕΛ'!V12</f>
        <v>0</v>
      </c>
      <c r="W12" s="10">
        <f>'03.2024ΕΛ'!W12</f>
        <v>0</v>
      </c>
      <c r="X12" s="10">
        <f>'03.2024ΕΛ'!X12</f>
        <v>0</v>
      </c>
      <c r="Y12" s="30">
        <f>'03.2024ΕΛ'!Y12</f>
        <v>0</v>
      </c>
      <c r="Z12" s="83">
        <f>'03.2024ΕΛ'!Z12</f>
        <v>0</v>
      </c>
      <c r="AA12" s="9">
        <f>'03.2024ΕΛ'!AA12</f>
        <v>0</v>
      </c>
      <c r="AB12" s="10">
        <f>'03.2024ΕΛ'!AB12</f>
        <v>0</v>
      </c>
      <c r="AC12" s="10">
        <f>'03.2024ΕΛ'!AC12</f>
        <v>0</v>
      </c>
      <c r="AD12" s="10">
        <f>'03.2024ΕΛ'!AD12</f>
        <v>0</v>
      </c>
      <c r="AE12" s="30">
        <f>'03.2024ΕΛ'!AE12</f>
        <v>0</v>
      </c>
      <c r="AF12" s="83">
        <f>'03.2024ΕΛ'!AF12</f>
        <v>0</v>
      </c>
      <c r="AG12" s="9">
        <f>'03.2024ΕΛ'!AG12</f>
        <v>0</v>
      </c>
      <c r="AH12" s="10">
        <f>'03.2024ΕΛ'!AH12</f>
        <v>0</v>
      </c>
      <c r="AI12" s="10">
        <f>'03.2024ΕΛ'!AI12</f>
        <v>0</v>
      </c>
      <c r="AJ12" s="10">
        <f>'03.2024ΕΛ'!AJ12</f>
        <v>0</v>
      </c>
      <c r="AK12" s="30">
        <f>'03.2024ΕΛ'!AK12</f>
        <v>0</v>
      </c>
      <c r="AL12" s="83">
        <f>'03.2024ΕΛ'!AL12</f>
        <v>0</v>
      </c>
      <c r="AM12" s="9">
        <f>'03.2024ΕΛ'!AM12</f>
        <v>0</v>
      </c>
      <c r="AN12" s="10">
        <f>'03.2024ΕΛ'!AN12</f>
        <v>0</v>
      </c>
      <c r="AO12" s="10">
        <f>'03.2024ΕΛ'!AO12</f>
        <v>0</v>
      </c>
      <c r="AP12" s="10">
        <f>'03.2024ΕΛ'!AP12</f>
        <v>0</v>
      </c>
      <c r="AQ12" s="30">
        <f>'03.2024ΕΛ'!AQ12</f>
        <v>0</v>
      </c>
      <c r="AR12" s="83">
        <f>'03.2024ΕΛ'!AR12</f>
        <v>0</v>
      </c>
      <c r="AS12" s="9">
        <f>'03.2024ΕΛ'!AS12</f>
        <v>0</v>
      </c>
      <c r="AT12" s="10">
        <f>'03.2024ΕΛ'!AT12</f>
        <v>0</v>
      </c>
      <c r="AU12" s="10">
        <f>'03.2024ΕΛ'!AU12</f>
        <v>0</v>
      </c>
      <c r="AV12" s="10">
        <f>'03.2024ΕΛ'!AV12</f>
        <v>0</v>
      </c>
      <c r="AW12" s="30">
        <f>'03.2024ΕΛ'!AW12</f>
        <v>0</v>
      </c>
      <c r="AX12" s="83">
        <f>'03.2024ΕΛ'!AX12</f>
        <v>0</v>
      </c>
      <c r="AY12" s="9">
        <f>'03.2024ΕΛ'!AY12</f>
        <v>0</v>
      </c>
      <c r="AZ12" s="10">
        <f>'03.2024ΕΛ'!AZ12</f>
        <v>0</v>
      </c>
      <c r="BA12" s="10">
        <f>'03.2024ΕΛ'!BA12</f>
        <v>0</v>
      </c>
      <c r="BB12" s="10">
        <f>'03.2024ΕΛ'!BB12</f>
        <v>0</v>
      </c>
      <c r="BC12" s="30">
        <f>'03.2024ΕΛ'!BC12</f>
        <v>0</v>
      </c>
      <c r="BD12" s="83">
        <f>'03.2024ΕΛ'!BD12</f>
        <v>0</v>
      </c>
      <c r="BE12" s="9">
        <f>'03.2024ΕΛ'!BE12</f>
        <v>0</v>
      </c>
      <c r="BF12" s="10">
        <f>'03.2024ΕΛ'!BF12</f>
        <v>0</v>
      </c>
      <c r="BG12" s="10">
        <f>'03.2024ΕΛ'!BG12</f>
        <v>0</v>
      </c>
      <c r="BH12" s="10">
        <f>'03.2024ΕΛ'!BH12</f>
        <v>0</v>
      </c>
      <c r="BI12" s="30">
        <f>'03.2024ΕΛ'!BI12</f>
        <v>0</v>
      </c>
      <c r="BJ12" s="83">
        <f>'03.2024ΕΛ'!BJ12</f>
        <v>0</v>
      </c>
      <c r="BK12" s="9">
        <f>'03.2024ΕΛ'!BK12</f>
        <v>0</v>
      </c>
      <c r="BL12" s="10">
        <f>'03.2024ΕΛ'!BL12</f>
        <v>0</v>
      </c>
      <c r="BM12" s="10">
        <f>'03.2024ΕΛ'!BM12</f>
        <v>0</v>
      </c>
      <c r="BN12" s="10">
        <f>'03.2024ΕΛ'!BN12</f>
        <v>0</v>
      </c>
      <c r="BO12" s="30">
        <f>'03.2024ΕΛ'!BO12</f>
        <v>0</v>
      </c>
      <c r="BP12" s="83">
        <f>'03.2024ΕΛ'!BP12</f>
        <v>0</v>
      </c>
    </row>
    <row r="13" spans="1:68" s="12" customFormat="1" ht="19.5" customHeight="1" outlineLevel="1" x14ac:dyDescent="0.3">
      <c r="A13" s="154"/>
      <c r="B13" s="167" t="s">
        <v>85</v>
      </c>
      <c r="C13" s="9">
        <f>'03.2024ΕΛ'!C13</f>
        <v>0</v>
      </c>
      <c r="D13" s="10">
        <f>'03.2024ΕΛ'!D13</f>
        <v>0</v>
      </c>
      <c r="E13" s="10">
        <f>'03.2024ΕΛ'!E13</f>
        <v>0</v>
      </c>
      <c r="F13" s="10">
        <f>'03.2024ΕΛ'!F13</f>
        <v>0</v>
      </c>
      <c r="G13" s="30">
        <f>'03.2024ΕΛ'!G13</f>
        <v>0</v>
      </c>
      <c r="H13" s="83">
        <f>'03.2024ΕΛ'!H13</f>
        <v>0</v>
      </c>
      <c r="I13" s="9">
        <f>'03.2024ΕΛ'!I13</f>
        <v>0</v>
      </c>
      <c r="J13" s="10">
        <f>'03.2024ΕΛ'!J13</f>
        <v>0</v>
      </c>
      <c r="K13" s="10">
        <f>'03.2024ΕΛ'!K13</f>
        <v>0</v>
      </c>
      <c r="L13" s="10">
        <f>'03.2024ΕΛ'!L13</f>
        <v>0</v>
      </c>
      <c r="M13" s="30">
        <f>'03.2024ΕΛ'!M13</f>
        <v>0</v>
      </c>
      <c r="N13" s="83">
        <f>'03.2024ΕΛ'!N13</f>
        <v>0</v>
      </c>
      <c r="O13" s="9">
        <f>'03.2024ΕΛ'!O13</f>
        <v>0</v>
      </c>
      <c r="P13" s="10">
        <f>'03.2024ΕΛ'!P13</f>
        <v>0</v>
      </c>
      <c r="Q13" s="10">
        <f>'03.2024ΕΛ'!Q13</f>
        <v>0</v>
      </c>
      <c r="R13" s="10">
        <f>'03.2024ΕΛ'!R13</f>
        <v>0</v>
      </c>
      <c r="S13" s="30">
        <f>'03.2024ΕΛ'!S13</f>
        <v>0</v>
      </c>
      <c r="T13" s="83">
        <f>'03.2024ΕΛ'!T13</f>
        <v>0</v>
      </c>
      <c r="U13" s="9">
        <f>'03.2024ΕΛ'!U13</f>
        <v>1</v>
      </c>
      <c r="V13" s="10">
        <f>'03.2024ΕΛ'!V13</f>
        <v>0</v>
      </c>
      <c r="W13" s="10">
        <f>'03.2024ΕΛ'!W13</f>
        <v>6191312</v>
      </c>
      <c r="X13" s="10">
        <f>'03.2024ΕΛ'!X13</f>
        <v>6191312</v>
      </c>
      <c r="Y13" s="30">
        <f>'03.2024ΕΛ'!Y13</f>
        <v>11550.09</v>
      </c>
      <c r="Z13" s="83">
        <f>'03.2024ΕΛ'!Z13</f>
        <v>11550.09</v>
      </c>
      <c r="AA13" s="9">
        <f>'03.2024ΕΛ'!AA13</f>
        <v>0</v>
      </c>
      <c r="AB13" s="10">
        <f>'03.2024ΕΛ'!AB13</f>
        <v>0</v>
      </c>
      <c r="AC13" s="10">
        <f>'03.2024ΕΛ'!AC13</f>
        <v>0</v>
      </c>
      <c r="AD13" s="10">
        <f>'03.2024ΕΛ'!AD13</f>
        <v>0</v>
      </c>
      <c r="AE13" s="30">
        <f>'03.2024ΕΛ'!AE13</f>
        <v>0</v>
      </c>
      <c r="AF13" s="83">
        <f>'03.2024ΕΛ'!AF13</f>
        <v>0</v>
      </c>
      <c r="AG13" s="9">
        <f>'03.2024ΕΛ'!AG13</f>
        <v>0</v>
      </c>
      <c r="AH13" s="10">
        <f>'03.2024ΕΛ'!AH13</f>
        <v>0</v>
      </c>
      <c r="AI13" s="10">
        <f>'03.2024ΕΛ'!AI13</f>
        <v>0</v>
      </c>
      <c r="AJ13" s="10">
        <f>'03.2024ΕΛ'!AJ13</f>
        <v>0</v>
      </c>
      <c r="AK13" s="30">
        <f>'03.2024ΕΛ'!AK13</f>
        <v>0</v>
      </c>
      <c r="AL13" s="83">
        <f>'03.2024ΕΛ'!AL13</f>
        <v>0</v>
      </c>
      <c r="AM13" s="9">
        <f>'03.2024ΕΛ'!AM13</f>
        <v>0</v>
      </c>
      <c r="AN13" s="10">
        <f>'03.2024ΕΛ'!AN13</f>
        <v>0</v>
      </c>
      <c r="AO13" s="10">
        <f>'03.2024ΕΛ'!AO13</f>
        <v>0</v>
      </c>
      <c r="AP13" s="10">
        <f>'03.2024ΕΛ'!AP13</f>
        <v>0</v>
      </c>
      <c r="AQ13" s="30">
        <f>'03.2024ΕΛ'!AQ13</f>
        <v>0</v>
      </c>
      <c r="AR13" s="83">
        <f>'03.2024ΕΛ'!AR13</f>
        <v>0</v>
      </c>
      <c r="AS13" s="9">
        <f>'03.2024ΕΛ'!AS13</f>
        <v>0</v>
      </c>
      <c r="AT13" s="10">
        <f>'03.2024ΕΛ'!AT13</f>
        <v>0</v>
      </c>
      <c r="AU13" s="10">
        <f>'03.2024ΕΛ'!AU13</f>
        <v>0</v>
      </c>
      <c r="AV13" s="10">
        <f>'03.2024ΕΛ'!AV13</f>
        <v>0</v>
      </c>
      <c r="AW13" s="30">
        <f>'03.2024ΕΛ'!AW13</f>
        <v>0</v>
      </c>
      <c r="AX13" s="83">
        <f>'03.2024ΕΛ'!AX13</f>
        <v>0</v>
      </c>
      <c r="AY13" s="9">
        <f>'03.2024ΕΛ'!AY13</f>
        <v>0</v>
      </c>
      <c r="AZ13" s="10">
        <f>'03.2024ΕΛ'!AZ13</f>
        <v>0</v>
      </c>
      <c r="BA13" s="10">
        <f>'03.2024ΕΛ'!BA13</f>
        <v>0</v>
      </c>
      <c r="BB13" s="10">
        <f>'03.2024ΕΛ'!BB13</f>
        <v>0</v>
      </c>
      <c r="BC13" s="30">
        <f>'03.2024ΕΛ'!BC13</f>
        <v>0</v>
      </c>
      <c r="BD13" s="83">
        <f>'03.2024ΕΛ'!BD13</f>
        <v>0</v>
      </c>
      <c r="BE13" s="9">
        <f>'03.2024ΕΛ'!BE13</f>
        <v>0</v>
      </c>
      <c r="BF13" s="10">
        <f>'03.2024ΕΛ'!BF13</f>
        <v>0</v>
      </c>
      <c r="BG13" s="10">
        <f>'03.2024ΕΛ'!BG13</f>
        <v>0</v>
      </c>
      <c r="BH13" s="10">
        <f>'03.2024ΕΛ'!BH13</f>
        <v>0</v>
      </c>
      <c r="BI13" s="30">
        <f>'03.2024ΕΛ'!BI13</f>
        <v>0</v>
      </c>
      <c r="BJ13" s="83">
        <f>'03.2024ΕΛ'!BJ13</f>
        <v>0</v>
      </c>
      <c r="BK13" s="9">
        <f>'03.2024ΕΛ'!BK13</f>
        <v>1</v>
      </c>
      <c r="BL13" s="10">
        <f>'03.2024ΕΛ'!BL13</f>
        <v>0</v>
      </c>
      <c r="BM13" s="10">
        <f>'03.2024ΕΛ'!BM13</f>
        <v>6191312</v>
      </c>
      <c r="BN13" s="10">
        <f>'03.2024ΕΛ'!BN13</f>
        <v>6191312</v>
      </c>
      <c r="BO13" s="30">
        <f>'03.2024ΕΛ'!BO13</f>
        <v>11550.09</v>
      </c>
      <c r="BP13" s="83">
        <f>'03.2024ΕΛ'!BP13</f>
        <v>11550.09</v>
      </c>
    </row>
    <row r="14" spans="1:68" s="12" customFormat="1" ht="19.5" customHeight="1" outlineLevel="1" thickBot="1" x14ac:dyDescent="0.35">
      <c r="A14" s="155"/>
      <c r="B14" s="167" t="s">
        <v>86</v>
      </c>
      <c r="C14" s="208">
        <f>'03.2024ΕΛ'!C14</f>
        <v>0</v>
      </c>
      <c r="D14" s="209">
        <f>'03.2024ΕΛ'!D14</f>
        <v>0</v>
      </c>
      <c r="E14" s="157">
        <f>'03.2024ΕΛ'!E14</f>
        <v>0</v>
      </c>
      <c r="F14" s="10">
        <f>'03.2024ΕΛ'!F14</f>
        <v>0</v>
      </c>
      <c r="G14" s="140">
        <f>'03.2024ΕΛ'!G14</f>
        <v>0</v>
      </c>
      <c r="H14" s="83">
        <f>'03.2024ΕΛ'!H14</f>
        <v>0</v>
      </c>
      <c r="I14" s="208">
        <f>'03.2024ΕΛ'!I14</f>
        <v>0</v>
      </c>
      <c r="J14" s="209">
        <f>'03.2024ΕΛ'!J14</f>
        <v>0</v>
      </c>
      <c r="K14" s="157">
        <f>'03.2024ΕΛ'!K14</f>
        <v>0</v>
      </c>
      <c r="L14" s="10">
        <f>'03.2024ΕΛ'!L14</f>
        <v>0</v>
      </c>
      <c r="M14" s="140">
        <f>'03.2024ΕΛ'!M14</f>
        <v>0</v>
      </c>
      <c r="N14" s="83">
        <f>'03.2024ΕΛ'!N14</f>
        <v>0</v>
      </c>
      <c r="O14" s="208">
        <f>'03.2024ΕΛ'!O14</f>
        <v>0</v>
      </c>
      <c r="P14" s="209">
        <f>'03.2024ΕΛ'!P14</f>
        <v>0</v>
      </c>
      <c r="Q14" s="157">
        <f>'03.2024ΕΛ'!Q14</f>
        <v>0</v>
      </c>
      <c r="R14" s="10">
        <f>'03.2024ΕΛ'!R14</f>
        <v>0</v>
      </c>
      <c r="S14" s="140">
        <f>'03.2024ΕΛ'!S14</f>
        <v>0</v>
      </c>
      <c r="T14" s="83">
        <f>'03.2024ΕΛ'!T14</f>
        <v>0</v>
      </c>
      <c r="U14" s="208">
        <f>'03.2024ΕΛ'!U14</f>
        <v>0</v>
      </c>
      <c r="V14" s="209">
        <f>'03.2024ΕΛ'!V14</f>
        <v>0</v>
      </c>
      <c r="W14" s="157">
        <f>'03.2024ΕΛ'!W14</f>
        <v>0</v>
      </c>
      <c r="X14" s="10">
        <f>'03.2024ΕΛ'!X14</f>
        <v>0</v>
      </c>
      <c r="Y14" s="140">
        <f>'03.2024ΕΛ'!Y14</f>
        <v>0</v>
      </c>
      <c r="Z14" s="83">
        <f>'03.2024ΕΛ'!Z14</f>
        <v>0</v>
      </c>
      <c r="AA14" s="208">
        <f>'03.2024ΕΛ'!AA14</f>
        <v>0</v>
      </c>
      <c r="AB14" s="209">
        <f>'03.2024ΕΛ'!AB14</f>
        <v>0</v>
      </c>
      <c r="AC14" s="157">
        <f>'03.2024ΕΛ'!AC14</f>
        <v>0</v>
      </c>
      <c r="AD14" s="10">
        <f>'03.2024ΕΛ'!AD14</f>
        <v>0</v>
      </c>
      <c r="AE14" s="140">
        <f>'03.2024ΕΛ'!AE14</f>
        <v>0</v>
      </c>
      <c r="AF14" s="83">
        <f>'03.2024ΕΛ'!AF14</f>
        <v>0</v>
      </c>
      <c r="AG14" s="208">
        <f>'03.2024ΕΛ'!AG14</f>
        <v>0</v>
      </c>
      <c r="AH14" s="209">
        <f>'03.2024ΕΛ'!AH14</f>
        <v>0</v>
      </c>
      <c r="AI14" s="157">
        <f>'03.2024ΕΛ'!AI14</f>
        <v>0</v>
      </c>
      <c r="AJ14" s="10">
        <f>'03.2024ΕΛ'!AJ14</f>
        <v>0</v>
      </c>
      <c r="AK14" s="140">
        <f>'03.2024ΕΛ'!AK14</f>
        <v>0</v>
      </c>
      <c r="AL14" s="83">
        <f>'03.2024ΕΛ'!AL14</f>
        <v>0</v>
      </c>
      <c r="AM14" s="208">
        <f>'03.2024ΕΛ'!AM14</f>
        <v>0</v>
      </c>
      <c r="AN14" s="209">
        <f>'03.2024ΕΛ'!AN14</f>
        <v>0</v>
      </c>
      <c r="AO14" s="157">
        <f>'03.2024ΕΛ'!AO14</f>
        <v>0</v>
      </c>
      <c r="AP14" s="10">
        <f>'03.2024ΕΛ'!AP14</f>
        <v>0</v>
      </c>
      <c r="AQ14" s="140">
        <f>'03.2024ΕΛ'!AQ14</f>
        <v>0</v>
      </c>
      <c r="AR14" s="83">
        <f>'03.2024ΕΛ'!AR14</f>
        <v>0</v>
      </c>
      <c r="AS14" s="208">
        <f>'03.2024ΕΛ'!AS14</f>
        <v>0</v>
      </c>
      <c r="AT14" s="209">
        <f>'03.2024ΕΛ'!AT14</f>
        <v>0</v>
      </c>
      <c r="AU14" s="157">
        <f>'03.2024ΕΛ'!AU14</f>
        <v>0</v>
      </c>
      <c r="AV14" s="10">
        <f>'03.2024ΕΛ'!AV14</f>
        <v>0</v>
      </c>
      <c r="AW14" s="140">
        <f>'03.2024ΕΛ'!AW14</f>
        <v>0</v>
      </c>
      <c r="AX14" s="83">
        <f>'03.2024ΕΛ'!AX14</f>
        <v>0</v>
      </c>
      <c r="AY14" s="208">
        <f>'03.2024ΕΛ'!AY14</f>
        <v>0</v>
      </c>
      <c r="AZ14" s="209">
        <f>'03.2024ΕΛ'!AZ14</f>
        <v>0</v>
      </c>
      <c r="BA14" s="157">
        <f>'03.2024ΕΛ'!BA14</f>
        <v>0</v>
      </c>
      <c r="BB14" s="10">
        <f>'03.2024ΕΛ'!BB14</f>
        <v>0</v>
      </c>
      <c r="BC14" s="140">
        <f>'03.2024ΕΛ'!BC14</f>
        <v>0</v>
      </c>
      <c r="BD14" s="83">
        <f>'03.2024ΕΛ'!BD14</f>
        <v>0</v>
      </c>
      <c r="BE14" s="208">
        <f>'03.2024ΕΛ'!BE14</f>
        <v>0</v>
      </c>
      <c r="BF14" s="209">
        <f>'03.2024ΕΛ'!BF14</f>
        <v>0</v>
      </c>
      <c r="BG14" s="157">
        <f>'03.2024ΕΛ'!BG14</f>
        <v>0</v>
      </c>
      <c r="BH14" s="10">
        <f>'03.2024ΕΛ'!BH14</f>
        <v>0</v>
      </c>
      <c r="BI14" s="140">
        <f>'03.2024ΕΛ'!BI14</f>
        <v>0</v>
      </c>
      <c r="BJ14" s="83">
        <f>'03.2024ΕΛ'!BJ14</f>
        <v>0</v>
      </c>
      <c r="BK14" s="208">
        <f>'03.2024ΕΛ'!BK14</f>
        <v>0</v>
      </c>
      <c r="BL14" s="209">
        <f>'03.2024ΕΛ'!BL14</f>
        <v>0</v>
      </c>
      <c r="BM14" s="157">
        <f>'03.2024ΕΛ'!BM14</f>
        <v>0</v>
      </c>
      <c r="BN14" s="10">
        <f>'03.2024ΕΛ'!BN14</f>
        <v>0</v>
      </c>
      <c r="BO14" s="140">
        <f>'03.2024ΕΛ'!BO14</f>
        <v>0</v>
      </c>
      <c r="BP14" s="83">
        <f>'03.2024ΕΛ'!BP14</f>
        <v>0</v>
      </c>
    </row>
    <row r="15" spans="1:68" s="8" customFormat="1" ht="18" x14ac:dyDescent="0.3">
      <c r="A15" s="153">
        <v>2</v>
      </c>
      <c r="B15" s="141" t="s">
        <v>178</v>
      </c>
      <c r="C15" s="73">
        <f>'03.2024ΕΛ'!C15</f>
        <v>0</v>
      </c>
      <c r="D15" s="74">
        <f>'03.2024ΕΛ'!D15</f>
        <v>0</v>
      </c>
      <c r="E15" s="74">
        <f>'03.2024ΕΛ'!E15</f>
        <v>0</v>
      </c>
      <c r="F15" s="74">
        <f>'03.2024ΕΛ'!F15</f>
        <v>0</v>
      </c>
      <c r="G15" s="82">
        <f>'03.2024ΕΛ'!G15</f>
        <v>0</v>
      </c>
      <c r="H15" s="37">
        <f>'03.2024ΕΛ'!H15</f>
        <v>0</v>
      </c>
      <c r="I15" s="73">
        <f>'03.2024ΕΛ'!I15</f>
        <v>0</v>
      </c>
      <c r="J15" s="74">
        <f>'03.2024ΕΛ'!J15</f>
        <v>0</v>
      </c>
      <c r="K15" s="74">
        <f>'03.2024ΕΛ'!K15</f>
        <v>0</v>
      </c>
      <c r="L15" s="74">
        <f>'03.2024ΕΛ'!L15</f>
        <v>0</v>
      </c>
      <c r="M15" s="82">
        <f>'03.2024ΕΛ'!M15</f>
        <v>0</v>
      </c>
      <c r="N15" s="37">
        <f>'03.2024ΕΛ'!N15</f>
        <v>0</v>
      </c>
      <c r="O15" s="73">
        <f>'03.2024ΕΛ'!O15</f>
        <v>3</v>
      </c>
      <c r="P15" s="74">
        <f>'03.2024ΕΛ'!P15</f>
        <v>0</v>
      </c>
      <c r="Q15" s="74">
        <f>'03.2024ΕΛ'!Q15</f>
        <v>3432616</v>
      </c>
      <c r="R15" s="74">
        <f>'03.2024ΕΛ'!R15</f>
        <v>1144205.3333333333</v>
      </c>
      <c r="S15" s="82">
        <f>'03.2024ΕΛ'!S15</f>
        <v>5238.5600000000004</v>
      </c>
      <c r="T15" s="37">
        <f>'03.2024ΕΛ'!T15</f>
        <v>1746.1866666666667</v>
      </c>
      <c r="U15" s="73">
        <f>'03.2024ΕΛ'!U15</f>
        <v>9</v>
      </c>
      <c r="V15" s="74">
        <f>'03.2024ΕΛ'!V15</f>
        <v>0</v>
      </c>
      <c r="W15" s="74">
        <f>'03.2024ΕΛ'!W15</f>
        <v>70202747</v>
      </c>
      <c r="X15" s="74">
        <f>'03.2024ΕΛ'!X15</f>
        <v>7800305.222222222</v>
      </c>
      <c r="Y15" s="82">
        <f>'03.2024ΕΛ'!Y15</f>
        <v>138243.35</v>
      </c>
      <c r="Z15" s="37">
        <f>'03.2024ΕΛ'!Z15</f>
        <v>15360.372222222222</v>
      </c>
      <c r="AA15" s="73">
        <f>'03.2024ΕΛ'!AA15</f>
        <v>0</v>
      </c>
      <c r="AB15" s="74">
        <f>'03.2024ΕΛ'!AB15</f>
        <v>0</v>
      </c>
      <c r="AC15" s="74">
        <f>'03.2024ΕΛ'!AC15</f>
        <v>0</v>
      </c>
      <c r="AD15" s="74">
        <f>'03.2024ΕΛ'!AD15</f>
        <v>0</v>
      </c>
      <c r="AE15" s="82">
        <f>'03.2024ΕΛ'!AE15</f>
        <v>0</v>
      </c>
      <c r="AF15" s="37">
        <f>'03.2024ΕΛ'!AF15</f>
        <v>0</v>
      </c>
      <c r="AG15" s="73">
        <f>'03.2024ΕΛ'!AG15</f>
        <v>0</v>
      </c>
      <c r="AH15" s="74">
        <f>'03.2024ΕΛ'!AH15</f>
        <v>0</v>
      </c>
      <c r="AI15" s="74">
        <f>'03.2024ΕΛ'!AI15</f>
        <v>0</v>
      </c>
      <c r="AJ15" s="74">
        <f>'03.2024ΕΛ'!AJ15</f>
        <v>0</v>
      </c>
      <c r="AK15" s="82">
        <f>'03.2024ΕΛ'!AK15</f>
        <v>0</v>
      </c>
      <c r="AL15" s="37">
        <f>'03.2024ΕΛ'!AL15</f>
        <v>0</v>
      </c>
      <c r="AM15" s="73">
        <f>'03.2024ΕΛ'!AM15</f>
        <v>0</v>
      </c>
      <c r="AN15" s="74">
        <f>'03.2024ΕΛ'!AN15</f>
        <v>0</v>
      </c>
      <c r="AO15" s="74">
        <f>'03.2024ΕΛ'!AO15</f>
        <v>0</v>
      </c>
      <c r="AP15" s="74">
        <f>'03.2024ΕΛ'!AP15</f>
        <v>0</v>
      </c>
      <c r="AQ15" s="82">
        <f>'03.2024ΕΛ'!AQ15</f>
        <v>0</v>
      </c>
      <c r="AR15" s="37">
        <f>'03.2024ΕΛ'!AR15</f>
        <v>0</v>
      </c>
      <c r="AS15" s="73">
        <f>'03.2024ΕΛ'!AS15</f>
        <v>0</v>
      </c>
      <c r="AT15" s="74">
        <f>'03.2024ΕΛ'!AT15</f>
        <v>0</v>
      </c>
      <c r="AU15" s="74">
        <f>'03.2024ΕΛ'!AU15</f>
        <v>0</v>
      </c>
      <c r="AV15" s="74">
        <f>'03.2024ΕΛ'!AV15</f>
        <v>0</v>
      </c>
      <c r="AW15" s="82">
        <f>'03.2024ΕΛ'!AW15</f>
        <v>0</v>
      </c>
      <c r="AX15" s="37">
        <f>'03.2024ΕΛ'!AX15</f>
        <v>0</v>
      </c>
      <c r="AY15" s="73">
        <f>'03.2024ΕΛ'!AY15</f>
        <v>0</v>
      </c>
      <c r="AZ15" s="74">
        <f>'03.2024ΕΛ'!AZ15</f>
        <v>0</v>
      </c>
      <c r="BA15" s="74">
        <f>'03.2024ΕΛ'!BA15</f>
        <v>0</v>
      </c>
      <c r="BB15" s="74">
        <f>'03.2024ΕΛ'!BB15</f>
        <v>0</v>
      </c>
      <c r="BC15" s="82">
        <f>'03.2024ΕΛ'!BC15</f>
        <v>0</v>
      </c>
      <c r="BD15" s="37">
        <f>'03.2024ΕΛ'!BD15</f>
        <v>0</v>
      </c>
      <c r="BE15" s="73">
        <f>'03.2024ΕΛ'!BE15</f>
        <v>0</v>
      </c>
      <c r="BF15" s="74">
        <f>'03.2024ΕΛ'!BF15</f>
        <v>0</v>
      </c>
      <c r="BG15" s="74">
        <f>'03.2024ΕΛ'!BG15</f>
        <v>0</v>
      </c>
      <c r="BH15" s="74">
        <f>'03.2024ΕΛ'!BH15</f>
        <v>0</v>
      </c>
      <c r="BI15" s="82">
        <f>'03.2024ΕΛ'!BI15</f>
        <v>0</v>
      </c>
      <c r="BJ15" s="37">
        <f>'03.2024ΕΛ'!BJ15</f>
        <v>0</v>
      </c>
      <c r="BK15" s="73">
        <f>'03.2024ΕΛ'!BK15</f>
        <v>12</v>
      </c>
      <c r="BL15" s="74">
        <f>'03.2024ΕΛ'!BL15</f>
        <v>0</v>
      </c>
      <c r="BM15" s="74">
        <f>'03.2024ΕΛ'!BM15</f>
        <v>73635363</v>
      </c>
      <c r="BN15" s="74">
        <f>'03.2024ΕΛ'!BN15</f>
        <v>6136280.25</v>
      </c>
      <c r="BO15" s="82">
        <f>'03.2024ΕΛ'!BO15</f>
        <v>143481.91000000003</v>
      </c>
      <c r="BP15" s="37">
        <f>'03.2024ΕΛ'!BP15</f>
        <v>11956.825833333336</v>
      </c>
    </row>
    <row r="16" spans="1:68" s="8" customFormat="1" ht="19.5" customHeight="1" outlineLevel="1" x14ac:dyDescent="0.3">
      <c r="A16" s="154"/>
      <c r="B16" s="139" t="s">
        <v>83</v>
      </c>
      <c r="C16" s="9">
        <f>'03.2024ΕΛ'!C16</f>
        <v>0</v>
      </c>
      <c r="D16" s="10">
        <f>'03.2024ΕΛ'!D16</f>
        <v>0</v>
      </c>
      <c r="E16" s="10">
        <f>'03.2024ΕΛ'!E16</f>
        <v>0</v>
      </c>
      <c r="F16" s="10">
        <f>'03.2024ΕΛ'!F16</f>
        <v>0</v>
      </c>
      <c r="G16" s="30">
        <f>'03.2024ΕΛ'!G16</f>
        <v>0</v>
      </c>
      <c r="H16" s="83">
        <f>'03.2024ΕΛ'!H16</f>
        <v>0</v>
      </c>
      <c r="I16" s="9">
        <f>'03.2024ΕΛ'!I16</f>
        <v>0</v>
      </c>
      <c r="J16" s="10">
        <f>'03.2024ΕΛ'!J16</f>
        <v>0</v>
      </c>
      <c r="K16" s="10">
        <f>'03.2024ΕΛ'!K16</f>
        <v>0</v>
      </c>
      <c r="L16" s="10">
        <f>'03.2024ΕΛ'!L16</f>
        <v>0</v>
      </c>
      <c r="M16" s="30">
        <f>'03.2024ΕΛ'!M16</f>
        <v>0</v>
      </c>
      <c r="N16" s="83">
        <f>'03.2024ΕΛ'!N16</f>
        <v>0</v>
      </c>
      <c r="O16" s="9" t="str">
        <f>'03.2024ΕΛ'!O16</f>
        <v> </v>
      </c>
      <c r="P16" s="10">
        <f>'03.2024ΕΛ'!P16</f>
        <v>0</v>
      </c>
      <c r="Q16" s="10" t="str">
        <f>'03.2024ΕΛ'!Q16</f>
        <v> </v>
      </c>
      <c r="R16" s="10">
        <f>'03.2024ΕΛ'!R16</f>
        <v>0</v>
      </c>
      <c r="S16" s="30" t="str">
        <f>'03.2024ΕΛ'!S16</f>
        <v> </v>
      </c>
      <c r="T16" s="83">
        <f>'03.2024ΕΛ'!T16</f>
        <v>0</v>
      </c>
      <c r="U16" s="9">
        <f>'03.2024ΕΛ'!U16</f>
        <v>0</v>
      </c>
      <c r="V16" s="10">
        <f>'03.2024ΕΛ'!V16</f>
        <v>0</v>
      </c>
      <c r="W16" s="10">
        <f>'03.2024ΕΛ'!W16</f>
        <v>0</v>
      </c>
      <c r="X16" s="10">
        <f>'03.2024ΕΛ'!X16</f>
        <v>0</v>
      </c>
      <c r="Y16" s="30">
        <f>'03.2024ΕΛ'!Y16</f>
        <v>0</v>
      </c>
      <c r="Z16" s="83">
        <f>'03.2024ΕΛ'!Z16</f>
        <v>0</v>
      </c>
      <c r="AA16" s="9">
        <f>'03.2024ΕΛ'!AA16</f>
        <v>0</v>
      </c>
      <c r="AB16" s="10">
        <f>'03.2024ΕΛ'!AB16</f>
        <v>0</v>
      </c>
      <c r="AC16" s="10">
        <f>'03.2024ΕΛ'!AC16</f>
        <v>0</v>
      </c>
      <c r="AD16" s="10">
        <f>'03.2024ΕΛ'!AD16</f>
        <v>0</v>
      </c>
      <c r="AE16" s="30">
        <f>'03.2024ΕΛ'!AE16</f>
        <v>0</v>
      </c>
      <c r="AF16" s="83">
        <f>'03.2024ΕΛ'!AF16</f>
        <v>0</v>
      </c>
      <c r="AG16" s="9">
        <f>'03.2024ΕΛ'!AG16</f>
        <v>0</v>
      </c>
      <c r="AH16" s="10">
        <f>'03.2024ΕΛ'!AH16</f>
        <v>0</v>
      </c>
      <c r="AI16" s="10">
        <f>'03.2024ΕΛ'!AI16</f>
        <v>0</v>
      </c>
      <c r="AJ16" s="10">
        <f>'03.2024ΕΛ'!AJ16</f>
        <v>0</v>
      </c>
      <c r="AK16" s="30">
        <f>'03.2024ΕΛ'!AK16</f>
        <v>0</v>
      </c>
      <c r="AL16" s="83">
        <f>'03.2024ΕΛ'!AL16</f>
        <v>0</v>
      </c>
      <c r="AM16" s="9">
        <f>'03.2024ΕΛ'!AM16</f>
        <v>0</v>
      </c>
      <c r="AN16" s="10">
        <f>'03.2024ΕΛ'!AN16</f>
        <v>0</v>
      </c>
      <c r="AO16" s="10">
        <f>'03.2024ΕΛ'!AO16</f>
        <v>0</v>
      </c>
      <c r="AP16" s="10">
        <f>'03.2024ΕΛ'!AP16</f>
        <v>0</v>
      </c>
      <c r="AQ16" s="30">
        <f>'03.2024ΕΛ'!AQ16</f>
        <v>0</v>
      </c>
      <c r="AR16" s="83">
        <f>'03.2024ΕΛ'!AR16</f>
        <v>0</v>
      </c>
      <c r="AS16" s="9">
        <f>'03.2024ΕΛ'!AS16</f>
        <v>0</v>
      </c>
      <c r="AT16" s="10">
        <f>'03.2024ΕΛ'!AT16</f>
        <v>0</v>
      </c>
      <c r="AU16" s="10">
        <f>'03.2024ΕΛ'!AU16</f>
        <v>0</v>
      </c>
      <c r="AV16" s="10">
        <f>'03.2024ΕΛ'!AV16</f>
        <v>0</v>
      </c>
      <c r="AW16" s="30">
        <f>'03.2024ΕΛ'!AW16</f>
        <v>0</v>
      </c>
      <c r="AX16" s="83">
        <f>'03.2024ΕΛ'!AX16</f>
        <v>0</v>
      </c>
      <c r="AY16" s="9">
        <f>'03.2024ΕΛ'!AY16</f>
        <v>0</v>
      </c>
      <c r="AZ16" s="10">
        <f>'03.2024ΕΛ'!AZ16</f>
        <v>0</v>
      </c>
      <c r="BA16" s="10">
        <f>'03.2024ΕΛ'!BA16</f>
        <v>0</v>
      </c>
      <c r="BB16" s="10">
        <f>'03.2024ΕΛ'!BB16</f>
        <v>0</v>
      </c>
      <c r="BC16" s="30">
        <f>'03.2024ΕΛ'!BC16</f>
        <v>0</v>
      </c>
      <c r="BD16" s="83">
        <f>'03.2024ΕΛ'!BD16</f>
        <v>0</v>
      </c>
      <c r="BE16" s="9">
        <f>'03.2024ΕΛ'!BE16</f>
        <v>0</v>
      </c>
      <c r="BF16" s="10">
        <f>'03.2024ΕΛ'!BF16</f>
        <v>0</v>
      </c>
      <c r="BG16" s="10">
        <f>'03.2024ΕΛ'!BG16</f>
        <v>0</v>
      </c>
      <c r="BH16" s="10">
        <f>'03.2024ΕΛ'!BH16</f>
        <v>0</v>
      </c>
      <c r="BI16" s="30">
        <f>'03.2024ΕΛ'!BI16</f>
        <v>0</v>
      </c>
      <c r="BJ16" s="83">
        <f>'03.2024ΕΛ'!BJ16</f>
        <v>0</v>
      </c>
      <c r="BK16" s="9">
        <f>'03.2024ΕΛ'!BK16</f>
        <v>0</v>
      </c>
      <c r="BL16" s="10">
        <f>'03.2024ΕΛ'!BL16</f>
        <v>0</v>
      </c>
      <c r="BM16" s="10">
        <f>'03.2024ΕΛ'!BM16</f>
        <v>0</v>
      </c>
      <c r="BN16" s="10">
        <f>'03.2024ΕΛ'!BN16</f>
        <v>0</v>
      </c>
      <c r="BO16" s="30">
        <f>'03.2024ΕΛ'!BO16</f>
        <v>0</v>
      </c>
      <c r="BP16" s="83">
        <f>'03.2024ΕΛ'!BP16</f>
        <v>0</v>
      </c>
    </row>
    <row r="17" spans="1:68" s="8" customFormat="1" ht="19.5" customHeight="1" outlineLevel="1" x14ac:dyDescent="0.3">
      <c r="A17" s="154"/>
      <c r="B17" s="139" t="s">
        <v>84</v>
      </c>
      <c r="C17" s="9">
        <f>'03.2024ΕΛ'!C17</f>
        <v>0</v>
      </c>
      <c r="D17" s="10">
        <f>'03.2024ΕΛ'!D17</f>
        <v>0</v>
      </c>
      <c r="E17" s="10">
        <f>'03.2024ΕΛ'!E17</f>
        <v>0</v>
      </c>
      <c r="F17" s="10">
        <f>'03.2024ΕΛ'!F17</f>
        <v>0</v>
      </c>
      <c r="G17" s="30">
        <f>'03.2024ΕΛ'!G17</f>
        <v>0</v>
      </c>
      <c r="H17" s="83">
        <f>'03.2024ΕΛ'!H17</f>
        <v>0</v>
      </c>
      <c r="I17" s="9">
        <f>'03.2024ΕΛ'!I17</f>
        <v>0</v>
      </c>
      <c r="J17" s="10">
        <f>'03.2024ΕΛ'!J17</f>
        <v>0</v>
      </c>
      <c r="K17" s="10">
        <f>'03.2024ΕΛ'!K17</f>
        <v>0</v>
      </c>
      <c r="L17" s="10">
        <f>'03.2024ΕΛ'!L17</f>
        <v>0</v>
      </c>
      <c r="M17" s="30">
        <f>'03.2024ΕΛ'!M17</f>
        <v>0</v>
      </c>
      <c r="N17" s="83">
        <f>'03.2024ΕΛ'!N17</f>
        <v>0</v>
      </c>
      <c r="O17" s="9">
        <f>'03.2024ΕΛ'!O17</f>
        <v>2</v>
      </c>
      <c r="P17" s="10">
        <f>'03.2024ΕΛ'!P17</f>
        <v>0</v>
      </c>
      <c r="Q17" s="10">
        <f>'03.2024ΕΛ'!Q17</f>
        <v>29269</v>
      </c>
      <c r="R17" s="10">
        <f>'03.2024ΕΛ'!R17</f>
        <v>14634.5</v>
      </c>
      <c r="S17" s="30">
        <f>'03.2024ΕΛ'!S17</f>
        <v>545.89</v>
      </c>
      <c r="T17" s="83">
        <f>'03.2024ΕΛ'!T17</f>
        <v>272.94499999999999</v>
      </c>
      <c r="U17" s="9">
        <f>'03.2024ΕΛ'!U17</f>
        <v>0</v>
      </c>
      <c r="V17" s="10">
        <f>'03.2024ΕΛ'!V17</f>
        <v>0</v>
      </c>
      <c r="W17" s="10">
        <f>'03.2024ΕΛ'!W17</f>
        <v>0</v>
      </c>
      <c r="X17" s="10">
        <f>'03.2024ΕΛ'!X17</f>
        <v>0</v>
      </c>
      <c r="Y17" s="30">
        <f>'03.2024ΕΛ'!Y17</f>
        <v>0</v>
      </c>
      <c r="Z17" s="83">
        <f>'03.2024ΕΛ'!Z17</f>
        <v>0</v>
      </c>
      <c r="AA17" s="9">
        <f>'03.2024ΕΛ'!AA17</f>
        <v>0</v>
      </c>
      <c r="AB17" s="10">
        <f>'03.2024ΕΛ'!AB17</f>
        <v>0</v>
      </c>
      <c r="AC17" s="10">
        <f>'03.2024ΕΛ'!AC17</f>
        <v>0</v>
      </c>
      <c r="AD17" s="10">
        <f>'03.2024ΕΛ'!AD17</f>
        <v>0</v>
      </c>
      <c r="AE17" s="30">
        <f>'03.2024ΕΛ'!AE17</f>
        <v>0</v>
      </c>
      <c r="AF17" s="83">
        <f>'03.2024ΕΛ'!AF17</f>
        <v>0</v>
      </c>
      <c r="AG17" s="9">
        <f>'03.2024ΕΛ'!AG17</f>
        <v>0</v>
      </c>
      <c r="AH17" s="10">
        <f>'03.2024ΕΛ'!AH17</f>
        <v>0</v>
      </c>
      <c r="AI17" s="10">
        <f>'03.2024ΕΛ'!AI17</f>
        <v>0</v>
      </c>
      <c r="AJ17" s="10">
        <f>'03.2024ΕΛ'!AJ17</f>
        <v>0</v>
      </c>
      <c r="AK17" s="30">
        <f>'03.2024ΕΛ'!AK17</f>
        <v>0</v>
      </c>
      <c r="AL17" s="83">
        <f>'03.2024ΕΛ'!AL17</f>
        <v>0</v>
      </c>
      <c r="AM17" s="9">
        <f>'03.2024ΕΛ'!AM17</f>
        <v>0</v>
      </c>
      <c r="AN17" s="10">
        <f>'03.2024ΕΛ'!AN17</f>
        <v>0</v>
      </c>
      <c r="AO17" s="10">
        <f>'03.2024ΕΛ'!AO17</f>
        <v>0</v>
      </c>
      <c r="AP17" s="10">
        <f>'03.2024ΕΛ'!AP17</f>
        <v>0</v>
      </c>
      <c r="AQ17" s="30">
        <f>'03.2024ΕΛ'!AQ17</f>
        <v>0</v>
      </c>
      <c r="AR17" s="83">
        <f>'03.2024ΕΛ'!AR17</f>
        <v>0</v>
      </c>
      <c r="AS17" s="9">
        <f>'03.2024ΕΛ'!AS17</f>
        <v>0</v>
      </c>
      <c r="AT17" s="10">
        <f>'03.2024ΕΛ'!AT17</f>
        <v>0</v>
      </c>
      <c r="AU17" s="10">
        <f>'03.2024ΕΛ'!AU17</f>
        <v>0</v>
      </c>
      <c r="AV17" s="10">
        <f>'03.2024ΕΛ'!AV17</f>
        <v>0</v>
      </c>
      <c r="AW17" s="30">
        <f>'03.2024ΕΛ'!AW17</f>
        <v>0</v>
      </c>
      <c r="AX17" s="83">
        <f>'03.2024ΕΛ'!AX17</f>
        <v>0</v>
      </c>
      <c r="AY17" s="9">
        <f>'03.2024ΕΛ'!AY17</f>
        <v>0</v>
      </c>
      <c r="AZ17" s="10">
        <f>'03.2024ΕΛ'!AZ17</f>
        <v>0</v>
      </c>
      <c r="BA17" s="10">
        <f>'03.2024ΕΛ'!BA17</f>
        <v>0</v>
      </c>
      <c r="BB17" s="10">
        <f>'03.2024ΕΛ'!BB17</f>
        <v>0</v>
      </c>
      <c r="BC17" s="30">
        <f>'03.2024ΕΛ'!BC17</f>
        <v>0</v>
      </c>
      <c r="BD17" s="83">
        <f>'03.2024ΕΛ'!BD17</f>
        <v>0</v>
      </c>
      <c r="BE17" s="9">
        <f>'03.2024ΕΛ'!BE17</f>
        <v>0</v>
      </c>
      <c r="BF17" s="10">
        <f>'03.2024ΕΛ'!BF17</f>
        <v>0</v>
      </c>
      <c r="BG17" s="10">
        <f>'03.2024ΕΛ'!BG17</f>
        <v>0</v>
      </c>
      <c r="BH17" s="10">
        <f>'03.2024ΕΛ'!BH17</f>
        <v>0</v>
      </c>
      <c r="BI17" s="30">
        <f>'03.2024ΕΛ'!BI17</f>
        <v>0</v>
      </c>
      <c r="BJ17" s="83">
        <f>'03.2024ΕΛ'!BJ17</f>
        <v>0</v>
      </c>
      <c r="BK17" s="9">
        <f>'03.2024ΕΛ'!BK17</f>
        <v>2</v>
      </c>
      <c r="BL17" s="10">
        <f>'03.2024ΕΛ'!BL17</f>
        <v>0</v>
      </c>
      <c r="BM17" s="10">
        <f>'03.2024ΕΛ'!BM17</f>
        <v>29269</v>
      </c>
      <c r="BN17" s="10">
        <f>'03.2024ΕΛ'!BN17</f>
        <v>14634.5</v>
      </c>
      <c r="BO17" s="30">
        <f>'03.2024ΕΛ'!BO17</f>
        <v>545.89</v>
      </c>
      <c r="BP17" s="83">
        <f>'03.2024ΕΛ'!BP17</f>
        <v>272.94499999999999</v>
      </c>
    </row>
    <row r="18" spans="1:68" s="8" customFormat="1" ht="19.5" customHeight="1" outlineLevel="1" x14ac:dyDescent="0.3">
      <c r="A18" s="154"/>
      <c r="B18" s="139" t="s">
        <v>29</v>
      </c>
      <c r="C18" s="9">
        <f>'03.2024ΕΛ'!C18</f>
        <v>0</v>
      </c>
      <c r="D18" s="10">
        <f>'03.2024ΕΛ'!D18</f>
        <v>0</v>
      </c>
      <c r="E18" s="10">
        <f>'03.2024ΕΛ'!E18</f>
        <v>0</v>
      </c>
      <c r="F18" s="10">
        <f>'03.2024ΕΛ'!F18</f>
        <v>0</v>
      </c>
      <c r="G18" s="30">
        <f>'03.2024ΕΛ'!G18</f>
        <v>0</v>
      </c>
      <c r="H18" s="83">
        <f>'03.2024ΕΛ'!H18</f>
        <v>0</v>
      </c>
      <c r="I18" s="9">
        <f>'03.2024ΕΛ'!I18</f>
        <v>0</v>
      </c>
      <c r="J18" s="10">
        <f>'03.2024ΕΛ'!J18</f>
        <v>0</v>
      </c>
      <c r="K18" s="10">
        <f>'03.2024ΕΛ'!K18</f>
        <v>0</v>
      </c>
      <c r="L18" s="10">
        <f>'03.2024ΕΛ'!L18</f>
        <v>0</v>
      </c>
      <c r="M18" s="30">
        <f>'03.2024ΕΛ'!M18</f>
        <v>0</v>
      </c>
      <c r="N18" s="83">
        <f>'03.2024ΕΛ'!N18</f>
        <v>0</v>
      </c>
      <c r="O18" s="9" t="str">
        <f>'03.2024ΕΛ'!O18</f>
        <v> </v>
      </c>
      <c r="P18" s="10">
        <f>'03.2024ΕΛ'!P18</f>
        <v>0</v>
      </c>
      <c r="Q18" s="10" t="str">
        <f>'03.2024ΕΛ'!Q18</f>
        <v> </v>
      </c>
      <c r="R18" s="10">
        <f>'03.2024ΕΛ'!R18</f>
        <v>0</v>
      </c>
      <c r="S18" s="30" t="str">
        <f>'03.2024ΕΛ'!S18</f>
        <v> </v>
      </c>
      <c r="T18" s="83">
        <f>'03.2024ΕΛ'!T18</f>
        <v>0</v>
      </c>
      <c r="U18" s="9">
        <f>'03.2024ΕΛ'!U18</f>
        <v>0</v>
      </c>
      <c r="V18" s="10">
        <f>'03.2024ΕΛ'!V18</f>
        <v>0</v>
      </c>
      <c r="W18" s="10">
        <f>'03.2024ΕΛ'!W18</f>
        <v>0</v>
      </c>
      <c r="X18" s="10">
        <f>'03.2024ΕΛ'!X18</f>
        <v>0</v>
      </c>
      <c r="Y18" s="30">
        <f>'03.2024ΕΛ'!Y18</f>
        <v>0</v>
      </c>
      <c r="Z18" s="83">
        <f>'03.2024ΕΛ'!Z18</f>
        <v>0</v>
      </c>
      <c r="AA18" s="9">
        <f>'03.2024ΕΛ'!AA18</f>
        <v>0</v>
      </c>
      <c r="AB18" s="10">
        <f>'03.2024ΕΛ'!AB18</f>
        <v>0</v>
      </c>
      <c r="AC18" s="10">
        <f>'03.2024ΕΛ'!AC18</f>
        <v>0</v>
      </c>
      <c r="AD18" s="10">
        <f>'03.2024ΕΛ'!AD18</f>
        <v>0</v>
      </c>
      <c r="AE18" s="30">
        <f>'03.2024ΕΛ'!AE18</f>
        <v>0</v>
      </c>
      <c r="AF18" s="83">
        <f>'03.2024ΕΛ'!AF18</f>
        <v>0</v>
      </c>
      <c r="AG18" s="9">
        <f>'03.2024ΕΛ'!AG18</f>
        <v>0</v>
      </c>
      <c r="AH18" s="10">
        <f>'03.2024ΕΛ'!AH18</f>
        <v>0</v>
      </c>
      <c r="AI18" s="10">
        <f>'03.2024ΕΛ'!AI18</f>
        <v>0</v>
      </c>
      <c r="AJ18" s="10">
        <f>'03.2024ΕΛ'!AJ18</f>
        <v>0</v>
      </c>
      <c r="AK18" s="30">
        <f>'03.2024ΕΛ'!AK18</f>
        <v>0</v>
      </c>
      <c r="AL18" s="83">
        <f>'03.2024ΕΛ'!AL18</f>
        <v>0</v>
      </c>
      <c r="AM18" s="9">
        <f>'03.2024ΕΛ'!AM18</f>
        <v>0</v>
      </c>
      <c r="AN18" s="10">
        <f>'03.2024ΕΛ'!AN18</f>
        <v>0</v>
      </c>
      <c r="AO18" s="10">
        <f>'03.2024ΕΛ'!AO18</f>
        <v>0</v>
      </c>
      <c r="AP18" s="10">
        <f>'03.2024ΕΛ'!AP18</f>
        <v>0</v>
      </c>
      <c r="AQ18" s="30">
        <f>'03.2024ΕΛ'!AQ18</f>
        <v>0</v>
      </c>
      <c r="AR18" s="83">
        <f>'03.2024ΕΛ'!AR18</f>
        <v>0</v>
      </c>
      <c r="AS18" s="9">
        <f>'03.2024ΕΛ'!AS18</f>
        <v>0</v>
      </c>
      <c r="AT18" s="10">
        <f>'03.2024ΕΛ'!AT18</f>
        <v>0</v>
      </c>
      <c r="AU18" s="10">
        <f>'03.2024ΕΛ'!AU18</f>
        <v>0</v>
      </c>
      <c r="AV18" s="10">
        <f>'03.2024ΕΛ'!AV18</f>
        <v>0</v>
      </c>
      <c r="AW18" s="30">
        <f>'03.2024ΕΛ'!AW18</f>
        <v>0</v>
      </c>
      <c r="AX18" s="83">
        <f>'03.2024ΕΛ'!AX18</f>
        <v>0</v>
      </c>
      <c r="AY18" s="9">
        <f>'03.2024ΕΛ'!AY18</f>
        <v>0</v>
      </c>
      <c r="AZ18" s="10">
        <f>'03.2024ΕΛ'!AZ18</f>
        <v>0</v>
      </c>
      <c r="BA18" s="10">
        <f>'03.2024ΕΛ'!BA18</f>
        <v>0</v>
      </c>
      <c r="BB18" s="10">
        <f>'03.2024ΕΛ'!BB18</f>
        <v>0</v>
      </c>
      <c r="BC18" s="30">
        <f>'03.2024ΕΛ'!BC18</f>
        <v>0</v>
      </c>
      <c r="BD18" s="83">
        <f>'03.2024ΕΛ'!BD18</f>
        <v>0</v>
      </c>
      <c r="BE18" s="9">
        <f>'03.2024ΕΛ'!BE18</f>
        <v>0</v>
      </c>
      <c r="BF18" s="10">
        <f>'03.2024ΕΛ'!BF18</f>
        <v>0</v>
      </c>
      <c r="BG18" s="10">
        <f>'03.2024ΕΛ'!BG18</f>
        <v>0</v>
      </c>
      <c r="BH18" s="10">
        <f>'03.2024ΕΛ'!BH18</f>
        <v>0</v>
      </c>
      <c r="BI18" s="30">
        <f>'03.2024ΕΛ'!BI18</f>
        <v>0</v>
      </c>
      <c r="BJ18" s="83">
        <f>'03.2024ΕΛ'!BJ18</f>
        <v>0</v>
      </c>
      <c r="BK18" s="9">
        <f>'03.2024ΕΛ'!BK18</f>
        <v>0</v>
      </c>
      <c r="BL18" s="10">
        <f>'03.2024ΕΛ'!BL18</f>
        <v>0</v>
      </c>
      <c r="BM18" s="10">
        <f>'03.2024ΕΛ'!BM18</f>
        <v>0</v>
      </c>
      <c r="BN18" s="10">
        <f>'03.2024ΕΛ'!BN18</f>
        <v>0</v>
      </c>
      <c r="BO18" s="30">
        <f>'03.2024ΕΛ'!BO18</f>
        <v>0</v>
      </c>
      <c r="BP18" s="83">
        <f>'03.2024ΕΛ'!BP18</f>
        <v>0</v>
      </c>
    </row>
    <row r="19" spans="1:68" s="15" customFormat="1" ht="19.5" customHeight="1" outlineLevel="1" x14ac:dyDescent="0.3">
      <c r="A19" s="154"/>
      <c r="B19" s="139" t="s">
        <v>85</v>
      </c>
      <c r="C19" s="9">
        <f>'03.2024ΕΛ'!C19</f>
        <v>0</v>
      </c>
      <c r="D19" s="10">
        <f>'03.2024ΕΛ'!D19</f>
        <v>0</v>
      </c>
      <c r="E19" s="10">
        <f>'03.2024ΕΛ'!E19</f>
        <v>0</v>
      </c>
      <c r="F19" s="10">
        <f>'03.2024ΕΛ'!F19</f>
        <v>0</v>
      </c>
      <c r="G19" s="30">
        <f>'03.2024ΕΛ'!G19</f>
        <v>0</v>
      </c>
      <c r="H19" s="83">
        <f>'03.2024ΕΛ'!H19</f>
        <v>0</v>
      </c>
      <c r="I19" s="9">
        <f>'03.2024ΕΛ'!I19</f>
        <v>0</v>
      </c>
      <c r="J19" s="10">
        <f>'03.2024ΕΛ'!J19</f>
        <v>0</v>
      </c>
      <c r="K19" s="10">
        <f>'03.2024ΕΛ'!K19</f>
        <v>0</v>
      </c>
      <c r="L19" s="10">
        <f>'03.2024ΕΛ'!L19</f>
        <v>0</v>
      </c>
      <c r="M19" s="30">
        <f>'03.2024ΕΛ'!M19</f>
        <v>0</v>
      </c>
      <c r="N19" s="83">
        <f>'03.2024ΕΛ'!N19</f>
        <v>0</v>
      </c>
      <c r="O19" s="9">
        <f>'03.2024ΕΛ'!O19</f>
        <v>1</v>
      </c>
      <c r="P19" s="10">
        <f>'03.2024ΕΛ'!P19</f>
        <v>0</v>
      </c>
      <c r="Q19" s="10">
        <f>'03.2024ΕΛ'!Q19</f>
        <v>3403347</v>
      </c>
      <c r="R19" s="10">
        <f>'03.2024ΕΛ'!R19</f>
        <v>3403347</v>
      </c>
      <c r="S19" s="30">
        <f>'03.2024ΕΛ'!S19</f>
        <v>4692.67</v>
      </c>
      <c r="T19" s="83">
        <f>'03.2024ΕΛ'!T19</f>
        <v>4692.67</v>
      </c>
      <c r="U19" s="9">
        <f>'03.2024ΕΛ'!U19</f>
        <v>9</v>
      </c>
      <c r="V19" s="10">
        <f>'03.2024ΕΛ'!V19</f>
        <v>0</v>
      </c>
      <c r="W19" s="10">
        <f>'03.2024ΕΛ'!W19</f>
        <v>70202747</v>
      </c>
      <c r="X19" s="10">
        <f>'03.2024ΕΛ'!X19</f>
        <v>15360.372222222222</v>
      </c>
      <c r="Y19" s="30">
        <f>'03.2024ΕΛ'!Y19</f>
        <v>138243.35</v>
      </c>
      <c r="Z19" s="83">
        <f>'03.2024ΕΛ'!Z19</f>
        <v>0</v>
      </c>
      <c r="AA19" s="9">
        <f>'03.2024ΕΛ'!AA19</f>
        <v>0</v>
      </c>
      <c r="AB19" s="10">
        <f>'03.2024ΕΛ'!AB19</f>
        <v>0</v>
      </c>
      <c r="AC19" s="10">
        <f>'03.2024ΕΛ'!AC19</f>
        <v>0</v>
      </c>
      <c r="AD19" s="10">
        <f>'03.2024ΕΛ'!AD19</f>
        <v>0</v>
      </c>
      <c r="AE19" s="30">
        <f>'03.2024ΕΛ'!AE19</f>
        <v>0</v>
      </c>
      <c r="AF19" s="83">
        <f>'03.2024ΕΛ'!AF19</f>
        <v>0</v>
      </c>
      <c r="AG19" s="9">
        <f>'03.2024ΕΛ'!AG19</f>
        <v>0</v>
      </c>
      <c r="AH19" s="10">
        <f>'03.2024ΕΛ'!AH19</f>
        <v>0</v>
      </c>
      <c r="AI19" s="10">
        <f>'03.2024ΕΛ'!AI19</f>
        <v>0</v>
      </c>
      <c r="AJ19" s="10">
        <f>'03.2024ΕΛ'!AJ19</f>
        <v>0</v>
      </c>
      <c r="AK19" s="30">
        <f>'03.2024ΕΛ'!AK19</f>
        <v>0</v>
      </c>
      <c r="AL19" s="83">
        <f>'03.2024ΕΛ'!AL19</f>
        <v>0</v>
      </c>
      <c r="AM19" s="9">
        <f>'03.2024ΕΛ'!AM19</f>
        <v>0</v>
      </c>
      <c r="AN19" s="10">
        <f>'03.2024ΕΛ'!AN19</f>
        <v>0</v>
      </c>
      <c r="AO19" s="10">
        <f>'03.2024ΕΛ'!AO19</f>
        <v>0</v>
      </c>
      <c r="AP19" s="10">
        <f>'03.2024ΕΛ'!AP19</f>
        <v>0</v>
      </c>
      <c r="AQ19" s="30">
        <f>'03.2024ΕΛ'!AQ19</f>
        <v>0</v>
      </c>
      <c r="AR19" s="83">
        <f>'03.2024ΕΛ'!AR19</f>
        <v>0</v>
      </c>
      <c r="AS19" s="9">
        <f>'03.2024ΕΛ'!AS19</f>
        <v>0</v>
      </c>
      <c r="AT19" s="10">
        <f>'03.2024ΕΛ'!AT19</f>
        <v>0</v>
      </c>
      <c r="AU19" s="10">
        <f>'03.2024ΕΛ'!AU19</f>
        <v>0</v>
      </c>
      <c r="AV19" s="10">
        <f>'03.2024ΕΛ'!AV19</f>
        <v>0</v>
      </c>
      <c r="AW19" s="30">
        <f>'03.2024ΕΛ'!AW19</f>
        <v>0</v>
      </c>
      <c r="AX19" s="83">
        <f>'03.2024ΕΛ'!AX19</f>
        <v>0</v>
      </c>
      <c r="AY19" s="9">
        <f>'03.2024ΕΛ'!AY19</f>
        <v>0</v>
      </c>
      <c r="AZ19" s="10">
        <f>'03.2024ΕΛ'!AZ19</f>
        <v>0</v>
      </c>
      <c r="BA19" s="10">
        <f>'03.2024ΕΛ'!BA19</f>
        <v>0</v>
      </c>
      <c r="BB19" s="10">
        <f>'03.2024ΕΛ'!BB19</f>
        <v>0</v>
      </c>
      <c r="BC19" s="30">
        <f>'03.2024ΕΛ'!BC19</f>
        <v>0</v>
      </c>
      <c r="BD19" s="83">
        <f>'03.2024ΕΛ'!BD19</f>
        <v>0</v>
      </c>
      <c r="BE19" s="9">
        <f>'03.2024ΕΛ'!BE19</f>
        <v>0</v>
      </c>
      <c r="BF19" s="10">
        <f>'03.2024ΕΛ'!BF19</f>
        <v>0</v>
      </c>
      <c r="BG19" s="10">
        <f>'03.2024ΕΛ'!BG19</f>
        <v>0</v>
      </c>
      <c r="BH19" s="10">
        <f>'03.2024ΕΛ'!BH19</f>
        <v>0</v>
      </c>
      <c r="BI19" s="30">
        <f>'03.2024ΕΛ'!BI19</f>
        <v>0</v>
      </c>
      <c r="BJ19" s="83">
        <f>'03.2024ΕΛ'!BJ19</f>
        <v>0</v>
      </c>
      <c r="BK19" s="9">
        <f>'03.2024ΕΛ'!BK19</f>
        <v>10</v>
      </c>
      <c r="BL19" s="10">
        <f>'03.2024ΕΛ'!BL19</f>
        <v>0</v>
      </c>
      <c r="BM19" s="10">
        <f>'03.2024ΕΛ'!BM19</f>
        <v>73606094</v>
      </c>
      <c r="BN19" s="10">
        <f>'03.2024ΕΛ'!BN19</f>
        <v>7360609.4000000004</v>
      </c>
      <c r="BO19" s="30">
        <f>'03.2024ΕΛ'!BO19</f>
        <v>142936.02000000002</v>
      </c>
      <c r="BP19" s="83">
        <f>'03.2024ΕΛ'!BP19</f>
        <v>14293.602000000003</v>
      </c>
    </row>
    <row r="20" spans="1:68" s="15" customFormat="1" ht="19.5" customHeight="1" outlineLevel="1" thickBot="1" x14ac:dyDescent="0.35">
      <c r="A20" s="155"/>
      <c r="B20" s="139" t="s">
        <v>86</v>
      </c>
      <c r="C20" s="160">
        <f>'03.2024ΕΛ'!C20</f>
        <v>0</v>
      </c>
      <c r="D20" s="148">
        <f>'03.2024ΕΛ'!D20</f>
        <v>0</v>
      </c>
      <c r="E20" s="157">
        <f>'03.2024ΕΛ'!E20</f>
        <v>0</v>
      </c>
      <c r="F20" s="10">
        <f>'03.2024ΕΛ'!F20</f>
        <v>0</v>
      </c>
      <c r="G20" s="140">
        <f>'03.2024ΕΛ'!G20</f>
        <v>0</v>
      </c>
      <c r="H20" s="83">
        <f>'03.2024ΕΛ'!H20</f>
        <v>0</v>
      </c>
      <c r="I20" s="160">
        <f>'03.2024ΕΛ'!I20</f>
        <v>0</v>
      </c>
      <c r="J20" s="148">
        <f>'03.2024ΕΛ'!J20</f>
        <v>0</v>
      </c>
      <c r="K20" s="157">
        <f>'03.2024ΕΛ'!K20</f>
        <v>0</v>
      </c>
      <c r="L20" s="10">
        <f>'03.2024ΕΛ'!L20</f>
        <v>0</v>
      </c>
      <c r="M20" s="140">
        <f>'03.2024ΕΛ'!M20</f>
        <v>0</v>
      </c>
      <c r="N20" s="83">
        <f>'03.2024ΕΛ'!N20</f>
        <v>0</v>
      </c>
      <c r="O20" s="160" t="str">
        <f>'03.2024ΕΛ'!O20</f>
        <v> </v>
      </c>
      <c r="P20" s="148">
        <f>'03.2024ΕΛ'!P20</f>
        <v>0</v>
      </c>
      <c r="Q20" s="157" t="str">
        <f>'03.2024ΕΛ'!Q20</f>
        <v> </v>
      </c>
      <c r="R20" s="10">
        <f>'03.2024ΕΛ'!R20</f>
        <v>0</v>
      </c>
      <c r="S20" s="140" t="str">
        <f>'03.2024ΕΛ'!S20</f>
        <v> </v>
      </c>
      <c r="T20" s="83">
        <f>'03.2024ΕΛ'!T20</f>
        <v>0</v>
      </c>
      <c r="U20" s="160">
        <f>'03.2024ΕΛ'!U20</f>
        <v>0</v>
      </c>
      <c r="V20" s="148">
        <f>'03.2024ΕΛ'!V20</f>
        <v>0</v>
      </c>
      <c r="W20" s="157">
        <f>'03.2024ΕΛ'!W20</f>
        <v>0</v>
      </c>
      <c r="X20" s="10">
        <f>'03.2024ΕΛ'!X20</f>
        <v>0</v>
      </c>
      <c r="Y20" s="140">
        <f>'03.2024ΕΛ'!Y20</f>
        <v>0</v>
      </c>
      <c r="Z20" s="83">
        <f>'03.2024ΕΛ'!Z20</f>
        <v>0</v>
      </c>
      <c r="AA20" s="160">
        <f>'03.2024ΕΛ'!AA20</f>
        <v>0</v>
      </c>
      <c r="AB20" s="148">
        <f>'03.2024ΕΛ'!AB20</f>
        <v>0</v>
      </c>
      <c r="AC20" s="157">
        <f>'03.2024ΕΛ'!AC20</f>
        <v>0</v>
      </c>
      <c r="AD20" s="10">
        <f>'03.2024ΕΛ'!AD20</f>
        <v>0</v>
      </c>
      <c r="AE20" s="140">
        <f>'03.2024ΕΛ'!AE20</f>
        <v>0</v>
      </c>
      <c r="AF20" s="83">
        <f>'03.2024ΕΛ'!AF20</f>
        <v>0</v>
      </c>
      <c r="AG20" s="160">
        <f>'03.2024ΕΛ'!AG20</f>
        <v>0</v>
      </c>
      <c r="AH20" s="148">
        <f>'03.2024ΕΛ'!AH20</f>
        <v>0</v>
      </c>
      <c r="AI20" s="157">
        <f>'03.2024ΕΛ'!AI20</f>
        <v>0</v>
      </c>
      <c r="AJ20" s="10">
        <f>'03.2024ΕΛ'!AJ20</f>
        <v>0</v>
      </c>
      <c r="AK20" s="140">
        <f>'03.2024ΕΛ'!AK20</f>
        <v>0</v>
      </c>
      <c r="AL20" s="83">
        <f>'03.2024ΕΛ'!AL20</f>
        <v>0</v>
      </c>
      <c r="AM20" s="160">
        <f>'03.2024ΕΛ'!AM20</f>
        <v>0</v>
      </c>
      <c r="AN20" s="148">
        <f>'03.2024ΕΛ'!AN20</f>
        <v>0</v>
      </c>
      <c r="AO20" s="157">
        <f>'03.2024ΕΛ'!AO20</f>
        <v>0</v>
      </c>
      <c r="AP20" s="10">
        <f>'03.2024ΕΛ'!AP20</f>
        <v>0</v>
      </c>
      <c r="AQ20" s="140">
        <f>'03.2024ΕΛ'!AQ20</f>
        <v>0</v>
      </c>
      <c r="AR20" s="83">
        <f>'03.2024ΕΛ'!AR20</f>
        <v>0</v>
      </c>
      <c r="AS20" s="160">
        <f>'03.2024ΕΛ'!AS20</f>
        <v>0</v>
      </c>
      <c r="AT20" s="148">
        <f>'03.2024ΕΛ'!AT20</f>
        <v>0</v>
      </c>
      <c r="AU20" s="157">
        <f>'03.2024ΕΛ'!AU20</f>
        <v>0</v>
      </c>
      <c r="AV20" s="10">
        <f>'03.2024ΕΛ'!AV20</f>
        <v>0</v>
      </c>
      <c r="AW20" s="140">
        <f>'03.2024ΕΛ'!AW20</f>
        <v>0</v>
      </c>
      <c r="AX20" s="83">
        <f>'03.2024ΕΛ'!AX20</f>
        <v>0</v>
      </c>
      <c r="AY20" s="160">
        <f>'03.2024ΕΛ'!AY20</f>
        <v>0</v>
      </c>
      <c r="AZ20" s="148">
        <f>'03.2024ΕΛ'!AZ20</f>
        <v>0</v>
      </c>
      <c r="BA20" s="157">
        <f>'03.2024ΕΛ'!BA20</f>
        <v>0</v>
      </c>
      <c r="BB20" s="10">
        <f>'03.2024ΕΛ'!BB20</f>
        <v>0</v>
      </c>
      <c r="BC20" s="140">
        <f>'03.2024ΕΛ'!BC20</f>
        <v>0</v>
      </c>
      <c r="BD20" s="83">
        <f>'03.2024ΕΛ'!BD20</f>
        <v>0</v>
      </c>
      <c r="BE20" s="160">
        <f>'03.2024ΕΛ'!BE20</f>
        <v>0</v>
      </c>
      <c r="BF20" s="148">
        <f>'03.2024ΕΛ'!BF20</f>
        <v>0</v>
      </c>
      <c r="BG20" s="157">
        <f>'03.2024ΕΛ'!BG20</f>
        <v>0</v>
      </c>
      <c r="BH20" s="10">
        <f>'03.2024ΕΛ'!BH20</f>
        <v>0</v>
      </c>
      <c r="BI20" s="140">
        <f>'03.2024ΕΛ'!BI20</f>
        <v>0</v>
      </c>
      <c r="BJ20" s="83">
        <f>'03.2024ΕΛ'!BJ20</f>
        <v>0</v>
      </c>
      <c r="BK20" s="160">
        <f>'03.2024ΕΛ'!BK20</f>
        <v>0</v>
      </c>
      <c r="BL20" s="148">
        <f>'03.2024ΕΛ'!BL20</f>
        <v>0</v>
      </c>
      <c r="BM20" s="157">
        <f>'03.2024ΕΛ'!BM20</f>
        <v>0</v>
      </c>
      <c r="BN20" s="10">
        <f>'03.2024ΕΛ'!BN20</f>
        <v>0</v>
      </c>
      <c r="BO20" s="140">
        <f>'03.2024ΕΛ'!BO20</f>
        <v>0</v>
      </c>
      <c r="BP20" s="83">
        <f>'03.2024ΕΛ'!BP20</f>
        <v>0</v>
      </c>
    </row>
    <row r="21" spans="1:68" s="8" customFormat="1" ht="18" x14ac:dyDescent="0.3">
      <c r="A21" s="153">
        <v>3</v>
      </c>
      <c r="B21" s="141" t="s">
        <v>179</v>
      </c>
      <c r="C21" s="73">
        <f>'03.2024ΕΛ'!C21</f>
        <v>5</v>
      </c>
      <c r="D21" s="74">
        <f>'03.2024ΕΛ'!D21</f>
        <v>0</v>
      </c>
      <c r="E21" s="74">
        <f>'03.2024ΕΛ'!E21</f>
        <v>5968203</v>
      </c>
      <c r="F21" s="74">
        <f>'03.2024ΕΛ'!F21</f>
        <v>1193640.6000000001</v>
      </c>
      <c r="G21" s="82">
        <f>'03.2024ΕΛ'!G21</f>
        <v>5990.9800000000005</v>
      </c>
      <c r="H21" s="37">
        <f>'03.2024ΕΛ'!H21</f>
        <v>1198.1960000000001</v>
      </c>
      <c r="I21" s="73">
        <f>'03.2024ΕΛ'!I21</f>
        <v>4</v>
      </c>
      <c r="J21" s="74">
        <f>'03.2024ΕΛ'!J21</f>
        <v>0</v>
      </c>
      <c r="K21" s="74">
        <f>'03.2024ΕΛ'!K21</f>
        <v>2048393</v>
      </c>
      <c r="L21" s="74">
        <f>'03.2024ΕΛ'!L21</f>
        <v>512098.25</v>
      </c>
      <c r="M21" s="82">
        <f>'03.2024ΕΛ'!M21</f>
        <v>3684.24</v>
      </c>
      <c r="N21" s="37">
        <f>'03.2024ΕΛ'!N21</f>
        <v>921.06</v>
      </c>
      <c r="O21" s="73">
        <f>'03.2024ΕΛ'!O21</f>
        <v>8</v>
      </c>
      <c r="P21" s="74">
        <f>'03.2024ΕΛ'!P21</f>
        <v>0</v>
      </c>
      <c r="Q21" s="74">
        <f>'03.2024ΕΛ'!Q21</f>
        <v>11572054</v>
      </c>
      <c r="R21" s="74">
        <f>'03.2024ΕΛ'!R21</f>
        <v>1446506.75</v>
      </c>
      <c r="S21" s="82">
        <f>'03.2024ΕΛ'!S21</f>
        <v>16864.45</v>
      </c>
      <c r="T21" s="37">
        <f>'03.2024ΕΛ'!T21</f>
        <v>2108.0562500000001</v>
      </c>
      <c r="U21" s="73">
        <f>'03.2024ΕΛ'!U21</f>
        <v>24</v>
      </c>
      <c r="V21" s="74">
        <f>'03.2024ΕΛ'!V21</f>
        <v>0</v>
      </c>
      <c r="W21" s="74">
        <f>'03.2024ΕΛ'!W21</f>
        <v>13047012</v>
      </c>
      <c r="X21" s="74">
        <f>'03.2024ΕΛ'!X21</f>
        <v>543625.5</v>
      </c>
      <c r="Y21" s="82">
        <f>'03.2024ΕΛ'!Y21</f>
        <v>55282.850000000006</v>
      </c>
      <c r="Z21" s="37">
        <f>'03.2024ΕΛ'!Z21</f>
        <v>2303.4520833333336</v>
      </c>
      <c r="AA21" s="73">
        <f>'03.2024ΕΛ'!AA21</f>
        <v>9</v>
      </c>
      <c r="AB21" s="74">
        <f>'03.2024ΕΛ'!AB21</f>
        <v>0</v>
      </c>
      <c r="AC21" s="74">
        <f>'03.2024ΕΛ'!AC21</f>
        <v>4162580</v>
      </c>
      <c r="AD21" s="74">
        <f>'03.2024ΕΛ'!AD21</f>
        <v>462508.88888888888</v>
      </c>
      <c r="AE21" s="82">
        <f>'03.2024ΕΛ'!AE21</f>
        <v>18217.41</v>
      </c>
      <c r="AF21" s="37">
        <f>'03.2024ΕΛ'!AF21</f>
        <v>2024.1566666666668</v>
      </c>
      <c r="AG21" s="73">
        <f>'03.2024ΕΛ'!AG21</f>
        <v>13</v>
      </c>
      <c r="AH21" s="74">
        <f>'03.2024ΕΛ'!AH21</f>
        <v>0</v>
      </c>
      <c r="AI21" s="74">
        <f>'03.2024ΕΛ'!AI21</f>
        <v>2998973</v>
      </c>
      <c r="AJ21" s="74">
        <f>'03.2024ΕΛ'!AJ21</f>
        <v>230690.23076923078</v>
      </c>
      <c r="AK21" s="82">
        <f>'03.2024ΕΛ'!AK21</f>
        <v>33697.949999999997</v>
      </c>
      <c r="AL21" s="37">
        <f>'03.2024ΕΛ'!AL21</f>
        <v>2592.1499999999996</v>
      </c>
      <c r="AM21" s="73">
        <f>'03.2024ΕΛ'!AM21</f>
        <v>0</v>
      </c>
      <c r="AN21" s="74">
        <f>'03.2024ΕΛ'!AN21</f>
        <v>0</v>
      </c>
      <c r="AO21" s="74">
        <f>'03.2024ΕΛ'!AO21</f>
        <v>0</v>
      </c>
      <c r="AP21" s="74">
        <f>'03.2024ΕΛ'!AP21</f>
        <v>0</v>
      </c>
      <c r="AQ21" s="82">
        <f>'03.2024ΕΛ'!AQ21</f>
        <v>0</v>
      </c>
      <c r="AR21" s="37">
        <f>'03.2024ΕΛ'!AR21</f>
        <v>0</v>
      </c>
      <c r="AS21" s="73">
        <f>'03.2024ΕΛ'!AS21</f>
        <v>0</v>
      </c>
      <c r="AT21" s="74">
        <f>'03.2024ΕΛ'!AT21</f>
        <v>0</v>
      </c>
      <c r="AU21" s="74">
        <f>'03.2024ΕΛ'!AU21</f>
        <v>0</v>
      </c>
      <c r="AV21" s="74">
        <f>'03.2024ΕΛ'!AV21</f>
        <v>0</v>
      </c>
      <c r="AW21" s="82">
        <f>'03.2024ΕΛ'!AW21</f>
        <v>0</v>
      </c>
      <c r="AX21" s="37">
        <f>'03.2024ΕΛ'!AX21</f>
        <v>0</v>
      </c>
      <c r="AY21" s="73">
        <f>'03.2024ΕΛ'!AY21</f>
        <v>0</v>
      </c>
      <c r="AZ21" s="74">
        <f>'03.2024ΕΛ'!AZ21</f>
        <v>0</v>
      </c>
      <c r="BA21" s="74">
        <f>'03.2024ΕΛ'!BA21</f>
        <v>0</v>
      </c>
      <c r="BB21" s="74">
        <f>'03.2024ΕΛ'!BB21</f>
        <v>0</v>
      </c>
      <c r="BC21" s="82">
        <f>'03.2024ΕΛ'!BC21</f>
        <v>0</v>
      </c>
      <c r="BD21" s="37">
        <f>'03.2024ΕΛ'!BD21</f>
        <v>0</v>
      </c>
      <c r="BE21" s="73">
        <f>'03.2024ΕΛ'!BE21</f>
        <v>0</v>
      </c>
      <c r="BF21" s="74">
        <f>'03.2024ΕΛ'!BF21</f>
        <v>0</v>
      </c>
      <c r="BG21" s="74">
        <f>'03.2024ΕΛ'!BG21</f>
        <v>0</v>
      </c>
      <c r="BH21" s="74">
        <f>'03.2024ΕΛ'!BH21</f>
        <v>0</v>
      </c>
      <c r="BI21" s="82">
        <f>'03.2024ΕΛ'!BI21</f>
        <v>0</v>
      </c>
      <c r="BJ21" s="37">
        <f>'03.2024ΕΛ'!BJ21</f>
        <v>0</v>
      </c>
      <c r="BK21" s="73">
        <f>'03.2024ΕΛ'!BK21</f>
        <v>63</v>
      </c>
      <c r="BL21" s="74">
        <f>'03.2024ΕΛ'!BL21</f>
        <v>0</v>
      </c>
      <c r="BM21" s="74">
        <f>'03.2024ΕΛ'!BM21</f>
        <v>39797215</v>
      </c>
      <c r="BN21" s="74">
        <f>'03.2024ΕΛ'!BN21</f>
        <v>631701.82539682544</v>
      </c>
      <c r="BO21" s="82">
        <f>'03.2024ΕΛ'!BO21</f>
        <v>133737.88</v>
      </c>
      <c r="BP21" s="37">
        <f>'03.2024ΕΛ'!BP21</f>
        <v>2122.8234920634923</v>
      </c>
    </row>
    <row r="22" spans="1:68" s="8" customFormat="1" ht="19.5" customHeight="1" outlineLevel="1" x14ac:dyDescent="0.3">
      <c r="A22" s="154"/>
      <c r="B22" s="139" t="s">
        <v>83</v>
      </c>
      <c r="C22" s="9">
        <f>'03.2024ΕΛ'!C22</f>
        <v>0</v>
      </c>
      <c r="D22" s="10">
        <f>'03.2024ΕΛ'!D22</f>
        <v>0</v>
      </c>
      <c r="E22" s="10">
        <f>'03.2024ΕΛ'!E22</f>
        <v>0</v>
      </c>
      <c r="F22" s="10">
        <f>'03.2024ΕΛ'!F22</f>
        <v>0</v>
      </c>
      <c r="G22" s="30">
        <f>'03.2024ΕΛ'!G22</f>
        <v>0</v>
      </c>
      <c r="H22" s="83">
        <f>'03.2024ΕΛ'!H22</f>
        <v>0</v>
      </c>
      <c r="I22" s="9">
        <f>'03.2024ΕΛ'!I22</f>
        <v>0</v>
      </c>
      <c r="J22" s="10">
        <f>'03.2024ΕΛ'!J22</f>
        <v>0</v>
      </c>
      <c r="K22" s="10">
        <f>'03.2024ΕΛ'!K22</f>
        <v>0</v>
      </c>
      <c r="L22" s="10">
        <f>'03.2024ΕΛ'!L22</f>
        <v>0</v>
      </c>
      <c r="M22" s="30">
        <f>'03.2024ΕΛ'!M22</f>
        <v>0</v>
      </c>
      <c r="N22" s="83">
        <f>'03.2024ΕΛ'!N22</f>
        <v>0</v>
      </c>
      <c r="O22" s="9" t="str">
        <f>'03.2024ΕΛ'!O22</f>
        <v> </v>
      </c>
      <c r="P22" s="10">
        <f>'03.2024ΕΛ'!P22</f>
        <v>0</v>
      </c>
      <c r="Q22" s="10" t="str">
        <f>'03.2024ΕΛ'!Q22</f>
        <v> </v>
      </c>
      <c r="R22" s="10">
        <f>'03.2024ΕΛ'!R22</f>
        <v>0</v>
      </c>
      <c r="S22" s="30" t="str">
        <f>'03.2024ΕΛ'!S22</f>
        <v> </v>
      </c>
      <c r="T22" s="83">
        <f>'03.2024ΕΛ'!T22</f>
        <v>0</v>
      </c>
      <c r="U22" s="9">
        <f>'03.2024ΕΛ'!U22</f>
        <v>0</v>
      </c>
      <c r="V22" s="10">
        <f>'03.2024ΕΛ'!V22</f>
        <v>0</v>
      </c>
      <c r="W22" s="10">
        <f>'03.2024ΕΛ'!W22</f>
        <v>0</v>
      </c>
      <c r="X22" s="10">
        <f>'03.2024ΕΛ'!X22</f>
        <v>0</v>
      </c>
      <c r="Y22" s="30">
        <f>'03.2024ΕΛ'!Y22</f>
        <v>0</v>
      </c>
      <c r="Z22" s="83">
        <f>'03.2024ΕΛ'!Z22</f>
        <v>0</v>
      </c>
      <c r="AA22" s="9">
        <f>'03.2024ΕΛ'!AA22</f>
        <v>0</v>
      </c>
      <c r="AB22" s="10">
        <f>'03.2024ΕΛ'!AB22</f>
        <v>0</v>
      </c>
      <c r="AC22" s="10">
        <f>'03.2024ΕΛ'!AC22</f>
        <v>0</v>
      </c>
      <c r="AD22" s="10">
        <f>'03.2024ΕΛ'!AD22</f>
        <v>0</v>
      </c>
      <c r="AE22" s="30">
        <f>'03.2024ΕΛ'!AE22</f>
        <v>0</v>
      </c>
      <c r="AF22" s="83">
        <f>'03.2024ΕΛ'!AF22</f>
        <v>0</v>
      </c>
      <c r="AG22" s="9">
        <f>'03.2024ΕΛ'!AG22</f>
        <v>0</v>
      </c>
      <c r="AH22" s="10">
        <f>'03.2024ΕΛ'!AH22</f>
        <v>0</v>
      </c>
      <c r="AI22" s="10">
        <f>'03.2024ΕΛ'!AI22</f>
        <v>0</v>
      </c>
      <c r="AJ22" s="10">
        <f>'03.2024ΕΛ'!AJ22</f>
        <v>0</v>
      </c>
      <c r="AK22" s="30">
        <f>'03.2024ΕΛ'!AK22</f>
        <v>0</v>
      </c>
      <c r="AL22" s="83">
        <f>'03.2024ΕΛ'!AL22</f>
        <v>0</v>
      </c>
      <c r="AM22" s="9">
        <f>'03.2024ΕΛ'!AM22</f>
        <v>0</v>
      </c>
      <c r="AN22" s="10">
        <f>'03.2024ΕΛ'!AN22</f>
        <v>0</v>
      </c>
      <c r="AO22" s="10">
        <f>'03.2024ΕΛ'!AO22</f>
        <v>0</v>
      </c>
      <c r="AP22" s="10">
        <f>'03.2024ΕΛ'!AP22</f>
        <v>0</v>
      </c>
      <c r="AQ22" s="30">
        <f>'03.2024ΕΛ'!AQ22</f>
        <v>0</v>
      </c>
      <c r="AR22" s="83">
        <f>'03.2024ΕΛ'!AR22</f>
        <v>0</v>
      </c>
      <c r="AS22" s="9">
        <f>'03.2024ΕΛ'!AS22</f>
        <v>0</v>
      </c>
      <c r="AT22" s="10">
        <f>'03.2024ΕΛ'!AT22</f>
        <v>0</v>
      </c>
      <c r="AU22" s="10">
        <f>'03.2024ΕΛ'!AU22</f>
        <v>0</v>
      </c>
      <c r="AV22" s="10">
        <f>'03.2024ΕΛ'!AV22</f>
        <v>0</v>
      </c>
      <c r="AW22" s="30">
        <f>'03.2024ΕΛ'!AW22</f>
        <v>0</v>
      </c>
      <c r="AX22" s="83">
        <f>'03.2024ΕΛ'!AX22</f>
        <v>0</v>
      </c>
      <c r="AY22" s="9">
        <f>'03.2024ΕΛ'!AY22</f>
        <v>0</v>
      </c>
      <c r="AZ22" s="10">
        <f>'03.2024ΕΛ'!AZ22</f>
        <v>0</v>
      </c>
      <c r="BA22" s="10">
        <f>'03.2024ΕΛ'!BA22</f>
        <v>0</v>
      </c>
      <c r="BB22" s="10">
        <f>'03.2024ΕΛ'!BB22</f>
        <v>0</v>
      </c>
      <c r="BC22" s="30">
        <f>'03.2024ΕΛ'!BC22</f>
        <v>0</v>
      </c>
      <c r="BD22" s="83">
        <f>'03.2024ΕΛ'!BD22</f>
        <v>0</v>
      </c>
      <c r="BE22" s="9">
        <f>'03.2024ΕΛ'!BE22</f>
        <v>0</v>
      </c>
      <c r="BF22" s="10">
        <f>'03.2024ΕΛ'!BF22</f>
        <v>0</v>
      </c>
      <c r="BG22" s="10">
        <f>'03.2024ΕΛ'!BG22</f>
        <v>0</v>
      </c>
      <c r="BH22" s="10">
        <f>'03.2024ΕΛ'!BH22</f>
        <v>0</v>
      </c>
      <c r="BI22" s="30">
        <f>'03.2024ΕΛ'!BI22</f>
        <v>0</v>
      </c>
      <c r="BJ22" s="83">
        <f>'03.2024ΕΛ'!BJ22</f>
        <v>0</v>
      </c>
      <c r="BK22" s="9">
        <f>'03.2024ΕΛ'!BK22</f>
        <v>0</v>
      </c>
      <c r="BL22" s="10">
        <f>'03.2024ΕΛ'!BL22</f>
        <v>0</v>
      </c>
      <c r="BM22" s="10">
        <f>'03.2024ΕΛ'!BM22</f>
        <v>0</v>
      </c>
      <c r="BN22" s="10">
        <f>'03.2024ΕΛ'!BN22</f>
        <v>0</v>
      </c>
      <c r="BO22" s="30">
        <f>'03.2024ΕΛ'!BO22</f>
        <v>0</v>
      </c>
      <c r="BP22" s="83">
        <f>'03.2024ΕΛ'!BP22</f>
        <v>0</v>
      </c>
    </row>
    <row r="23" spans="1:68" s="8" customFormat="1" ht="19.5" customHeight="1" outlineLevel="1" x14ac:dyDescent="0.3">
      <c r="A23" s="154"/>
      <c r="B23" s="139" t="s">
        <v>84</v>
      </c>
      <c r="C23" s="9">
        <f>'03.2024ΕΛ'!C23</f>
        <v>0</v>
      </c>
      <c r="D23" s="10">
        <f>'03.2024ΕΛ'!D23</f>
        <v>0</v>
      </c>
      <c r="E23" s="10">
        <f>'03.2024ΕΛ'!E23</f>
        <v>0</v>
      </c>
      <c r="F23" s="10">
        <f>'03.2024ΕΛ'!F23</f>
        <v>0</v>
      </c>
      <c r="G23" s="30">
        <f>'03.2024ΕΛ'!G23</f>
        <v>0</v>
      </c>
      <c r="H23" s="83">
        <f>'03.2024ΕΛ'!H23</f>
        <v>0</v>
      </c>
      <c r="I23" s="9">
        <f>'03.2024ΕΛ'!I23</f>
        <v>0</v>
      </c>
      <c r="J23" s="10">
        <f>'03.2024ΕΛ'!J23</f>
        <v>0</v>
      </c>
      <c r="K23" s="10">
        <f>'03.2024ΕΛ'!K23</f>
        <v>0</v>
      </c>
      <c r="L23" s="10">
        <f>'03.2024ΕΛ'!L23</f>
        <v>0</v>
      </c>
      <c r="M23" s="30">
        <f>'03.2024ΕΛ'!M23</f>
        <v>0</v>
      </c>
      <c r="N23" s="83">
        <f>'03.2024ΕΛ'!N23</f>
        <v>0</v>
      </c>
      <c r="O23" s="9" t="str">
        <f>'03.2024ΕΛ'!O23</f>
        <v> </v>
      </c>
      <c r="P23" s="10">
        <f>'03.2024ΕΛ'!P23</f>
        <v>0</v>
      </c>
      <c r="Q23" s="10" t="str">
        <f>'03.2024ΕΛ'!Q23</f>
        <v> </v>
      </c>
      <c r="R23" s="10">
        <f>'03.2024ΕΛ'!R23</f>
        <v>0</v>
      </c>
      <c r="S23" s="30" t="str">
        <f>'03.2024ΕΛ'!S23</f>
        <v> </v>
      </c>
      <c r="T23" s="83">
        <f>'03.2024ΕΛ'!T23</f>
        <v>0</v>
      </c>
      <c r="U23" s="9">
        <f>'03.2024ΕΛ'!U23</f>
        <v>5</v>
      </c>
      <c r="V23" s="10">
        <f>'03.2024ΕΛ'!V23</f>
        <v>0</v>
      </c>
      <c r="W23" s="10">
        <f>'03.2024ΕΛ'!W23</f>
        <v>1609706</v>
      </c>
      <c r="X23" s="10">
        <f>'03.2024ΕΛ'!X23</f>
        <v>321941.2</v>
      </c>
      <c r="Y23" s="30">
        <f>'03.2024ΕΛ'!Y23</f>
        <v>26461.7</v>
      </c>
      <c r="Z23" s="83">
        <f>'03.2024ΕΛ'!Z23</f>
        <v>5292.34</v>
      </c>
      <c r="AA23" s="9">
        <f>'03.2024ΕΛ'!AA23</f>
        <v>3</v>
      </c>
      <c r="AB23" s="10">
        <f>'03.2024ΕΛ'!AB23</f>
        <v>0</v>
      </c>
      <c r="AC23" s="10">
        <f>'03.2024ΕΛ'!AC23</f>
        <v>714386</v>
      </c>
      <c r="AD23" s="10">
        <f>'03.2024ΕΛ'!AD23</f>
        <v>238128.66666666666</v>
      </c>
      <c r="AE23" s="30">
        <f>'03.2024ΕΛ'!AE23</f>
        <v>10602.52</v>
      </c>
      <c r="AF23" s="83">
        <f>'03.2024ΕΛ'!AF23</f>
        <v>3534.1733333333336</v>
      </c>
      <c r="AG23" s="9">
        <f>'03.2024ΕΛ'!AG23</f>
        <v>10</v>
      </c>
      <c r="AH23" s="10">
        <f>'03.2024ΕΛ'!AH23</f>
        <v>0</v>
      </c>
      <c r="AI23" s="10">
        <f>'03.2024ΕΛ'!AI23</f>
        <v>2279590</v>
      </c>
      <c r="AJ23" s="10">
        <f>'03.2024ΕΛ'!AJ23</f>
        <v>227959</v>
      </c>
      <c r="AK23" s="30">
        <f>'03.2024ΕΛ'!AK23</f>
        <v>30385.119999999999</v>
      </c>
      <c r="AL23" s="83">
        <f>'03.2024ΕΛ'!AL23</f>
        <v>3038.5119999999997</v>
      </c>
      <c r="AM23" s="9">
        <f>'03.2024ΕΛ'!AM23</f>
        <v>0</v>
      </c>
      <c r="AN23" s="10">
        <f>'03.2024ΕΛ'!AN23</f>
        <v>0</v>
      </c>
      <c r="AO23" s="10">
        <f>'03.2024ΕΛ'!AO23</f>
        <v>0</v>
      </c>
      <c r="AP23" s="10">
        <f>'03.2024ΕΛ'!AP23</f>
        <v>0</v>
      </c>
      <c r="AQ23" s="30">
        <f>'03.2024ΕΛ'!AQ23</f>
        <v>0</v>
      </c>
      <c r="AR23" s="83">
        <f>'03.2024ΕΛ'!AR23</f>
        <v>0</v>
      </c>
      <c r="AS23" s="9">
        <f>'03.2024ΕΛ'!AS23</f>
        <v>0</v>
      </c>
      <c r="AT23" s="10">
        <f>'03.2024ΕΛ'!AT23</f>
        <v>0</v>
      </c>
      <c r="AU23" s="10">
        <f>'03.2024ΕΛ'!AU23</f>
        <v>0</v>
      </c>
      <c r="AV23" s="10">
        <f>'03.2024ΕΛ'!AV23</f>
        <v>0</v>
      </c>
      <c r="AW23" s="30">
        <f>'03.2024ΕΛ'!AW23</f>
        <v>0</v>
      </c>
      <c r="AX23" s="83">
        <f>'03.2024ΕΛ'!AX23</f>
        <v>0</v>
      </c>
      <c r="AY23" s="9">
        <f>'03.2024ΕΛ'!AY23</f>
        <v>0</v>
      </c>
      <c r="AZ23" s="10">
        <f>'03.2024ΕΛ'!AZ23</f>
        <v>0</v>
      </c>
      <c r="BA23" s="10">
        <f>'03.2024ΕΛ'!BA23</f>
        <v>0</v>
      </c>
      <c r="BB23" s="10">
        <f>'03.2024ΕΛ'!BB23</f>
        <v>0</v>
      </c>
      <c r="BC23" s="30">
        <f>'03.2024ΕΛ'!BC23</f>
        <v>0</v>
      </c>
      <c r="BD23" s="83">
        <f>'03.2024ΕΛ'!BD23</f>
        <v>0</v>
      </c>
      <c r="BE23" s="9">
        <f>'03.2024ΕΛ'!BE23</f>
        <v>0</v>
      </c>
      <c r="BF23" s="10">
        <f>'03.2024ΕΛ'!BF23</f>
        <v>0</v>
      </c>
      <c r="BG23" s="10">
        <f>'03.2024ΕΛ'!BG23</f>
        <v>0</v>
      </c>
      <c r="BH23" s="10">
        <f>'03.2024ΕΛ'!BH23</f>
        <v>0</v>
      </c>
      <c r="BI23" s="30">
        <f>'03.2024ΕΛ'!BI23</f>
        <v>0</v>
      </c>
      <c r="BJ23" s="83">
        <f>'03.2024ΕΛ'!BJ23</f>
        <v>0</v>
      </c>
      <c r="BK23" s="9">
        <f>'03.2024ΕΛ'!BK23</f>
        <v>18</v>
      </c>
      <c r="BL23" s="10">
        <f>'03.2024ΕΛ'!BL23</f>
        <v>0</v>
      </c>
      <c r="BM23" s="10">
        <f>'03.2024ΕΛ'!BM23</f>
        <v>4603682</v>
      </c>
      <c r="BN23" s="10">
        <f>'03.2024ΕΛ'!BN23</f>
        <v>255760.11111111112</v>
      </c>
      <c r="BO23" s="30">
        <f>'03.2024ΕΛ'!BO23</f>
        <v>67449.34</v>
      </c>
      <c r="BP23" s="83">
        <f>'03.2024ΕΛ'!BP23</f>
        <v>3747.1855555555553</v>
      </c>
    </row>
    <row r="24" spans="1:68" s="8" customFormat="1" ht="19.5" customHeight="1" outlineLevel="1" x14ac:dyDescent="0.3">
      <c r="A24" s="154"/>
      <c r="B24" s="139" t="s">
        <v>29</v>
      </c>
      <c r="C24" s="9">
        <f>'03.2024ΕΛ'!C24</f>
        <v>4</v>
      </c>
      <c r="D24" s="10">
        <f>'03.2024ΕΛ'!D24</f>
        <v>0</v>
      </c>
      <c r="E24" s="10">
        <f>'03.2024ΕΛ'!E24</f>
        <v>4953192</v>
      </c>
      <c r="F24" s="10">
        <f>'03.2024ΕΛ'!F24</f>
        <v>1238298</v>
      </c>
      <c r="G24" s="30">
        <f>'03.2024ΕΛ'!G24</f>
        <v>5214.72</v>
      </c>
      <c r="H24" s="83">
        <f>'03.2024ΕΛ'!H24</f>
        <v>1303.68</v>
      </c>
      <c r="I24" s="9">
        <f>'03.2024ΕΛ'!I24</f>
        <v>2</v>
      </c>
      <c r="J24" s="10">
        <f>'03.2024ΕΛ'!J24</f>
        <v>0</v>
      </c>
      <c r="K24" s="10">
        <f>'03.2024ΕΛ'!K24</f>
        <v>1062174</v>
      </c>
      <c r="L24" s="10">
        <f>'03.2024ΕΛ'!L24</f>
        <v>531087</v>
      </c>
      <c r="M24" s="30">
        <f>'03.2024ΕΛ'!M24</f>
        <v>2489.84</v>
      </c>
      <c r="N24" s="83">
        <f>'03.2024ΕΛ'!N24</f>
        <v>1244.92</v>
      </c>
      <c r="O24" s="9" t="str">
        <f>'03.2024ΕΛ'!O24</f>
        <v> </v>
      </c>
      <c r="P24" s="10">
        <f>'03.2024ΕΛ'!P24</f>
        <v>0</v>
      </c>
      <c r="Q24" s="10" t="str">
        <f>'03.2024ΕΛ'!Q24</f>
        <v> </v>
      </c>
      <c r="R24" s="10">
        <f>'03.2024ΕΛ'!R24</f>
        <v>0</v>
      </c>
      <c r="S24" s="30" t="str">
        <f>'03.2024ΕΛ'!S24</f>
        <v> </v>
      </c>
      <c r="T24" s="83">
        <f>'03.2024ΕΛ'!T24</f>
        <v>0</v>
      </c>
      <c r="U24" s="9">
        <f>'03.2024ΕΛ'!U24</f>
        <v>0</v>
      </c>
      <c r="V24" s="10">
        <f>'03.2024ΕΛ'!V24</f>
        <v>0</v>
      </c>
      <c r="W24" s="10">
        <f>'03.2024ΕΛ'!W24</f>
        <v>0</v>
      </c>
      <c r="X24" s="10">
        <f>'03.2024ΕΛ'!X24</f>
        <v>0</v>
      </c>
      <c r="Y24" s="30">
        <f>'03.2024ΕΛ'!Y24</f>
        <v>0</v>
      </c>
      <c r="Z24" s="83">
        <f>'03.2024ΕΛ'!Z24</f>
        <v>0</v>
      </c>
      <c r="AA24" s="9">
        <f>'03.2024ΕΛ'!AA24</f>
        <v>0</v>
      </c>
      <c r="AB24" s="10">
        <f>'03.2024ΕΛ'!AB24</f>
        <v>0</v>
      </c>
      <c r="AC24" s="10">
        <f>'03.2024ΕΛ'!AC24</f>
        <v>0</v>
      </c>
      <c r="AD24" s="10">
        <f>'03.2024ΕΛ'!AD24</f>
        <v>0</v>
      </c>
      <c r="AE24" s="30">
        <f>'03.2024ΕΛ'!AE24</f>
        <v>0</v>
      </c>
      <c r="AF24" s="83">
        <f>'03.2024ΕΛ'!AF24</f>
        <v>0</v>
      </c>
      <c r="AG24" s="9">
        <f>'03.2024ΕΛ'!AG24</f>
        <v>0</v>
      </c>
      <c r="AH24" s="10">
        <f>'03.2024ΕΛ'!AH24</f>
        <v>0</v>
      </c>
      <c r="AI24" s="10">
        <f>'03.2024ΕΛ'!AI24</f>
        <v>0</v>
      </c>
      <c r="AJ24" s="10">
        <f>'03.2024ΕΛ'!AJ24</f>
        <v>0</v>
      </c>
      <c r="AK24" s="30">
        <f>'03.2024ΕΛ'!AK24</f>
        <v>0</v>
      </c>
      <c r="AL24" s="83">
        <f>'03.2024ΕΛ'!AL24</f>
        <v>0</v>
      </c>
      <c r="AM24" s="9">
        <f>'03.2024ΕΛ'!AM24</f>
        <v>0</v>
      </c>
      <c r="AN24" s="10">
        <f>'03.2024ΕΛ'!AN24</f>
        <v>0</v>
      </c>
      <c r="AO24" s="10">
        <f>'03.2024ΕΛ'!AO24</f>
        <v>0</v>
      </c>
      <c r="AP24" s="10">
        <f>'03.2024ΕΛ'!AP24</f>
        <v>0</v>
      </c>
      <c r="AQ24" s="30">
        <f>'03.2024ΕΛ'!AQ24</f>
        <v>0</v>
      </c>
      <c r="AR24" s="83">
        <f>'03.2024ΕΛ'!AR24</f>
        <v>0</v>
      </c>
      <c r="AS24" s="9">
        <f>'03.2024ΕΛ'!AS24</f>
        <v>0</v>
      </c>
      <c r="AT24" s="10">
        <f>'03.2024ΕΛ'!AT24</f>
        <v>0</v>
      </c>
      <c r="AU24" s="10">
        <f>'03.2024ΕΛ'!AU24</f>
        <v>0</v>
      </c>
      <c r="AV24" s="10">
        <f>'03.2024ΕΛ'!AV24</f>
        <v>0</v>
      </c>
      <c r="AW24" s="30">
        <f>'03.2024ΕΛ'!AW24</f>
        <v>0</v>
      </c>
      <c r="AX24" s="83">
        <f>'03.2024ΕΛ'!AX24</f>
        <v>0</v>
      </c>
      <c r="AY24" s="9">
        <f>'03.2024ΕΛ'!AY24</f>
        <v>0</v>
      </c>
      <c r="AZ24" s="10">
        <f>'03.2024ΕΛ'!AZ24</f>
        <v>0</v>
      </c>
      <c r="BA24" s="10">
        <f>'03.2024ΕΛ'!BA24</f>
        <v>0</v>
      </c>
      <c r="BB24" s="10">
        <f>'03.2024ΕΛ'!BB24</f>
        <v>0</v>
      </c>
      <c r="BC24" s="30">
        <f>'03.2024ΕΛ'!BC24</f>
        <v>0</v>
      </c>
      <c r="BD24" s="83">
        <f>'03.2024ΕΛ'!BD24</f>
        <v>0</v>
      </c>
      <c r="BE24" s="9">
        <f>'03.2024ΕΛ'!BE24</f>
        <v>0</v>
      </c>
      <c r="BF24" s="10">
        <f>'03.2024ΕΛ'!BF24</f>
        <v>0</v>
      </c>
      <c r="BG24" s="10">
        <f>'03.2024ΕΛ'!BG24</f>
        <v>0</v>
      </c>
      <c r="BH24" s="10">
        <f>'03.2024ΕΛ'!BH24</f>
        <v>0</v>
      </c>
      <c r="BI24" s="30">
        <f>'03.2024ΕΛ'!BI24</f>
        <v>0</v>
      </c>
      <c r="BJ24" s="83">
        <f>'03.2024ΕΛ'!BJ24</f>
        <v>0</v>
      </c>
      <c r="BK24" s="9">
        <f>'03.2024ΕΛ'!BK24</f>
        <v>6</v>
      </c>
      <c r="BL24" s="10">
        <f>'03.2024ΕΛ'!BL24</f>
        <v>0</v>
      </c>
      <c r="BM24" s="10">
        <f>'03.2024ΕΛ'!BM24</f>
        <v>6015366</v>
      </c>
      <c r="BN24" s="10">
        <f>'03.2024ΕΛ'!BN24</f>
        <v>1002561</v>
      </c>
      <c r="BO24" s="30">
        <f>'03.2024ΕΛ'!BO24</f>
        <v>7704.56</v>
      </c>
      <c r="BP24" s="83">
        <f>'03.2024ΕΛ'!BP24</f>
        <v>1284.0933333333335</v>
      </c>
    </row>
    <row r="25" spans="1:68" s="15" customFormat="1" ht="19.5" customHeight="1" outlineLevel="1" x14ac:dyDescent="0.3">
      <c r="A25" s="154"/>
      <c r="B25" s="139" t="s">
        <v>85</v>
      </c>
      <c r="C25" s="9">
        <f>'03.2024ΕΛ'!C25</f>
        <v>1</v>
      </c>
      <c r="D25" s="10">
        <f>'03.2024ΕΛ'!D25</f>
        <v>0</v>
      </c>
      <c r="E25" s="10">
        <f>'03.2024ΕΛ'!E25</f>
        <v>1015011</v>
      </c>
      <c r="F25" s="10">
        <f>'03.2024ΕΛ'!F25</f>
        <v>1015011</v>
      </c>
      <c r="G25" s="30">
        <f>'03.2024ΕΛ'!G25</f>
        <v>776.26</v>
      </c>
      <c r="H25" s="83">
        <f>'03.2024ΕΛ'!H25</f>
        <v>776.26</v>
      </c>
      <c r="I25" s="9">
        <f>'03.2024ΕΛ'!I25</f>
        <v>2</v>
      </c>
      <c r="J25" s="10">
        <f>'03.2024ΕΛ'!J25</f>
        <v>0</v>
      </c>
      <c r="K25" s="10">
        <f>'03.2024ΕΛ'!K25</f>
        <v>986219</v>
      </c>
      <c r="L25" s="10">
        <f>'03.2024ΕΛ'!L25</f>
        <v>493109.5</v>
      </c>
      <c r="M25" s="30">
        <f>'03.2024ΕΛ'!M25</f>
        <v>1194.3999999999999</v>
      </c>
      <c r="N25" s="83">
        <f>'03.2024ΕΛ'!N25</f>
        <v>597.19999999999993</v>
      </c>
      <c r="O25" s="9">
        <f>'03.2024ΕΛ'!O25</f>
        <v>8</v>
      </c>
      <c r="P25" s="10">
        <f>'03.2024ΕΛ'!P25</f>
        <v>0</v>
      </c>
      <c r="Q25" s="10">
        <f>'03.2024ΕΛ'!Q25</f>
        <v>11572054</v>
      </c>
      <c r="R25" s="10">
        <f>'03.2024ΕΛ'!R25</f>
        <v>1446506.75</v>
      </c>
      <c r="S25" s="30">
        <f>'03.2024ΕΛ'!S25</f>
        <v>16864.45</v>
      </c>
      <c r="T25" s="83">
        <f>'03.2024ΕΛ'!T25</f>
        <v>2108.0562500000001</v>
      </c>
      <c r="U25" s="9">
        <f>'03.2024ΕΛ'!U25</f>
        <v>19</v>
      </c>
      <c r="V25" s="10">
        <f>'03.2024ΕΛ'!V25</f>
        <v>0</v>
      </c>
      <c r="W25" s="10">
        <f>'03.2024ΕΛ'!W25</f>
        <v>11437306</v>
      </c>
      <c r="X25" s="10">
        <f>'03.2024ΕΛ'!X25</f>
        <v>601963.47368421056</v>
      </c>
      <c r="Y25" s="30">
        <f>'03.2024ΕΛ'!Y25</f>
        <v>28821.15</v>
      </c>
      <c r="Z25" s="83">
        <f>'03.2024ΕΛ'!Z25</f>
        <v>1516.9026315789474</v>
      </c>
      <c r="AA25" s="9">
        <f>'03.2024ΕΛ'!AA25</f>
        <v>6</v>
      </c>
      <c r="AB25" s="10">
        <f>'03.2024ΕΛ'!AB25</f>
        <v>0</v>
      </c>
      <c r="AC25" s="10">
        <f>'03.2024ΕΛ'!AC25</f>
        <v>3448194</v>
      </c>
      <c r="AD25" s="10">
        <f>'03.2024ΕΛ'!AD25</f>
        <v>574699</v>
      </c>
      <c r="AE25" s="30">
        <f>'03.2024ΕΛ'!AE25</f>
        <v>7614.89</v>
      </c>
      <c r="AF25" s="83">
        <f>'03.2024ΕΛ'!AF25</f>
        <v>1269.1483333333333</v>
      </c>
      <c r="AG25" s="9">
        <f>'03.2024ΕΛ'!AG25</f>
        <v>3</v>
      </c>
      <c r="AH25" s="10">
        <f>'03.2024ΕΛ'!AH25</f>
        <v>0</v>
      </c>
      <c r="AI25" s="10">
        <f>'03.2024ΕΛ'!AI25</f>
        <v>719383</v>
      </c>
      <c r="AJ25" s="10">
        <f>'03.2024ΕΛ'!AJ25</f>
        <v>239794.33333333334</v>
      </c>
      <c r="AK25" s="30">
        <f>'03.2024ΕΛ'!AK25</f>
        <v>3312.83</v>
      </c>
      <c r="AL25" s="83">
        <f>'03.2024ΕΛ'!AL25</f>
        <v>1104.2766666666666</v>
      </c>
      <c r="AM25" s="9">
        <f>'03.2024ΕΛ'!AM25</f>
        <v>0</v>
      </c>
      <c r="AN25" s="10">
        <f>'03.2024ΕΛ'!AN25</f>
        <v>0</v>
      </c>
      <c r="AO25" s="10">
        <f>'03.2024ΕΛ'!AO25</f>
        <v>0</v>
      </c>
      <c r="AP25" s="10">
        <f>'03.2024ΕΛ'!AP25</f>
        <v>0</v>
      </c>
      <c r="AQ25" s="30">
        <f>'03.2024ΕΛ'!AQ25</f>
        <v>0</v>
      </c>
      <c r="AR25" s="83">
        <f>'03.2024ΕΛ'!AR25</f>
        <v>0</v>
      </c>
      <c r="AS25" s="9">
        <f>'03.2024ΕΛ'!AS25</f>
        <v>0</v>
      </c>
      <c r="AT25" s="10">
        <f>'03.2024ΕΛ'!AT25</f>
        <v>0</v>
      </c>
      <c r="AU25" s="10">
        <f>'03.2024ΕΛ'!AU25</f>
        <v>0</v>
      </c>
      <c r="AV25" s="10">
        <f>'03.2024ΕΛ'!AV25</f>
        <v>0</v>
      </c>
      <c r="AW25" s="30">
        <f>'03.2024ΕΛ'!AW25</f>
        <v>0</v>
      </c>
      <c r="AX25" s="83">
        <f>'03.2024ΕΛ'!AX25</f>
        <v>0</v>
      </c>
      <c r="AY25" s="9">
        <f>'03.2024ΕΛ'!AY25</f>
        <v>0</v>
      </c>
      <c r="AZ25" s="10">
        <f>'03.2024ΕΛ'!AZ25</f>
        <v>0</v>
      </c>
      <c r="BA25" s="10">
        <f>'03.2024ΕΛ'!BA25</f>
        <v>0</v>
      </c>
      <c r="BB25" s="10">
        <f>'03.2024ΕΛ'!BB25</f>
        <v>0</v>
      </c>
      <c r="BC25" s="30">
        <f>'03.2024ΕΛ'!BC25</f>
        <v>0</v>
      </c>
      <c r="BD25" s="83">
        <f>'03.2024ΕΛ'!BD25</f>
        <v>0</v>
      </c>
      <c r="BE25" s="9">
        <f>'03.2024ΕΛ'!BE25</f>
        <v>0</v>
      </c>
      <c r="BF25" s="10">
        <f>'03.2024ΕΛ'!BF25</f>
        <v>0</v>
      </c>
      <c r="BG25" s="10">
        <f>'03.2024ΕΛ'!BG25</f>
        <v>0</v>
      </c>
      <c r="BH25" s="10">
        <f>'03.2024ΕΛ'!BH25</f>
        <v>0</v>
      </c>
      <c r="BI25" s="30">
        <f>'03.2024ΕΛ'!BI25</f>
        <v>0</v>
      </c>
      <c r="BJ25" s="83">
        <f>'03.2024ΕΛ'!BJ25</f>
        <v>0</v>
      </c>
      <c r="BK25" s="9">
        <f>'03.2024ΕΛ'!BK25</f>
        <v>39</v>
      </c>
      <c r="BL25" s="10">
        <f>'03.2024ΕΛ'!BL25</f>
        <v>0</v>
      </c>
      <c r="BM25" s="10">
        <f>'03.2024ΕΛ'!BM25</f>
        <v>29178167</v>
      </c>
      <c r="BN25" s="10">
        <f>'03.2024ΕΛ'!BN25</f>
        <v>748158.12820512825</v>
      </c>
      <c r="BO25" s="30">
        <f>'03.2024ΕΛ'!BO25</f>
        <v>58583.98</v>
      </c>
      <c r="BP25" s="83">
        <f>'03.2024ΕΛ'!BP25</f>
        <v>1502.1533333333334</v>
      </c>
    </row>
    <row r="26" spans="1:68" s="15" customFormat="1" ht="19.5" customHeight="1" outlineLevel="1" thickBot="1" x14ac:dyDescent="0.35">
      <c r="A26" s="155"/>
      <c r="B26" s="139" t="s">
        <v>86</v>
      </c>
      <c r="C26" s="160">
        <f>'03.2024ΕΛ'!C26</f>
        <v>0</v>
      </c>
      <c r="D26" s="148">
        <f>'03.2024ΕΛ'!D26</f>
        <v>0</v>
      </c>
      <c r="E26" s="157">
        <f>'03.2024ΕΛ'!E26</f>
        <v>0</v>
      </c>
      <c r="F26" s="10">
        <f>'03.2024ΕΛ'!F26</f>
        <v>0</v>
      </c>
      <c r="G26" s="140">
        <f>'03.2024ΕΛ'!G26</f>
        <v>0</v>
      </c>
      <c r="H26" s="83">
        <f>'03.2024ΕΛ'!H26</f>
        <v>0</v>
      </c>
      <c r="I26" s="160">
        <f>'03.2024ΕΛ'!I26</f>
        <v>0</v>
      </c>
      <c r="J26" s="148">
        <f>'03.2024ΕΛ'!J26</f>
        <v>0</v>
      </c>
      <c r="K26" s="157">
        <f>'03.2024ΕΛ'!K26</f>
        <v>0</v>
      </c>
      <c r="L26" s="10">
        <f>'03.2024ΕΛ'!L26</f>
        <v>0</v>
      </c>
      <c r="M26" s="140">
        <f>'03.2024ΕΛ'!M26</f>
        <v>0</v>
      </c>
      <c r="N26" s="83">
        <f>'03.2024ΕΛ'!N26</f>
        <v>0</v>
      </c>
      <c r="O26" s="160" t="str">
        <f>'03.2024ΕΛ'!O26</f>
        <v> </v>
      </c>
      <c r="P26" s="148">
        <f>'03.2024ΕΛ'!P26</f>
        <v>0</v>
      </c>
      <c r="Q26" s="157" t="str">
        <f>'03.2024ΕΛ'!Q26</f>
        <v> </v>
      </c>
      <c r="R26" s="10">
        <f>'03.2024ΕΛ'!R26</f>
        <v>0</v>
      </c>
      <c r="S26" s="140" t="str">
        <f>'03.2024ΕΛ'!S26</f>
        <v> </v>
      </c>
      <c r="T26" s="83">
        <f>'03.2024ΕΛ'!T26</f>
        <v>0</v>
      </c>
      <c r="U26" s="160">
        <f>'03.2024ΕΛ'!U26</f>
        <v>0</v>
      </c>
      <c r="V26" s="148">
        <f>'03.2024ΕΛ'!V26</f>
        <v>0</v>
      </c>
      <c r="W26" s="157">
        <f>'03.2024ΕΛ'!W26</f>
        <v>0</v>
      </c>
      <c r="X26" s="10">
        <f>'03.2024ΕΛ'!X26</f>
        <v>0</v>
      </c>
      <c r="Y26" s="140">
        <f>'03.2024ΕΛ'!Y26</f>
        <v>0</v>
      </c>
      <c r="Z26" s="83">
        <f>'03.2024ΕΛ'!Z26</f>
        <v>0</v>
      </c>
      <c r="AA26" s="160">
        <f>'03.2024ΕΛ'!AA26</f>
        <v>0</v>
      </c>
      <c r="AB26" s="148">
        <f>'03.2024ΕΛ'!AB26</f>
        <v>0</v>
      </c>
      <c r="AC26" s="157">
        <f>'03.2024ΕΛ'!AC26</f>
        <v>0</v>
      </c>
      <c r="AD26" s="10">
        <f>'03.2024ΕΛ'!AD26</f>
        <v>0</v>
      </c>
      <c r="AE26" s="140">
        <f>'03.2024ΕΛ'!AE26</f>
        <v>0</v>
      </c>
      <c r="AF26" s="83">
        <f>'03.2024ΕΛ'!AF26</f>
        <v>0</v>
      </c>
      <c r="AG26" s="160">
        <f>'03.2024ΕΛ'!AG26</f>
        <v>0</v>
      </c>
      <c r="AH26" s="148">
        <f>'03.2024ΕΛ'!AH26</f>
        <v>0</v>
      </c>
      <c r="AI26" s="157">
        <f>'03.2024ΕΛ'!AI26</f>
        <v>0</v>
      </c>
      <c r="AJ26" s="10">
        <f>'03.2024ΕΛ'!AJ26</f>
        <v>0</v>
      </c>
      <c r="AK26" s="140">
        <f>'03.2024ΕΛ'!AK26</f>
        <v>0</v>
      </c>
      <c r="AL26" s="83">
        <f>'03.2024ΕΛ'!AL26</f>
        <v>0</v>
      </c>
      <c r="AM26" s="160">
        <f>'03.2024ΕΛ'!AM26</f>
        <v>0</v>
      </c>
      <c r="AN26" s="148">
        <f>'03.2024ΕΛ'!AN26</f>
        <v>0</v>
      </c>
      <c r="AO26" s="157">
        <f>'03.2024ΕΛ'!AO26</f>
        <v>0</v>
      </c>
      <c r="AP26" s="10">
        <f>'03.2024ΕΛ'!AP26</f>
        <v>0</v>
      </c>
      <c r="AQ26" s="140">
        <f>'03.2024ΕΛ'!AQ26</f>
        <v>0</v>
      </c>
      <c r="AR26" s="83">
        <f>'03.2024ΕΛ'!AR26</f>
        <v>0</v>
      </c>
      <c r="AS26" s="160">
        <f>'03.2024ΕΛ'!AS26</f>
        <v>0</v>
      </c>
      <c r="AT26" s="148">
        <f>'03.2024ΕΛ'!AT26</f>
        <v>0</v>
      </c>
      <c r="AU26" s="157">
        <f>'03.2024ΕΛ'!AU26</f>
        <v>0</v>
      </c>
      <c r="AV26" s="10">
        <f>'03.2024ΕΛ'!AV26</f>
        <v>0</v>
      </c>
      <c r="AW26" s="140">
        <f>'03.2024ΕΛ'!AW26</f>
        <v>0</v>
      </c>
      <c r="AX26" s="83">
        <f>'03.2024ΕΛ'!AX26</f>
        <v>0</v>
      </c>
      <c r="AY26" s="160">
        <f>'03.2024ΕΛ'!AY26</f>
        <v>0</v>
      </c>
      <c r="AZ26" s="148">
        <f>'03.2024ΕΛ'!AZ26</f>
        <v>0</v>
      </c>
      <c r="BA26" s="157">
        <f>'03.2024ΕΛ'!BA26</f>
        <v>0</v>
      </c>
      <c r="BB26" s="10">
        <f>'03.2024ΕΛ'!BB26</f>
        <v>0</v>
      </c>
      <c r="BC26" s="140">
        <f>'03.2024ΕΛ'!BC26</f>
        <v>0</v>
      </c>
      <c r="BD26" s="83">
        <f>'03.2024ΕΛ'!BD26</f>
        <v>0</v>
      </c>
      <c r="BE26" s="160">
        <f>'03.2024ΕΛ'!BE26</f>
        <v>0</v>
      </c>
      <c r="BF26" s="148">
        <f>'03.2024ΕΛ'!BF26</f>
        <v>0</v>
      </c>
      <c r="BG26" s="157">
        <f>'03.2024ΕΛ'!BG26</f>
        <v>0</v>
      </c>
      <c r="BH26" s="10">
        <f>'03.2024ΕΛ'!BH26</f>
        <v>0</v>
      </c>
      <c r="BI26" s="140">
        <f>'03.2024ΕΛ'!BI26</f>
        <v>0</v>
      </c>
      <c r="BJ26" s="83">
        <f>'03.2024ΕΛ'!BJ26</f>
        <v>0</v>
      </c>
      <c r="BK26" s="160">
        <f>'03.2024ΕΛ'!BK26</f>
        <v>0</v>
      </c>
      <c r="BL26" s="148">
        <f>'03.2024ΕΛ'!BL26</f>
        <v>0</v>
      </c>
      <c r="BM26" s="157">
        <f>'03.2024ΕΛ'!BM26</f>
        <v>0</v>
      </c>
      <c r="BN26" s="10">
        <f>'03.2024ΕΛ'!BN26</f>
        <v>0</v>
      </c>
      <c r="BO26" s="140">
        <f>'03.2024ΕΛ'!BO26</f>
        <v>0</v>
      </c>
      <c r="BP26" s="83">
        <f>'03.2024ΕΛ'!BP26</f>
        <v>0</v>
      </c>
    </row>
    <row r="27" spans="1:68" s="8" customFormat="1" ht="36" customHeight="1" x14ac:dyDescent="0.3">
      <c r="A27" s="153">
        <v>4</v>
      </c>
      <c r="B27" s="141" t="s">
        <v>89</v>
      </c>
      <c r="C27" s="73">
        <f>'03.2024ΕΛ'!C27</f>
        <v>14567</v>
      </c>
      <c r="D27" s="74">
        <f>'03.2024ΕΛ'!D27</f>
        <v>0</v>
      </c>
      <c r="E27" s="74">
        <f>'03.2024ΕΛ'!E27</f>
        <v>11671181</v>
      </c>
      <c r="F27" s="74">
        <f>'03.2024ΕΛ'!F27</f>
        <v>801.20690602045715</v>
      </c>
      <c r="G27" s="82">
        <f>'03.2024ΕΛ'!G27</f>
        <v>176628.93</v>
      </c>
      <c r="H27" s="37">
        <f>'03.2024ΕΛ'!H27</f>
        <v>12.125278368916042</v>
      </c>
      <c r="I27" s="73">
        <f>'03.2024ΕΛ'!I27</f>
        <v>9919</v>
      </c>
      <c r="J27" s="74">
        <f>'03.2024ΕΛ'!J27</f>
        <v>0</v>
      </c>
      <c r="K27" s="74">
        <f>'03.2024ΕΛ'!K27</f>
        <v>9385132</v>
      </c>
      <c r="L27" s="74">
        <f>'03.2024ΕΛ'!L27</f>
        <v>946.1772356084283</v>
      </c>
      <c r="M27" s="82">
        <f>'03.2024ΕΛ'!M27</f>
        <v>170616.48</v>
      </c>
      <c r="N27" s="37">
        <f>'03.2024ΕΛ'!N27</f>
        <v>17.200975904829118</v>
      </c>
      <c r="O27" s="73">
        <f>'03.2024ΕΛ'!O27</f>
        <v>8290</v>
      </c>
      <c r="P27" s="74">
        <f>'03.2024ΕΛ'!P27</f>
        <v>0</v>
      </c>
      <c r="Q27" s="74">
        <f>'03.2024ΕΛ'!Q27</f>
        <v>7315977</v>
      </c>
      <c r="R27" s="74">
        <f>'03.2024ΕΛ'!R27</f>
        <v>882.50627261761156</v>
      </c>
      <c r="S27" s="82">
        <f>'03.2024ΕΛ'!S27</f>
        <v>137424.54999999999</v>
      </c>
      <c r="T27" s="37">
        <f>'03.2024ΕΛ'!T27</f>
        <v>16.577147165259348</v>
      </c>
      <c r="U27" s="73">
        <f>'03.2024ΕΛ'!U27</f>
        <v>409</v>
      </c>
      <c r="V27" s="74">
        <f>'03.2024ΕΛ'!V27</f>
        <v>0</v>
      </c>
      <c r="W27" s="74">
        <f>'03.2024ΕΛ'!W27</f>
        <v>295967</v>
      </c>
      <c r="X27" s="74">
        <f>'03.2024ΕΛ'!X27</f>
        <v>723.63569682151592</v>
      </c>
      <c r="Y27" s="82">
        <f>'03.2024ΕΛ'!Y27</f>
        <v>7593.55</v>
      </c>
      <c r="Z27" s="37">
        <f>'03.2024ΕΛ'!Z27</f>
        <v>18.566136919315404</v>
      </c>
      <c r="AA27" s="73">
        <f>'03.2024ΕΛ'!AA27</f>
        <v>487</v>
      </c>
      <c r="AB27" s="74">
        <f>'03.2024ΕΛ'!AB27</f>
        <v>0</v>
      </c>
      <c r="AC27" s="74">
        <f>'03.2024ΕΛ'!AC27</f>
        <v>418353</v>
      </c>
      <c r="AD27" s="74">
        <f>'03.2024ΕΛ'!AD27</f>
        <v>859.04106776180697</v>
      </c>
      <c r="AE27" s="82">
        <f>'03.2024ΕΛ'!AE27</f>
        <v>10550.86</v>
      </c>
      <c r="AF27" s="37">
        <f>'03.2024ΕΛ'!AF27</f>
        <v>21.665010266940453</v>
      </c>
      <c r="AG27" s="73">
        <f>'03.2024ΕΛ'!AG27</f>
        <v>490</v>
      </c>
      <c r="AH27" s="74">
        <f>'03.2024ΕΛ'!AH27</f>
        <v>0</v>
      </c>
      <c r="AI27" s="74">
        <f>'03.2024ΕΛ'!AI27</f>
        <v>490314</v>
      </c>
      <c r="AJ27" s="74">
        <f>'03.2024ΕΛ'!AJ27</f>
        <v>1000.6408163265306</v>
      </c>
      <c r="AK27" s="82">
        <f>'03.2024ΕΛ'!AK27</f>
        <v>13345.81</v>
      </c>
      <c r="AL27" s="37">
        <f>'03.2024ΕΛ'!AL27</f>
        <v>27.236346938775508</v>
      </c>
      <c r="AM27" s="73">
        <f>'03.2024ΕΛ'!AM27</f>
        <v>0</v>
      </c>
      <c r="AN27" s="74">
        <f>'03.2024ΕΛ'!AN27</f>
        <v>0</v>
      </c>
      <c r="AO27" s="74">
        <f>'03.2024ΕΛ'!AO27</f>
        <v>0</v>
      </c>
      <c r="AP27" s="74">
        <f>'03.2024ΕΛ'!AP27</f>
        <v>0</v>
      </c>
      <c r="AQ27" s="82">
        <f>'03.2024ΕΛ'!AQ27</f>
        <v>0</v>
      </c>
      <c r="AR27" s="37">
        <f>'03.2024ΕΛ'!AR27</f>
        <v>0</v>
      </c>
      <c r="AS27" s="73">
        <f>'03.2024ΕΛ'!AS27</f>
        <v>0</v>
      </c>
      <c r="AT27" s="74">
        <f>'03.2024ΕΛ'!AT27</f>
        <v>0</v>
      </c>
      <c r="AU27" s="74">
        <f>'03.2024ΕΛ'!AU27</f>
        <v>0</v>
      </c>
      <c r="AV27" s="74">
        <f>'03.2024ΕΛ'!AV27</f>
        <v>0</v>
      </c>
      <c r="AW27" s="82">
        <f>'03.2024ΕΛ'!AW27</f>
        <v>0</v>
      </c>
      <c r="AX27" s="37">
        <f>'03.2024ΕΛ'!AX27</f>
        <v>0</v>
      </c>
      <c r="AY27" s="73">
        <f>'03.2024ΕΛ'!AY27</f>
        <v>0</v>
      </c>
      <c r="AZ27" s="74">
        <f>'03.2024ΕΛ'!AZ27</f>
        <v>0</v>
      </c>
      <c r="BA27" s="74">
        <f>'03.2024ΕΛ'!BA27</f>
        <v>0</v>
      </c>
      <c r="BB27" s="74">
        <f>'03.2024ΕΛ'!BB27</f>
        <v>0</v>
      </c>
      <c r="BC27" s="82">
        <f>'03.2024ΕΛ'!BC27</f>
        <v>0</v>
      </c>
      <c r="BD27" s="37">
        <f>'03.2024ΕΛ'!BD27</f>
        <v>0</v>
      </c>
      <c r="BE27" s="73">
        <f>'03.2024ΕΛ'!BE27</f>
        <v>0</v>
      </c>
      <c r="BF27" s="74">
        <f>'03.2024ΕΛ'!BF27</f>
        <v>0</v>
      </c>
      <c r="BG27" s="74">
        <f>'03.2024ΕΛ'!BG27</f>
        <v>0</v>
      </c>
      <c r="BH27" s="74">
        <f>'03.2024ΕΛ'!BH27</f>
        <v>0</v>
      </c>
      <c r="BI27" s="82">
        <f>'03.2024ΕΛ'!BI27</f>
        <v>0</v>
      </c>
      <c r="BJ27" s="37">
        <f>'03.2024ΕΛ'!BJ27</f>
        <v>0</v>
      </c>
      <c r="BK27" s="73">
        <f>'03.2024ΕΛ'!BK27</f>
        <v>34162</v>
      </c>
      <c r="BL27" s="74">
        <f>'03.2024ΕΛ'!BL27</f>
        <v>0</v>
      </c>
      <c r="BM27" s="74">
        <f>'03.2024ΕΛ'!BM27</f>
        <v>29576924</v>
      </c>
      <c r="BN27" s="74">
        <f>'03.2024ΕΛ'!BN27</f>
        <v>865.78432176102103</v>
      </c>
      <c r="BO27" s="82">
        <f>'03.2024ΕΛ'!BO27</f>
        <v>516160.18</v>
      </c>
      <c r="BP27" s="37">
        <f>'03.2024ΕΛ'!BP27</f>
        <v>15.109190913880919</v>
      </c>
    </row>
    <row r="28" spans="1:68" s="8" customFormat="1" ht="19.5" customHeight="1" outlineLevel="1" x14ac:dyDescent="0.3">
      <c r="A28" s="154"/>
      <c r="B28" s="139" t="s">
        <v>83</v>
      </c>
      <c r="C28" s="9">
        <f>'03.2024ΕΛ'!C28</f>
        <v>14491</v>
      </c>
      <c r="D28" s="10">
        <f>'03.2024ΕΛ'!D28</f>
        <v>0</v>
      </c>
      <c r="E28" s="10">
        <f>'03.2024ΕΛ'!E28</f>
        <v>11389240</v>
      </c>
      <c r="F28" s="10">
        <f>'03.2024ΕΛ'!F28</f>
        <v>785.95266027189291</v>
      </c>
      <c r="G28" s="30">
        <f>'03.2024ΕΛ'!G28</f>
        <v>172656.82</v>
      </c>
      <c r="H28" s="83">
        <f>'03.2024ΕΛ'!H28</f>
        <v>11.914762266234215</v>
      </c>
      <c r="I28" s="9">
        <f>'03.2024ΕΛ'!I28</f>
        <v>9835</v>
      </c>
      <c r="J28" s="10">
        <f>'03.2024ΕΛ'!J28</f>
        <v>0</v>
      </c>
      <c r="K28" s="10">
        <f>'03.2024ΕΛ'!K28</f>
        <v>9195530</v>
      </c>
      <c r="L28" s="10">
        <f>'03.2024ΕΛ'!L28</f>
        <v>934.98017285205901</v>
      </c>
      <c r="M28" s="30">
        <f>'03.2024ΕΛ'!M28</f>
        <v>167153.71000000002</v>
      </c>
      <c r="N28" s="83">
        <f>'03.2024ΕΛ'!N28</f>
        <v>16.995801728520593</v>
      </c>
      <c r="O28" s="9">
        <f>'03.2024ΕΛ'!O28</f>
        <v>8180</v>
      </c>
      <c r="P28" s="10">
        <f>'03.2024ΕΛ'!P28</f>
        <v>0</v>
      </c>
      <c r="Q28" s="10">
        <f>'03.2024ΕΛ'!Q28</f>
        <v>6801660</v>
      </c>
      <c r="R28" s="10">
        <f>'03.2024ΕΛ'!R28</f>
        <v>831.49877750611245</v>
      </c>
      <c r="S28" s="30">
        <f>'03.2024ΕΛ'!S28</f>
        <v>128071.64</v>
      </c>
      <c r="T28" s="83">
        <f>'03.2024ΕΛ'!T28</f>
        <v>15.656679706601468</v>
      </c>
      <c r="U28" s="9">
        <f>'03.2024ΕΛ'!U28</f>
        <v>407</v>
      </c>
      <c r="V28" s="10">
        <f>'03.2024ΕΛ'!V28</f>
        <v>0</v>
      </c>
      <c r="W28" s="10">
        <f>'03.2024ΕΛ'!W28</f>
        <v>295323</v>
      </c>
      <c r="X28" s="10">
        <f>'03.2024ΕΛ'!X28</f>
        <v>725.60933660933665</v>
      </c>
      <c r="Y28" s="30">
        <f>'03.2024ΕΛ'!Y28</f>
        <v>7555.12</v>
      </c>
      <c r="Z28" s="83">
        <f>'03.2024ΕΛ'!Z28</f>
        <v>18.562948402948404</v>
      </c>
      <c r="AA28" s="9">
        <f>'03.2024ΕΛ'!AA28</f>
        <v>481</v>
      </c>
      <c r="AB28" s="10">
        <f>'03.2024ΕΛ'!AB28</f>
        <v>0</v>
      </c>
      <c r="AC28" s="10">
        <f>'03.2024ΕΛ'!AC28</f>
        <v>373274</v>
      </c>
      <c r="AD28" s="10">
        <f>'03.2024ΕΛ'!AD28</f>
        <v>776.03742203742206</v>
      </c>
      <c r="AE28" s="30">
        <f>'03.2024ΕΛ'!AE28</f>
        <v>9794.25</v>
      </c>
      <c r="AF28" s="83">
        <f>'03.2024ΕΛ'!AF28</f>
        <v>20.362266112266113</v>
      </c>
      <c r="AG28" s="9">
        <f>'03.2024ΕΛ'!AG28</f>
        <v>489</v>
      </c>
      <c r="AH28" s="10">
        <f>'03.2024ΕΛ'!AH28</f>
        <v>0</v>
      </c>
      <c r="AI28" s="10">
        <f>'03.2024ΕΛ'!AI28</f>
        <v>481243</v>
      </c>
      <c r="AJ28" s="10">
        <f>'03.2024ΕΛ'!AJ28</f>
        <v>984.13701431492848</v>
      </c>
      <c r="AK28" s="30">
        <f>'03.2024ΕΛ'!AK28</f>
        <v>13222.85</v>
      </c>
      <c r="AL28" s="83">
        <f>'03.2024ΕΛ'!AL28</f>
        <v>27.040593047034765</v>
      </c>
      <c r="AM28" s="9">
        <f>'03.2024ΕΛ'!AM28</f>
        <v>0</v>
      </c>
      <c r="AN28" s="10">
        <f>'03.2024ΕΛ'!AN28</f>
        <v>0</v>
      </c>
      <c r="AO28" s="10">
        <f>'03.2024ΕΛ'!AO28</f>
        <v>0</v>
      </c>
      <c r="AP28" s="10">
        <f>'03.2024ΕΛ'!AP28</f>
        <v>0</v>
      </c>
      <c r="AQ28" s="30">
        <f>'03.2024ΕΛ'!AQ28</f>
        <v>0</v>
      </c>
      <c r="AR28" s="83">
        <f>'03.2024ΕΛ'!AR28</f>
        <v>0</v>
      </c>
      <c r="AS28" s="9">
        <f>'03.2024ΕΛ'!AS28</f>
        <v>0</v>
      </c>
      <c r="AT28" s="10">
        <f>'03.2024ΕΛ'!AT28</f>
        <v>0</v>
      </c>
      <c r="AU28" s="10">
        <f>'03.2024ΕΛ'!AU28</f>
        <v>0</v>
      </c>
      <c r="AV28" s="10">
        <f>'03.2024ΕΛ'!AV28</f>
        <v>0</v>
      </c>
      <c r="AW28" s="30">
        <f>'03.2024ΕΛ'!AW28</f>
        <v>0</v>
      </c>
      <c r="AX28" s="83">
        <f>'03.2024ΕΛ'!AX28</f>
        <v>0</v>
      </c>
      <c r="AY28" s="9">
        <f>'03.2024ΕΛ'!AY28</f>
        <v>0</v>
      </c>
      <c r="AZ28" s="10">
        <f>'03.2024ΕΛ'!AZ28</f>
        <v>0</v>
      </c>
      <c r="BA28" s="10">
        <f>'03.2024ΕΛ'!BA28</f>
        <v>0</v>
      </c>
      <c r="BB28" s="10">
        <f>'03.2024ΕΛ'!BB28</f>
        <v>0</v>
      </c>
      <c r="BC28" s="30">
        <f>'03.2024ΕΛ'!BC28</f>
        <v>0</v>
      </c>
      <c r="BD28" s="83">
        <f>'03.2024ΕΛ'!BD28</f>
        <v>0</v>
      </c>
      <c r="BE28" s="9">
        <f>'03.2024ΕΛ'!BE28</f>
        <v>0</v>
      </c>
      <c r="BF28" s="10">
        <f>'03.2024ΕΛ'!BF28</f>
        <v>0</v>
      </c>
      <c r="BG28" s="10">
        <f>'03.2024ΕΛ'!BG28</f>
        <v>0</v>
      </c>
      <c r="BH28" s="10">
        <f>'03.2024ΕΛ'!BH28</f>
        <v>0</v>
      </c>
      <c r="BI28" s="30">
        <f>'03.2024ΕΛ'!BI28</f>
        <v>0</v>
      </c>
      <c r="BJ28" s="83">
        <f>'03.2024ΕΛ'!BJ28</f>
        <v>0</v>
      </c>
      <c r="BK28" s="9">
        <f>'03.2024ΕΛ'!BK28</f>
        <v>33883</v>
      </c>
      <c r="BL28" s="10">
        <f>'03.2024ΕΛ'!BL28</f>
        <v>0</v>
      </c>
      <c r="BM28" s="10">
        <f>'03.2024ΕΛ'!BM28</f>
        <v>28536270</v>
      </c>
      <c r="BN28" s="10">
        <f>'03.2024ΕΛ'!BN28</f>
        <v>842.20021839860692</v>
      </c>
      <c r="BO28" s="30">
        <f>'03.2024ΕΛ'!BO28</f>
        <v>498454.39</v>
      </c>
      <c r="BP28" s="83">
        <f>'03.2024ΕΛ'!BP28</f>
        <v>14.711046542513946</v>
      </c>
    </row>
    <row r="29" spans="1:68" s="8" customFormat="1" ht="19.5" customHeight="1" outlineLevel="1" x14ac:dyDescent="0.3">
      <c r="A29" s="154"/>
      <c r="B29" s="139" t="s">
        <v>84</v>
      </c>
      <c r="C29" s="9">
        <f>'03.2024ΕΛ'!C29</f>
        <v>76</v>
      </c>
      <c r="D29" s="10">
        <f>'03.2024ΕΛ'!D29</f>
        <v>0</v>
      </c>
      <c r="E29" s="10">
        <f>'03.2024ΕΛ'!E29</f>
        <v>272407</v>
      </c>
      <c r="F29" s="10">
        <f>'03.2024ΕΛ'!F29</f>
        <v>3584.3026315789475</v>
      </c>
      <c r="G29" s="30">
        <f>'03.2024ΕΛ'!G29</f>
        <v>3962.06</v>
      </c>
      <c r="H29" s="83">
        <f>'03.2024ΕΛ'!H29</f>
        <v>52.132368421052632</v>
      </c>
      <c r="I29" s="9">
        <f>'03.2024ΕΛ'!I29</f>
        <v>84</v>
      </c>
      <c r="J29" s="10">
        <f>'03.2024ΕΛ'!J29</f>
        <v>0</v>
      </c>
      <c r="K29" s="10">
        <f>'03.2024ΕΛ'!K29</f>
        <v>189602</v>
      </c>
      <c r="L29" s="10">
        <f>'03.2024ΕΛ'!L29</f>
        <v>2257.1666666666665</v>
      </c>
      <c r="M29" s="30">
        <f>'03.2024ΕΛ'!M29</f>
        <v>3462.7700000000004</v>
      </c>
      <c r="N29" s="83">
        <f>'03.2024ΕΛ'!N29</f>
        <v>41.223452380952388</v>
      </c>
      <c r="O29" s="9">
        <f>'03.2024ΕΛ'!O29</f>
        <v>110</v>
      </c>
      <c r="P29" s="10">
        <f>'03.2024ΕΛ'!P29</f>
        <v>0</v>
      </c>
      <c r="Q29" s="10">
        <f>'03.2024ΕΛ'!Q29</f>
        <v>514317</v>
      </c>
      <c r="R29" s="10">
        <f>'03.2024ΕΛ'!R29</f>
        <v>4675.6090909090908</v>
      </c>
      <c r="S29" s="30">
        <f>'03.2024ΕΛ'!S29</f>
        <v>9352.91</v>
      </c>
      <c r="T29" s="83">
        <f>'03.2024ΕΛ'!T29</f>
        <v>85.026454545454541</v>
      </c>
      <c r="U29" s="9">
        <f>'03.2024ΕΛ'!U29</f>
        <v>2</v>
      </c>
      <c r="V29" s="10">
        <f>'03.2024ΕΛ'!V29</f>
        <v>0</v>
      </c>
      <c r="W29" s="10">
        <f>'03.2024ΕΛ'!W29</f>
        <v>644</v>
      </c>
      <c r="X29" s="10">
        <f>'03.2024ΕΛ'!X29</f>
        <v>322</v>
      </c>
      <c r="Y29" s="30">
        <f>'03.2024ΕΛ'!Y29</f>
        <v>38.43</v>
      </c>
      <c r="Z29" s="83">
        <f>'03.2024ΕΛ'!Z29</f>
        <v>19.215</v>
      </c>
      <c r="AA29" s="9">
        <f>'03.2024ΕΛ'!AA29</f>
        <v>6</v>
      </c>
      <c r="AB29" s="10">
        <f>'03.2024ΕΛ'!AB29</f>
        <v>0</v>
      </c>
      <c r="AC29" s="10">
        <f>'03.2024ΕΛ'!AC29</f>
        <v>45079</v>
      </c>
      <c r="AD29" s="10">
        <f>'03.2024ΕΛ'!AD29</f>
        <v>7513.166666666667</v>
      </c>
      <c r="AE29" s="30">
        <f>'03.2024ΕΛ'!AE29</f>
        <v>756.61</v>
      </c>
      <c r="AF29" s="83">
        <f>'03.2024ΕΛ'!AF29</f>
        <v>126.10166666666667</v>
      </c>
      <c r="AG29" s="9">
        <f>'03.2024ΕΛ'!AG29</f>
        <v>1</v>
      </c>
      <c r="AH29" s="10">
        <f>'03.2024ΕΛ'!AH29</f>
        <v>0</v>
      </c>
      <c r="AI29" s="10">
        <f>'03.2024ΕΛ'!AI29</f>
        <v>9071</v>
      </c>
      <c r="AJ29" s="10">
        <f>'03.2024ΕΛ'!AJ29</f>
        <v>9071</v>
      </c>
      <c r="AK29" s="30">
        <f>'03.2024ΕΛ'!AK29</f>
        <v>122.96</v>
      </c>
      <c r="AL29" s="83">
        <f>'03.2024ΕΛ'!AL29</f>
        <v>122.96</v>
      </c>
      <c r="AM29" s="9">
        <f>'03.2024ΕΛ'!AM29</f>
        <v>0</v>
      </c>
      <c r="AN29" s="10">
        <f>'03.2024ΕΛ'!AN29</f>
        <v>0</v>
      </c>
      <c r="AO29" s="10">
        <f>'03.2024ΕΛ'!AO29</f>
        <v>0</v>
      </c>
      <c r="AP29" s="10">
        <f>'03.2024ΕΛ'!AP29</f>
        <v>0</v>
      </c>
      <c r="AQ29" s="30">
        <f>'03.2024ΕΛ'!AQ29</f>
        <v>0</v>
      </c>
      <c r="AR29" s="83">
        <f>'03.2024ΕΛ'!AR29</f>
        <v>0</v>
      </c>
      <c r="AS29" s="9">
        <f>'03.2024ΕΛ'!AS29</f>
        <v>0</v>
      </c>
      <c r="AT29" s="10">
        <f>'03.2024ΕΛ'!AT29</f>
        <v>0</v>
      </c>
      <c r="AU29" s="10">
        <f>'03.2024ΕΛ'!AU29</f>
        <v>0</v>
      </c>
      <c r="AV29" s="10">
        <f>'03.2024ΕΛ'!AV29</f>
        <v>0</v>
      </c>
      <c r="AW29" s="30">
        <f>'03.2024ΕΛ'!AW29</f>
        <v>0</v>
      </c>
      <c r="AX29" s="83">
        <f>'03.2024ΕΛ'!AX29</f>
        <v>0</v>
      </c>
      <c r="AY29" s="9">
        <f>'03.2024ΕΛ'!AY29</f>
        <v>0</v>
      </c>
      <c r="AZ29" s="10">
        <f>'03.2024ΕΛ'!AZ29</f>
        <v>0</v>
      </c>
      <c r="BA29" s="10">
        <f>'03.2024ΕΛ'!BA29</f>
        <v>0</v>
      </c>
      <c r="BB29" s="10">
        <f>'03.2024ΕΛ'!BB29</f>
        <v>0</v>
      </c>
      <c r="BC29" s="30">
        <f>'03.2024ΕΛ'!BC29</f>
        <v>0</v>
      </c>
      <c r="BD29" s="83">
        <f>'03.2024ΕΛ'!BD29</f>
        <v>0</v>
      </c>
      <c r="BE29" s="9">
        <f>'03.2024ΕΛ'!BE29</f>
        <v>0</v>
      </c>
      <c r="BF29" s="10">
        <f>'03.2024ΕΛ'!BF29</f>
        <v>0</v>
      </c>
      <c r="BG29" s="10">
        <f>'03.2024ΕΛ'!BG29</f>
        <v>0</v>
      </c>
      <c r="BH29" s="10">
        <f>'03.2024ΕΛ'!BH29</f>
        <v>0</v>
      </c>
      <c r="BI29" s="30">
        <f>'03.2024ΕΛ'!BI29</f>
        <v>0</v>
      </c>
      <c r="BJ29" s="83">
        <f>'03.2024ΕΛ'!BJ29</f>
        <v>0</v>
      </c>
      <c r="BK29" s="9">
        <f>'03.2024ΕΛ'!BK29</f>
        <v>279</v>
      </c>
      <c r="BL29" s="10">
        <f>'03.2024ΕΛ'!BL29</f>
        <v>0</v>
      </c>
      <c r="BM29" s="10">
        <f>'03.2024ΕΛ'!BM29</f>
        <v>1031120</v>
      </c>
      <c r="BN29" s="10">
        <f>'03.2024ΕΛ'!BN29</f>
        <v>3695.7706093189963</v>
      </c>
      <c r="BO29" s="30">
        <f>'03.2024ΕΛ'!BO29</f>
        <v>17695.739999999998</v>
      </c>
      <c r="BP29" s="83">
        <f>'03.2024ΕΛ'!BP29</f>
        <v>63.425591397849452</v>
      </c>
    </row>
    <row r="30" spans="1:68" s="8" customFormat="1" ht="19.5" customHeight="1" outlineLevel="1" x14ac:dyDescent="0.3">
      <c r="A30" s="154"/>
      <c r="B30" s="139" t="s">
        <v>29</v>
      </c>
      <c r="C30" s="9">
        <f>'03.2024ΕΛ'!C30</f>
        <v>0</v>
      </c>
      <c r="D30" s="10">
        <f>'03.2024ΕΛ'!D30</f>
        <v>0</v>
      </c>
      <c r="E30" s="10">
        <f>'03.2024ΕΛ'!E30</f>
        <v>9534</v>
      </c>
      <c r="F30" s="10">
        <f>'03.2024ΕΛ'!F30</f>
        <v>0</v>
      </c>
      <c r="G30" s="30">
        <f>'03.2024ΕΛ'!G30</f>
        <v>10.050000000000001</v>
      </c>
      <c r="H30" s="83">
        <f>'03.2024ΕΛ'!H30</f>
        <v>0</v>
      </c>
      <c r="I30" s="9">
        <f>'03.2024ΕΛ'!I30</f>
        <v>0</v>
      </c>
      <c r="J30" s="10">
        <f>'03.2024ΕΛ'!J30</f>
        <v>0</v>
      </c>
      <c r="K30" s="10">
        <f>'03.2024ΕΛ'!K30</f>
        <v>0</v>
      </c>
      <c r="L30" s="10">
        <f>'03.2024ΕΛ'!L30</f>
        <v>0</v>
      </c>
      <c r="M30" s="30">
        <f>'03.2024ΕΛ'!M30</f>
        <v>0</v>
      </c>
      <c r="N30" s="83">
        <f>'03.2024ΕΛ'!N30</f>
        <v>0</v>
      </c>
      <c r="O30" s="9" t="str">
        <f>'03.2024ΕΛ'!O30</f>
        <v> </v>
      </c>
      <c r="P30" s="10">
        <f>'03.2024ΕΛ'!P30</f>
        <v>0</v>
      </c>
      <c r="Q30" s="10" t="str">
        <f>'03.2024ΕΛ'!Q30</f>
        <v> </v>
      </c>
      <c r="R30" s="10">
        <f>'03.2024ΕΛ'!R30</f>
        <v>0</v>
      </c>
      <c r="S30" s="30" t="str">
        <f>'03.2024ΕΛ'!S30</f>
        <v> </v>
      </c>
      <c r="T30" s="83">
        <f>'03.2024ΕΛ'!T30</f>
        <v>0</v>
      </c>
      <c r="U30" s="9">
        <f>'03.2024ΕΛ'!U30</f>
        <v>0</v>
      </c>
      <c r="V30" s="10">
        <f>'03.2024ΕΛ'!V30</f>
        <v>0</v>
      </c>
      <c r="W30" s="10">
        <f>'03.2024ΕΛ'!W30</f>
        <v>0</v>
      </c>
      <c r="X30" s="10">
        <f>'03.2024ΕΛ'!X30</f>
        <v>0</v>
      </c>
      <c r="Y30" s="30">
        <f>'03.2024ΕΛ'!Y30</f>
        <v>0</v>
      </c>
      <c r="Z30" s="83">
        <f>'03.2024ΕΛ'!Z30</f>
        <v>0</v>
      </c>
      <c r="AA30" s="9">
        <f>'03.2024ΕΛ'!AA30</f>
        <v>0</v>
      </c>
      <c r="AB30" s="10">
        <f>'03.2024ΕΛ'!AB30</f>
        <v>0</v>
      </c>
      <c r="AC30" s="10">
        <f>'03.2024ΕΛ'!AC30</f>
        <v>0</v>
      </c>
      <c r="AD30" s="10">
        <f>'03.2024ΕΛ'!AD30</f>
        <v>0</v>
      </c>
      <c r="AE30" s="30">
        <f>'03.2024ΕΛ'!AE30</f>
        <v>0</v>
      </c>
      <c r="AF30" s="83">
        <f>'03.2024ΕΛ'!AF30</f>
        <v>0</v>
      </c>
      <c r="AG30" s="9">
        <f>'03.2024ΕΛ'!AG30</f>
        <v>0</v>
      </c>
      <c r="AH30" s="10">
        <f>'03.2024ΕΛ'!AH30</f>
        <v>0</v>
      </c>
      <c r="AI30" s="10">
        <f>'03.2024ΕΛ'!AI30</f>
        <v>0</v>
      </c>
      <c r="AJ30" s="10">
        <f>'03.2024ΕΛ'!AJ30</f>
        <v>0</v>
      </c>
      <c r="AK30" s="30">
        <f>'03.2024ΕΛ'!AK30</f>
        <v>0</v>
      </c>
      <c r="AL30" s="83">
        <f>'03.2024ΕΛ'!AL30</f>
        <v>0</v>
      </c>
      <c r="AM30" s="9">
        <f>'03.2024ΕΛ'!AM30</f>
        <v>0</v>
      </c>
      <c r="AN30" s="10">
        <f>'03.2024ΕΛ'!AN30</f>
        <v>0</v>
      </c>
      <c r="AO30" s="10">
        <f>'03.2024ΕΛ'!AO30</f>
        <v>0</v>
      </c>
      <c r="AP30" s="10">
        <f>'03.2024ΕΛ'!AP30</f>
        <v>0</v>
      </c>
      <c r="AQ30" s="30">
        <f>'03.2024ΕΛ'!AQ30</f>
        <v>0</v>
      </c>
      <c r="AR30" s="83">
        <f>'03.2024ΕΛ'!AR30</f>
        <v>0</v>
      </c>
      <c r="AS30" s="9">
        <f>'03.2024ΕΛ'!AS30</f>
        <v>0</v>
      </c>
      <c r="AT30" s="10">
        <f>'03.2024ΕΛ'!AT30</f>
        <v>0</v>
      </c>
      <c r="AU30" s="10">
        <f>'03.2024ΕΛ'!AU30</f>
        <v>0</v>
      </c>
      <c r="AV30" s="10">
        <f>'03.2024ΕΛ'!AV30</f>
        <v>0</v>
      </c>
      <c r="AW30" s="30">
        <f>'03.2024ΕΛ'!AW30</f>
        <v>0</v>
      </c>
      <c r="AX30" s="83">
        <f>'03.2024ΕΛ'!AX30</f>
        <v>0</v>
      </c>
      <c r="AY30" s="9">
        <f>'03.2024ΕΛ'!AY30</f>
        <v>0</v>
      </c>
      <c r="AZ30" s="10">
        <f>'03.2024ΕΛ'!AZ30</f>
        <v>0</v>
      </c>
      <c r="BA30" s="10">
        <f>'03.2024ΕΛ'!BA30</f>
        <v>0</v>
      </c>
      <c r="BB30" s="10">
        <f>'03.2024ΕΛ'!BB30</f>
        <v>0</v>
      </c>
      <c r="BC30" s="30">
        <f>'03.2024ΕΛ'!BC30</f>
        <v>0</v>
      </c>
      <c r="BD30" s="83">
        <f>'03.2024ΕΛ'!BD30</f>
        <v>0</v>
      </c>
      <c r="BE30" s="9">
        <f>'03.2024ΕΛ'!BE30</f>
        <v>0</v>
      </c>
      <c r="BF30" s="10">
        <f>'03.2024ΕΛ'!BF30</f>
        <v>0</v>
      </c>
      <c r="BG30" s="10">
        <f>'03.2024ΕΛ'!BG30</f>
        <v>0</v>
      </c>
      <c r="BH30" s="10">
        <f>'03.2024ΕΛ'!BH30</f>
        <v>0</v>
      </c>
      <c r="BI30" s="30">
        <f>'03.2024ΕΛ'!BI30</f>
        <v>0</v>
      </c>
      <c r="BJ30" s="83">
        <f>'03.2024ΕΛ'!BJ30</f>
        <v>0</v>
      </c>
      <c r="BK30" s="9">
        <f>'03.2024ΕΛ'!BK30</f>
        <v>0</v>
      </c>
      <c r="BL30" s="10">
        <f>'03.2024ΕΛ'!BL30</f>
        <v>0</v>
      </c>
      <c r="BM30" s="10">
        <f>'03.2024ΕΛ'!BM30</f>
        <v>9534</v>
      </c>
      <c r="BN30" s="10">
        <f>'03.2024ΕΛ'!BN30</f>
        <v>0</v>
      </c>
      <c r="BO30" s="30">
        <f>'03.2024ΕΛ'!BO30</f>
        <v>10.050000000000001</v>
      </c>
      <c r="BP30" s="83">
        <f>'03.2024ΕΛ'!BP30</f>
        <v>0</v>
      </c>
    </row>
    <row r="31" spans="1:68" s="15" customFormat="1" ht="19.5" customHeight="1" outlineLevel="1" x14ac:dyDescent="0.3">
      <c r="A31" s="154"/>
      <c r="B31" s="139" t="s">
        <v>85</v>
      </c>
      <c r="C31" s="9">
        <f>'03.2024ΕΛ'!C31</f>
        <v>0</v>
      </c>
      <c r="D31" s="10">
        <f>'03.2024ΕΛ'!D31</f>
        <v>0</v>
      </c>
      <c r="E31" s="10">
        <f>'03.2024ΕΛ'!E31</f>
        <v>0</v>
      </c>
      <c r="F31" s="10">
        <f>'03.2024ΕΛ'!F31</f>
        <v>0</v>
      </c>
      <c r="G31" s="30">
        <f>'03.2024ΕΛ'!G31</f>
        <v>0</v>
      </c>
      <c r="H31" s="83">
        <f>'03.2024ΕΛ'!H31</f>
        <v>0</v>
      </c>
      <c r="I31" s="9">
        <f>'03.2024ΕΛ'!I31</f>
        <v>0</v>
      </c>
      <c r="J31" s="10">
        <f>'03.2024ΕΛ'!J31</f>
        <v>0</v>
      </c>
      <c r="K31" s="10">
        <f>'03.2024ΕΛ'!K31</f>
        <v>0</v>
      </c>
      <c r="L31" s="10">
        <f>'03.2024ΕΛ'!L31</f>
        <v>0</v>
      </c>
      <c r="M31" s="30">
        <f>'03.2024ΕΛ'!M31</f>
        <v>0</v>
      </c>
      <c r="N31" s="83">
        <f>'03.2024ΕΛ'!N31</f>
        <v>0</v>
      </c>
      <c r="O31" s="9" t="str">
        <f>'03.2024ΕΛ'!O31</f>
        <v> </v>
      </c>
      <c r="P31" s="10">
        <f>'03.2024ΕΛ'!P31</f>
        <v>0</v>
      </c>
      <c r="Q31" s="10" t="str">
        <f>'03.2024ΕΛ'!Q31</f>
        <v> </v>
      </c>
      <c r="R31" s="10">
        <f>'03.2024ΕΛ'!R31</f>
        <v>0</v>
      </c>
      <c r="S31" s="30" t="str">
        <f>'03.2024ΕΛ'!S31</f>
        <v> </v>
      </c>
      <c r="T31" s="83">
        <f>'03.2024ΕΛ'!T31</f>
        <v>0</v>
      </c>
      <c r="U31" s="9">
        <f>'03.2024ΕΛ'!U31</f>
        <v>0</v>
      </c>
      <c r="V31" s="10">
        <f>'03.2024ΕΛ'!V31</f>
        <v>0</v>
      </c>
      <c r="W31" s="10">
        <f>'03.2024ΕΛ'!W31</f>
        <v>0</v>
      </c>
      <c r="X31" s="10">
        <f>'03.2024ΕΛ'!X31</f>
        <v>0</v>
      </c>
      <c r="Y31" s="30">
        <f>'03.2024ΕΛ'!Y31</f>
        <v>0</v>
      </c>
      <c r="Z31" s="83">
        <f>'03.2024ΕΛ'!Z31</f>
        <v>0</v>
      </c>
      <c r="AA31" s="9">
        <f>'03.2024ΕΛ'!AA31</f>
        <v>0</v>
      </c>
      <c r="AB31" s="10">
        <f>'03.2024ΕΛ'!AB31</f>
        <v>0</v>
      </c>
      <c r="AC31" s="10">
        <f>'03.2024ΕΛ'!AC31</f>
        <v>0</v>
      </c>
      <c r="AD31" s="10">
        <f>'03.2024ΕΛ'!AD31</f>
        <v>0</v>
      </c>
      <c r="AE31" s="30">
        <f>'03.2024ΕΛ'!AE31</f>
        <v>0</v>
      </c>
      <c r="AF31" s="83">
        <f>'03.2024ΕΛ'!AF31</f>
        <v>0</v>
      </c>
      <c r="AG31" s="9">
        <f>'03.2024ΕΛ'!AG31</f>
        <v>0</v>
      </c>
      <c r="AH31" s="10">
        <f>'03.2024ΕΛ'!AH31</f>
        <v>0</v>
      </c>
      <c r="AI31" s="10">
        <f>'03.2024ΕΛ'!AI31</f>
        <v>0</v>
      </c>
      <c r="AJ31" s="10">
        <f>'03.2024ΕΛ'!AJ31</f>
        <v>0</v>
      </c>
      <c r="AK31" s="30">
        <f>'03.2024ΕΛ'!AK31</f>
        <v>0</v>
      </c>
      <c r="AL31" s="83">
        <f>'03.2024ΕΛ'!AL31</f>
        <v>0</v>
      </c>
      <c r="AM31" s="9">
        <f>'03.2024ΕΛ'!AM31</f>
        <v>0</v>
      </c>
      <c r="AN31" s="10">
        <f>'03.2024ΕΛ'!AN31</f>
        <v>0</v>
      </c>
      <c r="AO31" s="10">
        <f>'03.2024ΕΛ'!AO31</f>
        <v>0</v>
      </c>
      <c r="AP31" s="10">
        <f>'03.2024ΕΛ'!AP31</f>
        <v>0</v>
      </c>
      <c r="AQ31" s="30">
        <f>'03.2024ΕΛ'!AQ31</f>
        <v>0</v>
      </c>
      <c r="AR31" s="83">
        <f>'03.2024ΕΛ'!AR31</f>
        <v>0</v>
      </c>
      <c r="AS31" s="9">
        <f>'03.2024ΕΛ'!AS31</f>
        <v>0</v>
      </c>
      <c r="AT31" s="10">
        <f>'03.2024ΕΛ'!AT31</f>
        <v>0</v>
      </c>
      <c r="AU31" s="10">
        <f>'03.2024ΕΛ'!AU31</f>
        <v>0</v>
      </c>
      <c r="AV31" s="10">
        <f>'03.2024ΕΛ'!AV31</f>
        <v>0</v>
      </c>
      <c r="AW31" s="30">
        <f>'03.2024ΕΛ'!AW31</f>
        <v>0</v>
      </c>
      <c r="AX31" s="83">
        <f>'03.2024ΕΛ'!AX31</f>
        <v>0</v>
      </c>
      <c r="AY31" s="9">
        <f>'03.2024ΕΛ'!AY31</f>
        <v>0</v>
      </c>
      <c r="AZ31" s="10">
        <f>'03.2024ΕΛ'!AZ31</f>
        <v>0</v>
      </c>
      <c r="BA31" s="10">
        <f>'03.2024ΕΛ'!BA31</f>
        <v>0</v>
      </c>
      <c r="BB31" s="10">
        <f>'03.2024ΕΛ'!BB31</f>
        <v>0</v>
      </c>
      <c r="BC31" s="30">
        <f>'03.2024ΕΛ'!BC31</f>
        <v>0</v>
      </c>
      <c r="BD31" s="83">
        <f>'03.2024ΕΛ'!BD31</f>
        <v>0</v>
      </c>
      <c r="BE31" s="9">
        <f>'03.2024ΕΛ'!BE31</f>
        <v>0</v>
      </c>
      <c r="BF31" s="10">
        <f>'03.2024ΕΛ'!BF31</f>
        <v>0</v>
      </c>
      <c r="BG31" s="10">
        <f>'03.2024ΕΛ'!BG31</f>
        <v>0</v>
      </c>
      <c r="BH31" s="10">
        <f>'03.2024ΕΛ'!BH31</f>
        <v>0</v>
      </c>
      <c r="BI31" s="30">
        <f>'03.2024ΕΛ'!BI31</f>
        <v>0</v>
      </c>
      <c r="BJ31" s="83">
        <f>'03.2024ΕΛ'!BJ31</f>
        <v>0</v>
      </c>
      <c r="BK31" s="9">
        <f>'03.2024ΕΛ'!BK31</f>
        <v>0</v>
      </c>
      <c r="BL31" s="10">
        <f>'03.2024ΕΛ'!BL31</f>
        <v>0</v>
      </c>
      <c r="BM31" s="10">
        <f>'03.2024ΕΛ'!BM31</f>
        <v>0</v>
      </c>
      <c r="BN31" s="10">
        <f>'03.2024ΕΛ'!BN31</f>
        <v>0</v>
      </c>
      <c r="BO31" s="30">
        <f>'03.2024ΕΛ'!BO31</f>
        <v>0</v>
      </c>
      <c r="BP31" s="83">
        <f>'03.2024ΕΛ'!BP31</f>
        <v>0</v>
      </c>
    </row>
    <row r="32" spans="1:68" s="15" customFormat="1" ht="19.5" customHeight="1" outlineLevel="1" thickBot="1" x14ac:dyDescent="0.35">
      <c r="A32" s="155"/>
      <c r="B32" s="139" t="s">
        <v>86</v>
      </c>
      <c r="C32" s="160">
        <f>'03.2024ΕΛ'!C32</f>
        <v>0</v>
      </c>
      <c r="D32" s="148">
        <f>'03.2024ΕΛ'!D32</f>
        <v>0</v>
      </c>
      <c r="E32" s="157">
        <f>'03.2024ΕΛ'!E32</f>
        <v>0</v>
      </c>
      <c r="F32" s="10">
        <f>'03.2024ΕΛ'!F32</f>
        <v>0</v>
      </c>
      <c r="G32" s="140">
        <f>'03.2024ΕΛ'!G32</f>
        <v>0</v>
      </c>
      <c r="H32" s="83">
        <f>'03.2024ΕΛ'!H32</f>
        <v>0</v>
      </c>
      <c r="I32" s="160">
        <f>'03.2024ΕΛ'!I32</f>
        <v>0</v>
      </c>
      <c r="J32" s="148">
        <f>'03.2024ΕΛ'!J32</f>
        <v>0</v>
      </c>
      <c r="K32" s="157">
        <f>'03.2024ΕΛ'!K32</f>
        <v>0</v>
      </c>
      <c r="L32" s="10">
        <f>'03.2024ΕΛ'!L32</f>
        <v>0</v>
      </c>
      <c r="M32" s="140">
        <f>'03.2024ΕΛ'!M32</f>
        <v>0</v>
      </c>
      <c r="N32" s="83">
        <f>'03.2024ΕΛ'!N32</f>
        <v>0</v>
      </c>
      <c r="O32" s="160" t="str">
        <f>'03.2024ΕΛ'!O32</f>
        <v> </v>
      </c>
      <c r="P32" s="148">
        <f>'03.2024ΕΛ'!P32</f>
        <v>0</v>
      </c>
      <c r="Q32" s="157" t="str">
        <f>'03.2024ΕΛ'!Q32</f>
        <v> </v>
      </c>
      <c r="R32" s="10">
        <f>'03.2024ΕΛ'!R32</f>
        <v>0</v>
      </c>
      <c r="S32" s="140" t="str">
        <f>'03.2024ΕΛ'!S32</f>
        <v> </v>
      </c>
      <c r="T32" s="83">
        <f>'03.2024ΕΛ'!T32</f>
        <v>0</v>
      </c>
      <c r="U32" s="160">
        <f>'03.2024ΕΛ'!U32</f>
        <v>0</v>
      </c>
      <c r="V32" s="148">
        <f>'03.2024ΕΛ'!V32</f>
        <v>0</v>
      </c>
      <c r="W32" s="157">
        <f>'03.2024ΕΛ'!W32</f>
        <v>0</v>
      </c>
      <c r="X32" s="10">
        <f>'03.2024ΕΛ'!X32</f>
        <v>0</v>
      </c>
      <c r="Y32" s="140">
        <f>'03.2024ΕΛ'!Y32</f>
        <v>0</v>
      </c>
      <c r="Z32" s="83">
        <f>'03.2024ΕΛ'!Z32</f>
        <v>0</v>
      </c>
      <c r="AA32" s="160">
        <f>'03.2024ΕΛ'!AA32</f>
        <v>0</v>
      </c>
      <c r="AB32" s="148">
        <f>'03.2024ΕΛ'!AB32</f>
        <v>0</v>
      </c>
      <c r="AC32" s="157">
        <f>'03.2024ΕΛ'!AC32</f>
        <v>0</v>
      </c>
      <c r="AD32" s="10">
        <f>'03.2024ΕΛ'!AD32</f>
        <v>0</v>
      </c>
      <c r="AE32" s="140">
        <f>'03.2024ΕΛ'!AE32</f>
        <v>0</v>
      </c>
      <c r="AF32" s="83">
        <f>'03.2024ΕΛ'!AF32</f>
        <v>0</v>
      </c>
      <c r="AG32" s="160">
        <f>'03.2024ΕΛ'!AG32</f>
        <v>0</v>
      </c>
      <c r="AH32" s="148">
        <f>'03.2024ΕΛ'!AH32</f>
        <v>0</v>
      </c>
      <c r="AI32" s="157">
        <f>'03.2024ΕΛ'!AI32</f>
        <v>0</v>
      </c>
      <c r="AJ32" s="10">
        <f>'03.2024ΕΛ'!AJ32</f>
        <v>0</v>
      </c>
      <c r="AK32" s="140">
        <f>'03.2024ΕΛ'!AK32</f>
        <v>0</v>
      </c>
      <c r="AL32" s="83">
        <f>'03.2024ΕΛ'!AL32</f>
        <v>0</v>
      </c>
      <c r="AM32" s="160">
        <f>'03.2024ΕΛ'!AM32</f>
        <v>0</v>
      </c>
      <c r="AN32" s="148">
        <f>'03.2024ΕΛ'!AN32</f>
        <v>0</v>
      </c>
      <c r="AO32" s="157">
        <f>'03.2024ΕΛ'!AO32</f>
        <v>0</v>
      </c>
      <c r="AP32" s="10">
        <f>'03.2024ΕΛ'!AP32</f>
        <v>0</v>
      </c>
      <c r="AQ32" s="140">
        <f>'03.2024ΕΛ'!AQ32</f>
        <v>0</v>
      </c>
      <c r="AR32" s="83">
        <f>'03.2024ΕΛ'!AR32</f>
        <v>0</v>
      </c>
      <c r="AS32" s="160">
        <f>'03.2024ΕΛ'!AS32</f>
        <v>0</v>
      </c>
      <c r="AT32" s="148">
        <f>'03.2024ΕΛ'!AT32</f>
        <v>0</v>
      </c>
      <c r="AU32" s="157">
        <f>'03.2024ΕΛ'!AU32</f>
        <v>0</v>
      </c>
      <c r="AV32" s="10">
        <f>'03.2024ΕΛ'!AV32</f>
        <v>0</v>
      </c>
      <c r="AW32" s="140">
        <f>'03.2024ΕΛ'!AW32</f>
        <v>0</v>
      </c>
      <c r="AX32" s="83">
        <f>'03.2024ΕΛ'!AX32</f>
        <v>0</v>
      </c>
      <c r="AY32" s="160">
        <f>'03.2024ΕΛ'!AY32</f>
        <v>0</v>
      </c>
      <c r="AZ32" s="148">
        <f>'03.2024ΕΛ'!AZ32</f>
        <v>0</v>
      </c>
      <c r="BA32" s="157">
        <f>'03.2024ΕΛ'!BA32</f>
        <v>0</v>
      </c>
      <c r="BB32" s="10">
        <f>'03.2024ΕΛ'!BB32</f>
        <v>0</v>
      </c>
      <c r="BC32" s="140">
        <f>'03.2024ΕΛ'!BC32</f>
        <v>0</v>
      </c>
      <c r="BD32" s="83">
        <f>'03.2024ΕΛ'!BD32</f>
        <v>0</v>
      </c>
      <c r="BE32" s="160">
        <f>'03.2024ΕΛ'!BE32</f>
        <v>0</v>
      </c>
      <c r="BF32" s="148">
        <f>'03.2024ΕΛ'!BF32</f>
        <v>0</v>
      </c>
      <c r="BG32" s="157">
        <f>'03.2024ΕΛ'!BG32</f>
        <v>0</v>
      </c>
      <c r="BH32" s="10">
        <f>'03.2024ΕΛ'!BH32</f>
        <v>0</v>
      </c>
      <c r="BI32" s="140">
        <f>'03.2024ΕΛ'!BI32</f>
        <v>0</v>
      </c>
      <c r="BJ32" s="83">
        <f>'03.2024ΕΛ'!BJ32</f>
        <v>0</v>
      </c>
      <c r="BK32" s="160">
        <f>'03.2024ΕΛ'!BK32</f>
        <v>0</v>
      </c>
      <c r="BL32" s="148">
        <f>'03.2024ΕΛ'!BL32</f>
        <v>0</v>
      </c>
      <c r="BM32" s="157">
        <f>'03.2024ΕΛ'!BM32</f>
        <v>0</v>
      </c>
      <c r="BN32" s="10">
        <f>'03.2024ΕΛ'!BN32</f>
        <v>0</v>
      </c>
      <c r="BO32" s="140">
        <f>'03.2024ΕΛ'!BO32</f>
        <v>0</v>
      </c>
      <c r="BP32" s="83">
        <f>'03.2024ΕΛ'!BP32</f>
        <v>0</v>
      </c>
    </row>
    <row r="33" spans="1:68" s="8" customFormat="1" ht="36" customHeight="1" x14ac:dyDescent="0.3">
      <c r="A33" s="153">
        <v>5</v>
      </c>
      <c r="B33" s="141" t="s">
        <v>90</v>
      </c>
      <c r="C33" s="73">
        <f>'03.2024ΕΛ'!C33</f>
        <v>152</v>
      </c>
      <c r="D33" s="74">
        <f>'03.2024ΕΛ'!D33</f>
        <v>0</v>
      </c>
      <c r="E33" s="74">
        <f>'03.2024ΕΛ'!E33</f>
        <v>144970</v>
      </c>
      <c r="F33" s="74">
        <f>'03.2024ΕΛ'!F33</f>
        <v>953.75</v>
      </c>
      <c r="G33" s="82">
        <f>'03.2024ΕΛ'!G33</f>
        <v>2137.0899999999997</v>
      </c>
      <c r="H33" s="37">
        <f>'03.2024ΕΛ'!H33</f>
        <v>14.059802631578945</v>
      </c>
      <c r="I33" s="73">
        <f>'03.2024ΕΛ'!I33</f>
        <v>91</v>
      </c>
      <c r="J33" s="74">
        <f>'03.2024ΕΛ'!J33</f>
        <v>0</v>
      </c>
      <c r="K33" s="74">
        <f>'03.2024ΕΛ'!K33</f>
        <v>370166</v>
      </c>
      <c r="L33" s="74">
        <f>'03.2024ΕΛ'!L33</f>
        <v>4067.7582417582416</v>
      </c>
      <c r="M33" s="82">
        <f>'03.2024ΕΛ'!M33</f>
        <v>2422.15</v>
      </c>
      <c r="N33" s="37">
        <f>'03.2024ΕΛ'!N33</f>
        <v>26.617032967032969</v>
      </c>
      <c r="O33" s="73">
        <f>'03.2024ΕΛ'!O33</f>
        <v>190</v>
      </c>
      <c r="P33" s="74">
        <f>'03.2024ΕΛ'!P33</f>
        <v>0</v>
      </c>
      <c r="Q33" s="74">
        <f>'03.2024ΕΛ'!Q33</f>
        <v>370832</v>
      </c>
      <c r="R33" s="74">
        <f>'03.2024ΕΛ'!R33</f>
        <v>1951.7473684210527</v>
      </c>
      <c r="S33" s="82">
        <f>'03.2024ΕΛ'!S33</f>
        <v>6360.74</v>
      </c>
      <c r="T33" s="37">
        <f>'03.2024ΕΛ'!T33</f>
        <v>33.477578947368421</v>
      </c>
      <c r="U33" s="73">
        <f>'03.2024ΕΛ'!U33</f>
        <v>5</v>
      </c>
      <c r="V33" s="74">
        <f>'03.2024ΕΛ'!V33</f>
        <v>0</v>
      </c>
      <c r="W33" s="74">
        <f>'03.2024ΕΛ'!W33</f>
        <v>3539</v>
      </c>
      <c r="X33" s="74">
        <f>'03.2024ΕΛ'!X33</f>
        <v>707.8</v>
      </c>
      <c r="Y33" s="82">
        <f>'03.2024ΕΛ'!Y33</f>
        <v>91.14</v>
      </c>
      <c r="Z33" s="37">
        <f>'03.2024ΕΛ'!Z33</f>
        <v>18.228000000000002</v>
      </c>
      <c r="AA33" s="73">
        <f>'03.2024ΕΛ'!AA33</f>
        <v>12</v>
      </c>
      <c r="AB33" s="74">
        <f>'03.2024ΕΛ'!AB33</f>
        <v>0</v>
      </c>
      <c r="AC33" s="74">
        <f>'03.2024ΕΛ'!AC33</f>
        <v>14536</v>
      </c>
      <c r="AD33" s="74">
        <f>'03.2024ΕΛ'!AD33</f>
        <v>1211.3333333333333</v>
      </c>
      <c r="AE33" s="82">
        <f>'03.2024ΕΛ'!AE33</f>
        <v>353.48</v>
      </c>
      <c r="AF33" s="37">
        <f>'03.2024ΕΛ'!AF33</f>
        <v>29.456666666666667</v>
      </c>
      <c r="AG33" s="73">
        <f>'03.2024ΕΛ'!AG33</f>
        <v>2</v>
      </c>
      <c r="AH33" s="74">
        <f>'03.2024ΕΛ'!AH33</f>
        <v>0</v>
      </c>
      <c r="AI33" s="74">
        <f>'03.2024ΕΛ'!AI33</f>
        <v>5749</v>
      </c>
      <c r="AJ33" s="74">
        <f>'03.2024ΕΛ'!AJ33</f>
        <v>2874.5</v>
      </c>
      <c r="AK33" s="82">
        <f>'03.2024ΕΛ'!AK33</f>
        <v>137.80000000000001</v>
      </c>
      <c r="AL33" s="37">
        <f>'03.2024ΕΛ'!AL33</f>
        <v>68.900000000000006</v>
      </c>
      <c r="AM33" s="73">
        <f>'03.2024ΕΛ'!AM33</f>
        <v>0</v>
      </c>
      <c r="AN33" s="74">
        <f>'03.2024ΕΛ'!AN33</f>
        <v>0</v>
      </c>
      <c r="AO33" s="74">
        <f>'03.2024ΕΛ'!AO33</f>
        <v>0</v>
      </c>
      <c r="AP33" s="74">
        <f>'03.2024ΕΛ'!AP33</f>
        <v>0</v>
      </c>
      <c r="AQ33" s="82">
        <f>'03.2024ΕΛ'!AQ33</f>
        <v>0</v>
      </c>
      <c r="AR33" s="37">
        <f>'03.2024ΕΛ'!AR33</f>
        <v>0</v>
      </c>
      <c r="AS33" s="73">
        <f>'03.2024ΕΛ'!AS33</f>
        <v>0</v>
      </c>
      <c r="AT33" s="74">
        <f>'03.2024ΕΛ'!AT33</f>
        <v>0</v>
      </c>
      <c r="AU33" s="74">
        <f>'03.2024ΕΛ'!AU33</f>
        <v>0</v>
      </c>
      <c r="AV33" s="74">
        <f>'03.2024ΕΛ'!AV33</f>
        <v>0</v>
      </c>
      <c r="AW33" s="82">
        <f>'03.2024ΕΛ'!AW33</f>
        <v>0</v>
      </c>
      <c r="AX33" s="37">
        <f>'03.2024ΕΛ'!AX33</f>
        <v>0</v>
      </c>
      <c r="AY33" s="73">
        <f>'03.2024ΕΛ'!AY33</f>
        <v>0</v>
      </c>
      <c r="AZ33" s="74">
        <f>'03.2024ΕΛ'!AZ33</f>
        <v>0</v>
      </c>
      <c r="BA33" s="74">
        <f>'03.2024ΕΛ'!BA33</f>
        <v>0</v>
      </c>
      <c r="BB33" s="74">
        <f>'03.2024ΕΛ'!BB33</f>
        <v>0</v>
      </c>
      <c r="BC33" s="82">
        <f>'03.2024ΕΛ'!BC33</f>
        <v>0</v>
      </c>
      <c r="BD33" s="37">
        <f>'03.2024ΕΛ'!BD33</f>
        <v>0</v>
      </c>
      <c r="BE33" s="73">
        <f>'03.2024ΕΛ'!BE33</f>
        <v>0</v>
      </c>
      <c r="BF33" s="74">
        <f>'03.2024ΕΛ'!BF33</f>
        <v>0</v>
      </c>
      <c r="BG33" s="74">
        <f>'03.2024ΕΛ'!BG33</f>
        <v>0</v>
      </c>
      <c r="BH33" s="74">
        <f>'03.2024ΕΛ'!BH33</f>
        <v>0</v>
      </c>
      <c r="BI33" s="82">
        <f>'03.2024ΕΛ'!BI33</f>
        <v>0</v>
      </c>
      <c r="BJ33" s="37">
        <f>'03.2024ΕΛ'!BJ33</f>
        <v>0</v>
      </c>
      <c r="BK33" s="73">
        <f>'03.2024ΕΛ'!BK33</f>
        <v>452</v>
      </c>
      <c r="BL33" s="74">
        <f>'03.2024ΕΛ'!BL33</f>
        <v>0</v>
      </c>
      <c r="BM33" s="74">
        <f>'03.2024ΕΛ'!BM33</f>
        <v>909792</v>
      </c>
      <c r="BN33" s="74">
        <f>'03.2024ΕΛ'!BN33</f>
        <v>2012.8141592920354</v>
      </c>
      <c r="BO33" s="82">
        <f>'03.2024ΕΛ'!BO33</f>
        <v>11502.400000000001</v>
      </c>
      <c r="BP33" s="37">
        <f>'03.2024ΕΛ'!BP33</f>
        <v>25.447787610619471</v>
      </c>
    </row>
    <row r="34" spans="1:68" s="8" customFormat="1" ht="19.5" customHeight="1" outlineLevel="1" x14ac:dyDescent="0.3">
      <c r="A34" s="154"/>
      <c r="B34" s="139" t="s">
        <v>83</v>
      </c>
      <c r="C34" s="9">
        <f>'03.2024ΕΛ'!C34</f>
        <v>147</v>
      </c>
      <c r="D34" s="10">
        <f>'03.2024ΕΛ'!D34</f>
        <v>0</v>
      </c>
      <c r="E34" s="10">
        <f>'03.2024ΕΛ'!E34</f>
        <v>113957</v>
      </c>
      <c r="F34" s="10">
        <f>'03.2024ΕΛ'!F34</f>
        <v>775.21768707482988</v>
      </c>
      <c r="G34" s="30">
        <f>'03.2024ΕΛ'!G34</f>
        <v>1725.9599999999998</v>
      </c>
      <c r="H34" s="83">
        <f>'03.2024ΕΛ'!H34</f>
        <v>11.741224489795917</v>
      </c>
      <c r="I34" s="9">
        <f>'03.2024ΕΛ'!I34</f>
        <v>85</v>
      </c>
      <c r="J34" s="10">
        <f>'03.2024ΕΛ'!J34</f>
        <v>0</v>
      </c>
      <c r="K34" s="10">
        <f>'03.2024ΕΛ'!K34</f>
        <v>73134</v>
      </c>
      <c r="L34" s="10">
        <f>'03.2024ΕΛ'!L34</f>
        <v>860.4</v>
      </c>
      <c r="M34" s="30">
        <f>'03.2024ΕΛ'!M34</f>
        <v>1338.97</v>
      </c>
      <c r="N34" s="83">
        <f>'03.2024ΕΛ'!N34</f>
        <v>15.752588235294118</v>
      </c>
      <c r="O34" s="9">
        <f>'03.2024ΕΛ'!O34</f>
        <v>181</v>
      </c>
      <c r="P34" s="10">
        <f>'03.2024ΕΛ'!P34</f>
        <v>0</v>
      </c>
      <c r="Q34" s="10">
        <f>'03.2024ΕΛ'!Q34</f>
        <v>176712</v>
      </c>
      <c r="R34" s="10">
        <f>'03.2024ΕΛ'!R34</f>
        <v>976.30939226519342</v>
      </c>
      <c r="S34" s="30">
        <f>'03.2024ΕΛ'!S34</f>
        <v>3305.04</v>
      </c>
      <c r="T34" s="83">
        <f>'03.2024ΕΛ'!T34</f>
        <v>18.25988950276243</v>
      </c>
      <c r="U34" s="9">
        <f>'03.2024ΕΛ'!U34</f>
        <v>5</v>
      </c>
      <c r="V34" s="10">
        <f>'03.2024ΕΛ'!V34</f>
        <v>0</v>
      </c>
      <c r="W34" s="10">
        <f>'03.2024ΕΛ'!W34</f>
        <v>3539</v>
      </c>
      <c r="X34" s="10">
        <f>'03.2024ΕΛ'!X34</f>
        <v>707.8</v>
      </c>
      <c r="Y34" s="30">
        <f>'03.2024ΕΛ'!Y34</f>
        <v>91.14</v>
      </c>
      <c r="Z34" s="83">
        <f>'03.2024ΕΛ'!Z34</f>
        <v>18.228000000000002</v>
      </c>
      <c r="AA34" s="9">
        <f>'03.2024ΕΛ'!AA34</f>
        <v>12</v>
      </c>
      <c r="AB34" s="10">
        <f>'03.2024ΕΛ'!AB34</f>
        <v>0</v>
      </c>
      <c r="AC34" s="10">
        <f>'03.2024ΕΛ'!AC34</f>
        <v>14536</v>
      </c>
      <c r="AD34" s="10">
        <f>'03.2024ΕΛ'!AD34</f>
        <v>1211.3333333333333</v>
      </c>
      <c r="AE34" s="30">
        <f>'03.2024ΕΛ'!AE34</f>
        <v>353.48</v>
      </c>
      <c r="AF34" s="83">
        <f>'03.2024ΕΛ'!AF34</f>
        <v>29.456666666666667</v>
      </c>
      <c r="AG34" s="9">
        <f>'03.2024ΕΛ'!AG34</f>
        <v>2</v>
      </c>
      <c r="AH34" s="10">
        <f>'03.2024ΕΛ'!AH34</f>
        <v>0</v>
      </c>
      <c r="AI34" s="10">
        <f>'03.2024ΕΛ'!AI34</f>
        <v>5749</v>
      </c>
      <c r="AJ34" s="10">
        <f>'03.2024ΕΛ'!AJ34</f>
        <v>2874.5</v>
      </c>
      <c r="AK34" s="30">
        <f>'03.2024ΕΛ'!AK34</f>
        <v>137.80000000000001</v>
      </c>
      <c r="AL34" s="83">
        <f>'03.2024ΕΛ'!AL34</f>
        <v>68.900000000000006</v>
      </c>
      <c r="AM34" s="9">
        <f>'03.2024ΕΛ'!AM34</f>
        <v>0</v>
      </c>
      <c r="AN34" s="10">
        <f>'03.2024ΕΛ'!AN34</f>
        <v>0</v>
      </c>
      <c r="AO34" s="10">
        <f>'03.2024ΕΛ'!AO34</f>
        <v>0</v>
      </c>
      <c r="AP34" s="10">
        <f>'03.2024ΕΛ'!AP34</f>
        <v>0</v>
      </c>
      <c r="AQ34" s="30">
        <f>'03.2024ΕΛ'!AQ34</f>
        <v>0</v>
      </c>
      <c r="AR34" s="83">
        <f>'03.2024ΕΛ'!AR34</f>
        <v>0</v>
      </c>
      <c r="AS34" s="9">
        <f>'03.2024ΕΛ'!AS34</f>
        <v>0</v>
      </c>
      <c r="AT34" s="10">
        <f>'03.2024ΕΛ'!AT34</f>
        <v>0</v>
      </c>
      <c r="AU34" s="10">
        <f>'03.2024ΕΛ'!AU34</f>
        <v>0</v>
      </c>
      <c r="AV34" s="10">
        <f>'03.2024ΕΛ'!AV34</f>
        <v>0</v>
      </c>
      <c r="AW34" s="30">
        <f>'03.2024ΕΛ'!AW34</f>
        <v>0</v>
      </c>
      <c r="AX34" s="83">
        <f>'03.2024ΕΛ'!AX34</f>
        <v>0</v>
      </c>
      <c r="AY34" s="9">
        <f>'03.2024ΕΛ'!AY34</f>
        <v>0</v>
      </c>
      <c r="AZ34" s="10">
        <f>'03.2024ΕΛ'!AZ34</f>
        <v>0</v>
      </c>
      <c r="BA34" s="10">
        <f>'03.2024ΕΛ'!BA34</f>
        <v>0</v>
      </c>
      <c r="BB34" s="10">
        <f>'03.2024ΕΛ'!BB34</f>
        <v>0</v>
      </c>
      <c r="BC34" s="30">
        <f>'03.2024ΕΛ'!BC34</f>
        <v>0</v>
      </c>
      <c r="BD34" s="83">
        <f>'03.2024ΕΛ'!BD34</f>
        <v>0</v>
      </c>
      <c r="BE34" s="9">
        <f>'03.2024ΕΛ'!BE34</f>
        <v>0</v>
      </c>
      <c r="BF34" s="10">
        <f>'03.2024ΕΛ'!BF34</f>
        <v>0</v>
      </c>
      <c r="BG34" s="10">
        <f>'03.2024ΕΛ'!BG34</f>
        <v>0</v>
      </c>
      <c r="BH34" s="10">
        <f>'03.2024ΕΛ'!BH34</f>
        <v>0</v>
      </c>
      <c r="BI34" s="30">
        <f>'03.2024ΕΛ'!BI34</f>
        <v>0</v>
      </c>
      <c r="BJ34" s="83">
        <f>'03.2024ΕΛ'!BJ34</f>
        <v>0</v>
      </c>
      <c r="BK34" s="9">
        <f>'03.2024ΕΛ'!BK34</f>
        <v>432</v>
      </c>
      <c r="BL34" s="10">
        <f>'03.2024ΕΛ'!BL34</f>
        <v>0</v>
      </c>
      <c r="BM34" s="10">
        <f>'03.2024ΕΛ'!BM34</f>
        <v>387627</v>
      </c>
      <c r="BN34" s="10">
        <f>'03.2024ΕΛ'!BN34</f>
        <v>897.28472222222217</v>
      </c>
      <c r="BO34" s="30">
        <f>'03.2024ΕΛ'!BO34</f>
        <v>6952.39</v>
      </c>
      <c r="BP34" s="83">
        <f>'03.2024ΕΛ'!BP34</f>
        <v>16.09349537037037</v>
      </c>
    </row>
    <row r="35" spans="1:68" s="8" customFormat="1" ht="19.5" customHeight="1" outlineLevel="1" x14ac:dyDescent="0.3">
      <c r="A35" s="154"/>
      <c r="B35" s="139" t="s">
        <v>84</v>
      </c>
      <c r="C35" s="9">
        <f>'03.2024ΕΛ'!C35</f>
        <v>5</v>
      </c>
      <c r="D35" s="10">
        <f>'03.2024ΕΛ'!D35</f>
        <v>0</v>
      </c>
      <c r="E35" s="10">
        <f>'03.2024ΕΛ'!E35</f>
        <v>31013</v>
      </c>
      <c r="F35" s="10">
        <f>'03.2024ΕΛ'!F35</f>
        <v>6202.6</v>
      </c>
      <c r="G35" s="30">
        <f>'03.2024ΕΛ'!G35</f>
        <v>411.13</v>
      </c>
      <c r="H35" s="83">
        <f>'03.2024ΕΛ'!H35</f>
        <v>82.225999999999999</v>
      </c>
      <c r="I35" s="9">
        <f>'03.2024ΕΛ'!I35</f>
        <v>5</v>
      </c>
      <c r="J35" s="10">
        <f>'03.2024ΕΛ'!J35</f>
        <v>0</v>
      </c>
      <c r="K35" s="10">
        <f>'03.2024ΕΛ'!K35</f>
        <v>21787</v>
      </c>
      <c r="L35" s="10">
        <f>'03.2024ΕΛ'!L35</f>
        <v>4357.3999999999996</v>
      </c>
      <c r="M35" s="30">
        <f>'03.2024ΕΛ'!M35</f>
        <v>437.98</v>
      </c>
      <c r="N35" s="83">
        <f>'03.2024ΕΛ'!N35</f>
        <v>87.596000000000004</v>
      </c>
      <c r="O35" s="9">
        <f>'03.2024ΕΛ'!O35</f>
        <v>9</v>
      </c>
      <c r="P35" s="10">
        <f>'03.2024ΕΛ'!P35</f>
        <v>0</v>
      </c>
      <c r="Q35" s="10">
        <f>'03.2024ΕΛ'!Q35</f>
        <v>194120</v>
      </c>
      <c r="R35" s="10">
        <f>'03.2024ΕΛ'!R35</f>
        <v>21568.888888888891</v>
      </c>
      <c r="S35" s="30">
        <f>'03.2024ΕΛ'!S35</f>
        <v>3055.7</v>
      </c>
      <c r="T35" s="83">
        <f>'03.2024ΕΛ'!T35</f>
        <v>339.52222222222218</v>
      </c>
      <c r="U35" s="9">
        <f>'03.2024ΕΛ'!U35</f>
        <v>0</v>
      </c>
      <c r="V35" s="10">
        <f>'03.2024ΕΛ'!V35</f>
        <v>0</v>
      </c>
      <c r="W35" s="10">
        <f>'03.2024ΕΛ'!W35</f>
        <v>0</v>
      </c>
      <c r="X35" s="10">
        <f>'03.2024ΕΛ'!X35</f>
        <v>0</v>
      </c>
      <c r="Y35" s="30">
        <f>'03.2024ΕΛ'!Y35</f>
        <v>0</v>
      </c>
      <c r="Z35" s="83">
        <f>'03.2024ΕΛ'!Z35</f>
        <v>0</v>
      </c>
      <c r="AA35" s="9">
        <f>'03.2024ΕΛ'!AA35</f>
        <v>0</v>
      </c>
      <c r="AB35" s="10">
        <f>'03.2024ΕΛ'!AB35</f>
        <v>0</v>
      </c>
      <c r="AC35" s="10">
        <f>'03.2024ΕΛ'!AC35</f>
        <v>0</v>
      </c>
      <c r="AD35" s="10">
        <f>'03.2024ΕΛ'!AD35</f>
        <v>0</v>
      </c>
      <c r="AE35" s="30">
        <f>'03.2024ΕΛ'!AE35</f>
        <v>0</v>
      </c>
      <c r="AF35" s="83">
        <f>'03.2024ΕΛ'!AF35</f>
        <v>0</v>
      </c>
      <c r="AG35" s="9">
        <f>'03.2024ΕΛ'!AG35</f>
        <v>0</v>
      </c>
      <c r="AH35" s="10">
        <f>'03.2024ΕΛ'!AH35</f>
        <v>0</v>
      </c>
      <c r="AI35" s="10">
        <f>'03.2024ΕΛ'!AI35</f>
        <v>0</v>
      </c>
      <c r="AJ35" s="10">
        <f>'03.2024ΕΛ'!AJ35</f>
        <v>0</v>
      </c>
      <c r="AK35" s="30">
        <f>'03.2024ΕΛ'!AK35</f>
        <v>0</v>
      </c>
      <c r="AL35" s="83">
        <f>'03.2024ΕΛ'!AL35</f>
        <v>0</v>
      </c>
      <c r="AM35" s="9">
        <f>'03.2024ΕΛ'!AM35</f>
        <v>0</v>
      </c>
      <c r="AN35" s="10">
        <f>'03.2024ΕΛ'!AN35</f>
        <v>0</v>
      </c>
      <c r="AO35" s="10">
        <f>'03.2024ΕΛ'!AO35</f>
        <v>0</v>
      </c>
      <c r="AP35" s="10">
        <f>'03.2024ΕΛ'!AP35</f>
        <v>0</v>
      </c>
      <c r="AQ35" s="30">
        <f>'03.2024ΕΛ'!AQ35</f>
        <v>0</v>
      </c>
      <c r="AR35" s="83">
        <f>'03.2024ΕΛ'!AR35</f>
        <v>0</v>
      </c>
      <c r="AS35" s="9">
        <f>'03.2024ΕΛ'!AS35</f>
        <v>0</v>
      </c>
      <c r="AT35" s="10">
        <f>'03.2024ΕΛ'!AT35</f>
        <v>0</v>
      </c>
      <c r="AU35" s="10">
        <f>'03.2024ΕΛ'!AU35</f>
        <v>0</v>
      </c>
      <c r="AV35" s="10">
        <f>'03.2024ΕΛ'!AV35</f>
        <v>0</v>
      </c>
      <c r="AW35" s="30">
        <f>'03.2024ΕΛ'!AW35</f>
        <v>0</v>
      </c>
      <c r="AX35" s="83">
        <f>'03.2024ΕΛ'!AX35</f>
        <v>0</v>
      </c>
      <c r="AY35" s="9">
        <f>'03.2024ΕΛ'!AY35</f>
        <v>0</v>
      </c>
      <c r="AZ35" s="10">
        <f>'03.2024ΕΛ'!AZ35</f>
        <v>0</v>
      </c>
      <c r="BA35" s="10">
        <f>'03.2024ΕΛ'!BA35</f>
        <v>0</v>
      </c>
      <c r="BB35" s="10">
        <f>'03.2024ΕΛ'!BB35</f>
        <v>0</v>
      </c>
      <c r="BC35" s="30">
        <f>'03.2024ΕΛ'!BC35</f>
        <v>0</v>
      </c>
      <c r="BD35" s="83">
        <f>'03.2024ΕΛ'!BD35</f>
        <v>0</v>
      </c>
      <c r="BE35" s="9">
        <f>'03.2024ΕΛ'!BE35</f>
        <v>0</v>
      </c>
      <c r="BF35" s="10">
        <f>'03.2024ΕΛ'!BF35</f>
        <v>0</v>
      </c>
      <c r="BG35" s="10">
        <f>'03.2024ΕΛ'!BG35</f>
        <v>0</v>
      </c>
      <c r="BH35" s="10">
        <f>'03.2024ΕΛ'!BH35</f>
        <v>0</v>
      </c>
      <c r="BI35" s="30">
        <f>'03.2024ΕΛ'!BI35</f>
        <v>0</v>
      </c>
      <c r="BJ35" s="83">
        <f>'03.2024ΕΛ'!BJ35</f>
        <v>0</v>
      </c>
      <c r="BK35" s="9">
        <f>'03.2024ΕΛ'!BK35</f>
        <v>19</v>
      </c>
      <c r="BL35" s="10">
        <f>'03.2024ΕΛ'!BL35</f>
        <v>0</v>
      </c>
      <c r="BM35" s="10">
        <f>'03.2024ΕΛ'!BM35</f>
        <v>246920</v>
      </c>
      <c r="BN35" s="10">
        <f>'03.2024ΕΛ'!BN35</f>
        <v>12995.78947368421</v>
      </c>
      <c r="BO35" s="30">
        <f>'03.2024ΕΛ'!BO35</f>
        <v>3904.81</v>
      </c>
      <c r="BP35" s="83">
        <f>'03.2024ΕΛ'!BP35</f>
        <v>205.51631578947368</v>
      </c>
    </row>
    <row r="36" spans="1:68" s="8" customFormat="1" ht="19.5" customHeight="1" outlineLevel="1" x14ac:dyDescent="0.3">
      <c r="A36" s="154"/>
      <c r="B36" s="139" t="s">
        <v>29</v>
      </c>
      <c r="C36" s="9">
        <f>'03.2024ΕΛ'!C36</f>
        <v>0</v>
      </c>
      <c r="D36" s="10">
        <f>'03.2024ΕΛ'!D36</f>
        <v>0</v>
      </c>
      <c r="E36" s="10">
        <f>'03.2024ΕΛ'!E36</f>
        <v>0</v>
      </c>
      <c r="F36" s="10">
        <f>'03.2024ΕΛ'!F36</f>
        <v>0</v>
      </c>
      <c r="G36" s="30">
        <f>'03.2024ΕΛ'!G36</f>
        <v>0</v>
      </c>
      <c r="H36" s="83">
        <f>'03.2024ΕΛ'!H36</f>
        <v>0</v>
      </c>
      <c r="I36" s="9">
        <f>'03.2024ΕΛ'!I36</f>
        <v>1</v>
      </c>
      <c r="J36" s="10">
        <f>'03.2024ΕΛ'!J36</f>
        <v>0</v>
      </c>
      <c r="K36" s="10">
        <f>'03.2024ΕΛ'!K36</f>
        <v>275245</v>
      </c>
      <c r="L36" s="10">
        <f>'03.2024ΕΛ'!L36</f>
        <v>275245</v>
      </c>
      <c r="M36" s="30">
        <f>'03.2024ΕΛ'!M36</f>
        <v>645.20000000000005</v>
      </c>
      <c r="N36" s="83">
        <f>'03.2024ΕΛ'!N36</f>
        <v>645.20000000000005</v>
      </c>
      <c r="O36" s="9" t="str">
        <f>'03.2024ΕΛ'!O36</f>
        <v> </v>
      </c>
      <c r="P36" s="10">
        <f>'03.2024ΕΛ'!P36</f>
        <v>0</v>
      </c>
      <c r="Q36" s="10" t="str">
        <f>'03.2024ΕΛ'!Q36</f>
        <v> </v>
      </c>
      <c r="R36" s="10">
        <f>'03.2024ΕΛ'!R36</f>
        <v>0</v>
      </c>
      <c r="S36" s="30" t="str">
        <f>'03.2024ΕΛ'!S36</f>
        <v> </v>
      </c>
      <c r="T36" s="83">
        <f>'03.2024ΕΛ'!T36</f>
        <v>0</v>
      </c>
      <c r="U36" s="9">
        <f>'03.2024ΕΛ'!U36</f>
        <v>0</v>
      </c>
      <c r="V36" s="10">
        <f>'03.2024ΕΛ'!V36</f>
        <v>0</v>
      </c>
      <c r="W36" s="10">
        <f>'03.2024ΕΛ'!W36</f>
        <v>0</v>
      </c>
      <c r="X36" s="10">
        <f>'03.2024ΕΛ'!X36</f>
        <v>0</v>
      </c>
      <c r="Y36" s="30">
        <f>'03.2024ΕΛ'!Y36</f>
        <v>0</v>
      </c>
      <c r="Z36" s="83">
        <f>'03.2024ΕΛ'!Z36</f>
        <v>0</v>
      </c>
      <c r="AA36" s="9">
        <f>'03.2024ΕΛ'!AA36</f>
        <v>0</v>
      </c>
      <c r="AB36" s="10">
        <f>'03.2024ΕΛ'!AB36</f>
        <v>0</v>
      </c>
      <c r="AC36" s="10">
        <f>'03.2024ΕΛ'!AC36</f>
        <v>0</v>
      </c>
      <c r="AD36" s="10">
        <f>'03.2024ΕΛ'!AD36</f>
        <v>0</v>
      </c>
      <c r="AE36" s="30">
        <f>'03.2024ΕΛ'!AE36</f>
        <v>0</v>
      </c>
      <c r="AF36" s="83">
        <f>'03.2024ΕΛ'!AF36</f>
        <v>0</v>
      </c>
      <c r="AG36" s="9">
        <f>'03.2024ΕΛ'!AG36</f>
        <v>0</v>
      </c>
      <c r="AH36" s="10">
        <f>'03.2024ΕΛ'!AH36</f>
        <v>0</v>
      </c>
      <c r="AI36" s="10">
        <f>'03.2024ΕΛ'!AI36</f>
        <v>0</v>
      </c>
      <c r="AJ36" s="10">
        <f>'03.2024ΕΛ'!AJ36</f>
        <v>0</v>
      </c>
      <c r="AK36" s="30">
        <f>'03.2024ΕΛ'!AK36</f>
        <v>0</v>
      </c>
      <c r="AL36" s="83">
        <f>'03.2024ΕΛ'!AL36</f>
        <v>0</v>
      </c>
      <c r="AM36" s="9">
        <f>'03.2024ΕΛ'!AM36</f>
        <v>0</v>
      </c>
      <c r="AN36" s="10">
        <f>'03.2024ΕΛ'!AN36</f>
        <v>0</v>
      </c>
      <c r="AO36" s="10">
        <f>'03.2024ΕΛ'!AO36</f>
        <v>0</v>
      </c>
      <c r="AP36" s="10">
        <f>'03.2024ΕΛ'!AP36</f>
        <v>0</v>
      </c>
      <c r="AQ36" s="30">
        <f>'03.2024ΕΛ'!AQ36</f>
        <v>0</v>
      </c>
      <c r="AR36" s="83">
        <f>'03.2024ΕΛ'!AR36</f>
        <v>0</v>
      </c>
      <c r="AS36" s="9">
        <f>'03.2024ΕΛ'!AS36</f>
        <v>0</v>
      </c>
      <c r="AT36" s="10">
        <f>'03.2024ΕΛ'!AT36</f>
        <v>0</v>
      </c>
      <c r="AU36" s="10">
        <f>'03.2024ΕΛ'!AU36</f>
        <v>0</v>
      </c>
      <c r="AV36" s="10">
        <f>'03.2024ΕΛ'!AV36</f>
        <v>0</v>
      </c>
      <c r="AW36" s="30">
        <f>'03.2024ΕΛ'!AW36</f>
        <v>0</v>
      </c>
      <c r="AX36" s="83">
        <f>'03.2024ΕΛ'!AX36</f>
        <v>0</v>
      </c>
      <c r="AY36" s="9">
        <f>'03.2024ΕΛ'!AY36</f>
        <v>0</v>
      </c>
      <c r="AZ36" s="10">
        <f>'03.2024ΕΛ'!AZ36</f>
        <v>0</v>
      </c>
      <c r="BA36" s="10">
        <f>'03.2024ΕΛ'!BA36</f>
        <v>0</v>
      </c>
      <c r="BB36" s="10">
        <f>'03.2024ΕΛ'!BB36</f>
        <v>0</v>
      </c>
      <c r="BC36" s="30">
        <f>'03.2024ΕΛ'!BC36</f>
        <v>0</v>
      </c>
      <c r="BD36" s="83">
        <f>'03.2024ΕΛ'!BD36</f>
        <v>0</v>
      </c>
      <c r="BE36" s="9">
        <f>'03.2024ΕΛ'!BE36</f>
        <v>0</v>
      </c>
      <c r="BF36" s="10">
        <f>'03.2024ΕΛ'!BF36</f>
        <v>0</v>
      </c>
      <c r="BG36" s="10">
        <f>'03.2024ΕΛ'!BG36</f>
        <v>0</v>
      </c>
      <c r="BH36" s="10">
        <f>'03.2024ΕΛ'!BH36</f>
        <v>0</v>
      </c>
      <c r="BI36" s="30">
        <f>'03.2024ΕΛ'!BI36</f>
        <v>0</v>
      </c>
      <c r="BJ36" s="83">
        <f>'03.2024ΕΛ'!BJ36</f>
        <v>0</v>
      </c>
      <c r="BK36" s="9">
        <f>'03.2024ΕΛ'!BK36</f>
        <v>1</v>
      </c>
      <c r="BL36" s="10">
        <f>'03.2024ΕΛ'!BL36</f>
        <v>0</v>
      </c>
      <c r="BM36" s="10">
        <f>'03.2024ΕΛ'!BM36</f>
        <v>275245</v>
      </c>
      <c r="BN36" s="10">
        <f>'03.2024ΕΛ'!BN36</f>
        <v>275245</v>
      </c>
      <c r="BO36" s="30">
        <f>'03.2024ΕΛ'!BO36</f>
        <v>645.20000000000005</v>
      </c>
      <c r="BP36" s="83">
        <f>'03.2024ΕΛ'!BP36</f>
        <v>645.20000000000005</v>
      </c>
    </row>
    <row r="37" spans="1:68" s="15" customFormat="1" ht="19.5" customHeight="1" outlineLevel="1" x14ac:dyDescent="0.3">
      <c r="A37" s="154"/>
      <c r="B37" s="139" t="s">
        <v>85</v>
      </c>
      <c r="C37" s="9">
        <f>'03.2024ΕΛ'!C37</f>
        <v>0</v>
      </c>
      <c r="D37" s="10">
        <f>'03.2024ΕΛ'!D37</f>
        <v>0</v>
      </c>
      <c r="E37" s="10">
        <f>'03.2024ΕΛ'!E37</f>
        <v>0</v>
      </c>
      <c r="F37" s="10">
        <f>'03.2024ΕΛ'!F37</f>
        <v>0</v>
      </c>
      <c r="G37" s="30">
        <f>'03.2024ΕΛ'!G37</f>
        <v>0</v>
      </c>
      <c r="H37" s="83">
        <f>'03.2024ΕΛ'!H37</f>
        <v>0</v>
      </c>
      <c r="I37" s="9">
        <f>'03.2024ΕΛ'!I37</f>
        <v>0</v>
      </c>
      <c r="J37" s="10">
        <f>'03.2024ΕΛ'!J37</f>
        <v>0</v>
      </c>
      <c r="K37" s="10">
        <f>'03.2024ΕΛ'!K37</f>
        <v>0</v>
      </c>
      <c r="L37" s="10">
        <f>'03.2024ΕΛ'!L37</f>
        <v>0</v>
      </c>
      <c r="M37" s="30">
        <f>'03.2024ΕΛ'!M37</f>
        <v>0</v>
      </c>
      <c r="N37" s="83">
        <f>'03.2024ΕΛ'!N37</f>
        <v>0</v>
      </c>
      <c r="O37" s="9" t="str">
        <f>'03.2024ΕΛ'!O37</f>
        <v> </v>
      </c>
      <c r="P37" s="10">
        <f>'03.2024ΕΛ'!P37</f>
        <v>0</v>
      </c>
      <c r="Q37" s="10" t="str">
        <f>'03.2024ΕΛ'!Q37</f>
        <v> </v>
      </c>
      <c r="R37" s="10">
        <f>'03.2024ΕΛ'!R37</f>
        <v>0</v>
      </c>
      <c r="S37" s="30" t="str">
        <f>'03.2024ΕΛ'!S37</f>
        <v> </v>
      </c>
      <c r="T37" s="83">
        <f>'03.2024ΕΛ'!T37</f>
        <v>0</v>
      </c>
      <c r="U37" s="9">
        <f>'03.2024ΕΛ'!U37</f>
        <v>0</v>
      </c>
      <c r="V37" s="10">
        <f>'03.2024ΕΛ'!V37</f>
        <v>0</v>
      </c>
      <c r="W37" s="10">
        <f>'03.2024ΕΛ'!W37</f>
        <v>0</v>
      </c>
      <c r="X37" s="10">
        <f>'03.2024ΕΛ'!X37</f>
        <v>0</v>
      </c>
      <c r="Y37" s="30">
        <f>'03.2024ΕΛ'!Y37</f>
        <v>0</v>
      </c>
      <c r="Z37" s="83">
        <f>'03.2024ΕΛ'!Z37</f>
        <v>0</v>
      </c>
      <c r="AA37" s="9">
        <f>'03.2024ΕΛ'!AA37</f>
        <v>0</v>
      </c>
      <c r="AB37" s="10">
        <f>'03.2024ΕΛ'!AB37</f>
        <v>0</v>
      </c>
      <c r="AC37" s="10">
        <f>'03.2024ΕΛ'!AC37</f>
        <v>0</v>
      </c>
      <c r="AD37" s="10">
        <f>'03.2024ΕΛ'!AD37</f>
        <v>0</v>
      </c>
      <c r="AE37" s="30">
        <f>'03.2024ΕΛ'!AE37</f>
        <v>0</v>
      </c>
      <c r="AF37" s="83">
        <f>'03.2024ΕΛ'!AF37</f>
        <v>0</v>
      </c>
      <c r="AG37" s="9">
        <f>'03.2024ΕΛ'!AG37</f>
        <v>0</v>
      </c>
      <c r="AH37" s="10">
        <f>'03.2024ΕΛ'!AH37</f>
        <v>0</v>
      </c>
      <c r="AI37" s="10">
        <f>'03.2024ΕΛ'!AI37</f>
        <v>0</v>
      </c>
      <c r="AJ37" s="10">
        <f>'03.2024ΕΛ'!AJ37</f>
        <v>0</v>
      </c>
      <c r="AK37" s="30">
        <f>'03.2024ΕΛ'!AK37</f>
        <v>0</v>
      </c>
      <c r="AL37" s="83">
        <f>'03.2024ΕΛ'!AL37</f>
        <v>0</v>
      </c>
      <c r="AM37" s="9">
        <f>'03.2024ΕΛ'!AM37</f>
        <v>0</v>
      </c>
      <c r="AN37" s="10">
        <f>'03.2024ΕΛ'!AN37</f>
        <v>0</v>
      </c>
      <c r="AO37" s="10">
        <f>'03.2024ΕΛ'!AO37</f>
        <v>0</v>
      </c>
      <c r="AP37" s="10">
        <f>'03.2024ΕΛ'!AP37</f>
        <v>0</v>
      </c>
      <c r="AQ37" s="30">
        <f>'03.2024ΕΛ'!AQ37</f>
        <v>0</v>
      </c>
      <c r="AR37" s="83">
        <f>'03.2024ΕΛ'!AR37</f>
        <v>0</v>
      </c>
      <c r="AS37" s="9">
        <f>'03.2024ΕΛ'!AS37</f>
        <v>0</v>
      </c>
      <c r="AT37" s="10">
        <f>'03.2024ΕΛ'!AT37</f>
        <v>0</v>
      </c>
      <c r="AU37" s="10">
        <f>'03.2024ΕΛ'!AU37</f>
        <v>0</v>
      </c>
      <c r="AV37" s="10">
        <f>'03.2024ΕΛ'!AV37</f>
        <v>0</v>
      </c>
      <c r="AW37" s="30">
        <f>'03.2024ΕΛ'!AW37</f>
        <v>0</v>
      </c>
      <c r="AX37" s="83">
        <f>'03.2024ΕΛ'!AX37</f>
        <v>0</v>
      </c>
      <c r="AY37" s="9">
        <f>'03.2024ΕΛ'!AY37</f>
        <v>0</v>
      </c>
      <c r="AZ37" s="10">
        <f>'03.2024ΕΛ'!AZ37</f>
        <v>0</v>
      </c>
      <c r="BA37" s="10">
        <f>'03.2024ΕΛ'!BA37</f>
        <v>0</v>
      </c>
      <c r="BB37" s="10">
        <f>'03.2024ΕΛ'!BB37</f>
        <v>0</v>
      </c>
      <c r="BC37" s="30">
        <f>'03.2024ΕΛ'!BC37</f>
        <v>0</v>
      </c>
      <c r="BD37" s="83">
        <f>'03.2024ΕΛ'!BD37</f>
        <v>0</v>
      </c>
      <c r="BE37" s="9">
        <f>'03.2024ΕΛ'!BE37</f>
        <v>0</v>
      </c>
      <c r="BF37" s="10">
        <f>'03.2024ΕΛ'!BF37</f>
        <v>0</v>
      </c>
      <c r="BG37" s="10">
        <f>'03.2024ΕΛ'!BG37</f>
        <v>0</v>
      </c>
      <c r="BH37" s="10">
        <f>'03.2024ΕΛ'!BH37</f>
        <v>0</v>
      </c>
      <c r="BI37" s="30">
        <f>'03.2024ΕΛ'!BI37</f>
        <v>0</v>
      </c>
      <c r="BJ37" s="83">
        <f>'03.2024ΕΛ'!BJ37</f>
        <v>0</v>
      </c>
      <c r="BK37" s="9">
        <f>'03.2024ΕΛ'!BK37</f>
        <v>0</v>
      </c>
      <c r="BL37" s="10">
        <f>'03.2024ΕΛ'!BL37</f>
        <v>0</v>
      </c>
      <c r="BM37" s="10">
        <f>'03.2024ΕΛ'!BM37</f>
        <v>0</v>
      </c>
      <c r="BN37" s="10">
        <f>'03.2024ΕΛ'!BN37</f>
        <v>0</v>
      </c>
      <c r="BO37" s="30">
        <f>'03.2024ΕΛ'!BO37</f>
        <v>0</v>
      </c>
      <c r="BP37" s="83">
        <f>'03.2024ΕΛ'!BP37</f>
        <v>0</v>
      </c>
    </row>
    <row r="38" spans="1:68" s="15" customFormat="1" ht="19.5" customHeight="1" outlineLevel="1" thickBot="1" x14ac:dyDescent="0.35">
      <c r="A38" s="155"/>
      <c r="B38" s="139" t="s">
        <v>86</v>
      </c>
      <c r="C38" s="160">
        <f>'03.2024ΕΛ'!C38</f>
        <v>0</v>
      </c>
      <c r="D38" s="148">
        <f>'03.2024ΕΛ'!D38</f>
        <v>0</v>
      </c>
      <c r="E38" s="157">
        <f>'03.2024ΕΛ'!E38</f>
        <v>0</v>
      </c>
      <c r="F38" s="10">
        <f>'03.2024ΕΛ'!F38</f>
        <v>0</v>
      </c>
      <c r="G38" s="140">
        <f>'03.2024ΕΛ'!G38</f>
        <v>0</v>
      </c>
      <c r="H38" s="83">
        <f>'03.2024ΕΛ'!H38</f>
        <v>0</v>
      </c>
      <c r="I38" s="160">
        <f>'03.2024ΕΛ'!I38</f>
        <v>0</v>
      </c>
      <c r="J38" s="148">
        <f>'03.2024ΕΛ'!J38</f>
        <v>0</v>
      </c>
      <c r="K38" s="157">
        <f>'03.2024ΕΛ'!K38</f>
        <v>0</v>
      </c>
      <c r="L38" s="10">
        <f>'03.2024ΕΛ'!L38</f>
        <v>0</v>
      </c>
      <c r="M38" s="140">
        <f>'03.2024ΕΛ'!M38</f>
        <v>0</v>
      </c>
      <c r="N38" s="83">
        <f>'03.2024ΕΛ'!N38</f>
        <v>0</v>
      </c>
      <c r="O38" s="160" t="str">
        <f>'03.2024ΕΛ'!O38</f>
        <v> </v>
      </c>
      <c r="P38" s="148">
        <f>'03.2024ΕΛ'!P38</f>
        <v>0</v>
      </c>
      <c r="Q38" s="157" t="str">
        <f>'03.2024ΕΛ'!Q38</f>
        <v> </v>
      </c>
      <c r="R38" s="10">
        <f>'03.2024ΕΛ'!R38</f>
        <v>0</v>
      </c>
      <c r="S38" s="140" t="str">
        <f>'03.2024ΕΛ'!S38</f>
        <v> </v>
      </c>
      <c r="T38" s="83">
        <f>'03.2024ΕΛ'!T38</f>
        <v>0</v>
      </c>
      <c r="U38" s="160">
        <f>'03.2024ΕΛ'!U38</f>
        <v>0</v>
      </c>
      <c r="V38" s="148">
        <f>'03.2024ΕΛ'!V38</f>
        <v>0</v>
      </c>
      <c r="W38" s="157">
        <f>'03.2024ΕΛ'!W38</f>
        <v>0</v>
      </c>
      <c r="X38" s="10">
        <f>'03.2024ΕΛ'!X38</f>
        <v>0</v>
      </c>
      <c r="Y38" s="140">
        <f>'03.2024ΕΛ'!Y38</f>
        <v>0</v>
      </c>
      <c r="Z38" s="83">
        <f>'03.2024ΕΛ'!Z38</f>
        <v>0</v>
      </c>
      <c r="AA38" s="160">
        <f>'03.2024ΕΛ'!AA38</f>
        <v>0</v>
      </c>
      <c r="AB38" s="148">
        <f>'03.2024ΕΛ'!AB38</f>
        <v>0</v>
      </c>
      <c r="AC38" s="157">
        <f>'03.2024ΕΛ'!AC38</f>
        <v>0</v>
      </c>
      <c r="AD38" s="10">
        <f>'03.2024ΕΛ'!AD38</f>
        <v>0</v>
      </c>
      <c r="AE38" s="140">
        <f>'03.2024ΕΛ'!AE38</f>
        <v>0</v>
      </c>
      <c r="AF38" s="83">
        <f>'03.2024ΕΛ'!AF38</f>
        <v>0</v>
      </c>
      <c r="AG38" s="160">
        <f>'03.2024ΕΛ'!AG38</f>
        <v>0</v>
      </c>
      <c r="AH38" s="148">
        <f>'03.2024ΕΛ'!AH38</f>
        <v>0</v>
      </c>
      <c r="AI38" s="157">
        <f>'03.2024ΕΛ'!AI38</f>
        <v>0</v>
      </c>
      <c r="AJ38" s="10">
        <f>'03.2024ΕΛ'!AJ38</f>
        <v>0</v>
      </c>
      <c r="AK38" s="140">
        <f>'03.2024ΕΛ'!AK38</f>
        <v>0</v>
      </c>
      <c r="AL38" s="83">
        <f>'03.2024ΕΛ'!AL38</f>
        <v>0</v>
      </c>
      <c r="AM38" s="160">
        <f>'03.2024ΕΛ'!AM38</f>
        <v>0</v>
      </c>
      <c r="AN38" s="148">
        <f>'03.2024ΕΛ'!AN38</f>
        <v>0</v>
      </c>
      <c r="AO38" s="157">
        <f>'03.2024ΕΛ'!AO38</f>
        <v>0</v>
      </c>
      <c r="AP38" s="10">
        <f>'03.2024ΕΛ'!AP38</f>
        <v>0</v>
      </c>
      <c r="AQ38" s="140">
        <f>'03.2024ΕΛ'!AQ38</f>
        <v>0</v>
      </c>
      <c r="AR38" s="83">
        <f>'03.2024ΕΛ'!AR38</f>
        <v>0</v>
      </c>
      <c r="AS38" s="160">
        <f>'03.2024ΕΛ'!AS38</f>
        <v>0</v>
      </c>
      <c r="AT38" s="148">
        <f>'03.2024ΕΛ'!AT38</f>
        <v>0</v>
      </c>
      <c r="AU38" s="157">
        <f>'03.2024ΕΛ'!AU38</f>
        <v>0</v>
      </c>
      <c r="AV38" s="10">
        <f>'03.2024ΕΛ'!AV38</f>
        <v>0</v>
      </c>
      <c r="AW38" s="140">
        <f>'03.2024ΕΛ'!AW38</f>
        <v>0</v>
      </c>
      <c r="AX38" s="83">
        <f>'03.2024ΕΛ'!AX38</f>
        <v>0</v>
      </c>
      <c r="AY38" s="160">
        <f>'03.2024ΕΛ'!AY38</f>
        <v>0</v>
      </c>
      <c r="AZ38" s="148">
        <f>'03.2024ΕΛ'!AZ38</f>
        <v>0</v>
      </c>
      <c r="BA38" s="157">
        <f>'03.2024ΕΛ'!BA38</f>
        <v>0</v>
      </c>
      <c r="BB38" s="10">
        <f>'03.2024ΕΛ'!BB38</f>
        <v>0</v>
      </c>
      <c r="BC38" s="140">
        <f>'03.2024ΕΛ'!BC38</f>
        <v>0</v>
      </c>
      <c r="BD38" s="83">
        <f>'03.2024ΕΛ'!BD38</f>
        <v>0</v>
      </c>
      <c r="BE38" s="160">
        <f>'03.2024ΕΛ'!BE38</f>
        <v>0</v>
      </c>
      <c r="BF38" s="148">
        <f>'03.2024ΕΛ'!BF38</f>
        <v>0</v>
      </c>
      <c r="BG38" s="157">
        <f>'03.2024ΕΛ'!BG38</f>
        <v>0</v>
      </c>
      <c r="BH38" s="10">
        <f>'03.2024ΕΛ'!BH38</f>
        <v>0</v>
      </c>
      <c r="BI38" s="140">
        <f>'03.2024ΕΛ'!BI38</f>
        <v>0</v>
      </c>
      <c r="BJ38" s="83">
        <f>'03.2024ΕΛ'!BJ38</f>
        <v>0</v>
      </c>
      <c r="BK38" s="160">
        <f>'03.2024ΕΛ'!BK38</f>
        <v>0</v>
      </c>
      <c r="BL38" s="148">
        <f>'03.2024ΕΛ'!BL38</f>
        <v>0</v>
      </c>
      <c r="BM38" s="157">
        <f>'03.2024ΕΛ'!BM38</f>
        <v>0</v>
      </c>
      <c r="BN38" s="10">
        <f>'03.2024ΕΛ'!BN38</f>
        <v>0</v>
      </c>
      <c r="BO38" s="140">
        <f>'03.2024ΕΛ'!BO38</f>
        <v>0</v>
      </c>
      <c r="BP38" s="83">
        <f>'03.2024ΕΛ'!BP38</f>
        <v>0</v>
      </c>
    </row>
    <row r="39" spans="1:68" s="8" customFormat="1" ht="36" customHeight="1" x14ac:dyDescent="0.3">
      <c r="A39" s="153">
        <v>6</v>
      </c>
      <c r="B39" s="168" t="s">
        <v>91</v>
      </c>
      <c r="C39" s="73">
        <f>'03.2024ΕΛ'!C39</f>
        <v>15572</v>
      </c>
      <c r="D39" s="74">
        <f>'03.2024ΕΛ'!D39</f>
        <v>0</v>
      </c>
      <c r="E39" s="74">
        <f>'03.2024ΕΛ'!E39</f>
        <v>17631282</v>
      </c>
      <c r="F39" s="74">
        <f>'03.2024ΕΛ'!F39</f>
        <v>1132.2426149499101</v>
      </c>
      <c r="G39" s="82">
        <f>'03.2024ΕΛ'!G39</f>
        <v>217579.55000000002</v>
      </c>
      <c r="H39" s="37">
        <f>'03.2024ΕΛ'!H39</f>
        <v>13.97248587207809</v>
      </c>
      <c r="I39" s="73">
        <f>'03.2024ΕΛ'!I39</f>
        <v>9680</v>
      </c>
      <c r="J39" s="74">
        <f>'03.2024ΕΛ'!J39</f>
        <v>1</v>
      </c>
      <c r="K39" s="74">
        <f>'03.2024ΕΛ'!K39</f>
        <v>10819068</v>
      </c>
      <c r="L39" s="74">
        <f>'03.2024ΕΛ'!L39</f>
        <v>1117.5568639603346</v>
      </c>
      <c r="M39" s="82">
        <f>'03.2024ΕΛ'!M39</f>
        <v>185870.38000000003</v>
      </c>
      <c r="N39" s="37">
        <f>'03.2024ΕΛ'!N39</f>
        <v>19.199502117549844</v>
      </c>
      <c r="O39" s="73">
        <f>'03.2024ΕΛ'!O39</f>
        <v>140314</v>
      </c>
      <c r="P39" s="74">
        <f>'03.2024ΕΛ'!P39</f>
        <v>0</v>
      </c>
      <c r="Q39" s="74">
        <f>'03.2024ΕΛ'!Q39</f>
        <v>301089631</v>
      </c>
      <c r="R39" s="74">
        <f>'03.2024ΕΛ'!R39</f>
        <v>2145.8274370340805</v>
      </c>
      <c r="S39" s="82">
        <f>'03.2024ΕΛ'!S39</f>
        <v>4984607.9100000011</v>
      </c>
      <c r="T39" s="37">
        <f>'03.2024ΕΛ'!T39</f>
        <v>35.52466546460083</v>
      </c>
      <c r="U39" s="73">
        <f>'03.2024ΕΛ'!U39</f>
        <v>258</v>
      </c>
      <c r="V39" s="74">
        <f>'03.2024ΕΛ'!V39</f>
        <v>0</v>
      </c>
      <c r="W39" s="74">
        <f>'03.2024ΕΛ'!W39</f>
        <v>5723082</v>
      </c>
      <c r="X39" s="74">
        <f>'03.2024ΕΛ'!X39</f>
        <v>22182.488372093023</v>
      </c>
      <c r="Y39" s="82">
        <f>'03.2024ΕΛ'!Y39</f>
        <v>38681.33</v>
      </c>
      <c r="Z39" s="37">
        <f>'03.2024ΕΛ'!Z39</f>
        <v>149.92763565891474</v>
      </c>
      <c r="AA39" s="73">
        <f>'03.2024ΕΛ'!AA39</f>
        <v>488</v>
      </c>
      <c r="AB39" s="74">
        <f>'03.2024ΕΛ'!AB39</f>
        <v>0</v>
      </c>
      <c r="AC39" s="74">
        <f>'03.2024ΕΛ'!AC39</f>
        <v>11970960</v>
      </c>
      <c r="AD39" s="74">
        <f>'03.2024ΕΛ'!AD39</f>
        <v>24530.655737704918</v>
      </c>
      <c r="AE39" s="82">
        <f>'03.2024ΕΛ'!AE39</f>
        <v>31958.469999999998</v>
      </c>
      <c r="AF39" s="37">
        <f>'03.2024ΕΛ'!AF39</f>
        <v>65.488668032786876</v>
      </c>
      <c r="AG39" s="73">
        <f>'03.2024ΕΛ'!AG39</f>
        <v>170</v>
      </c>
      <c r="AH39" s="74">
        <f>'03.2024ΕΛ'!AH39</f>
        <v>0</v>
      </c>
      <c r="AI39" s="74">
        <f>'03.2024ΕΛ'!AI39</f>
        <v>2162190</v>
      </c>
      <c r="AJ39" s="74">
        <f>'03.2024ΕΛ'!AJ39</f>
        <v>12718.764705882353</v>
      </c>
      <c r="AK39" s="82">
        <f>'03.2024ΕΛ'!AK39</f>
        <v>10289.310000000001</v>
      </c>
      <c r="AL39" s="37">
        <f>'03.2024ΕΛ'!AL39</f>
        <v>60.525352941176479</v>
      </c>
      <c r="AM39" s="73">
        <f>'03.2024ΕΛ'!AM39</f>
        <v>0</v>
      </c>
      <c r="AN39" s="74">
        <f>'03.2024ΕΛ'!AN39</f>
        <v>0</v>
      </c>
      <c r="AO39" s="74">
        <f>'03.2024ΕΛ'!AO39</f>
        <v>0</v>
      </c>
      <c r="AP39" s="74">
        <f>'03.2024ΕΛ'!AP39</f>
        <v>0</v>
      </c>
      <c r="AQ39" s="82">
        <f>'03.2024ΕΛ'!AQ39</f>
        <v>0</v>
      </c>
      <c r="AR39" s="37">
        <f>'03.2024ΕΛ'!AR39</f>
        <v>0</v>
      </c>
      <c r="AS39" s="73">
        <f>'03.2024ΕΛ'!AS39</f>
        <v>0</v>
      </c>
      <c r="AT39" s="74">
        <f>'03.2024ΕΛ'!AT39</f>
        <v>0</v>
      </c>
      <c r="AU39" s="74">
        <f>'03.2024ΕΛ'!AU39</f>
        <v>0</v>
      </c>
      <c r="AV39" s="74">
        <f>'03.2024ΕΛ'!AV39</f>
        <v>0</v>
      </c>
      <c r="AW39" s="82">
        <f>'03.2024ΕΛ'!AW39</f>
        <v>0</v>
      </c>
      <c r="AX39" s="37">
        <f>'03.2024ΕΛ'!AX39</f>
        <v>0</v>
      </c>
      <c r="AY39" s="73">
        <f>'03.2024ΕΛ'!AY39</f>
        <v>0</v>
      </c>
      <c r="AZ39" s="74">
        <f>'03.2024ΕΛ'!AZ39</f>
        <v>0</v>
      </c>
      <c r="BA39" s="74">
        <f>'03.2024ΕΛ'!BA39</f>
        <v>0</v>
      </c>
      <c r="BB39" s="74">
        <f>'03.2024ΕΛ'!BB39</f>
        <v>0</v>
      </c>
      <c r="BC39" s="82">
        <f>'03.2024ΕΛ'!BC39</f>
        <v>0</v>
      </c>
      <c r="BD39" s="37">
        <f>'03.2024ΕΛ'!BD39</f>
        <v>0</v>
      </c>
      <c r="BE39" s="73">
        <f>'03.2024ΕΛ'!BE39</f>
        <v>0</v>
      </c>
      <c r="BF39" s="74">
        <f>'03.2024ΕΛ'!BF39</f>
        <v>0</v>
      </c>
      <c r="BG39" s="74">
        <f>'03.2024ΕΛ'!BG39</f>
        <v>0</v>
      </c>
      <c r="BH39" s="74">
        <f>'03.2024ΕΛ'!BH39</f>
        <v>0</v>
      </c>
      <c r="BI39" s="82">
        <f>'03.2024ΕΛ'!BI39</f>
        <v>0</v>
      </c>
      <c r="BJ39" s="37">
        <f>'03.2024ΕΛ'!BJ39</f>
        <v>0</v>
      </c>
      <c r="BK39" s="73">
        <f>'03.2024ΕΛ'!BK39</f>
        <v>166482</v>
      </c>
      <c r="BL39" s="74">
        <f>'03.2024ΕΛ'!BL39</f>
        <v>1</v>
      </c>
      <c r="BM39" s="74">
        <f>'03.2024ΕΛ'!BM39</f>
        <v>348453032</v>
      </c>
      <c r="BN39" s="74">
        <f>'03.2024ΕΛ'!BN39</f>
        <v>2093.024705225158</v>
      </c>
      <c r="BO39" s="82">
        <f>'03.2024ΕΛ'!BO39</f>
        <v>5468986.9500000002</v>
      </c>
      <c r="BP39" s="37">
        <f>'03.2024ΕΛ'!BP39</f>
        <v>32.850122535033606</v>
      </c>
    </row>
    <row r="40" spans="1:68" s="8" customFormat="1" ht="19.5" customHeight="1" outlineLevel="1" x14ac:dyDescent="0.3">
      <c r="A40" s="154"/>
      <c r="B40" s="167" t="s">
        <v>83</v>
      </c>
      <c r="C40" s="9">
        <f>'03.2024ΕΛ'!C40</f>
        <v>15301</v>
      </c>
      <c r="D40" s="10">
        <f>'03.2024ΕΛ'!D40</f>
        <v>0</v>
      </c>
      <c r="E40" s="10">
        <f>'03.2024ΕΛ'!E40</f>
        <v>12499068</v>
      </c>
      <c r="F40" s="10">
        <f>'03.2024ΕΛ'!F40</f>
        <v>816.87915822495256</v>
      </c>
      <c r="G40" s="30">
        <f>'03.2024ΕΛ'!G40</f>
        <v>188091.58000000002</v>
      </c>
      <c r="H40" s="83">
        <f>'03.2024ΕΛ'!H40</f>
        <v>12.292763871642377</v>
      </c>
      <c r="I40" s="9">
        <f>'03.2024ΕΛ'!I40</f>
        <v>9359</v>
      </c>
      <c r="J40" s="10">
        <f>'03.2024ΕΛ'!J40</f>
        <v>0</v>
      </c>
      <c r="K40" s="10">
        <f>'03.2024ΕΛ'!K40</f>
        <v>8927286</v>
      </c>
      <c r="L40" s="10">
        <f>'03.2024ΕΛ'!L40</f>
        <v>953.87178117320229</v>
      </c>
      <c r="M40" s="30">
        <f>'03.2024ΕΛ'!M40</f>
        <v>162000.53000000003</v>
      </c>
      <c r="N40" s="83">
        <f>'03.2024ΕΛ'!N40</f>
        <v>17.309598247676035</v>
      </c>
      <c r="O40" s="9">
        <f>'03.2024ΕΛ'!O40</f>
        <v>134590</v>
      </c>
      <c r="P40" s="10">
        <f>'03.2024ΕΛ'!P40</f>
        <v>0</v>
      </c>
      <c r="Q40" s="10">
        <f>'03.2024ΕΛ'!Q40</f>
        <v>189178913</v>
      </c>
      <c r="R40" s="10">
        <f>'03.2024ΕΛ'!R40</f>
        <v>1405.5941228917452</v>
      </c>
      <c r="S40" s="30">
        <f>'03.2024ΕΛ'!S40</f>
        <v>3569423.13</v>
      </c>
      <c r="T40" s="83">
        <f>'03.2024ΕΛ'!T40</f>
        <v>26.520715729251801</v>
      </c>
      <c r="U40" s="9">
        <f>'03.2024ΕΛ'!U40</f>
        <v>238</v>
      </c>
      <c r="V40" s="10">
        <f>'03.2024ΕΛ'!V40</f>
        <v>0</v>
      </c>
      <c r="W40" s="10">
        <f>'03.2024ΕΛ'!W40</f>
        <v>162588</v>
      </c>
      <c r="X40" s="10">
        <f>'03.2024ΕΛ'!X40</f>
        <v>683.14285714285711</v>
      </c>
      <c r="Y40" s="30">
        <f>'03.2024ΕΛ'!Y40</f>
        <v>4334.0600000000004</v>
      </c>
      <c r="Z40" s="83">
        <f>'03.2024ΕΛ'!Z40</f>
        <v>18.210336134453783</v>
      </c>
      <c r="AA40" s="9">
        <f>'03.2024ΕΛ'!AA40</f>
        <v>477</v>
      </c>
      <c r="AB40" s="10">
        <f>'03.2024ΕΛ'!AB40</f>
        <v>0</v>
      </c>
      <c r="AC40" s="10">
        <f>'03.2024ΕΛ'!AC40</f>
        <v>374118</v>
      </c>
      <c r="AD40" s="10">
        <f>'03.2024ΕΛ'!AD40</f>
        <v>784.31446540880506</v>
      </c>
      <c r="AE40" s="30">
        <f>'03.2024ΕΛ'!AE40</f>
        <v>9787.2999999999993</v>
      </c>
      <c r="AF40" s="83">
        <f>'03.2024ΕΛ'!AF40</f>
        <v>20.51844863731656</v>
      </c>
      <c r="AG40" s="9">
        <f>'03.2024ΕΛ'!AG40</f>
        <v>167</v>
      </c>
      <c r="AH40" s="10">
        <f>'03.2024ΕΛ'!AH40</f>
        <v>0</v>
      </c>
      <c r="AI40" s="10">
        <f>'03.2024ΕΛ'!AI40</f>
        <v>155114</v>
      </c>
      <c r="AJ40" s="10">
        <f>'03.2024ΕΛ'!AJ40</f>
        <v>928.82634730538928</v>
      </c>
      <c r="AK40" s="30">
        <f>'03.2024ΕΛ'!AK40</f>
        <v>4376.1000000000004</v>
      </c>
      <c r="AL40" s="83">
        <f>'03.2024ΕΛ'!AL40</f>
        <v>26.204191616766469</v>
      </c>
      <c r="AM40" s="9">
        <f>'03.2024ΕΛ'!AM40</f>
        <v>0</v>
      </c>
      <c r="AN40" s="10">
        <f>'03.2024ΕΛ'!AN40</f>
        <v>0</v>
      </c>
      <c r="AO40" s="10">
        <f>'03.2024ΕΛ'!AO40</f>
        <v>0</v>
      </c>
      <c r="AP40" s="10">
        <f>'03.2024ΕΛ'!AP40</f>
        <v>0</v>
      </c>
      <c r="AQ40" s="30">
        <f>'03.2024ΕΛ'!AQ40</f>
        <v>0</v>
      </c>
      <c r="AR40" s="83">
        <f>'03.2024ΕΛ'!AR40</f>
        <v>0</v>
      </c>
      <c r="AS40" s="9">
        <f>'03.2024ΕΛ'!AS40</f>
        <v>0</v>
      </c>
      <c r="AT40" s="10">
        <f>'03.2024ΕΛ'!AT40</f>
        <v>0</v>
      </c>
      <c r="AU40" s="10">
        <f>'03.2024ΕΛ'!AU40</f>
        <v>0</v>
      </c>
      <c r="AV40" s="10">
        <f>'03.2024ΕΛ'!AV40</f>
        <v>0</v>
      </c>
      <c r="AW40" s="30">
        <f>'03.2024ΕΛ'!AW40</f>
        <v>0</v>
      </c>
      <c r="AX40" s="83">
        <f>'03.2024ΕΛ'!AX40</f>
        <v>0</v>
      </c>
      <c r="AY40" s="9">
        <f>'03.2024ΕΛ'!AY40</f>
        <v>0</v>
      </c>
      <c r="AZ40" s="10">
        <f>'03.2024ΕΛ'!AZ40</f>
        <v>0</v>
      </c>
      <c r="BA40" s="10">
        <f>'03.2024ΕΛ'!BA40</f>
        <v>0</v>
      </c>
      <c r="BB40" s="10">
        <f>'03.2024ΕΛ'!BB40</f>
        <v>0</v>
      </c>
      <c r="BC40" s="30">
        <f>'03.2024ΕΛ'!BC40</f>
        <v>0</v>
      </c>
      <c r="BD40" s="83">
        <f>'03.2024ΕΛ'!BD40</f>
        <v>0</v>
      </c>
      <c r="BE40" s="9">
        <f>'03.2024ΕΛ'!BE40</f>
        <v>0</v>
      </c>
      <c r="BF40" s="10">
        <f>'03.2024ΕΛ'!BF40</f>
        <v>0</v>
      </c>
      <c r="BG40" s="10">
        <f>'03.2024ΕΛ'!BG40</f>
        <v>0</v>
      </c>
      <c r="BH40" s="10">
        <f>'03.2024ΕΛ'!BH40</f>
        <v>0</v>
      </c>
      <c r="BI40" s="30">
        <f>'03.2024ΕΛ'!BI40</f>
        <v>0</v>
      </c>
      <c r="BJ40" s="83">
        <f>'03.2024ΕΛ'!BJ40</f>
        <v>0</v>
      </c>
      <c r="BK40" s="9">
        <f>'03.2024ΕΛ'!BK40</f>
        <v>160132</v>
      </c>
      <c r="BL40" s="10">
        <f>'03.2024ΕΛ'!BL40</f>
        <v>0</v>
      </c>
      <c r="BM40" s="10">
        <f>'03.2024ΕΛ'!BM40</f>
        <v>211297087</v>
      </c>
      <c r="BN40" s="10">
        <f>'03.2024ΕΛ'!BN40</f>
        <v>1319.5181912422252</v>
      </c>
      <c r="BO40" s="30">
        <f>'03.2024ΕΛ'!BO40</f>
        <v>3938012.6999999997</v>
      </c>
      <c r="BP40" s="83">
        <f>'03.2024ΕΛ'!BP40</f>
        <v>24.592290735143504</v>
      </c>
    </row>
    <row r="41" spans="1:68" s="8" customFormat="1" ht="19.5" customHeight="1" outlineLevel="1" x14ac:dyDescent="0.3">
      <c r="A41" s="154"/>
      <c r="B41" s="167" t="s">
        <v>84</v>
      </c>
      <c r="C41" s="9">
        <f>'03.2024ΕΛ'!C41</f>
        <v>266</v>
      </c>
      <c r="D41" s="10">
        <f>'03.2024ΕΛ'!D41</f>
        <v>0</v>
      </c>
      <c r="E41" s="10">
        <f>'03.2024ΕΛ'!E41</f>
        <v>1878745</v>
      </c>
      <c r="F41" s="10">
        <f>'03.2024ΕΛ'!F41</f>
        <v>7062.9511278195487</v>
      </c>
      <c r="G41" s="30">
        <f>'03.2024ΕΛ'!G41</f>
        <v>25245.829999999998</v>
      </c>
      <c r="H41" s="83">
        <f>'03.2024ΕΛ'!H41</f>
        <v>94.909135338345862</v>
      </c>
      <c r="I41" s="9">
        <f>'03.2024ΕΛ'!I41</f>
        <v>321</v>
      </c>
      <c r="J41" s="10">
        <f>'03.2024ΕΛ'!J41</f>
        <v>0</v>
      </c>
      <c r="K41" s="10">
        <f>'03.2024ΕΛ'!K41</f>
        <v>1358646</v>
      </c>
      <c r="L41" s="10">
        <f>'03.2024ΕΛ'!L41</f>
        <v>4232.5420560747662</v>
      </c>
      <c r="M41" s="30">
        <f>'03.2024ΕΛ'!M41</f>
        <v>23295.280000000002</v>
      </c>
      <c r="N41" s="83">
        <f>'03.2024ΕΛ'!N41</f>
        <v>72.570965732087231</v>
      </c>
      <c r="O41" s="9">
        <f>'03.2024ΕΛ'!O41</f>
        <v>5621</v>
      </c>
      <c r="P41" s="10">
        <f>'03.2024ΕΛ'!P41</f>
        <v>0</v>
      </c>
      <c r="Q41" s="10">
        <f>'03.2024ΕΛ'!Q41</f>
        <v>81399990</v>
      </c>
      <c r="R41" s="10">
        <f>'03.2024ΕΛ'!R41</f>
        <v>14481.407222914073</v>
      </c>
      <c r="S41" s="30">
        <f>'03.2024ΕΛ'!S41</f>
        <v>1350132.19</v>
      </c>
      <c r="T41" s="83">
        <f>'03.2024ΕΛ'!T41</f>
        <v>240.19430528375733</v>
      </c>
      <c r="U41" s="9">
        <f>'03.2024ΕΛ'!U41</f>
        <v>9</v>
      </c>
      <c r="V41" s="10">
        <f>'03.2024ΕΛ'!V41</f>
        <v>0</v>
      </c>
      <c r="W41" s="10">
        <f>'03.2024ΕΛ'!W41</f>
        <v>1260316</v>
      </c>
      <c r="X41" s="10">
        <f>'03.2024ΕΛ'!X41</f>
        <v>140035.11111111112</v>
      </c>
      <c r="Y41" s="30">
        <f>'03.2024ΕΛ'!Y41</f>
        <v>19784.98</v>
      </c>
      <c r="Z41" s="83">
        <f>'03.2024ΕΛ'!Z41</f>
        <v>2198.3311111111111</v>
      </c>
      <c r="AA41" s="9">
        <f>'03.2024ΕΛ'!AA41</f>
        <v>6</v>
      </c>
      <c r="AB41" s="10">
        <f>'03.2024ΕΛ'!AB41</f>
        <v>0</v>
      </c>
      <c r="AC41" s="10">
        <f>'03.2024ΕΛ'!AC41</f>
        <v>130667</v>
      </c>
      <c r="AD41" s="10">
        <f>'03.2024ΕΛ'!AD41</f>
        <v>21777.833333333332</v>
      </c>
      <c r="AE41" s="30">
        <f>'03.2024ΕΛ'!AE41</f>
        <v>2088.5700000000002</v>
      </c>
      <c r="AF41" s="83">
        <f>'03.2024ΕΛ'!AF41</f>
        <v>348.09500000000003</v>
      </c>
      <c r="AG41" s="9">
        <f>'03.2024ΕΛ'!AG41</f>
        <v>1</v>
      </c>
      <c r="AH41" s="10">
        <f>'03.2024ΕΛ'!AH41</f>
        <v>0</v>
      </c>
      <c r="AI41" s="10">
        <f>'03.2024ΕΛ'!AI41</f>
        <v>17004</v>
      </c>
      <c r="AJ41" s="10">
        <f>'03.2024ΕΛ'!AJ41</f>
        <v>17004</v>
      </c>
      <c r="AK41" s="30">
        <f>'03.2024ΕΛ'!AK41</f>
        <v>247.04</v>
      </c>
      <c r="AL41" s="83">
        <f>'03.2024ΕΛ'!AL41</f>
        <v>247.04</v>
      </c>
      <c r="AM41" s="9">
        <f>'03.2024ΕΛ'!AM41</f>
        <v>0</v>
      </c>
      <c r="AN41" s="10">
        <f>'03.2024ΕΛ'!AN41</f>
        <v>0</v>
      </c>
      <c r="AO41" s="10">
        <f>'03.2024ΕΛ'!AO41</f>
        <v>0</v>
      </c>
      <c r="AP41" s="10">
        <f>'03.2024ΕΛ'!AP41</f>
        <v>0</v>
      </c>
      <c r="AQ41" s="30">
        <f>'03.2024ΕΛ'!AQ41</f>
        <v>0</v>
      </c>
      <c r="AR41" s="83">
        <f>'03.2024ΕΛ'!AR41</f>
        <v>0</v>
      </c>
      <c r="AS41" s="9">
        <f>'03.2024ΕΛ'!AS41</f>
        <v>0</v>
      </c>
      <c r="AT41" s="10">
        <f>'03.2024ΕΛ'!AT41</f>
        <v>0</v>
      </c>
      <c r="AU41" s="10">
        <f>'03.2024ΕΛ'!AU41</f>
        <v>0</v>
      </c>
      <c r="AV41" s="10">
        <f>'03.2024ΕΛ'!AV41</f>
        <v>0</v>
      </c>
      <c r="AW41" s="30">
        <f>'03.2024ΕΛ'!AW41</f>
        <v>0</v>
      </c>
      <c r="AX41" s="83">
        <f>'03.2024ΕΛ'!AX41</f>
        <v>0</v>
      </c>
      <c r="AY41" s="9">
        <f>'03.2024ΕΛ'!AY41</f>
        <v>0</v>
      </c>
      <c r="AZ41" s="10">
        <f>'03.2024ΕΛ'!AZ41</f>
        <v>0</v>
      </c>
      <c r="BA41" s="10">
        <f>'03.2024ΕΛ'!BA41</f>
        <v>0</v>
      </c>
      <c r="BB41" s="10">
        <f>'03.2024ΕΛ'!BB41</f>
        <v>0</v>
      </c>
      <c r="BC41" s="30">
        <f>'03.2024ΕΛ'!BC41</f>
        <v>0</v>
      </c>
      <c r="BD41" s="83">
        <f>'03.2024ΕΛ'!BD41</f>
        <v>0</v>
      </c>
      <c r="BE41" s="9">
        <f>'03.2024ΕΛ'!BE41</f>
        <v>0</v>
      </c>
      <c r="BF41" s="10">
        <f>'03.2024ΕΛ'!BF41</f>
        <v>0</v>
      </c>
      <c r="BG41" s="10">
        <f>'03.2024ΕΛ'!BG41</f>
        <v>0</v>
      </c>
      <c r="BH41" s="10">
        <f>'03.2024ΕΛ'!BH41</f>
        <v>0</v>
      </c>
      <c r="BI41" s="30">
        <f>'03.2024ΕΛ'!BI41</f>
        <v>0</v>
      </c>
      <c r="BJ41" s="83">
        <f>'03.2024ΕΛ'!BJ41</f>
        <v>0</v>
      </c>
      <c r="BK41" s="9">
        <f>'03.2024ΕΛ'!BK41</f>
        <v>6224</v>
      </c>
      <c r="BL41" s="10">
        <f>'03.2024ΕΛ'!BL41</f>
        <v>0</v>
      </c>
      <c r="BM41" s="10">
        <f>'03.2024ΕΛ'!BM41</f>
        <v>86045368</v>
      </c>
      <c r="BN41" s="10">
        <f>'03.2024ΕΛ'!BN41</f>
        <v>13824.769922879177</v>
      </c>
      <c r="BO41" s="30">
        <f>'03.2024ΕΛ'!BO41</f>
        <v>1420793.8900000001</v>
      </c>
      <c r="BP41" s="83">
        <f>'03.2024ΕΛ'!BP41</f>
        <v>228.27665327763498</v>
      </c>
    </row>
    <row r="42" spans="1:68" s="8" customFormat="1" ht="19.5" customHeight="1" outlineLevel="1" x14ac:dyDescent="0.3">
      <c r="A42" s="154"/>
      <c r="B42" s="167" t="s">
        <v>29</v>
      </c>
      <c r="C42" s="9">
        <f>'03.2024ΕΛ'!C42</f>
        <v>0</v>
      </c>
      <c r="D42" s="10">
        <f>'03.2024ΕΛ'!D42</f>
        <v>0</v>
      </c>
      <c r="E42" s="10">
        <f>'03.2024ΕΛ'!E42</f>
        <v>215</v>
      </c>
      <c r="F42" s="10">
        <f>'03.2024ΕΛ'!F42</f>
        <v>0</v>
      </c>
      <c r="G42" s="30">
        <f>'03.2024ΕΛ'!G42</f>
        <v>0.22999999999999998</v>
      </c>
      <c r="H42" s="83">
        <f>'03.2024ΕΛ'!H42</f>
        <v>0</v>
      </c>
      <c r="I42" s="9">
        <f>'03.2024ΕΛ'!I42</f>
        <v>0</v>
      </c>
      <c r="J42" s="10">
        <f>'03.2024ΕΛ'!J42</f>
        <v>0</v>
      </c>
      <c r="K42" s="10">
        <f>'03.2024ΕΛ'!K42</f>
        <v>0</v>
      </c>
      <c r="L42" s="10">
        <f>'03.2024ΕΛ'!L42</f>
        <v>0</v>
      </c>
      <c r="M42" s="30">
        <f>'03.2024ΕΛ'!M42</f>
        <v>0</v>
      </c>
      <c r="N42" s="83">
        <f>'03.2024ΕΛ'!N42</f>
        <v>0</v>
      </c>
      <c r="O42" s="9" t="str">
        <f>'03.2024ΕΛ'!O42</f>
        <v> </v>
      </c>
      <c r="P42" s="10">
        <f>'03.2024ΕΛ'!P42</f>
        <v>0</v>
      </c>
      <c r="Q42" s="10" t="str">
        <f>'03.2024ΕΛ'!Q42</f>
        <v> </v>
      </c>
      <c r="R42" s="10">
        <f>'03.2024ΕΛ'!R42</f>
        <v>0</v>
      </c>
      <c r="S42" s="30" t="str">
        <f>'03.2024ΕΛ'!S42</f>
        <v> </v>
      </c>
      <c r="T42" s="83">
        <f>'03.2024ΕΛ'!T42</f>
        <v>0</v>
      </c>
      <c r="U42" s="9">
        <f>'03.2024ΕΛ'!U42</f>
        <v>0</v>
      </c>
      <c r="V42" s="10">
        <f>'03.2024ΕΛ'!V42</f>
        <v>0</v>
      </c>
      <c r="W42" s="10">
        <f>'03.2024ΕΛ'!W42</f>
        <v>0</v>
      </c>
      <c r="X42" s="10">
        <f>'03.2024ΕΛ'!X42</f>
        <v>0</v>
      </c>
      <c r="Y42" s="30">
        <f>'03.2024ΕΛ'!Y42</f>
        <v>0</v>
      </c>
      <c r="Z42" s="83">
        <f>'03.2024ΕΛ'!Z42</f>
        <v>0</v>
      </c>
      <c r="AA42" s="9">
        <f>'03.2024ΕΛ'!AA42</f>
        <v>0</v>
      </c>
      <c r="AB42" s="10">
        <f>'03.2024ΕΛ'!AB42</f>
        <v>0</v>
      </c>
      <c r="AC42" s="10">
        <f>'03.2024ΕΛ'!AC42</f>
        <v>0</v>
      </c>
      <c r="AD42" s="10">
        <f>'03.2024ΕΛ'!AD42</f>
        <v>0</v>
      </c>
      <c r="AE42" s="30">
        <f>'03.2024ΕΛ'!AE42</f>
        <v>0</v>
      </c>
      <c r="AF42" s="83">
        <f>'03.2024ΕΛ'!AF42</f>
        <v>0</v>
      </c>
      <c r="AG42" s="9">
        <f>'03.2024ΕΛ'!AG42</f>
        <v>0</v>
      </c>
      <c r="AH42" s="10">
        <f>'03.2024ΕΛ'!AH42</f>
        <v>0</v>
      </c>
      <c r="AI42" s="10">
        <f>'03.2024ΕΛ'!AI42</f>
        <v>0</v>
      </c>
      <c r="AJ42" s="10">
        <f>'03.2024ΕΛ'!AJ42</f>
        <v>0</v>
      </c>
      <c r="AK42" s="30">
        <f>'03.2024ΕΛ'!AK42</f>
        <v>0</v>
      </c>
      <c r="AL42" s="83">
        <f>'03.2024ΕΛ'!AL42</f>
        <v>0</v>
      </c>
      <c r="AM42" s="9">
        <f>'03.2024ΕΛ'!AM42</f>
        <v>0</v>
      </c>
      <c r="AN42" s="10">
        <f>'03.2024ΕΛ'!AN42</f>
        <v>0</v>
      </c>
      <c r="AO42" s="10">
        <f>'03.2024ΕΛ'!AO42</f>
        <v>0</v>
      </c>
      <c r="AP42" s="10">
        <f>'03.2024ΕΛ'!AP42</f>
        <v>0</v>
      </c>
      <c r="AQ42" s="30">
        <f>'03.2024ΕΛ'!AQ42</f>
        <v>0</v>
      </c>
      <c r="AR42" s="83">
        <f>'03.2024ΕΛ'!AR42</f>
        <v>0</v>
      </c>
      <c r="AS42" s="9">
        <f>'03.2024ΕΛ'!AS42</f>
        <v>0</v>
      </c>
      <c r="AT42" s="10">
        <f>'03.2024ΕΛ'!AT42</f>
        <v>0</v>
      </c>
      <c r="AU42" s="10">
        <f>'03.2024ΕΛ'!AU42</f>
        <v>0</v>
      </c>
      <c r="AV42" s="10">
        <f>'03.2024ΕΛ'!AV42</f>
        <v>0</v>
      </c>
      <c r="AW42" s="30">
        <f>'03.2024ΕΛ'!AW42</f>
        <v>0</v>
      </c>
      <c r="AX42" s="83">
        <f>'03.2024ΕΛ'!AX42</f>
        <v>0</v>
      </c>
      <c r="AY42" s="9">
        <f>'03.2024ΕΛ'!AY42</f>
        <v>0</v>
      </c>
      <c r="AZ42" s="10">
        <f>'03.2024ΕΛ'!AZ42</f>
        <v>0</v>
      </c>
      <c r="BA42" s="10">
        <f>'03.2024ΕΛ'!BA42</f>
        <v>0</v>
      </c>
      <c r="BB42" s="10">
        <f>'03.2024ΕΛ'!BB42</f>
        <v>0</v>
      </c>
      <c r="BC42" s="30">
        <f>'03.2024ΕΛ'!BC42</f>
        <v>0</v>
      </c>
      <c r="BD42" s="83">
        <f>'03.2024ΕΛ'!BD42</f>
        <v>0</v>
      </c>
      <c r="BE42" s="9">
        <f>'03.2024ΕΛ'!BE42</f>
        <v>0</v>
      </c>
      <c r="BF42" s="10">
        <f>'03.2024ΕΛ'!BF42</f>
        <v>0</v>
      </c>
      <c r="BG42" s="10">
        <f>'03.2024ΕΛ'!BG42</f>
        <v>0</v>
      </c>
      <c r="BH42" s="10">
        <f>'03.2024ΕΛ'!BH42</f>
        <v>0</v>
      </c>
      <c r="BI42" s="30">
        <f>'03.2024ΕΛ'!BI42</f>
        <v>0</v>
      </c>
      <c r="BJ42" s="83">
        <f>'03.2024ΕΛ'!BJ42</f>
        <v>0</v>
      </c>
      <c r="BK42" s="9">
        <f>'03.2024ΕΛ'!BK42</f>
        <v>0</v>
      </c>
      <c r="BL42" s="10">
        <f>'03.2024ΕΛ'!BL42</f>
        <v>0</v>
      </c>
      <c r="BM42" s="10">
        <f>'03.2024ΕΛ'!BM42</f>
        <v>215</v>
      </c>
      <c r="BN42" s="10">
        <f>'03.2024ΕΛ'!BN42</f>
        <v>0</v>
      </c>
      <c r="BO42" s="30">
        <f>'03.2024ΕΛ'!BO42</f>
        <v>0.22999999999999998</v>
      </c>
      <c r="BP42" s="83">
        <f>'03.2024ΕΛ'!BP42</f>
        <v>0</v>
      </c>
    </row>
    <row r="43" spans="1:68" s="15" customFormat="1" ht="19.5" customHeight="1" outlineLevel="1" x14ac:dyDescent="0.3">
      <c r="A43" s="154"/>
      <c r="B43" s="167" t="s">
        <v>85</v>
      </c>
      <c r="C43" s="9">
        <f>'03.2024ΕΛ'!C43</f>
        <v>5</v>
      </c>
      <c r="D43" s="10">
        <f>'03.2024ΕΛ'!D43</f>
        <v>0</v>
      </c>
      <c r="E43" s="10">
        <f>'03.2024ΕΛ'!E43</f>
        <v>3253254</v>
      </c>
      <c r="F43" s="10">
        <f>'03.2024ΕΛ'!F43</f>
        <v>650650.80000000005</v>
      </c>
      <c r="G43" s="30">
        <f>'03.2024ΕΛ'!G43</f>
        <v>4241.91</v>
      </c>
      <c r="H43" s="83">
        <f>'03.2024ΕΛ'!H43</f>
        <v>848.38199999999995</v>
      </c>
      <c r="I43" s="9">
        <f>'03.2024ΕΛ'!I43</f>
        <v>0</v>
      </c>
      <c r="J43" s="10">
        <f>'03.2024ΕΛ'!J43</f>
        <v>1</v>
      </c>
      <c r="K43" s="10">
        <f>'03.2024ΕΛ'!K43</f>
        <v>533136</v>
      </c>
      <c r="L43" s="10">
        <f>'03.2024ΕΛ'!L43</f>
        <v>533136</v>
      </c>
      <c r="M43" s="30">
        <f>'03.2024ΕΛ'!M43</f>
        <v>574.56999999999994</v>
      </c>
      <c r="N43" s="83">
        <f>'03.2024ΕΛ'!N43</f>
        <v>574.56999999999994</v>
      </c>
      <c r="O43" s="9">
        <f>'03.2024ΕΛ'!O43</f>
        <v>54</v>
      </c>
      <c r="P43" s="10">
        <f>'03.2024ΕΛ'!P43</f>
        <v>0</v>
      </c>
      <c r="Q43" s="10">
        <f>'03.2024ΕΛ'!Q43</f>
        <v>29567547</v>
      </c>
      <c r="R43" s="10">
        <f>'03.2024ΕΛ'!R43</f>
        <v>547547.16666666663</v>
      </c>
      <c r="S43" s="30">
        <f>'03.2024ΕΛ'!S43</f>
        <v>59863.73</v>
      </c>
      <c r="T43" s="83">
        <f>'03.2024ΕΛ'!T43</f>
        <v>1108.5875925925927</v>
      </c>
      <c r="U43" s="9">
        <f>'03.2024ΕΛ'!U43</f>
        <v>11</v>
      </c>
      <c r="V43" s="10">
        <f>'03.2024ΕΛ'!V43</f>
        <v>0</v>
      </c>
      <c r="W43" s="10">
        <f>'03.2024ΕΛ'!W43</f>
        <v>4300178</v>
      </c>
      <c r="X43" s="10">
        <f>'03.2024ΕΛ'!X43</f>
        <v>390925.27272727271</v>
      </c>
      <c r="Y43" s="30">
        <f>'03.2024ΕΛ'!Y43</f>
        <v>14562.29</v>
      </c>
      <c r="Z43" s="83">
        <f>'03.2024ΕΛ'!Z43</f>
        <v>1323.8445454545456</v>
      </c>
      <c r="AA43" s="9">
        <f>'03.2024ΕΛ'!AA43</f>
        <v>5</v>
      </c>
      <c r="AB43" s="10">
        <f>'03.2024ΕΛ'!AB43</f>
        <v>0</v>
      </c>
      <c r="AC43" s="10">
        <f>'03.2024ΕΛ'!AC43</f>
        <v>11466175</v>
      </c>
      <c r="AD43" s="10">
        <f>'03.2024ΕΛ'!AD43</f>
        <v>2293235</v>
      </c>
      <c r="AE43" s="30">
        <f>'03.2024ΕΛ'!AE43</f>
        <v>20082.599999999999</v>
      </c>
      <c r="AF43" s="83">
        <f>'03.2024ΕΛ'!AF43</f>
        <v>4016.5199999999995</v>
      </c>
      <c r="AG43" s="9">
        <f>'03.2024ΕΛ'!AG43</f>
        <v>2</v>
      </c>
      <c r="AH43" s="10">
        <f>'03.2024ΕΛ'!AH43</f>
        <v>0</v>
      </c>
      <c r="AI43" s="10">
        <f>'03.2024ΕΛ'!AI43</f>
        <v>1990072</v>
      </c>
      <c r="AJ43" s="10">
        <f>'03.2024ΕΛ'!AJ43</f>
        <v>995036</v>
      </c>
      <c r="AK43" s="30">
        <f>'03.2024ΕΛ'!AK43</f>
        <v>5666.17</v>
      </c>
      <c r="AL43" s="83">
        <f>'03.2024ΕΛ'!AL43</f>
        <v>2833.085</v>
      </c>
      <c r="AM43" s="9">
        <f>'03.2024ΕΛ'!AM43</f>
        <v>0</v>
      </c>
      <c r="AN43" s="10">
        <f>'03.2024ΕΛ'!AN43</f>
        <v>0</v>
      </c>
      <c r="AO43" s="10">
        <f>'03.2024ΕΛ'!AO43</f>
        <v>0</v>
      </c>
      <c r="AP43" s="10">
        <f>'03.2024ΕΛ'!AP43</f>
        <v>0</v>
      </c>
      <c r="AQ43" s="30">
        <f>'03.2024ΕΛ'!AQ43</f>
        <v>0</v>
      </c>
      <c r="AR43" s="83">
        <f>'03.2024ΕΛ'!AR43</f>
        <v>0</v>
      </c>
      <c r="AS43" s="9">
        <f>'03.2024ΕΛ'!AS43</f>
        <v>0</v>
      </c>
      <c r="AT43" s="10">
        <f>'03.2024ΕΛ'!AT43</f>
        <v>0</v>
      </c>
      <c r="AU43" s="10">
        <f>'03.2024ΕΛ'!AU43</f>
        <v>0</v>
      </c>
      <c r="AV43" s="10">
        <f>'03.2024ΕΛ'!AV43</f>
        <v>0</v>
      </c>
      <c r="AW43" s="30">
        <f>'03.2024ΕΛ'!AW43</f>
        <v>0</v>
      </c>
      <c r="AX43" s="83">
        <f>'03.2024ΕΛ'!AX43</f>
        <v>0</v>
      </c>
      <c r="AY43" s="9">
        <f>'03.2024ΕΛ'!AY43</f>
        <v>0</v>
      </c>
      <c r="AZ43" s="10">
        <f>'03.2024ΕΛ'!AZ43</f>
        <v>0</v>
      </c>
      <c r="BA43" s="10">
        <f>'03.2024ΕΛ'!BA43</f>
        <v>0</v>
      </c>
      <c r="BB43" s="10">
        <f>'03.2024ΕΛ'!BB43</f>
        <v>0</v>
      </c>
      <c r="BC43" s="30">
        <f>'03.2024ΕΛ'!BC43</f>
        <v>0</v>
      </c>
      <c r="BD43" s="83">
        <f>'03.2024ΕΛ'!BD43</f>
        <v>0</v>
      </c>
      <c r="BE43" s="9">
        <f>'03.2024ΕΛ'!BE43</f>
        <v>0</v>
      </c>
      <c r="BF43" s="10">
        <f>'03.2024ΕΛ'!BF43</f>
        <v>0</v>
      </c>
      <c r="BG43" s="10">
        <f>'03.2024ΕΛ'!BG43</f>
        <v>0</v>
      </c>
      <c r="BH43" s="10">
        <f>'03.2024ΕΛ'!BH43</f>
        <v>0</v>
      </c>
      <c r="BI43" s="30">
        <f>'03.2024ΕΛ'!BI43</f>
        <v>0</v>
      </c>
      <c r="BJ43" s="83">
        <f>'03.2024ΕΛ'!BJ43</f>
        <v>0</v>
      </c>
      <c r="BK43" s="9">
        <f>'03.2024ΕΛ'!BK43</f>
        <v>77</v>
      </c>
      <c r="BL43" s="10">
        <f>'03.2024ΕΛ'!BL43</f>
        <v>1</v>
      </c>
      <c r="BM43" s="10">
        <f>'03.2024ΕΛ'!BM43</f>
        <v>51110362</v>
      </c>
      <c r="BN43" s="10">
        <f>'03.2024ΕΛ'!BN43</f>
        <v>655261.05128205125</v>
      </c>
      <c r="BO43" s="30">
        <f>'03.2024ΕΛ'!BO43</f>
        <v>104991.27</v>
      </c>
      <c r="BP43" s="83">
        <f>'03.2024ΕΛ'!BP43</f>
        <v>1346.0419230769232</v>
      </c>
    </row>
    <row r="44" spans="1:68" s="15" customFormat="1" ht="19.5" customHeight="1" outlineLevel="1" thickBot="1" x14ac:dyDescent="0.35">
      <c r="A44" s="155"/>
      <c r="B44" s="167" t="s">
        <v>86</v>
      </c>
      <c r="C44" s="208">
        <f>'03.2024ΕΛ'!C44</f>
        <v>0</v>
      </c>
      <c r="D44" s="209">
        <f>'03.2024ΕΛ'!D44</f>
        <v>0</v>
      </c>
      <c r="E44" s="157">
        <f>'03.2024ΕΛ'!E44</f>
        <v>0</v>
      </c>
      <c r="F44" s="10">
        <f>'03.2024ΕΛ'!F44</f>
        <v>0</v>
      </c>
      <c r="G44" s="140">
        <f>'03.2024ΕΛ'!G44</f>
        <v>0</v>
      </c>
      <c r="H44" s="83">
        <f>'03.2024ΕΛ'!H44</f>
        <v>0</v>
      </c>
      <c r="I44" s="208">
        <f>'03.2024ΕΛ'!I44</f>
        <v>0</v>
      </c>
      <c r="J44" s="209">
        <f>'03.2024ΕΛ'!J44</f>
        <v>0</v>
      </c>
      <c r="K44" s="157">
        <f>'03.2024ΕΛ'!K44</f>
        <v>0</v>
      </c>
      <c r="L44" s="10">
        <f>'03.2024ΕΛ'!L44</f>
        <v>0</v>
      </c>
      <c r="M44" s="140">
        <f>'03.2024ΕΛ'!M44</f>
        <v>0</v>
      </c>
      <c r="N44" s="83">
        <f>'03.2024ΕΛ'!N44</f>
        <v>0</v>
      </c>
      <c r="O44" s="208">
        <f>'03.2024ΕΛ'!O44</f>
        <v>49</v>
      </c>
      <c r="P44" s="209">
        <f>'03.2024ΕΛ'!P44</f>
        <v>0</v>
      </c>
      <c r="Q44" s="157">
        <f>'03.2024ΕΛ'!Q44</f>
        <v>943181</v>
      </c>
      <c r="R44" s="10">
        <f>'03.2024ΕΛ'!R44</f>
        <v>19248.591836734693</v>
      </c>
      <c r="S44" s="140">
        <f>'03.2024ΕΛ'!S44</f>
        <v>5188.8599999999997</v>
      </c>
      <c r="T44" s="83">
        <f>'03.2024ΕΛ'!T44</f>
        <v>105.89510204081633</v>
      </c>
      <c r="U44" s="208">
        <f>'03.2024ΕΛ'!U44</f>
        <v>0</v>
      </c>
      <c r="V44" s="209">
        <f>'03.2024ΕΛ'!V44</f>
        <v>0</v>
      </c>
      <c r="W44" s="157">
        <f>'03.2024ΕΛ'!W44</f>
        <v>0</v>
      </c>
      <c r="X44" s="10">
        <f>'03.2024ΕΛ'!X44</f>
        <v>0</v>
      </c>
      <c r="Y44" s="140">
        <f>'03.2024ΕΛ'!Y44</f>
        <v>0</v>
      </c>
      <c r="Z44" s="83">
        <f>'03.2024ΕΛ'!Z44</f>
        <v>0</v>
      </c>
      <c r="AA44" s="208">
        <f>'03.2024ΕΛ'!AA44</f>
        <v>0</v>
      </c>
      <c r="AB44" s="209">
        <f>'03.2024ΕΛ'!AB44</f>
        <v>0</v>
      </c>
      <c r="AC44" s="157">
        <f>'03.2024ΕΛ'!AC44</f>
        <v>0</v>
      </c>
      <c r="AD44" s="10">
        <f>'03.2024ΕΛ'!AD44</f>
        <v>0</v>
      </c>
      <c r="AE44" s="140">
        <f>'03.2024ΕΛ'!AE44</f>
        <v>0</v>
      </c>
      <c r="AF44" s="83">
        <f>'03.2024ΕΛ'!AF44</f>
        <v>0</v>
      </c>
      <c r="AG44" s="208">
        <f>'03.2024ΕΛ'!AG44</f>
        <v>0</v>
      </c>
      <c r="AH44" s="209">
        <f>'03.2024ΕΛ'!AH44</f>
        <v>0</v>
      </c>
      <c r="AI44" s="157">
        <f>'03.2024ΕΛ'!AI44</f>
        <v>0</v>
      </c>
      <c r="AJ44" s="10">
        <f>'03.2024ΕΛ'!AJ44</f>
        <v>0</v>
      </c>
      <c r="AK44" s="140">
        <f>'03.2024ΕΛ'!AK44</f>
        <v>0</v>
      </c>
      <c r="AL44" s="83">
        <f>'03.2024ΕΛ'!AL44</f>
        <v>0</v>
      </c>
      <c r="AM44" s="208">
        <f>'03.2024ΕΛ'!AM44</f>
        <v>0</v>
      </c>
      <c r="AN44" s="209">
        <f>'03.2024ΕΛ'!AN44</f>
        <v>0</v>
      </c>
      <c r="AO44" s="157">
        <f>'03.2024ΕΛ'!AO44</f>
        <v>0</v>
      </c>
      <c r="AP44" s="10">
        <f>'03.2024ΕΛ'!AP44</f>
        <v>0</v>
      </c>
      <c r="AQ44" s="140">
        <f>'03.2024ΕΛ'!AQ44</f>
        <v>0</v>
      </c>
      <c r="AR44" s="83">
        <f>'03.2024ΕΛ'!AR44</f>
        <v>0</v>
      </c>
      <c r="AS44" s="208">
        <f>'03.2024ΕΛ'!AS44</f>
        <v>0</v>
      </c>
      <c r="AT44" s="209">
        <f>'03.2024ΕΛ'!AT44</f>
        <v>0</v>
      </c>
      <c r="AU44" s="157">
        <f>'03.2024ΕΛ'!AU44</f>
        <v>0</v>
      </c>
      <c r="AV44" s="10">
        <f>'03.2024ΕΛ'!AV44</f>
        <v>0</v>
      </c>
      <c r="AW44" s="140">
        <f>'03.2024ΕΛ'!AW44</f>
        <v>0</v>
      </c>
      <c r="AX44" s="83">
        <f>'03.2024ΕΛ'!AX44</f>
        <v>0</v>
      </c>
      <c r="AY44" s="208">
        <f>'03.2024ΕΛ'!AY44</f>
        <v>0</v>
      </c>
      <c r="AZ44" s="209">
        <f>'03.2024ΕΛ'!AZ44</f>
        <v>0</v>
      </c>
      <c r="BA44" s="157">
        <f>'03.2024ΕΛ'!BA44</f>
        <v>0</v>
      </c>
      <c r="BB44" s="10">
        <f>'03.2024ΕΛ'!BB44</f>
        <v>0</v>
      </c>
      <c r="BC44" s="140">
        <f>'03.2024ΕΛ'!BC44</f>
        <v>0</v>
      </c>
      <c r="BD44" s="83">
        <f>'03.2024ΕΛ'!BD44</f>
        <v>0</v>
      </c>
      <c r="BE44" s="208">
        <f>'03.2024ΕΛ'!BE44</f>
        <v>0</v>
      </c>
      <c r="BF44" s="209">
        <f>'03.2024ΕΛ'!BF44</f>
        <v>0</v>
      </c>
      <c r="BG44" s="157">
        <f>'03.2024ΕΛ'!BG44</f>
        <v>0</v>
      </c>
      <c r="BH44" s="10">
        <f>'03.2024ΕΛ'!BH44</f>
        <v>0</v>
      </c>
      <c r="BI44" s="140">
        <f>'03.2024ΕΛ'!BI44</f>
        <v>0</v>
      </c>
      <c r="BJ44" s="83">
        <f>'03.2024ΕΛ'!BJ44</f>
        <v>0</v>
      </c>
      <c r="BK44" s="208">
        <f>'03.2024ΕΛ'!BK44</f>
        <v>49</v>
      </c>
      <c r="BL44" s="209">
        <f>'03.2024ΕΛ'!BL44</f>
        <v>0</v>
      </c>
      <c r="BM44" s="157">
        <f>'03.2024ΕΛ'!BM44</f>
        <v>943181</v>
      </c>
      <c r="BN44" s="10">
        <f>'03.2024ΕΛ'!BN44</f>
        <v>19248.591836734693</v>
      </c>
      <c r="BO44" s="140">
        <f>'03.2024ΕΛ'!BO44</f>
        <v>5188.8599999999997</v>
      </c>
      <c r="BP44" s="83">
        <f>'03.2024ΕΛ'!BP44</f>
        <v>105.89510204081633</v>
      </c>
    </row>
    <row r="45" spans="1:68" ht="18" x14ac:dyDescent="0.3">
      <c r="A45" s="153">
        <v>7</v>
      </c>
      <c r="B45" s="168" t="s">
        <v>92</v>
      </c>
      <c r="C45" s="73">
        <f>'03.2024ΕΛ'!C45</f>
        <v>193569</v>
      </c>
      <c r="D45" s="74">
        <f>'03.2024ΕΛ'!D45</f>
        <v>0</v>
      </c>
      <c r="E45" s="74">
        <f>'03.2024ΕΛ'!E45</f>
        <v>200007035</v>
      </c>
      <c r="F45" s="74">
        <f>'03.2024ΕΛ'!F45</f>
        <v>1033.2596386818136</v>
      </c>
      <c r="G45" s="82">
        <f>'03.2024ΕΛ'!G45</f>
        <v>2739992.06</v>
      </c>
      <c r="H45" s="37">
        <f>'03.2024ΕΛ'!H45</f>
        <v>14.155118123253207</v>
      </c>
      <c r="I45" s="73">
        <f>'03.2024ΕΛ'!I45</f>
        <v>75101</v>
      </c>
      <c r="J45" s="74">
        <f>'03.2024ΕΛ'!J45</f>
        <v>1</v>
      </c>
      <c r="K45" s="74">
        <f>'03.2024ΕΛ'!K45</f>
        <v>104274558</v>
      </c>
      <c r="L45" s="74">
        <f>'03.2024ΕΛ'!L45</f>
        <v>1388.4391627386753</v>
      </c>
      <c r="M45" s="82">
        <f>'03.2024ΕΛ'!M45</f>
        <v>1585203.4</v>
      </c>
      <c r="N45" s="37">
        <f>'03.2024ΕΛ'!N45</f>
        <v>21.107339351814865</v>
      </c>
      <c r="O45" s="73">
        <f>'03.2024ΕΛ'!O45</f>
        <v>7755</v>
      </c>
      <c r="P45" s="74">
        <f>'03.2024ΕΛ'!P45</f>
        <v>0</v>
      </c>
      <c r="Q45" s="74">
        <f>'03.2024ΕΛ'!Q45</f>
        <v>12596436</v>
      </c>
      <c r="R45" s="74">
        <f>'03.2024ΕΛ'!R45</f>
        <v>1624.2986460348163</v>
      </c>
      <c r="S45" s="82">
        <f>'03.2024ΕΛ'!S45</f>
        <v>166047.79999999999</v>
      </c>
      <c r="T45" s="37">
        <f>'03.2024ΕΛ'!T45</f>
        <v>21.411708575112829</v>
      </c>
      <c r="U45" s="73">
        <f>'03.2024ΕΛ'!U45</f>
        <v>167</v>
      </c>
      <c r="V45" s="74">
        <f>'03.2024ΕΛ'!V45</f>
        <v>0</v>
      </c>
      <c r="W45" s="74">
        <f>'03.2024ΕΛ'!W45</f>
        <v>2356053</v>
      </c>
      <c r="X45" s="74">
        <f>'03.2024ΕΛ'!X45</f>
        <v>14108.101796407185</v>
      </c>
      <c r="Y45" s="82">
        <f>'03.2024ΕΛ'!Y45</f>
        <v>12202.880000000001</v>
      </c>
      <c r="Z45" s="37">
        <f>'03.2024ΕΛ'!Z45</f>
        <v>73.071137724550908</v>
      </c>
      <c r="AA45" s="73">
        <f>'03.2024ΕΛ'!AA45</f>
        <v>459</v>
      </c>
      <c r="AB45" s="74">
        <f>'03.2024ΕΛ'!AB45</f>
        <v>0</v>
      </c>
      <c r="AC45" s="74">
        <f>'03.2024ΕΛ'!AC45</f>
        <v>3204463</v>
      </c>
      <c r="AD45" s="74">
        <f>'03.2024ΕΛ'!AD45</f>
        <v>6981.4008714596948</v>
      </c>
      <c r="AE45" s="82">
        <f>'03.2024ΕΛ'!AE45</f>
        <v>18391.09</v>
      </c>
      <c r="AF45" s="37">
        <f>'03.2024ΕΛ'!AF45</f>
        <v>40.067734204793027</v>
      </c>
      <c r="AG45" s="73">
        <f>'03.2024ΕΛ'!AG45</f>
        <v>129</v>
      </c>
      <c r="AH45" s="74">
        <f>'03.2024ΕΛ'!AH45</f>
        <v>0</v>
      </c>
      <c r="AI45" s="74">
        <f>'03.2024ΕΛ'!AI45</f>
        <v>2420591</v>
      </c>
      <c r="AJ45" s="74">
        <f>'03.2024ΕΛ'!AJ45</f>
        <v>18764.271317829458</v>
      </c>
      <c r="AK45" s="82">
        <f>'03.2024ΕΛ'!AK45</f>
        <v>8108.9500000000007</v>
      </c>
      <c r="AL45" s="37">
        <f>'03.2024ΕΛ'!AL45</f>
        <v>62.86007751937985</v>
      </c>
      <c r="AM45" s="73">
        <f>'03.2024ΕΛ'!AM45</f>
        <v>0</v>
      </c>
      <c r="AN45" s="74">
        <f>'03.2024ΕΛ'!AN45</f>
        <v>0</v>
      </c>
      <c r="AO45" s="74">
        <f>'03.2024ΕΛ'!AO45</f>
        <v>0</v>
      </c>
      <c r="AP45" s="74">
        <f>'03.2024ΕΛ'!AP45</f>
        <v>0</v>
      </c>
      <c r="AQ45" s="82">
        <f>'03.2024ΕΛ'!AQ45</f>
        <v>0</v>
      </c>
      <c r="AR45" s="37">
        <f>'03.2024ΕΛ'!AR45</f>
        <v>0</v>
      </c>
      <c r="AS45" s="73">
        <f>'03.2024ΕΛ'!AS45</f>
        <v>0</v>
      </c>
      <c r="AT45" s="74">
        <f>'03.2024ΕΛ'!AT45</f>
        <v>0</v>
      </c>
      <c r="AU45" s="74">
        <f>'03.2024ΕΛ'!AU45</f>
        <v>0</v>
      </c>
      <c r="AV45" s="74">
        <f>'03.2024ΕΛ'!AV45</f>
        <v>0</v>
      </c>
      <c r="AW45" s="82">
        <f>'03.2024ΕΛ'!AW45</f>
        <v>0</v>
      </c>
      <c r="AX45" s="37">
        <f>'03.2024ΕΛ'!AX45</f>
        <v>0</v>
      </c>
      <c r="AY45" s="73">
        <f>'03.2024ΕΛ'!AY45</f>
        <v>0</v>
      </c>
      <c r="AZ45" s="74">
        <f>'03.2024ΕΛ'!AZ45</f>
        <v>0</v>
      </c>
      <c r="BA45" s="74">
        <f>'03.2024ΕΛ'!BA45</f>
        <v>0</v>
      </c>
      <c r="BB45" s="74">
        <f>'03.2024ΕΛ'!BB45</f>
        <v>0</v>
      </c>
      <c r="BC45" s="82">
        <f>'03.2024ΕΛ'!BC45</f>
        <v>0</v>
      </c>
      <c r="BD45" s="37">
        <f>'03.2024ΕΛ'!BD45</f>
        <v>0</v>
      </c>
      <c r="BE45" s="73">
        <f>'03.2024ΕΛ'!BE45</f>
        <v>0</v>
      </c>
      <c r="BF45" s="74">
        <f>'03.2024ΕΛ'!BF45</f>
        <v>0</v>
      </c>
      <c r="BG45" s="74">
        <f>'03.2024ΕΛ'!BG45</f>
        <v>0</v>
      </c>
      <c r="BH45" s="74">
        <f>'03.2024ΕΛ'!BH45</f>
        <v>0</v>
      </c>
      <c r="BI45" s="82">
        <f>'03.2024ΕΛ'!BI45</f>
        <v>0</v>
      </c>
      <c r="BJ45" s="37">
        <f>'03.2024ΕΛ'!BJ45</f>
        <v>0</v>
      </c>
      <c r="BK45" s="73">
        <f>'03.2024ΕΛ'!BK45</f>
        <v>277180</v>
      </c>
      <c r="BL45" s="74">
        <f>'03.2024ΕΛ'!BL45</f>
        <v>1</v>
      </c>
      <c r="BM45" s="74">
        <f>'03.2024ΕΛ'!BM45</f>
        <v>324858260</v>
      </c>
      <c r="BN45" s="74">
        <f>'03.2024ΕΛ'!BN45</f>
        <v>1172.0076772938983</v>
      </c>
      <c r="BO45" s="82">
        <f>'03.2024ΕΛ'!BO45</f>
        <v>4529946.18</v>
      </c>
      <c r="BP45" s="37">
        <f>'03.2024ΕΛ'!BP45</f>
        <v>16.34291737168132</v>
      </c>
    </row>
    <row r="46" spans="1:68" ht="19.5" customHeight="1" outlineLevel="1" x14ac:dyDescent="0.3">
      <c r="A46" s="154"/>
      <c r="B46" s="167" t="s">
        <v>83</v>
      </c>
      <c r="C46" s="9">
        <f>'03.2024ΕΛ'!C46</f>
        <v>189999</v>
      </c>
      <c r="D46" s="10">
        <f>'03.2024ΕΛ'!D46</f>
        <v>0</v>
      </c>
      <c r="E46" s="10">
        <f>'03.2024ΕΛ'!E46</f>
        <v>151678126</v>
      </c>
      <c r="F46" s="10">
        <f>'03.2024ΕΛ'!F46</f>
        <v>798.31012794804178</v>
      </c>
      <c r="G46" s="30">
        <f>'03.2024ΕΛ'!G46</f>
        <v>2305958.36</v>
      </c>
      <c r="H46" s="83">
        <f>'03.2024ΕΛ'!H46</f>
        <v>12.136686824667498</v>
      </c>
      <c r="I46" s="9">
        <f>'03.2024ΕΛ'!I46</f>
        <v>73364</v>
      </c>
      <c r="J46" s="10">
        <f>'03.2024ΕΛ'!J46</f>
        <v>0</v>
      </c>
      <c r="K46" s="10">
        <f>'03.2024ΕΛ'!K46</f>
        <v>71365791</v>
      </c>
      <c r="L46" s="10">
        <f>'03.2024ΕΛ'!L46</f>
        <v>972.76308543699906</v>
      </c>
      <c r="M46" s="30">
        <f>'03.2024ΕΛ'!M46</f>
        <v>1301260.8799999999</v>
      </c>
      <c r="N46" s="83">
        <f>'03.2024ΕΛ'!N46</f>
        <v>17.737049233956707</v>
      </c>
      <c r="O46" s="9">
        <f>'03.2024ΕΛ'!O46</f>
        <v>7502</v>
      </c>
      <c r="P46" s="10">
        <f>'03.2024ΕΛ'!P46</f>
        <v>0</v>
      </c>
      <c r="Q46" s="10">
        <f>'03.2024ΕΛ'!Q46</f>
        <v>6335990</v>
      </c>
      <c r="R46" s="10">
        <f>'03.2024ΕΛ'!R46</f>
        <v>844.57344708077846</v>
      </c>
      <c r="S46" s="30">
        <f>'03.2024ΕΛ'!S46</f>
        <v>120064.59</v>
      </c>
      <c r="T46" s="83">
        <f>'03.2024ΕΛ'!T46</f>
        <v>16.004344174886697</v>
      </c>
      <c r="U46" s="9">
        <f>'03.2024ΕΛ'!U46</f>
        <v>155</v>
      </c>
      <c r="V46" s="10">
        <f>'03.2024ΕΛ'!V46</f>
        <v>0</v>
      </c>
      <c r="W46" s="10">
        <f>'03.2024ΕΛ'!W46</f>
        <v>116722</v>
      </c>
      <c r="X46" s="10">
        <f>'03.2024ΕΛ'!X46</f>
        <v>753.04516129032254</v>
      </c>
      <c r="Y46" s="30">
        <f>'03.2024ΕΛ'!Y46</f>
        <v>3067.23</v>
      </c>
      <c r="Z46" s="83">
        <f>'03.2024ΕΛ'!Z46</f>
        <v>19.788580645161289</v>
      </c>
      <c r="AA46" s="9">
        <f>'03.2024ΕΛ'!AA46</f>
        <v>450</v>
      </c>
      <c r="AB46" s="10">
        <f>'03.2024ΕΛ'!AB46</f>
        <v>0</v>
      </c>
      <c r="AC46" s="10">
        <f>'03.2024ΕΛ'!AC46</f>
        <v>370942</v>
      </c>
      <c r="AD46" s="10">
        <f>'03.2024ΕΛ'!AD46</f>
        <v>824.31555555555553</v>
      </c>
      <c r="AE46" s="30">
        <f>'03.2024ΕΛ'!AE46</f>
        <v>9768.2199999999993</v>
      </c>
      <c r="AF46" s="83">
        <f>'03.2024ΕΛ'!AF46</f>
        <v>21.707155555555556</v>
      </c>
      <c r="AG46" s="9">
        <f>'03.2024ΕΛ'!AG46</f>
        <v>126</v>
      </c>
      <c r="AH46" s="10">
        <f>'03.2024ΕΛ'!AH46</f>
        <v>0</v>
      </c>
      <c r="AI46" s="10">
        <f>'03.2024ΕΛ'!AI46</f>
        <v>124353</v>
      </c>
      <c r="AJ46" s="10">
        <f>'03.2024ΕΛ'!AJ46</f>
        <v>986.92857142857144</v>
      </c>
      <c r="AK46" s="30">
        <f>'03.2024ΕΛ'!AK46</f>
        <v>3432.61</v>
      </c>
      <c r="AL46" s="83">
        <f>'03.2024ΕΛ'!AL46</f>
        <v>27.242936507936509</v>
      </c>
      <c r="AM46" s="9">
        <f>'03.2024ΕΛ'!AM46</f>
        <v>0</v>
      </c>
      <c r="AN46" s="10">
        <f>'03.2024ΕΛ'!AN46</f>
        <v>0</v>
      </c>
      <c r="AO46" s="10">
        <f>'03.2024ΕΛ'!AO46</f>
        <v>0</v>
      </c>
      <c r="AP46" s="10">
        <f>'03.2024ΕΛ'!AP46</f>
        <v>0</v>
      </c>
      <c r="AQ46" s="30">
        <f>'03.2024ΕΛ'!AQ46</f>
        <v>0</v>
      </c>
      <c r="AR46" s="83">
        <f>'03.2024ΕΛ'!AR46</f>
        <v>0</v>
      </c>
      <c r="AS46" s="9">
        <f>'03.2024ΕΛ'!AS46</f>
        <v>0</v>
      </c>
      <c r="AT46" s="10">
        <f>'03.2024ΕΛ'!AT46</f>
        <v>0</v>
      </c>
      <c r="AU46" s="10">
        <f>'03.2024ΕΛ'!AU46</f>
        <v>0</v>
      </c>
      <c r="AV46" s="10">
        <f>'03.2024ΕΛ'!AV46</f>
        <v>0</v>
      </c>
      <c r="AW46" s="30">
        <f>'03.2024ΕΛ'!AW46</f>
        <v>0</v>
      </c>
      <c r="AX46" s="83">
        <f>'03.2024ΕΛ'!AX46</f>
        <v>0</v>
      </c>
      <c r="AY46" s="9">
        <f>'03.2024ΕΛ'!AY46</f>
        <v>0</v>
      </c>
      <c r="AZ46" s="10">
        <f>'03.2024ΕΛ'!AZ46</f>
        <v>0</v>
      </c>
      <c r="BA46" s="10">
        <f>'03.2024ΕΛ'!BA46</f>
        <v>0</v>
      </c>
      <c r="BB46" s="10">
        <f>'03.2024ΕΛ'!BB46</f>
        <v>0</v>
      </c>
      <c r="BC46" s="30">
        <f>'03.2024ΕΛ'!BC46</f>
        <v>0</v>
      </c>
      <c r="BD46" s="83">
        <f>'03.2024ΕΛ'!BD46</f>
        <v>0</v>
      </c>
      <c r="BE46" s="9">
        <f>'03.2024ΕΛ'!BE46</f>
        <v>0</v>
      </c>
      <c r="BF46" s="10">
        <f>'03.2024ΕΛ'!BF46</f>
        <v>0</v>
      </c>
      <c r="BG46" s="10">
        <f>'03.2024ΕΛ'!BG46</f>
        <v>0</v>
      </c>
      <c r="BH46" s="10">
        <f>'03.2024ΕΛ'!BH46</f>
        <v>0</v>
      </c>
      <c r="BI46" s="30">
        <f>'03.2024ΕΛ'!BI46</f>
        <v>0</v>
      </c>
      <c r="BJ46" s="83">
        <f>'03.2024ΕΛ'!BJ46</f>
        <v>0</v>
      </c>
      <c r="BK46" s="9">
        <f>'03.2024ΕΛ'!BK46</f>
        <v>271596</v>
      </c>
      <c r="BL46" s="10">
        <f>'03.2024ΕΛ'!BL46</f>
        <v>0</v>
      </c>
      <c r="BM46" s="10">
        <f>'03.2024ΕΛ'!BM46</f>
        <v>229991924</v>
      </c>
      <c r="BN46" s="10">
        <f>'03.2024ΕΛ'!BN46</f>
        <v>846.81631540965259</v>
      </c>
      <c r="BO46" s="30">
        <f>'03.2024ΕΛ'!BO46</f>
        <v>3743551.8899999997</v>
      </c>
      <c r="BP46" s="83">
        <f>'03.2024ΕΛ'!BP46</f>
        <v>13.783531016657092</v>
      </c>
    </row>
    <row r="47" spans="1:68" ht="19.5" customHeight="1" outlineLevel="1" x14ac:dyDescent="0.3">
      <c r="A47" s="154"/>
      <c r="B47" s="167" t="s">
        <v>84</v>
      </c>
      <c r="C47" s="9">
        <f>'03.2024ΕΛ'!C47</f>
        <v>3549</v>
      </c>
      <c r="D47" s="10">
        <f>'03.2024ΕΛ'!D47</f>
        <v>0</v>
      </c>
      <c r="E47" s="10">
        <f>'03.2024ΕΛ'!E47</f>
        <v>30595333</v>
      </c>
      <c r="F47" s="10">
        <f>'03.2024ΕΛ'!F47</f>
        <v>8620.8320653705268</v>
      </c>
      <c r="G47" s="30">
        <f>'03.2024ΕΛ'!G47</f>
        <v>414140.76</v>
      </c>
      <c r="H47" s="83">
        <f>'03.2024ΕΛ'!H47</f>
        <v>116.69224006762468</v>
      </c>
      <c r="I47" s="9">
        <f>'03.2024ΕΛ'!I47</f>
        <v>1712</v>
      </c>
      <c r="J47" s="10">
        <f>'03.2024ΕΛ'!J47</f>
        <v>0</v>
      </c>
      <c r="K47" s="10">
        <f>'03.2024ΕΛ'!K47</f>
        <v>14197203</v>
      </c>
      <c r="L47" s="10">
        <f>'03.2024ΕΛ'!L47</f>
        <v>8292.7587616822439</v>
      </c>
      <c r="M47" s="30">
        <f>'03.2024ΕΛ'!M47</f>
        <v>237945.42</v>
      </c>
      <c r="N47" s="83">
        <f>'03.2024ΕΛ'!N47</f>
        <v>138.98681074766355</v>
      </c>
      <c r="O47" s="9">
        <f>'03.2024ΕΛ'!O47</f>
        <v>247</v>
      </c>
      <c r="P47" s="10">
        <f>'03.2024ΕΛ'!P47</f>
        <v>0</v>
      </c>
      <c r="Q47" s="10">
        <f>'03.2024ΕΛ'!Q47</f>
        <v>2339554</v>
      </c>
      <c r="R47" s="10">
        <f>'03.2024ΕΛ'!R47</f>
        <v>9471.8785425101214</v>
      </c>
      <c r="S47" s="30">
        <f>'03.2024ΕΛ'!S47</f>
        <v>39160.94</v>
      </c>
      <c r="T47" s="83">
        <f>'03.2024ΕΛ'!T47</f>
        <v>158.54631578947368</v>
      </c>
      <c r="U47" s="9">
        <f>'03.2024ΕΛ'!U47</f>
        <v>6</v>
      </c>
      <c r="V47" s="10">
        <f>'03.2024ΕΛ'!V47</f>
        <v>0</v>
      </c>
      <c r="W47" s="10">
        <f>'03.2024ΕΛ'!W47</f>
        <v>31849</v>
      </c>
      <c r="X47" s="10">
        <f>'03.2024ΕΛ'!X47</f>
        <v>5308.166666666667</v>
      </c>
      <c r="Y47" s="30">
        <f>'03.2024ΕΛ'!Y47</f>
        <v>573.95000000000005</v>
      </c>
      <c r="Z47" s="83">
        <f>'03.2024ΕΛ'!Z47</f>
        <v>95.658333333333346</v>
      </c>
      <c r="AA47" s="9">
        <f>'03.2024ΕΛ'!AA47</f>
        <v>6</v>
      </c>
      <c r="AB47" s="10">
        <f>'03.2024ΕΛ'!AB47</f>
        <v>0</v>
      </c>
      <c r="AC47" s="10">
        <f>'03.2024ΕΛ'!AC47</f>
        <v>23556</v>
      </c>
      <c r="AD47" s="10">
        <f>'03.2024ΕΛ'!AD47</f>
        <v>3926</v>
      </c>
      <c r="AE47" s="30">
        <f>'03.2024ΕΛ'!AE47</f>
        <v>420.44</v>
      </c>
      <c r="AF47" s="83">
        <f>'03.2024ΕΛ'!AF47</f>
        <v>70.073333333333338</v>
      </c>
      <c r="AG47" s="9">
        <f>'03.2024ΕΛ'!AG47</f>
        <v>0</v>
      </c>
      <c r="AH47" s="10">
        <f>'03.2024ΕΛ'!AH47</f>
        <v>0</v>
      </c>
      <c r="AI47" s="10">
        <f>'03.2024ΕΛ'!AI47</f>
        <v>0</v>
      </c>
      <c r="AJ47" s="10">
        <f>'03.2024ΕΛ'!AJ47</f>
        <v>0</v>
      </c>
      <c r="AK47" s="30">
        <f>'03.2024ΕΛ'!AK47</f>
        <v>0</v>
      </c>
      <c r="AL47" s="83">
        <f>'03.2024ΕΛ'!AL47</f>
        <v>0</v>
      </c>
      <c r="AM47" s="9">
        <f>'03.2024ΕΛ'!AM47</f>
        <v>0</v>
      </c>
      <c r="AN47" s="10">
        <f>'03.2024ΕΛ'!AN47</f>
        <v>0</v>
      </c>
      <c r="AO47" s="10">
        <f>'03.2024ΕΛ'!AO47</f>
        <v>0</v>
      </c>
      <c r="AP47" s="10">
        <f>'03.2024ΕΛ'!AP47</f>
        <v>0</v>
      </c>
      <c r="AQ47" s="30">
        <f>'03.2024ΕΛ'!AQ47</f>
        <v>0</v>
      </c>
      <c r="AR47" s="83">
        <f>'03.2024ΕΛ'!AR47</f>
        <v>0</v>
      </c>
      <c r="AS47" s="9">
        <f>'03.2024ΕΛ'!AS47</f>
        <v>0</v>
      </c>
      <c r="AT47" s="10">
        <f>'03.2024ΕΛ'!AT47</f>
        <v>0</v>
      </c>
      <c r="AU47" s="10">
        <f>'03.2024ΕΛ'!AU47</f>
        <v>0</v>
      </c>
      <c r="AV47" s="10">
        <f>'03.2024ΕΛ'!AV47</f>
        <v>0</v>
      </c>
      <c r="AW47" s="30">
        <f>'03.2024ΕΛ'!AW47</f>
        <v>0</v>
      </c>
      <c r="AX47" s="83">
        <f>'03.2024ΕΛ'!AX47</f>
        <v>0</v>
      </c>
      <c r="AY47" s="9">
        <f>'03.2024ΕΛ'!AY47</f>
        <v>0</v>
      </c>
      <c r="AZ47" s="10">
        <f>'03.2024ΕΛ'!AZ47</f>
        <v>0</v>
      </c>
      <c r="BA47" s="10">
        <f>'03.2024ΕΛ'!BA47</f>
        <v>0</v>
      </c>
      <c r="BB47" s="10">
        <f>'03.2024ΕΛ'!BB47</f>
        <v>0</v>
      </c>
      <c r="BC47" s="30">
        <f>'03.2024ΕΛ'!BC47</f>
        <v>0</v>
      </c>
      <c r="BD47" s="83">
        <f>'03.2024ΕΛ'!BD47</f>
        <v>0</v>
      </c>
      <c r="BE47" s="9">
        <f>'03.2024ΕΛ'!BE47</f>
        <v>0</v>
      </c>
      <c r="BF47" s="10">
        <f>'03.2024ΕΛ'!BF47</f>
        <v>0</v>
      </c>
      <c r="BG47" s="10">
        <f>'03.2024ΕΛ'!BG47</f>
        <v>0</v>
      </c>
      <c r="BH47" s="10">
        <f>'03.2024ΕΛ'!BH47</f>
        <v>0</v>
      </c>
      <c r="BI47" s="30">
        <f>'03.2024ΕΛ'!BI47</f>
        <v>0</v>
      </c>
      <c r="BJ47" s="83">
        <f>'03.2024ΕΛ'!BJ47</f>
        <v>0</v>
      </c>
      <c r="BK47" s="9">
        <f>'03.2024ΕΛ'!BK47</f>
        <v>5520</v>
      </c>
      <c r="BL47" s="10">
        <f>'03.2024ΕΛ'!BL47</f>
        <v>0</v>
      </c>
      <c r="BM47" s="10">
        <f>'03.2024ΕΛ'!BM47</f>
        <v>47187495</v>
      </c>
      <c r="BN47" s="10">
        <f>'03.2024ΕΛ'!BN47</f>
        <v>8548.4592391304341</v>
      </c>
      <c r="BO47" s="30">
        <f>'03.2024ΕΛ'!BO47</f>
        <v>692241.51</v>
      </c>
      <c r="BP47" s="83">
        <f>'03.2024ΕΛ'!BP47</f>
        <v>125.40607065217391</v>
      </c>
    </row>
    <row r="48" spans="1:68" ht="19.5" customHeight="1" outlineLevel="1" x14ac:dyDescent="0.3">
      <c r="A48" s="154"/>
      <c r="B48" s="167" t="s">
        <v>29</v>
      </c>
      <c r="C48" s="9">
        <f>'03.2024ΕΛ'!C48</f>
        <v>0</v>
      </c>
      <c r="D48" s="10">
        <f>'03.2024ΕΛ'!D48</f>
        <v>0</v>
      </c>
      <c r="E48" s="10">
        <f>'03.2024ΕΛ'!E48</f>
        <v>0</v>
      </c>
      <c r="F48" s="10">
        <f>'03.2024ΕΛ'!F48</f>
        <v>0</v>
      </c>
      <c r="G48" s="30">
        <f>'03.2024ΕΛ'!G48</f>
        <v>0</v>
      </c>
      <c r="H48" s="83">
        <f>'03.2024ΕΛ'!H48</f>
        <v>0</v>
      </c>
      <c r="I48" s="9">
        <f>'03.2024ΕΛ'!I48</f>
        <v>0</v>
      </c>
      <c r="J48" s="10">
        <f>'03.2024ΕΛ'!J48</f>
        <v>0</v>
      </c>
      <c r="K48" s="10">
        <f>'03.2024ΕΛ'!K48</f>
        <v>0</v>
      </c>
      <c r="L48" s="10">
        <f>'03.2024ΕΛ'!L48</f>
        <v>0</v>
      </c>
      <c r="M48" s="30">
        <f>'03.2024ΕΛ'!M48</f>
        <v>0</v>
      </c>
      <c r="N48" s="83">
        <f>'03.2024ΕΛ'!N48</f>
        <v>0</v>
      </c>
      <c r="O48" s="9" t="str">
        <f>'03.2024ΕΛ'!O48</f>
        <v> </v>
      </c>
      <c r="P48" s="10">
        <f>'03.2024ΕΛ'!P48</f>
        <v>0</v>
      </c>
      <c r="Q48" s="10" t="str">
        <f>'03.2024ΕΛ'!Q48</f>
        <v> </v>
      </c>
      <c r="R48" s="10">
        <f>'03.2024ΕΛ'!R48</f>
        <v>0</v>
      </c>
      <c r="S48" s="30" t="str">
        <f>'03.2024ΕΛ'!S48</f>
        <v> </v>
      </c>
      <c r="T48" s="83">
        <f>'03.2024ΕΛ'!T48</f>
        <v>0</v>
      </c>
      <c r="U48" s="9">
        <f>'03.2024ΕΛ'!U48</f>
        <v>0</v>
      </c>
      <c r="V48" s="10">
        <f>'03.2024ΕΛ'!V48</f>
        <v>0</v>
      </c>
      <c r="W48" s="10">
        <f>'03.2024ΕΛ'!W48</f>
        <v>0</v>
      </c>
      <c r="X48" s="10">
        <f>'03.2024ΕΛ'!X48</f>
        <v>0</v>
      </c>
      <c r="Y48" s="30">
        <f>'03.2024ΕΛ'!Y48</f>
        <v>0</v>
      </c>
      <c r="Z48" s="83">
        <f>'03.2024ΕΛ'!Z48</f>
        <v>0</v>
      </c>
      <c r="AA48" s="9">
        <f>'03.2024ΕΛ'!AA48</f>
        <v>0</v>
      </c>
      <c r="AB48" s="10">
        <f>'03.2024ΕΛ'!AB48</f>
        <v>0</v>
      </c>
      <c r="AC48" s="10">
        <f>'03.2024ΕΛ'!AC48</f>
        <v>0</v>
      </c>
      <c r="AD48" s="10">
        <f>'03.2024ΕΛ'!AD48</f>
        <v>0</v>
      </c>
      <c r="AE48" s="30">
        <f>'03.2024ΕΛ'!AE48</f>
        <v>0</v>
      </c>
      <c r="AF48" s="83">
        <f>'03.2024ΕΛ'!AF48</f>
        <v>0</v>
      </c>
      <c r="AG48" s="9">
        <f>'03.2024ΕΛ'!AG48</f>
        <v>0</v>
      </c>
      <c r="AH48" s="10">
        <f>'03.2024ΕΛ'!AH48</f>
        <v>0</v>
      </c>
      <c r="AI48" s="10">
        <f>'03.2024ΕΛ'!AI48</f>
        <v>0</v>
      </c>
      <c r="AJ48" s="10">
        <f>'03.2024ΕΛ'!AJ48</f>
        <v>0</v>
      </c>
      <c r="AK48" s="30">
        <f>'03.2024ΕΛ'!AK48</f>
        <v>0</v>
      </c>
      <c r="AL48" s="83">
        <f>'03.2024ΕΛ'!AL48</f>
        <v>0</v>
      </c>
      <c r="AM48" s="9">
        <f>'03.2024ΕΛ'!AM48</f>
        <v>0</v>
      </c>
      <c r="AN48" s="10">
        <f>'03.2024ΕΛ'!AN48</f>
        <v>0</v>
      </c>
      <c r="AO48" s="10">
        <f>'03.2024ΕΛ'!AO48</f>
        <v>0</v>
      </c>
      <c r="AP48" s="10">
        <f>'03.2024ΕΛ'!AP48</f>
        <v>0</v>
      </c>
      <c r="AQ48" s="30">
        <f>'03.2024ΕΛ'!AQ48</f>
        <v>0</v>
      </c>
      <c r="AR48" s="83">
        <f>'03.2024ΕΛ'!AR48</f>
        <v>0</v>
      </c>
      <c r="AS48" s="9">
        <f>'03.2024ΕΛ'!AS48</f>
        <v>0</v>
      </c>
      <c r="AT48" s="10">
        <f>'03.2024ΕΛ'!AT48</f>
        <v>0</v>
      </c>
      <c r="AU48" s="10">
        <f>'03.2024ΕΛ'!AU48</f>
        <v>0</v>
      </c>
      <c r="AV48" s="10">
        <f>'03.2024ΕΛ'!AV48</f>
        <v>0</v>
      </c>
      <c r="AW48" s="30">
        <f>'03.2024ΕΛ'!AW48</f>
        <v>0</v>
      </c>
      <c r="AX48" s="83">
        <f>'03.2024ΕΛ'!AX48</f>
        <v>0</v>
      </c>
      <c r="AY48" s="9">
        <f>'03.2024ΕΛ'!AY48</f>
        <v>0</v>
      </c>
      <c r="AZ48" s="10">
        <f>'03.2024ΕΛ'!AZ48</f>
        <v>0</v>
      </c>
      <c r="BA48" s="10">
        <f>'03.2024ΕΛ'!BA48</f>
        <v>0</v>
      </c>
      <c r="BB48" s="10">
        <f>'03.2024ΕΛ'!BB48</f>
        <v>0</v>
      </c>
      <c r="BC48" s="30">
        <f>'03.2024ΕΛ'!BC48</f>
        <v>0</v>
      </c>
      <c r="BD48" s="83">
        <f>'03.2024ΕΛ'!BD48</f>
        <v>0</v>
      </c>
      <c r="BE48" s="9">
        <f>'03.2024ΕΛ'!BE48</f>
        <v>0</v>
      </c>
      <c r="BF48" s="10">
        <f>'03.2024ΕΛ'!BF48</f>
        <v>0</v>
      </c>
      <c r="BG48" s="10">
        <f>'03.2024ΕΛ'!BG48</f>
        <v>0</v>
      </c>
      <c r="BH48" s="10">
        <f>'03.2024ΕΛ'!BH48</f>
        <v>0</v>
      </c>
      <c r="BI48" s="30">
        <f>'03.2024ΕΛ'!BI48</f>
        <v>0</v>
      </c>
      <c r="BJ48" s="83">
        <f>'03.2024ΕΛ'!BJ48</f>
        <v>0</v>
      </c>
      <c r="BK48" s="9">
        <f>'03.2024ΕΛ'!BK48</f>
        <v>0</v>
      </c>
      <c r="BL48" s="10">
        <f>'03.2024ΕΛ'!BL48</f>
        <v>0</v>
      </c>
      <c r="BM48" s="10">
        <f>'03.2024ΕΛ'!BM48</f>
        <v>0</v>
      </c>
      <c r="BN48" s="10">
        <f>'03.2024ΕΛ'!BN48</f>
        <v>0</v>
      </c>
      <c r="BO48" s="30">
        <f>'03.2024ΕΛ'!BO48</f>
        <v>0</v>
      </c>
      <c r="BP48" s="83">
        <f>'03.2024ΕΛ'!BP48</f>
        <v>0</v>
      </c>
    </row>
    <row r="49" spans="1:68" ht="19.5" customHeight="1" outlineLevel="1" x14ac:dyDescent="0.3">
      <c r="A49" s="154"/>
      <c r="B49" s="167" t="s">
        <v>85</v>
      </c>
      <c r="C49" s="9">
        <f>'03.2024ΕΛ'!C49</f>
        <v>21</v>
      </c>
      <c r="D49" s="10">
        <f>'03.2024ΕΛ'!D49</f>
        <v>0</v>
      </c>
      <c r="E49" s="10">
        <f>'03.2024ΕΛ'!E49</f>
        <v>17733576</v>
      </c>
      <c r="F49" s="10">
        <f>'03.2024ΕΛ'!F49</f>
        <v>844456</v>
      </c>
      <c r="G49" s="30">
        <f>'03.2024ΕΛ'!G49</f>
        <v>19892.939999999999</v>
      </c>
      <c r="H49" s="83">
        <f>'03.2024ΕΛ'!H49</f>
        <v>947.2828571428571</v>
      </c>
      <c r="I49" s="9">
        <f>'03.2024ΕΛ'!I49</f>
        <v>25</v>
      </c>
      <c r="J49" s="10">
        <f>'03.2024ΕΛ'!J49</f>
        <v>1</v>
      </c>
      <c r="K49" s="10">
        <f>'03.2024ΕΛ'!K49</f>
        <v>18711564</v>
      </c>
      <c r="L49" s="10">
        <f>'03.2024ΕΛ'!L49</f>
        <v>719675.5384615385</v>
      </c>
      <c r="M49" s="30">
        <f>'03.2024ΕΛ'!M49</f>
        <v>45997.1</v>
      </c>
      <c r="N49" s="83">
        <f>'03.2024ΕΛ'!N49</f>
        <v>1769.1192307692306</v>
      </c>
      <c r="O49" s="9">
        <f>'03.2024ΕΛ'!O49</f>
        <v>5</v>
      </c>
      <c r="P49" s="10">
        <f>'03.2024ΕΛ'!P49</f>
        <v>0</v>
      </c>
      <c r="Q49" s="10">
        <f>'03.2024ΕΛ'!Q49</f>
        <v>3920016</v>
      </c>
      <c r="R49" s="10">
        <f>'03.2024ΕΛ'!R49</f>
        <v>784003.2</v>
      </c>
      <c r="S49" s="30">
        <f>'03.2024ΕΛ'!S49</f>
        <v>6796.53</v>
      </c>
      <c r="T49" s="83">
        <f>'03.2024ΕΛ'!T49</f>
        <v>1359.306</v>
      </c>
      <c r="U49" s="9">
        <f>'03.2024ΕΛ'!U49</f>
        <v>6</v>
      </c>
      <c r="V49" s="10">
        <f>'03.2024ΕΛ'!V49</f>
        <v>0</v>
      </c>
      <c r="W49" s="10">
        <f>'03.2024ΕΛ'!W49</f>
        <v>2207482</v>
      </c>
      <c r="X49" s="10">
        <f>'03.2024ΕΛ'!X49</f>
        <v>367913.66666666669</v>
      </c>
      <c r="Y49" s="30">
        <f>'03.2024ΕΛ'!Y49</f>
        <v>8561.7000000000007</v>
      </c>
      <c r="Z49" s="83">
        <f>'03.2024ΕΛ'!Z49</f>
        <v>1426.95</v>
      </c>
      <c r="AA49" s="9">
        <f>'03.2024ΕΛ'!AA49</f>
        <v>3</v>
      </c>
      <c r="AB49" s="10">
        <f>'03.2024ΕΛ'!AB49</f>
        <v>0</v>
      </c>
      <c r="AC49" s="10">
        <f>'03.2024ΕΛ'!AC49</f>
        <v>2809965</v>
      </c>
      <c r="AD49" s="10">
        <f>'03.2024ΕΛ'!AD49</f>
        <v>936655</v>
      </c>
      <c r="AE49" s="30">
        <f>'03.2024ΕΛ'!AE49</f>
        <v>8202.43</v>
      </c>
      <c r="AF49" s="83">
        <f>'03.2024ΕΛ'!AF49</f>
        <v>2734.1433333333334</v>
      </c>
      <c r="AG49" s="9">
        <f>'03.2024ΕΛ'!AG49</f>
        <v>3</v>
      </c>
      <c r="AH49" s="10">
        <f>'03.2024ΕΛ'!AH49</f>
        <v>0</v>
      </c>
      <c r="AI49" s="10">
        <f>'03.2024ΕΛ'!AI49</f>
        <v>2296238</v>
      </c>
      <c r="AJ49" s="10">
        <f>'03.2024ΕΛ'!AJ49</f>
        <v>765412.66666666663</v>
      </c>
      <c r="AK49" s="30">
        <f>'03.2024ΕΛ'!AK49</f>
        <v>4676.34</v>
      </c>
      <c r="AL49" s="83">
        <f>'03.2024ΕΛ'!AL49</f>
        <v>1558.78</v>
      </c>
      <c r="AM49" s="9">
        <f>'03.2024ΕΛ'!AM49</f>
        <v>0</v>
      </c>
      <c r="AN49" s="10">
        <f>'03.2024ΕΛ'!AN49</f>
        <v>0</v>
      </c>
      <c r="AO49" s="10">
        <f>'03.2024ΕΛ'!AO49</f>
        <v>0</v>
      </c>
      <c r="AP49" s="10">
        <f>'03.2024ΕΛ'!AP49</f>
        <v>0</v>
      </c>
      <c r="AQ49" s="30">
        <f>'03.2024ΕΛ'!AQ49</f>
        <v>0</v>
      </c>
      <c r="AR49" s="83">
        <f>'03.2024ΕΛ'!AR49</f>
        <v>0</v>
      </c>
      <c r="AS49" s="9">
        <f>'03.2024ΕΛ'!AS49</f>
        <v>0</v>
      </c>
      <c r="AT49" s="10">
        <f>'03.2024ΕΛ'!AT49</f>
        <v>0</v>
      </c>
      <c r="AU49" s="10">
        <f>'03.2024ΕΛ'!AU49</f>
        <v>0</v>
      </c>
      <c r="AV49" s="10">
        <f>'03.2024ΕΛ'!AV49</f>
        <v>0</v>
      </c>
      <c r="AW49" s="30">
        <f>'03.2024ΕΛ'!AW49</f>
        <v>0</v>
      </c>
      <c r="AX49" s="83">
        <f>'03.2024ΕΛ'!AX49</f>
        <v>0</v>
      </c>
      <c r="AY49" s="9">
        <f>'03.2024ΕΛ'!AY49</f>
        <v>0</v>
      </c>
      <c r="AZ49" s="10">
        <f>'03.2024ΕΛ'!AZ49</f>
        <v>0</v>
      </c>
      <c r="BA49" s="10">
        <f>'03.2024ΕΛ'!BA49</f>
        <v>0</v>
      </c>
      <c r="BB49" s="10">
        <f>'03.2024ΕΛ'!BB49</f>
        <v>0</v>
      </c>
      <c r="BC49" s="30">
        <f>'03.2024ΕΛ'!BC49</f>
        <v>0</v>
      </c>
      <c r="BD49" s="83">
        <f>'03.2024ΕΛ'!BD49</f>
        <v>0</v>
      </c>
      <c r="BE49" s="9">
        <f>'03.2024ΕΛ'!BE49</f>
        <v>0</v>
      </c>
      <c r="BF49" s="10">
        <f>'03.2024ΕΛ'!BF49</f>
        <v>0</v>
      </c>
      <c r="BG49" s="10">
        <f>'03.2024ΕΛ'!BG49</f>
        <v>0</v>
      </c>
      <c r="BH49" s="10">
        <f>'03.2024ΕΛ'!BH49</f>
        <v>0</v>
      </c>
      <c r="BI49" s="30">
        <f>'03.2024ΕΛ'!BI49</f>
        <v>0</v>
      </c>
      <c r="BJ49" s="83">
        <f>'03.2024ΕΛ'!BJ49</f>
        <v>0</v>
      </c>
      <c r="BK49" s="9">
        <f>'03.2024ΕΛ'!BK49</f>
        <v>63</v>
      </c>
      <c r="BL49" s="10">
        <f>'03.2024ΕΛ'!BL49</f>
        <v>1</v>
      </c>
      <c r="BM49" s="10">
        <f>'03.2024ΕΛ'!BM49</f>
        <v>47678841</v>
      </c>
      <c r="BN49" s="10">
        <f>'03.2024ΕΛ'!BN49</f>
        <v>744981.890625</v>
      </c>
      <c r="BO49" s="30">
        <f>'03.2024ΕΛ'!BO49</f>
        <v>94127.039999999979</v>
      </c>
      <c r="BP49" s="83">
        <f>'03.2024ΕΛ'!BP49</f>
        <v>1470.7349999999997</v>
      </c>
    </row>
    <row r="50" spans="1:68" ht="19.5" customHeight="1" outlineLevel="1" thickBot="1" x14ac:dyDescent="0.35">
      <c r="A50" s="155"/>
      <c r="B50" s="167" t="s">
        <v>86</v>
      </c>
      <c r="C50" s="208">
        <f>'03.2024ΕΛ'!C50</f>
        <v>0</v>
      </c>
      <c r="D50" s="209">
        <f>'03.2024ΕΛ'!D50</f>
        <v>0</v>
      </c>
      <c r="E50" s="157">
        <f>'03.2024ΕΛ'!E50</f>
        <v>0</v>
      </c>
      <c r="F50" s="10">
        <f>'03.2024ΕΛ'!F50</f>
        <v>0</v>
      </c>
      <c r="G50" s="140">
        <f>'03.2024ΕΛ'!G50</f>
        <v>0</v>
      </c>
      <c r="H50" s="83">
        <f>'03.2024ΕΛ'!H50</f>
        <v>0</v>
      </c>
      <c r="I50" s="208">
        <f>'03.2024ΕΛ'!I50</f>
        <v>0</v>
      </c>
      <c r="J50" s="209">
        <f>'03.2024ΕΛ'!J50</f>
        <v>0</v>
      </c>
      <c r="K50" s="157">
        <f>'03.2024ΕΛ'!K50</f>
        <v>0</v>
      </c>
      <c r="L50" s="10">
        <f>'03.2024ΕΛ'!L50</f>
        <v>0</v>
      </c>
      <c r="M50" s="140">
        <f>'03.2024ΕΛ'!M50</f>
        <v>0</v>
      </c>
      <c r="N50" s="83">
        <f>'03.2024ΕΛ'!N50</f>
        <v>0</v>
      </c>
      <c r="O50" s="208">
        <f>'03.2024ΕΛ'!O50</f>
        <v>1</v>
      </c>
      <c r="P50" s="209">
        <f>'03.2024ΕΛ'!P50</f>
        <v>0</v>
      </c>
      <c r="Q50" s="157">
        <f>'03.2024ΕΛ'!Q50</f>
        <v>876</v>
      </c>
      <c r="R50" s="10">
        <f>'03.2024ΕΛ'!R50</f>
        <v>876</v>
      </c>
      <c r="S50" s="140">
        <f>'03.2024ΕΛ'!S50</f>
        <v>25.74</v>
      </c>
      <c r="T50" s="83">
        <f>'03.2024ΕΛ'!T50</f>
        <v>25.74</v>
      </c>
      <c r="U50" s="208">
        <f>'03.2024ΕΛ'!U50</f>
        <v>0</v>
      </c>
      <c r="V50" s="209">
        <f>'03.2024ΕΛ'!V50</f>
        <v>0</v>
      </c>
      <c r="W50" s="157">
        <f>'03.2024ΕΛ'!W50</f>
        <v>0</v>
      </c>
      <c r="X50" s="10">
        <f>'03.2024ΕΛ'!X50</f>
        <v>0</v>
      </c>
      <c r="Y50" s="140">
        <f>'03.2024ΕΛ'!Y50</f>
        <v>0</v>
      </c>
      <c r="Z50" s="83">
        <f>'03.2024ΕΛ'!Z50</f>
        <v>0</v>
      </c>
      <c r="AA50" s="208">
        <f>'03.2024ΕΛ'!AA50</f>
        <v>0</v>
      </c>
      <c r="AB50" s="209">
        <f>'03.2024ΕΛ'!AB50</f>
        <v>0</v>
      </c>
      <c r="AC50" s="157">
        <f>'03.2024ΕΛ'!AC50</f>
        <v>0</v>
      </c>
      <c r="AD50" s="10">
        <f>'03.2024ΕΛ'!AD50</f>
        <v>0</v>
      </c>
      <c r="AE50" s="140">
        <f>'03.2024ΕΛ'!AE50</f>
        <v>0</v>
      </c>
      <c r="AF50" s="83">
        <f>'03.2024ΕΛ'!AF50</f>
        <v>0</v>
      </c>
      <c r="AG50" s="208">
        <f>'03.2024ΕΛ'!AG50</f>
        <v>0</v>
      </c>
      <c r="AH50" s="209">
        <f>'03.2024ΕΛ'!AH50</f>
        <v>0</v>
      </c>
      <c r="AI50" s="157">
        <f>'03.2024ΕΛ'!AI50</f>
        <v>0</v>
      </c>
      <c r="AJ50" s="10">
        <f>'03.2024ΕΛ'!AJ50</f>
        <v>0</v>
      </c>
      <c r="AK50" s="140">
        <f>'03.2024ΕΛ'!AK50</f>
        <v>0</v>
      </c>
      <c r="AL50" s="83">
        <f>'03.2024ΕΛ'!AL50</f>
        <v>0</v>
      </c>
      <c r="AM50" s="208">
        <f>'03.2024ΕΛ'!AM50</f>
        <v>0</v>
      </c>
      <c r="AN50" s="209">
        <f>'03.2024ΕΛ'!AN50</f>
        <v>0</v>
      </c>
      <c r="AO50" s="157">
        <f>'03.2024ΕΛ'!AO50</f>
        <v>0</v>
      </c>
      <c r="AP50" s="10">
        <f>'03.2024ΕΛ'!AP50</f>
        <v>0</v>
      </c>
      <c r="AQ50" s="140">
        <f>'03.2024ΕΛ'!AQ50</f>
        <v>0</v>
      </c>
      <c r="AR50" s="83">
        <f>'03.2024ΕΛ'!AR50</f>
        <v>0</v>
      </c>
      <c r="AS50" s="208">
        <f>'03.2024ΕΛ'!AS50</f>
        <v>0</v>
      </c>
      <c r="AT50" s="209">
        <f>'03.2024ΕΛ'!AT50</f>
        <v>0</v>
      </c>
      <c r="AU50" s="157">
        <f>'03.2024ΕΛ'!AU50</f>
        <v>0</v>
      </c>
      <c r="AV50" s="10">
        <f>'03.2024ΕΛ'!AV50</f>
        <v>0</v>
      </c>
      <c r="AW50" s="140">
        <f>'03.2024ΕΛ'!AW50</f>
        <v>0</v>
      </c>
      <c r="AX50" s="83">
        <f>'03.2024ΕΛ'!AX50</f>
        <v>0</v>
      </c>
      <c r="AY50" s="208">
        <f>'03.2024ΕΛ'!AY50</f>
        <v>0</v>
      </c>
      <c r="AZ50" s="209">
        <f>'03.2024ΕΛ'!AZ50</f>
        <v>0</v>
      </c>
      <c r="BA50" s="157">
        <f>'03.2024ΕΛ'!BA50</f>
        <v>0</v>
      </c>
      <c r="BB50" s="10">
        <f>'03.2024ΕΛ'!BB50</f>
        <v>0</v>
      </c>
      <c r="BC50" s="140">
        <f>'03.2024ΕΛ'!BC50</f>
        <v>0</v>
      </c>
      <c r="BD50" s="83">
        <f>'03.2024ΕΛ'!BD50</f>
        <v>0</v>
      </c>
      <c r="BE50" s="208">
        <f>'03.2024ΕΛ'!BE50</f>
        <v>0</v>
      </c>
      <c r="BF50" s="209">
        <f>'03.2024ΕΛ'!BF50</f>
        <v>0</v>
      </c>
      <c r="BG50" s="157">
        <f>'03.2024ΕΛ'!BG50</f>
        <v>0</v>
      </c>
      <c r="BH50" s="10">
        <f>'03.2024ΕΛ'!BH50</f>
        <v>0</v>
      </c>
      <c r="BI50" s="140">
        <f>'03.2024ΕΛ'!BI50</f>
        <v>0</v>
      </c>
      <c r="BJ50" s="83">
        <f>'03.2024ΕΛ'!BJ50</f>
        <v>0</v>
      </c>
      <c r="BK50" s="208">
        <f>'03.2024ΕΛ'!BK50</f>
        <v>1</v>
      </c>
      <c r="BL50" s="209">
        <f>'03.2024ΕΛ'!BL50</f>
        <v>0</v>
      </c>
      <c r="BM50" s="157">
        <f>'03.2024ΕΛ'!BM50</f>
        <v>876</v>
      </c>
      <c r="BN50" s="10">
        <f>'03.2024ΕΛ'!BN50</f>
        <v>876</v>
      </c>
      <c r="BO50" s="140">
        <f>'03.2024ΕΛ'!BO50</f>
        <v>25.74</v>
      </c>
      <c r="BP50" s="83">
        <f>'03.2024ΕΛ'!BP50</f>
        <v>25.74</v>
      </c>
    </row>
    <row r="51" spans="1:68" ht="18" x14ac:dyDescent="0.3">
      <c r="A51" s="153">
        <v>8</v>
      </c>
      <c r="B51" s="168" t="s">
        <v>93</v>
      </c>
      <c r="C51" s="73">
        <f>'03.2024ΕΛ'!C51</f>
        <v>6969</v>
      </c>
      <c r="D51" s="74">
        <f>'03.2024ΕΛ'!D51</f>
        <v>0</v>
      </c>
      <c r="E51" s="74">
        <f>'03.2024ΕΛ'!E51</f>
        <v>7767529</v>
      </c>
      <c r="F51" s="74">
        <f>'03.2024ΕΛ'!F51</f>
        <v>1114.5830104749605</v>
      </c>
      <c r="G51" s="82">
        <f>'03.2024ΕΛ'!G51</f>
        <v>108876.16000000002</v>
      </c>
      <c r="H51" s="37">
        <f>'03.2024ΕΛ'!H51</f>
        <v>15.622924379394464</v>
      </c>
      <c r="I51" s="73">
        <f>'03.2024ΕΛ'!I51</f>
        <v>1071</v>
      </c>
      <c r="J51" s="74">
        <f>'03.2024ΕΛ'!J51</f>
        <v>0</v>
      </c>
      <c r="K51" s="74">
        <f>'03.2024ΕΛ'!K51</f>
        <v>7379122</v>
      </c>
      <c r="L51" s="74">
        <f>'03.2024ΕΛ'!L51</f>
        <v>6889.936507936508</v>
      </c>
      <c r="M51" s="82">
        <f>'03.2024ΕΛ'!M51</f>
        <v>32341.550000000003</v>
      </c>
      <c r="N51" s="37">
        <f>'03.2024ΕΛ'!N51</f>
        <v>30.197525676937445</v>
      </c>
      <c r="O51" s="73">
        <f>'03.2024ΕΛ'!O51</f>
        <v>882</v>
      </c>
      <c r="P51" s="74">
        <f>'03.2024ΕΛ'!P51</f>
        <v>0</v>
      </c>
      <c r="Q51" s="74">
        <f>'03.2024ΕΛ'!Q51</f>
        <v>3384816</v>
      </c>
      <c r="R51" s="74">
        <f>'03.2024ΕΛ'!R51</f>
        <v>3837.6598639455783</v>
      </c>
      <c r="S51" s="82">
        <f>'03.2024ΕΛ'!S51</f>
        <v>41854.79</v>
      </c>
      <c r="T51" s="37">
        <f>'03.2024ΕΛ'!T51</f>
        <v>47.454410430839005</v>
      </c>
      <c r="U51" s="73">
        <f>'03.2024ΕΛ'!U51</f>
        <v>32</v>
      </c>
      <c r="V51" s="74">
        <f>'03.2024ΕΛ'!V51</f>
        <v>0</v>
      </c>
      <c r="W51" s="74">
        <f>'03.2024ΕΛ'!W51</f>
        <v>1685836</v>
      </c>
      <c r="X51" s="74">
        <f>'03.2024ΕΛ'!X51</f>
        <v>52682.375</v>
      </c>
      <c r="Y51" s="82">
        <f>'03.2024ΕΛ'!Y51</f>
        <v>9265.98</v>
      </c>
      <c r="Z51" s="37">
        <f>'03.2024ΕΛ'!Z51</f>
        <v>289.56187499999999</v>
      </c>
      <c r="AA51" s="73">
        <f>'03.2024ΕΛ'!AA51</f>
        <v>142</v>
      </c>
      <c r="AB51" s="74">
        <f>'03.2024ΕΛ'!AB51</f>
        <v>0</v>
      </c>
      <c r="AC51" s="74">
        <f>'03.2024ΕΛ'!AC51</f>
        <v>532619</v>
      </c>
      <c r="AD51" s="74">
        <f>'03.2024ΕΛ'!AD51</f>
        <v>3750.8380281690143</v>
      </c>
      <c r="AE51" s="82">
        <f>'03.2024ΕΛ'!AE51</f>
        <v>9442.4</v>
      </c>
      <c r="AF51" s="37">
        <f>'03.2024ΕΛ'!AF51</f>
        <v>66.495774647887316</v>
      </c>
      <c r="AG51" s="73">
        <f>'03.2024ΕΛ'!AG51</f>
        <v>41</v>
      </c>
      <c r="AH51" s="74">
        <f>'03.2024ΕΛ'!AH51</f>
        <v>0</v>
      </c>
      <c r="AI51" s="74">
        <f>'03.2024ΕΛ'!AI51</f>
        <v>3082523</v>
      </c>
      <c r="AJ51" s="74">
        <f>'03.2024ΕΛ'!AJ51</f>
        <v>75183.487804878052</v>
      </c>
      <c r="AK51" s="82">
        <f>'03.2024ΕΛ'!AK51</f>
        <v>34548.39</v>
      </c>
      <c r="AL51" s="37">
        <f>'03.2024ΕΛ'!AL51</f>
        <v>842.64365853658535</v>
      </c>
      <c r="AM51" s="73">
        <f>'03.2024ΕΛ'!AM51</f>
        <v>0</v>
      </c>
      <c r="AN51" s="74">
        <f>'03.2024ΕΛ'!AN51</f>
        <v>0</v>
      </c>
      <c r="AO51" s="74">
        <f>'03.2024ΕΛ'!AO51</f>
        <v>0</v>
      </c>
      <c r="AP51" s="74">
        <f>'03.2024ΕΛ'!AP51</f>
        <v>0</v>
      </c>
      <c r="AQ51" s="82">
        <f>'03.2024ΕΛ'!AQ51</f>
        <v>0</v>
      </c>
      <c r="AR51" s="37">
        <f>'03.2024ΕΛ'!AR51</f>
        <v>0</v>
      </c>
      <c r="AS51" s="73">
        <f>'03.2024ΕΛ'!AS51</f>
        <v>0</v>
      </c>
      <c r="AT51" s="74">
        <f>'03.2024ΕΛ'!AT51</f>
        <v>0</v>
      </c>
      <c r="AU51" s="74">
        <f>'03.2024ΕΛ'!AU51</f>
        <v>0</v>
      </c>
      <c r="AV51" s="74">
        <f>'03.2024ΕΛ'!AV51</f>
        <v>0</v>
      </c>
      <c r="AW51" s="82">
        <f>'03.2024ΕΛ'!AW51</f>
        <v>0</v>
      </c>
      <c r="AX51" s="37">
        <f>'03.2024ΕΛ'!AX51</f>
        <v>0</v>
      </c>
      <c r="AY51" s="73">
        <f>'03.2024ΕΛ'!AY51</f>
        <v>0</v>
      </c>
      <c r="AZ51" s="74">
        <f>'03.2024ΕΛ'!AZ51</f>
        <v>0</v>
      </c>
      <c r="BA51" s="74">
        <f>'03.2024ΕΛ'!BA51</f>
        <v>0</v>
      </c>
      <c r="BB51" s="74">
        <f>'03.2024ΕΛ'!BB51</f>
        <v>0</v>
      </c>
      <c r="BC51" s="82">
        <f>'03.2024ΕΛ'!BC51</f>
        <v>0</v>
      </c>
      <c r="BD51" s="37">
        <f>'03.2024ΕΛ'!BD51</f>
        <v>0</v>
      </c>
      <c r="BE51" s="73">
        <f>'03.2024ΕΛ'!BE51</f>
        <v>0</v>
      </c>
      <c r="BF51" s="74">
        <f>'03.2024ΕΛ'!BF51</f>
        <v>0</v>
      </c>
      <c r="BG51" s="74">
        <f>'03.2024ΕΛ'!BG51</f>
        <v>0</v>
      </c>
      <c r="BH51" s="74">
        <f>'03.2024ΕΛ'!BH51</f>
        <v>0</v>
      </c>
      <c r="BI51" s="82">
        <f>'03.2024ΕΛ'!BI51</f>
        <v>0</v>
      </c>
      <c r="BJ51" s="37">
        <f>'03.2024ΕΛ'!BJ51</f>
        <v>0</v>
      </c>
      <c r="BK51" s="73">
        <f>'03.2024ΕΛ'!BK51</f>
        <v>9137</v>
      </c>
      <c r="BL51" s="74">
        <f>'03.2024ΕΛ'!BL51</f>
        <v>0</v>
      </c>
      <c r="BM51" s="74">
        <f>'03.2024ΕΛ'!BM51</f>
        <v>22542742</v>
      </c>
      <c r="BN51" s="74">
        <f>'03.2024ΕΛ'!BN51</f>
        <v>2467.1929517347048</v>
      </c>
      <c r="BO51" s="82">
        <f>'03.2024ΕΛ'!BO51</f>
        <v>236329.27</v>
      </c>
      <c r="BP51" s="37">
        <f>'03.2024ΕΛ'!BP51</f>
        <v>25.865083725511656</v>
      </c>
    </row>
    <row r="52" spans="1:68" ht="19.5" customHeight="1" outlineLevel="1" x14ac:dyDescent="0.3">
      <c r="A52" s="154"/>
      <c r="B52" s="167" t="s">
        <v>83</v>
      </c>
      <c r="C52" s="9">
        <f>'03.2024ΕΛ'!C52</f>
        <v>6701</v>
      </c>
      <c r="D52" s="10">
        <f>'03.2024ΕΛ'!D52</f>
        <v>0</v>
      </c>
      <c r="E52" s="10">
        <f>'03.2024ΕΛ'!E52</f>
        <v>5913613</v>
      </c>
      <c r="F52" s="10">
        <f>'03.2024ΕΛ'!F52</f>
        <v>882.49708998656922</v>
      </c>
      <c r="G52" s="30">
        <f>'03.2024ΕΛ'!G52</f>
        <v>88188.37000000001</v>
      </c>
      <c r="H52" s="83">
        <f>'03.2024ΕΛ'!H52</f>
        <v>13.160479032980154</v>
      </c>
      <c r="I52" s="9">
        <f>'03.2024ΕΛ'!I52</f>
        <v>991</v>
      </c>
      <c r="J52" s="10">
        <f>'03.2024ΕΛ'!J52</f>
        <v>0</v>
      </c>
      <c r="K52" s="10">
        <f>'03.2024ΕΛ'!K52</f>
        <v>806467</v>
      </c>
      <c r="L52" s="10">
        <f>'03.2024ΕΛ'!L52</f>
        <v>813.7911200807265</v>
      </c>
      <c r="M52" s="30">
        <f>'03.2024ΕΛ'!M52</f>
        <v>15079.470000000001</v>
      </c>
      <c r="N52" s="83">
        <f>'03.2024ΕΛ'!N52</f>
        <v>15.216417759838547</v>
      </c>
      <c r="O52" s="9">
        <f>'03.2024ΕΛ'!O52</f>
        <v>811</v>
      </c>
      <c r="P52" s="10">
        <f>'03.2024ΕΛ'!P52</f>
        <v>0</v>
      </c>
      <c r="Q52" s="10">
        <f>'03.2024ΕΛ'!Q52</f>
        <v>774988</v>
      </c>
      <c r="R52" s="10">
        <f>'03.2024ΕΛ'!R52</f>
        <v>955.59556103575835</v>
      </c>
      <c r="S52" s="30">
        <f>'03.2024ΕΛ'!S52</f>
        <v>14632.91</v>
      </c>
      <c r="T52" s="83">
        <f>'03.2024ΕΛ'!T52</f>
        <v>18.043045622688041</v>
      </c>
      <c r="U52" s="9">
        <f>'03.2024ΕΛ'!U52</f>
        <v>28</v>
      </c>
      <c r="V52" s="10">
        <f>'03.2024ΕΛ'!V52</f>
        <v>0</v>
      </c>
      <c r="W52" s="10">
        <f>'03.2024ΕΛ'!W52</f>
        <v>29376</v>
      </c>
      <c r="X52" s="10">
        <f>'03.2024ΕΛ'!X52</f>
        <v>1049.1428571428571</v>
      </c>
      <c r="Y52" s="30">
        <f>'03.2024ΕΛ'!Y52</f>
        <v>729.54</v>
      </c>
      <c r="Z52" s="83">
        <f>'03.2024ΕΛ'!Z52</f>
        <v>26.055</v>
      </c>
      <c r="AA52" s="9">
        <f>'03.2024ΕΛ'!AA52</f>
        <v>140</v>
      </c>
      <c r="AB52" s="10">
        <f>'03.2024ΕΛ'!AB52</f>
        <v>0</v>
      </c>
      <c r="AC52" s="10">
        <f>'03.2024ΕΛ'!AC52</f>
        <v>126475</v>
      </c>
      <c r="AD52" s="10">
        <f>'03.2024ΕΛ'!AD52</f>
        <v>903.39285714285711</v>
      </c>
      <c r="AE52" s="30">
        <f>'03.2024ΕΛ'!AE52</f>
        <v>3272.04</v>
      </c>
      <c r="AF52" s="83">
        <f>'03.2024ΕΛ'!AF52</f>
        <v>23.371714285714287</v>
      </c>
      <c r="AG52" s="9">
        <f>'03.2024ΕΛ'!AG52</f>
        <v>38</v>
      </c>
      <c r="AH52" s="10">
        <f>'03.2024ΕΛ'!AH52</f>
        <v>0</v>
      </c>
      <c r="AI52" s="10">
        <f>'03.2024ΕΛ'!AI52</f>
        <v>40992</v>
      </c>
      <c r="AJ52" s="10">
        <f>'03.2024ΕΛ'!AJ52</f>
        <v>1078.7368421052631</v>
      </c>
      <c r="AK52" s="30">
        <f>'03.2024ΕΛ'!AK52</f>
        <v>1105.43</v>
      </c>
      <c r="AL52" s="83">
        <f>'03.2024ΕΛ'!AL52</f>
        <v>29.090263157894739</v>
      </c>
      <c r="AM52" s="9">
        <f>'03.2024ΕΛ'!AM52</f>
        <v>0</v>
      </c>
      <c r="AN52" s="10">
        <f>'03.2024ΕΛ'!AN52</f>
        <v>0</v>
      </c>
      <c r="AO52" s="10">
        <f>'03.2024ΕΛ'!AO52</f>
        <v>0</v>
      </c>
      <c r="AP52" s="10">
        <f>'03.2024ΕΛ'!AP52</f>
        <v>0</v>
      </c>
      <c r="AQ52" s="30">
        <f>'03.2024ΕΛ'!AQ52</f>
        <v>0</v>
      </c>
      <c r="AR52" s="83">
        <f>'03.2024ΕΛ'!AR52</f>
        <v>0</v>
      </c>
      <c r="AS52" s="9">
        <f>'03.2024ΕΛ'!AS52</f>
        <v>0</v>
      </c>
      <c r="AT52" s="10">
        <f>'03.2024ΕΛ'!AT52</f>
        <v>0</v>
      </c>
      <c r="AU52" s="10">
        <f>'03.2024ΕΛ'!AU52</f>
        <v>0</v>
      </c>
      <c r="AV52" s="10">
        <f>'03.2024ΕΛ'!AV52</f>
        <v>0</v>
      </c>
      <c r="AW52" s="30">
        <f>'03.2024ΕΛ'!AW52</f>
        <v>0</v>
      </c>
      <c r="AX52" s="83">
        <f>'03.2024ΕΛ'!AX52</f>
        <v>0</v>
      </c>
      <c r="AY52" s="9">
        <f>'03.2024ΕΛ'!AY52</f>
        <v>0</v>
      </c>
      <c r="AZ52" s="10">
        <f>'03.2024ΕΛ'!AZ52</f>
        <v>0</v>
      </c>
      <c r="BA52" s="10">
        <f>'03.2024ΕΛ'!BA52</f>
        <v>0</v>
      </c>
      <c r="BB52" s="10">
        <f>'03.2024ΕΛ'!BB52</f>
        <v>0</v>
      </c>
      <c r="BC52" s="30">
        <f>'03.2024ΕΛ'!BC52</f>
        <v>0</v>
      </c>
      <c r="BD52" s="83">
        <f>'03.2024ΕΛ'!BD52</f>
        <v>0</v>
      </c>
      <c r="BE52" s="9">
        <f>'03.2024ΕΛ'!BE52</f>
        <v>0</v>
      </c>
      <c r="BF52" s="10">
        <f>'03.2024ΕΛ'!BF52</f>
        <v>0</v>
      </c>
      <c r="BG52" s="10">
        <f>'03.2024ΕΛ'!BG52</f>
        <v>0</v>
      </c>
      <c r="BH52" s="10">
        <f>'03.2024ΕΛ'!BH52</f>
        <v>0</v>
      </c>
      <c r="BI52" s="30">
        <f>'03.2024ΕΛ'!BI52</f>
        <v>0</v>
      </c>
      <c r="BJ52" s="83">
        <f>'03.2024ΕΛ'!BJ52</f>
        <v>0</v>
      </c>
      <c r="BK52" s="9">
        <f>'03.2024ΕΛ'!BK52</f>
        <v>8709</v>
      </c>
      <c r="BL52" s="10">
        <f>'03.2024ΕΛ'!BL52</f>
        <v>0</v>
      </c>
      <c r="BM52" s="10">
        <f>'03.2024ΕΛ'!BM52</f>
        <v>7691911</v>
      </c>
      <c r="BN52" s="10">
        <f>'03.2024ΕΛ'!BN52</f>
        <v>883.21403146170633</v>
      </c>
      <c r="BO52" s="30">
        <f>'03.2024ΕΛ'!BO52</f>
        <v>123007.76</v>
      </c>
      <c r="BP52" s="83">
        <f>'03.2024ΕΛ'!BP52</f>
        <v>14.124211734986794</v>
      </c>
    </row>
    <row r="53" spans="1:68" ht="19.5" customHeight="1" outlineLevel="1" x14ac:dyDescent="0.3">
      <c r="A53" s="154"/>
      <c r="B53" s="167" t="s">
        <v>84</v>
      </c>
      <c r="C53" s="9">
        <f>'03.2024ΕΛ'!C53</f>
        <v>266</v>
      </c>
      <c r="D53" s="10">
        <f>'03.2024ΕΛ'!D53</f>
        <v>0</v>
      </c>
      <c r="E53" s="10">
        <f>'03.2024ΕΛ'!E53</f>
        <v>1380786</v>
      </c>
      <c r="F53" s="10">
        <f>'03.2024ΕΛ'!F53</f>
        <v>5190.9248120300754</v>
      </c>
      <c r="G53" s="30">
        <f>'03.2024ΕΛ'!G53</f>
        <v>19933.52</v>
      </c>
      <c r="H53" s="83">
        <f>'03.2024ΕΛ'!H53</f>
        <v>74.93804511278195</v>
      </c>
      <c r="I53" s="9">
        <f>'03.2024ΕΛ'!I53</f>
        <v>76</v>
      </c>
      <c r="J53" s="10">
        <f>'03.2024ΕΛ'!J53</f>
        <v>0</v>
      </c>
      <c r="K53" s="10">
        <f>'03.2024ΕΛ'!K53</f>
        <v>598575</v>
      </c>
      <c r="L53" s="10">
        <f>'03.2024ΕΛ'!L53</f>
        <v>7875.9868421052633</v>
      </c>
      <c r="M53" s="30">
        <f>'03.2024ΕΛ'!M53</f>
        <v>10362.670000000002</v>
      </c>
      <c r="N53" s="83">
        <f>'03.2024ΕΛ'!N53</f>
        <v>136.35092105263161</v>
      </c>
      <c r="O53" s="9">
        <f>'03.2024ΕΛ'!O53</f>
        <v>70</v>
      </c>
      <c r="P53" s="10">
        <f>'03.2024ΕΛ'!P53</f>
        <v>0</v>
      </c>
      <c r="Q53" s="10">
        <f>'03.2024ΕΛ'!Q53</f>
        <v>1320125</v>
      </c>
      <c r="R53" s="10">
        <f>'03.2024ΕΛ'!R53</f>
        <v>18858.928571428572</v>
      </c>
      <c r="S53" s="30">
        <f>'03.2024ΕΛ'!S53</f>
        <v>21801.24</v>
      </c>
      <c r="T53" s="83">
        <f>'03.2024ΕΛ'!T53</f>
        <v>311.44628571428575</v>
      </c>
      <c r="U53" s="9">
        <f>'03.2024ΕΛ'!U53</f>
        <v>3</v>
      </c>
      <c r="V53" s="10">
        <f>'03.2024ΕΛ'!V53</f>
        <v>0</v>
      </c>
      <c r="W53" s="10">
        <f>'03.2024ΕΛ'!W53</f>
        <v>161821</v>
      </c>
      <c r="X53" s="10">
        <f>'03.2024ΕΛ'!X53</f>
        <v>53940.333333333336</v>
      </c>
      <c r="Y53" s="30">
        <f>'03.2024ΕΛ'!Y53</f>
        <v>2567.27</v>
      </c>
      <c r="Z53" s="83">
        <f>'03.2024ΕΛ'!Z53</f>
        <v>855.75666666666666</v>
      </c>
      <c r="AA53" s="9">
        <f>'03.2024ΕΛ'!AA53</f>
        <v>2</v>
      </c>
      <c r="AB53" s="10">
        <f>'03.2024ΕΛ'!AB53</f>
        <v>0</v>
      </c>
      <c r="AC53" s="10">
        <f>'03.2024ΕΛ'!AC53</f>
        <v>406144</v>
      </c>
      <c r="AD53" s="10">
        <f>'03.2024ΕΛ'!AD53</f>
        <v>203072</v>
      </c>
      <c r="AE53" s="30">
        <f>'03.2024ΕΛ'!AE53</f>
        <v>6170.36</v>
      </c>
      <c r="AF53" s="83">
        <f>'03.2024ΕΛ'!AF53</f>
        <v>3085.18</v>
      </c>
      <c r="AG53" s="9">
        <f>'03.2024ΕΛ'!AG53</f>
        <v>2</v>
      </c>
      <c r="AH53" s="10">
        <f>'03.2024ΕΛ'!AH53</f>
        <v>0</v>
      </c>
      <c r="AI53" s="10">
        <f>'03.2024ΕΛ'!AI53</f>
        <v>2368080</v>
      </c>
      <c r="AJ53" s="10">
        <f>'03.2024ΕΛ'!AJ53</f>
        <v>1184040</v>
      </c>
      <c r="AK53" s="30">
        <f>'03.2024ΕΛ'!AK53</f>
        <v>30849.29</v>
      </c>
      <c r="AL53" s="83">
        <f>'03.2024ΕΛ'!AL53</f>
        <v>15424.645</v>
      </c>
      <c r="AM53" s="9">
        <f>'03.2024ΕΛ'!AM53</f>
        <v>0</v>
      </c>
      <c r="AN53" s="10">
        <f>'03.2024ΕΛ'!AN53</f>
        <v>0</v>
      </c>
      <c r="AO53" s="10">
        <f>'03.2024ΕΛ'!AO53</f>
        <v>0</v>
      </c>
      <c r="AP53" s="10">
        <f>'03.2024ΕΛ'!AP53</f>
        <v>0</v>
      </c>
      <c r="AQ53" s="30">
        <f>'03.2024ΕΛ'!AQ53</f>
        <v>0</v>
      </c>
      <c r="AR53" s="83">
        <f>'03.2024ΕΛ'!AR53</f>
        <v>0</v>
      </c>
      <c r="AS53" s="9">
        <f>'03.2024ΕΛ'!AS53</f>
        <v>0</v>
      </c>
      <c r="AT53" s="10">
        <f>'03.2024ΕΛ'!AT53</f>
        <v>0</v>
      </c>
      <c r="AU53" s="10">
        <f>'03.2024ΕΛ'!AU53</f>
        <v>0</v>
      </c>
      <c r="AV53" s="10">
        <f>'03.2024ΕΛ'!AV53</f>
        <v>0</v>
      </c>
      <c r="AW53" s="30">
        <f>'03.2024ΕΛ'!AW53</f>
        <v>0</v>
      </c>
      <c r="AX53" s="83">
        <f>'03.2024ΕΛ'!AX53</f>
        <v>0</v>
      </c>
      <c r="AY53" s="9">
        <f>'03.2024ΕΛ'!AY53</f>
        <v>0</v>
      </c>
      <c r="AZ53" s="10">
        <f>'03.2024ΕΛ'!AZ53</f>
        <v>0</v>
      </c>
      <c r="BA53" s="10">
        <f>'03.2024ΕΛ'!BA53</f>
        <v>0</v>
      </c>
      <c r="BB53" s="10">
        <f>'03.2024ΕΛ'!BB53</f>
        <v>0</v>
      </c>
      <c r="BC53" s="30">
        <f>'03.2024ΕΛ'!BC53</f>
        <v>0</v>
      </c>
      <c r="BD53" s="83">
        <f>'03.2024ΕΛ'!BD53</f>
        <v>0</v>
      </c>
      <c r="BE53" s="9">
        <f>'03.2024ΕΛ'!BE53</f>
        <v>0</v>
      </c>
      <c r="BF53" s="10">
        <f>'03.2024ΕΛ'!BF53</f>
        <v>0</v>
      </c>
      <c r="BG53" s="10">
        <f>'03.2024ΕΛ'!BG53</f>
        <v>0</v>
      </c>
      <c r="BH53" s="10">
        <f>'03.2024ΕΛ'!BH53</f>
        <v>0</v>
      </c>
      <c r="BI53" s="30">
        <f>'03.2024ΕΛ'!BI53</f>
        <v>0</v>
      </c>
      <c r="BJ53" s="83">
        <f>'03.2024ΕΛ'!BJ53</f>
        <v>0</v>
      </c>
      <c r="BK53" s="9">
        <f>'03.2024ΕΛ'!BK53</f>
        <v>419</v>
      </c>
      <c r="BL53" s="10">
        <f>'03.2024ΕΛ'!BL53</f>
        <v>0</v>
      </c>
      <c r="BM53" s="10">
        <f>'03.2024ΕΛ'!BM53</f>
        <v>6235531</v>
      </c>
      <c r="BN53" s="10">
        <f>'03.2024ΕΛ'!BN53</f>
        <v>14881.935560859189</v>
      </c>
      <c r="BO53" s="30">
        <f>'03.2024ΕΛ'!BO53</f>
        <v>91684.35</v>
      </c>
      <c r="BP53" s="83">
        <f>'03.2024ΕΛ'!BP53</f>
        <v>218.81706443914084</v>
      </c>
    </row>
    <row r="54" spans="1:68" ht="19.5" customHeight="1" outlineLevel="1" x14ac:dyDescent="0.3">
      <c r="A54" s="154"/>
      <c r="B54" s="167" t="s">
        <v>29</v>
      </c>
      <c r="C54" s="9">
        <f>'03.2024ΕΛ'!C54</f>
        <v>1</v>
      </c>
      <c r="D54" s="10">
        <f>'03.2024ΕΛ'!D54</f>
        <v>0</v>
      </c>
      <c r="E54" s="10">
        <f>'03.2024ΕΛ'!E54</f>
        <v>245513</v>
      </c>
      <c r="F54" s="10">
        <f>'03.2024ΕΛ'!F54</f>
        <v>245513</v>
      </c>
      <c r="G54" s="30">
        <f>'03.2024ΕΛ'!G54</f>
        <v>258.47000000000003</v>
      </c>
      <c r="H54" s="83">
        <f>'03.2024ΕΛ'!H54</f>
        <v>258.47000000000003</v>
      </c>
      <c r="I54" s="9">
        <f>'03.2024ΕΛ'!I54</f>
        <v>1</v>
      </c>
      <c r="J54" s="10">
        <f>'03.2024ΕΛ'!J54</f>
        <v>0</v>
      </c>
      <c r="K54" s="10">
        <f>'03.2024ΕΛ'!K54</f>
        <v>92242</v>
      </c>
      <c r="L54" s="10">
        <f>'03.2024ΕΛ'!L54</f>
        <v>92242</v>
      </c>
      <c r="M54" s="30">
        <f>'03.2024ΕΛ'!M54</f>
        <v>216.22</v>
      </c>
      <c r="N54" s="83">
        <f>'03.2024ΕΛ'!N54</f>
        <v>216.22</v>
      </c>
      <c r="O54" s="9" t="str">
        <f>'03.2024ΕΛ'!O54</f>
        <v> </v>
      </c>
      <c r="P54" s="10">
        <f>'03.2024ΕΛ'!P54</f>
        <v>0</v>
      </c>
      <c r="Q54" s="10" t="str">
        <f>'03.2024ΕΛ'!Q54</f>
        <v> </v>
      </c>
      <c r="R54" s="10">
        <f>'03.2024ΕΛ'!R54</f>
        <v>0</v>
      </c>
      <c r="S54" s="30" t="str">
        <f>'03.2024ΕΛ'!S54</f>
        <v> </v>
      </c>
      <c r="T54" s="83">
        <f>'03.2024ΕΛ'!T54</f>
        <v>0</v>
      </c>
      <c r="U54" s="9">
        <f>'03.2024ΕΛ'!U54</f>
        <v>0</v>
      </c>
      <c r="V54" s="10">
        <f>'03.2024ΕΛ'!V54</f>
        <v>0</v>
      </c>
      <c r="W54" s="10">
        <f>'03.2024ΕΛ'!W54</f>
        <v>0</v>
      </c>
      <c r="X54" s="10">
        <f>'03.2024ΕΛ'!X54</f>
        <v>0</v>
      </c>
      <c r="Y54" s="30">
        <f>'03.2024ΕΛ'!Y54</f>
        <v>0</v>
      </c>
      <c r="Z54" s="83">
        <f>'03.2024ΕΛ'!Z54</f>
        <v>0</v>
      </c>
      <c r="AA54" s="9">
        <f>'03.2024ΕΛ'!AA54</f>
        <v>0</v>
      </c>
      <c r="AB54" s="10">
        <f>'03.2024ΕΛ'!AB54</f>
        <v>0</v>
      </c>
      <c r="AC54" s="10">
        <f>'03.2024ΕΛ'!AC54</f>
        <v>0</v>
      </c>
      <c r="AD54" s="10">
        <f>'03.2024ΕΛ'!AD54</f>
        <v>0</v>
      </c>
      <c r="AE54" s="30">
        <f>'03.2024ΕΛ'!AE54</f>
        <v>0</v>
      </c>
      <c r="AF54" s="83">
        <f>'03.2024ΕΛ'!AF54</f>
        <v>0</v>
      </c>
      <c r="AG54" s="9">
        <f>'03.2024ΕΛ'!AG54</f>
        <v>0</v>
      </c>
      <c r="AH54" s="10">
        <f>'03.2024ΕΛ'!AH54</f>
        <v>0</v>
      </c>
      <c r="AI54" s="10">
        <f>'03.2024ΕΛ'!AI54</f>
        <v>0</v>
      </c>
      <c r="AJ54" s="10">
        <f>'03.2024ΕΛ'!AJ54</f>
        <v>0</v>
      </c>
      <c r="AK54" s="30">
        <f>'03.2024ΕΛ'!AK54</f>
        <v>0</v>
      </c>
      <c r="AL54" s="83">
        <f>'03.2024ΕΛ'!AL54</f>
        <v>0</v>
      </c>
      <c r="AM54" s="9">
        <f>'03.2024ΕΛ'!AM54</f>
        <v>0</v>
      </c>
      <c r="AN54" s="10">
        <f>'03.2024ΕΛ'!AN54</f>
        <v>0</v>
      </c>
      <c r="AO54" s="10">
        <f>'03.2024ΕΛ'!AO54</f>
        <v>0</v>
      </c>
      <c r="AP54" s="10">
        <f>'03.2024ΕΛ'!AP54</f>
        <v>0</v>
      </c>
      <c r="AQ54" s="30">
        <f>'03.2024ΕΛ'!AQ54</f>
        <v>0</v>
      </c>
      <c r="AR54" s="83">
        <f>'03.2024ΕΛ'!AR54</f>
        <v>0</v>
      </c>
      <c r="AS54" s="9">
        <f>'03.2024ΕΛ'!AS54</f>
        <v>0</v>
      </c>
      <c r="AT54" s="10">
        <f>'03.2024ΕΛ'!AT54</f>
        <v>0</v>
      </c>
      <c r="AU54" s="10">
        <f>'03.2024ΕΛ'!AU54</f>
        <v>0</v>
      </c>
      <c r="AV54" s="10">
        <f>'03.2024ΕΛ'!AV54</f>
        <v>0</v>
      </c>
      <c r="AW54" s="30">
        <f>'03.2024ΕΛ'!AW54</f>
        <v>0</v>
      </c>
      <c r="AX54" s="83">
        <f>'03.2024ΕΛ'!AX54</f>
        <v>0</v>
      </c>
      <c r="AY54" s="9">
        <f>'03.2024ΕΛ'!AY54</f>
        <v>0</v>
      </c>
      <c r="AZ54" s="10">
        <f>'03.2024ΕΛ'!AZ54</f>
        <v>0</v>
      </c>
      <c r="BA54" s="10">
        <f>'03.2024ΕΛ'!BA54</f>
        <v>0</v>
      </c>
      <c r="BB54" s="10">
        <f>'03.2024ΕΛ'!BB54</f>
        <v>0</v>
      </c>
      <c r="BC54" s="30">
        <f>'03.2024ΕΛ'!BC54</f>
        <v>0</v>
      </c>
      <c r="BD54" s="83">
        <f>'03.2024ΕΛ'!BD54</f>
        <v>0</v>
      </c>
      <c r="BE54" s="9">
        <f>'03.2024ΕΛ'!BE54</f>
        <v>0</v>
      </c>
      <c r="BF54" s="10">
        <f>'03.2024ΕΛ'!BF54</f>
        <v>0</v>
      </c>
      <c r="BG54" s="10">
        <f>'03.2024ΕΛ'!BG54</f>
        <v>0</v>
      </c>
      <c r="BH54" s="10">
        <f>'03.2024ΕΛ'!BH54</f>
        <v>0</v>
      </c>
      <c r="BI54" s="30">
        <f>'03.2024ΕΛ'!BI54</f>
        <v>0</v>
      </c>
      <c r="BJ54" s="83">
        <f>'03.2024ΕΛ'!BJ54</f>
        <v>0</v>
      </c>
      <c r="BK54" s="9">
        <f>'03.2024ΕΛ'!BK54</f>
        <v>2</v>
      </c>
      <c r="BL54" s="10">
        <f>'03.2024ΕΛ'!BL54</f>
        <v>0</v>
      </c>
      <c r="BM54" s="10">
        <f>'03.2024ΕΛ'!BM54</f>
        <v>337755</v>
      </c>
      <c r="BN54" s="10">
        <f>'03.2024ΕΛ'!BN54</f>
        <v>168877.5</v>
      </c>
      <c r="BO54" s="30">
        <f>'03.2024ΕΛ'!BO54</f>
        <v>474.69000000000005</v>
      </c>
      <c r="BP54" s="83">
        <f>'03.2024ΕΛ'!BP54</f>
        <v>237.34500000000003</v>
      </c>
    </row>
    <row r="55" spans="1:68" ht="19.5" customHeight="1" outlineLevel="1" x14ac:dyDescent="0.3">
      <c r="A55" s="154"/>
      <c r="B55" s="167" t="s">
        <v>85</v>
      </c>
      <c r="C55" s="9">
        <f>'03.2024ΕΛ'!C55</f>
        <v>1</v>
      </c>
      <c r="D55" s="10">
        <f>'03.2024ΕΛ'!D55</f>
        <v>0</v>
      </c>
      <c r="E55" s="10">
        <f>'03.2024ΕΛ'!E55</f>
        <v>227617</v>
      </c>
      <c r="F55" s="10">
        <f>'03.2024ΕΛ'!F55</f>
        <v>227617</v>
      </c>
      <c r="G55" s="30">
        <f>'03.2024ΕΛ'!G55</f>
        <v>495.8</v>
      </c>
      <c r="H55" s="83">
        <f>'03.2024ΕΛ'!H55</f>
        <v>495.8</v>
      </c>
      <c r="I55" s="9">
        <f>'03.2024ΕΛ'!I55</f>
        <v>3</v>
      </c>
      <c r="J55" s="10">
        <f>'03.2024ΕΛ'!J55</f>
        <v>0</v>
      </c>
      <c r="K55" s="10">
        <f>'03.2024ΕΛ'!K55</f>
        <v>5881838</v>
      </c>
      <c r="L55" s="10">
        <f>'03.2024ΕΛ'!L55</f>
        <v>1960612.6666666667</v>
      </c>
      <c r="M55" s="30">
        <f>'03.2024ΕΛ'!M55</f>
        <v>6683.1900000000005</v>
      </c>
      <c r="N55" s="83">
        <f>'03.2024ΕΛ'!N55</f>
        <v>2227.73</v>
      </c>
      <c r="O55" s="9" t="str">
        <f>'03.2024ΕΛ'!O55</f>
        <v> </v>
      </c>
      <c r="P55" s="10">
        <f>'03.2024ΕΛ'!P55</f>
        <v>0</v>
      </c>
      <c r="Q55" s="10" t="str">
        <f>'03.2024ΕΛ'!Q55</f>
        <v> </v>
      </c>
      <c r="R55" s="10">
        <f>'03.2024ΕΛ'!R55</f>
        <v>0</v>
      </c>
      <c r="S55" s="30" t="str">
        <f>'03.2024ΕΛ'!S55</f>
        <v> </v>
      </c>
      <c r="T55" s="83">
        <f>'03.2024ΕΛ'!T55</f>
        <v>0</v>
      </c>
      <c r="U55" s="9">
        <f>'03.2024ΕΛ'!U55</f>
        <v>1</v>
      </c>
      <c r="V55" s="10">
        <f>'03.2024ΕΛ'!V55</f>
        <v>0</v>
      </c>
      <c r="W55" s="10">
        <f>'03.2024ΕΛ'!W55</f>
        <v>1494639</v>
      </c>
      <c r="X55" s="10">
        <f>'03.2024ΕΛ'!X55</f>
        <v>1494639</v>
      </c>
      <c r="Y55" s="30">
        <f>'03.2024ΕΛ'!Y55</f>
        <v>5969.17</v>
      </c>
      <c r="Z55" s="83">
        <f>'03.2024ΕΛ'!Z55</f>
        <v>5969.17</v>
      </c>
      <c r="AA55" s="9">
        <f>'03.2024ΕΛ'!AA55</f>
        <v>0</v>
      </c>
      <c r="AB55" s="10">
        <f>'03.2024ΕΛ'!AB55</f>
        <v>0</v>
      </c>
      <c r="AC55" s="10">
        <f>'03.2024ΕΛ'!AC55</f>
        <v>0</v>
      </c>
      <c r="AD55" s="10">
        <f>'03.2024ΕΛ'!AD55</f>
        <v>0</v>
      </c>
      <c r="AE55" s="30">
        <f>'03.2024ΕΛ'!AE55</f>
        <v>0</v>
      </c>
      <c r="AF55" s="83">
        <f>'03.2024ΕΛ'!AF55</f>
        <v>0</v>
      </c>
      <c r="AG55" s="9">
        <f>'03.2024ΕΛ'!AG55</f>
        <v>1</v>
      </c>
      <c r="AH55" s="10">
        <f>'03.2024ΕΛ'!AH55</f>
        <v>0</v>
      </c>
      <c r="AI55" s="10">
        <f>'03.2024ΕΛ'!AI55</f>
        <v>673451</v>
      </c>
      <c r="AJ55" s="10">
        <f>'03.2024ΕΛ'!AJ55</f>
        <v>673451</v>
      </c>
      <c r="AK55" s="30">
        <f>'03.2024ΕΛ'!AK55</f>
        <v>2593.67</v>
      </c>
      <c r="AL55" s="83">
        <f>'03.2024ΕΛ'!AL55</f>
        <v>2593.67</v>
      </c>
      <c r="AM55" s="9">
        <f>'03.2024ΕΛ'!AM55</f>
        <v>0</v>
      </c>
      <c r="AN55" s="10">
        <f>'03.2024ΕΛ'!AN55</f>
        <v>0</v>
      </c>
      <c r="AO55" s="10">
        <f>'03.2024ΕΛ'!AO55</f>
        <v>0</v>
      </c>
      <c r="AP55" s="10">
        <f>'03.2024ΕΛ'!AP55</f>
        <v>0</v>
      </c>
      <c r="AQ55" s="30">
        <f>'03.2024ΕΛ'!AQ55</f>
        <v>0</v>
      </c>
      <c r="AR55" s="83">
        <f>'03.2024ΕΛ'!AR55</f>
        <v>0</v>
      </c>
      <c r="AS55" s="9">
        <f>'03.2024ΕΛ'!AS55</f>
        <v>0</v>
      </c>
      <c r="AT55" s="10">
        <f>'03.2024ΕΛ'!AT55</f>
        <v>0</v>
      </c>
      <c r="AU55" s="10">
        <f>'03.2024ΕΛ'!AU55</f>
        <v>0</v>
      </c>
      <c r="AV55" s="10">
        <f>'03.2024ΕΛ'!AV55</f>
        <v>0</v>
      </c>
      <c r="AW55" s="30">
        <f>'03.2024ΕΛ'!AW55</f>
        <v>0</v>
      </c>
      <c r="AX55" s="83">
        <f>'03.2024ΕΛ'!AX55</f>
        <v>0</v>
      </c>
      <c r="AY55" s="9">
        <f>'03.2024ΕΛ'!AY55</f>
        <v>0</v>
      </c>
      <c r="AZ55" s="10">
        <f>'03.2024ΕΛ'!AZ55</f>
        <v>0</v>
      </c>
      <c r="BA55" s="10">
        <f>'03.2024ΕΛ'!BA55</f>
        <v>0</v>
      </c>
      <c r="BB55" s="10">
        <f>'03.2024ΕΛ'!BB55</f>
        <v>0</v>
      </c>
      <c r="BC55" s="30">
        <f>'03.2024ΕΛ'!BC55</f>
        <v>0</v>
      </c>
      <c r="BD55" s="83">
        <f>'03.2024ΕΛ'!BD55</f>
        <v>0</v>
      </c>
      <c r="BE55" s="9">
        <f>'03.2024ΕΛ'!BE55</f>
        <v>0</v>
      </c>
      <c r="BF55" s="10">
        <f>'03.2024ΕΛ'!BF55</f>
        <v>0</v>
      </c>
      <c r="BG55" s="10">
        <f>'03.2024ΕΛ'!BG55</f>
        <v>0</v>
      </c>
      <c r="BH55" s="10">
        <f>'03.2024ΕΛ'!BH55</f>
        <v>0</v>
      </c>
      <c r="BI55" s="30">
        <f>'03.2024ΕΛ'!BI55</f>
        <v>0</v>
      </c>
      <c r="BJ55" s="83">
        <f>'03.2024ΕΛ'!BJ55</f>
        <v>0</v>
      </c>
      <c r="BK55" s="9">
        <f>'03.2024ΕΛ'!BK55</f>
        <v>6</v>
      </c>
      <c r="BL55" s="10">
        <f>'03.2024ΕΛ'!BL55</f>
        <v>0</v>
      </c>
      <c r="BM55" s="10">
        <f>'03.2024ΕΛ'!BM55</f>
        <v>8277545</v>
      </c>
      <c r="BN55" s="10">
        <f>'03.2024ΕΛ'!BN55</f>
        <v>1379590.8333333333</v>
      </c>
      <c r="BO55" s="30">
        <f>'03.2024ΕΛ'!BO55</f>
        <v>15741.83</v>
      </c>
      <c r="BP55" s="83">
        <f>'03.2024ΕΛ'!BP55</f>
        <v>2623.6383333333333</v>
      </c>
    </row>
    <row r="56" spans="1:68" ht="19.5" customHeight="1" outlineLevel="1" thickBot="1" x14ac:dyDescent="0.35">
      <c r="A56" s="155"/>
      <c r="B56" s="167" t="s">
        <v>86</v>
      </c>
      <c r="C56" s="208">
        <f>'03.2024ΕΛ'!C56</f>
        <v>0</v>
      </c>
      <c r="D56" s="209">
        <f>'03.2024ΕΛ'!D56</f>
        <v>0</v>
      </c>
      <c r="E56" s="157">
        <f>'03.2024ΕΛ'!E56</f>
        <v>0</v>
      </c>
      <c r="F56" s="10">
        <f>'03.2024ΕΛ'!F56</f>
        <v>0</v>
      </c>
      <c r="G56" s="140">
        <f>'03.2024ΕΛ'!G56</f>
        <v>0</v>
      </c>
      <c r="H56" s="83">
        <f>'03.2024ΕΛ'!H56</f>
        <v>0</v>
      </c>
      <c r="I56" s="208">
        <f>'03.2024ΕΛ'!I56</f>
        <v>0</v>
      </c>
      <c r="J56" s="209">
        <f>'03.2024ΕΛ'!J56</f>
        <v>0</v>
      </c>
      <c r="K56" s="157">
        <f>'03.2024ΕΛ'!K56</f>
        <v>0</v>
      </c>
      <c r="L56" s="10">
        <f>'03.2024ΕΛ'!L56</f>
        <v>0</v>
      </c>
      <c r="M56" s="140">
        <f>'03.2024ΕΛ'!M56</f>
        <v>0</v>
      </c>
      <c r="N56" s="83">
        <f>'03.2024ΕΛ'!N56</f>
        <v>0</v>
      </c>
      <c r="O56" s="208">
        <f>'03.2024ΕΛ'!O56</f>
        <v>1</v>
      </c>
      <c r="P56" s="209">
        <f>'03.2024ΕΛ'!P56</f>
        <v>0</v>
      </c>
      <c r="Q56" s="157">
        <f>'03.2024ΕΛ'!Q56</f>
        <v>1289703</v>
      </c>
      <c r="R56" s="10">
        <f>'03.2024ΕΛ'!R56</f>
        <v>1289703</v>
      </c>
      <c r="S56" s="140">
        <f>'03.2024ΕΛ'!S56</f>
        <v>5420.64</v>
      </c>
      <c r="T56" s="83">
        <f>'03.2024ΕΛ'!T56</f>
        <v>5420.64</v>
      </c>
      <c r="U56" s="208">
        <f>'03.2024ΕΛ'!U56</f>
        <v>0</v>
      </c>
      <c r="V56" s="209">
        <f>'03.2024ΕΛ'!V56</f>
        <v>0</v>
      </c>
      <c r="W56" s="157">
        <f>'03.2024ΕΛ'!W56</f>
        <v>0</v>
      </c>
      <c r="X56" s="10">
        <f>'03.2024ΕΛ'!X56</f>
        <v>0</v>
      </c>
      <c r="Y56" s="140">
        <f>'03.2024ΕΛ'!Y56</f>
        <v>0</v>
      </c>
      <c r="Z56" s="83">
        <f>'03.2024ΕΛ'!Z56</f>
        <v>0</v>
      </c>
      <c r="AA56" s="208">
        <f>'03.2024ΕΛ'!AA56</f>
        <v>0</v>
      </c>
      <c r="AB56" s="209">
        <f>'03.2024ΕΛ'!AB56</f>
        <v>0</v>
      </c>
      <c r="AC56" s="157">
        <f>'03.2024ΕΛ'!AC56</f>
        <v>0</v>
      </c>
      <c r="AD56" s="10">
        <f>'03.2024ΕΛ'!AD56</f>
        <v>0</v>
      </c>
      <c r="AE56" s="140">
        <f>'03.2024ΕΛ'!AE56</f>
        <v>0</v>
      </c>
      <c r="AF56" s="83">
        <f>'03.2024ΕΛ'!AF56</f>
        <v>0</v>
      </c>
      <c r="AG56" s="208">
        <f>'03.2024ΕΛ'!AG56</f>
        <v>0</v>
      </c>
      <c r="AH56" s="209">
        <f>'03.2024ΕΛ'!AH56</f>
        <v>0</v>
      </c>
      <c r="AI56" s="157">
        <f>'03.2024ΕΛ'!AI56</f>
        <v>0</v>
      </c>
      <c r="AJ56" s="10">
        <f>'03.2024ΕΛ'!AJ56</f>
        <v>0</v>
      </c>
      <c r="AK56" s="140">
        <f>'03.2024ΕΛ'!AK56</f>
        <v>0</v>
      </c>
      <c r="AL56" s="83">
        <f>'03.2024ΕΛ'!AL56</f>
        <v>0</v>
      </c>
      <c r="AM56" s="208">
        <f>'03.2024ΕΛ'!AM56</f>
        <v>0</v>
      </c>
      <c r="AN56" s="209">
        <f>'03.2024ΕΛ'!AN56</f>
        <v>0</v>
      </c>
      <c r="AO56" s="157">
        <f>'03.2024ΕΛ'!AO56</f>
        <v>0</v>
      </c>
      <c r="AP56" s="10">
        <f>'03.2024ΕΛ'!AP56</f>
        <v>0</v>
      </c>
      <c r="AQ56" s="140">
        <f>'03.2024ΕΛ'!AQ56</f>
        <v>0</v>
      </c>
      <c r="AR56" s="83">
        <f>'03.2024ΕΛ'!AR56</f>
        <v>0</v>
      </c>
      <c r="AS56" s="208">
        <f>'03.2024ΕΛ'!AS56</f>
        <v>0</v>
      </c>
      <c r="AT56" s="209">
        <f>'03.2024ΕΛ'!AT56</f>
        <v>0</v>
      </c>
      <c r="AU56" s="157">
        <f>'03.2024ΕΛ'!AU56</f>
        <v>0</v>
      </c>
      <c r="AV56" s="10">
        <f>'03.2024ΕΛ'!AV56</f>
        <v>0</v>
      </c>
      <c r="AW56" s="140">
        <f>'03.2024ΕΛ'!AW56</f>
        <v>0</v>
      </c>
      <c r="AX56" s="83">
        <f>'03.2024ΕΛ'!AX56</f>
        <v>0</v>
      </c>
      <c r="AY56" s="208">
        <f>'03.2024ΕΛ'!AY56</f>
        <v>0</v>
      </c>
      <c r="AZ56" s="209">
        <f>'03.2024ΕΛ'!AZ56</f>
        <v>0</v>
      </c>
      <c r="BA56" s="157">
        <f>'03.2024ΕΛ'!BA56</f>
        <v>0</v>
      </c>
      <c r="BB56" s="10">
        <f>'03.2024ΕΛ'!BB56</f>
        <v>0</v>
      </c>
      <c r="BC56" s="140">
        <f>'03.2024ΕΛ'!BC56</f>
        <v>0</v>
      </c>
      <c r="BD56" s="83">
        <f>'03.2024ΕΛ'!BD56</f>
        <v>0</v>
      </c>
      <c r="BE56" s="208">
        <f>'03.2024ΕΛ'!BE56</f>
        <v>0</v>
      </c>
      <c r="BF56" s="209">
        <f>'03.2024ΕΛ'!BF56</f>
        <v>0</v>
      </c>
      <c r="BG56" s="157">
        <f>'03.2024ΕΛ'!BG56</f>
        <v>0</v>
      </c>
      <c r="BH56" s="10">
        <f>'03.2024ΕΛ'!BH56</f>
        <v>0</v>
      </c>
      <c r="BI56" s="140">
        <f>'03.2024ΕΛ'!BI56</f>
        <v>0</v>
      </c>
      <c r="BJ56" s="83">
        <f>'03.2024ΕΛ'!BJ56</f>
        <v>0</v>
      </c>
      <c r="BK56" s="208">
        <f>'03.2024ΕΛ'!BK56</f>
        <v>1</v>
      </c>
      <c r="BL56" s="209">
        <f>'03.2024ΕΛ'!BL56</f>
        <v>0</v>
      </c>
      <c r="BM56" s="157">
        <f>'03.2024ΕΛ'!BM56</f>
        <v>1289703</v>
      </c>
      <c r="BN56" s="10">
        <f>'03.2024ΕΛ'!BN56</f>
        <v>1289703</v>
      </c>
      <c r="BO56" s="140">
        <f>'03.2024ΕΛ'!BO56</f>
        <v>5420.64</v>
      </c>
      <c r="BP56" s="83">
        <f>'03.2024ΕΛ'!BP56</f>
        <v>5420.64</v>
      </c>
    </row>
    <row r="57" spans="1:68" ht="36" customHeight="1" x14ac:dyDescent="0.3">
      <c r="A57" s="153">
        <v>9</v>
      </c>
      <c r="B57" s="168" t="s">
        <v>94</v>
      </c>
      <c r="C57" s="73">
        <f>'03.2024ΕΛ'!C57</f>
        <v>14089</v>
      </c>
      <c r="D57" s="74">
        <f>'03.2024ΕΛ'!D57</f>
        <v>0</v>
      </c>
      <c r="E57" s="74">
        <f>'03.2024ΕΛ'!E57</f>
        <v>14544116</v>
      </c>
      <c r="F57" s="74">
        <f>'03.2024ΕΛ'!F57</f>
        <v>1032.3029313648947</v>
      </c>
      <c r="G57" s="82">
        <f>'03.2024ΕΛ'!G57</f>
        <v>193551.96000000002</v>
      </c>
      <c r="H57" s="37">
        <f>'03.2024ΕΛ'!H57</f>
        <v>13.737806799630919</v>
      </c>
      <c r="I57" s="73">
        <f>'03.2024ΕΛ'!I57</f>
        <v>8040</v>
      </c>
      <c r="J57" s="74">
        <f>'03.2024ΕΛ'!J57</f>
        <v>0</v>
      </c>
      <c r="K57" s="74">
        <f>'03.2024ΕΛ'!K57</f>
        <v>11051187</v>
      </c>
      <c r="L57" s="74">
        <f>'03.2024ΕΛ'!L57</f>
        <v>1374.5257462686568</v>
      </c>
      <c r="M57" s="82">
        <f>'03.2024ΕΛ'!M57</f>
        <v>152307.30000000002</v>
      </c>
      <c r="N57" s="37">
        <f>'03.2024ΕΛ'!N57</f>
        <v>18.94369402985075</v>
      </c>
      <c r="O57" s="73">
        <f>'03.2024ΕΛ'!O57</f>
        <v>9299</v>
      </c>
      <c r="P57" s="74">
        <f>'03.2024ΕΛ'!P57</f>
        <v>0</v>
      </c>
      <c r="Q57" s="74">
        <f>'03.2024ΕΛ'!Q57</f>
        <v>20531669</v>
      </c>
      <c r="R57" s="74">
        <f>'03.2024ΕΛ'!R57</f>
        <v>2207.9437573932682</v>
      </c>
      <c r="S57" s="82">
        <f>'03.2024ΕΛ'!S57</f>
        <v>208339.61</v>
      </c>
      <c r="T57" s="37">
        <f>'03.2024ΕΛ'!T57</f>
        <v>22.404517690074201</v>
      </c>
      <c r="U57" s="73">
        <f>'03.2024ΕΛ'!U57</f>
        <v>158</v>
      </c>
      <c r="V57" s="74">
        <f>'03.2024ΕΛ'!V57</f>
        <v>0</v>
      </c>
      <c r="W57" s="74">
        <f>'03.2024ΕΛ'!W57</f>
        <v>23852342</v>
      </c>
      <c r="X57" s="74">
        <f>'03.2024ΕΛ'!X57</f>
        <v>150964.18987341772</v>
      </c>
      <c r="Y57" s="82">
        <f>'03.2024ΕΛ'!Y57</f>
        <v>74699.850000000006</v>
      </c>
      <c r="Z57" s="37">
        <f>'03.2024ΕΛ'!Z57</f>
        <v>472.78386075949373</v>
      </c>
      <c r="AA57" s="73">
        <f>'03.2024ΕΛ'!AA57</f>
        <v>383</v>
      </c>
      <c r="AB57" s="74">
        <f>'03.2024ΕΛ'!AB57</f>
        <v>0</v>
      </c>
      <c r="AC57" s="74">
        <f>'03.2024ΕΛ'!AC57</f>
        <v>16247754</v>
      </c>
      <c r="AD57" s="74">
        <f>'03.2024ΕΛ'!AD57</f>
        <v>42422.334203655351</v>
      </c>
      <c r="AE57" s="82">
        <f>'03.2024ΕΛ'!AE57</f>
        <v>65528.219999999994</v>
      </c>
      <c r="AF57" s="37">
        <f>'03.2024ΕΛ'!AF57</f>
        <v>171.09195822454308</v>
      </c>
      <c r="AG57" s="73">
        <f>'03.2024ΕΛ'!AG57</f>
        <v>153</v>
      </c>
      <c r="AH57" s="74">
        <f>'03.2024ΕΛ'!AH57</f>
        <v>0</v>
      </c>
      <c r="AI57" s="74">
        <f>'03.2024ΕΛ'!AI57</f>
        <v>5462852</v>
      </c>
      <c r="AJ57" s="74">
        <f>'03.2024ΕΛ'!AJ57</f>
        <v>35704.915032679739</v>
      </c>
      <c r="AK57" s="82">
        <f>'03.2024ΕΛ'!AK57</f>
        <v>29489.040000000001</v>
      </c>
      <c r="AL57" s="37">
        <f>'03.2024ΕΛ'!AL57</f>
        <v>192.73882352941177</v>
      </c>
      <c r="AM57" s="73">
        <f>'03.2024ΕΛ'!AM57</f>
        <v>0</v>
      </c>
      <c r="AN57" s="74">
        <f>'03.2024ΕΛ'!AN57</f>
        <v>0</v>
      </c>
      <c r="AO57" s="74">
        <f>'03.2024ΕΛ'!AO57</f>
        <v>0</v>
      </c>
      <c r="AP57" s="74">
        <f>'03.2024ΕΛ'!AP57</f>
        <v>0</v>
      </c>
      <c r="AQ57" s="82">
        <f>'03.2024ΕΛ'!AQ57</f>
        <v>0</v>
      </c>
      <c r="AR57" s="37">
        <f>'03.2024ΕΛ'!AR57</f>
        <v>0</v>
      </c>
      <c r="AS57" s="73">
        <f>'03.2024ΕΛ'!AS57</f>
        <v>0</v>
      </c>
      <c r="AT57" s="74">
        <f>'03.2024ΕΛ'!AT57</f>
        <v>0</v>
      </c>
      <c r="AU57" s="74">
        <f>'03.2024ΕΛ'!AU57</f>
        <v>0</v>
      </c>
      <c r="AV57" s="74">
        <f>'03.2024ΕΛ'!AV57</f>
        <v>0</v>
      </c>
      <c r="AW57" s="82">
        <f>'03.2024ΕΛ'!AW57</f>
        <v>0</v>
      </c>
      <c r="AX57" s="37">
        <f>'03.2024ΕΛ'!AX57</f>
        <v>0</v>
      </c>
      <c r="AY57" s="73">
        <f>'03.2024ΕΛ'!AY57</f>
        <v>0</v>
      </c>
      <c r="AZ57" s="74">
        <f>'03.2024ΕΛ'!AZ57</f>
        <v>0</v>
      </c>
      <c r="BA57" s="74">
        <f>'03.2024ΕΛ'!BA57</f>
        <v>0</v>
      </c>
      <c r="BB57" s="74">
        <f>'03.2024ΕΛ'!BB57</f>
        <v>0</v>
      </c>
      <c r="BC57" s="82">
        <f>'03.2024ΕΛ'!BC57</f>
        <v>0</v>
      </c>
      <c r="BD57" s="37">
        <f>'03.2024ΕΛ'!BD57</f>
        <v>0</v>
      </c>
      <c r="BE57" s="73">
        <f>'03.2024ΕΛ'!BE57</f>
        <v>0</v>
      </c>
      <c r="BF57" s="74">
        <f>'03.2024ΕΛ'!BF57</f>
        <v>0</v>
      </c>
      <c r="BG57" s="74">
        <f>'03.2024ΕΛ'!BG57</f>
        <v>0</v>
      </c>
      <c r="BH57" s="74">
        <f>'03.2024ΕΛ'!BH57</f>
        <v>0</v>
      </c>
      <c r="BI57" s="82">
        <f>'03.2024ΕΛ'!BI57</f>
        <v>0</v>
      </c>
      <c r="BJ57" s="37">
        <f>'03.2024ΕΛ'!BJ57</f>
        <v>0</v>
      </c>
      <c r="BK57" s="73">
        <f>'03.2024ΕΛ'!BK57</f>
        <v>32122</v>
      </c>
      <c r="BL57" s="74">
        <f>'03.2024ΕΛ'!BL57</f>
        <v>0</v>
      </c>
      <c r="BM57" s="74">
        <f>'03.2024ΕΛ'!BM57</f>
        <v>91682073</v>
      </c>
      <c r="BN57" s="74">
        <f>'03.2024ΕΛ'!BN57</f>
        <v>2854.1832077703752</v>
      </c>
      <c r="BO57" s="82">
        <f>'03.2024ΕΛ'!BO57</f>
        <v>723915.98</v>
      </c>
      <c r="BP57" s="37">
        <f>'03.2024ΕΛ'!BP57</f>
        <v>22.536454143577611</v>
      </c>
    </row>
    <row r="58" spans="1:68" ht="19.5" customHeight="1" outlineLevel="1" x14ac:dyDescent="0.3">
      <c r="A58" s="154"/>
      <c r="B58" s="167" t="s">
        <v>83</v>
      </c>
      <c r="C58" s="9">
        <f>'03.2024ΕΛ'!C58</f>
        <v>13669</v>
      </c>
      <c r="D58" s="10">
        <f>'03.2024ΕΛ'!D58</f>
        <v>0</v>
      </c>
      <c r="E58" s="10">
        <f>'03.2024ΕΛ'!E58</f>
        <v>10831825</v>
      </c>
      <c r="F58" s="10">
        <f>'03.2024ΕΛ'!F58</f>
        <v>792.43726680810596</v>
      </c>
      <c r="G58" s="30">
        <f>'03.2024ΕΛ'!G58</f>
        <v>164004.70000000001</v>
      </c>
      <c r="H58" s="83">
        <f>'03.2024ΕΛ'!H58</f>
        <v>11.998295412978273</v>
      </c>
      <c r="I58" s="9">
        <f>'03.2024ΕΛ'!I58</f>
        <v>7849</v>
      </c>
      <c r="J58" s="10">
        <f>'03.2024ΕΛ'!J58</f>
        <v>0</v>
      </c>
      <c r="K58" s="10">
        <f>'03.2024ΕΛ'!K58</f>
        <v>6978050</v>
      </c>
      <c r="L58" s="10">
        <f>'03.2024ΕΛ'!L58</f>
        <v>889.03681997706713</v>
      </c>
      <c r="M58" s="30">
        <f>'03.2024ΕΛ'!M58</f>
        <v>128462.42</v>
      </c>
      <c r="N58" s="83">
        <f>'03.2024ΕΛ'!N58</f>
        <v>16.366724423493437</v>
      </c>
      <c r="O58" s="9">
        <f>'03.2024ΕΛ'!O58</f>
        <v>8934</v>
      </c>
      <c r="P58" s="10">
        <f>'03.2024ΕΛ'!P58</f>
        <v>0</v>
      </c>
      <c r="Q58" s="10">
        <f>'03.2024ΕΛ'!Q58</f>
        <v>7902342</v>
      </c>
      <c r="R58" s="10">
        <f>'03.2024ΕΛ'!R58</f>
        <v>884.52451309603759</v>
      </c>
      <c r="S58" s="30">
        <f>'03.2024ΕΛ'!S58</f>
        <v>149039.60999999999</v>
      </c>
      <c r="T58" s="83">
        <f>'03.2024ΕΛ'!T58</f>
        <v>16.682293485560777</v>
      </c>
      <c r="U58" s="9">
        <f>'03.2024ΕΛ'!U58</f>
        <v>129</v>
      </c>
      <c r="V58" s="10">
        <f>'03.2024ΕΛ'!V58</f>
        <v>0</v>
      </c>
      <c r="W58" s="10">
        <f>'03.2024ΕΛ'!W58</f>
        <v>93527</v>
      </c>
      <c r="X58" s="10">
        <f>'03.2024ΕΛ'!X58</f>
        <v>725.01550387596899</v>
      </c>
      <c r="Y58" s="30">
        <f>'03.2024ΕΛ'!Y58</f>
        <v>2470.11</v>
      </c>
      <c r="Z58" s="83">
        <f>'03.2024ΕΛ'!Z58</f>
        <v>19.148139534883722</v>
      </c>
      <c r="AA58" s="9">
        <f>'03.2024ΕΛ'!AA58</f>
        <v>362</v>
      </c>
      <c r="AB58" s="10">
        <f>'03.2024ΕΛ'!AB58</f>
        <v>0</v>
      </c>
      <c r="AC58" s="10">
        <f>'03.2024ΕΛ'!AC58</f>
        <v>308679</v>
      </c>
      <c r="AD58" s="10">
        <f>'03.2024ΕΛ'!AD58</f>
        <v>852.70441988950279</v>
      </c>
      <c r="AE58" s="30">
        <f>'03.2024ΕΛ'!AE58</f>
        <v>8096.11</v>
      </c>
      <c r="AF58" s="83">
        <f>'03.2024ΕΛ'!AF58</f>
        <v>22.364944751381216</v>
      </c>
      <c r="AG58" s="9">
        <f>'03.2024ΕΛ'!AG58</f>
        <v>144</v>
      </c>
      <c r="AH58" s="10">
        <f>'03.2024ΕΛ'!AH58</f>
        <v>0</v>
      </c>
      <c r="AI58" s="10">
        <f>'03.2024ΕΛ'!AI58</f>
        <v>135533</v>
      </c>
      <c r="AJ58" s="10">
        <f>'03.2024ΕΛ'!AJ58</f>
        <v>941.20138888888891</v>
      </c>
      <c r="AK58" s="30">
        <f>'03.2024ΕΛ'!AK58</f>
        <v>3777.04</v>
      </c>
      <c r="AL58" s="83">
        <f>'03.2024ΕΛ'!AL58</f>
        <v>26.229444444444443</v>
      </c>
      <c r="AM58" s="9">
        <f>'03.2024ΕΛ'!AM58</f>
        <v>0</v>
      </c>
      <c r="AN58" s="10">
        <f>'03.2024ΕΛ'!AN58</f>
        <v>0</v>
      </c>
      <c r="AO58" s="10">
        <f>'03.2024ΕΛ'!AO58</f>
        <v>0</v>
      </c>
      <c r="AP58" s="10">
        <f>'03.2024ΕΛ'!AP58</f>
        <v>0</v>
      </c>
      <c r="AQ58" s="30">
        <f>'03.2024ΕΛ'!AQ58</f>
        <v>0</v>
      </c>
      <c r="AR58" s="83">
        <f>'03.2024ΕΛ'!AR58</f>
        <v>0</v>
      </c>
      <c r="AS58" s="9">
        <f>'03.2024ΕΛ'!AS58</f>
        <v>0</v>
      </c>
      <c r="AT58" s="10">
        <f>'03.2024ΕΛ'!AT58</f>
        <v>0</v>
      </c>
      <c r="AU58" s="10">
        <f>'03.2024ΕΛ'!AU58</f>
        <v>0</v>
      </c>
      <c r="AV58" s="10">
        <f>'03.2024ΕΛ'!AV58</f>
        <v>0</v>
      </c>
      <c r="AW58" s="30">
        <f>'03.2024ΕΛ'!AW58</f>
        <v>0</v>
      </c>
      <c r="AX58" s="83">
        <f>'03.2024ΕΛ'!AX58</f>
        <v>0</v>
      </c>
      <c r="AY58" s="9">
        <f>'03.2024ΕΛ'!AY58</f>
        <v>0</v>
      </c>
      <c r="AZ58" s="10">
        <f>'03.2024ΕΛ'!AZ58</f>
        <v>0</v>
      </c>
      <c r="BA58" s="10">
        <f>'03.2024ΕΛ'!BA58</f>
        <v>0</v>
      </c>
      <c r="BB58" s="10">
        <f>'03.2024ΕΛ'!BB58</f>
        <v>0</v>
      </c>
      <c r="BC58" s="30">
        <f>'03.2024ΕΛ'!BC58</f>
        <v>0</v>
      </c>
      <c r="BD58" s="83">
        <f>'03.2024ΕΛ'!BD58</f>
        <v>0</v>
      </c>
      <c r="BE58" s="9">
        <f>'03.2024ΕΛ'!BE58</f>
        <v>0</v>
      </c>
      <c r="BF58" s="10">
        <f>'03.2024ΕΛ'!BF58</f>
        <v>0</v>
      </c>
      <c r="BG58" s="10">
        <f>'03.2024ΕΛ'!BG58</f>
        <v>0</v>
      </c>
      <c r="BH58" s="10">
        <f>'03.2024ΕΛ'!BH58</f>
        <v>0</v>
      </c>
      <c r="BI58" s="30">
        <f>'03.2024ΕΛ'!BI58</f>
        <v>0</v>
      </c>
      <c r="BJ58" s="83">
        <f>'03.2024ΕΛ'!BJ58</f>
        <v>0</v>
      </c>
      <c r="BK58" s="9">
        <f>'03.2024ΕΛ'!BK58</f>
        <v>31087</v>
      </c>
      <c r="BL58" s="10">
        <f>'03.2024ΕΛ'!BL58</f>
        <v>0</v>
      </c>
      <c r="BM58" s="10">
        <f>'03.2024ΕΛ'!BM58</f>
        <v>26249956</v>
      </c>
      <c r="BN58" s="10">
        <f>'03.2024ΕΛ'!BN58</f>
        <v>844.40299803776497</v>
      </c>
      <c r="BO58" s="30">
        <f>'03.2024ΕΛ'!BO58</f>
        <v>455849.98999999993</v>
      </c>
      <c r="BP58" s="83">
        <f>'03.2024ΕΛ'!BP58</f>
        <v>14.663685463376972</v>
      </c>
    </row>
    <row r="59" spans="1:68" ht="20.25" customHeight="1" outlineLevel="1" x14ac:dyDescent="0.3">
      <c r="A59" s="154"/>
      <c r="B59" s="167" t="s">
        <v>84</v>
      </c>
      <c r="C59" s="9">
        <f>'03.2024ΕΛ'!C59</f>
        <v>415</v>
      </c>
      <c r="D59" s="10">
        <f>'03.2024ΕΛ'!D59</f>
        <v>0</v>
      </c>
      <c r="E59" s="10">
        <f>'03.2024ΕΛ'!E59</f>
        <v>1917351</v>
      </c>
      <c r="F59" s="10">
        <f>'03.2024ΕΛ'!F59</f>
        <v>4620.122891566265</v>
      </c>
      <c r="G59" s="30">
        <f>'03.2024ΕΛ'!G59</f>
        <v>27171.03</v>
      </c>
      <c r="H59" s="83">
        <f>'03.2024ΕΛ'!H59</f>
        <v>65.472361445783136</v>
      </c>
      <c r="I59" s="9">
        <f>'03.2024ΕΛ'!I59</f>
        <v>184</v>
      </c>
      <c r="J59" s="10">
        <f>'03.2024ΕΛ'!J59</f>
        <v>0</v>
      </c>
      <c r="K59" s="10">
        <f>'03.2024ΕΛ'!K59</f>
        <v>742000</v>
      </c>
      <c r="L59" s="10">
        <f>'03.2024ΕΛ'!L59</f>
        <v>4032.608695652174</v>
      </c>
      <c r="M59" s="30">
        <f>'03.2024ΕΛ'!M59</f>
        <v>12754.560000000001</v>
      </c>
      <c r="N59" s="83">
        <f>'03.2024ΕΛ'!N59</f>
        <v>69.318260869565222</v>
      </c>
      <c r="O59" s="9">
        <f>'03.2024ΕΛ'!O59</f>
        <v>350</v>
      </c>
      <c r="P59" s="10">
        <f>'03.2024ΕΛ'!P59</f>
        <v>0</v>
      </c>
      <c r="Q59" s="10">
        <f>'03.2024ΕΛ'!Q59</f>
        <v>2311178</v>
      </c>
      <c r="R59" s="10">
        <f>'03.2024ΕΛ'!R59</f>
        <v>6603.3657142857146</v>
      </c>
      <c r="S59" s="30">
        <f>'03.2024ΕΛ'!S59</f>
        <v>41204.239999999998</v>
      </c>
      <c r="T59" s="83">
        <f>'03.2024ΕΛ'!T59</f>
        <v>117.7264</v>
      </c>
      <c r="U59" s="9">
        <f>'03.2024ΕΛ'!U59</f>
        <v>2</v>
      </c>
      <c r="V59" s="10">
        <f>'03.2024ΕΛ'!V59</f>
        <v>0</v>
      </c>
      <c r="W59" s="10">
        <f>'03.2024ΕΛ'!W59</f>
        <v>7149</v>
      </c>
      <c r="X59" s="10">
        <f>'03.2024ΕΛ'!X59</f>
        <v>3574.5</v>
      </c>
      <c r="Y59" s="30">
        <f>'03.2024ΕΛ'!Y59</f>
        <v>149.03</v>
      </c>
      <c r="Z59" s="83">
        <f>'03.2024ΕΛ'!Z59</f>
        <v>74.515000000000001</v>
      </c>
      <c r="AA59" s="9">
        <f>'03.2024ΕΛ'!AA59</f>
        <v>8</v>
      </c>
      <c r="AB59" s="10">
        <f>'03.2024ΕΛ'!AB59</f>
        <v>0</v>
      </c>
      <c r="AC59" s="10">
        <f>'03.2024ΕΛ'!AC59</f>
        <v>74036</v>
      </c>
      <c r="AD59" s="10">
        <f>'03.2024ΕΛ'!AD59</f>
        <v>9254.5</v>
      </c>
      <c r="AE59" s="30">
        <f>'03.2024ΕΛ'!AE59</f>
        <v>1255.8399999999999</v>
      </c>
      <c r="AF59" s="83">
        <f>'03.2024ΕΛ'!AF59</f>
        <v>156.97999999999999</v>
      </c>
      <c r="AG59" s="9">
        <f>'03.2024ΕΛ'!AG59</f>
        <v>3</v>
      </c>
      <c r="AH59" s="10">
        <f>'03.2024ΕΛ'!AH59</f>
        <v>0</v>
      </c>
      <c r="AI59" s="10">
        <f>'03.2024ΕΛ'!AI59</f>
        <v>272722</v>
      </c>
      <c r="AJ59" s="10">
        <f>'03.2024ΕΛ'!AJ59</f>
        <v>90907.333333333328</v>
      </c>
      <c r="AK59" s="30">
        <f>'03.2024ΕΛ'!AK59</f>
        <v>3604.37</v>
      </c>
      <c r="AL59" s="83">
        <f>'03.2024ΕΛ'!AL59</f>
        <v>1201.4566666666667</v>
      </c>
      <c r="AM59" s="9">
        <f>'03.2024ΕΛ'!AM59</f>
        <v>0</v>
      </c>
      <c r="AN59" s="10">
        <f>'03.2024ΕΛ'!AN59</f>
        <v>0</v>
      </c>
      <c r="AO59" s="10">
        <f>'03.2024ΕΛ'!AO59</f>
        <v>0</v>
      </c>
      <c r="AP59" s="10">
        <f>'03.2024ΕΛ'!AP59</f>
        <v>0</v>
      </c>
      <c r="AQ59" s="30">
        <f>'03.2024ΕΛ'!AQ59</f>
        <v>0</v>
      </c>
      <c r="AR59" s="83">
        <f>'03.2024ΕΛ'!AR59</f>
        <v>0</v>
      </c>
      <c r="AS59" s="9">
        <f>'03.2024ΕΛ'!AS59</f>
        <v>0</v>
      </c>
      <c r="AT59" s="10">
        <f>'03.2024ΕΛ'!AT59</f>
        <v>0</v>
      </c>
      <c r="AU59" s="10">
        <f>'03.2024ΕΛ'!AU59</f>
        <v>0</v>
      </c>
      <c r="AV59" s="10">
        <f>'03.2024ΕΛ'!AV59</f>
        <v>0</v>
      </c>
      <c r="AW59" s="30">
        <f>'03.2024ΕΛ'!AW59</f>
        <v>0</v>
      </c>
      <c r="AX59" s="83">
        <f>'03.2024ΕΛ'!AX59</f>
        <v>0</v>
      </c>
      <c r="AY59" s="9">
        <f>'03.2024ΕΛ'!AY59</f>
        <v>0</v>
      </c>
      <c r="AZ59" s="10">
        <f>'03.2024ΕΛ'!AZ59</f>
        <v>0</v>
      </c>
      <c r="BA59" s="10">
        <f>'03.2024ΕΛ'!BA59</f>
        <v>0</v>
      </c>
      <c r="BB59" s="10">
        <f>'03.2024ΕΛ'!BB59</f>
        <v>0</v>
      </c>
      <c r="BC59" s="30">
        <f>'03.2024ΕΛ'!BC59</f>
        <v>0</v>
      </c>
      <c r="BD59" s="83">
        <f>'03.2024ΕΛ'!BD59</f>
        <v>0</v>
      </c>
      <c r="BE59" s="9">
        <f>'03.2024ΕΛ'!BE59</f>
        <v>0</v>
      </c>
      <c r="BF59" s="10">
        <f>'03.2024ΕΛ'!BF59</f>
        <v>0</v>
      </c>
      <c r="BG59" s="10">
        <f>'03.2024ΕΛ'!BG59</f>
        <v>0</v>
      </c>
      <c r="BH59" s="10">
        <f>'03.2024ΕΛ'!BH59</f>
        <v>0</v>
      </c>
      <c r="BI59" s="30">
        <f>'03.2024ΕΛ'!BI59</f>
        <v>0</v>
      </c>
      <c r="BJ59" s="83">
        <f>'03.2024ΕΛ'!BJ59</f>
        <v>0</v>
      </c>
      <c r="BK59" s="9">
        <f>'03.2024ΕΛ'!BK59</f>
        <v>962</v>
      </c>
      <c r="BL59" s="10">
        <f>'03.2024ΕΛ'!BL59</f>
        <v>0</v>
      </c>
      <c r="BM59" s="10">
        <f>'03.2024ΕΛ'!BM59</f>
        <v>5324436</v>
      </c>
      <c r="BN59" s="10">
        <f>'03.2024ΕΛ'!BN59</f>
        <v>5534.7567567567567</v>
      </c>
      <c r="BO59" s="30">
        <f>'03.2024ΕΛ'!BO59</f>
        <v>86139.069999999978</v>
      </c>
      <c r="BP59" s="83">
        <f>'03.2024ΕΛ'!BP59</f>
        <v>89.541652806652777</v>
      </c>
    </row>
    <row r="60" spans="1:68" ht="20.25" customHeight="1" outlineLevel="1" x14ac:dyDescent="0.3">
      <c r="A60" s="154"/>
      <c r="B60" s="167" t="s">
        <v>29</v>
      </c>
      <c r="C60" s="9">
        <f>'03.2024ΕΛ'!C60</f>
        <v>0</v>
      </c>
      <c r="D60" s="10">
        <f>'03.2024ΕΛ'!D60</f>
        <v>0</v>
      </c>
      <c r="E60" s="10">
        <f>'03.2024ΕΛ'!E60</f>
        <v>0</v>
      </c>
      <c r="F60" s="10">
        <f>'03.2024ΕΛ'!F60</f>
        <v>0</v>
      </c>
      <c r="G60" s="30">
        <f>'03.2024ΕΛ'!G60</f>
        <v>0</v>
      </c>
      <c r="H60" s="83">
        <f>'03.2024ΕΛ'!H60</f>
        <v>0</v>
      </c>
      <c r="I60" s="9">
        <f>'03.2024ΕΛ'!I60</f>
        <v>0</v>
      </c>
      <c r="J60" s="10">
        <f>'03.2024ΕΛ'!J60</f>
        <v>0</v>
      </c>
      <c r="K60" s="10">
        <f>'03.2024ΕΛ'!K60</f>
        <v>0</v>
      </c>
      <c r="L60" s="10">
        <f>'03.2024ΕΛ'!L60</f>
        <v>0</v>
      </c>
      <c r="M60" s="30">
        <f>'03.2024ΕΛ'!M60</f>
        <v>0</v>
      </c>
      <c r="N60" s="83">
        <f>'03.2024ΕΛ'!N60</f>
        <v>0</v>
      </c>
      <c r="O60" s="9" t="str">
        <f>'03.2024ΕΛ'!O60</f>
        <v> </v>
      </c>
      <c r="P60" s="10">
        <f>'03.2024ΕΛ'!P60</f>
        <v>0</v>
      </c>
      <c r="Q60" s="10" t="str">
        <f>'03.2024ΕΛ'!Q60</f>
        <v> </v>
      </c>
      <c r="R60" s="10">
        <f>'03.2024ΕΛ'!R60</f>
        <v>0</v>
      </c>
      <c r="S60" s="30" t="str">
        <f>'03.2024ΕΛ'!S60</f>
        <v> </v>
      </c>
      <c r="T60" s="83">
        <f>'03.2024ΕΛ'!T60</f>
        <v>0</v>
      </c>
      <c r="U60" s="9">
        <f>'03.2024ΕΛ'!U60</f>
        <v>0</v>
      </c>
      <c r="V60" s="10">
        <f>'03.2024ΕΛ'!V60</f>
        <v>0</v>
      </c>
      <c r="W60" s="10">
        <f>'03.2024ΕΛ'!W60</f>
        <v>0</v>
      </c>
      <c r="X60" s="10">
        <f>'03.2024ΕΛ'!X60</f>
        <v>0</v>
      </c>
      <c r="Y60" s="30">
        <f>'03.2024ΕΛ'!Y60</f>
        <v>0</v>
      </c>
      <c r="Z60" s="83">
        <f>'03.2024ΕΛ'!Z60</f>
        <v>0</v>
      </c>
      <c r="AA60" s="9">
        <f>'03.2024ΕΛ'!AA60</f>
        <v>0</v>
      </c>
      <c r="AB60" s="10">
        <f>'03.2024ΕΛ'!AB60</f>
        <v>0</v>
      </c>
      <c r="AC60" s="10">
        <f>'03.2024ΕΛ'!AC60</f>
        <v>0</v>
      </c>
      <c r="AD60" s="10">
        <f>'03.2024ΕΛ'!AD60</f>
        <v>0</v>
      </c>
      <c r="AE60" s="30">
        <f>'03.2024ΕΛ'!AE60</f>
        <v>0</v>
      </c>
      <c r="AF60" s="83">
        <f>'03.2024ΕΛ'!AF60</f>
        <v>0</v>
      </c>
      <c r="AG60" s="9">
        <f>'03.2024ΕΛ'!AG60</f>
        <v>0</v>
      </c>
      <c r="AH60" s="10">
        <f>'03.2024ΕΛ'!AH60</f>
        <v>0</v>
      </c>
      <c r="AI60" s="10">
        <f>'03.2024ΕΛ'!AI60</f>
        <v>0</v>
      </c>
      <c r="AJ60" s="10">
        <f>'03.2024ΕΛ'!AJ60</f>
        <v>0</v>
      </c>
      <c r="AK60" s="30">
        <f>'03.2024ΕΛ'!AK60</f>
        <v>0</v>
      </c>
      <c r="AL60" s="83">
        <f>'03.2024ΕΛ'!AL60</f>
        <v>0</v>
      </c>
      <c r="AM60" s="9">
        <f>'03.2024ΕΛ'!AM60</f>
        <v>0</v>
      </c>
      <c r="AN60" s="10">
        <f>'03.2024ΕΛ'!AN60</f>
        <v>0</v>
      </c>
      <c r="AO60" s="10">
        <f>'03.2024ΕΛ'!AO60</f>
        <v>0</v>
      </c>
      <c r="AP60" s="10">
        <f>'03.2024ΕΛ'!AP60</f>
        <v>0</v>
      </c>
      <c r="AQ60" s="30">
        <f>'03.2024ΕΛ'!AQ60</f>
        <v>0</v>
      </c>
      <c r="AR60" s="83">
        <f>'03.2024ΕΛ'!AR60</f>
        <v>0</v>
      </c>
      <c r="AS60" s="9">
        <f>'03.2024ΕΛ'!AS60</f>
        <v>0</v>
      </c>
      <c r="AT60" s="10">
        <f>'03.2024ΕΛ'!AT60</f>
        <v>0</v>
      </c>
      <c r="AU60" s="10">
        <f>'03.2024ΕΛ'!AU60</f>
        <v>0</v>
      </c>
      <c r="AV60" s="10">
        <f>'03.2024ΕΛ'!AV60</f>
        <v>0</v>
      </c>
      <c r="AW60" s="30">
        <f>'03.2024ΕΛ'!AW60</f>
        <v>0</v>
      </c>
      <c r="AX60" s="83">
        <f>'03.2024ΕΛ'!AX60</f>
        <v>0</v>
      </c>
      <c r="AY60" s="9">
        <f>'03.2024ΕΛ'!AY60</f>
        <v>0</v>
      </c>
      <c r="AZ60" s="10">
        <f>'03.2024ΕΛ'!AZ60</f>
        <v>0</v>
      </c>
      <c r="BA60" s="10">
        <f>'03.2024ΕΛ'!BA60</f>
        <v>0</v>
      </c>
      <c r="BB60" s="10">
        <f>'03.2024ΕΛ'!BB60</f>
        <v>0</v>
      </c>
      <c r="BC60" s="30">
        <f>'03.2024ΕΛ'!BC60</f>
        <v>0</v>
      </c>
      <c r="BD60" s="83">
        <f>'03.2024ΕΛ'!BD60</f>
        <v>0</v>
      </c>
      <c r="BE60" s="9">
        <f>'03.2024ΕΛ'!BE60</f>
        <v>0</v>
      </c>
      <c r="BF60" s="10">
        <f>'03.2024ΕΛ'!BF60</f>
        <v>0</v>
      </c>
      <c r="BG60" s="10">
        <f>'03.2024ΕΛ'!BG60</f>
        <v>0</v>
      </c>
      <c r="BH60" s="10">
        <f>'03.2024ΕΛ'!BH60</f>
        <v>0</v>
      </c>
      <c r="BI60" s="30">
        <f>'03.2024ΕΛ'!BI60</f>
        <v>0</v>
      </c>
      <c r="BJ60" s="83">
        <f>'03.2024ΕΛ'!BJ60</f>
        <v>0</v>
      </c>
      <c r="BK60" s="9">
        <f>'03.2024ΕΛ'!BK60</f>
        <v>0</v>
      </c>
      <c r="BL60" s="10">
        <f>'03.2024ΕΛ'!BL60</f>
        <v>0</v>
      </c>
      <c r="BM60" s="10">
        <f>'03.2024ΕΛ'!BM60</f>
        <v>0</v>
      </c>
      <c r="BN60" s="10">
        <f>'03.2024ΕΛ'!BN60</f>
        <v>0</v>
      </c>
      <c r="BO60" s="30">
        <f>'03.2024ΕΛ'!BO60</f>
        <v>0</v>
      </c>
      <c r="BP60" s="83">
        <f>'03.2024ΕΛ'!BP60</f>
        <v>0</v>
      </c>
    </row>
    <row r="61" spans="1:68" ht="19.5" customHeight="1" outlineLevel="1" x14ac:dyDescent="0.3">
      <c r="A61" s="154"/>
      <c r="B61" s="167" t="s">
        <v>85</v>
      </c>
      <c r="C61" s="9">
        <f>'03.2024ΕΛ'!C61</f>
        <v>5</v>
      </c>
      <c r="D61" s="10">
        <f>'03.2024ΕΛ'!D61</f>
        <v>0</v>
      </c>
      <c r="E61" s="10">
        <f>'03.2024ΕΛ'!E61</f>
        <v>1794940</v>
      </c>
      <c r="F61" s="10">
        <f>'03.2024ΕΛ'!F61</f>
        <v>358988</v>
      </c>
      <c r="G61" s="30">
        <f>'03.2024ΕΛ'!G61</f>
        <v>2376.23</v>
      </c>
      <c r="H61" s="83">
        <f>'03.2024ΕΛ'!H61</f>
        <v>475.24599999999998</v>
      </c>
      <c r="I61" s="9">
        <f>'03.2024ΕΛ'!I61</f>
        <v>7</v>
      </c>
      <c r="J61" s="10">
        <f>'03.2024ΕΛ'!J61</f>
        <v>0</v>
      </c>
      <c r="K61" s="10">
        <f>'03.2024ΕΛ'!K61</f>
        <v>3331137</v>
      </c>
      <c r="L61" s="10">
        <f>'03.2024ΕΛ'!L61</f>
        <v>475876.71428571426</v>
      </c>
      <c r="M61" s="30">
        <f>'03.2024ΕΛ'!M61</f>
        <v>11090.32</v>
      </c>
      <c r="N61" s="83">
        <f>'03.2024ΕΛ'!N61</f>
        <v>1584.3314285714284</v>
      </c>
      <c r="O61" s="9">
        <f>'03.2024ΕΛ'!O61</f>
        <v>13</v>
      </c>
      <c r="P61" s="10">
        <f>'03.2024ΕΛ'!P61</f>
        <v>0</v>
      </c>
      <c r="Q61" s="10">
        <f>'03.2024ΕΛ'!Q61</f>
        <v>10310302</v>
      </c>
      <c r="R61" s="10">
        <f>'03.2024ΕΛ'!R61</f>
        <v>793100.15384615387</v>
      </c>
      <c r="S61" s="30">
        <f>'03.2024ΕΛ'!S61</f>
        <v>18024.28</v>
      </c>
      <c r="T61" s="83">
        <f>'03.2024ΕΛ'!T61</f>
        <v>1386.4830769230769</v>
      </c>
      <c r="U61" s="9">
        <f>'03.2024ΕΛ'!U61</f>
        <v>27</v>
      </c>
      <c r="V61" s="10">
        <f>'03.2024ΕΛ'!V61</f>
        <v>0</v>
      </c>
      <c r="W61" s="10">
        <f>'03.2024ΕΛ'!W61</f>
        <v>23751666</v>
      </c>
      <c r="X61" s="10">
        <f>'03.2024ΕΛ'!X61</f>
        <v>879691.33333333337</v>
      </c>
      <c r="Y61" s="30">
        <f>'03.2024ΕΛ'!Y61</f>
        <v>72080.710000000006</v>
      </c>
      <c r="Z61" s="83">
        <f>'03.2024ΕΛ'!Z61</f>
        <v>2669.6559259259261</v>
      </c>
      <c r="AA61" s="9">
        <f>'03.2024ΕΛ'!AA61</f>
        <v>13</v>
      </c>
      <c r="AB61" s="10">
        <f>'03.2024ΕΛ'!AB61</f>
        <v>0</v>
      </c>
      <c r="AC61" s="10">
        <f>'03.2024ΕΛ'!AC61</f>
        <v>15865039</v>
      </c>
      <c r="AD61" s="10">
        <f>'03.2024ΕΛ'!AD61</f>
        <v>1220387.6153846155</v>
      </c>
      <c r="AE61" s="30">
        <f>'03.2024ΕΛ'!AE61</f>
        <v>56176.27</v>
      </c>
      <c r="AF61" s="83">
        <f>'03.2024ΕΛ'!AF61</f>
        <v>4321.2515384615381</v>
      </c>
      <c r="AG61" s="9">
        <f>'03.2024ΕΛ'!AG61</f>
        <v>6</v>
      </c>
      <c r="AH61" s="10">
        <f>'03.2024ΕΛ'!AH61</f>
        <v>0</v>
      </c>
      <c r="AI61" s="10">
        <f>'03.2024ΕΛ'!AI61</f>
        <v>5054597</v>
      </c>
      <c r="AJ61" s="10">
        <f>'03.2024ΕΛ'!AJ61</f>
        <v>842432.83333333337</v>
      </c>
      <c r="AK61" s="30">
        <f>'03.2024ΕΛ'!AK61</f>
        <v>22107.63</v>
      </c>
      <c r="AL61" s="83">
        <f>'03.2024ΕΛ'!AL61</f>
        <v>3684.605</v>
      </c>
      <c r="AM61" s="9">
        <f>'03.2024ΕΛ'!AM61</f>
        <v>0</v>
      </c>
      <c r="AN61" s="10">
        <f>'03.2024ΕΛ'!AN61</f>
        <v>0</v>
      </c>
      <c r="AO61" s="10">
        <f>'03.2024ΕΛ'!AO61</f>
        <v>0</v>
      </c>
      <c r="AP61" s="10">
        <f>'03.2024ΕΛ'!AP61</f>
        <v>0</v>
      </c>
      <c r="AQ61" s="30">
        <f>'03.2024ΕΛ'!AQ61</f>
        <v>0</v>
      </c>
      <c r="AR61" s="83">
        <f>'03.2024ΕΛ'!AR61</f>
        <v>0</v>
      </c>
      <c r="AS61" s="9">
        <f>'03.2024ΕΛ'!AS61</f>
        <v>0</v>
      </c>
      <c r="AT61" s="10">
        <f>'03.2024ΕΛ'!AT61</f>
        <v>0</v>
      </c>
      <c r="AU61" s="10">
        <f>'03.2024ΕΛ'!AU61</f>
        <v>0</v>
      </c>
      <c r="AV61" s="10">
        <f>'03.2024ΕΛ'!AV61</f>
        <v>0</v>
      </c>
      <c r="AW61" s="30">
        <f>'03.2024ΕΛ'!AW61</f>
        <v>0</v>
      </c>
      <c r="AX61" s="83">
        <f>'03.2024ΕΛ'!AX61</f>
        <v>0</v>
      </c>
      <c r="AY61" s="9">
        <f>'03.2024ΕΛ'!AY61</f>
        <v>0</v>
      </c>
      <c r="AZ61" s="10">
        <f>'03.2024ΕΛ'!AZ61</f>
        <v>0</v>
      </c>
      <c r="BA61" s="10">
        <f>'03.2024ΕΛ'!BA61</f>
        <v>0</v>
      </c>
      <c r="BB61" s="10">
        <f>'03.2024ΕΛ'!BB61</f>
        <v>0</v>
      </c>
      <c r="BC61" s="30">
        <f>'03.2024ΕΛ'!BC61</f>
        <v>0</v>
      </c>
      <c r="BD61" s="83">
        <f>'03.2024ΕΛ'!BD61</f>
        <v>0</v>
      </c>
      <c r="BE61" s="9">
        <f>'03.2024ΕΛ'!BE61</f>
        <v>0</v>
      </c>
      <c r="BF61" s="10">
        <f>'03.2024ΕΛ'!BF61</f>
        <v>0</v>
      </c>
      <c r="BG61" s="10">
        <f>'03.2024ΕΛ'!BG61</f>
        <v>0</v>
      </c>
      <c r="BH61" s="10">
        <f>'03.2024ΕΛ'!BH61</f>
        <v>0</v>
      </c>
      <c r="BI61" s="30">
        <f>'03.2024ΕΛ'!BI61</f>
        <v>0</v>
      </c>
      <c r="BJ61" s="83">
        <f>'03.2024ΕΛ'!BJ61</f>
        <v>0</v>
      </c>
      <c r="BK61" s="9">
        <f>'03.2024ΕΛ'!BK61</f>
        <v>71</v>
      </c>
      <c r="BL61" s="10">
        <f>'03.2024ΕΛ'!BL61</f>
        <v>0</v>
      </c>
      <c r="BM61" s="10">
        <f>'03.2024ΕΛ'!BM61</f>
        <v>60107681</v>
      </c>
      <c r="BN61" s="10">
        <f>'03.2024ΕΛ'!BN61</f>
        <v>846587.05633802817</v>
      </c>
      <c r="BO61" s="30">
        <f>'03.2024ΕΛ'!BO61</f>
        <v>181855.44</v>
      </c>
      <c r="BP61" s="83">
        <f>'03.2024ΕΛ'!BP61</f>
        <v>2561.3442253521125</v>
      </c>
    </row>
    <row r="62" spans="1:68" ht="19.5" customHeight="1" outlineLevel="1" thickBot="1" x14ac:dyDescent="0.35">
      <c r="A62" s="155"/>
      <c r="B62" s="167" t="s">
        <v>86</v>
      </c>
      <c r="C62" s="208">
        <f>'03.2024ΕΛ'!C62</f>
        <v>0</v>
      </c>
      <c r="D62" s="209">
        <f>'03.2024ΕΛ'!D62</f>
        <v>0</v>
      </c>
      <c r="E62" s="157">
        <f>'03.2024ΕΛ'!E62</f>
        <v>0</v>
      </c>
      <c r="F62" s="10">
        <f>'03.2024ΕΛ'!F62</f>
        <v>0</v>
      </c>
      <c r="G62" s="140">
        <f>'03.2024ΕΛ'!G62</f>
        <v>0</v>
      </c>
      <c r="H62" s="83">
        <f>'03.2024ΕΛ'!H62</f>
        <v>0</v>
      </c>
      <c r="I62" s="208">
        <f>'03.2024ΕΛ'!I62</f>
        <v>0</v>
      </c>
      <c r="J62" s="209">
        <f>'03.2024ΕΛ'!J62</f>
        <v>0</v>
      </c>
      <c r="K62" s="157">
        <f>'03.2024ΕΛ'!K62</f>
        <v>0</v>
      </c>
      <c r="L62" s="10">
        <f>'03.2024ΕΛ'!L62</f>
        <v>0</v>
      </c>
      <c r="M62" s="140">
        <f>'03.2024ΕΛ'!M62</f>
        <v>0</v>
      </c>
      <c r="N62" s="83">
        <f>'03.2024ΕΛ'!N62</f>
        <v>0</v>
      </c>
      <c r="O62" s="208">
        <f>'03.2024ΕΛ'!O62</f>
        <v>2</v>
      </c>
      <c r="P62" s="209">
        <f>'03.2024ΕΛ'!P62</f>
        <v>0</v>
      </c>
      <c r="Q62" s="157">
        <f>'03.2024ΕΛ'!Q62</f>
        <v>7847</v>
      </c>
      <c r="R62" s="10">
        <f>'03.2024ΕΛ'!R62</f>
        <v>3923.5</v>
      </c>
      <c r="S62" s="140">
        <f>'03.2024ΕΛ'!S62</f>
        <v>71.48</v>
      </c>
      <c r="T62" s="83">
        <f>'03.2024ΕΛ'!T62</f>
        <v>35.74</v>
      </c>
      <c r="U62" s="208">
        <f>'03.2024ΕΛ'!U62</f>
        <v>0</v>
      </c>
      <c r="V62" s="209">
        <f>'03.2024ΕΛ'!V62</f>
        <v>0</v>
      </c>
      <c r="W62" s="157">
        <f>'03.2024ΕΛ'!W62</f>
        <v>0</v>
      </c>
      <c r="X62" s="10">
        <f>'03.2024ΕΛ'!X62</f>
        <v>0</v>
      </c>
      <c r="Y62" s="140">
        <f>'03.2024ΕΛ'!Y62</f>
        <v>0</v>
      </c>
      <c r="Z62" s="83">
        <f>'03.2024ΕΛ'!Z62</f>
        <v>0</v>
      </c>
      <c r="AA62" s="208">
        <f>'03.2024ΕΛ'!AA62</f>
        <v>0</v>
      </c>
      <c r="AB62" s="209">
        <f>'03.2024ΕΛ'!AB62</f>
        <v>0</v>
      </c>
      <c r="AC62" s="157">
        <f>'03.2024ΕΛ'!AC62</f>
        <v>0</v>
      </c>
      <c r="AD62" s="10">
        <f>'03.2024ΕΛ'!AD62</f>
        <v>0</v>
      </c>
      <c r="AE62" s="140">
        <f>'03.2024ΕΛ'!AE62</f>
        <v>0</v>
      </c>
      <c r="AF62" s="83">
        <f>'03.2024ΕΛ'!AF62</f>
        <v>0</v>
      </c>
      <c r="AG62" s="208">
        <f>'03.2024ΕΛ'!AG62</f>
        <v>0</v>
      </c>
      <c r="AH62" s="209">
        <f>'03.2024ΕΛ'!AH62</f>
        <v>0</v>
      </c>
      <c r="AI62" s="157">
        <f>'03.2024ΕΛ'!AI62</f>
        <v>0</v>
      </c>
      <c r="AJ62" s="10">
        <f>'03.2024ΕΛ'!AJ62</f>
        <v>0</v>
      </c>
      <c r="AK62" s="140">
        <f>'03.2024ΕΛ'!AK62</f>
        <v>0</v>
      </c>
      <c r="AL62" s="83">
        <f>'03.2024ΕΛ'!AL62</f>
        <v>0</v>
      </c>
      <c r="AM62" s="208">
        <f>'03.2024ΕΛ'!AM62</f>
        <v>0</v>
      </c>
      <c r="AN62" s="209">
        <f>'03.2024ΕΛ'!AN62</f>
        <v>0</v>
      </c>
      <c r="AO62" s="157">
        <f>'03.2024ΕΛ'!AO62</f>
        <v>0</v>
      </c>
      <c r="AP62" s="10">
        <f>'03.2024ΕΛ'!AP62</f>
        <v>0</v>
      </c>
      <c r="AQ62" s="140">
        <f>'03.2024ΕΛ'!AQ62</f>
        <v>0</v>
      </c>
      <c r="AR62" s="83">
        <f>'03.2024ΕΛ'!AR62</f>
        <v>0</v>
      </c>
      <c r="AS62" s="208">
        <f>'03.2024ΕΛ'!AS62</f>
        <v>0</v>
      </c>
      <c r="AT62" s="209">
        <f>'03.2024ΕΛ'!AT62</f>
        <v>0</v>
      </c>
      <c r="AU62" s="157">
        <f>'03.2024ΕΛ'!AU62</f>
        <v>0</v>
      </c>
      <c r="AV62" s="10">
        <f>'03.2024ΕΛ'!AV62</f>
        <v>0</v>
      </c>
      <c r="AW62" s="140">
        <f>'03.2024ΕΛ'!AW62</f>
        <v>0</v>
      </c>
      <c r="AX62" s="83">
        <f>'03.2024ΕΛ'!AX62</f>
        <v>0</v>
      </c>
      <c r="AY62" s="208">
        <f>'03.2024ΕΛ'!AY62</f>
        <v>0</v>
      </c>
      <c r="AZ62" s="209">
        <f>'03.2024ΕΛ'!AZ62</f>
        <v>0</v>
      </c>
      <c r="BA62" s="157">
        <f>'03.2024ΕΛ'!BA62</f>
        <v>0</v>
      </c>
      <c r="BB62" s="10">
        <f>'03.2024ΕΛ'!BB62</f>
        <v>0</v>
      </c>
      <c r="BC62" s="140">
        <f>'03.2024ΕΛ'!BC62</f>
        <v>0</v>
      </c>
      <c r="BD62" s="83">
        <f>'03.2024ΕΛ'!BD62</f>
        <v>0</v>
      </c>
      <c r="BE62" s="208">
        <f>'03.2024ΕΛ'!BE62</f>
        <v>0</v>
      </c>
      <c r="BF62" s="209">
        <f>'03.2024ΕΛ'!BF62</f>
        <v>0</v>
      </c>
      <c r="BG62" s="157">
        <f>'03.2024ΕΛ'!BG62</f>
        <v>0</v>
      </c>
      <c r="BH62" s="10">
        <f>'03.2024ΕΛ'!BH62</f>
        <v>0</v>
      </c>
      <c r="BI62" s="140">
        <f>'03.2024ΕΛ'!BI62</f>
        <v>0</v>
      </c>
      <c r="BJ62" s="83">
        <f>'03.2024ΕΛ'!BJ62</f>
        <v>0</v>
      </c>
      <c r="BK62" s="208">
        <f>'03.2024ΕΛ'!BK62</f>
        <v>2</v>
      </c>
      <c r="BL62" s="209">
        <f>'03.2024ΕΛ'!BL62</f>
        <v>0</v>
      </c>
      <c r="BM62" s="157">
        <f>'03.2024ΕΛ'!BM62</f>
        <v>7847</v>
      </c>
      <c r="BN62" s="10">
        <f>'03.2024ΕΛ'!BN62</f>
        <v>3923.5</v>
      </c>
      <c r="BO62" s="140">
        <f>'03.2024ΕΛ'!BO62</f>
        <v>71.48</v>
      </c>
      <c r="BP62" s="83">
        <f>'03.2024ΕΛ'!BP62</f>
        <v>35.74</v>
      </c>
    </row>
    <row r="63" spans="1:68" ht="18" x14ac:dyDescent="0.3">
      <c r="A63" s="153">
        <v>10</v>
      </c>
      <c r="B63" s="168" t="s">
        <v>180</v>
      </c>
      <c r="C63" s="73">
        <f>'03.2024ΕΛ'!C63</f>
        <v>1</v>
      </c>
      <c r="D63" s="74">
        <f>'03.2024ΕΛ'!D63</f>
        <v>0</v>
      </c>
      <c r="E63" s="74">
        <f>'03.2024ΕΛ'!E63</f>
        <v>3549</v>
      </c>
      <c r="F63" s="74">
        <f>'03.2024ΕΛ'!F63</f>
        <v>3549</v>
      </c>
      <c r="G63" s="82">
        <f>'03.2024ΕΛ'!G63</f>
        <v>3.74</v>
      </c>
      <c r="H63" s="37">
        <f>'03.2024ΕΛ'!H63</f>
        <v>3.74</v>
      </c>
      <c r="I63" s="73">
        <f>'03.2024ΕΛ'!I63</f>
        <v>0</v>
      </c>
      <c r="J63" s="74">
        <f>'03.2024ΕΛ'!J63</f>
        <v>0</v>
      </c>
      <c r="K63" s="74">
        <f>'03.2024ΕΛ'!K63</f>
        <v>0</v>
      </c>
      <c r="L63" s="74">
        <f>'03.2024ΕΛ'!L63</f>
        <v>0</v>
      </c>
      <c r="M63" s="82">
        <f>'03.2024ΕΛ'!M63</f>
        <v>0</v>
      </c>
      <c r="N63" s="37">
        <f>'03.2024ΕΛ'!N63</f>
        <v>0</v>
      </c>
      <c r="O63" s="73">
        <f>'03.2024ΕΛ'!O63</f>
        <v>4</v>
      </c>
      <c r="P63" s="74">
        <f>'03.2024ΕΛ'!P63</f>
        <v>0</v>
      </c>
      <c r="Q63" s="74">
        <f>'03.2024ΕΛ'!Q63</f>
        <v>7260761</v>
      </c>
      <c r="R63" s="74">
        <f>'03.2024ΕΛ'!R63</f>
        <v>1815190.25</v>
      </c>
      <c r="S63" s="82">
        <f>'03.2024ΕΛ'!S63</f>
        <v>10125.049999999999</v>
      </c>
      <c r="T63" s="37">
        <f>'03.2024ΕΛ'!T63</f>
        <v>2531.2624999999998</v>
      </c>
      <c r="U63" s="73">
        <f>'03.2024ΕΛ'!U63</f>
        <v>0</v>
      </c>
      <c r="V63" s="74">
        <f>'03.2024ΕΛ'!V63</f>
        <v>0</v>
      </c>
      <c r="W63" s="74">
        <f>'03.2024ΕΛ'!W63</f>
        <v>0</v>
      </c>
      <c r="X63" s="74">
        <f>'03.2024ΕΛ'!X63</f>
        <v>0</v>
      </c>
      <c r="Y63" s="82">
        <f>'03.2024ΕΛ'!Y63</f>
        <v>0</v>
      </c>
      <c r="Z63" s="37">
        <f>'03.2024ΕΛ'!Z63</f>
        <v>0</v>
      </c>
      <c r="AA63" s="73">
        <f>'03.2024ΕΛ'!AA63</f>
        <v>0</v>
      </c>
      <c r="AB63" s="74">
        <f>'03.2024ΕΛ'!AB63</f>
        <v>0</v>
      </c>
      <c r="AC63" s="74">
        <f>'03.2024ΕΛ'!AC63</f>
        <v>0</v>
      </c>
      <c r="AD63" s="74">
        <f>'03.2024ΕΛ'!AD63</f>
        <v>0</v>
      </c>
      <c r="AE63" s="82">
        <f>'03.2024ΕΛ'!AE63</f>
        <v>0</v>
      </c>
      <c r="AF63" s="37">
        <f>'03.2024ΕΛ'!AF63</f>
        <v>0</v>
      </c>
      <c r="AG63" s="73">
        <f>'03.2024ΕΛ'!AG63</f>
        <v>0</v>
      </c>
      <c r="AH63" s="74">
        <f>'03.2024ΕΛ'!AH63</f>
        <v>0</v>
      </c>
      <c r="AI63" s="74">
        <f>'03.2024ΕΛ'!AI63</f>
        <v>0</v>
      </c>
      <c r="AJ63" s="74">
        <f>'03.2024ΕΛ'!AJ63</f>
        <v>0</v>
      </c>
      <c r="AK63" s="82">
        <f>'03.2024ΕΛ'!AK63</f>
        <v>0</v>
      </c>
      <c r="AL63" s="37">
        <f>'03.2024ΕΛ'!AL63</f>
        <v>0</v>
      </c>
      <c r="AM63" s="73">
        <f>'03.2024ΕΛ'!AM63</f>
        <v>0</v>
      </c>
      <c r="AN63" s="74">
        <f>'03.2024ΕΛ'!AN63</f>
        <v>0</v>
      </c>
      <c r="AO63" s="74">
        <f>'03.2024ΕΛ'!AO63</f>
        <v>0</v>
      </c>
      <c r="AP63" s="74">
        <f>'03.2024ΕΛ'!AP63</f>
        <v>0</v>
      </c>
      <c r="AQ63" s="82">
        <f>'03.2024ΕΛ'!AQ63</f>
        <v>0</v>
      </c>
      <c r="AR63" s="37">
        <f>'03.2024ΕΛ'!AR63</f>
        <v>0</v>
      </c>
      <c r="AS63" s="73">
        <f>'03.2024ΕΛ'!AS63</f>
        <v>0</v>
      </c>
      <c r="AT63" s="74">
        <f>'03.2024ΕΛ'!AT63</f>
        <v>0</v>
      </c>
      <c r="AU63" s="74">
        <f>'03.2024ΕΛ'!AU63</f>
        <v>0</v>
      </c>
      <c r="AV63" s="74">
        <f>'03.2024ΕΛ'!AV63</f>
        <v>0</v>
      </c>
      <c r="AW63" s="82">
        <f>'03.2024ΕΛ'!AW63</f>
        <v>0</v>
      </c>
      <c r="AX63" s="37">
        <f>'03.2024ΕΛ'!AX63</f>
        <v>0</v>
      </c>
      <c r="AY63" s="73">
        <f>'03.2024ΕΛ'!AY63</f>
        <v>0</v>
      </c>
      <c r="AZ63" s="74">
        <f>'03.2024ΕΛ'!AZ63</f>
        <v>0</v>
      </c>
      <c r="BA63" s="74">
        <f>'03.2024ΕΛ'!BA63</f>
        <v>0</v>
      </c>
      <c r="BB63" s="74">
        <f>'03.2024ΕΛ'!BB63</f>
        <v>0</v>
      </c>
      <c r="BC63" s="82">
        <f>'03.2024ΕΛ'!BC63</f>
        <v>0</v>
      </c>
      <c r="BD63" s="37">
        <f>'03.2024ΕΛ'!BD63</f>
        <v>0</v>
      </c>
      <c r="BE63" s="73">
        <f>'03.2024ΕΛ'!BE63</f>
        <v>0</v>
      </c>
      <c r="BF63" s="74">
        <f>'03.2024ΕΛ'!BF63</f>
        <v>0</v>
      </c>
      <c r="BG63" s="74">
        <f>'03.2024ΕΛ'!BG63</f>
        <v>0</v>
      </c>
      <c r="BH63" s="74">
        <f>'03.2024ΕΛ'!BH63</f>
        <v>0</v>
      </c>
      <c r="BI63" s="82">
        <f>'03.2024ΕΛ'!BI63</f>
        <v>0</v>
      </c>
      <c r="BJ63" s="37">
        <f>'03.2024ΕΛ'!BJ63</f>
        <v>0</v>
      </c>
      <c r="BK63" s="73">
        <f>'03.2024ΕΛ'!BK63</f>
        <v>5</v>
      </c>
      <c r="BL63" s="74">
        <f>'03.2024ΕΛ'!BL63</f>
        <v>0</v>
      </c>
      <c r="BM63" s="74">
        <f>'03.2024ΕΛ'!BM63</f>
        <v>7264310</v>
      </c>
      <c r="BN63" s="74">
        <f>'03.2024ΕΛ'!BN63</f>
        <v>1452862</v>
      </c>
      <c r="BO63" s="82">
        <f>'03.2024ΕΛ'!BO63</f>
        <v>10128.789999999999</v>
      </c>
      <c r="BP63" s="37">
        <f>'03.2024ΕΛ'!BP63</f>
        <v>2025.7579999999998</v>
      </c>
    </row>
    <row r="64" spans="1:68" ht="19.5" customHeight="1" outlineLevel="1" x14ac:dyDescent="0.3">
      <c r="A64" s="154"/>
      <c r="B64" s="167" t="s">
        <v>83</v>
      </c>
      <c r="C64" s="9">
        <f>'03.2024ΕΛ'!C64</f>
        <v>0</v>
      </c>
      <c r="D64" s="10">
        <f>'03.2024ΕΛ'!D64</f>
        <v>0</v>
      </c>
      <c r="E64" s="10">
        <f>'03.2024ΕΛ'!E64</f>
        <v>0</v>
      </c>
      <c r="F64" s="10">
        <f>'03.2024ΕΛ'!F64</f>
        <v>0</v>
      </c>
      <c r="G64" s="30">
        <f>'03.2024ΕΛ'!G64</f>
        <v>0</v>
      </c>
      <c r="H64" s="83">
        <f>'03.2024ΕΛ'!H64</f>
        <v>0</v>
      </c>
      <c r="I64" s="9">
        <f>'03.2024ΕΛ'!I64</f>
        <v>0</v>
      </c>
      <c r="J64" s="10">
        <f>'03.2024ΕΛ'!J64</f>
        <v>0</v>
      </c>
      <c r="K64" s="10">
        <f>'03.2024ΕΛ'!K64</f>
        <v>0</v>
      </c>
      <c r="L64" s="10">
        <f>'03.2024ΕΛ'!L64</f>
        <v>0</v>
      </c>
      <c r="M64" s="30">
        <f>'03.2024ΕΛ'!M64</f>
        <v>0</v>
      </c>
      <c r="N64" s="83">
        <f>'03.2024ΕΛ'!N64</f>
        <v>0</v>
      </c>
      <c r="O64" s="9" t="str">
        <f>'03.2024ΕΛ'!O64</f>
        <v> </v>
      </c>
      <c r="P64" s="10">
        <f>'03.2024ΕΛ'!P64</f>
        <v>0</v>
      </c>
      <c r="Q64" s="10" t="str">
        <f>'03.2024ΕΛ'!Q64</f>
        <v> </v>
      </c>
      <c r="R64" s="10">
        <f>'03.2024ΕΛ'!R64</f>
        <v>0</v>
      </c>
      <c r="S64" s="30" t="str">
        <f>'03.2024ΕΛ'!S64</f>
        <v> </v>
      </c>
      <c r="T64" s="83">
        <f>'03.2024ΕΛ'!T64</f>
        <v>0</v>
      </c>
      <c r="U64" s="9">
        <f>'03.2024ΕΛ'!U64</f>
        <v>0</v>
      </c>
      <c r="V64" s="10">
        <f>'03.2024ΕΛ'!V64</f>
        <v>0</v>
      </c>
      <c r="W64" s="10">
        <f>'03.2024ΕΛ'!W64</f>
        <v>0</v>
      </c>
      <c r="X64" s="10">
        <f>'03.2024ΕΛ'!X64</f>
        <v>0</v>
      </c>
      <c r="Y64" s="30">
        <f>'03.2024ΕΛ'!Y64</f>
        <v>0</v>
      </c>
      <c r="Z64" s="83">
        <f>'03.2024ΕΛ'!Z64</f>
        <v>0</v>
      </c>
      <c r="AA64" s="9">
        <f>'03.2024ΕΛ'!AA64</f>
        <v>0</v>
      </c>
      <c r="AB64" s="10">
        <f>'03.2024ΕΛ'!AB64</f>
        <v>0</v>
      </c>
      <c r="AC64" s="10">
        <f>'03.2024ΕΛ'!AC64</f>
        <v>0</v>
      </c>
      <c r="AD64" s="10">
        <f>'03.2024ΕΛ'!AD64</f>
        <v>0</v>
      </c>
      <c r="AE64" s="30">
        <f>'03.2024ΕΛ'!AE64</f>
        <v>0</v>
      </c>
      <c r="AF64" s="83">
        <f>'03.2024ΕΛ'!AF64</f>
        <v>0</v>
      </c>
      <c r="AG64" s="9">
        <f>'03.2024ΕΛ'!AG64</f>
        <v>0</v>
      </c>
      <c r="AH64" s="10">
        <f>'03.2024ΕΛ'!AH64</f>
        <v>0</v>
      </c>
      <c r="AI64" s="10">
        <f>'03.2024ΕΛ'!AI64</f>
        <v>0</v>
      </c>
      <c r="AJ64" s="10">
        <f>'03.2024ΕΛ'!AJ64</f>
        <v>0</v>
      </c>
      <c r="AK64" s="30">
        <f>'03.2024ΕΛ'!AK64</f>
        <v>0</v>
      </c>
      <c r="AL64" s="83">
        <f>'03.2024ΕΛ'!AL64</f>
        <v>0</v>
      </c>
      <c r="AM64" s="9">
        <f>'03.2024ΕΛ'!AM64</f>
        <v>0</v>
      </c>
      <c r="AN64" s="10">
        <f>'03.2024ΕΛ'!AN64</f>
        <v>0</v>
      </c>
      <c r="AO64" s="10">
        <f>'03.2024ΕΛ'!AO64</f>
        <v>0</v>
      </c>
      <c r="AP64" s="10">
        <f>'03.2024ΕΛ'!AP64</f>
        <v>0</v>
      </c>
      <c r="AQ64" s="30">
        <f>'03.2024ΕΛ'!AQ64</f>
        <v>0</v>
      </c>
      <c r="AR64" s="83">
        <f>'03.2024ΕΛ'!AR64</f>
        <v>0</v>
      </c>
      <c r="AS64" s="9">
        <f>'03.2024ΕΛ'!AS64</f>
        <v>0</v>
      </c>
      <c r="AT64" s="10">
        <f>'03.2024ΕΛ'!AT64</f>
        <v>0</v>
      </c>
      <c r="AU64" s="10">
        <f>'03.2024ΕΛ'!AU64</f>
        <v>0</v>
      </c>
      <c r="AV64" s="10">
        <f>'03.2024ΕΛ'!AV64</f>
        <v>0</v>
      </c>
      <c r="AW64" s="30">
        <f>'03.2024ΕΛ'!AW64</f>
        <v>0</v>
      </c>
      <c r="AX64" s="83">
        <f>'03.2024ΕΛ'!AX64</f>
        <v>0</v>
      </c>
      <c r="AY64" s="9">
        <f>'03.2024ΕΛ'!AY64</f>
        <v>0</v>
      </c>
      <c r="AZ64" s="10">
        <f>'03.2024ΕΛ'!AZ64</f>
        <v>0</v>
      </c>
      <c r="BA64" s="10">
        <f>'03.2024ΕΛ'!BA64</f>
        <v>0</v>
      </c>
      <c r="BB64" s="10">
        <f>'03.2024ΕΛ'!BB64</f>
        <v>0</v>
      </c>
      <c r="BC64" s="30">
        <f>'03.2024ΕΛ'!BC64</f>
        <v>0</v>
      </c>
      <c r="BD64" s="83">
        <f>'03.2024ΕΛ'!BD64</f>
        <v>0</v>
      </c>
      <c r="BE64" s="9">
        <f>'03.2024ΕΛ'!BE64</f>
        <v>0</v>
      </c>
      <c r="BF64" s="10">
        <f>'03.2024ΕΛ'!BF64</f>
        <v>0</v>
      </c>
      <c r="BG64" s="10">
        <f>'03.2024ΕΛ'!BG64</f>
        <v>0</v>
      </c>
      <c r="BH64" s="10">
        <f>'03.2024ΕΛ'!BH64</f>
        <v>0</v>
      </c>
      <c r="BI64" s="30">
        <f>'03.2024ΕΛ'!BI64</f>
        <v>0</v>
      </c>
      <c r="BJ64" s="83">
        <f>'03.2024ΕΛ'!BJ64</f>
        <v>0</v>
      </c>
      <c r="BK64" s="9">
        <f>'03.2024ΕΛ'!BK64</f>
        <v>0</v>
      </c>
      <c r="BL64" s="10">
        <f>'03.2024ΕΛ'!BL64</f>
        <v>0</v>
      </c>
      <c r="BM64" s="10">
        <f>'03.2024ΕΛ'!BM64</f>
        <v>0</v>
      </c>
      <c r="BN64" s="10">
        <f>'03.2024ΕΛ'!BN64</f>
        <v>0</v>
      </c>
      <c r="BO64" s="30">
        <f>'03.2024ΕΛ'!BO64</f>
        <v>0</v>
      </c>
      <c r="BP64" s="83">
        <f>'03.2024ΕΛ'!BP64</f>
        <v>0</v>
      </c>
    </row>
    <row r="65" spans="1:68" ht="19.5" customHeight="1" outlineLevel="1" x14ac:dyDescent="0.3">
      <c r="A65" s="154"/>
      <c r="B65" s="167" t="s">
        <v>84</v>
      </c>
      <c r="C65" s="9">
        <f>'03.2024ΕΛ'!C65</f>
        <v>0</v>
      </c>
      <c r="D65" s="10">
        <f>'03.2024ΕΛ'!D65</f>
        <v>0</v>
      </c>
      <c r="E65" s="10">
        <f>'03.2024ΕΛ'!E65</f>
        <v>0</v>
      </c>
      <c r="F65" s="10">
        <f>'03.2024ΕΛ'!F65</f>
        <v>0</v>
      </c>
      <c r="G65" s="30">
        <f>'03.2024ΕΛ'!G65</f>
        <v>0</v>
      </c>
      <c r="H65" s="83">
        <f>'03.2024ΕΛ'!H65</f>
        <v>0</v>
      </c>
      <c r="I65" s="9">
        <f>'03.2024ΕΛ'!I65</f>
        <v>0</v>
      </c>
      <c r="J65" s="10">
        <f>'03.2024ΕΛ'!J65</f>
        <v>0</v>
      </c>
      <c r="K65" s="10">
        <f>'03.2024ΕΛ'!K65</f>
        <v>0</v>
      </c>
      <c r="L65" s="10">
        <f>'03.2024ΕΛ'!L65</f>
        <v>0</v>
      </c>
      <c r="M65" s="30">
        <f>'03.2024ΕΛ'!M65</f>
        <v>0</v>
      </c>
      <c r="N65" s="83">
        <f>'03.2024ΕΛ'!N65</f>
        <v>0</v>
      </c>
      <c r="O65" s="9" t="str">
        <f>'03.2024ΕΛ'!O65</f>
        <v> </v>
      </c>
      <c r="P65" s="10">
        <f>'03.2024ΕΛ'!P65</f>
        <v>0</v>
      </c>
      <c r="Q65" s="10" t="str">
        <f>'03.2024ΕΛ'!Q65</f>
        <v> </v>
      </c>
      <c r="R65" s="10">
        <f>'03.2024ΕΛ'!R65</f>
        <v>0</v>
      </c>
      <c r="S65" s="30" t="str">
        <f>'03.2024ΕΛ'!S65</f>
        <v> </v>
      </c>
      <c r="T65" s="83">
        <f>'03.2024ΕΛ'!T65</f>
        <v>0</v>
      </c>
      <c r="U65" s="9">
        <f>'03.2024ΕΛ'!U65</f>
        <v>0</v>
      </c>
      <c r="V65" s="10">
        <f>'03.2024ΕΛ'!V65</f>
        <v>0</v>
      </c>
      <c r="W65" s="10">
        <f>'03.2024ΕΛ'!W65</f>
        <v>0</v>
      </c>
      <c r="X65" s="10">
        <f>'03.2024ΕΛ'!X65</f>
        <v>0</v>
      </c>
      <c r="Y65" s="30">
        <f>'03.2024ΕΛ'!Y65</f>
        <v>0</v>
      </c>
      <c r="Z65" s="83">
        <f>'03.2024ΕΛ'!Z65</f>
        <v>0</v>
      </c>
      <c r="AA65" s="9">
        <f>'03.2024ΕΛ'!AA65</f>
        <v>0</v>
      </c>
      <c r="AB65" s="10">
        <f>'03.2024ΕΛ'!AB65</f>
        <v>0</v>
      </c>
      <c r="AC65" s="10">
        <f>'03.2024ΕΛ'!AC65</f>
        <v>0</v>
      </c>
      <c r="AD65" s="10">
        <f>'03.2024ΕΛ'!AD65</f>
        <v>0</v>
      </c>
      <c r="AE65" s="30">
        <f>'03.2024ΕΛ'!AE65</f>
        <v>0</v>
      </c>
      <c r="AF65" s="83">
        <f>'03.2024ΕΛ'!AF65</f>
        <v>0</v>
      </c>
      <c r="AG65" s="9">
        <f>'03.2024ΕΛ'!AG65</f>
        <v>0</v>
      </c>
      <c r="AH65" s="10">
        <f>'03.2024ΕΛ'!AH65</f>
        <v>0</v>
      </c>
      <c r="AI65" s="10">
        <f>'03.2024ΕΛ'!AI65</f>
        <v>0</v>
      </c>
      <c r="AJ65" s="10">
        <f>'03.2024ΕΛ'!AJ65</f>
        <v>0</v>
      </c>
      <c r="AK65" s="30">
        <f>'03.2024ΕΛ'!AK65</f>
        <v>0</v>
      </c>
      <c r="AL65" s="83">
        <f>'03.2024ΕΛ'!AL65</f>
        <v>0</v>
      </c>
      <c r="AM65" s="9">
        <f>'03.2024ΕΛ'!AM65</f>
        <v>0</v>
      </c>
      <c r="AN65" s="10">
        <f>'03.2024ΕΛ'!AN65</f>
        <v>0</v>
      </c>
      <c r="AO65" s="10">
        <f>'03.2024ΕΛ'!AO65</f>
        <v>0</v>
      </c>
      <c r="AP65" s="10">
        <f>'03.2024ΕΛ'!AP65</f>
        <v>0</v>
      </c>
      <c r="AQ65" s="30">
        <f>'03.2024ΕΛ'!AQ65</f>
        <v>0</v>
      </c>
      <c r="AR65" s="83">
        <f>'03.2024ΕΛ'!AR65</f>
        <v>0</v>
      </c>
      <c r="AS65" s="9">
        <f>'03.2024ΕΛ'!AS65</f>
        <v>0</v>
      </c>
      <c r="AT65" s="10">
        <f>'03.2024ΕΛ'!AT65</f>
        <v>0</v>
      </c>
      <c r="AU65" s="10">
        <f>'03.2024ΕΛ'!AU65</f>
        <v>0</v>
      </c>
      <c r="AV65" s="10">
        <f>'03.2024ΕΛ'!AV65</f>
        <v>0</v>
      </c>
      <c r="AW65" s="30">
        <f>'03.2024ΕΛ'!AW65</f>
        <v>0</v>
      </c>
      <c r="AX65" s="83">
        <f>'03.2024ΕΛ'!AX65</f>
        <v>0</v>
      </c>
      <c r="AY65" s="9">
        <f>'03.2024ΕΛ'!AY65</f>
        <v>0</v>
      </c>
      <c r="AZ65" s="10">
        <f>'03.2024ΕΛ'!AZ65</f>
        <v>0</v>
      </c>
      <c r="BA65" s="10">
        <f>'03.2024ΕΛ'!BA65</f>
        <v>0</v>
      </c>
      <c r="BB65" s="10">
        <f>'03.2024ΕΛ'!BB65</f>
        <v>0</v>
      </c>
      <c r="BC65" s="30">
        <f>'03.2024ΕΛ'!BC65</f>
        <v>0</v>
      </c>
      <c r="BD65" s="83">
        <f>'03.2024ΕΛ'!BD65</f>
        <v>0</v>
      </c>
      <c r="BE65" s="9">
        <f>'03.2024ΕΛ'!BE65</f>
        <v>0</v>
      </c>
      <c r="BF65" s="10">
        <f>'03.2024ΕΛ'!BF65</f>
        <v>0</v>
      </c>
      <c r="BG65" s="10">
        <f>'03.2024ΕΛ'!BG65</f>
        <v>0</v>
      </c>
      <c r="BH65" s="10">
        <f>'03.2024ΕΛ'!BH65</f>
        <v>0</v>
      </c>
      <c r="BI65" s="30">
        <f>'03.2024ΕΛ'!BI65</f>
        <v>0</v>
      </c>
      <c r="BJ65" s="83">
        <f>'03.2024ΕΛ'!BJ65</f>
        <v>0</v>
      </c>
      <c r="BK65" s="9">
        <f>'03.2024ΕΛ'!BK65</f>
        <v>0</v>
      </c>
      <c r="BL65" s="10">
        <f>'03.2024ΕΛ'!BL65</f>
        <v>0</v>
      </c>
      <c r="BM65" s="10">
        <f>'03.2024ΕΛ'!BM65</f>
        <v>0</v>
      </c>
      <c r="BN65" s="10">
        <f>'03.2024ΕΛ'!BN65</f>
        <v>0</v>
      </c>
      <c r="BO65" s="30">
        <f>'03.2024ΕΛ'!BO65</f>
        <v>0</v>
      </c>
      <c r="BP65" s="83">
        <f>'03.2024ΕΛ'!BP65</f>
        <v>0</v>
      </c>
    </row>
    <row r="66" spans="1:68" ht="19.5" customHeight="1" outlineLevel="1" x14ac:dyDescent="0.3">
      <c r="A66" s="154"/>
      <c r="B66" s="167" t="s">
        <v>29</v>
      </c>
      <c r="C66" s="9">
        <f>'03.2024ΕΛ'!C66</f>
        <v>1</v>
      </c>
      <c r="D66" s="10">
        <f>'03.2024ΕΛ'!D66</f>
        <v>0</v>
      </c>
      <c r="E66" s="10">
        <f>'03.2024ΕΛ'!E66</f>
        <v>3549</v>
      </c>
      <c r="F66" s="10">
        <f>'03.2024ΕΛ'!F66</f>
        <v>3549</v>
      </c>
      <c r="G66" s="227">
        <f>'03.2024ΕΛ'!G66</f>
        <v>3.74</v>
      </c>
      <c r="H66" s="83">
        <f>'03.2024ΕΛ'!H66</f>
        <v>0</v>
      </c>
      <c r="I66" s="9">
        <f>'03.2024ΕΛ'!I66</f>
        <v>0</v>
      </c>
      <c r="J66" s="10">
        <f>'03.2024ΕΛ'!J66</f>
        <v>0</v>
      </c>
      <c r="K66" s="10">
        <f>'03.2024ΕΛ'!K66</f>
        <v>0</v>
      </c>
      <c r="L66" s="10">
        <f>'03.2024ΕΛ'!L66</f>
        <v>0</v>
      </c>
      <c r="M66" s="227">
        <f>'03.2024ΕΛ'!M66</f>
        <v>0</v>
      </c>
      <c r="N66" s="83">
        <f>'03.2024ΕΛ'!N66</f>
        <v>0</v>
      </c>
      <c r="O66" s="9" t="str">
        <f>'03.2024ΕΛ'!O66</f>
        <v> </v>
      </c>
      <c r="P66" s="10">
        <f>'03.2024ΕΛ'!P66</f>
        <v>0</v>
      </c>
      <c r="Q66" s="10" t="str">
        <f>'03.2024ΕΛ'!Q66</f>
        <v> </v>
      </c>
      <c r="R66" s="10">
        <f>'03.2024ΕΛ'!R66</f>
        <v>0</v>
      </c>
      <c r="S66" s="227" t="str">
        <f>'03.2024ΕΛ'!S66</f>
        <v> </v>
      </c>
      <c r="T66" s="83">
        <f>'03.2024ΕΛ'!T66</f>
        <v>0</v>
      </c>
      <c r="U66" s="9">
        <f>'03.2024ΕΛ'!U66</f>
        <v>0</v>
      </c>
      <c r="V66" s="10">
        <f>'03.2024ΕΛ'!V66</f>
        <v>0</v>
      </c>
      <c r="W66" s="10">
        <f>'03.2024ΕΛ'!W66</f>
        <v>0</v>
      </c>
      <c r="X66" s="10">
        <f>'03.2024ΕΛ'!X66</f>
        <v>0</v>
      </c>
      <c r="Y66" s="227">
        <f>'03.2024ΕΛ'!Y66</f>
        <v>0</v>
      </c>
      <c r="Z66" s="83">
        <f>'03.2024ΕΛ'!Z66</f>
        <v>0</v>
      </c>
      <c r="AA66" s="9">
        <f>'03.2024ΕΛ'!AA66</f>
        <v>0</v>
      </c>
      <c r="AB66" s="10">
        <f>'03.2024ΕΛ'!AB66</f>
        <v>0</v>
      </c>
      <c r="AC66" s="10">
        <f>'03.2024ΕΛ'!AC66</f>
        <v>0</v>
      </c>
      <c r="AD66" s="10">
        <f>'03.2024ΕΛ'!AD66</f>
        <v>0</v>
      </c>
      <c r="AE66" s="227">
        <f>'03.2024ΕΛ'!AE66</f>
        <v>0</v>
      </c>
      <c r="AF66" s="83">
        <f>'03.2024ΕΛ'!AF66</f>
        <v>0</v>
      </c>
      <c r="AG66" s="9">
        <f>'03.2024ΕΛ'!AG66</f>
        <v>0</v>
      </c>
      <c r="AH66" s="10">
        <f>'03.2024ΕΛ'!AH66</f>
        <v>0</v>
      </c>
      <c r="AI66" s="10">
        <f>'03.2024ΕΛ'!AI66</f>
        <v>0</v>
      </c>
      <c r="AJ66" s="10">
        <f>'03.2024ΕΛ'!AJ66</f>
        <v>0</v>
      </c>
      <c r="AK66" s="227">
        <f>'03.2024ΕΛ'!AK66</f>
        <v>0</v>
      </c>
      <c r="AL66" s="83">
        <f>'03.2024ΕΛ'!AL66</f>
        <v>0</v>
      </c>
      <c r="AM66" s="9">
        <f>'03.2024ΕΛ'!AM66</f>
        <v>0</v>
      </c>
      <c r="AN66" s="10">
        <f>'03.2024ΕΛ'!AN66</f>
        <v>0</v>
      </c>
      <c r="AO66" s="10">
        <f>'03.2024ΕΛ'!AO66</f>
        <v>0</v>
      </c>
      <c r="AP66" s="10">
        <f>'03.2024ΕΛ'!AP66</f>
        <v>0</v>
      </c>
      <c r="AQ66" s="227">
        <f>'03.2024ΕΛ'!AQ66</f>
        <v>0</v>
      </c>
      <c r="AR66" s="83">
        <f>'03.2024ΕΛ'!AR66</f>
        <v>0</v>
      </c>
      <c r="AS66" s="9">
        <f>'03.2024ΕΛ'!AS66</f>
        <v>0</v>
      </c>
      <c r="AT66" s="10">
        <f>'03.2024ΕΛ'!AT66</f>
        <v>0</v>
      </c>
      <c r="AU66" s="10">
        <f>'03.2024ΕΛ'!AU66</f>
        <v>0</v>
      </c>
      <c r="AV66" s="10">
        <f>'03.2024ΕΛ'!AV66</f>
        <v>0</v>
      </c>
      <c r="AW66" s="227">
        <f>'03.2024ΕΛ'!AW66</f>
        <v>0</v>
      </c>
      <c r="AX66" s="83">
        <f>'03.2024ΕΛ'!AX66</f>
        <v>0</v>
      </c>
      <c r="AY66" s="9">
        <f>'03.2024ΕΛ'!AY66</f>
        <v>0</v>
      </c>
      <c r="AZ66" s="10">
        <f>'03.2024ΕΛ'!AZ66</f>
        <v>0</v>
      </c>
      <c r="BA66" s="10">
        <f>'03.2024ΕΛ'!BA66</f>
        <v>0</v>
      </c>
      <c r="BB66" s="10">
        <f>'03.2024ΕΛ'!BB66</f>
        <v>0</v>
      </c>
      <c r="BC66" s="227">
        <f>'03.2024ΕΛ'!BC66</f>
        <v>0</v>
      </c>
      <c r="BD66" s="83">
        <f>'03.2024ΕΛ'!BD66</f>
        <v>0</v>
      </c>
      <c r="BE66" s="9">
        <f>'03.2024ΕΛ'!BE66</f>
        <v>0</v>
      </c>
      <c r="BF66" s="10">
        <f>'03.2024ΕΛ'!BF66</f>
        <v>0</v>
      </c>
      <c r="BG66" s="10">
        <f>'03.2024ΕΛ'!BG66</f>
        <v>0</v>
      </c>
      <c r="BH66" s="10">
        <f>'03.2024ΕΛ'!BH66</f>
        <v>0</v>
      </c>
      <c r="BI66" s="227">
        <f>'03.2024ΕΛ'!BI66</f>
        <v>0</v>
      </c>
      <c r="BJ66" s="83">
        <f>'03.2024ΕΛ'!BJ66</f>
        <v>0</v>
      </c>
      <c r="BK66" s="9">
        <f>'03.2024ΕΛ'!BK66</f>
        <v>1</v>
      </c>
      <c r="BL66" s="10">
        <f>'03.2024ΕΛ'!BL66</f>
        <v>0</v>
      </c>
      <c r="BM66" s="10">
        <f>'03.2024ΕΛ'!BM66</f>
        <v>3549</v>
      </c>
      <c r="BN66" s="10">
        <f>'03.2024ΕΛ'!BN66</f>
        <v>3549</v>
      </c>
      <c r="BO66" s="227">
        <f>'03.2024ΕΛ'!BO66</f>
        <v>3.74</v>
      </c>
      <c r="BP66" s="83">
        <f>'03.2024ΕΛ'!BP66</f>
        <v>3.74</v>
      </c>
    </row>
    <row r="67" spans="1:68" ht="19.5" customHeight="1" outlineLevel="1" x14ac:dyDescent="0.3">
      <c r="A67" s="154"/>
      <c r="B67" s="167" t="s">
        <v>85</v>
      </c>
      <c r="C67" s="9">
        <f>'03.2024ΕΛ'!C67</f>
        <v>0</v>
      </c>
      <c r="D67" s="10">
        <f>'03.2024ΕΛ'!D67</f>
        <v>0</v>
      </c>
      <c r="E67" s="10">
        <f>'03.2024ΕΛ'!E67</f>
        <v>0</v>
      </c>
      <c r="F67" s="10">
        <f>'03.2024ΕΛ'!F67</f>
        <v>0</v>
      </c>
      <c r="G67" s="228">
        <f>'03.2024ΕΛ'!G67</f>
        <v>0</v>
      </c>
      <c r="H67" s="83">
        <f>'03.2024ΕΛ'!H67</f>
        <v>0</v>
      </c>
      <c r="I67" s="9">
        <f>'03.2024ΕΛ'!I67</f>
        <v>0</v>
      </c>
      <c r="J67" s="10">
        <f>'03.2024ΕΛ'!J67</f>
        <v>0</v>
      </c>
      <c r="K67" s="10">
        <f>'03.2024ΕΛ'!K67</f>
        <v>0</v>
      </c>
      <c r="L67" s="10">
        <f>'03.2024ΕΛ'!L67</f>
        <v>0</v>
      </c>
      <c r="M67" s="228">
        <f>'03.2024ΕΛ'!M67</f>
        <v>0</v>
      </c>
      <c r="N67" s="83">
        <f>'03.2024ΕΛ'!N67</f>
        <v>0</v>
      </c>
      <c r="O67" s="9">
        <f>'03.2024ΕΛ'!O67</f>
        <v>4</v>
      </c>
      <c r="P67" s="10">
        <f>'03.2024ΕΛ'!P67</f>
        <v>0</v>
      </c>
      <c r="Q67" s="10">
        <f>'03.2024ΕΛ'!Q67</f>
        <v>7260761</v>
      </c>
      <c r="R67" s="10">
        <f>'03.2024ΕΛ'!R67</f>
        <v>1815190.25</v>
      </c>
      <c r="S67" s="228">
        <f>'03.2024ΕΛ'!S67</f>
        <v>10125.049999999999</v>
      </c>
      <c r="T67" s="83">
        <f>'03.2024ΕΛ'!T67</f>
        <v>2531.2624999999998</v>
      </c>
      <c r="U67" s="9">
        <f>'03.2024ΕΛ'!U67</f>
        <v>0</v>
      </c>
      <c r="V67" s="10">
        <f>'03.2024ΕΛ'!V67</f>
        <v>0</v>
      </c>
      <c r="W67" s="10">
        <f>'03.2024ΕΛ'!W67</f>
        <v>0</v>
      </c>
      <c r="X67" s="10">
        <f>'03.2024ΕΛ'!X67</f>
        <v>0</v>
      </c>
      <c r="Y67" s="228">
        <f>'03.2024ΕΛ'!Y67</f>
        <v>0</v>
      </c>
      <c r="Z67" s="83">
        <f>'03.2024ΕΛ'!Z67</f>
        <v>0</v>
      </c>
      <c r="AA67" s="9">
        <f>'03.2024ΕΛ'!AA67</f>
        <v>0</v>
      </c>
      <c r="AB67" s="10">
        <f>'03.2024ΕΛ'!AB67</f>
        <v>0</v>
      </c>
      <c r="AC67" s="10">
        <f>'03.2024ΕΛ'!AC67</f>
        <v>0</v>
      </c>
      <c r="AD67" s="10">
        <f>'03.2024ΕΛ'!AD67</f>
        <v>0</v>
      </c>
      <c r="AE67" s="228">
        <f>'03.2024ΕΛ'!AE67</f>
        <v>0</v>
      </c>
      <c r="AF67" s="83">
        <f>'03.2024ΕΛ'!AF67</f>
        <v>0</v>
      </c>
      <c r="AG67" s="9">
        <f>'03.2024ΕΛ'!AG67</f>
        <v>0</v>
      </c>
      <c r="AH67" s="10">
        <f>'03.2024ΕΛ'!AH67</f>
        <v>0</v>
      </c>
      <c r="AI67" s="10">
        <f>'03.2024ΕΛ'!AI67</f>
        <v>0</v>
      </c>
      <c r="AJ67" s="10">
        <f>'03.2024ΕΛ'!AJ67</f>
        <v>0</v>
      </c>
      <c r="AK67" s="228">
        <f>'03.2024ΕΛ'!AK67</f>
        <v>0</v>
      </c>
      <c r="AL67" s="83">
        <f>'03.2024ΕΛ'!AL67</f>
        <v>0</v>
      </c>
      <c r="AM67" s="9">
        <f>'03.2024ΕΛ'!AM67</f>
        <v>0</v>
      </c>
      <c r="AN67" s="10">
        <f>'03.2024ΕΛ'!AN67</f>
        <v>0</v>
      </c>
      <c r="AO67" s="10">
        <f>'03.2024ΕΛ'!AO67</f>
        <v>0</v>
      </c>
      <c r="AP67" s="10">
        <f>'03.2024ΕΛ'!AP67</f>
        <v>0</v>
      </c>
      <c r="AQ67" s="228">
        <f>'03.2024ΕΛ'!AQ67</f>
        <v>0</v>
      </c>
      <c r="AR67" s="83">
        <f>'03.2024ΕΛ'!AR67</f>
        <v>0</v>
      </c>
      <c r="AS67" s="9">
        <f>'03.2024ΕΛ'!AS67</f>
        <v>0</v>
      </c>
      <c r="AT67" s="10">
        <f>'03.2024ΕΛ'!AT67</f>
        <v>0</v>
      </c>
      <c r="AU67" s="10">
        <f>'03.2024ΕΛ'!AU67</f>
        <v>0</v>
      </c>
      <c r="AV67" s="10">
        <f>'03.2024ΕΛ'!AV67</f>
        <v>0</v>
      </c>
      <c r="AW67" s="228">
        <f>'03.2024ΕΛ'!AW67</f>
        <v>0</v>
      </c>
      <c r="AX67" s="83">
        <f>'03.2024ΕΛ'!AX67</f>
        <v>0</v>
      </c>
      <c r="AY67" s="9">
        <f>'03.2024ΕΛ'!AY67</f>
        <v>0</v>
      </c>
      <c r="AZ67" s="10">
        <f>'03.2024ΕΛ'!AZ67</f>
        <v>0</v>
      </c>
      <c r="BA67" s="10">
        <f>'03.2024ΕΛ'!BA67</f>
        <v>0</v>
      </c>
      <c r="BB67" s="10">
        <f>'03.2024ΕΛ'!BB67</f>
        <v>0</v>
      </c>
      <c r="BC67" s="228">
        <f>'03.2024ΕΛ'!BC67</f>
        <v>0</v>
      </c>
      <c r="BD67" s="83">
        <f>'03.2024ΕΛ'!BD67</f>
        <v>0</v>
      </c>
      <c r="BE67" s="9">
        <f>'03.2024ΕΛ'!BE67</f>
        <v>0</v>
      </c>
      <c r="BF67" s="10">
        <f>'03.2024ΕΛ'!BF67</f>
        <v>0</v>
      </c>
      <c r="BG67" s="10">
        <f>'03.2024ΕΛ'!BG67</f>
        <v>0</v>
      </c>
      <c r="BH67" s="10">
        <f>'03.2024ΕΛ'!BH67</f>
        <v>0</v>
      </c>
      <c r="BI67" s="228">
        <f>'03.2024ΕΛ'!BI67</f>
        <v>0</v>
      </c>
      <c r="BJ67" s="83">
        <f>'03.2024ΕΛ'!BJ67</f>
        <v>0</v>
      </c>
      <c r="BK67" s="9">
        <f>'03.2024ΕΛ'!BK67</f>
        <v>4</v>
      </c>
      <c r="BL67" s="10">
        <f>'03.2024ΕΛ'!BL67</f>
        <v>0</v>
      </c>
      <c r="BM67" s="10">
        <f>'03.2024ΕΛ'!BM67</f>
        <v>7260761</v>
      </c>
      <c r="BN67" s="10">
        <f>'03.2024ΕΛ'!BN67</f>
        <v>1815190.25</v>
      </c>
      <c r="BO67" s="228">
        <f>'03.2024ΕΛ'!BO67</f>
        <v>10125.049999999999</v>
      </c>
      <c r="BP67" s="83">
        <f>'03.2024ΕΛ'!BP67</f>
        <v>2531.2624999999998</v>
      </c>
    </row>
    <row r="68" spans="1:68" ht="19.5" customHeight="1" outlineLevel="1" thickBot="1" x14ac:dyDescent="0.35">
      <c r="A68" s="155"/>
      <c r="B68" s="167" t="s">
        <v>86</v>
      </c>
      <c r="C68" s="208">
        <f>'03.2024ΕΛ'!C68</f>
        <v>0</v>
      </c>
      <c r="D68" s="209">
        <f>'03.2024ΕΛ'!D68</f>
        <v>0</v>
      </c>
      <c r="E68" s="157">
        <f>'03.2024ΕΛ'!E68</f>
        <v>0</v>
      </c>
      <c r="F68" s="10">
        <f>'03.2024ΕΛ'!F68</f>
        <v>0</v>
      </c>
      <c r="G68" s="140">
        <f>'03.2024ΕΛ'!G68</f>
        <v>0</v>
      </c>
      <c r="H68" s="83">
        <f>'03.2024ΕΛ'!H68</f>
        <v>0</v>
      </c>
      <c r="I68" s="208">
        <f>'03.2024ΕΛ'!I68</f>
        <v>0</v>
      </c>
      <c r="J68" s="209">
        <f>'03.2024ΕΛ'!J68</f>
        <v>0</v>
      </c>
      <c r="K68" s="157">
        <f>'03.2024ΕΛ'!K68</f>
        <v>0</v>
      </c>
      <c r="L68" s="10">
        <f>'03.2024ΕΛ'!L68</f>
        <v>0</v>
      </c>
      <c r="M68" s="140">
        <f>'03.2024ΕΛ'!M68</f>
        <v>0</v>
      </c>
      <c r="N68" s="83">
        <f>'03.2024ΕΛ'!N68</f>
        <v>0</v>
      </c>
      <c r="O68" s="208" t="str">
        <f>'03.2024ΕΛ'!O68</f>
        <v> </v>
      </c>
      <c r="P68" s="209">
        <f>'03.2024ΕΛ'!P68</f>
        <v>0</v>
      </c>
      <c r="Q68" s="157" t="str">
        <f>'03.2024ΕΛ'!Q68</f>
        <v> </v>
      </c>
      <c r="R68" s="10">
        <f>'03.2024ΕΛ'!R68</f>
        <v>0</v>
      </c>
      <c r="S68" s="140" t="str">
        <f>'03.2024ΕΛ'!S68</f>
        <v> </v>
      </c>
      <c r="T68" s="83">
        <f>'03.2024ΕΛ'!T68</f>
        <v>0</v>
      </c>
      <c r="U68" s="208">
        <f>'03.2024ΕΛ'!U68</f>
        <v>0</v>
      </c>
      <c r="V68" s="209">
        <f>'03.2024ΕΛ'!V68</f>
        <v>0</v>
      </c>
      <c r="W68" s="157">
        <f>'03.2024ΕΛ'!W68</f>
        <v>0</v>
      </c>
      <c r="X68" s="10">
        <f>'03.2024ΕΛ'!X68</f>
        <v>0</v>
      </c>
      <c r="Y68" s="140">
        <f>'03.2024ΕΛ'!Y68</f>
        <v>0</v>
      </c>
      <c r="Z68" s="83">
        <f>'03.2024ΕΛ'!Z68</f>
        <v>0</v>
      </c>
      <c r="AA68" s="208">
        <f>'03.2024ΕΛ'!AA68</f>
        <v>0</v>
      </c>
      <c r="AB68" s="209">
        <f>'03.2024ΕΛ'!AB68</f>
        <v>0</v>
      </c>
      <c r="AC68" s="157">
        <f>'03.2024ΕΛ'!AC68</f>
        <v>0</v>
      </c>
      <c r="AD68" s="10">
        <f>'03.2024ΕΛ'!AD68</f>
        <v>0</v>
      </c>
      <c r="AE68" s="140">
        <f>'03.2024ΕΛ'!AE68</f>
        <v>0</v>
      </c>
      <c r="AF68" s="83">
        <f>'03.2024ΕΛ'!AF68</f>
        <v>0</v>
      </c>
      <c r="AG68" s="208">
        <f>'03.2024ΕΛ'!AG68</f>
        <v>0</v>
      </c>
      <c r="AH68" s="209">
        <f>'03.2024ΕΛ'!AH68</f>
        <v>0</v>
      </c>
      <c r="AI68" s="157">
        <f>'03.2024ΕΛ'!AI68</f>
        <v>0</v>
      </c>
      <c r="AJ68" s="10">
        <f>'03.2024ΕΛ'!AJ68</f>
        <v>0</v>
      </c>
      <c r="AK68" s="140">
        <f>'03.2024ΕΛ'!AK68</f>
        <v>0</v>
      </c>
      <c r="AL68" s="83">
        <f>'03.2024ΕΛ'!AL68</f>
        <v>0</v>
      </c>
      <c r="AM68" s="208">
        <f>'03.2024ΕΛ'!AM68</f>
        <v>0</v>
      </c>
      <c r="AN68" s="209">
        <f>'03.2024ΕΛ'!AN68</f>
        <v>0</v>
      </c>
      <c r="AO68" s="157">
        <f>'03.2024ΕΛ'!AO68</f>
        <v>0</v>
      </c>
      <c r="AP68" s="10">
        <f>'03.2024ΕΛ'!AP68</f>
        <v>0</v>
      </c>
      <c r="AQ68" s="140">
        <f>'03.2024ΕΛ'!AQ68</f>
        <v>0</v>
      </c>
      <c r="AR68" s="83">
        <f>'03.2024ΕΛ'!AR68</f>
        <v>0</v>
      </c>
      <c r="AS68" s="208">
        <f>'03.2024ΕΛ'!AS68</f>
        <v>0</v>
      </c>
      <c r="AT68" s="209">
        <f>'03.2024ΕΛ'!AT68</f>
        <v>0</v>
      </c>
      <c r="AU68" s="157">
        <f>'03.2024ΕΛ'!AU68</f>
        <v>0</v>
      </c>
      <c r="AV68" s="10">
        <f>'03.2024ΕΛ'!AV68</f>
        <v>0</v>
      </c>
      <c r="AW68" s="140">
        <f>'03.2024ΕΛ'!AW68</f>
        <v>0</v>
      </c>
      <c r="AX68" s="83">
        <f>'03.2024ΕΛ'!AX68</f>
        <v>0</v>
      </c>
      <c r="AY68" s="208">
        <f>'03.2024ΕΛ'!AY68</f>
        <v>0</v>
      </c>
      <c r="AZ68" s="209">
        <f>'03.2024ΕΛ'!AZ68</f>
        <v>0</v>
      </c>
      <c r="BA68" s="157">
        <f>'03.2024ΕΛ'!BA68</f>
        <v>0</v>
      </c>
      <c r="BB68" s="10">
        <f>'03.2024ΕΛ'!BB68</f>
        <v>0</v>
      </c>
      <c r="BC68" s="140">
        <f>'03.2024ΕΛ'!BC68</f>
        <v>0</v>
      </c>
      <c r="BD68" s="83">
        <f>'03.2024ΕΛ'!BD68</f>
        <v>0</v>
      </c>
      <c r="BE68" s="208">
        <f>'03.2024ΕΛ'!BE68</f>
        <v>0</v>
      </c>
      <c r="BF68" s="209">
        <f>'03.2024ΕΛ'!BF68</f>
        <v>0</v>
      </c>
      <c r="BG68" s="157">
        <f>'03.2024ΕΛ'!BG68</f>
        <v>0</v>
      </c>
      <c r="BH68" s="10">
        <f>'03.2024ΕΛ'!BH68</f>
        <v>0</v>
      </c>
      <c r="BI68" s="140">
        <f>'03.2024ΕΛ'!BI68</f>
        <v>0</v>
      </c>
      <c r="BJ68" s="83">
        <f>'03.2024ΕΛ'!BJ68</f>
        <v>0</v>
      </c>
      <c r="BK68" s="208">
        <f>'03.2024ΕΛ'!BK68</f>
        <v>0</v>
      </c>
      <c r="BL68" s="209">
        <f>'03.2024ΕΛ'!BL68</f>
        <v>0</v>
      </c>
      <c r="BM68" s="157">
        <f>'03.2024ΕΛ'!BM68</f>
        <v>0</v>
      </c>
      <c r="BN68" s="10">
        <f>'03.2024ΕΛ'!BN68</f>
        <v>0</v>
      </c>
      <c r="BO68" s="140">
        <f>'03.2024ΕΛ'!BO68</f>
        <v>0</v>
      </c>
      <c r="BP68" s="83">
        <f>'03.2024ΕΛ'!BP68</f>
        <v>0</v>
      </c>
    </row>
    <row r="69" spans="1:68" ht="18" outlineLevel="1" x14ac:dyDescent="0.3">
      <c r="A69" s="153">
        <v>11</v>
      </c>
      <c r="B69" s="168" t="s">
        <v>96</v>
      </c>
      <c r="C69" s="73">
        <f>'03.2024ΕΛ'!C69</f>
        <v>13981</v>
      </c>
      <c r="D69" s="74">
        <f>'03.2024ΕΛ'!D69</f>
        <v>0</v>
      </c>
      <c r="E69" s="74">
        <f>'03.2024ΕΛ'!E69</f>
        <v>25666610</v>
      </c>
      <c r="F69" s="74">
        <f>'03.2024ΕΛ'!F69</f>
        <v>1835.8207567412917</v>
      </c>
      <c r="G69" s="82">
        <f>'03.2024ΕΛ'!G69</f>
        <v>209935.06999999998</v>
      </c>
      <c r="H69" s="37">
        <f>'03.2024ΕΛ'!H69</f>
        <v>15.015740648022314</v>
      </c>
      <c r="I69" s="73">
        <f>'03.2024ΕΛ'!I69</f>
        <v>8261</v>
      </c>
      <c r="J69" s="74">
        <f>'03.2024ΕΛ'!J69</f>
        <v>0</v>
      </c>
      <c r="K69" s="74">
        <f>'03.2024ΕΛ'!K69</f>
        <v>14231264</v>
      </c>
      <c r="L69" s="74">
        <f>'03.2024ΕΛ'!L69</f>
        <v>1722.7047572933059</v>
      </c>
      <c r="M69" s="82">
        <f>'03.2024ΕΛ'!M69</f>
        <v>162303.57</v>
      </c>
      <c r="N69" s="37">
        <f>'03.2024ΕΛ'!N69</f>
        <v>19.646964047936088</v>
      </c>
      <c r="O69" s="73">
        <f>'03.2024ΕΛ'!O69</f>
        <v>13008</v>
      </c>
      <c r="P69" s="74">
        <f>'03.2024ΕΛ'!P69</f>
        <v>0</v>
      </c>
      <c r="Q69" s="74">
        <f>'03.2024ΕΛ'!Q69</f>
        <v>27666228</v>
      </c>
      <c r="R69" s="74">
        <f>'03.2024ΕΛ'!R69</f>
        <v>2126.8625461254614</v>
      </c>
      <c r="S69" s="82">
        <f>'03.2024ΕΛ'!S69</f>
        <v>315634.11999999994</v>
      </c>
      <c r="T69" s="37">
        <f>'03.2024ΕΛ'!T69</f>
        <v>24.264615621156207</v>
      </c>
      <c r="U69" s="73">
        <f>'03.2024ΕΛ'!U69</f>
        <v>140</v>
      </c>
      <c r="V69" s="74">
        <f>'03.2024ΕΛ'!V69</f>
        <v>0</v>
      </c>
      <c r="W69" s="74">
        <f>'03.2024ΕΛ'!W69</f>
        <v>9078167</v>
      </c>
      <c r="X69" s="74">
        <f>'03.2024ΕΛ'!X69</f>
        <v>64844.05</v>
      </c>
      <c r="Y69" s="82">
        <f>'03.2024ΕΛ'!Y69</f>
        <v>27013.89</v>
      </c>
      <c r="Z69" s="37">
        <f>'03.2024ΕΛ'!Z69</f>
        <v>192.95635714285714</v>
      </c>
      <c r="AA69" s="73">
        <f>'03.2024ΕΛ'!AA69</f>
        <v>390</v>
      </c>
      <c r="AB69" s="74">
        <f>'03.2024ΕΛ'!AB69</f>
        <v>0</v>
      </c>
      <c r="AC69" s="74">
        <f>'03.2024ΕΛ'!AC69</f>
        <v>34069345</v>
      </c>
      <c r="AD69" s="74">
        <f>'03.2024ΕΛ'!AD69</f>
        <v>87357.294871794875</v>
      </c>
      <c r="AE69" s="82">
        <f>'03.2024ΕΛ'!AE69</f>
        <v>98876.33</v>
      </c>
      <c r="AF69" s="37">
        <f>'03.2024ΕΛ'!AF69</f>
        <v>253.52905128205128</v>
      </c>
      <c r="AG69" s="73">
        <f>'03.2024ΕΛ'!AG69</f>
        <v>113</v>
      </c>
      <c r="AH69" s="74">
        <f>'03.2024ΕΛ'!AH69</f>
        <v>0</v>
      </c>
      <c r="AI69" s="74">
        <f>'03.2024ΕΛ'!AI69</f>
        <v>44391456</v>
      </c>
      <c r="AJ69" s="74">
        <f>'03.2024ΕΛ'!AJ69</f>
        <v>392844.74336283188</v>
      </c>
      <c r="AK69" s="82">
        <f>'03.2024ΕΛ'!AK69</f>
        <v>89995.5</v>
      </c>
      <c r="AL69" s="37">
        <f>'03.2024ΕΛ'!AL69</f>
        <v>796.42035398230087</v>
      </c>
      <c r="AM69" s="73">
        <f>'03.2024ΕΛ'!AM69</f>
        <v>0</v>
      </c>
      <c r="AN69" s="74">
        <f>'03.2024ΕΛ'!AN69</f>
        <v>0</v>
      </c>
      <c r="AO69" s="74">
        <f>'03.2024ΕΛ'!AO69</f>
        <v>0</v>
      </c>
      <c r="AP69" s="74">
        <f>'03.2024ΕΛ'!AP69</f>
        <v>0</v>
      </c>
      <c r="AQ69" s="82">
        <f>'03.2024ΕΛ'!AQ69</f>
        <v>0</v>
      </c>
      <c r="AR69" s="37">
        <f>'03.2024ΕΛ'!AR69</f>
        <v>0</v>
      </c>
      <c r="AS69" s="73">
        <f>'03.2024ΕΛ'!AS69</f>
        <v>0</v>
      </c>
      <c r="AT69" s="74">
        <f>'03.2024ΕΛ'!AT69</f>
        <v>0</v>
      </c>
      <c r="AU69" s="74">
        <f>'03.2024ΕΛ'!AU69</f>
        <v>0</v>
      </c>
      <c r="AV69" s="74">
        <f>'03.2024ΕΛ'!AV69</f>
        <v>0</v>
      </c>
      <c r="AW69" s="82">
        <f>'03.2024ΕΛ'!AW69</f>
        <v>0</v>
      </c>
      <c r="AX69" s="37">
        <f>'03.2024ΕΛ'!AX69</f>
        <v>0</v>
      </c>
      <c r="AY69" s="73">
        <f>'03.2024ΕΛ'!AY69</f>
        <v>0</v>
      </c>
      <c r="AZ69" s="74">
        <f>'03.2024ΕΛ'!AZ69</f>
        <v>0</v>
      </c>
      <c r="BA69" s="74">
        <f>'03.2024ΕΛ'!BA69</f>
        <v>0</v>
      </c>
      <c r="BB69" s="74">
        <f>'03.2024ΕΛ'!BB69</f>
        <v>0</v>
      </c>
      <c r="BC69" s="82">
        <f>'03.2024ΕΛ'!BC69</f>
        <v>0</v>
      </c>
      <c r="BD69" s="37">
        <f>'03.2024ΕΛ'!BD69</f>
        <v>0</v>
      </c>
      <c r="BE69" s="73">
        <f>'03.2024ΕΛ'!BE69</f>
        <v>0</v>
      </c>
      <c r="BF69" s="74">
        <f>'03.2024ΕΛ'!BF69</f>
        <v>0</v>
      </c>
      <c r="BG69" s="74">
        <f>'03.2024ΕΛ'!BG69</f>
        <v>0</v>
      </c>
      <c r="BH69" s="74">
        <f>'03.2024ΕΛ'!BH69</f>
        <v>0</v>
      </c>
      <c r="BI69" s="82">
        <f>'03.2024ΕΛ'!BI69</f>
        <v>0</v>
      </c>
      <c r="BJ69" s="37">
        <f>'03.2024ΕΛ'!BJ69</f>
        <v>0</v>
      </c>
      <c r="BK69" s="73">
        <f>'03.2024ΕΛ'!BK69</f>
        <v>35893</v>
      </c>
      <c r="BL69" s="74">
        <f>'03.2024ΕΛ'!BL69</f>
        <v>0</v>
      </c>
      <c r="BM69" s="74">
        <f>'03.2024ΕΛ'!BM69</f>
        <v>155060451</v>
      </c>
      <c r="BN69" s="74">
        <f>'03.2024ΕΛ'!BN69</f>
        <v>4320.0749728359287</v>
      </c>
      <c r="BO69" s="82">
        <f>'03.2024ΕΛ'!BO69</f>
        <v>903758.48</v>
      </c>
      <c r="BP69" s="37">
        <f>'03.2024ΕΛ'!BP69</f>
        <v>25.179240520435741</v>
      </c>
    </row>
    <row r="70" spans="1:68" ht="19.5" customHeight="1" outlineLevel="1" x14ac:dyDescent="0.3">
      <c r="A70" s="154"/>
      <c r="B70" s="167" t="s">
        <v>83</v>
      </c>
      <c r="C70" s="9">
        <f>'03.2024ΕΛ'!C70</f>
        <v>13608</v>
      </c>
      <c r="D70" s="10">
        <f>'03.2024ΕΛ'!D70</f>
        <v>0</v>
      </c>
      <c r="E70" s="10">
        <f>'03.2024ΕΛ'!E70</f>
        <v>10718800</v>
      </c>
      <c r="F70" s="10">
        <f>'03.2024ΕΛ'!F70</f>
        <v>787.68371546149319</v>
      </c>
      <c r="G70" s="30">
        <f>'03.2024ΕΛ'!G70</f>
        <v>162671.54</v>
      </c>
      <c r="H70" s="83">
        <f>'03.2024ΕΛ'!H70</f>
        <v>11.954110817166374</v>
      </c>
      <c r="I70" s="9">
        <f>'03.2024ΕΛ'!I70</f>
        <v>7986</v>
      </c>
      <c r="J70" s="10">
        <f>'03.2024ΕΛ'!J70</f>
        <v>0</v>
      </c>
      <c r="K70" s="10">
        <f>'03.2024ΕΛ'!K70</f>
        <v>6894927</v>
      </c>
      <c r="L70" s="10">
        <f>'03.2024ΕΛ'!L70</f>
        <v>863.3767843726522</v>
      </c>
      <c r="M70" s="30">
        <f>'03.2024ΕΛ'!M70</f>
        <v>127688.96000000001</v>
      </c>
      <c r="N70" s="83">
        <f>'03.2024ΕΛ'!N70</f>
        <v>15.989100926621589</v>
      </c>
      <c r="O70" s="9">
        <f>'03.2024ΕΛ'!O70</f>
        <v>12509</v>
      </c>
      <c r="P70" s="10">
        <f>'03.2024ΕΛ'!P70</f>
        <v>0</v>
      </c>
      <c r="Q70" s="10">
        <f>'03.2024ΕΛ'!Q70</f>
        <v>11875145</v>
      </c>
      <c r="R70" s="10">
        <f>'03.2024ΕΛ'!R70</f>
        <v>949.32808377967865</v>
      </c>
      <c r="S70" s="30">
        <f>'03.2024ΕΛ'!S70</f>
        <v>223517.62</v>
      </c>
      <c r="T70" s="83">
        <f>'03.2024ΕΛ'!T70</f>
        <v>17.868544248141337</v>
      </c>
      <c r="U70" s="9">
        <f>'03.2024ΕΛ'!U70</f>
        <v>129</v>
      </c>
      <c r="V70" s="10">
        <f>'03.2024ΕΛ'!V70</f>
        <v>0</v>
      </c>
      <c r="W70" s="10">
        <f>'03.2024ΕΛ'!W70</f>
        <v>78584</v>
      </c>
      <c r="X70" s="10">
        <f>'03.2024ΕΛ'!X70</f>
        <v>609.17829457364337</v>
      </c>
      <c r="Y70" s="30">
        <f>'03.2024ΕΛ'!Y70</f>
        <v>2140.27</v>
      </c>
      <c r="Z70" s="83">
        <f>'03.2024ΕΛ'!Z70</f>
        <v>16.59124031007752</v>
      </c>
      <c r="AA70" s="9">
        <f>'03.2024ΕΛ'!AA70</f>
        <v>366</v>
      </c>
      <c r="AB70" s="10">
        <f>'03.2024ΕΛ'!AB70</f>
        <v>0</v>
      </c>
      <c r="AC70" s="10">
        <f>'03.2024ΕΛ'!AC70</f>
        <v>296618</v>
      </c>
      <c r="AD70" s="10">
        <f>'03.2024ΕΛ'!AD70</f>
        <v>810.43169398907105</v>
      </c>
      <c r="AE70" s="30">
        <f>'03.2024ΕΛ'!AE70</f>
        <v>7928.02</v>
      </c>
      <c r="AF70" s="83">
        <f>'03.2024ΕΛ'!AF70</f>
        <v>21.661256830601094</v>
      </c>
      <c r="AG70" s="9">
        <f>'03.2024ΕΛ'!AG70</f>
        <v>104</v>
      </c>
      <c r="AH70" s="10">
        <f>'03.2024ΕΛ'!AH70</f>
        <v>0</v>
      </c>
      <c r="AI70" s="10">
        <f>'03.2024ΕΛ'!AI70</f>
        <v>92439</v>
      </c>
      <c r="AJ70" s="10">
        <f>'03.2024ΕΛ'!AJ70</f>
        <v>888.83653846153845</v>
      </c>
      <c r="AK70" s="30">
        <f>'03.2024ΕΛ'!AK70</f>
        <v>2598.2199999999998</v>
      </c>
      <c r="AL70" s="83">
        <f>'03.2024ΕΛ'!AL70</f>
        <v>24.982884615384613</v>
      </c>
      <c r="AM70" s="9">
        <f>'03.2024ΕΛ'!AM70</f>
        <v>0</v>
      </c>
      <c r="AN70" s="10">
        <f>'03.2024ΕΛ'!AN70</f>
        <v>0</v>
      </c>
      <c r="AO70" s="10">
        <f>'03.2024ΕΛ'!AO70</f>
        <v>0</v>
      </c>
      <c r="AP70" s="10">
        <f>'03.2024ΕΛ'!AP70</f>
        <v>0</v>
      </c>
      <c r="AQ70" s="30">
        <f>'03.2024ΕΛ'!AQ70</f>
        <v>0</v>
      </c>
      <c r="AR70" s="83">
        <f>'03.2024ΕΛ'!AR70</f>
        <v>0</v>
      </c>
      <c r="AS70" s="9">
        <f>'03.2024ΕΛ'!AS70</f>
        <v>0</v>
      </c>
      <c r="AT70" s="10">
        <f>'03.2024ΕΛ'!AT70</f>
        <v>0</v>
      </c>
      <c r="AU70" s="10">
        <f>'03.2024ΕΛ'!AU70</f>
        <v>0</v>
      </c>
      <c r="AV70" s="10">
        <f>'03.2024ΕΛ'!AV70</f>
        <v>0</v>
      </c>
      <c r="AW70" s="30">
        <f>'03.2024ΕΛ'!AW70</f>
        <v>0</v>
      </c>
      <c r="AX70" s="83">
        <f>'03.2024ΕΛ'!AX70</f>
        <v>0</v>
      </c>
      <c r="AY70" s="9">
        <f>'03.2024ΕΛ'!AY70</f>
        <v>0</v>
      </c>
      <c r="AZ70" s="10">
        <f>'03.2024ΕΛ'!AZ70</f>
        <v>0</v>
      </c>
      <c r="BA70" s="10">
        <f>'03.2024ΕΛ'!BA70</f>
        <v>0</v>
      </c>
      <c r="BB70" s="10">
        <f>'03.2024ΕΛ'!BB70</f>
        <v>0</v>
      </c>
      <c r="BC70" s="30">
        <f>'03.2024ΕΛ'!BC70</f>
        <v>0</v>
      </c>
      <c r="BD70" s="83">
        <f>'03.2024ΕΛ'!BD70</f>
        <v>0</v>
      </c>
      <c r="BE70" s="9">
        <f>'03.2024ΕΛ'!BE70</f>
        <v>0</v>
      </c>
      <c r="BF70" s="10">
        <f>'03.2024ΕΛ'!BF70</f>
        <v>0</v>
      </c>
      <c r="BG70" s="10">
        <f>'03.2024ΕΛ'!BG70</f>
        <v>0</v>
      </c>
      <c r="BH70" s="10">
        <f>'03.2024ΕΛ'!BH70</f>
        <v>0</v>
      </c>
      <c r="BI70" s="30">
        <f>'03.2024ΕΛ'!BI70</f>
        <v>0</v>
      </c>
      <c r="BJ70" s="83">
        <f>'03.2024ΕΛ'!BJ70</f>
        <v>0</v>
      </c>
      <c r="BK70" s="9">
        <f>'03.2024ΕΛ'!BK70</f>
        <v>34702</v>
      </c>
      <c r="BL70" s="10">
        <f>'03.2024ΕΛ'!BL70</f>
        <v>0</v>
      </c>
      <c r="BM70" s="10">
        <f>'03.2024ΕΛ'!BM70</f>
        <v>29956513</v>
      </c>
      <c r="BN70" s="10">
        <f>'03.2024ΕΛ'!BN70</f>
        <v>863.25033139300331</v>
      </c>
      <c r="BO70" s="30">
        <f>'03.2024ΕΛ'!BO70</f>
        <v>526544.63</v>
      </c>
      <c r="BP70" s="83">
        <f>'03.2024ΕΛ'!BP70</f>
        <v>15.173322286899891</v>
      </c>
    </row>
    <row r="71" spans="1:68" ht="19.5" customHeight="1" outlineLevel="1" x14ac:dyDescent="0.3">
      <c r="A71" s="154"/>
      <c r="B71" s="167" t="s">
        <v>84</v>
      </c>
      <c r="C71" s="9">
        <f>'03.2024ΕΛ'!C71</f>
        <v>367</v>
      </c>
      <c r="D71" s="10">
        <f>'03.2024ΕΛ'!D71</f>
        <v>0</v>
      </c>
      <c r="E71" s="10">
        <f>'03.2024ΕΛ'!E71</f>
        <v>2721100</v>
      </c>
      <c r="F71" s="10">
        <f>'03.2024ΕΛ'!F71</f>
        <v>7414.4414168937328</v>
      </c>
      <c r="G71" s="30">
        <f>'03.2024ΕΛ'!G71</f>
        <v>37298.199999999997</v>
      </c>
      <c r="H71" s="83">
        <f>'03.2024ΕΛ'!H71</f>
        <v>101.62997275204359</v>
      </c>
      <c r="I71" s="9">
        <f>'03.2024ΕΛ'!I71</f>
        <v>269</v>
      </c>
      <c r="J71" s="10">
        <f>'03.2024ΕΛ'!J71</f>
        <v>0</v>
      </c>
      <c r="K71" s="10">
        <f>'03.2024ΕΛ'!K71</f>
        <v>1564209</v>
      </c>
      <c r="L71" s="10">
        <f>'03.2024ΕΛ'!L71</f>
        <v>5814.903345724907</v>
      </c>
      <c r="M71" s="30">
        <f>'03.2024ΕΛ'!M71</f>
        <v>26234.43</v>
      </c>
      <c r="N71" s="83">
        <f>'03.2024ΕΛ'!N71</f>
        <v>97.525762081784393</v>
      </c>
      <c r="O71" s="9">
        <f>'03.2024ΕΛ'!O71</f>
        <v>491</v>
      </c>
      <c r="P71" s="10">
        <f>'03.2024ΕΛ'!P71</f>
        <v>0</v>
      </c>
      <c r="Q71" s="10">
        <f>'03.2024ΕΛ'!Q71</f>
        <v>4385213</v>
      </c>
      <c r="R71" s="10">
        <f>'03.2024ΕΛ'!R71</f>
        <v>8931.1873727087568</v>
      </c>
      <c r="S71" s="30">
        <f>'03.2024ΕΛ'!S71</f>
        <v>74873.17</v>
      </c>
      <c r="T71" s="83">
        <f>'03.2024ΕΛ'!T71</f>
        <v>152.49118126272913</v>
      </c>
      <c r="U71" s="9">
        <f>'03.2024ΕΛ'!U71</f>
        <v>3</v>
      </c>
      <c r="V71" s="10">
        <f>'03.2024ΕΛ'!V71</f>
        <v>0</v>
      </c>
      <c r="W71" s="10">
        <f>'03.2024ΕΛ'!W71</f>
        <v>16904</v>
      </c>
      <c r="X71" s="10">
        <f>'03.2024ΕΛ'!X71</f>
        <v>5634.666666666667</v>
      </c>
      <c r="Y71" s="30">
        <f>'03.2024ΕΛ'!Y71</f>
        <v>297.10000000000002</v>
      </c>
      <c r="Z71" s="83">
        <f>'03.2024ΕΛ'!Z71</f>
        <v>99.033333333333346</v>
      </c>
      <c r="AA71" s="9">
        <f>'03.2024ΕΛ'!AA71</f>
        <v>9</v>
      </c>
      <c r="AB71" s="10">
        <f>'03.2024ΕΛ'!AB71</f>
        <v>0</v>
      </c>
      <c r="AC71" s="10">
        <f>'03.2024ΕΛ'!AC71</f>
        <v>31102</v>
      </c>
      <c r="AD71" s="10">
        <f>'03.2024ΕΛ'!AD71</f>
        <v>3455.7777777777778</v>
      </c>
      <c r="AE71" s="30">
        <f>'03.2024ΕΛ'!AE71</f>
        <v>571.07000000000005</v>
      </c>
      <c r="AF71" s="83">
        <f>'03.2024ΕΛ'!AF71</f>
        <v>63.452222222222225</v>
      </c>
      <c r="AG71" s="9">
        <f>'03.2024ΕΛ'!AG71</f>
        <v>2</v>
      </c>
      <c r="AH71" s="10">
        <f>'03.2024ΕΛ'!AH71</f>
        <v>0</v>
      </c>
      <c r="AI71" s="10">
        <f>'03.2024ΕΛ'!AI71</f>
        <v>2477</v>
      </c>
      <c r="AJ71" s="10">
        <f>'03.2024ΕΛ'!AJ71</f>
        <v>0</v>
      </c>
      <c r="AK71" s="30">
        <f>'03.2024ΕΛ'!AK71</f>
        <v>46.04</v>
      </c>
      <c r="AL71" s="83">
        <f>'03.2024ΕΛ'!AL71</f>
        <v>1.8572004840661557E-2</v>
      </c>
      <c r="AM71" s="9">
        <f>'03.2024ΕΛ'!AM71</f>
        <v>0</v>
      </c>
      <c r="AN71" s="10">
        <f>'03.2024ΕΛ'!AN71</f>
        <v>0</v>
      </c>
      <c r="AO71" s="10">
        <f>'03.2024ΕΛ'!AO71</f>
        <v>0</v>
      </c>
      <c r="AP71" s="10">
        <f>'03.2024ΕΛ'!AP71</f>
        <v>0</v>
      </c>
      <c r="AQ71" s="30">
        <f>'03.2024ΕΛ'!AQ71</f>
        <v>0</v>
      </c>
      <c r="AR71" s="83">
        <f>'03.2024ΕΛ'!AR71</f>
        <v>0</v>
      </c>
      <c r="AS71" s="9">
        <f>'03.2024ΕΛ'!AS71</f>
        <v>0</v>
      </c>
      <c r="AT71" s="10">
        <f>'03.2024ΕΛ'!AT71</f>
        <v>0</v>
      </c>
      <c r="AU71" s="10">
        <f>'03.2024ΕΛ'!AU71</f>
        <v>0</v>
      </c>
      <c r="AV71" s="10">
        <f>'03.2024ΕΛ'!AV71</f>
        <v>0</v>
      </c>
      <c r="AW71" s="30">
        <f>'03.2024ΕΛ'!AW71</f>
        <v>0</v>
      </c>
      <c r="AX71" s="83">
        <f>'03.2024ΕΛ'!AX71</f>
        <v>0</v>
      </c>
      <c r="AY71" s="9">
        <f>'03.2024ΕΛ'!AY71</f>
        <v>0</v>
      </c>
      <c r="AZ71" s="10">
        <f>'03.2024ΕΛ'!AZ71</f>
        <v>0</v>
      </c>
      <c r="BA71" s="10">
        <f>'03.2024ΕΛ'!BA71</f>
        <v>0</v>
      </c>
      <c r="BB71" s="10">
        <f>'03.2024ΕΛ'!BB71</f>
        <v>0</v>
      </c>
      <c r="BC71" s="30">
        <f>'03.2024ΕΛ'!BC71</f>
        <v>0</v>
      </c>
      <c r="BD71" s="83">
        <f>'03.2024ΕΛ'!BD71</f>
        <v>0</v>
      </c>
      <c r="BE71" s="9">
        <f>'03.2024ΕΛ'!BE71</f>
        <v>0</v>
      </c>
      <c r="BF71" s="10">
        <f>'03.2024ΕΛ'!BF71</f>
        <v>0</v>
      </c>
      <c r="BG71" s="10">
        <f>'03.2024ΕΛ'!BG71</f>
        <v>0</v>
      </c>
      <c r="BH71" s="10">
        <f>'03.2024ΕΛ'!BH71</f>
        <v>0</v>
      </c>
      <c r="BI71" s="30">
        <f>'03.2024ΕΛ'!BI71</f>
        <v>0</v>
      </c>
      <c r="BJ71" s="83">
        <f>'03.2024ΕΛ'!BJ71</f>
        <v>0</v>
      </c>
      <c r="BK71" s="9">
        <f>'03.2024ΕΛ'!BK71</f>
        <v>1141</v>
      </c>
      <c r="BL71" s="10">
        <f>'03.2024ΕΛ'!BL71</f>
        <v>0</v>
      </c>
      <c r="BM71" s="10">
        <f>'03.2024ΕΛ'!BM71</f>
        <v>8721005</v>
      </c>
      <c r="BN71" s="10">
        <f>'03.2024ΕΛ'!BN71</f>
        <v>7643.2997370727435</v>
      </c>
      <c r="BO71" s="30">
        <f>'03.2024ΕΛ'!BO71</f>
        <v>139320.01</v>
      </c>
      <c r="BP71" s="83">
        <f>'03.2024ΕΛ'!BP71</f>
        <v>122.1034268185802</v>
      </c>
    </row>
    <row r="72" spans="1:68" ht="19.5" customHeight="1" outlineLevel="1" x14ac:dyDescent="0.3">
      <c r="A72" s="154"/>
      <c r="B72" s="167" t="s">
        <v>29</v>
      </c>
      <c r="C72" s="9">
        <f>'03.2024ΕΛ'!C72</f>
        <v>0</v>
      </c>
      <c r="D72" s="10">
        <f>'03.2024ΕΛ'!D72</f>
        <v>0</v>
      </c>
      <c r="E72" s="10">
        <f>'03.2024ΕΛ'!E72</f>
        <v>0</v>
      </c>
      <c r="F72" s="10">
        <f>'03.2024ΕΛ'!F72</f>
        <v>0</v>
      </c>
      <c r="G72" s="30">
        <f>'03.2024ΕΛ'!G72</f>
        <v>0</v>
      </c>
      <c r="H72" s="83">
        <f>'03.2024ΕΛ'!H72</f>
        <v>0</v>
      </c>
      <c r="I72" s="9">
        <f>'03.2024ΕΛ'!I72</f>
        <v>0</v>
      </c>
      <c r="J72" s="10">
        <f>'03.2024ΕΛ'!J72</f>
        <v>0</v>
      </c>
      <c r="K72" s="10">
        <f>'03.2024ΕΛ'!K72</f>
        <v>0</v>
      </c>
      <c r="L72" s="10">
        <f>'03.2024ΕΛ'!L72</f>
        <v>0</v>
      </c>
      <c r="M72" s="30">
        <f>'03.2024ΕΛ'!M72</f>
        <v>0</v>
      </c>
      <c r="N72" s="83">
        <f>'03.2024ΕΛ'!N72</f>
        <v>0</v>
      </c>
      <c r="O72" s="9" t="str">
        <f>'03.2024ΕΛ'!O72</f>
        <v> </v>
      </c>
      <c r="P72" s="10">
        <f>'03.2024ΕΛ'!P72</f>
        <v>0</v>
      </c>
      <c r="Q72" s="10" t="str">
        <f>'03.2024ΕΛ'!Q72</f>
        <v> </v>
      </c>
      <c r="R72" s="10">
        <f>'03.2024ΕΛ'!R72</f>
        <v>0</v>
      </c>
      <c r="S72" s="30" t="str">
        <f>'03.2024ΕΛ'!S72</f>
        <v> </v>
      </c>
      <c r="T72" s="83">
        <f>'03.2024ΕΛ'!T72</f>
        <v>0</v>
      </c>
      <c r="U72" s="9">
        <f>'03.2024ΕΛ'!U72</f>
        <v>0</v>
      </c>
      <c r="V72" s="10">
        <f>'03.2024ΕΛ'!V72</f>
        <v>0</v>
      </c>
      <c r="W72" s="10">
        <f>'03.2024ΕΛ'!W72</f>
        <v>0</v>
      </c>
      <c r="X72" s="10">
        <f>'03.2024ΕΛ'!X72</f>
        <v>0</v>
      </c>
      <c r="Y72" s="30">
        <f>'03.2024ΕΛ'!Y72</f>
        <v>0</v>
      </c>
      <c r="Z72" s="83">
        <f>'03.2024ΕΛ'!Z72</f>
        <v>0</v>
      </c>
      <c r="AA72" s="9">
        <f>'03.2024ΕΛ'!AA72</f>
        <v>0</v>
      </c>
      <c r="AB72" s="10">
        <f>'03.2024ΕΛ'!AB72</f>
        <v>0</v>
      </c>
      <c r="AC72" s="10">
        <f>'03.2024ΕΛ'!AC72</f>
        <v>0</v>
      </c>
      <c r="AD72" s="10">
        <f>'03.2024ΕΛ'!AD72</f>
        <v>0</v>
      </c>
      <c r="AE72" s="30">
        <f>'03.2024ΕΛ'!AE72</f>
        <v>0</v>
      </c>
      <c r="AF72" s="83">
        <f>'03.2024ΕΛ'!AF72</f>
        <v>0</v>
      </c>
      <c r="AG72" s="9">
        <f>'03.2024ΕΛ'!AG72</f>
        <v>0</v>
      </c>
      <c r="AH72" s="10">
        <f>'03.2024ΕΛ'!AH72</f>
        <v>0</v>
      </c>
      <c r="AI72" s="10">
        <f>'03.2024ΕΛ'!AI72</f>
        <v>0</v>
      </c>
      <c r="AJ72" s="10">
        <f>'03.2024ΕΛ'!AJ72</f>
        <v>0</v>
      </c>
      <c r="AK72" s="30">
        <f>'03.2024ΕΛ'!AK72</f>
        <v>0</v>
      </c>
      <c r="AL72" s="83">
        <f>'03.2024ΕΛ'!AL72</f>
        <v>0</v>
      </c>
      <c r="AM72" s="9">
        <f>'03.2024ΕΛ'!AM72</f>
        <v>0</v>
      </c>
      <c r="AN72" s="10">
        <f>'03.2024ΕΛ'!AN72</f>
        <v>0</v>
      </c>
      <c r="AO72" s="10">
        <f>'03.2024ΕΛ'!AO72</f>
        <v>0</v>
      </c>
      <c r="AP72" s="10">
        <f>'03.2024ΕΛ'!AP72</f>
        <v>0</v>
      </c>
      <c r="AQ72" s="30">
        <f>'03.2024ΕΛ'!AQ72</f>
        <v>0</v>
      </c>
      <c r="AR72" s="83">
        <f>'03.2024ΕΛ'!AR72</f>
        <v>0</v>
      </c>
      <c r="AS72" s="9">
        <f>'03.2024ΕΛ'!AS72</f>
        <v>0</v>
      </c>
      <c r="AT72" s="10">
        <f>'03.2024ΕΛ'!AT72</f>
        <v>0</v>
      </c>
      <c r="AU72" s="10">
        <f>'03.2024ΕΛ'!AU72</f>
        <v>0</v>
      </c>
      <c r="AV72" s="10">
        <f>'03.2024ΕΛ'!AV72</f>
        <v>0</v>
      </c>
      <c r="AW72" s="30">
        <f>'03.2024ΕΛ'!AW72</f>
        <v>0</v>
      </c>
      <c r="AX72" s="83">
        <f>'03.2024ΕΛ'!AX72</f>
        <v>0</v>
      </c>
      <c r="AY72" s="9">
        <f>'03.2024ΕΛ'!AY72</f>
        <v>0</v>
      </c>
      <c r="AZ72" s="10">
        <f>'03.2024ΕΛ'!AZ72</f>
        <v>0</v>
      </c>
      <c r="BA72" s="10">
        <f>'03.2024ΕΛ'!BA72</f>
        <v>0</v>
      </c>
      <c r="BB72" s="10">
        <f>'03.2024ΕΛ'!BB72</f>
        <v>0</v>
      </c>
      <c r="BC72" s="30">
        <f>'03.2024ΕΛ'!BC72</f>
        <v>0</v>
      </c>
      <c r="BD72" s="83">
        <f>'03.2024ΕΛ'!BD72</f>
        <v>0</v>
      </c>
      <c r="BE72" s="9">
        <f>'03.2024ΕΛ'!BE72</f>
        <v>0</v>
      </c>
      <c r="BF72" s="10">
        <f>'03.2024ΕΛ'!BF72</f>
        <v>0</v>
      </c>
      <c r="BG72" s="10">
        <f>'03.2024ΕΛ'!BG72</f>
        <v>0</v>
      </c>
      <c r="BH72" s="10">
        <f>'03.2024ΕΛ'!BH72</f>
        <v>0</v>
      </c>
      <c r="BI72" s="30">
        <f>'03.2024ΕΛ'!BI72</f>
        <v>0</v>
      </c>
      <c r="BJ72" s="83">
        <f>'03.2024ΕΛ'!BJ72</f>
        <v>0</v>
      </c>
      <c r="BK72" s="9">
        <f>'03.2024ΕΛ'!BK72</f>
        <v>0</v>
      </c>
      <c r="BL72" s="10">
        <f>'03.2024ΕΛ'!BL72</f>
        <v>0</v>
      </c>
      <c r="BM72" s="10">
        <f>'03.2024ΕΛ'!BM72</f>
        <v>0</v>
      </c>
      <c r="BN72" s="10">
        <f>'03.2024ΕΛ'!BN72</f>
        <v>0</v>
      </c>
      <c r="BO72" s="30">
        <f>'03.2024ΕΛ'!BO72</f>
        <v>0</v>
      </c>
      <c r="BP72" s="83">
        <f>'03.2024ΕΛ'!BP72</f>
        <v>0</v>
      </c>
    </row>
    <row r="73" spans="1:68" ht="19.5" customHeight="1" outlineLevel="1" x14ac:dyDescent="0.3">
      <c r="A73" s="154"/>
      <c r="B73" s="167" t="s">
        <v>85</v>
      </c>
      <c r="C73" s="9">
        <f>'03.2024ΕΛ'!C73</f>
        <v>6</v>
      </c>
      <c r="D73" s="10">
        <f>'03.2024ΕΛ'!D73</f>
        <v>0</v>
      </c>
      <c r="E73" s="10">
        <f>'03.2024ΕΛ'!E73</f>
        <v>12226710</v>
      </c>
      <c r="F73" s="10">
        <f>'03.2024ΕΛ'!F73</f>
        <v>2037785</v>
      </c>
      <c r="G73" s="30">
        <f>'03.2024ΕΛ'!G73</f>
        <v>9965.33</v>
      </c>
      <c r="H73" s="83">
        <f>'03.2024ΕΛ'!H73</f>
        <v>1660.8883333333333</v>
      </c>
      <c r="I73" s="9">
        <f>'03.2024ΕΛ'!I73</f>
        <v>6</v>
      </c>
      <c r="J73" s="10">
        <f>'03.2024ΕΛ'!J73</f>
        <v>0</v>
      </c>
      <c r="K73" s="10">
        <f>'03.2024ΕΛ'!K73</f>
        <v>5772128</v>
      </c>
      <c r="L73" s="10">
        <f>'03.2024ΕΛ'!L73</f>
        <v>962021.33333333337</v>
      </c>
      <c r="M73" s="30">
        <f>'03.2024ΕΛ'!M73</f>
        <v>8380.18</v>
      </c>
      <c r="N73" s="83">
        <f>'03.2024ΕΛ'!N73</f>
        <v>1396.6966666666667</v>
      </c>
      <c r="O73" s="9">
        <f>'03.2024ΕΛ'!O73</f>
        <v>5</v>
      </c>
      <c r="P73" s="10">
        <f>'03.2024ΕΛ'!P73</f>
        <v>0</v>
      </c>
      <c r="Q73" s="10">
        <f>'03.2024ΕΛ'!Q73</f>
        <v>11363251</v>
      </c>
      <c r="R73" s="10">
        <f>'03.2024ΕΛ'!R73</f>
        <v>2272650.2000000002</v>
      </c>
      <c r="S73" s="30">
        <f>'03.2024ΕΛ'!S73</f>
        <v>16992.11</v>
      </c>
      <c r="T73" s="83">
        <f>'03.2024ΕΛ'!T73</f>
        <v>3398.422</v>
      </c>
      <c r="U73" s="9">
        <f>'03.2024ΕΛ'!U73</f>
        <v>8</v>
      </c>
      <c r="V73" s="10">
        <f>'03.2024ΕΛ'!V73</f>
        <v>0</v>
      </c>
      <c r="W73" s="10">
        <f>'03.2024ΕΛ'!W73</f>
        <v>8982679</v>
      </c>
      <c r="X73" s="10">
        <f>'03.2024ΕΛ'!X73</f>
        <v>0</v>
      </c>
      <c r="Y73" s="30">
        <f>'03.2024ΕΛ'!Y73</f>
        <v>24576.52</v>
      </c>
      <c r="Z73" s="83">
        <f>'03.2024ΕΛ'!Z73</f>
        <v>3072.0650000000001</v>
      </c>
      <c r="AA73" s="9">
        <f>'03.2024ΕΛ'!AA73</f>
        <v>15</v>
      </c>
      <c r="AB73" s="10">
        <f>'03.2024ΕΛ'!AB73</f>
        <v>0</v>
      </c>
      <c r="AC73" s="10">
        <f>'03.2024ΕΛ'!AC73</f>
        <v>33741625</v>
      </c>
      <c r="AD73" s="10">
        <f>'03.2024ΕΛ'!AD73</f>
        <v>2249441.6666666665</v>
      </c>
      <c r="AE73" s="30">
        <f>'03.2024ΕΛ'!AE73</f>
        <v>90377.24</v>
      </c>
      <c r="AF73" s="83">
        <f>'03.2024ΕΛ'!AF73</f>
        <v>6025.1493333333337</v>
      </c>
      <c r="AG73" s="9">
        <f>'03.2024ΕΛ'!AG73</f>
        <v>7</v>
      </c>
      <c r="AH73" s="10">
        <f>'03.2024ΕΛ'!AH73</f>
        <v>0</v>
      </c>
      <c r="AI73" s="10">
        <f>'03.2024ΕΛ'!AI73</f>
        <v>44296540</v>
      </c>
      <c r="AJ73" s="10">
        <f>'03.2024ΕΛ'!AJ73</f>
        <v>6328077.1428571427</v>
      </c>
      <c r="AK73" s="30">
        <f>'03.2024ΕΛ'!AK73</f>
        <v>87351.24</v>
      </c>
      <c r="AL73" s="83">
        <f>'03.2024ΕΛ'!AL73</f>
        <v>12478.748571428572</v>
      </c>
      <c r="AM73" s="9">
        <f>'03.2024ΕΛ'!AM73</f>
        <v>0</v>
      </c>
      <c r="AN73" s="10">
        <f>'03.2024ΕΛ'!AN73</f>
        <v>0</v>
      </c>
      <c r="AO73" s="10">
        <f>'03.2024ΕΛ'!AO73</f>
        <v>0</v>
      </c>
      <c r="AP73" s="10">
        <f>'03.2024ΕΛ'!AP73</f>
        <v>0</v>
      </c>
      <c r="AQ73" s="30">
        <f>'03.2024ΕΛ'!AQ73</f>
        <v>0</v>
      </c>
      <c r="AR73" s="83">
        <f>'03.2024ΕΛ'!AR73</f>
        <v>0</v>
      </c>
      <c r="AS73" s="9">
        <f>'03.2024ΕΛ'!AS73</f>
        <v>0</v>
      </c>
      <c r="AT73" s="10">
        <f>'03.2024ΕΛ'!AT73</f>
        <v>0</v>
      </c>
      <c r="AU73" s="10">
        <f>'03.2024ΕΛ'!AU73</f>
        <v>0</v>
      </c>
      <c r="AV73" s="10">
        <f>'03.2024ΕΛ'!AV73</f>
        <v>0</v>
      </c>
      <c r="AW73" s="30">
        <f>'03.2024ΕΛ'!AW73</f>
        <v>0</v>
      </c>
      <c r="AX73" s="83">
        <f>'03.2024ΕΛ'!AX73</f>
        <v>0</v>
      </c>
      <c r="AY73" s="9">
        <f>'03.2024ΕΛ'!AY73</f>
        <v>0</v>
      </c>
      <c r="AZ73" s="10">
        <f>'03.2024ΕΛ'!AZ73</f>
        <v>0</v>
      </c>
      <c r="BA73" s="10">
        <f>'03.2024ΕΛ'!BA73</f>
        <v>0</v>
      </c>
      <c r="BB73" s="10">
        <f>'03.2024ΕΛ'!BB73</f>
        <v>0</v>
      </c>
      <c r="BC73" s="30">
        <f>'03.2024ΕΛ'!BC73</f>
        <v>0</v>
      </c>
      <c r="BD73" s="83">
        <f>'03.2024ΕΛ'!BD73</f>
        <v>0</v>
      </c>
      <c r="BE73" s="9">
        <f>'03.2024ΕΛ'!BE73</f>
        <v>0</v>
      </c>
      <c r="BF73" s="10">
        <f>'03.2024ΕΛ'!BF73</f>
        <v>0</v>
      </c>
      <c r="BG73" s="10">
        <f>'03.2024ΕΛ'!BG73</f>
        <v>0</v>
      </c>
      <c r="BH73" s="10">
        <f>'03.2024ΕΛ'!BH73</f>
        <v>0</v>
      </c>
      <c r="BI73" s="30">
        <f>'03.2024ΕΛ'!BI73</f>
        <v>0</v>
      </c>
      <c r="BJ73" s="83">
        <f>'03.2024ΕΛ'!BJ73</f>
        <v>0</v>
      </c>
      <c r="BK73" s="9">
        <f>'03.2024ΕΛ'!BK73</f>
        <v>47</v>
      </c>
      <c r="BL73" s="10">
        <f>'03.2024ΕΛ'!BL73</f>
        <v>0</v>
      </c>
      <c r="BM73" s="10">
        <f>'03.2024ΕΛ'!BM73</f>
        <v>116382933</v>
      </c>
      <c r="BN73" s="10">
        <f>'03.2024ΕΛ'!BN73</f>
        <v>2476232.6170212766</v>
      </c>
      <c r="BO73" s="30">
        <f>'03.2024ΕΛ'!BO73</f>
        <v>237642.62</v>
      </c>
      <c r="BP73" s="83">
        <f>'03.2024ΕΛ'!BP73</f>
        <v>5056.225957446808</v>
      </c>
    </row>
    <row r="74" spans="1:68" ht="19.5" customHeight="1" outlineLevel="1" thickBot="1" x14ac:dyDescent="0.35">
      <c r="A74" s="155"/>
      <c r="B74" s="167" t="s">
        <v>86</v>
      </c>
      <c r="C74" s="208">
        <f>'03.2024ΕΛ'!C74</f>
        <v>0</v>
      </c>
      <c r="D74" s="209">
        <f>'03.2024ΕΛ'!D74</f>
        <v>0</v>
      </c>
      <c r="E74" s="157">
        <f>'03.2024ΕΛ'!E74</f>
        <v>0</v>
      </c>
      <c r="F74" s="10">
        <f>'03.2024ΕΛ'!F74</f>
        <v>0</v>
      </c>
      <c r="G74" s="140">
        <f>'03.2024ΕΛ'!G74</f>
        <v>0</v>
      </c>
      <c r="H74" s="83">
        <f>'03.2024ΕΛ'!H74</f>
        <v>0</v>
      </c>
      <c r="I74" s="208">
        <f>'03.2024ΕΛ'!I74</f>
        <v>0</v>
      </c>
      <c r="J74" s="209">
        <f>'03.2024ΕΛ'!J74</f>
        <v>0</v>
      </c>
      <c r="K74" s="157">
        <f>'03.2024ΕΛ'!K74</f>
        <v>0</v>
      </c>
      <c r="L74" s="10">
        <f>'03.2024ΕΛ'!L74</f>
        <v>0</v>
      </c>
      <c r="M74" s="140">
        <f>'03.2024ΕΛ'!M74</f>
        <v>0</v>
      </c>
      <c r="N74" s="83">
        <f>'03.2024ΕΛ'!N74</f>
        <v>0</v>
      </c>
      <c r="O74" s="208">
        <f>'03.2024ΕΛ'!O74</f>
        <v>3</v>
      </c>
      <c r="P74" s="209">
        <f>'03.2024ΕΛ'!P74</f>
        <v>0</v>
      </c>
      <c r="Q74" s="157">
        <f>'03.2024ΕΛ'!Q74</f>
        <v>42619</v>
      </c>
      <c r="R74" s="10">
        <f>'03.2024ΕΛ'!R74</f>
        <v>14206.333333333334</v>
      </c>
      <c r="S74" s="140">
        <f>'03.2024ΕΛ'!S74</f>
        <v>251.22</v>
      </c>
      <c r="T74" s="83">
        <f>'03.2024ΕΛ'!T74</f>
        <v>83.74</v>
      </c>
      <c r="U74" s="208">
        <f>'03.2024ΕΛ'!U74</f>
        <v>0</v>
      </c>
      <c r="V74" s="209">
        <f>'03.2024ΕΛ'!V74</f>
        <v>0</v>
      </c>
      <c r="W74" s="157">
        <f>'03.2024ΕΛ'!W74</f>
        <v>0</v>
      </c>
      <c r="X74" s="10">
        <f>'03.2024ΕΛ'!X74</f>
        <v>0</v>
      </c>
      <c r="Y74" s="140">
        <f>'03.2024ΕΛ'!Y74</f>
        <v>0</v>
      </c>
      <c r="Z74" s="83">
        <f>'03.2024ΕΛ'!Z74</f>
        <v>0</v>
      </c>
      <c r="AA74" s="208">
        <f>'03.2024ΕΛ'!AA74</f>
        <v>0</v>
      </c>
      <c r="AB74" s="209">
        <f>'03.2024ΕΛ'!AB74</f>
        <v>0</v>
      </c>
      <c r="AC74" s="157">
        <f>'03.2024ΕΛ'!AC74</f>
        <v>0</v>
      </c>
      <c r="AD74" s="10">
        <f>'03.2024ΕΛ'!AD74</f>
        <v>0</v>
      </c>
      <c r="AE74" s="140">
        <f>'03.2024ΕΛ'!AE74</f>
        <v>0</v>
      </c>
      <c r="AF74" s="83">
        <f>'03.2024ΕΛ'!AF74</f>
        <v>0</v>
      </c>
      <c r="AG74" s="208">
        <f>'03.2024ΕΛ'!AG74</f>
        <v>0</v>
      </c>
      <c r="AH74" s="209">
        <f>'03.2024ΕΛ'!AH74</f>
        <v>0</v>
      </c>
      <c r="AI74" s="157">
        <f>'03.2024ΕΛ'!AI74</f>
        <v>0</v>
      </c>
      <c r="AJ74" s="10">
        <f>'03.2024ΕΛ'!AJ74</f>
        <v>0</v>
      </c>
      <c r="AK74" s="140">
        <f>'03.2024ΕΛ'!AK74</f>
        <v>0</v>
      </c>
      <c r="AL74" s="83">
        <f>'03.2024ΕΛ'!AL74</f>
        <v>0</v>
      </c>
      <c r="AM74" s="208">
        <f>'03.2024ΕΛ'!AM74</f>
        <v>0</v>
      </c>
      <c r="AN74" s="209">
        <f>'03.2024ΕΛ'!AN74</f>
        <v>0</v>
      </c>
      <c r="AO74" s="157">
        <f>'03.2024ΕΛ'!AO74</f>
        <v>0</v>
      </c>
      <c r="AP74" s="10">
        <f>'03.2024ΕΛ'!AP74</f>
        <v>0</v>
      </c>
      <c r="AQ74" s="140">
        <f>'03.2024ΕΛ'!AQ74</f>
        <v>0</v>
      </c>
      <c r="AR74" s="83">
        <f>'03.2024ΕΛ'!AR74</f>
        <v>0</v>
      </c>
      <c r="AS74" s="208">
        <f>'03.2024ΕΛ'!AS74</f>
        <v>0</v>
      </c>
      <c r="AT74" s="209">
        <f>'03.2024ΕΛ'!AT74</f>
        <v>0</v>
      </c>
      <c r="AU74" s="157">
        <f>'03.2024ΕΛ'!AU74</f>
        <v>0</v>
      </c>
      <c r="AV74" s="10">
        <f>'03.2024ΕΛ'!AV74</f>
        <v>0</v>
      </c>
      <c r="AW74" s="140">
        <f>'03.2024ΕΛ'!AW74</f>
        <v>0</v>
      </c>
      <c r="AX74" s="83">
        <f>'03.2024ΕΛ'!AX74</f>
        <v>0</v>
      </c>
      <c r="AY74" s="208">
        <f>'03.2024ΕΛ'!AY74</f>
        <v>0</v>
      </c>
      <c r="AZ74" s="209">
        <f>'03.2024ΕΛ'!AZ74</f>
        <v>0</v>
      </c>
      <c r="BA74" s="157">
        <f>'03.2024ΕΛ'!BA74</f>
        <v>0</v>
      </c>
      <c r="BB74" s="10">
        <f>'03.2024ΕΛ'!BB74</f>
        <v>0</v>
      </c>
      <c r="BC74" s="140">
        <f>'03.2024ΕΛ'!BC74</f>
        <v>0</v>
      </c>
      <c r="BD74" s="83">
        <f>'03.2024ΕΛ'!BD74</f>
        <v>0</v>
      </c>
      <c r="BE74" s="208">
        <f>'03.2024ΕΛ'!BE74</f>
        <v>0</v>
      </c>
      <c r="BF74" s="209">
        <f>'03.2024ΕΛ'!BF74</f>
        <v>0</v>
      </c>
      <c r="BG74" s="157">
        <f>'03.2024ΕΛ'!BG74</f>
        <v>0</v>
      </c>
      <c r="BH74" s="10">
        <f>'03.2024ΕΛ'!BH74</f>
        <v>0</v>
      </c>
      <c r="BI74" s="140">
        <f>'03.2024ΕΛ'!BI74</f>
        <v>0</v>
      </c>
      <c r="BJ74" s="83">
        <f>'03.2024ΕΛ'!BJ74</f>
        <v>0</v>
      </c>
      <c r="BK74" s="208">
        <f>'03.2024ΕΛ'!BK74</f>
        <v>3</v>
      </c>
      <c r="BL74" s="209">
        <f>'03.2024ΕΛ'!BL74</f>
        <v>0</v>
      </c>
      <c r="BM74" s="157">
        <f>'03.2024ΕΛ'!BM74</f>
        <v>42619</v>
      </c>
      <c r="BN74" s="10">
        <f>'03.2024ΕΛ'!BN74</f>
        <v>14206.333333333334</v>
      </c>
      <c r="BO74" s="140">
        <f>'03.2024ΕΛ'!BO74</f>
        <v>251.22</v>
      </c>
      <c r="BP74" s="83">
        <f>'03.2024ΕΛ'!BP74</f>
        <v>83.74</v>
      </c>
    </row>
    <row r="75" spans="1:68" ht="18" outlineLevel="1" x14ac:dyDescent="0.3">
      <c r="A75" s="153">
        <v>12</v>
      </c>
      <c r="B75" s="141" t="s">
        <v>97</v>
      </c>
      <c r="C75" s="73">
        <f>'03.2024ΕΛ'!C75</f>
        <v>1</v>
      </c>
      <c r="D75" s="74">
        <f>'03.2024ΕΛ'!D75</f>
        <v>0</v>
      </c>
      <c r="E75" s="74">
        <f>'03.2024ΕΛ'!E75</f>
        <v>9897831</v>
      </c>
      <c r="F75" s="74">
        <f>'03.2024ΕΛ'!F75</f>
        <v>9897831</v>
      </c>
      <c r="G75" s="82">
        <f>'03.2024ΕΛ'!G75</f>
        <v>9287.0400000000009</v>
      </c>
      <c r="H75" s="37">
        <f>'03.2024ΕΛ'!H75</f>
        <v>9287.0400000000009</v>
      </c>
      <c r="I75" s="73">
        <f>'03.2024ΕΛ'!I75</f>
        <v>0</v>
      </c>
      <c r="J75" s="74">
        <f>'03.2024ΕΛ'!J75</f>
        <v>0</v>
      </c>
      <c r="K75" s="74">
        <f>'03.2024ΕΛ'!K75</f>
        <v>0</v>
      </c>
      <c r="L75" s="74">
        <f>'03.2024ΕΛ'!L75</f>
        <v>0</v>
      </c>
      <c r="M75" s="82">
        <f>'03.2024ΕΛ'!M75</f>
        <v>0</v>
      </c>
      <c r="N75" s="37">
        <f>'03.2024ΕΛ'!N75</f>
        <v>0</v>
      </c>
      <c r="O75" s="73">
        <f>'03.2024ΕΛ'!O75</f>
        <v>0</v>
      </c>
      <c r="P75" s="74">
        <f>'03.2024ΕΛ'!P75</f>
        <v>0</v>
      </c>
      <c r="Q75" s="74">
        <f>'03.2024ΕΛ'!Q75</f>
        <v>0</v>
      </c>
      <c r="R75" s="74">
        <f>'03.2024ΕΛ'!R75</f>
        <v>0</v>
      </c>
      <c r="S75" s="82">
        <f>'03.2024ΕΛ'!S75</f>
        <v>0</v>
      </c>
      <c r="T75" s="37">
        <f>'03.2024ΕΛ'!T75</f>
        <v>0</v>
      </c>
      <c r="U75" s="73">
        <f>'03.2024ΕΛ'!U75</f>
        <v>0</v>
      </c>
      <c r="V75" s="74">
        <f>'03.2024ΕΛ'!V75</f>
        <v>0</v>
      </c>
      <c r="W75" s="74">
        <f>'03.2024ΕΛ'!W75</f>
        <v>0</v>
      </c>
      <c r="X75" s="74">
        <f>'03.2024ΕΛ'!X75</f>
        <v>0</v>
      </c>
      <c r="Y75" s="82">
        <f>'03.2024ΕΛ'!Y75</f>
        <v>0</v>
      </c>
      <c r="Z75" s="37">
        <f>'03.2024ΕΛ'!Z75</f>
        <v>0</v>
      </c>
      <c r="AA75" s="73">
        <f>'03.2024ΕΛ'!AA75</f>
        <v>0</v>
      </c>
      <c r="AB75" s="74">
        <f>'03.2024ΕΛ'!AB75</f>
        <v>0</v>
      </c>
      <c r="AC75" s="74">
        <f>'03.2024ΕΛ'!AC75</f>
        <v>0</v>
      </c>
      <c r="AD75" s="74">
        <f>'03.2024ΕΛ'!AD75</f>
        <v>0</v>
      </c>
      <c r="AE75" s="82">
        <f>'03.2024ΕΛ'!AE75</f>
        <v>0</v>
      </c>
      <c r="AF75" s="37">
        <f>'03.2024ΕΛ'!AF75</f>
        <v>0</v>
      </c>
      <c r="AG75" s="73">
        <f>'03.2024ΕΛ'!AG75</f>
        <v>0</v>
      </c>
      <c r="AH75" s="74">
        <f>'03.2024ΕΛ'!AH75</f>
        <v>0</v>
      </c>
      <c r="AI75" s="74">
        <f>'03.2024ΕΛ'!AI75</f>
        <v>0</v>
      </c>
      <c r="AJ75" s="74">
        <f>'03.2024ΕΛ'!AJ75</f>
        <v>0</v>
      </c>
      <c r="AK75" s="82">
        <f>'03.2024ΕΛ'!AK75</f>
        <v>0</v>
      </c>
      <c r="AL75" s="37">
        <f>'03.2024ΕΛ'!AL75</f>
        <v>0</v>
      </c>
      <c r="AM75" s="73">
        <f>'03.2024ΕΛ'!AM75</f>
        <v>0</v>
      </c>
      <c r="AN75" s="74">
        <f>'03.2024ΕΛ'!AN75</f>
        <v>0</v>
      </c>
      <c r="AO75" s="74">
        <f>'03.2024ΕΛ'!AO75</f>
        <v>0</v>
      </c>
      <c r="AP75" s="74">
        <f>'03.2024ΕΛ'!AP75</f>
        <v>0</v>
      </c>
      <c r="AQ75" s="82">
        <f>'03.2024ΕΛ'!AQ75</f>
        <v>0</v>
      </c>
      <c r="AR75" s="37">
        <f>'03.2024ΕΛ'!AR75</f>
        <v>0</v>
      </c>
      <c r="AS75" s="73">
        <f>'03.2024ΕΛ'!AS75</f>
        <v>0</v>
      </c>
      <c r="AT75" s="74">
        <f>'03.2024ΕΛ'!AT75</f>
        <v>0</v>
      </c>
      <c r="AU75" s="74">
        <f>'03.2024ΕΛ'!AU75</f>
        <v>0</v>
      </c>
      <c r="AV75" s="74">
        <f>'03.2024ΕΛ'!AV75</f>
        <v>0</v>
      </c>
      <c r="AW75" s="82">
        <f>'03.2024ΕΛ'!AW75</f>
        <v>0</v>
      </c>
      <c r="AX75" s="37">
        <f>'03.2024ΕΛ'!AX75</f>
        <v>0</v>
      </c>
      <c r="AY75" s="73">
        <f>'03.2024ΕΛ'!AY75</f>
        <v>0</v>
      </c>
      <c r="AZ75" s="74">
        <f>'03.2024ΕΛ'!AZ75</f>
        <v>0</v>
      </c>
      <c r="BA75" s="74">
        <f>'03.2024ΕΛ'!BA75</f>
        <v>0</v>
      </c>
      <c r="BB75" s="74">
        <f>'03.2024ΕΛ'!BB75</f>
        <v>0</v>
      </c>
      <c r="BC75" s="82">
        <f>'03.2024ΕΛ'!BC75</f>
        <v>0</v>
      </c>
      <c r="BD75" s="37">
        <f>'03.2024ΕΛ'!BD75</f>
        <v>0</v>
      </c>
      <c r="BE75" s="73">
        <f>'03.2024ΕΛ'!BE75</f>
        <v>0</v>
      </c>
      <c r="BF75" s="74">
        <f>'03.2024ΕΛ'!BF75</f>
        <v>0</v>
      </c>
      <c r="BG75" s="74">
        <f>'03.2024ΕΛ'!BG75</f>
        <v>0</v>
      </c>
      <c r="BH75" s="74">
        <f>'03.2024ΕΛ'!BH75</f>
        <v>0</v>
      </c>
      <c r="BI75" s="82">
        <f>'03.2024ΕΛ'!BI75</f>
        <v>0</v>
      </c>
      <c r="BJ75" s="37">
        <f>'03.2024ΕΛ'!BJ75</f>
        <v>0</v>
      </c>
      <c r="BK75" s="73">
        <f>'03.2024ΕΛ'!BK75</f>
        <v>1</v>
      </c>
      <c r="BL75" s="74">
        <f>'03.2024ΕΛ'!BL75</f>
        <v>0</v>
      </c>
      <c r="BM75" s="74">
        <f>'03.2024ΕΛ'!BM75</f>
        <v>9897831</v>
      </c>
      <c r="BN75" s="74">
        <f>'03.2024ΕΛ'!BN75</f>
        <v>9897831</v>
      </c>
      <c r="BO75" s="82">
        <f>'03.2024ΕΛ'!BO75</f>
        <v>9287.0400000000009</v>
      </c>
      <c r="BP75" s="37">
        <f>'03.2024ΕΛ'!BP75</f>
        <v>9287.0400000000009</v>
      </c>
    </row>
    <row r="76" spans="1:68" ht="19.5" customHeight="1" outlineLevel="1" x14ac:dyDescent="0.3">
      <c r="A76" s="154"/>
      <c r="B76" s="139" t="s">
        <v>83</v>
      </c>
      <c r="C76" s="9">
        <f>'03.2024ΕΛ'!C76</f>
        <v>0</v>
      </c>
      <c r="D76" s="10">
        <f>'03.2024ΕΛ'!D76</f>
        <v>0</v>
      </c>
      <c r="E76" s="10">
        <f>'03.2024ΕΛ'!E76</f>
        <v>0</v>
      </c>
      <c r="F76" s="10">
        <f>'03.2024ΕΛ'!F76</f>
        <v>0</v>
      </c>
      <c r="G76" s="30">
        <f>'03.2024ΕΛ'!G76</f>
        <v>0</v>
      </c>
      <c r="H76" s="83">
        <f>'03.2024ΕΛ'!H76</f>
        <v>0</v>
      </c>
      <c r="I76" s="9">
        <f>'03.2024ΕΛ'!I76</f>
        <v>0</v>
      </c>
      <c r="J76" s="10">
        <f>'03.2024ΕΛ'!J76</f>
        <v>0</v>
      </c>
      <c r="K76" s="10">
        <f>'03.2024ΕΛ'!K76</f>
        <v>0</v>
      </c>
      <c r="L76" s="10">
        <f>'03.2024ΕΛ'!L76</f>
        <v>0</v>
      </c>
      <c r="M76" s="30">
        <f>'03.2024ΕΛ'!M76</f>
        <v>0</v>
      </c>
      <c r="N76" s="83">
        <f>'03.2024ΕΛ'!N76</f>
        <v>0</v>
      </c>
      <c r="O76" s="9">
        <f>'03.2024ΕΛ'!O76</f>
        <v>0</v>
      </c>
      <c r="P76" s="10">
        <f>'03.2024ΕΛ'!P76</f>
        <v>0</v>
      </c>
      <c r="Q76" s="10">
        <f>'03.2024ΕΛ'!Q76</f>
        <v>0</v>
      </c>
      <c r="R76" s="10">
        <f>'03.2024ΕΛ'!R76</f>
        <v>0</v>
      </c>
      <c r="S76" s="30">
        <f>'03.2024ΕΛ'!S76</f>
        <v>0</v>
      </c>
      <c r="T76" s="83">
        <f>'03.2024ΕΛ'!T76</f>
        <v>0</v>
      </c>
      <c r="U76" s="9">
        <f>'03.2024ΕΛ'!U76</f>
        <v>0</v>
      </c>
      <c r="V76" s="10">
        <f>'03.2024ΕΛ'!V76</f>
        <v>0</v>
      </c>
      <c r="W76" s="10">
        <f>'03.2024ΕΛ'!W76</f>
        <v>0</v>
      </c>
      <c r="X76" s="10">
        <f>'03.2024ΕΛ'!X76</f>
        <v>0</v>
      </c>
      <c r="Y76" s="30">
        <f>'03.2024ΕΛ'!Y76</f>
        <v>0</v>
      </c>
      <c r="Z76" s="83">
        <f>'03.2024ΕΛ'!Z76</f>
        <v>0</v>
      </c>
      <c r="AA76" s="9">
        <f>'03.2024ΕΛ'!AA76</f>
        <v>0</v>
      </c>
      <c r="AB76" s="10">
        <f>'03.2024ΕΛ'!AB76</f>
        <v>0</v>
      </c>
      <c r="AC76" s="10">
        <f>'03.2024ΕΛ'!AC76</f>
        <v>0</v>
      </c>
      <c r="AD76" s="10">
        <f>'03.2024ΕΛ'!AD76</f>
        <v>0</v>
      </c>
      <c r="AE76" s="30">
        <f>'03.2024ΕΛ'!AE76</f>
        <v>0</v>
      </c>
      <c r="AF76" s="83">
        <f>'03.2024ΕΛ'!AF76</f>
        <v>0</v>
      </c>
      <c r="AG76" s="9">
        <f>'03.2024ΕΛ'!AG76</f>
        <v>0</v>
      </c>
      <c r="AH76" s="10">
        <f>'03.2024ΕΛ'!AH76</f>
        <v>0</v>
      </c>
      <c r="AI76" s="10">
        <f>'03.2024ΕΛ'!AI76</f>
        <v>0</v>
      </c>
      <c r="AJ76" s="10">
        <f>'03.2024ΕΛ'!AJ76</f>
        <v>0</v>
      </c>
      <c r="AK76" s="30">
        <f>'03.2024ΕΛ'!AK76</f>
        <v>0</v>
      </c>
      <c r="AL76" s="83">
        <f>'03.2024ΕΛ'!AL76</f>
        <v>0</v>
      </c>
      <c r="AM76" s="9">
        <f>'03.2024ΕΛ'!AM76</f>
        <v>0</v>
      </c>
      <c r="AN76" s="10">
        <f>'03.2024ΕΛ'!AN76</f>
        <v>0</v>
      </c>
      <c r="AO76" s="10">
        <f>'03.2024ΕΛ'!AO76</f>
        <v>0</v>
      </c>
      <c r="AP76" s="10">
        <f>'03.2024ΕΛ'!AP76</f>
        <v>0</v>
      </c>
      <c r="AQ76" s="30">
        <f>'03.2024ΕΛ'!AQ76</f>
        <v>0</v>
      </c>
      <c r="AR76" s="83">
        <f>'03.2024ΕΛ'!AR76</f>
        <v>0</v>
      </c>
      <c r="AS76" s="9">
        <f>'03.2024ΕΛ'!AS76</f>
        <v>0</v>
      </c>
      <c r="AT76" s="10">
        <f>'03.2024ΕΛ'!AT76</f>
        <v>0</v>
      </c>
      <c r="AU76" s="10">
        <f>'03.2024ΕΛ'!AU76</f>
        <v>0</v>
      </c>
      <c r="AV76" s="10">
        <f>'03.2024ΕΛ'!AV76</f>
        <v>0</v>
      </c>
      <c r="AW76" s="30">
        <f>'03.2024ΕΛ'!AW76</f>
        <v>0</v>
      </c>
      <c r="AX76" s="83">
        <f>'03.2024ΕΛ'!AX76</f>
        <v>0</v>
      </c>
      <c r="AY76" s="9">
        <f>'03.2024ΕΛ'!AY76</f>
        <v>0</v>
      </c>
      <c r="AZ76" s="10">
        <f>'03.2024ΕΛ'!AZ76</f>
        <v>0</v>
      </c>
      <c r="BA76" s="10">
        <f>'03.2024ΕΛ'!BA76</f>
        <v>0</v>
      </c>
      <c r="BB76" s="10">
        <f>'03.2024ΕΛ'!BB76</f>
        <v>0</v>
      </c>
      <c r="BC76" s="30">
        <f>'03.2024ΕΛ'!BC76</f>
        <v>0</v>
      </c>
      <c r="BD76" s="83">
        <f>'03.2024ΕΛ'!BD76</f>
        <v>0</v>
      </c>
      <c r="BE76" s="9">
        <f>'03.2024ΕΛ'!BE76</f>
        <v>0</v>
      </c>
      <c r="BF76" s="10">
        <f>'03.2024ΕΛ'!BF76</f>
        <v>0</v>
      </c>
      <c r="BG76" s="10">
        <f>'03.2024ΕΛ'!BG76</f>
        <v>0</v>
      </c>
      <c r="BH76" s="10">
        <f>'03.2024ΕΛ'!BH76</f>
        <v>0</v>
      </c>
      <c r="BI76" s="30">
        <f>'03.2024ΕΛ'!BI76</f>
        <v>0</v>
      </c>
      <c r="BJ76" s="83">
        <f>'03.2024ΕΛ'!BJ76</f>
        <v>0</v>
      </c>
      <c r="BK76" s="9">
        <f>'03.2024ΕΛ'!BK76</f>
        <v>0</v>
      </c>
      <c r="BL76" s="10">
        <f>'03.2024ΕΛ'!BL76</f>
        <v>0</v>
      </c>
      <c r="BM76" s="10">
        <f>'03.2024ΕΛ'!BM76</f>
        <v>0</v>
      </c>
      <c r="BN76" s="10">
        <f>'03.2024ΕΛ'!BN76</f>
        <v>0</v>
      </c>
      <c r="BO76" s="30">
        <f>'03.2024ΕΛ'!BO76</f>
        <v>0</v>
      </c>
      <c r="BP76" s="83">
        <f>'03.2024ΕΛ'!BP76</f>
        <v>0</v>
      </c>
    </row>
    <row r="77" spans="1:68" ht="19.5" customHeight="1" outlineLevel="1" x14ac:dyDescent="0.3">
      <c r="A77" s="154"/>
      <c r="B77" s="139" t="s">
        <v>84</v>
      </c>
      <c r="C77" s="9">
        <f>'03.2024ΕΛ'!C77</f>
        <v>0</v>
      </c>
      <c r="D77" s="10">
        <f>'03.2024ΕΛ'!D77</f>
        <v>0</v>
      </c>
      <c r="E77" s="10">
        <f>'03.2024ΕΛ'!E77</f>
        <v>0</v>
      </c>
      <c r="F77" s="10">
        <f>'03.2024ΕΛ'!F77</f>
        <v>0</v>
      </c>
      <c r="G77" s="30">
        <f>'03.2024ΕΛ'!G77</f>
        <v>0</v>
      </c>
      <c r="H77" s="83">
        <f>'03.2024ΕΛ'!H77</f>
        <v>0</v>
      </c>
      <c r="I77" s="9">
        <f>'03.2024ΕΛ'!I77</f>
        <v>0</v>
      </c>
      <c r="J77" s="10">
        <f>'03.2024ΕΛ'!J77</f>
        <v>0</v>
      </c>
      <c r="K77" s="10">
        <f>'03.2024ΕΛ'!K77</f>
        <v>0</v>
      </c>
      <c r="L77" s="10">
        <f>'03.2024ΕΛ'!L77</f>
        <v>0</v>
      </c>
      <c r="M77" s="30">
        <f>'03.2024ΕΛ'!M77</f>
        <v>0</v>
      </c>
      <c r="N77" s="83">
        <f>'03.2024ΕΛ'!N77</f>
        <v>0</v>
      </c>
      <c r="O77" s="9">
        <f>'03.2024ΕΛ'!O77</f>
        <v>0</v>
      </c>
      <c r="P77" s="10">
        <f>'03.2024ΕΛ'!P77</f>
        <v>0</v>
      </c>
      <c r="Q77" s="10">
        <f>'03.2024ΕΛ'!Q77</f>
        <v>0</v>
      </c>
      <c r="R77" s="10">
        <f>'03.2024ΕΛ'!R77</f>
        <v>0</v>
      </c>
      <c r="S77" s="30">
        <f>'03.2024ΕΛ'!S77</f>
        <v>0</v>
      </c>
      <c r="T77" s="83">
        <f>'03.2024ΕΛ'!T77</f>
        <v>0</v>
      </c>
      <c r="U77" s="9">
        <f>'03.2024ΕΛ'!U77</f>
        <v>0</v>
      </c>
      <c r="V77" s="10">
        <f>'03.2024ΕΛ'!V77</f>
        <v>0</v>
      </c>
      <c r="W77" s="10">
        <f>'03.2024ΕΛ'!W77</f>
        <v>0</v>
      </c>
      <c r="X77" s="10">
        <f>'03.2024ΕΛ'!X77</f>
        <v>0</v>
      </c>
      <c r="Y77" s="30">
        <f>'03.2024ΕΛ'!Y77</f>
        <v>0</v>
      </c>
      <c r="Z77" s="83">
        <f>'03.2024ΕΛ'!Z77</f>
        <v>0</v>
      </c>
      <c r="AA77" s="9">
        <f>'03.2024ΕΛ'!AA77</f>
        <v>0</v>
      </c>
      <c r="AB77" s="10">
        <f>'03.2024ΕΛ'!AB77</f>
        <v>0</v>
      </c>
      <c r="AC77" s="10">
        <f>'03.2024ΕΛ'!AC77</f>
        <v>0</v>
      </c>
      <c r="AD77" s="10">
        <f>'03.2024ΕΛ'!AD77</f>
        <v>0</v>
      </c>
      <c r="AE77" s="30">
        <f>'03.2024ΕΛ'!AE77</f>
        <v>0</v>
      </c>
      <c r="AF77" s="83">
        <f>'03.2024ΕΛ'!AF77</f>
        <v>0</v>
      </c>
      <c r="AG77" s="9">
        <f>'03.2024ΕΛ'!AG77</f>
        <v>0</v>
      </c>
      <c r="AH77" s="10">
        <f>'03.2024ΕΛ'!AH77</f>
        <v>0</v>
      </c>
      <c r="AI77" s="10">
        <f>'03.2024ΕΛ'!AI77</f>
        <v>0</v>
      </c>
      <c r="AJ77" s="10">
        <f>'03.2024ΕΛ'!AJ77</f>
        <v>0</v>
      </c>
      <c r="AK77" s="30">
        <f>'03.2024ΕΛ'!AK77</f>
        <v>0</v>
      </c>
      <c r="AL77" s="83">
        <f>'03.2024ΕΛ'!AL77</f>
        <v>0</v>
      </c>
      <c r="AM77" s="9">
        <f>'03.2024ΕΛ'!AM77</f>
        <v>0</v>
      </c>
      <c r="AN77" s="10">
        <f>'03.2024ΕΛ'!AN77</f>
        <v>0</v>
      </c>
      <c r="AO77" s="10">
        <f>'03.2024ΕΛ'!AO77</f>
        <v>0</v>
      </c>
      <c r="AP77" s="10">
        <f>'03.2024ΕΛ'!AP77</f>
        <v>0</v>
      </c>
      <c r="AQ77" s="30">
        <f>'03.2024ΕΛ'!AQ77</f>
        <v>0</v>
      </c>
      <c r="AR77" s="83">
        <f>'03.2024ΕΛ'!AR77</f>
        <v>0</v>
      </c>
      <c r="AS77" s="9">
        <f>'03.2024ΕΛ'!AS77</f>
        <v>0</v>
      </c>
      <c r="AT77" s="10">
        <f>'03.2024ΕΛ'!AT77</f>
        <v>0</v>
      </c>
      <c r="AU77" s="10">
        <f>'03.2024ΕΛ'!AU77</f>
        <v>0</v>
      </c>
      <c r="AV77" s="10">
        <f>'03.2024ΕΛ'!AV77</f>
        <v>0</v>
      </c>
      <c r="AW77" s="30">
        <f>'03.2024ΕΛ'!AW77</f>
        <v>0</v>
      </c>
      <c r="AX77" s="83">
        <f>'03.2024ΕΛ'!AX77</f>
        <v>0</v>
      </c>
      <c r="AY77" s="9">
        <f>'03.2024ΕΛ'!AY77</f>
        <v>0</v>
      </c>
      <c r="AZ77" s="10">
        <f>'03.2024ΕΛ'!AZ77</f>
        <v>0</v>
      </c>
      <c r="BA77" s="10">
        <f>'03.2024ΕΛ'!BA77</f>
        <v>0</v>
      </c>
      <c r="BB77" s="10">
        <f>'03.2024ΕΛ'!BB77</f>
        <v>0</v>
      </c>
      <c r="BC77" s="30">
        <f>'03.2024ΕΛ'!BC77</f>
        <v>0</v>
      </c>
      <c r="BD77" s="83">
        <f>'03.2024ΕΛ'!BD77</f>
        <v>0</v>
      </c>
      <c r="BE77" s="9">
        <f>'03.2024ΕΛ'!BE77</f>
        <v>0</v>
      </c>
      <c r="BF77" s="10">
        <f>'03.2024ΕΛ'!BF77</f>
        <v>0</v>
      </c>
      <c r="BG77" s="10">
        <f>'03.2024ΕΛ'!BG77</f>
        <v>0</v>
      </c>
      <c r="BH77" s="10">
        <f>'03.2024ΕΛ'!BH77</f>
        <v>0</v>
      </c>
      <c r="BI77" s="30">
        <f>'03.2024ΕΛ'!BI77</f>
        <v>0</v>
      </c>
      <c r="BJ77" s="83">
        <f>'03.2024ΕΛ'!BJ77</f>
        <v>0</v>
      </c>
      <c r="BK77" s="9">
        <f>'03.2024ΕΛ'!BK77</f>
        <v>0</v>
      </c>
      <c r="BL77" s="10">
        <f>'03.2024ΕΛ'!BL77</f>
        <v>0</v>
      </c>
      <c r="BM77" s="10">
        <f>'03.2024ΕΛ'!BM77</f>
        <v>0</v>
      </c>
      <c r="BN77" s="10">
        <f>'03.2024ΕΛ'!BN77</f>
        <v>0</v>
      </c>
      <c r="BO77" s="30">
        <f>'03.2024ΕΛ'!BO77</f>
        <v>0</v>
      </c>
      <c r="BP77" s="83">
        <f>'03.2024ΕΛ'!BP77</f>
        <v>0</v>
      </c>
    </row>
    <row r="78" spans="1:68" ht="19.5" customHeight="1" outlineLevel="1" x14ac:dyDescent="0.3">
      <c r="A78" s="154"/>
      <c r="B78" s="139" t="s">
        <v>29</v>
      </c>
      <c r="C78" s="9">
        <f>'03.2024ΕΛ'!C78</f>
        <v>0</v>
      </c>
      <c r="D78" s="10">
        <f>'03.2024ΕΛ'!D78</f>
        <v>0</v>
      </c>
      <c r="E78" s="10">
        <f>'03.2024ΕΛ'!E78</f>
        <v>0</v>
      </c>
      <c r="F78" s="10">
        <f>'03.2024ΕΛ'!F78</f>
        <v>0</v>
      </c>
      <c r="G78" s="30">
        <f>'03.2024ΕΛ'!G78</f>
        <v>0</v>
      </c>
      <c r="H78" s="83">
        <f>'03.2024ΕΛ'!H78</f>
        <v>0</v>
      </c>
      <c r="I78" s="9">
        <f>'03.2024ΕΛ'!I78</f>
        <v>0</v>
      </c>
      <c r="J78" s="10">
        <f>'03.2024ΕΛ'!J78</f>
        <v>0</v>
      </c>
      <c r="K78" s="10">
        <f>'03.2024ΕΛ'!K78</f>
        <v>0</v>
      </c>
      <c r="L78" s="10">
        <f>'03.2024ΕΛ'!L78</f>
        <v>0</v>
      </c>
      <c r="M78" s="30">
        <f>'03.2024ΕΛ'!M78</f>
        <v>0</v>
      </c>
      <c r="N78" s="83">
        <f>'03.2024ΕΛ'!N78</f>
        <v>0</v>
      </c>
      <c r="O78" s="9">
        <f>'03.2024ΕΛ'!O78</f>
        <v>0</v>
      </c>
      <c r="P78" s="10">
        <f>'03.2024ΕΛ'!P78</f>
        <v>0</v>
      </c>
      <c r="Q78" s="10">
        <f>'03.2024ΕΛ'!Q78</f>
        <v>0</v>
      </c>
      <c r="R78" s="10">
        <f>'03.2024ΕΛ'!R78</f>
        <v>0</v>
      </c>
      <c r="S78" s="30">
        <f>'03.2024ΕΛ'!S78</f>
        <v>0</v>
      </c>
      <c r="T78" s="83">
        <f>'03.2024ΕΛ'!T78</f>
        <v>0</v>
      </c>
      <c r="U78" s="9">
        <f>'03.2024ΕΛ'!U78</f>
        <v>0</v>
      </c>
      <c r="V78" s="10">
        <f>'03.2024ΕΛ'!V78</f>
        <v>0</v>
      </c>
      <c r="W78" s="10">
        <f>'03.2024ΕΛ'!W78</f>
        <v>0</v>
      </c>
      <c r="X78" s="10">
        <f>'03.2024ΕΛ'!X78</f>
        <v>0</v>
      </c>
      <c r="Y78" s="30">
        <f>'03.2024ΕΛ'!Y78</f>
        <v>0</v>
      </c>
      <c r="Z78" s="83">
        <f>'03.2024ΕΛ'!Z78</f>
        <v>0</v>
      </c>
      <c r="AA78" s="9">
        <f>'03.2024ΕΛ'!AA78</f>
        <v>0</v>
      </c>
      <c r="AB78" s="10">
        <f>'03.2024ΕΛ'!AB78</f>
        <v>0</v>
      </c>
      <c r="AC78" s="10">
        <f>'03.2024ΕΛ'!AC78</f>
        <v>0</v>
      </c>
      <c r="AD78" s="10">
        <f>'03.2024ΕΛ'!AD78</f>
        <v>0</v>
      </c>
      <c r="AE78" s="30">
        <f>'03.2024ΕΛ'!AE78</f>
        <v>0</v>
      </c>
      <c r="AF78" s="83">
        <f>'03.2024ΕΛ'!AF78</f>
        <v>0</v>
      </c>
      <c r="AG78" s="9">
        <f>'03.2024ΕΛ'!AG78</f>
        <v>0</v>
      </c>
      <c r="AH78" s="10">
        <f>'03.2024ΕΛ'!AH78</f>
        <v>0</v>
      </c>
      <c r="AI78" s="10">
        <f>'03.2024ΕΛ'!AI78</f>
        <v>0</v>
      </c>
      <c r="AJ78" s="10">
        <f>'03.2024ΕΛ'!AJ78</f>
        <v>0</v>
      </c>
      <c r="AK78" s="30">
        <f>'03.2024ΕΛ'!AK78</f>
        <v>0</v>
      </c>
      <c r="AL78" s="83">
        <f>'03.2024ΕΛ'!AL78</f>
        <v>0</v>
      </c>
      <c r="AM78" s="9">
        <f>'03.2024ΕΛ'!AM78</f>
        <v>0</v>
      </c>
      <c r="AN78" s="10">
        <f>'03.2024ΕΛ'!AN78</f>
        <v>0</v>
      </c>
      <c r="AO78" s="10">
        <f>'03.2024ΕΛ'!AO78</f>
        <v>0</v>
      </c>
      <c r="AP78" s="10">
        <f>'03.2024ΕΛ'!AP78</f>
        <v>0</v>
      </c>
      <c r="AQ78" s="30">
        <f>'03.2024ΕΛ'!AQ78</f>
        <v>0</v>
      </c>
      <c r="AR78" s="83">
        <f>'03.2024ΕΛ'!AR78</f>
        <v>0</v>
      </c>
      <c r="AS78" s="9">
        <f>'03.2024ΕΛ'!AS78</f>
        <v>0</v>
      </c>
      <c r="AT78" s="10">
        <f>'03.2024ΕΛ'!AT78</f>
        <v>0</v>
      </c>
      <c r="AU78" s="10">
        <f>'03.2024ΕΛ'!AU78</f>
        <v>0</v>
      </c>
      <c r="AV78" s="10">
        <f>'03.2024ΕΛ'!AV78</f>
        <v>0</v>
      </c>
      <c r="AW78" s="30">
        <f>'03.2024ΕΛ'!AW78</f>
        <v>0</v>
      </c>
      <c r="AX78" s="83">
        <f>'03.2024ΕΛ'!AX78</f>
        <v>0</v>
      </c>
      <c r="AY78" s="9">
        <f>'03.2024ΕΛ'!AY78</f>
        <v>0</v>
      </c>
      <c r="AZ78" s="10">
        <f>'03.2024ΕΛ'!AZ78</f>
        <v>0</v>
      </c>
      <c r="BA78" s="10">
        <f>'03.2024ΕΛ'!BA78</f>
        <v>0</v>
      </c>
      <c r="BB78" s="10">
        <f>'03.2024ΕΛ'!BB78</f>
        <v>0</v>
      </c>
      <c r="BC78" s="30">
        <f>'03.2024ΕΛ'!BC78</f>
        <v>0</v>
      </c>
      <c r="BD78" s="83">
        <f>'03.2024ΕΛ'!BD78</f>
        <v>0</v>
      </c>
      <c r="BE78" s="9">
        <f>'03.2024ΕΛ'!BE78</f>
        <v>0</v>
      </c>
      <c r="BF78" s="10">
        <f>'03.2024ΕΛ'!BF78</f>
        <v>0</v>
      </c>
      <c r="BG78" s="10">
        <f>'03.2024ΕΛ'!BG78</f>
        <v>0</v>
      </c>
      <c r="BH78" s="10">
        <f>'03.2024ΕΛ'!BH78</f>
        <v>0</v>
      </c>
      <c r="BI78" s="30">
        <f>'03.2024ΕΛ'!BI78</f>
        <v>0</v>
      </c>
      <c r="BJ78" s="83">
        <f>'03.2024ΕΛ'!BJ78</f>
        <v>0</v>
      </c>
      <c r="BK78" s="9">
        <f>'03.2024ΕΛ'!BK78</f>
        <v>0</v>
      </c>
      <c r="BL78" s="10">
        <f>'03.2024ΕΛ'!BL78</f>
        <v>0</v>
      </c>
      <c r="BM78" s="10">
        <f>'03.2024ΕΛ'!BM78</f>
        <v>0</v>
      </c>
      <c r="BN78" s="10">
        <f>'03.2024ΕΛ'!BN78</f>
        <v>0</v>
      </c>
      <c r="BO78" s="30">
        <f>'03.2024ΕΛ'!BO78</f>
        <v>0</v>
      </c>
      <c r="BP78" s="83">
        <f>'03.2024ΕΛ'!BP78</f>
        <v>0</v>
      </c>
    </row>
    <row r="79" spans="1:68" ht="19.5" customHeight="1" outlineLevel="1" x14ac:dyDescent="0.3">
      <c r="A79" s="154"/>
      <c r="B79" s="139" t="s">
        <v>85</v>
      </c>
      <c r="C79" s="9">
        <f>'03.2024ΕΛ'!C79</f>
        <v>1</v>
      </c>
      <c r="D79" s="10">
        <f>'03.2024ΕΛ'!D79</f>
        <v>0</v>
      </c>
      <c r="E79" s="10">
        <f>'03.2024ΕΛ'!E79</f>
        <v>9897831</v>
      </c>
      <c r="F79" s="10">
        <f>'03.2024ΕΛ'!F79</f>
        <v>9897831</v>
      </c>
      <c r="G79" s="30">
        <f>'03.2024ΕΛ'!G79</f>
        <v>9287.0400000000009</v>
      </c>
      <c r="H79" s="83">
        <f>'03.2024ΕΛ'!H79</f>
        <v>9287.0400000000009</v>
      </c>
      <c r="I79" s="9">
        <f>'03.2024ΕΛ'!I79</f>
        <v>0</v>
      </c>
      <c r="J79" s="10">
        <f>'03.2024ΕΛ'!J79</f>
        <v>0</v>
      </c>
      <c r="K79" s="10">
        <f>'03.2024ΕΛ'!K79</f>
        <v>0</v>
      </c>
      <c r="L79" s="10">
        <f>'03.2024ΕΛ'!L79</f>
        <v>0</v>
      </c>
      <c r="M79" s="30">
        <f>'03.2024ΕΛ'!M79</f>
        <v>0</v>
      </c>
      <c r="N79" s="83">
        <f>'03.2024ΕΛ'!N79</f>
        <v>0</v>
      </c>
      <c r="O79" s="9">
        <f>'03.2024ΕΛ'!O79</f>
        <v>0</v>
      </c>
      <c r="P79" s="10">
        <f>'03.2024ΕΛ'!P79</f>
        <v>0</v>
      </c>
      <c r="Q79" s="10">
        <f>'03.2024ΕΛ'!Q79</f>
        <v>0</v>
      </c>
      <c r="R79" s="10">
        <f>'03.2024ΕΛ'!R79</f>
        <v>0</v>
      </c>
      <c r="S79" s="30">
        <f>'03.2024ΕΛ'!S79</f>
        <v>0</v>
      </c>
      <c r="T79" s="83">
        <f>'03.2024ΕΛ'!T79</f>
        <v>0</v>
      </c>
      <c r="U79" s="9">
        <f>'03.2024ΕΛ'!U79</f>
        <v>0</v>
      </c>
      <c r="V79" s="10">
        <f>'03.2024ΕΛ'!V79</f>
        <v>0</v>
      </c>
      <c r="W79" s="10">
        <f>'03.2024ΕΛ'!W79</f>
        <v>0</v>
      </c>
      <c r="X79" s="10">
        <f>'03.2024ΕΛ'!X79</f>
        <v>0</v>
      </c>
      <c r="Y79" s="30">
        <f>'03.2024ΕΛ'!Y79</f>
        <v>0</v>
      </c>
      <c r="Z79" s="83">
        <f>'03.2024ΕΛ'!Z79</f>
        <v>0</v>
      </c>
      <c r="AA79" s="9">
        <f>'03.2024ΕΛ'!AA79</f>
        <v>0</v>
      </c>
      <c r="AB79" s="10">
        <f>'03.2024ΕΛ'!AB79</f>
        <v>0</v>
      </c>
      <c r="AC79" s="10">
        <f>'03.2024ΕΛ'!AC79</f>
        <v>0</v>
      </c>
      <c r="AD79" s="10">
        <f>'03.2024ΕΛ'!AD79</f>
        <v>0</v>
      </c>
      <c r="AE79" s="30">
        <f>'03.2024ΕΛ'!AE79</f>
        <v>0</v>
      </c>
      <c r="AF79" s="83">
        <f>'03.2024ΕΛ'!AF79</f>
        <v>0</v>
      </c>
      <c r="AG79" s="9">
        <f>'03.2024ΕΛ'!AG79</f>
        <v>0</v>
      </c>
      <c r="AH79" s="10">
        <f>'03.2024ΕΛ'!AH79</f>
        <v>0</v>
      </c>
      <c r="AI79" s="10">
        <f>'03.2024ΕΛ'!AI79</f>
        <v>0</v>
      </c>
      <c r="AJ79" s="10">
        <f>'03.2024ΕΛ'!AJ79</f>
        <v>0</v>
      </c>
      <c r="AK79" s="30">
        <f>'03.2024ΕΛ'!AK79</f>
        <v>0</v>
      </c>
      <c r="AL79" s="83">
        <f>'03.2024ΕΛ'!AL79</f>
        <v>0</v>
      </c>
      <c r="AM79" s="9">
        <f>'03.2024ΕΛ'!AM79</f>
        <v>0</v>
      </c>
      <c r="AN79" s="10">
        <f>'03.2024ΕΛ'!AN79</f>
        <v>0</v>
      </c>
      <c r="AO79" s="10">
        <f>'03.2024ΕΛ'!AO79</f>
        <v>0</v>
      </c>
      <c r="AP79" s="10">
        <f>'03.2024ΕΛ'!AP79</f>
        <v>0</v>
      </c>
      <c r="AQ79" s="30">
        <f>'03.2024ΕΛ'!AQ79</f>
        <v>0</v>
      </c>
      <c r="AR79" s="83">
        <f>'03.2024ΕΛ'!AR79</f>
        <v>0</v>
      </c>
      <c r="AS79" s="9">
        <f>'03.2024ΕΛ'!AS79</f>
        <v>0</v>
      </c>
      <c r="AT79" s="10">
        <f>'03.2024ΕΛ'!AT79</f>
        <v>0</v>
      </c>
      <c r="AU79" s="10">
        <f>'03.2024ΕΛ'!AU79</f>
        <v>0</v>
      </c>
      <c r="AV79" s="10">
        <f>'03.2024ΕΛ'!AV79</f>
        <v>0</v>
      </c>
      <c r="AW79" s="30">
        <f>'03.2024ΕΛ'!AW79</f>
        <v>0</v>
      </c>
      <c r="AX79" s="83">
        <f>'03.2024ΕΛ'!AX79</f>
        <v>0</v>
      </c>
      <c r="AY79" s="9">
        <f>'03.2024ΕΛ'!AY79</f>
        <v>0</v>
      </c>
      <c r="AZ79" s="10">
        <f>'03.2024ΕΛ'!AZ79</f>
        <v>0</v>
      </c>
      <c r="BA79" s="10">
        <f>'03.2024ΕΛ'!BA79</f>
        <v>0</v>
      </c>
      <c r="BB79" s="10">
        <f>'03.2024ΕΛ'!BB79</f>
        <v>0</v>
      </c>
      <c r="BC79" s="30">
        <f>'03.2024ΕΛ'!BC79</f>
        <v>0</v>
      </c>
      <c r="BD79" s="83">
        <f>'03.2024ΕΛ'!BD79</f>
        <v>0</v>
      </c>
      <c r="BE79" s="9">
        <f>'03.2024ΕΛ'!BE79</f>
        <v>0</v>
      </c>
      <c r="BF79" s="10">
        <f>'03.2024ΕΛ'!BF79</f>
        <v>0</v>
      </c>
      <c r="BG79" s="10">
        <f>'03.2024ΕΛ'!BG79</f>
        <v>0</v>
      </c>
      <c r="BH79" s="10">
        <f>'03.2024ΕΛ'!BH79</f>
        <v>0</v>
      </c>
      <c r="BI79" s="30">
        <f>'03.2024ΕΛ'!BI79</f>
        <v>0</v>
      </c>
      <c r="BJ79" s="83">
        <f>'03.2024ΕΛ'!BJ79</f>
        <v>0</v>
      </c>
      <c r="BK79" s="9">
        <f>'03.2024ΕΛ'!BK79</f>
        <v>1</v>
      </c>
      <c r="BL79" s="10">
        <f>'03.2024ΕΛ'!BL79</f>
        <v>0</v>
      </c>
      <c r="BM79" s="10">
        <f>'03.2024ΕΛ'!BM79</f>
        <v>9897831</v>
      </c>
      <c r="BN79" s="10">
        <f>'03.2024ΕΛ'!BN79</f>
        <v>9897831</v>
      </c>
      <c r="BO79" s="30">
        <f>'03.2024ΕΛ'!BO79</f>
        <v>9287.0400000000009</v>
      </c>
      <c r="BP79" s="83">
        <f>'03.2024ΕΛ'!BP79</f>
        <v>9287.0400000000009</v>
      </c>
    </row>
    <row r="80" spans="1:68" ht="19.5" customHeight="1" outlineLevel="1" thickBot="1" x14ac:dyDescent="0.35">
      <c r="A80" s="155"/>
      <c r="B80" s="139" t="s">
        <v>86</v>
      </c>
      <c r="C80" s="160">
        <f>'03.2024ΕΛ'!C80</f>
        <v>0</v>
      </c>
      <c r="D80" s="148">
        <f>'03.2024ΕΛ'!D80</f>
        <v>0</v>
      </c>
      <c r="E80" s="157">
        <f>'03.2024ΕΛ'!E80</f>
        <v>0</v>
      </c>
      <c r="F80" s="10">
        <f>'03.2024ΕΛ'!F80</f>
        <v>0</v>
      </c>
      <c r="G80" s="140">
        <f>'03.2024ΕΛ'!G80</f>
        <v>0</v>
      </c>
      <c r="H80" s="83">
        <f>'03.2024ΕΛ'!H80</f>
        <v>0</v>
      </c>
      <c r="I80" s="160">
        <f>'03.2024ΕΛ'!I80</f>
        <v>0</v>
      </c>
      <c r="J80" s="148">
        <f>'03.2024ΕΛ'!J80</f>
        <v>0</v>
      </c>
      <c r="K80" s="157">
        <f>'03.2024ΕΛ'!K80</f>
        <v>0</v>
      </c>
      <c r="L80" s="10">
        <f>'03.2024ΕΛ'!L80</f>
        <v>0</v>
      </c>
      <c r="M80" s="140">
        <f>'03.2024ΕΛ'!M80</f>
        <v>0</v>
      </c>
      <c r="N80" s="83">
        <f>'03.2024ΕΛ'!N80</f>
        <v>0</v>
      </c>
      <c r="O80" s="160">
        <f>'03.2024ΕΛ'!O80</f>
        <v>0</v>
      </c>
      <c r="P80" s="148">
        <f>'03.2024ΕΛ'!P80</f>
        <v>0</v>
      </c>
      <c r="Q80" s="157">
        <f>'03.2024ΕΛ'!Q80</f>
        <v>0</v>
      </c>
      <c r="R80" s="10">
        <f>'03.2024ΕΛ'!R80</f>
        <v>0</v>
      </c>
      <c r="S80" s="140">
        <f>'03.2024ΕΛ'!S80</f>
        <v>0</v>
      </c>
      <c r="T80" s="83">
        <f>'03.2024ΕΛ'!T80</f>
        <v>0</v>
      </c>
      <c r="U80" s="160">
        <f>'03.2024ΕΛ'!U80</f>
        <v>0</v>
      </c>
      <c r="V80" s="148">
        <f>'03.2024ΕΛ'!V80</f>
        <v>0</v>
      </c>
      <c r="W80" s="157">
        <f>'03.2024ΕΛ'!W80</f>
        <v>0</v>
      </c>
      <c r="X80" s="10">
        <f>'03.2024ΕΛ'!X80</f>
        <v>0</v>
      </c>
      <c r="Y80" s="140">
        <f>'03.2024ΕΛ'!Y80</f>
        <v>0</v>
      </c>
      <c r="Z80" s="83">
        <f>'03.2024ΕΛ'!Z80</f>
        <v>0</v>
      </c>
      <c r="AA80" s="160">
        <f>'03.2024ΕΛ'!AA80</f>
        <v>0</v>
      </c>
      <c r="AB80" s="148">
        <f>'03.2024ΕΛ'!AB80</f>
        <v>0</v>
      </c>
      <c r="AC80" s="157">
        <f>'03.2024ΕΛ'!AC80</f>
        <v>0</v>
      </c>
      <c r="AD80" s="10">
        <f>'03.2024ΕΛ'!AD80</f>
        <v>0</v>
      </c>
      <c r="AE80" s="140">
        <f>'03.2024ΕΛ'!AE80</f>
        <v>0</v>
      </c>
      <c r="AF80" s="83">
        <f>'03.2024ΕΛ'!AF80</f>
        <v>0</v>
      </c>
      <c r="AG80" s="160">
        <f>'03.2024ΕΛ'!AG80</f>
        <v>0</v>
      </c>
      <c r="AH80" s="148">
        <f>'03.2024ΕΛ'!AH80</f>
        <v>0</v>
      </c>
      <c r="AI80" s="157">
        <f>'03.2024ΕΛ'!AI80</f>
        <v>0</v>
      </c>
      <c r="AJ80" s="10">
        <f>'03.2024ΕΛ'!AJ80</f>
        <v>0</v>
      </c>
      <c r="AK80" s="140">
        <f>'03.2024ΕΛ'!AK80</f>
        <v>0</v>
      </c>
      <c r="AL80" s="83">
        <f>'03.2024ΕΛ'!AL80</f>
        <v>0</v>
      </c>
      <c r="AM80" s="160">
        <f>'03.2024ΕΛ'!AM80</f>
        <v>0</v>
      </c>
      <c r="AN80" s="148">
        <f>'03.2024ΕΛ'!AN80</f>
        <v>0</v>
      </c>
      <c r="AO80" s="157">
        <f>'03.2024ΕΛ'!AO80</f>
        <v>0</v>
      </c>
      <c r="AP80" s="10">
        <f>'03.2024ΕΛ'!AP80</f>
        <v>0</v>
      </c>
      <c r="AQ80" s="140">
        <f>'03.2024ΕΛ'!AQ80</f>
        <v>0</v>
      </c>
      <c r="AR80" s="83">
        <f>'03.2024ΕΛ'!AR80</f>
        <v>0</v>
      </c>
      <c r="AS80" s="160">
        <f>'03.2024ΕΛ'!AS80</f>
        <v>0</v>
      </c>
      <c r="AT80" s="148">
        <f>'03.2024ΕΛ'!AT80</f>
        <v>0</v>
      </c>
      <c r="AU80" s="157">
        <f>'03.2024ΕΛ'!AU80</f>
        <v>0</v>
      </c>
      <c r="AV80" s="10">
        <f>'03.2024ΕΛ'!AV80</f>
        <v>0</v>
      </c>
      <c r="AW80" s="140">
        <f>'03.2024ΕΛ'!AW80</f>
        <v>0</v>
      </c>
      <c r="AX80" s="83">
        <f>'03.2024ΕΛ'!AX80</f>
        <v>0</v>
      </c>
      <c r="AY80" s="160">
        <f>'03.2024ΕΛ'!AY80</f>
        <v>0</v>
      </c>
      <c r="AZ80" s="148">
        <f>'03.2024ΕΛ'!AZ80</f>
        <v>0</v>
      </c>
      <c r="BA80" s="157">
        <f>'03.2024ΕΛ'!BA80</f>
        <v>0</v>
      </c>
      <c r="BB80" s="10">
        <f>'03.2024ΕΛ'!BB80</f>
        <v>0</v>
      </c>
      <c r="BC80" s="140">
        <f>'03.2024ΕΛ'!BC80</f>
        <v>0</v>
      </c>
      <c r="BD80" s="83">
        <f>'03.2024ΕΛ'!BD80</f>
        <v>0</v>
      </c>
      <c r="BE80" s="160">
        <f>'03.2024ΕΛ'!BE80</f>
        <v>0</v>
      </c>
      <c r="BF80" s="148">
        <f>'03.2024ΕΛ'!BF80</f>
        <v>0</v>
      </c>
      <c r="BG80" s="157">
        <f>'03.2024ΕΛ'!BG80</f>
        <v>0</v>
      </c>
      <c r="BH80" s="10">
        <f>'03.2024ΕΛ'!BH80</f>
        <v>0</v>
      </c>
      <c r="BI80" s="140">
        <f>'03.2024ΕΛ'!BI80</f>
        <v>0</v>
      </c>
      <c r="BJ80" s="83">
        <f>'03.2024ΕΛ'!BJ80</f>
        <v>0</v>
      </c>
      <c r="BK80" s="160">
        <f>'03.2024ΕΛ'!BK80</f>
        <v>0</v>
      </c>
      <c r="BL80" s="148">
        <f>'03.2024ΕΛ'!BL80</f>
        <v>0</v>
      </c>
      <c r="BM80" s="157">
        <f>'03.2024ΕΛ'!BM80</f>
        <v>0</v>
      </c>
      <c r="BN80" s="10">
        <f>'03.2024ΕΛ'!BN80</f>
        <v>0</v>
      </c>
      <c r="BO80" s="140">
        <f>'03.2024ΕΛ'!BO80</f>
        <v>0</v>
      </c>
      <c r="BP80" s="83">
        <f>'03.2024ΕΛ'!BP80</f>
        <v>0</v>
      </c>
    </row>
    <row r="81" spans="1:68" ht="18" outlineLevel="1" x14ac:dyDescent="0.3">
      <c r="A81" s="153">
        <v>13</v>
      </c>
      <c r="B81" s="141" t="s">
        <v>98</v>
      </c>
      <c r="C81" s="73">
        <f>'03.2024ΕΛ'!C81</f>
        <v>12434</v>
      </c>
      <c r="D81" s="74">
        <f>'03.2024ΕΛ'!D81</f>
        <v>0</v>
      </c>
      <c r="E81" s="74">
        <f>'03.2024ΕΛ'!E81</f>
        <v>12555880</v>
      </c>
      <c r="F81" s="74">
        <f>'03.2024ΕΛ'!F81</f>
        <v>1009.8021553804085</v>
      </c>
      <c r="G81" s="82">
        <f>'03.2024ΕΛ'!G81</f>
        <v>163011.68000000002</v>
      </c>
      <c r="H81" s="37">
        <f>'03.2024ΕΛ'!H81</f>
        <v>13.110156023805695</v>
      </c>
      <c r="I81" s="73">
        <f>'03.2024ΕΛ'!I81</f>
        <v>5853</v>
      </c>
      <c r="J81" s="74">
        <f>'03.2024ΕΛ'!J81</f>
        <v>0</v>
      </c>
      <c r="K81" s="74">
        <f>'03.2024ΕΛ'!K81</f>
        <v>5416999</v>
      </c>
      <c r="L81" s="74">
        <f>'03.2024ΕΛ'!L81</f>
        <v>925.5081154963267</v>
      </c>
      <c r="M81" s="82">
        <f>'03.2024ΕΛ'!M81</f>
        <v>99762.28</v>
      </c>
      <c r="N81" s="37">
        <f>'03.2024ΕΛ'!N81</f>
        <v>17.044640355373314</v>
      </c>
      <c r="O81" s="73">
        <f>'03.2024ΕΛ'!O81</f>
        <v>9626</v>
      </c>
      <c r="P81" s="74">
        <f>'03.2024ΕΛ'!P81</f>
        <v>0</v>
      </c>
      <c r="Q81" s="74">
        <f>'03.2024ΕΛ'!Q81</f>
        <v>9938359</v>
      </c>
      <c r="R81" s="74">
        <f>'03.2024ΕΛ'!R81</f>
        <v>1032.4495117390402</v>
      </c>
      <c r="S81" s="82">
        <f>'03.2024ΕΛ'!S81</f>
        <v>187019.66999999998</v>
      </c>
      <c r="T81" s="37">
        <f>'03.2024ΕΛ'!T81</f>
        <v>19.428596509453563</v>
      </c>
      <c r="U81" s="73">
        <f>'03.2024ΕΛ'!U81</f>
        <v>31</v>
      </c>
      <c r="V81" s="74">
        <f>'03.2024ΕΛ'!V81</f>
        <v>0</v>
      </c>
      <c r="W81" s="74">
        <f>'03.2024ΕΛ'!W81</f>
        <v>157627</v>
      </c>
      <c r="X81" s="74">
        <f>'03.2024ΕΛ'!X81</f>
        <v>5084.7419354838712</v>
      </c>
      <c r="Y81" s="82">
        <f>'03.2024ΕΛ'!Y81</f>
        <v>1177.9499999999998</v>
      </c>
      <c r="Z81" s="37">
        <f>'03.2024ΕΛ'!Z81</f>
        <v>37.998387096774188</v>
      </c>
      <c r="AA81" s="73">
        <f>'03.2024ΕΛ'!AA81</f>
        <v>134</v>
      </c>
      <c r="AB81" s="74">
        <f>'03.2024ΕΛ'!AB81</f>
        <v>0</v>
      </c>
      <c r="AC81" s="74">
        <f>'03.2024ΕΛ'!AC81</f>
        <v>624635</v>
      </c>
      <c r="AD81" s="74">
        <f>'03.2024ΕΛ'!AD81</f>
        <v>4661.4552238805973</v>
      </c>
      <c r="AE81" s="82">
        <f>'03.2024ΕΛ'!AE81</f>
        <v>4812.66</v>
      </c>
      <c r="AF81" s="37">
        <f>'03.2024ΕΛ'!AF81</f>
        <v>35.915373134328355</v>
      </c>
      <c r="AG81" s="73">
        <f>'03.2024ΕΛ'!AG81</f>
        <v>89</v>
      </c>
      <c r="AH81" s="74">
        <f>'03.2024ΕΛ'!AH81</f>
        <v>0</v>
      </c>
      <c r="AI81" s="74">
        <f>'03.2024ΕΛ'!AI81</f>
        <v>2182734</v>
      </c>
      <c r="AJ81" s="74">
        <f>'03.2024ΕΛ'!AJ81</f>
        <v>24525.101123595505</v>
      </c>
      <c r="AK81" s="82">
        <f>'03.2024ΕΛ'!AK81</f>
        <v>9376.0400000000009</v>
      </c>
      <c r="AL81" s="37">
        <f>'03.2024ΕΛ'!AL81</f>
        <v>105.34876404494383</v>
      </c>
      <c r="AM81" s="73">
        <f>'03.2024ΕΛ'!AM81</f>
        <v>0</v>
      </c>
      <c r="AN81" s="74">
        <f>'03.2024ΕΛ'!AN81</f>
        <v>0</v>
      </c>
      <c r="AO81" s="74">
        <f>'03.2024ΕΛ'!AO81</f>
        <v>0</v>
      </c>
      <c r="AP81" s="74">
        <f>'03.2024ΕΛ'!AP81</f>
        <v>0</v>
      </c>
      <c r="AQ81" s="82">
        <f>'03.2024ΕΛ'!AQ81</f>
        <v>0</v>
      </c>
      <c r="AR81" s="37">
        <f>'03.2024ΕΛ'!AR81</f>
        <v>0</v>
      </c>
      <c r="AS81" s="73">
        <f>'03.2024ΕΛ'!AS81</f>
        <v>0</v>
      </c>
      <c r="AT81" s="74">
        <f>'03.2024ΕΛ'!AT81</f>
        <v>0</v>
      </c>
      <c r="AU81" s="74">
        <f>'03.2024ΕΛ'!AU81</f>
        <v>0</v>
      </c>
      <c r="AV81" s="74">
        <f>'03.2024ΕΛ'!AV81</f>
        <v>0</v>
      </c>
      <c r="AW81" s="82">
        <f>'03.2024ΕΛ'!AW81</f>
        <v>0</v>
      </c>
      <c r="AX81" s="37">
        <f>'03.2024ΕΛ'!AX81</f>
        <v>0</v>
      </c>
      <c r="AY81" s="73">
        <f>'03.2024ΕΛ'!AY81</f>
        <v>0</v>
      </c>
      <c r="AZ81" s="74">
        <f>'03.2024ΕΛ'!AZ81</f>
        <v>0</v>
      </c>
      <c r="BA81" s="74">
        <f>'03.2024ΕΛ'!BA81</f>
        <v>0</v>
      </c>
      <c r="BB81" s="74">
        <f>'03.2024ΕΛ'!BB81</f>
        <v>0</v>
      </c>
      <c r="BC81" s="82">
        <f>'03.2024ΕΛ'!BC81</f>
        <v>0</v>
      </c>
      <c r="BD81" s="37">
        <f>'03.2024ΕΛ'!BD81</f>
        <v>0</v>
      </c>
      <c r="BE81" s="73">
        <f>'03.2024ΕΛ'!BE81</f>
        <v>0</v>
      </c>
      <c r="BF81" s="74">
        <f>'03.2024ΕΛ'!BF81</f>
        <v>0</v>
      </c>
      <c r="BG81" s="74">
        <f>'03.2024ΕΛ'!BG81</f>
        <v>0</v>
      </c>
      <c r="BH81" s="74">
        <f>'03.2024ΕΛ'!BH81</f>
        <v>0</v>
      </c>
      <c r="BI81" s="82">
        <f>'03.2024ΕΛ'!BI81</f>
        <v>0</v>
      </c>
      <c r="BJ81" s="37">
        <f>'03.2024ΕΛ'!BJ81</f>
        <v>0</v>
      </c>
      <c r="BK81" s="73">
        <f>'03.2024ΕΛ'!BK81</f>
        <v>28167</v>
      </c>
      <c r="BL81" s="74">
        <f>'03.2024ΕΛ'!BL81</f>
        <v>0</v>
      </c>
      <c r="BM81" s="74">
        <f>'03.2024ΕΛ'!BM81</f>
        <v>30876234</v>
      </c>
      <c r="BN81" s="74">
        <f>'03.2024ΕΛ'!BN81</f>
        <v>1096.1846842049206</v>
      </c>
      <c r="BO81" s="82">
        <f>'03.2024ΕΛ'!BO81</f>
        <v>465160.27999999997</v>
      </c>
      <c r="BP81" s="37">
        <f>'03.2024ΕΛ'!BP81</f>
        <v>16.514370717506299</v>
      </c>
    </row>
    <row r="82" spans="1:68" ht="19.5" customHeight="1" outlineLevel="1" x14ac:dyDescent="0.3">
      <c r="A82" s="154"/>
      <c r="B82" s="139" t="s">
        <v>83</v>
      </c>
      <c r="C82" s="9">
        <f>'03.2024ΕΛ'!C82</f>
        <v>12213</v>
      </c>
      <c r="D82" s="10">
        <f>'03.2024ΕΛ'!D82</f>
        <v>0</v>
      </c>
      <c r="E82" s="10">
        <f>'03.2024ΕΛ'!E82</f>
        <v>10057236</v>
      </c>
      <c r="F82" s="10">
        <f>'03.2024ΕΛ'!F82</f>
        <v>823.48612134610664</v>
      </c>
      <c r="G82" s="30">
        <f>'03.2024ΕΛ'!G82</f>
        <v>151332.31</v>
      </c>
      <c r="H82" s="83">
        <f>'03.2024ΕΛ'!H82</f>
        <v>12.391084090723</v>
      </c>
      <c r="I82" s="9">
        <f>'03.2024ΕΛ'!I82</f>
        <v>5725</v>
      </c>
      <c r="J82" s="10">
        <f>'03.2024ΕΛ'!J82</f>
        <v>0</v>
      </c>
      <c r="K82" s="10">
        <f>'03.2024ΕΛ'!K82</f>
        <v>5113524</v>
      </c>
      <c r="L82" s="10">
        <f>'03.2024ΕΛ'!L82</f>
        <v>893.19196506550213</v>
      </c>
      <c r="M82" s="30">
        <f>'03.2024ΕΛ'!M82</f>
        <v>93990.53</v>
      </c>
      <c r="N82" s="83">
        <f>'03.2024ΕΛ'!N82</f>
        <v>16.417559825327512</v>
      </c>
      <c r="O82" s="9">
        <f>'03.2024ΕΛ'!O82</f>
        <v>9353</v>
      </c>
      <c r="P82" s="10">
        <f>'03.2024ΕΛ'!P82</f>
        <v>0</v>
      </c>
      <c r="Q82" s="10">
        <f>'03.2024ΕΛ'!Q82</f>
        <v>8751961</v>
      </c>
      <c r="R82" s="10">
        <f>'03.2024ΕΛ'!R82</f>
        <v>935.73837271463697</v>
      </c>
      <c r="S82" s="30">
        <f>'03.2024ΕΛ'!S82</f>
        <v>164921.09</v>
      </c>
      <c r="T82" s="83">
        <f>'03.2024ΕΛ'!T82</f>
        <v>17.632961616593605</v>
      </c>
      <c r="U82" s="9">
        <f>'03.2024ΕΛ'!U82</f>
        <v>30</v>
      </c>
      <c r="V82" s="10">
        <f>'03.2024ΕΛ'!V82</f>
        <v>0</v>
      </c>
      <c r="W82" s="10">
        <f>'03.2024ΕΛ'!W82</f>
        <v>20021</v>
      </c>
      <c r="X82" s="10">
        <f>'03.2024ΕΛ'!X82</f>
        <v>667.36666666666667</v>
      </c>
      <c r="Y82" s="30">
        <f>'03.2024ΕΛ'!Y82</f>
        <v>555.27</v>
      </c>
      <c r="Z82" s="83">
        <f>'03.2024ΕΛ'!Z82</f>
        <v>18.509</v>
      </c>
      <c r="AA82" s="9">
        <f>'03.2024ΕΛ'!AA82</f>
        <v>130</v>
      </c>
      <c r="AB82" s="10">
        <f>'03.2024ΕΛ'!AB82</f>
        <v>0</v>
      </c>
      <c r="AC82" s="10">
        <f>'03.2024ΕΛ'!AC82</f>
        <v>112566</v>
      </c>
      <c r="AD82" s="10">
        <f>'03.2024ΕΛ'!AD82</f>
        <v>865.89230769230767</v>
      </c>
      <c r="AE82" s="30">
        <f>'03.2024ΕΛ'!AE82</f>
        <v>2953.19</v>
      </c>
      <c r="AF82" s="83">
        <f>'03.2024ΕΛ'!AF82</f>
        <v>22.716846153846156</v>
      </c>
      <c r="AG82" s="9">
        <f>'03.2024ΕΛ'!AG82</f>
        <v>86</v>
      </c>
      <c r="AH82" s="10">
        <f>'03.2024ΕΛ'!AH82</f>
        <v>0</v>
      </c>
      <c r="AI82" s="10">
        <f>'03.2024ΕΛ'!AI82</f>
        <v>78947</v>
      </c>
      <c r="AJ82" s="10">
        <f>'03.2024ΕΛ'!AJ82</f>
        <v>917.98837209302326</v>
      </c>
      <c r="AK82" s="30">
        <f>'03.2024ΕΛ'!AK82</f>
        <v>2204.79</v>
      </c>
      <c r="AL82" s="83">
        <f>'03.2024ΕΛ'!AL82</f>
        <v>25.637093023255815</v>
      </c>
      <c r="AM82" s="9">
        <f>'03.2024ΕΛ'!AM82</f>
        <v>0</v>
      </c>
      <c r="AN82" s="10">
        <f>'03.2024ΕΛ'!AN82</f>
        <v>0</v>
      </c>
      <c r="AO82" s="10">
        <f>'03.2024ΕΛ'!AO82</f>
        <v>0</v>
      </c>
      <c r="AP82" s="10">
        <f>'03.2024ΕΛ'!AP82</f>
        <v>0</v>
      </c>
      <c r="AQ82" s="30">
        <f>'03.2024ΕΛ'!AQ82</f>
        <v>0</v>
      </c>
      <c r="AR82" s="83">
        <f>'03.2024ΕΛ'!AR82</f>
        <v>0</v>
      </c>
      <c r="AS82" s="9">
        <f>'03.2024ΕΛ'!AS82</f>
        <v>0</v>
      </c>
      <c r="AT82" s="10">
        <f>'03.2024ΕΛ'!AT82</f>
        <v>0</v>
      </c>
      <c r="AU82" s="10">
        <f>'03.2024ΕΛ'!AU82</f>
        <v>0</v>
      </c>
      <c r="AV82" s="10">
        <f>'03.2024ΕΛ'!AV82</f>
        <v>0</v>
      </c>
      <c r="AW82" s="30">
        <f>'03.2024ΕΛ'!AW82</f>
        <v>0</v>
      </c>
      <c r="AX82" s="83">
        <f>'03.2024ΕΛ'!AX82</f>
        <v>0</v>
      </c>
      <c r="AY82" s="9">
        <f>'03.2024ΕΛ'!AY82</f>
        <v>0</v>
      </c>
      <c r="AZ82" s="10">
        <f>'03.2024ΕΛ'!AZ82</f>
        <v>0</v>
      </c>
      <c r="BA82" s="10">
        <f>'03.2024ΕΛ'!BA82</f>
        <v>0</v>
      </c>
      <c r="BB82" s="10">
        <f>'03.2024ΕΛ'!BB82</f>
        <v>0</v>
      </c>
      <c r="BC82" s="30">
        <f>'03.2024ΕΛ'!BC82</f>
        <v>0</v>
      </c>
      <c r="BD82" s="83">
        <f>'03.2024ΕΛ'!BD82</f>
        <v>0</v>
      </c>
      <c r="BE82" s="9">
        <f>'03.2024ΕΛ'!BE82</f>
        <v>0</v>
      </c>
      <c r="BF82" s="10">
        <f>'03.2024ΕΛ'!BF82</f>
        <v>0</v>
      </c>
      <c r="BG82" s="10">
        <f>'03.2024ΕΛ'!BG82</f>
        <v>0</v>
      </c>
      <c r="BH82" s="10">
        <f>'03.2024ΕΛ'!BH82</f>
        <v>0</v>
      </c>
      <c r="BI82" s="30">
        <f>'03.2024ΕΛ'!BI82</f>
        <v>0</v>
      </c>
      <c r="BJ82" s="83">
        <f>'03.2024ΕΛ'!BJ82</f>
        <v>0</v>
      </c>
      <c r="BK82" s="9">
        <f>'03.2024ΕΛ'!BK82</f>
        <v>27537</v>
      </c>
      <c r="BL82" s="10">
        <f>'03.2024ΕΛ'!BL82</f>
        <v>0</v>
      </c>
      <c r="BM82" s="10">
        <f>'03.2024ΕΛ'!BM82</f>
        <v>24134255</v>
      </c>
      <c r="BN82" s="10">
        <f>'03.2024ΕΛ'!BN82</f>
        <v>876.43007589788283</v>
      </c>
      <c r="BO82" s="30">
        <f>'03.2024ΕΛ'!BO82</f>
        <v>415957.18</v>
      </c>
      <c r="BP82" s="83">
        <f>'03.2024ΕΛ'!BP82</f>
        <v>15.105392018012129</v>
      </c>
    </row>
    <row r="83" spans="1:68" ht="19.5" customHeight="1" outlineLevel="1" x14ac:dyDescent="0.3">
      <c r="A83" s="154"/>
      <c r="B83" s="139" t="s">
        <v>84</v>
      </c>
      <c r="C83" s="9">
        <f>'03.2024ΕΛ'!C83</f>
        <v>220</v>
      </c>
      <c r="D83" s="10">
        <f>'03.2024ΕΛ'!D83</f>
        <v>0</v>
      </c>
      <c r="E83" s="10">
        <f>'03.2024ΕΛ'!E83</f>
        <v>686470</v>
      </c>
      <c r="F83" s="10">
        <f>'03.2024ΕΛ'!F83</f>
        <v>3120.318181818182</v>
      </c>
      <c r="G83" s="30">
        <f>'03.2024ΕΛ'!G83</f>
        <v>9698.16</v>
      </c>
      <c r="H83" s="83">
        <f>'03.2024ΕΛ'!H83</f>
        <v>44.082545454545453</v>
      </c>
      <c r="I83" s="9">
        <f>'03.2024ΕΛ'!I83</f>
        <v>128</v>
      </c>
      <c r="J83" s="10">
        <f>'03.2024ΕΛ'!J83</f>
        <v>0</v>
      </c>
      <c r="K83" s="10">
        <f>'03.2024ΕΛ'!K83</f>
        <v>303475</v>
      </c>
      <c r="L83" s="10">
        <f>'03.2024ΕΛ'!L83</f>
        <v>2370.8984375</v>
      </c>
      <c r="M83" s="30">
        <f>'03.2024ΕΛ'!M83</f>
        <v>5771.75</v>
      </c>
      <c r="N83" s="83">
        <f>'03.2024ΕΛ'!N83</f>
        <v>45.091796875</v>
      </c>
      <c r="O83" s="9">
        <f>'03.2024ΕΛ'!O83</f>
        <v>273</v>
      </c>
      <c r="P83" s="10">
        <f>'03.2024ΕΛ'!P83</f>
        <v>0</v>
      </c>
      <c r="Q83" s="10">
        <f>'03.2024ΕΛ'!Q83</f>
        <v>1186398</v>
      </c>
      <c r="R83" s="10">
        <f>'03.2024ΕΛ'!R83</f>
        <v>4345.7802197802193</v>
      </c>
      <c r="S83" s="30">
        <f>'03.2024ΕΛ'!S83</f>
        <v>22098.58</v>
      </c>
      <c r="T83" s="83">
        <f>'03.2024ΕΛ'!T83</f>
        <v>80.947179487179497</v>
      </c>
      <c r="U83" s="9">
        <f>'03.2024ΕΛ'!U83</f>
        <v>0</v>
      </c>
      <c r="V83" s="10">
        <f>'03.2024ΕΛ'!V83</f>
        <v>0</v>
      </c>
      <c r="W83" s="10">
        <f>'03.2024ΕΛ'!W83</f>
        <v>0</v>
      </c>
      <c r="X83" s="10">
        <f>'03.2024ΕΛ'!X83</f>
        <v>0</v>
      </c>
      <c r="Y83" s="30">
        <f>'03.2024ΕΛ'!Y83</f>
        <v>0</v>
      </c>
      <c r="Z83" s="83">
        <f>'03.2024ΕΛ'!Z83</f>
        <v>0</v>
      </c>
      <c r="AA83" s="9">
        <f>'03.2024ΕΛ'!AA83</f>
        <v>3</v>
      </c>
      <c r="AB83" s="10">
        <f>'03.2024ΕΛ'!AB83</f>
        <v>0</v>
      </c>
      <c r="AC83" s="10">
        <f>'03.2024ΕΛ'!AC83</f>
        <v>23006</v>
      </c>
      <c r="AD83" s="10">
        <f>'03.2024ΕΛ'!AD83</f>
        <v>7668.666666666667</v>
      </c>
      <c r="AE83" s="30">
        <f>'03.2024ΕΛ'!AE83</f>
        <v>378.57</v>
      </c>
      <c r="AF83" s="83">
        <f>'03.2024ΕΛ'!AF83</f>
        <v>126.19</v>
      </c>
      <c r="AG83" s="9">
        <f>'03.2024ΕΛ'!AG83</f>
        <v>0</v>
      </c>
      <c r="AH83" s="10">
        <f>'03.2024ΕΛ'!AH83</f>
        <v>0</v>
      </c>
      <c r="AI83" s="10">
        <f>'03.2024ΕΛ'!AI83</f>
        <v>0</v>
      </c>
      <c r="AJ83" s="10">
        <f>'03.2024ΕΛ'!AJ83</f>
        <v>0</v>
      </c>
      <c r="AK83" s="30">
        <f>'03.2024ΕΛ'!AK83</f>
        <v>0</v>
      </c>
      <c r="AL83" s="83">
        <f>'03.2024ΕΛ'!AL83</f>
        <v>0</v>
      </c>
      <c r="AM83" s="9">
        <f>'03.2024ΕΛ'!AM83</f>
        <v>0</v>
      </c>
      <c r="AN83" s="10">
        <f>'03.2024ΕΛ'!AN83</f>
        <v>0</v>
      </c>
      <c r="AO83" s="10">
        <f>'03.2024ΕΛ'!AO83</f>
        <v>0</v>
      </c>
      <c r="AP83" s="10">
        <f>'03.2024ΕΛ'!AP83</f>
        <v>0</v>
      </c>
      <c r="AQ83" s="30">
        <f>'03.2024ΕΛ'!AQ83</f>
        <v>0</v>
      </c>
      <c r="AR83" s="83">
        <f>'03.2024ΕΛ'!AR83</f>
        <v>0</v>
      </c>
      <c r="AS83" s="9">
        <f>'03.2024ΕΛ'!AS83</f>
        <v>0</v>
      </c>
      <c r="AT83" s="10">
        <f>'03.2024ΕΛ'!AT83</f>
        <v>0</v>
      </c>
      <c r="AU83" s="10">
        <f>'03.2024ΕΛ'!AU83</f>
        <v>0</v>
      </c>
      <c r="AV83" s="10">
        <f>'03.2024ΕΛ'!AV83</f>
        <v>0</v>
      </c>
      <c r="AW83" s="30">
        <f>'03.2024ΕΛ'!AW83</f>
        <v>0</v>
      </c>
      <c r="AX83" s="83">
        <f>'03.2024ΕΛ'!AX83</f>
        <v>0</v>
      </c>
      <c r="AY83" s="9">
        <f>'03.2024ΕΛ'!AY83</f>
        <v>0</v>
      </c>
      <c r="AZ83" s="10">
        <f>'03.2024ΕΛ'!AZ83</f>
        <v>0</v>
      </c>
      <c r="BA83" s="10">
        <f>'03.2024ΕΛ'!BA83</f>
        <v>0</v>
      </c>
      <c r="BB83" s="10">
        <f>'03.2024ΕΛ'!BB83</f>
        <v>0</v>
      </c>
      <c r="BC83" s="30">
        <f>'03.2024ΕΛ'!BC83</f>
        <v>0</v>
      </c>
      <c r="BD83" s="83">
        <f>'03.2024ΕΛ'!BD83</f>
        <v>0</v>
      </c>
      <c r="BE83" s="9">
        <f>'03.2024ΕΛ'!BE83</f>
        <v>0</v>
      </c>
      <c r="BF83" s="10">
        <f>'03.2024ΕΛ'!BF83</f>
        <v>0</v>
      </c>
      <c r="BG83" s="10">
        <f>'03.2024ΕΛ'!BG83</f>
        <v>0</v>
      </c>
      <c r="BH83" s="10">
        <f>'03.2024ΕΛ'!BH83</f>
        <v>0</v>
      </c>
      <c r="BI83" s="30">
        <f>'03.2024ΕΛ'!BI83</f>
        <v>0</v>
      </c>
      <c r="BJ83" s="83">
        <f>'03.2024ΕΛ'!BJ83</f>
        <v>0</v>
      </c>
      <c r="BK83" s="9">
        <f>'03.2024ΕΛ'!BK83</f>
        <v>624</v>
      </c>
      <c r="BL83" s="10">
        <f>'03.2024ΕΛ'!BL83</f>
        <v>0</v>
      </c>
      <c r="BM83" s="10">
        <f>'03.2024ΕΛ'!BM83</f>
        <v>2199349</v>
      </c>
      <c r="BN83" s="10">
        <f>'03.2024ΕΛ'!BN83</f>
        <v>3524.5977564102564</v>
      </c>
      <c r="BO83" s="30">
        <f>'03.2024ΕΛ'!BO83</f>
        <v>37947.060000000005</v>
      </c>
      <c r="BP83" s="83">
        <f>'03.2024ΕΛ'!BP83</f>
        <v>60.812596153846165</v>
      </c>
    </row>
    <row r="84" spans="1:68" ht="19.5" customHeight="1" outlineLevel="1" x14ac:dyDescent="0.3">
      <c r="A84" s="154"/>
      <c r="B84" s="139" t="s">
        <v>29</v>
      </c>
      <c r="C84" s="9">
        <f>'03.2024ΕΛ'!C84</f>
        <v>0</v>
      </c>
      <c r="D84" s="10">
        <f>'03.2024ΕΛ'!D84</f>
        <v>0</v>
      </c>
      <c r="E84" s="10">
        <f>'03.2024ΕΛ'!E84</f>
        <v>276</v>
      </c>
      <c r="F84" s="10">
        <f>'03.2024ΕΛ'!F84</f>
        <v>0</v>
      </c>
      <c r="G84" s="30">
        <f>'03.2024ΕΛ'!G84</f>
        <v>0.29000000000000004</v>
      </c>
      <c r="H84" s="83">
        <f>'03.2024ΕΛ'!H84</f>
        <v>0</v>
      </c>
      <c r="I84" s="9">
        <f>'03.2024ΕΛ'!I84</f>
        <v>0</v>
      </c>
      <c r="J84" s="10">
        <f>'03.2024ΕΛ'!J84</f>
        <v>0</v>
      </c>
      <c r="K84" s="10">
        <f>'03.2024ΕΛ'!K84</f>
        <v>0</v>
      </c>
      <c r="L84" s="10">
        <f>'03.2024ΕΛ'!L84</f>
        <v>0</v>
      </c>
      <c r="M84" s="30">
        <f>'03.2024ΕΛ'!M84</f>
        <v>0</v>
      </c>
      <c r="N84" s="83">
        <f>'03.2024ΕΛ'!N84</f>
        <v>0</v>
      </c>
      <c r="O84" s="9" t="str">
        <f>'03.2024ΕΛ'!O84</f>
        <v> </v>
      </c>
      <c r="P84" s="10">
        <f>'03.2024ΕΛ'!P84</f>
        <v>0</v>
      </c>
      <c r="Q84" s="10" t="str">
        <f>'03.2024ΕΛ'!Q84</f>
        <v> </v>
      </c>
      <c r="R84" s="10">
        <f>'03.2024ΕΛ'!R84</f>
        <v>0</v>
      </c>
      <c r="S84" s="30" t="str">
        <f>'03.2024ΕΛ'!S84</f>
        <v> </v>
      </c>
      <c r="T84" s="83">
        <f>'03.2024ΕΛ'!T84</f>
        <v>0</v>
      </c>
      <c r="U84" s="9">
        <f>'03.2024ΕΛ'!U84</f>
        <v>0</v>
      </c>
      <c r="V84" s="10">
        <f>'03.2024ΕΛ'!V84</f>
        <v>0</v>
      </c>
      <c r="W84" s="10">
        <f>'03.2024ΕΛ'!W84</f>
        <v>0</v>
      </c>
      <c r="X84" s="10">
        <f>'03.2024ΕΛ'!X84</f>
        <v>0</v>
      </c>
      <c r="Y84" s="30">
        <f>'03.2024ΕΛ'!Y84</f>
        <v>0</v>
      </c>
      <c r="Z84" s="83">
        <f>'03.2024ΕΛ'!Z84</f>
        <v>0</v>
      </c>
      <c r="AA84" s="9">
        <f>'03.2024ΕΛ'!AA84</f>
        <v>0</v>
      </c>
      <c r="AB84" s="10">
        <f>'03.2024ΕΛ'!AB84</f>
        <v>0</v>
      </c>
      <c r="AC84" s="10">
        <f>'03.2024ΕΛ'!AC84</f>
        <v>0</v>
      </c>
      <c r="AD84" s="10">
        <f>'03.2024ΕΛ'!AD84</f>
        <v>0</v>
      </c>
      <c r="AE84" s="30">
        <f>'03.2024ΕΛ'!AE84</f>
        <v>0</v>
      </c>
      <c r="AF84" s="83">
        <f>'03.2024ΕΛ'!AF84</f>
        <v>0</v>
      </c>
      <c r="AG84" s="9">
        <f>'03.2024ΕΛ'!AG84</f>
        <v>0</v>
      </c>
      <c r="AH84" s="10">
        <f>'03.2024ΕΛ'!AH84</f>
        <v>0</v>
      </c>
      <c r="AI84" s="10">
        <f>'03.2024ΕΛ'!AI84</f>
        <v>0</v>
      </c>
      <c r="AJ84" s="10">
        <f>'03.2024ΕΛ'!AJ84</f>
        <v>0</v>
      </c>
      <c r="AK84" s="30">
        <f>'03.2024ΕΛ'!AK84</f>
        <v>0</v>
      </c>
      <c r="AL84" s="83">
        <f>'03.2024ΕΛ'!AL84</f>
        <v>0</v>
      </c>
      <c r="AM84" s="9">
        <f>'03.2024ΕΛ'!AM84</f>
        <v>0</v>
      </c>
      <c r="AN84" s="10">
        <f>'03.2024ΕΛ'!AN84</f>
        <v>0</v>
      </c>
      <c r="AO84" s="10">
        <f>'03.2024ΕΛ'!AO84</f>
        <v>0</v>
      </c>
      <c r="AP84" s="10">
        <f>'03.2024ΕΛ'!AP84</f>
        <v>0</v>
      </c>
      <c r="AQ84" s="30">
        <f>'03.2024ΕΛ'!AQ84</f>
        <v>0</v>
      </c>
      <c r="AR84" s="83">
        <f>'03.2024ΕΛ'!AR84</f>
        <v>0</v>
      </c>
      <c r="AS84" s="9">
        <f>'03.2024ΕΛ'!AS84</f>
        <v>0</v>
      </c>
      <c r="AT84" s="10">
        <f>'03.2024ΕΛ'!AT84</f>
        <v>0</v>
      </c>
      <c r="AU84" s="10">
        <f>'03.2024ΕΛ'!AU84</f>
        <v>0</v>
      </c>
      <c r="AV84" s="10">
        <f>'03.2024ΕΛ'!AV84</f>
        <v>0</v>
      </c>
      <c r="AW84" s="30">
        <f>'03.2024ΕΛ'!AW84</f>
        <v>0</v>
      </c>
      <c r="AX84" s="83">
        <f>'03.2024ΕΛ'!AX84</f>
        <v>0</v>
      </c>
      <c r="AY84" s="9">
        <f>'03.2024ΕΛ'!AY84</f>
        <v>0</v>
      </c>
      <c r="AZ84" s="10">
        <f>'03.2024ΕΛ'!AZ84</f>
        <v>0</v>
      </c>
      <c r="BA84" s="10">
        <f>'03.2024ΕΛ'!BA84</f>
        <v>0</v>
      </c>
      <c r="BB84" s="10">
        <f>'03.2024ΕΛ'!BB84</f>
        <v>0</v>
      </c>
      <c r="BC84" s="30">
        <f>'03.2024ΕΛ'!BC84</f>
        <v>0</v>
      </c>
      <c r="BD84" s="83">
        <f>'03.2024ΕΛ'!BD84</f>
        <v>0</v>
      </c>
      <c r="BE84" s="9">
        <f>'03.2024ΕΛ'!BE84</f>
        <v>0</v>
      </c>
      <c r="BF84" s="10">
        <f>'03.2024ΕΛ'!BF84</f>
        <v>0</v>
      </c>
      <c r="BG84" s="10">
        <f>'03.2024ΕΛ'!BG84</f>
        <v>0</v>
      </c>
      <c r="BH84" s="10">
        <f>'03.2024ΕΛ'!BH84</f>
        <v>0</v>
      </c>
      <c r="BI84" s="30">
        <f>'03.2024ΕΛ'!BI84</f>
        <v>0</v>
      </c>
      <c r="BJ84" s="83">
        <f>'03.2024ΕΛ'!BJ84</f>
        <v>0</v>
      </c>
      <c r="BK84" s="9">
        <f>'03.2024ΕΛ'!BK84</f>
        <v>0</v>
      </c>
      <c r="BL84" s="10">
        <f>'03.2024ΕΛ'!BL84</f>
        <v>0</v>
      </c>
      <c r="BM84" s="10">
        <f>'03.2024ΕΛ'!BM84</f>
        <v>276</v>
      </c>
      <c r="BN84" s="10">
        <f>'03.2024ΕΛ'!BN84</f>
        <v>0</v>
      </c>
      <c r="BO84" s="30">
        <f>'03.2024ΕΛ'!BO84</f>
        <v>0.29000000000000004</v>
      </c>
      <c r="BP84" s="83">
        <f>'03.2024ΕΛ'!BP84</f>
        <v>0</v>
      </c>
    </row>
    <row r="85" spans="1:68" ht="19.5" customHeight="1" outlineLevel="1" x14ac:dyDescent="0.3">
      <c r="A85" s="154"/>
      <c r="B85" s="139" t="s">
        <v>85</v>
      </c>
      <c r="C85" s="9">
        <f>'03.2024ΕΛ'!C85</f>
        <v>1</v>
      </c>
      <c r="D85" s="10">
        <f>'03.2024ΕΛ'!D85</f>
        <v>0</v>
      </c>
      <c r="E85" s="10">
        <f>'03.2024ΕΛ'!E85</f>
        <v>1811898</v>
      </c>
      <c r="F85" s="10">
        <f>'03.2024ΕΛ'!F85</f>
        <v>1811898</v>
      </c>
      <c r="G85" s="30">
        <f>'03.2024ΕΛ'!G85</f>
        <v>1980.92</v>
      </c>
      <c r="H85" s="83">
        <f>'03.2024ΕΛ'!H85</f>
        <v>1980.92</v>
      </c>
      <c r="I85" s="9">
        <f>'03.2024ΕΛ'!I85</f>
        <v>0</v>
      </c>
      <c r="J85" s="10">
        <f>'03.2024ΕΛ'!J85</f>
        <v>0</v>
      </c>
      <c r="K85" s="10">
        <f>'03.2024ΕΛ'!K85</f>
        <v>0</v>
      </c>
      <c r="L85" s="10">
        <f>'03.2024ΕΛ'!L85</f>
        <v>0</v>
      </c>
      <c r="M85" s="30">
        <f>'03.2024ΕΛ'!M85</f>
        <v>0</v>
      </c>
      <c r="N85" s="83">
        <f>'03.2024ΕΛ'!N85</f>
        <v>0</v>
      </c>
      <c r="O85" s="9" t="str">
        <f>'03.2024ΕΛ'!O85</f>
        <v> </v>
      </c>
      <c r="P85" s="10">
        <f>'03.2024ΕΛ'!P85</f>
        <v>0</v>
      </c>
      <c r="Q85" s="10" t="str">
        <f>'03.2024ΕΛ'!Q85</f>
        <v> </v>
      </c>
      <c r="R85" s="10">
        <f>'03.2024ΕΛ'!R85</f>
        <v>0</v>
      </c>
      <c r="S85" s="30" t="str">
        <f>'03.2024ΕΛ'!S85</f>
        <v> </v>
      </c>
      <c r="T85" s="83">
        <f>'03.2024ΕΛ'!T85</f>
        <v>0</v>
      </c>
      <c r="U85" s="9">
        <f>'03.2024ΕΛ'!U85</f>
        <v>1</v>
      </c>
      <c r="V85" s="10">
        <f>'03.2024ΕΛ'!V85</f>
        <v>0</v>
      </c>
      <c r="W85" s="10">
        <f>'03.2024ΕΛ'!W85</f>
        <v>137606</v>
      </c>
      <c r="X85" s="10">
        <f>'03.2024ΕΛ'!X85</f>
        <v>137606</v>
      </c>
      <c r="Y85" s="30">
        <f>'03.2024ΕΛ'!Y85</f>
        <v>622.67999999999995</v>
      </c>
      <c r="Z85" s="83">
        <f>'03.2024ΕΛ'!Z85</f>
        <v>622.67999999999995</v>
      </c>
      <c r="AA85" s="9">
        <f>'03.2024ΕΛ'!AA85</f>
        <v>1</v>
      </c>
      <c r="AB85" s="10">
        <f>'03.2024ΕΛ'!AB85</f>
        <v>0</v>
      </c>
      <c r="AC85" s="10">
        <f>'03.2024ΕΛ'!AC85</f>
        <v>489063</v>
      </c>
      <c r="AD85" s="10">
        <f>'03.2024ΕΛ'!AD85</f>
        <v>489063</v>
      </c>
      <c r="AE85" s="30">
        <f>'03.2024ΕΛ'!AE85</f>
        <v>1480.9</v>
      </c>
      <c r="AF85" s="83">
        <f>'03.2024ΕΛ'!AF85</f>
        <v>1480.9</v>
      </c>
      <c r="AG85" s="9">
        <f>'03.2024ΕΛ'!AG85</f>
        <v>3</v>
      </c>
      <c r="AH85" s="10">
        <f>'03.2024ΕΛ'!AH85</f>
        <v>0</v>
      </c>
      <c r="AI85" s="10">
        <f>'03.2024ΕΛ'!AI85</f>
        <v>2103787</v>
      </c>
      <c r="AJ85" s="10">
        <f>'03.2024ΕΛ'!AJ85</f>
        <v>701262.33333333337</v>
      </c>
      <c r="AK85" s="30">
        <f>'03.2024ΕΛ'!AK85</f>
        <v>7171.25</v>
      </c>
      <c r="AL85" s="83">
        <f>'03.2024ΕΛ'!AL85</f>
        <v>2390.4166666666665</v>
      </c>
      <c r="AM85" s="9">
        <f>'03.2024ΕΛ'!AM85</f>
        <v>0</v>
      </c>
      <c r="AN85" s="10">
        <f>'03.2024ΕΛ'!AN85</f>
        <v>0</v>
      </c>
      <c r="AO85" s="10">
        <f>'03.2024ΕΛ'!AO85</f>
        <v>0</v>
      </c>
      <c r="AP85" s="10">
        <f>'03.2024ΕΛ'!AP85</f>
        <v>0</v>
      </c>
      <c r="AQ85" s="30">
        <f>'03.2024ΕΛ'!AQ85</f>
        <v>0</v>
      </c>
      <c r="AR85" s="83">
        <f>'03.2024ΕΛ'!AR85</f>
        <v>0</v>
      </c>
      <c r="AS85" s="9">
        <f>'03.2024ΕΛ'!AS85</f>
        <v>0</v>
      </c>
      <c r="AT85" s="10">
        <f>'03.2024ΕΛ'!AT85</f>
        <v>0</v>
      </c>
      <c r="AU85" s="10">
        <f>'03.2024ΕΛ'!AU85</f>
        <v>0</v>
      </c>
      <c r="AV85" s="10">
        <f>'03.2024ΕΛ'!AV85</f>
        <v>0</v>
      </c>
      <c r="AW85" s="30">
        <f>'03.2024ΕΛ'!AW85</f>
        <v>0</v>
      </c>
      <c r="AX85" s="83">
        <f>'03.2024ΕΛ'!AX85</f>
        <v>0</v>
      </c>
      <c r="AY85" s="9">
        <f>'03.2024ΕΛ'!AY85</f>
        <v>0</v>
      </c>
      <c r="AZ85" s="10">
        <f>'03.2024ΕΛ'!AZ85</f>
        <v>0</v>
      </c>
      <c r="BA85" s="10">
        <f>'03.2024ΕΛ'!BA85</f>
        <v>0</v>
      </c>
      <c r="BB85" s="10">
        <f>'03.2024ΕΛ'!BB85</f>
        <v>0</v>
      </c>
      <c r="BC85" s="30">
        <f>'03.2024ΕΛ'!BC85</f>
        <v>0</v>
      </c>
      <c r="BD85" s="83">
        <f>'03.2024ΕΛ'!BD85</f>
        <v>0</v>
      </c>
      <c r="BE85" s="9">
        <f>'03.2024ΕΛ'!BE85</f>
        <v>0</v>
      </c>
      <c r="BF85" s="10">
        <f>'03.2024ΕΛ'!BF85</f>
        <v>0</v>
      </c>
      <c r="BG85" s="10">
        <f>'03.2024ΕΛ'!BG85</f>
        <v>0</v>
      </c>
      <c r="BH85" s="10">
        <f>'03.2024ΕΛ'!BH85</f>
        <v>0</v>
      </c>
      <c r="BI85" s="30">
        <f>'03.2024ΕΛ'!BI85</f>
        <v>0</v>
      </c>
      <c r="BJ85" s="83">
        <f>'03.2024ΕΛ'!BJ85</f>
        <v>0</v>
      </c>
      <c r="BK85" s="9">
        <f>'03.2024ΕΛ'!BK85</f>
        <v>6</v>
      </c>
      <c r="BL85" s="10">
        <f>'03.2024ΕΛ'!BL85</f>
        <v>0</v>
      </c>
      <c r="BM85" s="10">
        <f>'03.2024ΕΛ'!BM85</f>
        <v>4542354</v>
      </c>
      <c r="BN85" s="10">
        <f>'03.2024ΕΛ'!BN85</f>
        <v>757059</v>
      </c>
      <c r="BO85" s="30">
        <f>'03.2024ΕΛ'!BO85</f>
        <v>11255.75</v>
      </c>
      <c r="BP85" s="83">
        <f>'03.2024ΕΛ'!BP85</f>
        <v>1875.9583333333333</v>
      </c>
    </row>
    <row r="86" spans="1:68" ht="19.5" customHeight="1" outlineLevel="1" thickBot="1" x14ac:dyDescent="0.35">
      <c r="A86" s="155"/>
      <c r="B86" s="139" t="s">
        <v>86</v>
      </c>
      <c r="C86" s="160">
        <f>'03.2024ΕΛ'!C86</f>
        <v>0</v>
      </c>
      <c r="D86" s="148">
        <f>'03.2024ΕΛ'!D86</f>
        <v>0</v>
      </c>
      <c r="E86" s="157">
        <f>'03.2024ΕΛ'!E86</f>
        <v>0</v>
      </c>
      <c r="F86" s="10">
        <f>'03.2024ΕΛ'!F86</f>
        <v>0</v>
      </c>
      <c r="G86" s="140">
        <f>'03.2024ΕΛ'!G86</f>
        <v>0</v>
      </c>
      <c r="H86" s="83">
        <f>'03.2024ΕΛ'!H86</f>
        <v>0</v>
      </c>
      <c r="I86" s="160">
        <f>'03.2024ΕΛ'!I86</f>
        <v>0</v>
      </c>
      <c r="J86" s="148">
        <f>'03.2024ΕΛ'!J86</f>
        <v>0</v>
      </c>
      <c r="K86" s="157">
        <f>'03.2024ΕΛ'!K86</f>
        <v>0</v>
      </c>
      <c r="L86" s="10">
        <f>'03.2024ΕΛ'!L86</f>
        <v>0</v>
      </c>
      <c r="M86" s="140">
        <f>'03.2024ΕΛ'!M86</f>
        <v>0</v>
      </c>
      <c r="N86" s="83">
        <f>'03.2024ΕΛ'!N86</f>
        <v>0</v>
      </c>
      <c r="O86" s="160" t="str">
        <f>'03.2024ΕΛ'!O86</f>
        <v> </v>
      </c>
      <c r="P86" s="148">
        <f>'03.2024ΕΛ'!P86</f>
        <v>0</v>
      </c>
      <c r="Q86" s="157" t="str">
        <f>'03.2024ΕΛ'!Q86</f>
        <v> </v>
      </c>
      <c r="R86" s="10">
        <f>'03.2024ΕΛ'!R86</f>
        <v>0</v>
      </c>
      <c r="S86" s="140" t="str">
        <f>'03.2024ΕΛ'!S86</f>
        <v> </v>
      </c>
      <c r="T86" s="83">
        <f>'03.2024ΕΛ'!T86</f>
        <v>0</v>
      </c>
      <c r="U86" s="160">
        <f>'03.2024ΕΛ'!U86</f>
        <v>0</v>
      </c>
      <c r="V86" s="148">
        <f>'03.2024ΕΛ'!V86</f>
        <v>0</v>
      </c>
      <c r="W86" s="157">
        <f>'03.2024ΕΛ'!W86</f>
        <v>0</v>
      </c>
      <c r="X86" s="10">
        <f>'03.2024ΕΛ'!X86</f>
        <v>0</v>
      </c>
      <c r="Y86" s="140">
        <f>'03.2024ΕΛ'!Y86</f>
        <v>0</v>
      </c>
      <c r="Z86" s="83">
        <f>'03.2024ΕΛ'!Z86</f>
        <v>0</v>
      </c>
      <c r="AA86" s="160">
        <f>'03.2024ΕΛ'!AA86</f>
        <v>0</v>
      </c>
      <c r="AB86" s="148">
        <f>'03.2024ΕΛ'!AB86</f>
        <v>0</v>
      </c>
      <c r="AC86" s="157">
        <f>'03.2024ΕΛ'!AC86</f>
        <v>0</v>
      </c>
      <c r="AD86" s="10">
        <f>'03.2024ΕΛ'!AD86</f>
        <v>0</v>
      </c>
      <c r="AE86" s="140">
        <f>'03.2024ΕΛ'!AE86</f>
        <v>0</v>
      </c>
      <c r="AF86" s="83">
        <f>'03.2024ΕΛ'!AF86</f>
        <v>0</v>
      </c>
      <c r="AG86" s="160">
        <f>'03.2024ΕΛ'!AG86</f>
        <v>0</v>
      </c>
      <c r="AH86" s="148">
        <f>'03.2024ΕΛ'!AH86</f>
        <v>0</v>
      </c>
      <c r="AI86" s="157">
        <f>'03.2024ΕΛ'!AI86</f>
        <v>0</v>
      </c>
      <c r="AJ86" s="10">
        <f>'03.2024ΕΛ'!AJ86</f>
        <v>0</v>
      </c>
      <c r="AK86" s="140">
        <f>'03.2024ΕΛ'!AK86</f>
        <v>0</v>
      </c>
      <c r="AL86" s="83">
        <f>'03.2024ΕΛ'!AL86</f>
        <v>0</v>
      </c>
      <c r="AM86" s="160">
        <f>'03.2024ΕΛ'!AM86</f>
        <v>0</v>
      </c>
      <c r="AN86" s="148">
        <f>'03.2024ΕΛ'!AN86</f>
        <v>0</v>
      </c>
      <c r="AO86" s="157">
        <f>'03.2024ΕΛ'!AO86</f>
        <v>0</v>
      </c>
      <c r="AP86" s="10">
        <f>'03.2024ΕΛ'!AP86</f>
        <v>0</v>
      </c>
      <c r="AQ86" s="140">
        <f>'03.2024ΕΛ'!AQ86</f>
        <v>0</v>
      </c>
      <c r="AR86" s="83">
        <f>'03.2024ΕΛ'!AR86</f>
        <v>0</v>
      </c>
      <c r="AS86" s="160">
        <f>'03.2024ΕΛ'!AS86</f>
        <v>0</v>
      </c>
      <c r="AT86" s="148">
        <f>'03.2024ΕΛ'!AT86</f>
        <v>0</v>
      </c>
      <c r="AU86" s="157">
        <f>'03.2024ΕΛ'!AU86</f>
        <v>0</v>
      </c>
      <c r="AV86" s="10">
        <f>'03.2024ΕΛ'!AV86</f>
        <v>0</v>
      </c>
      <c r="AW86" s="140">
        <f>'03.2024ΕΛ'!AW86</f>
        <v>0</v>
      </c>
      <c r="AX86" s="83">
        <f>'03.2024ΕΛ'!AX86</f>
        <v>0</v>
      </c>
      <c r="AY86" s="160">
        <f>'03.2024ΕΛ'!AY86</f>
        <v>0</v>
      </c>
      <c r="AZ86" s="148">
        <f>'03.2024ΕΛ'!AZ86</f>
        <v>0</v>
      </c>
      <c r="BA86" s="157">
        <f>'03.2024ΕΛ'!BA86</f>
        <v>0</v>
      </c>
      <c r="BB86" s="10">
        <f>'03.2024ΕΛ'!BB86</f>
        <v>0</v>
      </c>
      <c r="BC86" s="140">
        <f>'03.2024ΕΛ'!BC86</f>
        <v>0</v>
      </c>
      <c r="BD86" s="83">
        <f>'03.2024ΕΛ'!BD86</f>
        <v>0</v>
      </c>
      <c r="BE86" s="160">
        <f>'03.2024ΕΛ'!BE86</f>
        <v>0</v>
      </c>
      <c r="BF86" s="148">
        <f>'03.2024ΕΛ'!BF86</f>
        <v>0</v>
      </c>
      <c r="BG86" s="157">
        <f>'03.2024ΕΛ'!BG86</f>
        <v>0</v>
      </c>
      <c r="BH86" s="10">
        <f>'03.2024ΕΛ'!BH86</f>
        <v>0</v>
      </c>
      <c r="BI86" s="140">
        <f>'03.2024ΕΛ'!BI86</f>
        <v>0</v>
      </c>
      <c r="BJ86" s="83">
        <f>'03.2024ΕΛ'!BJ86</f>
        <v>0</v>
      </c>
      <c r="BK86" s="160">
        <f>'03.2024ΕΛ'!BK86</f>
        <v>0</v>
      </c>
      <c r="BL86" s="148">
        <f>'03.2024ΕΛ'!BL86</f>
        <v>0</v>
      </c>
      <c r="BM86" s="157">
        <f>'03.2024ΕΛ'!BM86</f>
        <v>0</v>
      </c>
      <c r="BN86" s="10">
        <f>'03.2024ΕΛ'!BN86</f>
        <v>0</v>
      </c>
      <c r="BO86" s="140">
        <f>'03.2024ΕΛ'!BO86</f>
        <v>0</v>
      </c>
      <c r="BP86" s="83">
        <f>'03.2024ΕΛ'!BP86</f>
        <v>0</v>
      </c>
    </row>
    <row r="87" spans="1:68" ht="36" customHeight="1" outlineLevel="1" x14ac:dyDescent="0.3">
      <c r="A87" s="153">
        <v>14</v>
      </c>
      <c r="B87" s="141" t="s">
        <v>181</v>
      </c>
      <c r="C87" s="73">
        <f>'03.2024ΕΛ'!C87</f>
        <v>0</v>
      </c>
      <c r="D87" s="74">
        <f>'03.2024ΕΛ'!D87</f>
        <v>0</v>
      </c>
      <c r="E87" s="74">
        <f>'03.2024ΕΛ'!E87</f>
        <v>0</v>
      </c>
      <c r="F87" s="74">
        <f>'03.2024ΕΛ'!F87</f>
        <v>0</v>
      </c>
      <c r="G87" s="82">
        <f>'03.2024ΕΛ'!G87</f>
        <v>0</v>
      </c>
      <c r="H87" s="37">
        <f>'03.2024ΕΛ'!H87</f>
        <v>0</v>
      </c>
      <c r="I87" s="73">
        <f>'03.2024ΕΛ'!I87</f>
        <v>0</v>
      </c>
      <c r="J87" s="74">
        <f>'03.2024ΕΛ'!J87</f>
        <v>0</v>
      </c>
      <c r="K87" s="74">
        <f>'03.2024ΕΛ'!K87</f>
        <v>0</v>
      </c>
      <c r="L87" s="74">
        <f>'03.2024ΕΛ'!L87</f>
        <v>0</v>
      </c>
      <c r="M87" s="82">
        <f>'03.2024ΕΛ'!M87</f>
        <v>0</v>
      </c>
      <c r="N87" s="37">
        <f>'03.2024ΕΛ'!N87</f>
        <v>0</v>
      </c>
      <c r="O87" s="73">
        <f>'03.2024ΕΛ'!O87</f>
        <v>0</v>
      </c>
      <c r="P87" s="74">
        <f>'03.2024ΕΛ'!P87</f>
        <v>0</v>
      </c>
      <c r="Q87" s="74">
        <f>'03.2024ΕΛ'!Q87</f>
        <v>0</v>
      </c>
      <c r="R87" s="74">
        <f>'03.2024ΕΛ'!R87</f>
        <v>0</v>
      </c>
      <c r="S87" s="82">
        <f>'03.2024ΕΛ'!S87</f>
        <v>0</v>
      </c>
      <c r="T87" s="37">
        <f>'03.2024ΕΛ'!T87</f>
        <v>0</v>
      </c>
      <c r="U87" s="73">
        <f>'03.2024ΕΛ'!U87</f>
        <v>0</v>
      </c>
      <c r="V87" s="74">
        <f>'03.2024ΕΛ'!V87</f>
        <v>0</v>
      </c>
      <c r="W87" s="74">
        <f>'03.2024ΕΛ'!W87</f>
        <v>0</v>
      </c>
      <c r="X87" s="74">
        <f>'03.2024ΕΛ'!X87</f>
        <v>0</v>
      </c>
      <c r="Y87" s="82">
        <f>'03.2024ΕΛ'!Y87</f>
        <v>0</v>
      </c>
      <c r="Z87" s="37">
        <f>'03.2024ΕΛ'!Z87</f>
        <v>0</v>
      </c>
      <c r="AA87" s="73">
        <f>'03.2024ΕΛ'!AA87</f>
        <v>0</v>
      </c>
      <c r="AB87" s="74">
        <f>'03.2024ΕΛ'!AB87</f>
        <v>0</v>
      </c>
      <c r="AC87" s="74">
        <f>'03.2024ΕΛ'!AC87</f>
        <v>0</v>
      </c>
      <c r="AD87" s="74">
        <f>'03.2024ΕΛ'!AD87</f>
        <v>0</v>
      </c>
      <c r="AE87" s="82">
        <f>'03.2024ΕΛ'!AE87</f>
        <v>0</v>
      </c>
      <c r="AF87" s="37">
        <f>'03.2024ΕΛ'!AF87</f>
        <v>0</v>
      </c>
      <c r="AG87" s="73">
        <f>'03.2024ΕΛ'!AG87</f>
        <v>0</v>
      </c>
      <c r="AH87" s="74">
        <f>'03.2024ΕΛ'!AH87</f>
        <v>0</v>
      </c>
      <c r="AI87" s="74">
        <f>'03.2024ΕΛ'!AI87</f>
        <v>0</v>
      </c>
      <c r="AJ87" s="74">
        <f>'03.2024ΕΛ'!AJ87</f>
        <v>0</v>
      </c>
      <c r="AK87" s="82">
        <f>'03.2024ΕΛ'!AK87</f>
        <v>0</v>
      </c>
      <c r="AL87" s="37">
        <f>'03.2024ΕΛ'!AL87</f>
        <v>0</v>
      </c>
      <c r="AM87" s="73">
        <f>'03.2024ΕΛ'!AM87</f>
        <v>0</v>
      </c>
      <c r="AN87" s="74">
        <f>'03.2024ΕΛ'!AN87</f>
        <v>0</v>
      </c>
      <c r="AO87" s="74">
        <f>'03.2024ΕΛ'!AO87</f>
        <v>0</v>
      </c>
      <c r="AP87" s="74">
        <f>'03.2024ΕΛ'!AP87</f>
        <v>0</v>
      </c>
      <c r="AQ87" s="82">
        <f>'03.2024ΕΛ'!AQ87</f>
        <v>0</v>
      </c>
      <c r="AR87" s="37">
        <f>'03.2024ΕΛ'!AR87</f>
        <v>0</v>
      </c>
      <c r="AS87" s="73">
        <f>'03.2024ΕΛ'!AS87</f>
        <v>0</v>
      </c>
      <c r="AT87" s="74">
        <f>'03.2024ΕΛ'!AT87</f>
        <v>0</v>
      </c>
      <c r="AU87" s="74">
        <f>'03.2024ΕΛ'!AU87</f>
        <v>0</v>
      </c>
      <c r="AV87" s="74">
        <f>'03.2024ΕΛ'!AV87</f>
        <v>0</v>
      </c>
      <c r="AW87" s="82">
        <f>'03.2024ΕΛ'!AW87</f>
        <v>0</v>
      </c>
      <c r="AX87" s="37">
        <f>'03.2024ΕΛ'!AX87</f>
        <v>0</v>
      </c>
      <c r="AY87" s="73">
        <f>'03.2024ΕΛ'!AY87</f>
        <v>0</v>
      </c>
      <c r="AZ87" s="74">
        <f>'03.2024ΕΛ'!AZ87</f>
        <v>0</v>
      </c>
      <c r="BA87" s="74">
        <f>'03.2024ΕΛ'!BA87</f>
        <v>0</v>
      </c>
      <c r="BB87" s="74">
        <f>'03.2024ΕΛ'!BB87</f>
        <v>0</v>
      </c>
      <c r="BC87" s="82">
        <f>'03.2024ΕΛ'!BC87</f>
        <v>0</v>
      </c>
      <c r="BD87" s="37">
        <f>'03.2024ΕΛ'!BD87</f>
        <v>0</v>
      </c>
      <c r="BE87" s="73">
        <f>'03.2024ΕΛ'!BE87</f>
        <v>1</v>
      </c>
      <c r="BF87" s="74">
        <f>'03.2024ΕΛ'!BF87</f>
        <v>0</v>
      </c>
      <c r="BG87" s="74">
        <f>'03.2024ΕΛ'!BG87</f>
        <v>4218100</v>
      </c>
      <c r="BH87" s="74">
        <f>'03.2024ΕΛ'!BH87</f>
        <v>4218100</v>
      </c>
      <c r="BI87" s="82">
        <f>'03.2024ΕΛ'!BI87</f>
        <v>10282.99</v>
      </c>
      <c r="BJ87" s="37">
        <f>'03.2024ΕΛ'!BJ87</f>
        <v>10282.99</v>
      </c>
      <c r="BK87" s="73">
        <f>'03.2024ΕΛ'!BK87</f>
        <v>1</v>
      </c>
      <c r="BL87" s="74">
        <f>'03.2024ΕΛ'!BL87</f>
        <v>0</v>
      </c>
      <c r="BM87" s="74">
        <f>'03.2024ΕΛ'!BM87</f>
        <v>4218100</v>
      </c>
      <c r="BN87" s="74">
        <f>'03.2024ΕΛ'!BN87</f>
        <v>4218100</v>
      </c>
      <c r="BO87" s="82">
        <f>'03.2024ΕΛ'!BO87</f>
        <v>10282.99</v>
      </c>
      <c r="BP87" s="37">
        <f>'03.2024ΕΛ'!BP87</f>
        <v>10282.99</v>
      </c>
    </row>
    <row r="88" spans="1:68" ht="19.5" customHeight="1" outlineLevel="1" x14ac:dyDescent="0.3">
      <c r="A88" s="154"/>
      <c r="B88" s="139" t="s">
        <v>83</v>
      </c>
      <c r="C88" s="9">
        <f>'03.2024ΕΛ'!C88</f>
        <v>0</v>
      </c>
      <c r="D88" s="10">
        <f>'03.2024ΕΛ'!D88</f>
        <v>0</v>
      </c>
      <c r="E88" s="10">
        <f>'03.2024ΕΛ'!E88</f>
        <v>0</v>
      </c>
      <c r="F88" s="10">
        <f>'03.2024ΕΛ'!F88</f>
        <v>0</v>
      </c>
      <c r="G88" s="30">
        <f>'03.2024ΕΛ'!G88</f>
        <v>0</v>
      </c>
      <c r="H88" s="83">
        <f>'03.2024ΕΛ'!H88</f>
        <v>0</v>
      </c>
      <c r="I88" s="9">
        <f>'03.2024ΕΛ'!I88</f>
        <v>0</v>
      </c>
      <c r="J88" s="10">
        <f>'03.2024ΕΛ'!J88</f>
        <v>0</v>
      </c>
      <c r="K88" s="10">
        <f>'03.2024ΕΛ'!K88</f>
        <v>0</v>
      </c>
      <c r="L88" s="10">
        <f>'03.2024ΕΛ'!L88</f>
        <v>0</v>
      </c>
      <c r="M88" s="30">
        <f>'03.2024ΕΛ'!M88</f>
        <v>0</v>
      </c>
      <c r="N88" s="83">
        <f>'03.2024ΕΛ'!N88</f>
        <v>0</v>
      </c>
      <c r="O88" s="9">
        <f>'03.2024ΕΛ'!O88</f>
        <v>0</v>
      </c>
      <c r="P88" s="10">
        <f>'03.2024ΕΛ'!P88</f>
        <v>0</v>
      </c>
      <c r="Q88" s="10">
        <f>'03.2024ΕΛ'!Q88</f>
        <v>0</v>
      </c>
      <c r="R88" s="10">
        <f>'03.2024ΕΛ'!R88</f>
        <v>0</v>
      </c>
      <c r="S88" s="30">
        <f>'03.2024ΕΛ'!S88</f>
        <v>0</v>
      </c>
      <c r="T88" s="83">
        <f>'03.2024ΕΛ'!T88</f>
        <v>0</v>
      </c>
      <c r="U88" s="9">
        <f>'03.2024ΕΛ'!U88</f>
        <v>0</v>
      </c>
      <c r="V88" s="10">
        <f>'03.2024ΕΛ'!V88</f>
        <v>0</v>
      </c>
      <c r="W88" s="10">
        <f>'03.2024ΕΛ'!W88</f>
        <v>0</v>
      </c>
      <c r="X88" s="10">
        <f>'03.2024ΕΛ'!X88</f>
        <v>0</v>
      </c>
      <c r="Y88" s="30">
        <f>'03.2024ΕΛ'!Y88</f>
        <v>0</v>
      </c>
      <c r="Z88" s="83">
        <f>'03.2024ΕΛ'!Z88</f>
        <v>0</v>
      </c>
      <c r="AA88" s="9">
        <f>'03.2024ΕΛ'!AA88</f>
        <v>0</v>
      </c>
      <c r="AB88" s="10">
        <f>'03.2024ΕΛ'!AB88</f>
        <v>0</v>
      </c>
      <c r="AC88" s="10">
        <f>'03.2024ΕΛ'!AC88</f>
        <v>0</v>
      </c>
      <c r="AD88" s="10">
        <f>'03.2024ΕΛ'!AD88</f>
        <v>0</v>
      </c>
      <c r="AE88" s="30">
        <f>'03.2024ΕΛ'!AE88</f>
        <v>0</v>
      </c>
      <c r="AF88" s="83">
        <f>'03.2024ΕΛ'!AF88</f>
        <v>0</v>
      </c>
      <c r="AG88" s="9">
        <f>'03.2024ΕΛ'!AG88</f>
        <v>0</v>
      </c>
      <c r="AH88" s="10">
        <f>'03.2024ΕΛ'!AH88</f>
        <v>0</v>
      </c>
      <c r="AI88" s="10">
        <f>'03.2024ΕΛ'!AI88</f>
        <v>0</v>
      </c>
      <c r="AJ88" s="10">
        <f>'03.2024ΕΛ'!AJ88</f>
        <v>0</v>
      </c>
      <c r="AK88" s="30">
        <f>'03.2024ΕΛ'!AK88</f>
        <v>0</v>
      </c>
      <c r="AL88" s="83">
        <f>'03.2024ΕΛ'!AL88</f>
        <v>0</v>
      </c>
      <c r="AM88" s="9">
        <f>'03.2024ΕΛ'!AM88</f>
        <v>0</v>
      </c>
      <c r="AN88" s="10">
        <f>'03.2024ΕΛ'!AN88</f>
        <v>0</v>
      </c>
      <c r="AO88" s="10">
        <f>'03.2024ΕΛ'!AO88</f>
        <v>0</v>
      </c>
      <c r="AP88" s="10">
        <f>'03.2024ΕΛ'!AP88</f>
        <v>0</v>
      </c>
      <c r="AQ88" s="30">
        <f>'03.2024ΕΛ'!AQ88</f>
        <v>0</v>
      </c>
      <c r="AR88" s="83">
        <f>'03.2024ΕΛ'!AR88</f>
        <v>0</v>
      </c>
      <c r="AS88" s="9">
        <f>'03.2024ΕΛ'!AS88</f>
        <v>0</v>
      </c>
      <c r="AT88" s="10">
        <f>'03.2024ΕΛ'!AT88</f>
        <v>0</v>
      </c>
      <c r="AU88" s="10">
        <f>'03.2024ΕΛ'!AU88</f>
        <v>0</v>
      </c>
      <c r="AV88" s="10">
        <f>'03.2024ΕΛ'!AV88</f>
        <v>0</v>
      </c>
      <c r="AW88" s="30">
        <f>'03.2024ΕΛ'!AW88</f>
        <v>0</v>
      </c>
      <c r="AX88" s="83">
        <f>'03.2024ΕΛ'!AX88</f>
        <v>0</v>
      </c>
      <c r="AY88" s="9">
        <f>'03.2024ΕΛ'!AY88</f>
        <v>0</v>
      </c>
      <c r="AZ88" s="10">
        <f>'03.2024ΕΛ'!AZ88</f>
        <v>0</v>
      </c>
      <c r="BA88" s="10">
        <f>'03.2024ΕΛ'!BA88</f>
        <v>0</v>
      </c>
      <c r="BB88" s="10">
        <f>'03.2024ΕΛ'!BB88</f>
        <v>0</v>
      </c>
      <c r="BC88" s="30">
        <f>'03.2024ΕΛ'!BC88</f>
        <v>0</v>
      </c>
      <c r="BD88" s="83">
        <f>'03.2024ΕΛ'!BD88</f>
        <v>0</v>
      </c>
      <c r="BE88" s="9">
        <f>'03.2024ΕΛ'!BE88</f>
        <v>0</v>
      </c>
      <c r="BF88" s="10">
        <f>'03.2024ΕΛ'!BF88</f>
        <v>0</v>
      </c>
      <c r="BG88" s="10">
        <f>'03.2024ΕΛ'!BG88</f>
        <v>0</v>
      </c>
      <c r="BH88" s="10">
        <f>'03.2024ΕΛ'!BH88</f>
        <v>0</v>
      </c>
      <c r="BI88" s="30">
        <f>'03.2024ΕΛ'!BI88</f>
        <v>0</v>
      </c>
      <c r="BJ88" s="83">
        <f>'03.2024ΕΛ'!BJ88</f>
        <v>0</v>
      </c>
      <c r="BK88" s="9">
        <f>'03.2024ΕΛ'!BK88</f>
        <v>0</v>
      </c>
      <c r="BL88" s="10">
        <f>'03.2024ΕΛ'!BL88</f>
        <v>0</v>
      </c>
      <c r="BM88" s="10">
        <f>'03.2024ΕΛ'!BM88</f>
        <v>0</v>
      </c>
      <c r="BN88" s="10">
        <f>'03.2024ΕΛ'!BN88</f>
        <v>0</v>
      </c>
      <c r="BO88" s="30">
        <f>'03.2024ΕΛ'!BO88</f>
        <v>0</v>
      </c>
      <c r="BP88" s="83">
        <f>'03.2024ΕΛ'!BP88</f>
        <v>0</v>
      </c>
    </row>
    <row r="89" spans="1:68" ht="19.5" customHeight="1" outlineLevel="1" x14ac:dyDescent="0.3">
      <c r="A89" s="154"/>
      <c r="B89" s="139" t="s">
        <v>84</v>
      </c>
      <c r="C89" s="9">
        <f>'03.2024ΕΛ'!C89</f>
        <v>0</v>
      </c>
      <c r="D89" s="10">
        <f>'03.2024ΕΛ'!D89</f>
        <v>0</v>
      </c>
      <c r="E89" s="10">
        <f>'03.2024ΕΛ'!E89</f>
        <v>0</v>
      </c>
      <c r="F89" s="10">
        <f>'03.2024ΕΛ'!F89</f>
        <v>0</v>
      </c>
      <c r="G89" s="30">
        <f>'03.2024ΕΛ'!G89</f>
        <v>0</v>
      </c>
      <c r="H89" s="83">
        <f>'03.2024ΕΛ'!H89</f>
        <v>0</v>
      </c>
      <c r="I89" s="9">
        <f>'03.2024ΕΛ'!I89</f>
        <v>0</v>
      </c>
      <c r="J89" s="10">
        <f>'03.2024ΕΛ'!J89</f>
        <v>0</v>
      </c>
      <c r="K89" s="10">
        <f>'03.2024ΕΛ'!K89</f>
        <v>0</v>
      </c>
      <c r="L89" s="10">
        <f>'03.2024ΕΛ'!L89</f>
        <v>0</v>
      </c>
      <c r="M89" s="30">
        <f>'03.2024ΕΛ'!M89</f>
        <v>0</v>
      </c>
      <c r="N89" s="83">
        <f>'03.2024ΕΛ'!N89</f>
        <v>0</v>
      </c>
      <c r="O89" s="9">
        <f>'03.2024ΕΛ'!O89</f>
        <v>0</v>
      </c>
      <c r="P89" s="10">
        <f>'03.2024ΕΛ'!P89</f>
        <v>0</v>
      </c>
      <c r="Q89" s="10">
        <f>'03.2024ΕΛ'!Q89</f>
        <v>0</v>
      </c>
      <c r="R89" s="10">
        <f>'03.2024ΕΛ'!R89</f>
        <v>0</v>
      </c>
      <c r="S89" s="30">
        <f>'03.2024ΕΛ'!S89</f>
        <v>0</v>
      </c>
      <c r="T89" s="83">
        <f>'03.2024ΕΛ'!T89</f>
        <v>0</v>
      </c>
      <c r="U89" s="9">
        <f>'03.2024ΕΛ'!U89</f>
        <v>0</v>
      </c>
      <c r="V89" s="10">
        <f>'03.2024ΕΛ'!V89</f>
        <v>0</v>
      </c>
      <c r="W89" s="10">
        <f>'03.2024ΕΛ'!W89</f>
        <v>0</v>
      </c>
      <c r="X89" s="10">
        <f>'03.2024ΕΛ'!X89</f>
        <v>0</v>
      </c>
      <c r="Y89" s="30">
        <f>'03.2024ΕΛ'!Y89</f>
        <v>0</v>
      </c>
      <c r="Z89" s="83">
        <f>'03.2024ΕΛ'!Z89</f>
        <v>0</v>
      </c>
      <c r="AA89" s="9">
        <f>'03.2024ΕΛ'!AA89</f>
        <v>0</v>
      </c>
      <c r="AB89" s="10">
        <f>'03.2024ΕΛ'!AB89</f>
        <v>0</v>
      </c>
      <c r="AC89" s="10">
        <f>'03.2024ΕΛ'!AC89</f>
        <v>0</v>
      </c>
      <c r="AD89" s="10">
        <f>'03.2024ΕΛ'!AD89</f>
        <v>0</v>
      </c>
      <c r="AE89" s="30">
        <f>'03.2024ΕΛ'!AE89</f>
        <v>0</v>
      </c>
      <c r="AF89" s="83">
        <f>'03.2024ΕΛ'!AF89</f>
        <v>0</v>
      </c>
      <c r="AG89" s="9">
        <f>'03.2024ΕΛ'!AG89</f>
        <v>0</v>
      </c>
      <c r="AH89" s="10">
        <f>'03.2024ΕΛ'!AH89</f>
        <v>0</v>
      </c>
      <c r="AI89" s="10">
        <f>'03.2024ΕΛ'!AI89</f>
        <v>0</v>
      </c>
      <c r="AJ89" s="10">
        <f>'03.2024ΕΛ'!AJ89</f>
        <v>0</v>
      </c>
      <c r="AK89" s="30">
        <f>'03.2024ΕΛ'!AK89</f>
        <v>0</v>
      </c>
      <c r="AL89" s="83">
        <f>'03.2024ΕΛ'!AL89</f>
        <v>0</v>
      </c>
      <c r="AM89" s="9">
        <f>'03.2024ΕΛ'!AM89</f>
        <v>0</v>
      </c>
      <c r="AN89" s="10">
        <f>'03.2024ΕΛ'!AN89</f>
        <v>0</v>
      </c>
      <c r="AO89" s="10">
        <f>'03.2024ΕΛ'!AO89</f>
        <v>0</v>
      </c>
      <c r="AP89" s="10">
        <f>'03.2024ΕΛ'!AP89</f>
        <v>0</v>
      </c>
      <c r="AQ89" s="30">
        <f>'03.2024ΕΛ'!AQ89</f>
        <v>0</v>
      </c>
      <c r="AR89" s="83">
        <f>'03.2024ΕΛ'!AR89</f>
        <v>0</v>
      </c>
      <c r="AS89" s="9">
        <f>'03.2024ΕΛ'!AS89</f>
        <v>0</v>
      </c>
      <c r="AT89" s="10">
        <f>'03.2024ΕΛ'!AT89</f>
        <v>0</v>
      </c>
      <c r="AU89" s="10">
        <f>'03.2024ΕΛ'!AU89</f>
        <v>0</v>
      </c>
      <c r="AV89" s="10">
        <f>'03.2024ΕΛ'!AV89</f>
        <v>0</v>
      </c>
      <c r="AW89" s="30">
        <f>'03.2024ΕΛ'!AW89</f>
        <v>0</v>
      </c>
      <c r="AX89" s="83">
        <f>'03.2024ΕΛ'!AX89</f>
        <v>0</v>
      </c>
      <c r="AY89" s="9">
        <f>'03.2024ΕΛ'!AY89</f>
        <v>0</v>
      </c>
      <c r="AZ89" s="10">
        <f>'03.2024ΕΛ'!AZ89</f>
        <v>0</v>
      </c>
      <c r="BA89" s="10">
        <f>'03.2024ΕΛ'!BA89</f>
        <v>0</v>
      </c>
      <c r="BB89" s="10">
        <f>'03.2024ΕΛ'!BB89</f>
        <v>0</v>
      </c>
      <c r="BC89" s="30">
        <f>'03.2024ΕΛ'!BC89</f>
        <v>0</v>
      </c>
      <c r="BD89" s="83">
        <f>'03.2024ΕΛ'!BD89</f>
        <v>0</v>
      </c>
      <c r="BE89" s="9">
        <f>'03.2024ΕΛ'!BE89</f>
        <v>0</v>
      </c>
      <c r="BF89" s="10">
        <f>'03.2024ΕΛ'!BF89</f>
        <v>0</v>
      </c>
      <c r="BG89" s="10">
        <f>'03.2024ΕΛ'!BG89</f>
        <v>0</v>
      </c>
      <c r="BH89" s="10">
        <f>'03.2024ΕΛ'!BH89</f>
        <v>0</v>
      </c>
      <c r="BI89" s="30">
        <f>'03.2024ΕΛ'!BI89</f>
        <v>0</v>
      </c>
      <c r="BJ89" s="83">
        <f>'03.2024ΕΛ'!BJ89</f>
        <v>0</v>
      </c>
      <c r="BK89" s="9">
        <f>'03.2024ΕΛ'!BK89</f>
        <v>0</v>
      </c>
      <c r="BL89" s="10">
        <f>'03.2024ΕΛ'!BL89</f>
        <v>0</v>
      </c>
      <c r="BM89" s="10">
        <f>'03.2024ΕΛ'!BM89</f>
        <v>0</v>
      </c>
      <c r="BN89" s="10">
        <f>'03.2024ΕΛ'!BN89</f>
        <v>0</v>
      </c>
      <c r="BO89" s="30">
        <f>'03.2024ΕΛ'!BO89</f>
        <v>0</v>
      </c>
      <c r="BP89" s="83">
        <f>'03.2024ΕΛ'!BP89</f>
        <v>0</v>
      </c>
    </row>
    <row r="90" spans="1:68" ht="19.5" customHeight="1" outlineLevel="1" x14ac:dyDescent="0.3">
      <c r="A90" s="154"/>
      <c r="B90" s="139" t="s">
        <v>29</v>
      </c>
      <c r="C90" s="9">
        <f>'03.2024ΕΛ'!C90</f>
        <v>0</v>
      </c>
      <c r="D90" s="10">
        <f>'03.2024ΕΛ'!D90</f>
        <v>0</v>
      </c>
      <c r="E90" s="10">
        <f>'03.2024ΕΛ'!E90</f>
        <v>0</v>
      </c>
      <c r="F90" s="10">
        <f>'03.2024ΕΛ'!F90</f>
        <v>0</v>
      </c>
      <c r="G90" s="30">
        <f>'03.2024ΕΛ'!G90</f>
        <v>0</v>
      </c>
      <c r="H90" s="83">
        <f>'03.2024ΕΛ'!H90</f>
        <v>0</v>
      </c>
      <c r="I90" s="9">
        <f>'03.2024ΕΛ'!I90</f>
        <v>0</v>
      </c>
      <c r="J90" s="10">
        <f>'03.2024ΕΛ'!J90</f>
        <v>0</v>
      </c>
      <c r="K90" s="10">
        <f>'03.2024ΕΛ'!K90</f>
        <v>0</v>
      </c>
      <c r="L90" s="10">
        <f>'03.2024ΕΛ'!L90</f>
        <v>0</v>
      </c>
      <c r="M90" s="30">
        <f>'03.2024ΕΛ'!M90</f>
        <v>0</v>
      </c>
      <c r="N90" s="83">
        <f>'03.2024ΕΛ'!N90</f>
        <v>0</v>
      </c>
      <c r="O90" s="9">
        <f>'03.2024ΕΛ'!O90</f>
        <v>0</v>
      </c>
      <c r="P90" s="10">
        <f>'03.2024ΕΛ'!P90</f>
        <v>0</v>
      </c>
      <c r="Q90" s="10">
        <f>'03.2024ΕΛ'!Q90</f>
        <v>0</v>
      </c>
      <c r="R90" s="10">
        <f>'03.2024ΕΛ'!R90</f>
        <v>0</v>
      </c>
      <c r="S90" s="30">
        <f>'03.2024ΕΛ'!S90</f>
        <v>0</v>
      </c>
      <c r="T90" s="83">
        <f>'03.2024ΕΛ'!T90</f>
        <v>0</v>
      </c>
      <c r="U90" s="9">
        <f>'03.2024ΕΛ'!U90</f>
        <v>0</v>
      </c>
      <c r="V90" s="10">
        <f>'03.2024ΕΛ'!V90</f>
        <v>0</v>
      </c>
      <c r="W90" s="10">
        <f>'03.2024ΕΛ'!W90</f>
        <v>0</v>
      </c>
      <c r="X90" s="10">
        <f>'03.2024ΕΛ'!X90</f>
        <v>0</v>
      </c>
      <c r="Y90" s="30">
        <f>'03.2024ΕΛ'!Y90</f>
        <v>0</v>
      </c>
      <c r="Z90" s="83">
        <f>'03.2024ΕΛ'!Z90</f>
        <v>0</v>
      </c>
      <c r="AA90" s="9">
        <f>'03.2024ΕΛ'!AA90</f>
        <v>0</v>
      </c>
      <c r="AB90" s="10">
        <f>'03.2024ΕΛ'!AB90</f>
        <v>0</v>
      </c>
      <c r="AC90" s="10">
        <f>'03.2024ΕΛ'!AC90</f>
        <v>0</v>
      </c>
      <c r="AD90" s="10">
        <f>'03.2024ΕΛ'!AD90</f>
        <v>0</v>
      </c>
      <c r="AE90" s="30">
        <f>'03.2024ΕΛ'!AE90</f>
        <v>0</v>
      </c>
      <c r="AF90" s="83">
        <f>'03.2024ΕΛ'!AF90</f>
        <v>0</v>
      </c>
      <c r="AG90" s="9">
        <f>'03.2024ΕΛ'!AG90</f>
        <v>0</v>
      </c>
      <c r="AH90" s="10">
        <f>'03.2024ΕΛ'!AH90</f>
        <v>0</v>
      </c>
      <c r="AI90" s="10">
        <f>'03.2024ΕΛ'!AI90</f>
        <v>0</v>
      </c>
      <c r="AJ90" s="10">
        <f>'03.2024ΕΛ'!AJ90</f>
        <v>0</v>
      </c>
      <c r="AK90" s="30">
        <f>'03.2024ΕΛ'!AK90</f>
        <v>0</v>
      </c>
      <c r="AL90" s="83">
        <f>'03.2024ΕΛ'!AL90</f>
        <v>0</v>
      </c>
      <c r="AM90" s="9">
        <f>'03.2024ΕΛ'!AM90</f>
        <v>0</v>
      </c>
      <c r="AN90" s="10">
        <f>'03.2024ΕΛ'!AN90</f>
        <v>0</v>
      </c>
      <c r="AO90" s="10">
        <f>'03.2024ΕΛ'!AO90</f>
        <v>0</v>
      </c>
      <c r="AP90" s="10">
        <f>'03.2024ΕΛ'!AP90</f>
        <v>0</v>
      </c>
      <c r="AQ90" s="30">
        <f>'03.2024ΕΛ'!AQ90</f>
        <v>0</v>
      </c>
      <c r="AR90" s="83">
        <f>'03.2024ΕΛ'!AR90</f>
        <v>0</v>
      </c>
      <c r="AS90" s="9">
        <f>'03.2024ΕΛ'!AS90</f>
        <v>0</v>
      </c>
      <c r="AT90" s="10">
        <f>'03.2024ΕΛ'!AT90</f>
        <v>0</v>
      </c>
      <c r="AU90" s="10">
        <f>'03.2024ΕΛ'!AU90</f>
        <v>0</v>
      </c>
      <c r="AV90" s="10">
        <f>'03.2024ΕΛ'!AV90</f>
        <v>0</v>
      </c>
      <c r="AW90" s="30">
        <f>'03.2024ΕΛ'!AW90</f>
        <v>0</v>
      </c>
      <c r="AX90" s="83">
        <f>'03.2024ΕΛ'!AX90</f>
        <v>0</v>
      </c>
      <c r="AY90" s="9">
        <f>'03.2024ΕΛ'!AY90</f>
        <v>0</v>
      </c>
      <c r="AZ90" s="10">
        <f>'03.2024ΕΛ'!AZ90</f>
        <v>0</v>
      </c>
      <c r="BA90" s="10">
        <f>'03.2024ΕΛ'!BA90</f>
        <v>0</v>
      </c>
      <c r="BB90" s="10">
        <f>'03.2024ΕΛ'!BB90</f>
        <v>0</v>
      </c>
      <c r="BC90" s="30">
        <f>'03.2024ΕΛ'!BC90</f>
        <v>0</v>
      </c>
      <c r="BD90" s="83">
        <f>'03.2024ΕΛ'!BD90</f>
        <v>0</v>
      </c>
      <c r="BE90" s="9">
        <f>'03.2024ΕΛ'!BE90</f>
        <v>0</v>
      </c>
      <c r="BF90" s="10">
        <f>'03.2024ΕΛ'!BF90</f>
        <v>0</v>
      </c>
      <c r="BG90" s="10">
        <f>'03.2024ΕΛ'!BG90</f>
        <v>0</v>
      </c>
      <c r="BH90" s="10">
        <f>'03.2024ΕΛ'!BH90</f>
        <v>0</v>
      </c>
      <c r="BI90" s="30">
        <f>'03.2024ΕΛ'!BI90</f>
        <v>0</v>
      </c>
      <c r="BJ90" s="83">
        <f>'03.2024ΕΛ'!BJ90</f>
        <v>0</v>
      </c>
      <c r="BK90" s="9">
        <f>'03.2024ΕΛ'!BK90</f>
        <v>0</v>
      </c>
      <c r="BL90" s="10">
        <f>'03.2024ΕΛ'!BL90</f>
        <v>0</v>
      </c>
      <c r="BM90" s="10">
        <f>'03.2024ΕΛ'!BM90</f>
        <v>0</v>
      </c>
      <c r="BN90" s="10">
        <f>'03.2024ΕΛ'!BN90</f>
        <v>0</v>
      </c>
      <c r="BO90" s="30">
        <f>'03.2024ΕΛ'!BO90</f>
        <v>0</v>
      </c>
      <c r="BP90" s="83">
        <f>'03.2024ΕΛ'!BP90</f>
        <v>0</v>
      </c>
    </row>
    <row r="91" spans="1:68" ht="19.5" customHeight="1" outlineLevel="1" x14ac:dyDescent="0.3">
      <c r="A91" s="154"/>
      <c r="B91" s="139" t="s">
        <v>85</v>
      </c>
      <c r="C91" s="9">
        <f>'03.2024ΕΛ'!C91</f>
        <v>0</v>
      </c>
      <c r="D91" s="10">
        <f>'03.2024ΕΛ'!D91</f>
        <v>0</v>
      </c>
      <c r="E91" s="10">
        <f>'03.2024ΕΛ'!E91</f>
        <v>0</v>
      </c>
      <c r="F91" s="10">
        <f>'03.2024ΕΛ'!F91</f>
        <v>0</v>
      </c>
      <c r="G91" s="30">
        <f>'03.2024ΕΛ'!G91</f>
        <v>0</v>
      </c>
      <c r="H91" s="83">
        <f>'03.2024ΕΛ'!H91</f>
        <v>0</v>
      </c>
      <c r="I91" s="9">
        <f>'03.2024ΕΛ'!I91</f>
        <v>0</v>
      </c>
      <c r="J91" s="10">
        <f>'03.2024ΕΛ'!J91</f>
        <v>0</v>
      </c>
      <c r="K91" s="10">
        <f>'03.2024ΕΛ'!K91</f>
        <v>0</v>
      </c>
      <c r="L91" s="10">
        <f>'03.2024ΕΛ'!L91</f>
        <v>0</v>
      </c>
      <c r="M91" s="30">
        <f>'03.2024ΕΛ'!M91</f>
        <v>0</v>
      </c>
      <c r="N91" s="83">
        <f>'03.2024ΕΛ'!N91</f>
        <v>0</v>
      </c>
      <c r="O91" s="9">
        <f>'03.2024ΕΛ'!O91</f>
        <v>0</v>
      </c>
      <c r="P91" s="10">
        <f>'03.2024ΕΛ'!P91</f>
        <v>0</v>
      </c>
      <c r="Q91" s="10">
        <f>'03.2024ΕΛ'!Q91</f>
        <v>0</v>
      </c>
      <c r="R91" s="10">
        <f>'03.2024ΕΛ'!R91</f>
        <v>0</v>
      </c>
      <c r="S91" s="30">
        <f>'03.2024ΕΛ'!S91</f>
        <v>0</v>
      </c>
      <c r="T91" s="83">
        <f>'03.2024ΕΛ'!T91</f>
        <v>0</v>
      </c>
      <c r="U91" s="9">
        <f>'03.2024ΕΛ'!U91</f>
        <v>0</v>
      </c>
      <c r="V91" s="10">
        <f>'03.2024ΕΛ'!V91</f>
        <v>0</v>
      </c>
      <c r="W91" s="10">
        <f>'03.2024ΕΛ'!W91</f>
        <v>0</v>
      </c>
      <c r="X91" s="10">
        <f>'03.2024ΕΛ'!X91</f>
        <v>0</v>
      </c>
      <c r="Y91" s="30">
        <f>'03.2024ΕΛ'!Y91</f>
        <v>0</v>
      </c>
      <c r="Z91" s="83">
        <f>'03.2024ΕΛ'!Z91</f>
        <v>0</v>
      </c>
      <c r="AA91" s="9">
        <f>'03.2024ΕΛ'!AA91</f>
        <v>0</v>
      </c>
      <c r="AB91" s="10">
        <f>'03.2024ΕΛ'!AB91</f>
        <v>0</v>
      </c>
      <c r="AC91" s="10">
        <f>'03.2024ΕΛ'!AC91</f>
        <v>0</v>
      </c>
      <c r="AD91" s="10">
        <f>'03.2024ΕΛ'!AD91</f>
        <v>0</v>
      </c>
      <c r="AE91" s="30">
        <f>'03.2024ΕΛ'!AE91</f>
        <v>0</v>
      </c>
      <c r="AF91" s="83">
        <f>'03.2024ΕΛ'!AF91</f>
        <v>0</v>
      </c>
      <c r="AG91" s="9">
        <f>'03.2024ΕΛ'!AG91</f>
        <v>0</v>
      </c>
      <c r="AH91" s="10">
        <f>'03.2024ΕΛ'!AH91</f>
        <v>0</v>
      </c>
      <c r="AI91" s="10">
        <f>'03.2024ΕΛ'!AI91</f>
        <v>0</v>
      </c>
      <c r="AJ91" s="10">
        <f>'03.2024ΕΛ'!AJ91</f>
        <v>0</v>
      </c>
      <c r="AK91" s="30">
        <f>'03.2024ΕΛ'!AK91</f>
        <v>0</v>
      </c>
      <c r="AL91" s="83">
        <f>'03.2024ΕΛ'!AL91</f>
        <v>0</v>
      </c>
      <c r="AM91" s="9">
        <f>'03.2024ΕΛ'!AM91</f>
        <v>0</v>
      </c>
      <c r="AN91" s="10">
        <f>'03.2024ΕΛ'!AN91</f>
        <v>0</v>
      </c>
      <c r="AO91" s="10">
        <f>'03.2024ΕΛ'!AO91</f>
        <v>0</v>
      </c>
      <c r="AP91" s="10">
        <f>'03.2024ΕΛ'!AP91</f>
        <v>0</v>
      </c>
      <c r="AQ91" s="30">
        <f>'03.2024ΕΛ'!AQ91</f>
        <v>0</v>
      </c>
      <c r="AR91" s="83">
        <f>'03.2024ΕΛ'!AR91</f>
        <v>0</v>
      </c>
      <c r="AS91" s="9">
        <f>'03.2024ΕΛ'!AS91</f>
        <v>0</v>
      </c>
      <c r="AT91" s="10">
        <f>'03.2024ΕΛ'!AT91</f>
        <v>0</v>
      </c>
      <c r="AU91" s="10">
        <f>'03.2024ΕΛ'!AU91</f>
        <v>0</v>
      </c>
      <c r="AV91" s="10">
        <f>'03.2024ΕΛ'!AV91</f>
        <v>0</v>
      </c>
      <c r="AW91" s="30">
        <f>'03.2024ΕΛ'!AW91</f>
        <v>0</v>
      </c>
      <c r="AX91" s="83">
        <f>'03.2024ΕΛ'!AX91</f>
        <v>0</v>
      </c>
      <c r="AY91" s="9">
        <f>'03.2024ΕΛ'!AY91</f>
        <v>0</v>
      </c>
      <c r="AZ91" s="10">
        <f>'03.2024ΕΛ'!AZ91</f>
        <v>0</v>
      </c>
      <c r="BA91" s="10">
        <f>'03.2024ΕΛ'!BA91</f>
        <v>0</v>
      </c>
      <c r="BB91" s="10">
        <f>'03.2024ΕΛ'!BB91</f>
        <v>0</v>
      </c>
      <c r="BC91" s="30">
        <f>'03.2024ΕΛ'!BC91</f>
        <v>0</v>
      </c>
      <c r="BD91" s="83">
        <f>'03.2024ΕΛ'!BD91</f>
        <v>0</v>
      </c>
      <c r="BE91" s="9">
        <f>'03.2024ΕΛ'!BE91</f>
        <v>1</v>
      </c>
      <c r="BF91" s="10">
        <f>'03.2024ΕΛ'!BF91</f>
        <v>0</v>
      </c>
      <c r="BG91" s="10">
        <f>'03.2024ΕΛ'!BG91</f>
        <v>4218100</v>
      </c>
      <c r="BH91" s="10">
        <f>'03.2024ΕΛ'!BH91</f>
        <v>4218100</v>
      </c>
      <c r="BI91" s="30">
        <f>'03.2024ΕΛ'!BI91</f>
        <v>10282.99</v>
      </c>
      <c r="BJ91" s="83">
        <f>'03.2024ΕΛ'!BJ91</f>
        <v>10282.99</v>
      </c>
      <c r="BK91" s="9">
        <f>'03.2024ΕΛ'!BK91</f>
        <v>1</v>
      </c>
      <c r="BL91" s="10">
        <f>'03.2024ΕΛ'!BL91</f>
        <v>0</v>
      </c>
      <c r="BM91" s="10">
        <f>'03.2024ΕΛ'!BM91</f>
        <v>4218100</v>
      </c>
      <c r="BN91" s="10">
        <f>'03.2024ΕΛ'!BN91</f>
        <v>4218100</v>
      </c>
      <c r="BO91" s="30">
        <f>'03.2024ΕΛ'!BO91</f>
        <v>10282.99</v>
      </c>
      <c r="BP91" s="83">
        <f>'03.2024ΕΛ'!BP91</f>
        <v>10282.99</v>
      </c>
    </row>
    <row r="92" spans="1:68" ht="19.5" customHeight="1" outlineLevel="1" thickBot="1" x14ac:dyDescent="0.35">
      <c r="A92" s="155"/>
      <c r="B92" s="139" t="s">
        <v>86</v>
      </c>
      <c r="C92" s="160">
        <f>'03.2024ΕΛ'!C92</f>
        <v>0</v>
      </c>
      <c r="D92" s="148">
        <f>'03.2024ΕΛ'!D92</f>
        <v>0</v>
      </c>
      <c r="E92" s="157">
        <f>'03.2024ΕΛ'!E92</f>
        <v>0</v>
      </c>
      <c r="F92" s="10">
        <f>'03.2024ΕΛ'!F92</f>
        <v>0</v>
      </c>
      <c r="G92" s="140">
        <f>'03.2024ΕΛ'!G92</f>
        <v>0</v>
      </c>
      <c r="H92" s="83">
        <f>'03.2024ΕΛ'!H92</f>
        <v>0</v>
      </c>
      <c r="I92" s="160">
        <f>'03.2024ΕΛ'!I92</f>
        <v>0</v>
      </c>
      <c r="J92" s="148">
        <f>'03.2024ΕΛ'!J92</f>
        <v>0</v>
      </c>
      <c r="K92" s="157">
        <f>'03.2024ΕΛ'!K92</f>
        <v>0</v>
      </c>
      <c r="L92" s="10">
        <f>'03.2024ΕΛ'!L92</f>
        <v>0</v>
      </c>
      <c r="M92" s="140">
        <f>'03.2024ΕΛ'!M92</f>
        <v>0</v>
      </c>
      <c r="N92" s="83">
        <f>'03.2024ΕΛ'!N92</f>
        <v>0</v>
      </c>
      <c r="O92" s="160">
        <f>'03.2024ΕΛ'!O92</f>
        <v>0</v>
      </c>
      <c r="P92" s="148">
        <f>'03.2024ΕΛ'!P92</f>
        <v>0</v>
      </c>
      <c r="Q92" s="157">
        <f>'03.2024ΕΛ'!Q92</f>
        <v>0</v>
      </c>
      <c r="R92" s="10">
        <f>'03.2024ΕΛ'!R92</f>
        <v>0</v>
      </c>
      <c r="S92" s="140">
        <f>'03.2024ΕΛ'!S92</f>
        <v>0</v>
      </c>
      <c r="T92" s="83">
        <f>'03.2024ΕΛ'!T92</f>
        <v>0</v>
      </c>
      <c r="U92" s="160">
        <f>'03.2024ΕΛ'!U92</f>
        <v>0</v>
      </c>
      <c r="V92" s="148">
        <f>'03.2024ΕΛ'!V92</f>
        <v>0</v>
      </c>
      <c r="W92" s="157">
        <f>'03.2024ΕΛ'!W92</f>
        <v>0</v>
      </c>
      <c r="X92" s="10">
        <f>'03.2024ΕΛ'!X92</f>
        <v>0</v>
      </c>
      <c r="Y92" s="140">
        <f>'03.2024ΕΛ'!Y92</f>
        <v>0</v>
      </c>
      <c r="Z92" s="83">
        <f>'03.2024ΕΛ'!Z92</f>
        <v>0</v>
      </c>
      <c r="AA92" s="160">
        <f>'03.2024ΕΛ'!AA92</f>
        <v>0</v>
      </c>
      <c r="AB92" s="148">
        <f>'03.2024ΕΛ'!AB92</f>
        <v>0</v>
      </c>
      <c r="AC92" s="157">
        <f>'03.2024ΕΛ'!AC92</f>
        <v>0</v>
      </c>
      <c r="AD92" s="10">
        <f>'03.2024ΕΛ'!AD92</f>
        <v>0</v>
      </c>
      <c r="AE92" s="140">
        <f>'03.2024ΕΛ'!AE92</f>
        <v>0</v>
      </c>
      <c r="AF92" s="83">
        <f>'03.2024ΕΛ'!AF92</f>
        <v>0</v>
      </c>
      <c r="AG92" s="160">
        <f>'03.2024ΕΛ'!AG92</f>
        <v>0</v>
      </c>
      <c r="AH92" s="148">
        <f>'03.2024ΕΛ'!AH92</f>
        <v>0</v>
      </c>
      <c r="AI92" s="157">
        <f>'03.2024ΕΛ'!AI92</f>
        <v>0</v>
      </c>
      <c r="AJ92" s="10">
        <f>'03.2024ΕΛ'!AJ92</f>
        <v>0</v>
      </c>
      <c r="AK92" s="140">
        <f>'03.2024ΕΛ'!AK92</f>
        <v>0</v>
      </c>
      <c r="AL92" s="83">
        <f>'03.2024ΕΛ'!AL92</f>
        <v>0</v>
      </c>
      <c r="AM92" s="160">
        <f>'03.2024ΕΛ'!AM92</f>
        <v>0</v>
      </c>
      <c r="AN92" s="148">
        <f>'03.2024ΕΛ'!AN92</f>
        <v>0</v>
      </c>
      <c r="AO92" s="157">
        <f>'03.2024ΕΛ'!AO92</f>
        <v>0</v>
      </c>
      <c r="AP92" s="10">
        <f>'03.2024ΕΛ'!AP92</f>
        <v>0</v>
      </c>
      <c r="AQ92" s="140">
        <f>'03.2024ΕΛ'!AQ92</f>
        <v>0</v>
      </c>
      <c r="AR92" s="83">
        <f>'03.2024ΕΛ'!AR92</f>
        <v>0</v>
      </c>
      <c r="AS92" s="160">
        <f>'03.2024ΕΛ'!AS92</f>
        <v>0</v>
      </c>
      <c r="AT92" s="148">
        <f>'03.2024ΕΛ'!AT92</f>
        <v>0</v>
      </c>
      <c r="AU92" s="157">
        <f>'03.2024ΕΛ'!AU92</f>
        <v>0</v>
      </c>
      <c r="AV92" s="10">
        <f>'03.2024ΕΛ'!AV92</f>
        <v>0</v>
      </c>
      <c r="AW92" s="140">
        <f>'03.2024ΕΛ'!AW92</f>
        <v>0</v>
      </c>
      <c r="AX92" s="83">
        <f>'03.2024ΕΛ'!AX92</f>
        <v>0</v>
      </c>
      <c r="AY92" s="160">
        <f>'03.2024ΕΛ'!AY92</f>
        <v>0</v>
      </c>
      <c r="AZ92" s="148">
        <f>'03.2024ΕΛ'!AZ92</f>
        <v>0</v>
      </c>
      <c r="BA92" s="157">
        <f>'03.2024ΕΛ'!BA92</f>
        <v>0</v>
      </c>
      <c r="BB92" s="10">
        <f>'03.2024ΕΛ'!BB92</f>
        <v>0</v>
      </c>
      <c r="BC92" s="140">
        <f>'03.2024ΕΛ'!BC92</f>
        <v>0</v>
      </c>
      <c r="BD92" s="83">
        <f>'03.2024ΕΛ'!BD92</f>
        <v>0</v>
      </c>
      <c r="BE92" s="160">
        <f>'03.2024ΕΛ'!BE92</f>
        <v>0</v>
      </c>
      <c r="BF92" s="148">
        <f>'03.2024ΕΛ'!BF92</f>
        <v>0</v>
      </c>
      <c r="BG92" s="157">
        <f>'03.2024ΕΛ'!BG92</f>
        <v>0</v>
      </c>
      <c r="BH92" s="10">
        <f>'03.2024ΕΛ'!BH92</f>
        <v>0</v>
      </c>
      <c r="BI92" s="140">
        <f>'03.2024ΕΛ'!BI92</f>
        <v>0</v>
      </c>
      <c r="BJ92" s="83">
        <f>'03.2024ΕΛ'!BJ92</f>
        <v>0</v>
      </c>
      <c r="BK92" s="160">
        <f>'03.2024ΕΛ'!BK92</f>
        <v>0</v>
      </c>
      <c r="BL92" s="148">
        <f>'03.2024ΕΛ'!BL92</f>
        <v>0</v>
      </c>
      <c r="BM92" s="157">
        <f>'03.2024ΕΛ'!BM92</f>
        <v>0</v>
      </c>
      <c r="BN92" s="10">
        <f>'03.2024ΕΛ'!BN92</f>
        <v>0</v>
      </c>
      <c r="BO92" s="140">
        <f>'03.2024ΕΛ'!BO92</f>
        <v>0</v>
      </c>
      <c r="BP92" s="83">
        <f>'03.2024ΕΛ'!BP92</f>
        <v>0</v>
      </c>
    </row>
    <row r="93" spans="1:68" ht="36" customHeight="1" outlineLevel="1" x14ac:dyDescent="0.3">
      <c r="A93" s="153">
        <v>15</v>
      </c>
      <c r="B93" s="141" t="s">
        <v>99</v>
      </c>
      <c r="C93" s="73">
        <f>'03.2024ΕΛ'!C93</f>
        <v>0</v>
      </c>
      <c r="D93" s="74">
        <f>'03.2024ΕΛ'!D93</f>
        <v>0</v>
      </c>
      <c r="E93" s="74">
        <f>'03.2024ΕΛ'!E93</f>
        <v>0</v>
      </c>
      <c r="F93" s="74">
        <f>'03.2024ΕΛ'!F93</f>
        <v>0</v>
      </c>
      <c r="G93" s="82">
        <f>'03.2024ΕΛ'!G93</f>
        <v>0</v>
      </c>
      <c r="H93" s="37">
        <f>'03.2024ΕΛ'!H93</f>
        <v>0</v>
      </c>
      <c r="I93" s="73">
        <f>'03.2024ΕΛ'!I93</f>
        <v>2</v>
      </c>
      <c r="J93" s="74">
        <f>'03.2024ΕΛ'!J93</f>
        <v>0</v>
      </c>
      <c r="K93" s="74">
        <f>'03.2024ΕΛ'!K93</f>
        <v>19629202</v>
      </c>
      <c r="L93" s="74">
        <f>'03.2024ΕΛ'!L93</f>
        <v>9814601</v>
      </c>
      <c r="M93" s="82">
        <f>'03.2024ΕΛ'!M93</f>
        <v>21938.54</v>
      </c>
      <c r="N93" s="37">
        <f>'03.2024ΕΛ'!N93</f>
        <v>10969.27</v>
      </c>
      <c r="O93" s="73">
        <f>'03.2024ΕΛ'!O93</f>
        <v>0</v>
      </c>
      <c r="P93" s="74">
        <f>'03.2024ΕΛ'!P93</f>
        <v>0</v>
      </c>
      <c r="Q93" s="74">
        <f>'03.2024ΕΛ'!Q93</f>
        <v>0</v>
      </c>
      <c r="R93" s="74">
        <f>'03.2024ΕΛ'!R93</f>
        <v>0</v>
      </c>
      <c r="S93" s="82">
        <f>'03.2024ΕΛ'!S93</f>
        <v>0</v>
      </c>
      <c r="T93" s="37">
        <f>'03.2024ΕΛ'!T93</f>
        <v>0</v>
      </c>
      <c r="U93" s="73">
        <f>'03.2024ΕΛ'!U93</f>
        <v>0</v>
      </c>
      <c r="V93" s="74">
        <f>'03.2024ΕΛ'!V93</f>
        <v>0</v>
      </c>
      <c r="W93" s="74">
        <f>'03.2024ΕΛ'!W93</f>
        <v>0</v>
      </c>
      <c r="X93" s="74">
        <f>'03.2024ΕΛ'!X93</f>
        <v>0</v>
      </c>
      <c r="Y93" s="82">
        <f>'03.2024ΕΛ'!Y93</f>
        <v>0</v>
      </c>
      <c r="Z93" s="37">
        <f>'03.2024ΕΛ'!Z93</f>
        <v>0</v>
      </c>
      <c r="AA93" s="73">
        <f>'03.2024ΕΛ'!AA93</f>
        <v>0</v>
      </c>
      <c r="AB93" s="74">
        <f>'03.2024ΕΛ'!AB93</f>
        <v>0</v>
      </c>
      <c r="AC93" s="74">
        <f>'03.2024ΕΛ'!AC93</f>
        <v>0</v>
      </c>
      <c r="AD93" s="74">
        <f>'03.2024ΕΛ'!AD93</f>
        <v>0</v>
      </c>
      <c r="AE93" s="82">
        <f>'03.2024ΕΛ'!AE93</f>
        <v>0</v>
      </c>
      <c r="AF93" s="37">
        <f>'03.2024ΕΛ'!AF93</f>
        <v>0</v>
      </c>
      <c r="AG93" s="73">
        <f>'03.2024ΕΛ'!AG93</f>
        <v>0</v>
      </c>
      <c r="AH93" s="74">
        <f>'03.2024ΕΛ'!AH93</f>
        <v>0</v>
      </c>
      <c r="AI93" s="74">
        <f>'03.2024ΕΛ'!AI93</f>
        <v>0</v>
      </c>
      <c r="AJ93" s="74">
        <f>'03.2024ΕΛ'!AJ93</f>
        <v>0</v>
      </c>
      <c r="AK93" s="82">
        <f>'03.2024ΕΛ'!AK93</f>
        <v>0</v>
      </c>
      <c r="AL93" s="37">
        <f>'03.2024ΕΛ'!AL93</f>
        <v>0</v>
      </c>
      <c r="AM93" s="73">
        <f>'03.2024ΕΛ'!AM93</f>
        <v>0</v>
      </c>
      <c r="AN93" s="74">
        <f>'03.2024ΕΛ'!AN93</f>
        <v>0</v>
      </c>
      <c r="AO93" s="74">
        <f>'03.2024ΕΛ'!AO93</f>
        <v>0</v>
      </c>
      <c r="AP93" s="74">
        <f>'03.2024ΕΛ'!AP93</f>
        <v>0</v>
      </c>
      <c r="AQ93" s="82">
        <f>'03.2024ΕΛ'!AQ93</f>
        <v>0</v>
      </c>
      <c r="AR93" s="37">
        <f>'03.2024ΕΛ'!AR93</f>
        <v>0</v>
      </c>
      <c r="AS93" s="73">
        <f>'03.2024ΕΛ'!AS93</f>
        <v>0</v>
      </c>
      <c r="AT93" s="74">
        <f>'03.2024ΕΛ'!AT93</f>
        <v>0</v>
      </c>
      <c r="AU93" s="74">
        <f>'03.2024ΕΛ'!AU93</f>
        <v>0</v>
      </c>
      <c r="AV93" s="74">
        <f>'03.2024ΕΛ'!AV93</f>
        <v>0</v>
      </c>
      <c r="AW93" s="82">
        <f>'03.2024ΕΛ'!AW93</f>
        <v>0</v>
      </c>
      <c r="AX93" s="37">
        <f>'03.2024ΕΛ'!AX93</f>
        <v>0</v>
      </c>
      <c r="AY93" s="73">
        <f>'03.2024ΕΛ'!AY93</f>
        <v>0</v>
      </c>
      <c r="AZ93" s="74">
        <f>'03.2024ΕΛ'!AZ93</f>
        <v>0</v>
      </c>
      <c r="BA93" s="74">
        <f>'03.2024ΕΛ'!BA93</f>
        <v>0</v>
      </c>
      <c r="BB93" s="74">
        <f>'03.2024ΕΛ'!BB93</f>
        <v>0</v>
      </c>
      <c r="BC93" s="82">
        <f>'03.2024ΕΛ'!BC93</f>
        <v>0</v>
      </c>
      <c r="BD93" s="37">
        <f>'03.2024ΕΛ'!BD93</f>
        <v>0</v>
      </c>
      <c r="BE93" s="73">
        <f>'03.2024ΕΛ'!BE93</f>
        <v>0</v>
      </c>
      <c r="BF93" s="74">
        <f>'03.2024ΕΛ'!BF93</f>
        <v>0</v>
      </c>
      <c r="BG93" s="74">
        <f>'03.2024ΕΛ'!BG93</f>
        <v>0</v>
      </c>
      <c r="BH93" s="74">
        <f>'03.2024ΕΛ'!BH93</f>
        <v>0</v>
      </c>
      <c r="BI93" s="82">
        <f>'03.2024ΕΛ'!BI93</f>
        <v>0</v>
      </c>
      <c r="BJ93" s="37">
        <f>'03.2024ΕΛ'!BJ93</f>
        <v>0</v>
      </c>
      <c r="BK93" s="73">
        <f>'03.2024ΕΛ'!BK93</f>
        <v>2</v>
      </c>
      <c r="BL93" s="74">
        <f>'03.2024ΕΛ'!BL93</f>
        <v>0</v>
      </c>
      <c r="BM93" s="74">
        <f>'03.2024ΕΛ'!BM93</f>
        <v>19629202</v>
      </c>
      <c r="BN93" s="74">
        <f>'03.2024ΕΛ'!BN93</f>
        <v>9814601</v>
      </c>
      <c r="BO93" s="82">
        <f>'03.2024ΕΛ'!BO93</f>
        <v>21938.54</v>
      </c>
      <c r="BP93" s="37">
        <f>'03.2024ΕΛ'!BP93</f>
        <v>10969.27</v>
      </c>
    </row>
    <row r="94" spans="1:68" ht="19.5" customHeight="1" outlineLevel="1" x14ac:dyDescent="0.3">
      <c r="A94" s="154"/>
      <c r="B94" s="139" t="s">
        <v>83</v>
      </c>
      <c r="C94" s="9">
        <f>'03.2024ΕΛ'!C94</f>
        <v>0</v>
      </c>
      <c r="D94" s="10">
        <f>'03.2024ΕΛ'!D94</f>
        <v>0</v>
      </c>
      <c r="E94" s="10">
        <f>'03.2024ΕΛ'!E94</f>
        <v>0</v>
      </c>
      <c r="F94" s="10">
        <f>'03.2024ΕΛ'!F94</f>
        <v>0</v>
      </c>
      <c r="G94" s="30">
        <f>'03.2024ΕΛ'!G94</f>
        <v>0</v>
      </c>
      <c r="H94" s="83">
        <f>'03.2024ΕΛ'!H94</f>
        <v>0</v>
      </c>
      <c r="I94" s="9">
        <f>'03.2024ΕΛ'!I94</f>
        <v>0</v>
      </c>
      <c r="J94" s="10">
        <f>'03.2024ΕΛ'!J94</f>
        <v>0</v>
      </c>
      <c r="K94" s="10">
        <f>'03.2024ΕΛ'!K94</f>
        <v>0</v>
      </c>
      <c r="L94" s="10">
        <f>'03.2024ΕΛ'!L94</f>
        <v>0</v>
      </c>
      <c r="M94" s="30">
        <f>'03.2024ΕΛ'!M94</f>
        <v>0</v>
      </c>
      <c r="N94" s="83">
        <f>'03.2024ΕΛ'!N94</f>
        <v>0</v>
      </c>
      <c r="O94" s="9">
        <f>'03.2024ΕΛ'!O94</f>
        <v>0</v>
      </c>
      <c r="P94" s="10">
        <f>'03.2024ΕΛ'!P94</f>
        <v>0</v>
      </c>
      <c r="Q94" s="10">
        <f>'03.2024ΕΛ'!Q94</f>
        <v>0</v>
      </c>
      <c r="R94" s="10">
        <f>'03.2024ΕΛ'!R94</f>
        <v>0</v>
      </c>
      <c r="S94" s="30">
        <f>'03.2024ΕΛ'!S94</f>
        <v>0</v>
      </c>
      <c r="T94" s="83">
        <f>'03.2024ΕΛ'!T94</f>
        <v>0</v>
      </c>
      <c r="U94" s="9">
        <f>'03.2024ΕΛ'!U94</f>
        <v>0</v>
      </c>
      <c r="V94" s="10">
        <f>'03.2024ΕΛ'!V94</f>
        <v>0</v>
      </c>
      <c r="W94" s="10">
        <f>'03.2024ΕΛ'!W94</f>
        <v>0</v>
      </c>
      <c r="X94" s="10">
        <f>'03.2024ΕΛ'!X94</f>
        <v>0</v>
      </c>
      <c r="Y94" s="30">
        <f>'03.2024ΕΛ'!Y94</f>
        <v>0</v>
      </c>
      <c r="Z94" s="83">
        <f>'03.2024ΕΛ'!Z94</f>
        <v>0</v>
      </c>
      <c r="AA94" s="9">
        <f>'03.2024ΕΛ'!AA94</f>
        <v>0</v>
      </c>
      <c r="AB94" s="10">
        <f>'03.2024ΕΛ'!AB94</f>
        <v>0</v>
      </c>
      <c r="AC94" s="10">
        <f>'03.2024ΕΛ'!AC94</f>
        <v>0</v>
      </c>
      <c r="AD94" s="10">
        <f>'03.2024ΕΛ'!AD94</f>
        <v>0</v>
      </c>
      <c r="AE94" s="30">
        <f>'03.2024ΕΛ'!AE94</f>
        <v>0</v>
      </c>
      <c r="AF94" s="83">
        <f>'03.2024ΕΛ'!AF94</f>
        <v>0</v>
      </c>
      <c r="AG94" s="9">
        <f>'03.2024ΕΛ'!AG94</f>
        <v>0</v>
      </c>
      <c r="AH94" s="10">
        <f>'03.2024ΕΛ'!AH94</f>
        <v>0</v>
      </c>
      <c r="AI94" s="10">
        <f>'03.2024ΕΛ'!AI94</f>
        <v>0</v>
      </c>
      <c r="AJ94" s="10">
        <f>'03.2024ΕΛ'!AJ94</f>
        <v>0</v>
      </c>
      <c r="AK94" s="30">
        <f>'03.2024ΕΛ'!AK94</f>
        <v>0</v>
      </c>
      <c r="AL94" s="83">
        <f>'03.2024ΕΛ'!AL94</f>
        <v>0</v>
      </c>
      <c r="AM94" s="9">
        <f>'03.2024ΕΛ'!AM94</f>
        <v>0</v>
      </c>
      <c r="AN94" s="10">
        <f>'03.2024ΕΛ'!AN94</f>
        <v>0</v>
      </c>
      <c r="AO94" s="10">
        <f>'03.2024ΕΛ'!AO94</f>
        <v>0</v>
      </c>
      <c r="AP94" s="10">
        <f>'03.2024ΕΛ'!AP94</f>
        <v>0</v>
      </c>
      <c r="AQ94" s="30">
        <f>'03.2024ΕΛ'!AQ94</f>
        <v>0</v>
      </c>
      <c r="AR94" s="83">
        <f>'03.2024ΕΛ'!AR94</f>
        <v>0</v>
      </c>
      <c r="AS94" s="9">
        <f>'03.2024ΕΛ'!AS94</f>
        <v>0</v>
      </c>
      <c r="AT94" s="10">
        <f>'03.2024ΕΛ'!AT94</f>
        <v>0</v>
      </c>
      <c r="AU94" s="10">
        <f>'03.2024ΕΛ'!AU94</f>
        <v>0</v>
      </c>
      <c r="AV94" s="10">
        <f>'03.2024ΕΛ'!AV94</f>
        <v>0</v>
      </c>
      <c r="AW94" s="30">
        <f>'03.2024ΕΛ'!AW94</f>
        <v>0</v>
      </c>
      <c r="AX94" s="83">
        <f>'03.2024ΕΛ'!AX94</f>
        <v>0</v>
      </c>
      <c r="AY94" s="9">
        <f>'03.2024ΕΛ'!AY94</f>
        <v>0</v>
      </c>
      <c r="AZ94" s="10">
        <f>'03.2024ΕΛ'!AZ94</f>
        <v>0</v>
      </c>
      <c r="BA94" s="10">
        <f>'03.2024ΕΛ'!BA94</f>
        <v>0</v>
      </c>
      <c r="BB94" s="10">
        <f>'03.2024ΕΛ'!BB94</f>
        <v>0</v>
      </c>
      <c r="BC94" s="30">
        <f>'03.2024ΕΛ'!BC94</f>
        <v>0</v>
      </c>
      <c r="BD94" s="83">
        <f>'03.2024ΕΛ'!BD94</f>
        <v>0</v>
      </c>
      <c r="BE94" s="9">
        <f>'03.2024ΕΛ'!BE94</f>
        <v>0</v>
      </c>
      <c r="BF94" s="10">
        <f>'03.2024ΕΛ'!BF94</f>
        <v>0</v>
      </c>
      <c r="BG94" s="10">
        <f>'03.2024ΕΛ'!BG94</f>
        <v>0</v>
      </c>
      <c r="BH94" s="10">
        <f>'03.2024ΕΛ'!BH94</f>
        <v>0</v>
      </c>
      <c r="BI94" s="30">
        <f>'03.2024ΕΛ'!BI94</f>
        <v>0</v>
      </c>
      <c r="BJ94" s="83">
        <f>'03.2024ΕΛ'!BJ94</f>
        <v>0</v>
      </c>
      <c r="BK94" s="9">
        <f>'03.2024ΕΛ'!BK94</f>
        <v>0</v>
      </c>
      <c r="BL94" s="10">
        <f>'03.2024ΕΛ'!BL94</f>
        <v>0</v>
      </c>
      <c r="BM94" s="10">
        <f>'03.2024ΕΛ'!BM94</f>
        <v>0</v>
      </c>
      <c r="BN94" s="10">
        <f>'03.2024ΕΛ'!BN94</f>
        <v>0</v>
      </c>
      <c r="BO94" s="30">
        <f>'03.2024ΕΛ'!BO94</f>
        <v>0</v>
      </c>
      <c r="BP94" s="83">
        <f>'03.2024ΕΛ'!BP94</f>
        <v>0</v>
      </c>
    </row>
    <row r="95" spans="1:68" ht="19.5" customHeight="1" outlineLevel="1" x14ac:dyDescent="0.3">
      <c r="A95" s="154"/>
      <c r="B95" s="139" t="s">
        <v>84</v>
      </c>
      <c r="C95" s="9">
        <f>'03.2024ΕΛ'!C95</f>
        <v>0</v>
      </c>
      <c r="D95" s="10">
        <f>'03.2024ΕΛ'!D95</f>
        <v>0</v>
      </c>
      <c r="E95" s="10">
        <f>'03.2024ΕΛ'!E95</f>
        <v>0</v>
      </c>
      <c r="F95" s="10">
        <f>'03.2024ΕΛ'!F95</f>
        <v>0</v>
      </c>
      <c r="G95" s="30">
        <f>'03.2024ΕΛ'!G95</f>
        <v>0</v>
      </c>
      <c r="H95" s="83">
        <f>'03.2024ΕΛ'!H95</f>
        <v>0</v>
      </c>
      <c r="I95" s="9">
        <f>'03.2024ΕΛ'!I95</f>
        <v>0</v>
      </c>
      <c r="J95" s="10">
        <f>'03.2024ΕΛ'!J95</f>
        <v>0</v>
      </c>
      <c r="K95" s="10">
        <f>'03.2024ΕΛ'!K95</f>
        <v>0</v>
      </c>
      <c r="L95" s="10">
        <f>'03.2024ΕΛ'!L95</f>
        <v>0</v>
      </c>
      <c r="M95" s="30">
        <f>'03.2024ΕΛ'!M95</f>
        <v>0</v>
      </c>
      <c r="N95" s="83">
        <f>'03.2024ΕΛ'!N95</f>
        <v>0</v>
      </c>
      <c r="O95" s="9">
        <f>'03.2024ΕΛ'!O95</f>
        <v>0</v>
      </c>
      <c r="P95" s="10">
        <f>'03.2024ΕΛ'!P95</f>
        <v>0</v>
      </c>
      <c r="Q95" s="10">
        <f>'03.2024ΕΛ'!Q95</f>
        <v>0</v>
      </c>
      <c r="R95" s="10">
        <f>'03.2024ΕΛ'!R95</f>
        <v>0</v>
      </c>
      <c r="S95" s="30">
        <f>'03.2024ΕΛ'!S95</f>
        <v>0</v>
      </c>
      <c r="T95" s="83">
        <f>'03.2024ΕΛ'!T95</f>
        <v>0</v>
      </c>
      <c r="U95" s="9">
        <f>'03.2024ΕΛ'!U95</f>
        <v>0</v>
      </c>
      <c r="V95" s="10">
        <f>'03.2024ΕΛ'!V95</f>
        <v>0</v>
      </c>
      <c r="W95" s="10">
        <f>'03.2024ΕΛ'!W95</f>
        <v>0</v>
      </c>
      <c r="X95" s="10">
        <f>'03.2024ΕΛ'!X95</f>
        <v>0</v>
      </c>
      <c r="Y95" s="30">
        <f>'03.2024ΕΛ'!Y95</f>
        <v>0</v>
      </c>
      <c r="Z95" s="83">
        <f>'03.2024ΕΛ'!Z95</f>
        <v>0</v>
      </c>
      <c r="AA95" s="9">
        <f>'03.2024ΕΛ'!AA95</f>
        <v>0</v>
      </c>
      <c r="AB95" s="10">
        <f>'03.2024ΕΛ'!AB95</f>
        <v>0</v>
      </c>
      <c r="AC95" s="10">
        <f>'03.2024ΕΛ'!AC95</f>
        <v>0</v>
      </c>
      <c r="AD95" s="10">
        <f>'03.2024ΕΛ'!AD95</f>
        <v>0</v>
      </c>
      <c r="AE95" s="30">
        <f>'03.2024ΕΛ'!AE95</f>
        <v>0</v>
      </c>
      <c r="AF95" s="83">
        <f>'03.2024ΕΛ'!AF95</f>
        <v>0</v>
      </c>
      <c r="AG95" s="9">
        <f>'03.2024ΕΛ'!AG95</f>
        <v>0</v>
      </c>
      <c r="AH95" s="10">
        <f>'03.2024ΕΛ'!AH95</f>
        <v>0</v>
      </c>
      <c r="AI95" s="10">
        <f>'03.2024ΕΛ'!AI95</f>
        <v>0</v>
      </c>
      <c r="AJ95" s="10">
        <f>'03.2024ΕΛ'!AJ95</f>
        <v>0</v>
      </c>
      <c r="AK95" s="30">
        <f>'03.2024ΕΛ'!AK95</f>
        <v>0</v>
      </c>
      <c r="AL95" s="83">
        <f>'03.2024ΕΛ'!AL95</f>
        <v>0</v>
      </c>
      <c r="AM95" s="9">
        <f>'03.2024ΕΛ'!AM95</f>
        <v>0</v>
      </c>
      <c r="AN95" s="10">
        <f>'03.2024ΕΛ'!AN95</f>
        <v>0</v>
      </c>
      <c r="AO95" s="10">
        <f>'03.2024ΕΛ'!AO95</f>
        <v>0</v>
      </c>
      <c r="AP95" s="10">
        <f>'03.2024ΕΛ'!AP95</f>
        <v>0</v>
      </c>
      <c r="AQ95" s="30">
        <f>'03.2024ΕΛ'!AQ95</f>
        <v>0</v>
      </c>
      <c r="AR95" s="83">
        <f>'03.2024ΕΛ'!AR95</f>
        <v>0</v>
      </c>
      <c r="AS95" s="9">
        <f>'03.2024ΕΛ'!AS95</f>
        <v>0</v>
      </c>
      <c r="AT95" s="10">
        <f>'03.2024ΕΛ'!AT95</f>
        <v>0</v>
      </c>
      <c r="AU95" s="10">
        <f>'03.2024ΕΛ'!AU95</f>
        <v>0</v>
      </c>
      <c r="AV95" s="10">
        <f>'03.2024ΕΛ'!AV95</f>
        <v>0</v>
      </c>
      <c r="AW95" s="30">
        <f>'03.2024ΕΛ'!AW95</f>
        <v>0</v>
      </c>
      <c r="AX95" s="83">
        <f>'03.2024ΕΛ'!AX95</f>
        <v>0</v>
      </c>
      <c r="AY95" s="9">
        <f>'03.2024ΕΛ'!AY95</f>
        <v>0</v>
      </c>
      <c r="AZ95" s="10">
        <f>'03.2024ΕΛ'!AZ95</f>
        <v>0</v>
      </c>
      <c r="BA95" s="10">
        <f>'03.2024ΕΛ'!BA95</f>
        <v>0</v>
      </c>
      <c r="BB95" s="10">
        <f>'03.2024ΕΛ'!BB95</f>
        <v>0</v>
      </c>
      <c r="BC95" s="30">
        <f>'03.2024ΕΛ'!BC95</f>
        <v>0</v>
      </c>
      <c r="BD95" s="83">
        <f>'03.2024ΕΛ'!BD95</f>
        <v>0</v>
      </c>
      <c r="BE95" s="9">
        <f>'03.2024ΕΛ'!BE95</f>
        <v>0</v>
      </c>
      <c r="BF95" s="10">
        <f>'03.2024ΕΛ'!BF95</f>
        <v>0</v>
      </c>
      <c r="BG95" s="10">
        <f>'03.2024ΕΛ'!BG95</f>
        <v>0</v>
      </c>
      <c r="BH95" s="10">
        <f>'03.2024ΕΛ'!BH95</f>
        <v>0</v>
      </c>
      <c r="BI95" s="30">
        <f>'03.2024ΕΛ'!BI95</f>
        <v>0</v>
      </c>
      <c r="BJ95" s="83">
        <f>'03.2024ΕΛ'!BJ95</f>
        <v>0</v>
      </c>
      <c r="BK95" s="9">
        <f>'03.2024ΕΛ'!BK95</f>
        <v>0</v>
      </c>
      <c r="BL95" s="10">
        <f>'03.2024ΕΛ'!BL95</f>
        <v>0</v>
      </c>
      <c r="BM95" s="10">
        <f>'03.2024ΕΛ'!BM95</f>
        <v>0</v>
      </c>
      <c r="BN95" s="10">
        <f>'03.2024ΕΛ'!BN95</f>
        <v>0</v>
      </c>
      <c r="BO95" s="30">
        <f>'03.2024ΕΛ'!BO95</f>
        <v>0</v>
      </c>
      <c r="BP95" s="83">
        <f>'03.2024ΕΛ'!BP95</f>
        <v>0</v>
      </c>
    </row>
    <row r="96" spans="1:68" ht="19.5" customHeight="1" outlineLevel="1" x14ac:dyDescent="0.3">
      <c r="A96" s="154"/>
      <c r="B96" s="139" t="s">
        <v>29</v>
      </c>
      <c r="C96" s="9">
        <f>'03.2024ΕΛ'!C96</f>
        <v>0</v>
      </c>
      <c r="D96" s="10">
        <f>'03.2024ΕΛ'!D96</f>
        <v>0</v>
      </c>
      <c r="E96" s="10">
        <f>'03.2024ΕΛ'!E96</f>
        <v>0</v>
      </c>
      <c r="F96" s="10">
        <f>'03.2024ΕΛ'!F96</f>
        <v>0</v>
      </c>
      <c r="G96" s="30">
        <f>'03.2024ΕΛ'!G96</f>
        <v>0</v>
      </c>
      <c r="H96" s="83">
        <f>'03.2024ΕΛ'!H96</f>
        <v>0</v>
      </c>
      <c r="I96" s="9">
        <f>'03.2024ΕΛ'!I96</f>
        <v>0</v>
      </c>
      <c r="J96" s="10">
        <f>'03.2024ΕΛ'!J96</f>
        <v>0</v>
      </c>
      <c r="K96" s="10">
        <f>'03.2024ΕΛ'!K96</f>
        <v>0</v>
      </c>
      <c r="L96" s="10">
        <f>'03.2024ΕΛ'!L96</f>
        <v>0</v>
      </c>
      <c r="M96" s="30">
        <f>'03.2024ΕΛ'!M96</f>
        <v>0</v>
      </c>
      <c r="N96" s="83">
        <f>'03.2024ΕΛ'!N96</f>
        <v>0</v>
      </c>
      <c r="O96" s="9">
        <f>'03.2024ΕΛ'!O96</f>
        <v>0</v>
      </c>
      <c r="P96" s="10">
        <f>'03.2024ΕΛ'!P96</f>
        <v>0</v>
      </c>
      <c r="Q96" s="10">
        <f>'03.2024ΕΛ'!Q96</f>
        <v>0</v>
      </c>
      <c r="R96" s="10">
        <f>'03.2024ΕΛ'!R96</f>
        <v>0</v>
      </c>
      <c r="S96" s="30">
        <f>'03.2024ΕΛ'!S96</f>
        <v>0</v>
      </c>
      <c r="T96" s="83">
        <f>'03.2024ΕΛ'!T96</f>
        <v>0</v>
      </c>
      <c r="U96" s="9">
        <f>'03.2024ΕΛ'!U96</f>
        <v>0</v>
      </c>
      <c r="V96" s="10">
        <f>'03.2024ΕΛ'!V96</f>
        <v>0</v>
      </c>
      <c r="W96" s="10">
        <f>'03.2024ΕΛ'!W96</f>
        <v>0</v>
      </c>
      <c r="X96" s="10">
        <f>'03.2024ΕΛ'!X96</f>
        <v>0</v>
      </c>
      <c r="Y96" s="30">
        <f>'03.2024ΕΛ'!Y96</f>
        <v>0</v>
      </c>
      <c r="Z96" s="83">
        <f>'03.2024ΕΛ'!Z96</f>
        <v>0</v>
      </c>
      <c r="AA96" s="9">
        <f>'03.2024ΕΛ'!AA96</f>
        <v>0</v>
      </c>
      <c r="AB96" s="10">
        <f>'03.2024ΕΛ'!AB96</f>
        <v>0</v>
      </c>
      <c r="AC96" s="10">
        <f>'03.2024ΕΛ'!AC96</f>
        <v>0</v>
      </c>
      <c r="AD96" s="10">
        <f>'03.2024ΕΛ'!AD96</f>
        <v>0</v>
      </c>
      <c r="AE96" s="30">
        <f>'03.2024ΕΛ'!AE96</f>
        <v>0</v>
      </c>
      <c r="AF96" s="83">
        <f>'03.2024ΕΛ'!AF96</f>
        <v>0</v>
      </c>
      <c r="AG96" s="9">
        <f>'03.2024ΕΛ'!AG96</f>
        <v>0</v>
      </c>
      <c r="AH96" s="10">
        <f>'03.2024ΕΛ'!AH96</f>
        <v>0</v>
      </c>
      <c r="AI96" s="10">
        <f>'03.2024ΕΛ'!AI96</f>
        <v>0</v>
      </c>
      <c r="AJ96" s="10">
        <f>'03.2024ΕΛ'!AJ96</f>
        <v>0</v>
      </c>
      <c r="AK96" s="30">
        <f>'03.2024ΕΛ'!AK96</f>
        <v>0</v>
      </c>
      <c r="AL96" s="83">
        <f>'03.2024ΕΛ'!AL96</f>
        <v>0</v>
      </c>
      <c r="AM96" s="9">
        <f>'03.2024ΕΛ'!AM96</f>
        <v>0</v>
      </c>
      <c r="AN96" s="10">
        <f>'03.2024ΕΛ'!AN96</f>
        <v>0</v>
      </c>
      <c r="AO96" s="10">
        <f>'03.2024ΕΛ'!AO96</f>
        <v>0</v>
      </c>
      <c r="AP96" s="10">
        <f>'03.2024ΕΛ'!AP96</f>
        <v>0</v>
      </c>
      <c r="AQ96" s="30">
        <f>'03.2024ΕΛ'!AQ96</f>
        <v>0</v>
      </c>
      <c r="AR96" s="83">
        <f>'03.2024ΕΛ'!AR96</f>
        <v>0</v>
      </c>
      <c r="AS96" s="9">
        <f>'03.2024ΕΛ'!AS96</f>
        <v>0</v>
      </c>
      <c r="AT96" s="10">
        <f>'03.2024ΕΛ'!AT96</f>
        <v>0</v>
      </c>
      <c r="AU96" s="10">
        <f>'03.2024ΕΛ'!AU96</f>
        <v>0</v>
      </c>
      <c r="AV96" s="10">
        <f>'03.2024ΕΛ'!AV96</f>
        <v>0</v>
      </c>
      <c r="AW96" s="30">
        <f>'03.2024ΕΛ'!AW96</f>
        <v>0</v>
      </c>
      <c r="AX96" s="83">
        <f>'03.2024ΕΛ'!AX96</f>
        <v>0</v>
      </c>
      <c r="AY96" s="9">
        <f>'03.2024ΕΛ'!AY96</f>
        <v>0</v>
      </c>
      <c r="AZ96" s="10">
        <f>'03.2024ΕΛ'!AZ96</f>
        <v>0</v>
      </c>
      <c r="BA96" s="10">
        <f>'03.2024ΕΛ'!BA96</f>
        <v>0</v>
      </c>
      <c r="BB96" s="10">
        <f>'03.2024ΕΛ'!BB96</f>
        <v>0</v>
      </c>
      <c r="BC96" s="30">
        <f>'03.2024ΕΛ'!BC96</f>
        <v>0</v>
      </c>
      <c r="BD96" s="83">
        <f>'03.2024ΕΛ'!BD96</f>
        <v>0</v>
      </c>
      <c r="BE96" s="9">
        <f>'03.2024ΕΛ'!BE96</f>
        <v>0</v>
      </c>
      <c r="BF96" s="10">
        <f>'03.2024ΕΛ'!BF96</f>
        <v>0</v>
      </c>
      <c r="BG96" s="10">
        <f>'03.2024ΕΛ'!BG96</f>
        <v>0</v>
      </c>
      <c r="BH96" s="10">
        <f>'03.2024ΕΛ'!BH96</f>
        <v>0</v>
      </c>
      <c r="BI96" s="30">
        <f>'03.2024ΕΛ'!BI96</f>
        <v>0</v>
      </c>
      <c r="BJ96" s="83">
        <f>'03.2024ΕΛ'!BJ96</f>
        <v>0</v>
      </c>
      <c r="BK96" s="9">
        <f>'03.2024ΕΛ'!BK96</f>
        <v>0</v>
      </c>
      <c r="BL96" s="10">
        <f>'03.2024ΕΛ'!BL96</f>
        <v>0</v>
      </c>
      <c r="BM96" s="10">
        <f>'03.2024ΕΛ'!BM96</f>
        <v>0</v>
      </c>
      <c r="BN96" s="10">
        <f>'03.2024ΕΛ'!BN96</f>
        <v>0</v>
      </c>
      <c r="BO96" s="30">
        <f>'03.2024ΕΛ'!BO96</f>
        <v>0</v>
      </c>
      <c r="BP96" s="83">
        <f>'03.2024ΕΛ'!BP96</f>
        <v>0</v>
      </c>
    </row>
    <row r="97" spans="1:68" ht="19.5" customHeight="1" outlineLevel="1" x14ac:dyDescent="0.3">
      <c r="A97" s="154"/>
      <c r="B97" s="139" t="s">
        <v>85</v>
      </c>
      <c r="C97" s="9">
        <f>'03.2024ΕΛ'!C97</f>
        <v>0</v>
      </c>
      <c r="D97" s="10">
        <f>'03.2024ΕΛ'!D97</f>
        <v>0</v>
      </c>
      <c r="E97" s="10">
        <f>'03.2024ΕΛ'!E97</f>
        <v>0</v>
      </c>
      <c r="F97" s="10">
        <f>'03.2024ΕΛ'!F97</f>
        <v>0</v>
      </c>
      <c r="G97" s="30">
        <f>'03.2024ΕΛ'!G97</f>
        <v>0</v>
      </c>
      <c r="H97" s="83">
        <f>'03.2024ΕΛ'!H97</f>
        <v>0</v>
      </c>
      <c r="I97" s="9">
        <f>'03.2024ΕΛ'!I97</f>
        <v>2</v>
      </c>
      <c r="J97" s="10">
        <f>'03.2024ΕΛ'!J97</f>
        <v>0</v>
      </c>
      <c r="K97" s="10">
        <f>'03.2024ΕΛ'!K97</f>
        <v>19629202</v>
      </c>
      <c r="L97" s="10">
        <f>'03.2024ΕΛ'!L97</f>
        <v>9814601</v>
      </c>
      <c r="M97" s="30">
        <f>'03.2024ΕΛ'!M97</f>
        <v>21938.54</v>
      </c>
      <c r="N97" s="83">
        <f>'03.2024ΕΛ'!N97</f>
        <v>10969.27</v>
      </c>
      <c r="O97" s="9">
        <f>'03.2024ΕΛ'!O97</f>
        <v>0</v>
      </c>
      <c r="P97" s="10">
        <f>'03.2024ΕΛ'!P97</f>
        <v>0</v>
      </c>
      <c r="Q97" s="10">
        <f>'03.2024ΕΛ'!Q97</f>
        <v>0</v>
      </c>
      <c r="R97" s="10">
        <f>'03.2024ΕΛ'!R97</f>
        <v>0</v>
      </c>
      <c r="S97" s="30">
        <f>'03.2024ΕΛ'!S97</f>
        <v>0</v>
      </c>
      <c r="T97" s="83">
        <f>'03.2024ΕΛ'!T97</f>
        <v>0</v>
      </c>
      <c r="U97" s="9">
        <f>'03.2024ΕΛ'!U97</f>
        <v>0</v>
      </c>
      <c r="V97" s="10">
        <f>'03.2024ΕΛ'!V97</f>
        <v>0</v>
      </c>
      <c r="W97" s="10">
        <f>'03.2024ΕΛ'!W97</f>
        <v>0</v>
      </c>
      <c r="X97" s="10">
        <f>'03.2024ΕΛ'!X97</f>
        <v>0</v>
      </c>
      <c r="Y97" s="30">
        <f>'03.2024ΕΛ'!Y97</f>
        <v>0</v>
      </c>
      <c r="Z97" s="83">
        <f>'03.2024ΕΛ'!Z97</f>
        <v>0</v>
      </c>
      <c r="AA97" s="9">
        <f>'03.2024ΕΛ'!AA97</f>
        <v>0</v>
      </c>
      <c r="AB97" s="10">
        <f>'03.2024ΕΛ'!AB97</f>
        <v>0</v>
      </c>
      <c r="AC97" s="10">
        <f>'03.2024ΕΛ'!AC97</f>
        <v>0</v>
      </c>
      <c r="AD97" s="10">
        <f>'03.2024ΕΛ'!AD97</f>
        <v>0</v>
      </c>
      <c r="AE97" s="30">
        <f>'03.2024ΕΛ'!AE97</f>
        <v>0</v>
      </c>
      <c r="AF97" s="83">
        <f>'03.2024ΕΛ'!AF97</f>
        <v>0</v>
      </c>
      <c r="AG97" s="9">
        <f>'03.2024ΕΛ'!AG97</f>
        <v>0</v>
      </c>
      <c r="AH97" s="10">
        <f>'03.2024ΕΛ'!AH97</f>
        <v>0</v>
      </c>
      <c r="AI97" s="10">
        <f>'03.2024ΕΛ'!AI97</f>
        <v>0</v>
      </c>
      <c r="AJ97" s="10">
        <f>'03.2024ΕΛ'!AJ97</f>
        <v>0</v>
      </c>
      <c r="AK97" s="30">
        <f>'03.2024ΕΛ'!AK97</f>
        <v>0</v>
      </c>
      <c r="AL97" s="83">
        <f>'03.2024ΕΛ'!AL97</f>
        <v>0</v>
      </c>
      <c r="AM97" s="9">
        <f>'03.2024ΕΛ'!AM97</f>
        <v>0</v>
      </c>
      <c r="AN97" s="10">
        <f>'03.2024ΕΛ'!AN97</f>
        <v>0</v>
      </c>
      <c r="AO97" s="10">
        <f>'03.2024ΕΛ'!AO97</f>
        <v>0</v>
      </c>
      <c r="AP97" s="10">
        <f>'03.2024ΕΛ'!AP97</f>
        <v>0</v>
      </c>
      <c r="AQ97" s="30">
        <f>'03.2024ΕΛ'!AQ97</f>
        <v>0</v>
      </c>
      <c r="AR97" s="83">
        <f>'03.2024ΕΛ'!AR97</f>
        <v>0</v>
      </c>
      <c r="AS97" s="9">
        <f>'03.2024ΕΛ'!AS97</f>
        <v>0</v>
      </c>
      <c r="AT97" s="10">
        <f>'03.2024ΕΛ'!AT97</f>
        <v>0</v>
      </c>
      <c r="AU97" s="10">
        <f>'03.2024ΕΛ'!AU97</f>
        <v>0</v>
      </c>
      <c r="AV97" s="10">
        <f>'03.2024ΕΛ'!AV97</f>
        <v>0</v>
      </c>
      <c r="AW97" s="30">
        <f>'03.2024ΕΛ'!AW97</f>
        <v>0</v>
      </c>
      <c r="AX97" s="83">
        <f>'03.2024ΕΛ'!AX97</f>
        <v>0</v>
      </c>
      <c r="AY97" s="9">
        <f>'03.2024ΕΛ'!AY97</f>
        <v>0</v>
      </c>
      <c r="AZ97" s="10">
        <f>'03.2024ΕΛ'!AZ97</f>
        <v>0</v>
      </c>
      <c r="BA97" s="10">
        <f>'03.2024ΕΛ'!BA97</f>
        <v>0</v>
      </c>
      <c r="BB97" s="10">
        <f>'03.2024ΕΛ'!BB97</f>
        <v>0</v>
      </c>
      <c r="BC97" s="30">
        <f>'03.2024ΕΛ'!BC97</f>
        <v>0</v>
      </c>
      <c r="BD97" s="83">
        <f>'03.2024ΕΛ'!BD97</f>
        <v>0</v>
      </c>
      <c r="BE97" s="9">
        <f>'03.2024ΕΛ'!BE97</f>
        <v>0</v>
      </c>
      <c r="BF97" s="10">
        <f>'03.2024ΕΛ'!BF97</f>
        <v>0</v>
      </c>
      <c r="BG97" s="10">
        <f>'03.2024ΕΛ'!BG97</f>
        <v>0</v>
      </c>
      <c r="BH97" s="10">
        <f>'03.2024ΕΛ'!BH97</f>
        <v>0</v>
      </c>
      <c r="BI97" s="30">
        <f>'03.2024ΕΛ'!BI97</f>
        <v>0</v>
      </c>
      <c r="BJ97" s="83">
        <f>'03.2024ΕΛ'!BJ97</f>
        <v>0</v>
      </c>
      <c r="BK97" s="9">
        <f>'03.2024ΕΛ'!BK97</f>
        <v>2</v>
      </c>
      <c r="BL97" s="10">
        <f>'03.2024ΕΛ'!BL97</f>
        <v>0</v>
      </c>
      <c r="BM97" s="10">
        <f>'03.2024ΕΛ'!BM97</f>
        <v>19629202</v>
      </c>
      <c r="BN97" s="10">
        <f>'03.2024ΕΛ'!BN97</f>
        <v>9814601</v>
      </c>
      <c r="BO97" s="30">
        <f>'03.2024ΕΛ'!BO97</f>
        <v>21938.54</v>
      </c>
      <c r="BP97" s="83">
        <f>'03.2024ΕΛ'!BP97</f>
        <v>10969.27</v>
      </c>
    </row>
    <row r="98" spans="1:68" ht="19.5" customHeight="1" outlineLevel="1" thickBot="1" x14ac:dyDescent="0.35">
      <c r="A98" s="155"/>
      <c r="B98" s="139" t="s">
        <v>86</v>
      </c>
      <c r="C98" s="160">
        <f>'03.2024ΕΛ'!C98</f>
        <v>0</v>
      </c>
      <c r="D98" s="148">
        <f>'03.2024ΕΛ'!D98</f>
        <v>0</v>
      </c>
      <c r="E98" s="157">
        <f>'03.2024ΕΛ'!E98</f>
        <v>0</v>
      </c>
      <c r="F98" s="10">
        <f>'03.2024ΕΛ'!F98</f>
        <v>0</v>
      </c>
      <c r="G98" s="140">
        <f>'03.2024ΕΛ'!G98</f>
        <v>0</v>
      </c>
      <c r="H98" s="83">
        <f>'03.2024ΕΛ'!H98</f>
        <v>0</v>
      </c>
      <c r="I98" s="160">
        <f>'03.2024ΕΛ'!I98</f>
        <v>0</v>
      </c>
      <c r="J98" s="148">
        <f>'03.2024ΕΛ'!J98</f>
        <v>0</v>
      </c>
      <c r="K98" s="157">
        <f>'03.2024ΕΛ'!K98</f>
        <v>0</v>
      </c>
      <c r="L98" s="10">
        <f>'03.2024ΕΛ'!L98</f>
        <v>0</v>
      </c>
      <c r="M98" s="140">
        <f>'03.2024ΕΛ'!M98</f>
        <v>0</v>
      </c>
      <c r="N98" s="83">
        <f>'03.2024ΕΛ'!N98</f>
        <v>0</v>
      </c>
      <c r="O98" s="160">
        <f>'03.2024ΕΛ'!O98</f>
        <v>0</v>
      </c>
      <c r="P98" s="148">
        <f>'03.2024ΕΛ'!P98</f>
        <v>0</v>
      </c>
      <c r="Q98" s="157">
        <f>'03.2024ΕΛ'!Q98</f>
        <v>0</v>
      </c>
      <c r="R98" s="10">
        <f>'03.2024ΕΛ'!R98</f>
        <v>0</v>
      </c>
      <c r="S98" s="140">
        <f>'03.2024ΕΛ'!S98</f>
        <v>0</v>
      </c>
      <c r="T98" s="83">
        <f>'03.2024ΕΛ'!T98</f>
        <v>0</v>
      </c>
      <c r="U98" s="160">
        <f>'03.2024ΕΛ'!U98</f>
        <v>0</v>
      </c>
      <c r="V98" s="148">
        <f>'03.2024ΕΛ'!V98</f>
        <v>0</v>
      </c>
      <c r="W98" s="157">
        <f>'03.2024ΕΛ'!W98</f>
        <v>0</v>
      </c>
      <c r="X98" s="10">
        <f>'03.2024ΕΛ'!X98</f>
        <v>0</v>
      </c>
      <c r="Y98" s="140">
        <f>'03.2024ΕΛ'!Y98</f>
        <v>0</v>
      </c>
      <c r="Z98" s="83">
        <f>'03.2024ΕΛ'!Z98</f>
        <v>0</v>
      </c>
      <c r="AA98" s="160">
        <f>'03.2024ΕΛ'!AA98</f>
        <v>0</v>
      </c>
      <c r="AB98" s="148">
        <f>'03.2024ΕΛ'!AB98</f>
        <v>0</v>
      </c>
      <c r="AC98" s="157">
        <f>'03.2024ΕΛ'!AC98</f>
        <v>0</v>
      </c>
      <c r="AD98" s="10">
        <f>'03.2024ΕΛ'!AD98</f>
        <v>0</v>
      </c>
      <c r="AE98" s="140">
        <f>'03.2024ΕΛ'!AE98</f>
        <v>0</v>
      </c>
      <c r="AF98" s="83">
        <f>'03.2024ΕΛ'!AF98</f>
        <v>0</v>
      </c>
      <c r="AG98" s="160">
        <f>'03.2024ΕΛ'!AG98</f>
        <v>0</v>
      </c>
      <c r="AH98" s="148">
        <f>'03.2024ΕΛ'!AH98</f>
        <v>0</v>
      </c>
      <c r="AI98" s="157">
        <f>'03.2024ΕΛ'!AI98</f>
        <v>0</v>
      </c>
      <c r="AJ98" s="10">
        <f>'03.2024ΕΛ'!AJ98</f>
        <v>0</v>
      </c>
      <c r="AK98" s="140">
        <f>'03.2024ΕΛ'!AK98</f>
        <v>0</v>
      </c>
      <c r="AL98" s="83">
        <f>'03.2024ΕΛ'!AL98</f>
        <v>0</v>
      </c>
      <c r="AM98" s="160">
        <f>'03.2024ΕΛ'!AM98</f>
        <v>0</v>
      </c>
      <c r="AN98" s="148">
        <f>'03.2024ΕΛ'!AN98</f>
        <v>0</v>
      </c>
      <c r="AO98" s="157">
        <f>'03.2024ΕΛ'!AO98</f>
        <v>0</v>
      </c>
      <c r="AP98" s="10">
        <f>'03.2024ΕΛ'!AP98</f>
        <v>0</v>
      </c>
      <c r="AQ98" s="140">
        <f>'03.2024ΕΛ'!AQ98</f>
        <v>0</v>
      </c>
      <c r="AR98" s="83">
        <f>'03.2024ΕΛ'!AR98</f>
        <v>0</v>
      </c>
      <c r="AS98" s="160">
        <f>'03.2024ΕΛ'!AS98</f>
        <v>0</v>
      </c>
      <c r="AT98" s="148">
        <f>'03.2024ΕΛ'!AT98</f>
        <v>0</v>
      </c>
      <c r="AU98" s="157">
        <f>'03.2024ΕΛ'!AU98</f>
        <v>0</v>
      </c>
      <c r="AV98" s="10">
        <f>'03.2024ΕΛ'!AV98</f>
        <v>0</v>
      </c>
      <c r="AW98" s="140">
        <f>'03.2024ΕΛ'!AW98</f>
        <v>0</v>
      </c>
      <c r="AX98" s="83">
        <f>'03.2024ΕΛ'!AX98</f>
        <v>0</v>
      </c>
      <c r="AY98" s="160">
        <f>'03.2024ΕΛ'!AY98</f>
        <v>0</v>
      </c>
      <c r="AZ98" s="148">
        <f>'03.2024ΕΛ'!AZ98</f>
        <v>0</v>
      </c>
      <c r="BA98" s="157">
        <f>'03.2024ΕΛ'!BA98</f>
        <v>0</v>
      </c>
      <c r="BB98" s="10">
        <f>'03.2024ΕΛ'!BB98</f>
        <v>0</v>
      </c>
      <c r="BC98" s="140">
        <f>'03.2024ΕΛ'!BC98</f>
        <v>0</v>
      </c>
      <c r="BD98" s="83">
        <f>'03.2024ΕΛ'!BD98</f>
        <v>0</v>
      </c>
      <c r="BE98" s="160">
        <f>'03.2024ΕΛ'!BE98</f>
        <v>0</v>
      </c>
      <c r="BF98" s="148">
        <f>'03.2024ΕΛ'!BF98</f>
        <v>0</v>
      </c>
      <c r="BG98" s="157">
        <f>'03.2024ΕΛ'!BG98</f>
        <v>0</v>
      </c>
      <c r="BH98" s="10">
        <f>'03.2024ΕΛ'!BH98</f>
        <v>0</v>
      </c>
      <c r="BI98" s="140">
        <f>'03.2024ΕΛ'!BI98</f>
        <v>0</v>
      </c>
      <c r="BJ98" s="83">
        <f>'03.2024ΕΛ'!BJ98</f>
        <v>0</v>
      </c>
      <c r="BK98" s="160">
        <f>'03.2024ΕΛ'!BK98</f>
        <v>0</v>
      </c>
      <c r="BL98" s="148">
        <f>'03.2024ΕΛ'!BL98</f>
        <v>0</v>
      </c>
      <c r="BM98" s="157">
        <f>'03.2024ΕΛ'!BM98</f>
        <v>0</v>
      </c>
      <c r="BN98" s="10">
        <f>'03.2024ΕΛ'!BN98</f>
        <v>0</v>
      </c>
      <c r="BO98" s="140">
        <f>'03.2024ΕΛ'!BO98</f>
        <v>0</v>
      </c>
      <c r="BP98" s="83">
        <f>'03.2024ΕΛ'!BP98</f>
        <v>0</v>
      </c>
    </row>
    <row r="99" spans="1:68" ht="36" customHeight="1" outlineLevel="1" x14ac:dyDescent="0.3">
      <c r="A99" s="153">
        <v>16</v>
      </c>
      <c r="B99" s="141" t="s">
        <v>48</v>
      </c>
      <c r="C99" s="73">
        <f>'03.2024ΕΛ'!C99</f>
        <v>10017</v>
      </c>
      <c r="D99" s="74">
        <f>'03.2024ΕΛ'!D99</f>
        <v>0</v>
      </c>
      <c r="E99" s="74">
        <f>'03.2024ΕΛ'!E99</f>
        <v>8231396</v>
      </c>
      <c r="F99" s="74">
        <f>'03.2024ΕΛ'!F99</f>
        <v>821.74263751622243</v>
      </c>
      <c r="G99" s="82">
        <f>'03.2024ΕΛ'!G99</f>
        <v>124992.88999999998</v>
      </c>
      <c r="H99" s="37">
        <f>'03.2024ΕΛ'!H99</f>
        <v>12.47807627034042</v>
      </c>
      <c r="I99" s="73">
        <f>'03.2024ΕΛ'!I99</f>
        <v>2791</v>
      </c>
      <c r="J99" s="74">
        <f>'03.2024ΕΛ'!J99</f>
        <v>0</v>
      </c>
      <c r="K99" s="74">
        <f>'03.2024ΕΛ'!K99</f>
        <v>3409556</v>
      </c>
      <c r="L99" s="74">
        <f>'03.2024ΕΛ'!L99</f>
        <v>1221.6252239340738</v>
      </c>
      <c r="M99" s="82">
        <f>'03.2024ΕΛ'!M99</f>
        <v>53216.160000000003</v>
      </c>
      <c r="N99" s="37">
        <f>'03.2024ΕΛ'!N99</f>
        <v>19.067058402006449</v>
      </c>
      <c r="O99" s="73">
        <f>'03.2024ΕΛ'!O99</f>
        <v>7151</v>
      </c>
      <c r="P99" s="74">
        <f>'03.2024ΕΛ'!P99</f>
        <v>0</v>
      </c>
      <c r="Q99" s="74">
        <f>'03.2024ΕΛ'!Q99</f>
        <v>10222855</v>
      </c>
      <c r="R99" s="74">
        <f>'03.2024ΕΛ'!R99</f>
        <v>1429.5699902111592</v>
      </c>
      <c r="S99" s="82">
        <f>'03.2024ΕΛ'!S99</f>
        <v>182703.47</v>
      </c>
      <c r="T99" s="37">
        <f>'03.2024ΕΛ'!T99</f>
        <v>25.549359530135646</v>
      </c>
      <c r="U99" s="73">
        <f>'03.2024ΕΛ'!U99</f>
        <v>70</v>
      </c>
      <c r="V99" s="74">
        <f>'03.2024ΕΛ'!V99</f>
        <v>0</v>
      </c>
      <c r="W99" s="74">
        <f>'03.2024ΕΛ'!W99</f>
        <v>62777</v>
      </c>
      <c r="X99" s="74">
        <f>'03.2024ΕΛ'!X99</f>
        <v>896.81428571428569</v>
      </c>
      <c r="Y99" s="82">
        <f>'03.2024ΕΛ'!Y99</f>
        <v>1507.8500000000001</v>
      </c>
      <c r="Z99" s="37">
        <f>'03.2024ΕΛ'!Z99</f>
        <v>21.540714285714287</v>
      </c>
      <c r="AA99" s="73">
        <f>'03.2024ΕΛ'!AA99</f>
        <v>107</v>
      </c>
      <c r="AB99" s="74">
        <f>'03.2024ΕΛ'!AB99</f>
        <v>0</v>
      </c>
      <c r="AC99" s="74">
        <f>'03.2024ΕΛ'!AC99</f>
        <v>96566</v>
      </c>
      <c r="AD99" s="74">
        <f>'03.2024ΕΛ'!AD99</f>
        <v>902.48598130841117</v>
      </c>
      <c r="AE99" s="82">
        <f>'03.2024ΕΛ'!AE99</f>
        <v>2484.9</v>
      </c>
      <c r="AF99" s="37">
        <f>'03.2024ΕΛ'!AF99</f>
        <v>23.22336448598131</v>
      </c>
      <c r="AG99" s="73">
        <f>'03.2024ΕΛ'!AG99</f>
        <v>35</v>
      </c>
      <c r="AH99" s="74">
        <f>'03.2024ΕΛ'!AH99</f>
        <v>0</v>
      </c>
      <c r="AI99" s="74">
        <f>'03.2024ΕΛ'!AI99</f>
        <v>32334</v>
      </c>
      <c r="AJ99" s="74">
        <f>'03.2024ΕΛ'!AJ99</f>
        <v>923.82857142857142</v>
      </c>
      <c r="AK99" s="82">
        <f>'03.2024ΕΛ'!AK99</f>
        <v>903.18999999999994</v>
      </c>
      <c r="AL99" s="37">
        <f>'03.2024ΕΛ'!AL99</f>
        <v>25.805428571428571</v>
      </c>
      <c r="AM99" s="73">
        <f>'03.2024ΕΛ'!AM99</f>
        <v>0</v>
      </c>
      <c r="AN99" s="74">
        <f>'03.2024ΕΛ'!AN99</f>
        <v>0</v>
      </c>
      <c r="AO99" s="74">
        <f>'03.2024ΕΛ'!AO99</f>
        <v>0</v>
      </c>
      <c r="AP99" s="74">
        <f>'03.2024ΕΛ'!AP99</f>
        <v>0</v>
      </c>
      <c r="AQ99" s="82">
        <f>'03.2024ΕΛ'!AQ99</f>
        <v>0</v>
      </c>
      <c r="AR99" s="37">
        <f>'03.2024ΕΛ'!AR99</f>
        <v>0</v>
      </c>
      <c r="AS99" s="73">
        <f>'03.2024ΕΛ'!AS99</f>
        <v>0</v>
      </c>
      <c r="AT99" s="74">
        <f>'03.2024ΕΛ'!AT99</f>
        <v>0</v>
      </c>
      <c r="AU99" s="74">
        <f>'03.2024ΕΛ'!AU99</f>
        <v>0</v>
      </c>
      <c r="AV99" s="74">
        <f>'03.2024ΕΛ'!AV99</f>
        <v>0</v>
      </c>
      <c r="AW99" s="82">
        <f>'03.2024ΕΛ'!AW99</f>
        <v>0</v>
      </c>
      <c r="AX99" s="37">
        <f>'03.2024ΕΛ'!AX99</f>
        <v>0</v>
      </c>
      <c r="AY99" s="73">
        <f>'03.2024ΕΛ'!AY99</f>
        <v>0</v>
      </c>
      <c r="AZ99" s="74">
        <f>'03.2024ΕΛ'!AZ99</f>
        <v>0</v>
      </c>
      <c r="BA99" s="74">
        <f>'03.2024ΕΛ'!BA99</f>
        <v>0</v>
      </c>
      <c r="BB99" s="74">
        <f>'03.2024ΕΛ'!BB99</f>
        <v>0</v>
      </c>
      <c r="BC99" s="82">
        <f>'03.2024ΕΛ'!BC99</f>
        <v>0</v>
      </c>
      <c r="BD99" s="37">
        <f>'03.2024ΕΛ'!BD99</f>
        <v>0</v>
      </c>
      <c r="BE99" s="73">
        <f>'03.2024ΕΛ'!BE99</f>
        <v>0</v>
      </c>
      <c r="BF99" s="74">
        <f>'03.2024ΕΛ'!BF99</f>
        <v>0</v>
      </c>
      <c r="BG99" s="74">
        <f>'03.2024ΕΛ'!BG99</f>
        <v>0</v>
      </c>
      <c r="BH99" s="74">
        <f>'03.2024ΕΛ'!BH99</f>
        <v>0</v>
      </c>
      <c r="BI99" s="82">
        <f>'03.2024ΕΛ'!BI99</f>
        <v>0</v>
      </c>
      <c r="BJ99" s="37">
        <f>'03.2024ΕΛ'!BJ99</f>
        <v>0</v>
      </c>
      <c r="BK99" s="73">
        <f>'03.2024ΕΛ'!BK99</f>
        <v>20171</v>
      </c>
      <c r="BL99" s="74">
        <f>'03.2024ΕΛ'!BL99</f>
        <v>0</v>
      </c>
      <c r="BM99" s="74">
        <f>'03.2024ΕΛ'!BM99</f>
        <v>22055105</v>
      </c>
      <c r="BN99" s="74" t="e">
        <f>'03.2024ΕΛ'!#REF!</f>
        <v>#REF!</v>
      </c>
      <c r="BO99" s="82" t="e">
        <f>'03.2024ΕΛ'!#REF!</f>
        <v>#REF!</v>
      </c>
      <c r="BP99" s="37" t="e">
        <f>'03.2024ΕΛ'!#REF!</f>
        <v>#REF!</v>
      </c>
    </row>
    <row r="100" spans="1:68" ht="19.5" customHeight="1" outlineLevel="1" x14ac:dyDescent="0.3">
      <c r="A100" s="154"/>
      <c r="B100" s="139" t="s">
        <v>83</v>
      </c>
      <c r="C100" s="9">
        <f>'03.2024ΕΛ'!C100</f>
        <v>9715</v>
      </c>
      <c r="D100" s="10">
        <f>'03.2024ΕΛ'!D100</f>
        <v>0</v>
      </c>
      <c r="E100" s="10">
        <f>'03.2024ΕΛ'!E100</f>
        <v>7502920</v>
      </c>
      <c r="F100" s="10">
        <f>'03.2024ΕΛ'!F100</f>
        <v>772.30262480699946</v>
      </c>
      <c r="G100" s="30">
        <f>'03.2024ΕΛ'!G100</f>
        <v>114057.98999999999</v>
      </c>
      <c r="H100" s="83">
        <f>'03.2024ΕΛ'!H100</f>
        <v>11.740400411734431</v>
      </c>
      <c r="I100" s="9">
        <f>'03.2024ΕΛ'!I100</f>
        <v>2694</v>
      </c>
      <c r="J100" s="10">
        <f>'03.2024ΕΛ'!J100</f>
        <v>0</v>
      </c>
      <c r="K100" s="10">
        <f>'03.2024ΕΛ'!K100</f>
        <v>2358516</v>
      </c>
      <c r="L100" s="10">
        <f>'03.2024ΕΛ'!L100</f>
        <v>875.46993318485522</v>
      </c>
      <c r="M100" s="30">
        <f>'03.2024ΕΛ'!M100</f>
        <v>43409.880000000005</v>
      </c>
      <c r="N100" s="83">
        <f>'03.2024ΕΛ'!N100</f>
        <v>16.113541202672607</v>
      </c>
      <c r="O100" s="9">
        <f>'03.2024ΕΛ'!O100</f>
        <v>6829</v>
      </c>
      <c r="P100" s="10">
        <f>'03.2024ΕΛ'!P100</f>
        <v>0</v>
      </c>
      <c r="Q100" s="10">
        <f>'03.2024ΕΛ'!Q100</f>
        <v>6230592</v>
      </c>
      <c r="R100" s="10">
        <f>'03.2024ΕΛ'!R100</f>
        <v>912.37252892077902</v>
      </c>
      <c r="S100" s="30">
        <f>'03.2024ΕΛ'!S100</f>
        <v>117311.83</v>
      </c>
      <c r="T100" s="83">
        <f>'03.2024ΕΛ'!T100</f>
        <v>17.178478547371505</v>
      </c>
      <c r="U100" s="9">
        <f>'03.2024ΕΛ'!U100</f>
        <v>66</v>
      </c>
      <c r="V100" s="10">
        <f>'03.2024ΕΛ'!V100</f>
        <v>0</v>
      </c>
      <c r="W100" s="10">
        <f>'03.2024ΕΛ'!W100</f>
        <v>44356</v>
      </c>
      <c r="X100" s="10">
        <f>'03.2024ΕΛ'!X100</f>
        <v>672.06060606060601</v>
      </c>
      <c r="Y100" s="30">
        <f>'03.2024ΕΛ'!Y100</f>
        <v>1178.3800000000001</v>
      </c>
      <c r="Z100" s="83">
        <f>'03.2024ΕΛ'!Z100</f>
        <v>17.854242424242425</v>
      </c>
      <c r="AA100" s="9">
        <f>'03.2024ΕΛ'!AA100</f>
        <v>105</v>
      </c>
      <c r="AB100" s="10">
        <f>'03.2024ΕΛ'!AB100</f>
        <v>0</v>
      </c>
      <c r="AC100" s="10">
        <f>'03.2024ΕΛ'!AC100</f>
        <v>94115</v>
      </c>
      <c r="AD100" s="10">
        <f>'03.2024ΕΛ'!AD100</f>
        <v>896.33333333333337</v>
      </c>
      <c r="AE100" s="30">
        <f>'03.2024ΕΛ'!AE100</f>
        <v>2435.63</v>
      </c>
      <c r="AF100" s="83">
        <f>'03.2024ΕΛ'!AF100</f>
        <v>23.19647619047619</v>
      </c>
      <c r="AG100" s="9">
        <f>'03.2024ΕΛ'!AG100</f>
        <v>34</v>
      </c>
      <c r="AH100" s="10">
        <f>'03.2024ΕΛ'!AH100</f>
        <v>0</v>
      </c>
      <c r="AI100" s="10">
        <f>'03.2024ΕΛ'!AI100</f>
        <v>32332</v>
      </c>
      <c r="AJ100" s="10">
        <f>'03.2024ΕΛ'!AJ100</f>
        <v>950.94117647058829</v>
      </c>
      <c r="AK100" s="30">
        <f>'03.2024ΕΛ'!AK100</f>
        <v>898.52</v>
      </c>
      <c r="AL100" s="83">
        <f>'03.2024ΕΛ'!AL100</f>
        <v>26.427058823529411</v>
      </c>
      <c r="AM100" s="9">
        <f>'03.2024ΕΛ'!AM100</f>
        <v>0</v>
      </c>
      <c r="AN100" s="10">
        <f>'03.2024ΕΛ'!AN100</f>
        <v>0</v>
      </c>
      <c r="AO100" s="10">
        <f>'03.2024ΕΛ'!AO100</f>
        <v>0</v>
      </c>
      <c r="AP100" s="10">
        <f>'03.2024ΕΛ'!AP100</f>
        <v>0</v>
      </c>
      <c r="AQ100" s="30">
        <f>'03.2024ΕΛ'!AQ100</f>
        <v>0</v>
      </c>
      <c r="AR100" s="83">
        <f>'03.2024ΕΛ'!AR100</f>
        <v>0</v>
      </c>
      <c r="AS100" s="9">
        <f>'03.2024ΕΛ'!AS100</f>
        <v>0</v>
      </c>
      <c r="AT100" s="10">
        <f>'03.2024ΕΛ'!AT100</f>
        <v>0</v>
      </c>
      <c r="AU100" s="10">
        <f>'03.2024ΕΛ'!AU100</f>
        <v>0</v>
      </c>
      <c r="AV100" s="10">
        <f>'03.2024ΕΛ'!AV100</f>
        <v>0</v>
      </c>
      <c r="AW100" s="30">
        <f>'03.2024ΕΛ'!AW100</f>
        <v>0</v>
      </c>
      <c r="AX100" s="83">
        <f>'03.2024ΕΛ'!AX100</f>
        <v>0</v>
      </c>
      <c r="AY100" s="9">
        <f>'03.2024ΕΛ'!AY100</f>
        <v>0</v>
      </c>
      <c r="AZ100" s="10">
        <f>'03.2024ΕΛ'!AZ100</f>
        <v>0</v>
      </c>
      <c r="BA100" s="10">
        <f>'03.2024ΕΛ'!BA100</f>
        <v>0</v>
      </c>
      <c r="BB100" s="10">
        <f>'03.2024ΕΛ'!BB100</f>
        <v>0</v>
      </c>
      <c r="BC100" s="30">
        <f>'03.2024ΕΛ'!BC100</f>
        <v>0</v>
      </c>
      <c r="BD100" s="83">
        <f>'03.2024ΕΛ'!BD100</f>
        <v>0</v>
      </c>
      <c r="BE100" s="9">
        <f>'03.2024ΕΛ'!BE100</f>
        <v>0</v>
      </c>
      <c r="BF100" s="10">
        <f>'03.2024ΕΛ'!BF100</f>
        <v>0</v>
      </c>
      <c r="BG100" s="10">
        <f>'03.2024ΕΛ'!BG100</f>
        <v>0</v>
      </c>
      <c r="BH100" s="10">
        <f>'03.2024ΕΛ'!BH100</f>
        <v>0</v>
      </c>
      <c r="BI100" s="30">
        <f>'03.2024ΕΛ'!BI100</f>
        <v>0</v>
      </c>
      <c r="BJ100" s="83">
        <f>'03.2024ΕΛ'!BJ100</f>
        <v>0</v>
      </c>
      <c r="BK100" s="9">
        <f>'03.2024ΕΛ'!BK100</f>
        <v>19443</v>
      </c>
      <c r="BL100" s="10">
        <f>'03.2024ΕΛ'!BL100</f>
        <v>0</v>
      </c>
      <c r="BM100" s="10">
        <f>'03.2024ΕΛ'!BM100</f>
        <v>16262831</v>
      </c>
      <c r="BN100" s="10" t="e">
        <f>'03.2024ΕΛ'!#REF!</f>
        <v>#REF!</v>
      </c>
      <c r="BO100" s="30" t="e">
        <f>'03.2024ΕΛ'!#REF!</f>
        <v>#REF!</v>
      </c>
      <c r="BP100" s="83" t="e">
        <f>'03.2024ΕΛ'!#REF!</f>
        <v>#REF!</v>
      </c>
    </row>
    <row r="101" spans="1:68" ht="19.5" customHeight="1" outlineLevel="1" x14ac:dyDescent="0.3">
      <c r="A101" s="154"/>
      <c r="B101" s="139" t="s">
        <v>84</v>
      </c>
      <c r="C101" s="9">
        <f>'03.2024ΕΛ'!C101</f>
        <v>302</v>
      </c>
      <c r="D101" s="10">
        <f>'03.2024ΕΛ'!D101</f>
        <v>0</v>
      </c>
      <c r="E101" s="10">
        <f>'03.2024ΕΛ'!E101</f>
        <v>728476</v>
      </c>
      <c r="F101" s="10">
        <f>'03.2024ΕΛ'!F101</f>
        <v>2412.1721854304637</v>
      </c>
      <c r="G101" s="30">
        <f>'03.2024ΕΛ'!G101</f>
        <v>10934.9</v>
      </c>
      <c r="H101" s="83">
        <f>'03.2024ΕΛ'!H101</f>
        <v>36.20827814569536</v>
      </c>
      <c r="I101" s="9">
        <f>'03.2024ΕΛ'!I101</f>
        <v>96</v>
      </c>
      <c r="J101" s="10">
        <f>'03.2024ΕΛ'!J101</f>
        <v>0</v>
      </c>
      <c r="K101" s="10">
        <f>'03.2024ΕΛ'!K101</f>
        <v>550022</v>
      </c>
      <c r="L101" s="10">
        <f>'03.2024ΕΛ'!L101</f>
        <v>5729.395833333333</v>
      </c>
      <c r="M101" s="30">
        <f>'03.2024ΕΛ'!M101</f>
        <v>8989.07</v>
      </c>
      <c r="N101" s="83">
        <f>'03.2024ΕΛ'!N101</f>
        <v>93.63614583333333</v>
      </c>
      <c r="O101" s="9">
        <f>'03.2024ΕΛ'!O101</f>
        <v>319</v>
      </c>
      <c r="P101" s="10">
        <f>'03.2024ΕΛ'!P101</f>
        <v>0</v>
      </c>
      <c r="Q101" s="10">
        <f>'03.2024ΕΛ'!Q101</f>
        <v>3991884</v>
      </c>
      <c r="R101" s="10">
        <f>'03.2024ΕΛ'!R101</f>
        <v>12513.742946708464</v>
      </c>
      <c r="S101" s="30">
        <f>'03.2024ΕΛ'!S101</f>
        <v>65267.14</v>
      </c>
      <c r="T101" s="83">
        <f>'03.2024ΕΛ'!T101</f>
        <v>204.59918495297805</v>
      </c>
      <c r="U101" s="9">
        <f>'03.2024ΕΛ'!U101</f>
        <v>4</v>
      </c>
      <c r="V101" s="10">
        <f>'03.2024ΕΛ'!V101</f>
        <v>0</v>
      </c>
      <c r="W101" s="10">
        <f>'03.2024ΕΛ'!W101</f>
        <v>18421</v>
      </c>
      <c r="X101" s="10">
        <f>'03.2024ΕΛ'!X101</f>
        <v>4605.25</v>
      </c>
      <c r="Y101" s="30">
        <f>'03.2024ΕΛ'!Y101</f>
        <v>329.47</v>
      </c>
      <c r="Z101" s="83">
        <f>'03.2024ΕΛ'!Z101</f>
        <v>82.367500000000007</v>
      </c>
      <c r="AA101" s="9">
        <f>'03.2024ΕΛ'!AA101</f>
        <v>2</v>
      </c>
      <c r="AB101" s="10">
        <f>'03.2024ΕΛ'!AB101</f>
        <v>0</v>
      </c>
      <c r="AC101" s="10">
        <f>'03.2024ΕΛ'!AC101</f>
        <v>2451</v>
      </c>
      <c r="AD101" s="10">
        <f>'03.2024ΕΛ'!AD101</f>
        <v>1225.5</v>
      </c>
      <c r="AE101" s="30">
        <f>'03.2024ΕΛ'!AE101</f>
        <v>49.27</v>
      </c>
      <c r="AF101" s="83">
        <f>'03.2024ΕΛ'!AF101</f>
        <v>24.635000000000002</v>
      </c>
      <c r="AG101" s="9">
        <f>'03.2024ΕΛ'!AG101</f>
        <v>1</v>
      </c>
      <c r="AH101" s="10">
        <f>'03.2024ΕΛ'!AH101</f>
        <v>0</v>
      </c>
      <c r="AI101" s="10">
        <f>'03.2024ΕΛ'!AI101</f>
        <v>2</v>
      </c>
      <c r="AJ101" s="10">
        <f>'03.2024ΕΛ'!AJ101</f>
        <v>2</v>
      </c>
      <c r="AK101" s="30">
        <f>'03.2024ΕΛ'!AK101</f>
        <v>4.67</v>
      </c>
      <c r="AL101" s="83">
        <f>'03.2024ΕΛ'!AL101</f>
        <v>4.67</v>
      </c>
      <c r="AM101" s="9">
        <f>'03.2024ΕΛ'!AM101</f>
        <v>0</v>
      </c>
      <c r="AN101" s="10">
        <f>'03.2024ΕΛ'!AN101</f>
        <v>0</v>
      </c>
      <c r="AO101" s="10">
        <f>'03.2024ΕΛ'!AO101</f>
        <v>0</v>
      </c>
      <c r="AP101" s="10">
        <f>'03.2024ΕΛ'!AP101</f>
        <v>0</v>
      </c>
      <c r="AQ101" s="30">
        <f>'03.2024ΕΛ'!AQ101</f>
        <v>0</v>
      </c>
      <c r="AR101" s="83">
        <f>'03.2024ΕΛ'!AR101</f>
        <v>0</v>
      </c>
      <c r="AS101" s="9">
        <f>'03.2024ΕΛ'!AS101</f>
        <v>0</v>
      </c>
      <c r="AT101" s="10">
        <f>'03.2024ΕΛ'!AT101</f>
        <v>0</v>
      </c>
      <c r="AU101" s="10">
        <f>'03.2024ΕΛ'!AU101</f>
        <v>0</v>
      </c>
      <c r="AV101" s="10">
        <f>'03.2024ΕΛ'!AV101</f>
        <v>0</v>
      </c>
      <c r="AW101" s="30">
        <f>'03.2024ΕΛ'!AW101</f>
        <v>0</v>
      </c>
      <c r="AX101" s="83">
        <f>'03.2024ΕΛ'!AX101</f>
        <v>0</v>
      </c>
      <c r="AY101" s="9">
        <f>'03.2024ΕΛ'!AY101</f>
        <v>0</v>
      </c>
      <c r="AZ101" s="10">
        <f>'03.2024ΕΛ'!AZ101</f>
        <v>0</v>
      </c>
      <c r="BA101" s="10">
        <f>'03.2024ΕΛ'!BA101</f>
        <v>0</v>
      </c>
      <c r="BB101" s="10">
        <f>'03.2024ΕΛ'!BB101</f>
        <v>0</v>
      </c>
      <c r="BC101" s="30">
        <f>'03.2024ΕΛ'!BC101</f>
        <v>0</v>
      </c>
      <c r="BD101" s="83">
        <f>'03.2024ΕΛ'!BD101</f>
        <v>0</v>
      </c>
      <c r="BE101" s="9">
        <f>'03.2024ΕΛ'!BE101</f>
        <v>0</v>
      </c>
      <c r="BF101" s="10">
        <f>'03.2024ΕΛ'!BF101</f>
        <v>0</v>
      </c>
      <c r="BG101" s="10">
        <f>'03.2024ΕΛ'!BG101</f>
        <v>0</v>
      </c>
      <c r="BH101" s="10">
        <f>'03.2024ΕΛ'!BH101</f>
        <v>0</v>
      </c>
      <c r="BI101" s="30">
        <f>'03.2024ΕΛ'!BI101</f>
        <v>0</v>
      </c>
      <c r="BJ101" s="83">
        <f>'03.2024ΕΛ'!BJ101</f>
        <v>0</v>
      </c>
      <c r="BK101" s="9">
        <f>'03.2024ΕΛ'!BK101</f>
        <v>724</v>
      </c>
      <c r="BL101" s="10">
        <f>'03.2024ΕΛ'!BL101</f>
        <v>0</v>
      </c>
      <c r="BM101" s="10">
        <f>'03.2024ΕΛ'!BM101</f>
        <v>5291256</v>
      </c>
      <c r="BN101" s="10" t="e">
        <f>'03.2024ΕΛ'!#REF!</f>
        <v>#REF!</v>
      </c>
      <c r="BO101" s="30" t="e">
        <f>'03.2024ΕΛ'!#REF!</f>
        <v>#REF!</v>
      </c>
      <c r="BP101" s="83" t="e">
        <f>'03.2024ΕΛ'!#REF!</f>
        <v>#REF!</v>
      </c>
    </row>
    <row r="102" spans="1:68" ht="19.5" customHeight="1" outlineLevel="1" x14ac:dyDescent="0.3">
      <c r="A102" s="154"/>
      <c r="B102" s="139" t="s">
        <v>29</v>
      </c>
      <c r="C102" s="9">
        <f>'03.2024ΕΛ'!C102</f>
        <v>0</v>
      </c>
      <c r="D102" s="10">
        <f>'03.2024ΕΛ'!D102</f>
        <v>0</v>
      </c>
      <c r="E102" s="10">
        <f>'03.2024ΕΛ'!E102</f>
        <v>0</v>
      </c>
      <c r="F102" s="10">
        <f>'03.2024ΕΛ'!F102</f>
        <v>0</v>
      </c>
      <c r="G102" s="30">
        <f>'03.2024ΕΛ'!G102</f>
        <v>0</v>
      </c>
      <c r="H102" s="83">
        <f>'03.2024ΕΛ'!H102</f>
        <v>0</v>
      </c>
      <c r="I102" s="9">
        <f>'03.2024ΕΛ'!I102</f>
        <v>0</v>
      </c>
      <c r="J102" s="10">
        <f>'03.2024ΕΛ'!J102</f>
        <v>0</v>
      </c>
      <c r="K102" s="10">
        <f>'03.2024ΕΛ'!K102</f>
        <v>0</v>
      </c>
      <c r="L102" s="10">
        <f>'03.2024ΕΛ'!L102</f>
        <v>0</v>
      </c>
      <c r="M102" s="30">
        <f>'03.2024ΕΛ'!M102</f>
        <v>0</v>
      </c>
      <c r="N102" s="83">
        <f>'03.2024ΕΛ'!N102</f>
        <v>0</v>
      </c>
      <c r="O102" s="9" t="str">
        <f>'03.2024ΕΛ'!O102</f>
        <v> </v>
      </c>
      <c r="P102" s="10">
        <f>'03.2024ΕΛ'!P102</f>
        <v>0</v>
      </c>
      <c r="Q102" s="10" t="str">
        <f>'03.2024ΕΛ'!Q102</f>
        <v> </v>
      </c>
      <c r="R102" s="10">
        <f>'03.2024ΕΛ'!R102</f>
        <v>0</v>
      </c>
      <c r="S102" s="30" t="str">
        <f>'03.2024ΕΛ'!S102</f>
        <v> </v>
      </c>
      <c r="T102" s="83">
        <f>'03.2024ΕΛ'!T102</f>
        <v>0</v>
      </c>
      <c r="U102" s="9">
        <f>'03.2024ΕΛ'!U102</f>
        <v>0</v>
      </c>
      <c r="V102" s="10">
        <f>'03.2024ΕΛ'!V102</f>
        <v>0</v>
      </c>
      <c r="W102" s="10">
        <f>'03.2024ΕΛ'!W102</f>
        <v>0</v>
      </c>
      <c r="X102" s="10">
        <f>'03.2024ΕΛ'!X102</f>
        <v>0</v>
      </c>
      <c r="Y102" s="30">
        <f>'03.2024ΕΛ'!Y102</f>
        <v>0</v>
      </c>
      <c r="Z102" s="83">
        <f>'03.2024ΕΛ'!Z102</f>
        <v>0</v>
      </c>
      <c r="AA102" s="9">
        <f>'03.2024ΕΛ'!AA102</f>
        <v>0</v>
      </c>
      <c r="AB102" s="10">
        <f>'03.2024ΕΛ'!AB102</f>
        <v>0</v>
      </c>
      <c r="AC102" s="10">
        <f>'03.2024ΕΛ'!AC102</f>
        <v>0</v>
      </c>
      <c r="AD102" s="10">
        <f>'03.2024ΕΛ'!AD102</f>
        <v>0</v>
      </c>
      <c r="AE102" s="30">
        <f>'03.2024ΕΛ'!AE102</f>
        <v>0</v>
      </c>
      <c r="AF102" s="83">
        <f>'03.2024ΕΛ'!AF102</f>
        <v>0</v>
      </c>
      <c r="AG102" s="9">
        <f>'03.2024ΕΛ'!AG102</f>
        <v>0</v>
      </c>
      <c r="AH102" s="10">
        <f>'03.2024ΕΛ'!AH102</f>
        <v>0</v>
      </c>
      <c r="AI102" s="10">
        <f>'03.2024ΕΛ'!AI102</f>
        <v>0</v>
      </c>
      <c r="AJ102" s="10">
        <f>'03.2024ΕΛ'!AJ102</f>
        <v>0</v>
      </c>
      <c r="AK102" s="30">
        <f>'03.2024ΕΛ'!AK102</f>
        <v>0</v>
      </c>
      <c r="AL102" s="83">
        <f>'03.2024ΕΛ'!AL102</f>
        <v>0</v>
      </c>
      <c r="AM102" s="9">
        <f>'03.2024ΕΛ'!AM102</f>
        <v>0</v>
      </c>
      <c r="AN102" s="10">
        <f>'03.2024ΕΛ'!AN102</f>
        <v>0</v>
      </c>
      <c r="AO102" s="10">
        <f>'03.2024ΕΛ'!AO102</f>
        <v>0</v>
      </c>
      <c r="AP102" s="10">
        <f>'03.2024ΕΛ'!AP102</f>
        <v>0</v>
      </c>
      <c r="AQ102" s="30">
        <f>'03.2024ΕΛ'!AQ102</f>
        <v>0</v>
      </c>
      <c r="AR102" s="83">
        <f>'03.2024ΕΛ'!AR102</f>
        <v>0</v>
      </c>
      <c r="AS102" s="9">
        <f>'03.2024ΕΛ'!AS102</f>
        <v>0</v>
      </c>
      <c r="AT102" s="10">
        <f>'03.2024ΕΛ'!AT102</f>
        <v>0</v>
      </c>
      <c r="AU102" s="10">
        <f>'03.2024ΕΛ'!AU102</f>
        <v>0</v>
      </c>
      <c r="AV102" s="10">
        <f>'03.2024ΕΛ'!AV102</f>
        <v>0</v>
      </c>
      <c r="AW102" s="30">
        <f>'03.2024ΕΛ'!AW102</f>
        <v>0</v>
      </c>
      <c r="AX102" s="83">
        <f>'03.2024ΕΛ'!AX102</f>
        <v>0</v>
      </c>
      <c r="AY102" s="9">
        <f>'03.2024ΕΛ'!AY102</f>
        <v>0</v>
      </c>
      <c r="AZ102" s="10">
        <f>'03.2024ΕΛ'!AZ102</f>
        <v>0</v>
      </c>
      <c r="BA102" s="10">
        <f>'03.2024ΕΛ'!BA102</f>
        <v>0</v>
      </c>
      <c r="BB102" s="10">
        <f>'03.2024ΕΛ'!BB102</f>
        <v>0</v>
      </c>
      <c r="BC102" s="30">
        <f>'03.2024ΕΛ'!BC102</f>
        <v>0</v>
      </c>
      <c r="BD102" s="83">
        <f>'03.2024ΕΛ'!BD102</f>
        <v>0</v>
      </c>
      <c r="BE102" s="9">
        <f>'03.2024ΕΛ'!BE102</f>
        <v>0</v>
      </c>
      <c r="BF102" s="10">
        <f>'03.2024ΕΛ'!BF102</f>
        <v>0</v>
      </c>
      <c r="BG102" s="10">
        <f>'03.2024ΕΛ'!BG102</f>
        <v>0</v>
      </c>
      <c r="BH102" s="10">
        <f>'03.2024ΕΛ'!BH102</f>
        <v>0</v>
      </c>
      <c r="BI102" s="30">
        <f>'03.2024ΕΛ'!BI102</f>
        <v>0</v>
      </c>
      <c r="BJ102" s="83">
        <f>'03.2024ΕΛ'!BJ102</f>
        <v>0</v>
      </c>
      <c r="BK102" s="9">
        <f>'03.2024ΕΛ'!BK102</f>
        <v>0</v>
      </c>
      <c r="BL102" s="10">
        <f>'03.2024ΕΛ'!BL102</f>
        <v>0</v>
      </c>
      <c r="BM102" s="10">
        <f>'03.2024ΕΛ'!BM102</f>
        <v>0</v>
      </c>
      <c r="BN102" s="10" t="e">
        <f>'03.2024ΕΛ'!#REF!</f>
        <v>#REF!</v>
      </c>
      <c r="BO102" s="30" t="e">
        <f>'03.2024ΕΛ'!#REF!</f>
        <v>#REF!</v>
      </c>
      <c r="BP102" s="83" t="e">
        <f>'03.2024ΕΛ'!#REF!</f>
        <v>#REF!</v>
      </c>
    </row>
    <row r="103" spans="1:68" ht="19.5" customHeight="1" outlineLevel="1" x14ac:dyDescent="0.3">
      <c r="A103" s="154"/>
      <c r="B103" s="139" t="s">
        <v>85</v>
      </c>
      <c r="C103" s="9">
        <f>'03.2024ΕΛ'!C103</f>
        <v>0</v>
      </c>
      <c r="D103" s="10">
        <f>'03.2024ΕΛ'!D103</f>
        <v>0</v>
      </c>
      <c r="E103" s="10">
        <f>'03.2024ΕΛ'!E103</f>
        <v>0</v>
      </c>
      <c r="F103" s="10">
        <f>'03.2024ΕΛ'!F103</f>
        <v>0</v>
      </c>
      <c r="G103" s="30">
        <f>'03.2024ΕΛ'!G103</f>
        <v>0</v>
      </c>
      <c r="H103" s="83">
        <f>'03.2024ΕΛ'!H103</f>
        <v>0</v>
      </c>
      <c r="I103" s="9">
        <f>'03.2024ΕΛ'!I103</f>
        <v>1</v>
      </c>
      <c r="J103" s="10">
        <f>'03.2024ΕΛ'!J103</f>
        <v>0</v>
      </c>
      <c r="K103" s="10">
        <f>'03.2024ΕΛ'!K103</f>
        <v>501018</v>
      </c>
      <c r="L103" s="10">
        <f>'03.2024ΕΛ'!L103</f>
        <v>501018</v>
      </c>
      <c r="M103" s="30">
        <f>'03.2024ΕΛ'!M103</f>
        <v>817.21</v>
      </c>
      <c r="N103" s="83">
        <f>'03.2024ΕΛ'!N103</f>
        <v>817.21</v>
      </c>
      <c r="O103" s="9" t="str">
        <f>'03.2024ΕΛ'!O103</f>
        <v> </v>
      </c>
      <c r="P103" s="10">
        <f>'03.2024ΕΛ'!P103</f>
        <v>0</v>
      </c>
      <c r="Q103" s="10" t="str">
        <f>'03.2024ΕΛ'!Q103</f>
        <v> </v>
      </c>
      <c r="R103" s="10">
        <f>'03.2024ΕΛ'!R103</f>
        <v>0</v>
      </c>
      <c r="S103" s="30" t="str">
        <f>'03.2024ΕΛ'!S103</f>
        <v> </v>
      </c>
      <c r="T103" s="83">
        <f>'03.2024ΕΛ'!T103</f>
        <v>0</v>
      </c>
      <c r="U103" s="9">
        <f>'03.2024ΕΛ'!U103</f>
        <v>0</v>
      </c>
      <c r="V103" s="10">
        <f>'03.2024ΕΛ'!V103</f>
        <v>0</v>
      </c>
      <c r="W103" s="10">
        <f>'03.2024ΕΛ'!W103</f>
        <v>0</v>
      </c>
      <c r="X103" s="10">
        <f>'03.2024ΕΛ'!X103</f>
        <v>0</v>
      </c>
      <c r="Y103" s="30">
        <f>'03.2024ΕΛ'!Y103</f>
        <v>0</v>
      </c>
      <c r="Z103" s="83">
        <f>'03.2024ΕΛ'!Z103</f>
        <v>0</v>
      </c>
      <c r="AA103" s="9">
        <f>'03.2024ΕΛ'!AA103</f>
        <v>0</v>
      </c>
      <c r="AB103" s="10">
        <f>'03.2024ΕΛ'!AB103</f>
        <v>0</v>
      </c>
      <c r="AC103" s="10">
        <f>'03.2024ΕΛ'!AC103</f>
        <v>0</v>
      </c>
      <c r="AD103" s="10">
        <f>'03.2024ΕΛ'!AD103</f>
        <v>0</v>
      </c>
      <c r="AE103" s="30">
        <f>'03.2024ΕΛ'!AE103</f>
        <v>0</v>
      </c>
      <c r="AF103" s="83">
        <f>'03.2024ΕΛ'!AF103</f>
        <v>0</v>
      </c>
      <c r="AG103" s="9">
        <f>'03.2024ΕΛ'!AG103</f>
        <v>0</v>
      </c>
      <c r="AH103" s="10">
        <f>'03.2024ΕΛ'!AH103</f>
        <v>0</v>
      </c>
      <c r="AI103" s="10">
        <f>'03.2024ΕΛ'!AI103</f>
        <v>0</v>
      </c>
      <c r="AJ103" s="10">
        <f>'03.2024ΕΛ'!AJ103</f>
        <v>0</v>
      </c>
      <c r="AK103" s="30">
        <f>'03.2024ΕΛ'!AK103</f>
        <v>0</v>
      </c>
      <c r="AL103" s="83">
        <f>'03.2024ΕΛ'!AL103</f>
        <v>0</v>
      </c>
      <c r="AM103" s="9">
        <f>'03.2024ΕΛ'!AM103</f>
        <v>0</v>
      </c>
      <c r="AN103" s="10">
        <f>'03.2024ΕΛ'!AN103</f>
        <v>0</v>
      </c>
      <c r="AO103" s="10">
        <f>'03.2024ΕΛ'!AO103</f>
        <v>0</v>
      </c>
      <c r="AP103" s="10">
        <f>'03.2024ΕΛ'!AP103</f>
        <v>0</v>
      </c>
      <c r="AQ103" s="30">
        <f>'03.2024ΕΛ'!AQ103</f>
        <v>0</v>
      </c>
      <c r="AR103" s="83">
        <f>'03.2024ΕΛ'!AR103</f>
        <v>0</v>
      </c>
      <c r="AS103" s="9">
        <f>'03.2024ΕΛ'!AS103</f>
        <v>0</v>
      </c>
      <c r="AT103" s="10">
        <f>'03.2024ΕΛ'!AT103</f>
        <v>0</v>
      </c>
      <c r="AU103" s="10">
        <f>'03.2024ΕΛ'!AU103</f>
        <v>0</v>
      </c>
      <c r="AV103" s="10">
        <f>'03.2024ΕΛ'!AV103</f>
        <v>0</v>
      </c>
      <c r="AW103" s="30">
        <f>'03.2024ΕΛ'!AW103</f>
        <v>0</v>
      </c>
      <c r="AX103" s="83">
        <f>'03.2024ΕΛ'!AX103</f>
        <v>0</v>
      </c>
      <c r="AY103" s="9">
        <f>'03.2024ΕΛ'!AY103</f>
        <v>0</v>
      </c>
      <c r="AZ103" s="10">
        <f>'03.2024ΕΛ'!AZ103</f>
        <v>0</v>
      </c>
      <c r="BA103" s="10">
        <f>'03.2024ΕΛ'!BA103</f>
        <v>0</v>
      </c>
      <c r="BB103" s="10">
        <f>'03.2024ΕΛ'!BB103</f>
        <v>0</v>
      </c>
      <c r="BC103" s="30">
        <f>'03.2024ΕΛ'!BC103</f>
        <v>0</v>
      </c>
      <c r="BD103" s="83">
        <f>'03.2024ΕΛ'!BD103</f>
        <v>0</v>
      </c>
      <c r="BE103" s="9">
        <f>'03.2024ΕΛ'!BE103</f>
        <v>0</v>
      </c>
      <c r="BF103" s="10">
        <f>'03.2024ΕΛ'!BF103</f>
        <v>0</v>
      </c>
      <c r="BG103" s="10">
        <f>'03.2024ΕΛ'!BG103</f>
        <v>0</v>
      </c>
      <c r="BH103" s="10">
        <f>'03.2024ΕΛ'!BH103</f>
        <v>0</v>
      </c>
      <c r="BI103" s="30">
        <f>'03.2024ΕΛ'!BI103</f>
        <v>0</v>
      </c>
      <c r="BJ103" s="83">
        <f>'03.2024ΕΛ'!BJ103</f>
        <v>0</v>
      </c>
      <c r="BK103" s="9">
        <f>'03.2024ΕΛ'!BK103</f>
        <v>1</v>
      </c>
      <c r="BL103" s="10">
        <f>'03.2024ΕΛ'!BL103</f>
        <v>0</v>
      </c>
      <c r="BM103" s="10">
        <f>'03.2024ΕΛ'!BM103</f>
        <v>501018</v>
      </c>
      <c r="BN103" s="10" t="e">
        <f>'03.2024ΕΛ'!#REF!</f>
        <v>#REF!</v>
      </c>
      <c r="BO103" s="30" t="e">
        <f>'03.2024ΕΛ'!#REF!</f>
        <v>#REF!</v>
      </c>
      <c r="BP103" s="83" t="e">
        <f>'03.2024ΕΛ'!#REF!</f>
        <v>#REF!</v>
      </c>
    </row>
    <row r="104" spans="1:68" ht="19.5" customHeight="1" outlineLevel="1" thickBot="1" x14ac:dyDescent="0.35">
      <c r="A104" s="155"/>
      <c r="B104" s="139" t="s">
        <v>86</v>
      </c>
      <c r="C104" s="160">
        <f>'03.2024ΕΛ'!C104</f>
        <v>0</v>
      </c>
      <c r="D104" s="148">
        <f>'03.2024ΕΛ'!D104</f>
        <v>0</v>
      </c>
      <c r="E104" s="157">
        <f>'03.2024ΕΛ'!E104</f>
        <v>0</v>
      </c>
      <c r="F104" s="10">
        <f>'03.2024ΕΛ'!F104</f>
        <v>0</v>
      </c>
      <c r="G104" s="140">
        <f>'03.2024ΕΛ'!G104</f>
        <v>0</v>
      </c>
      <c r="H104" s="83">
        <f>'03.2024ΕΛ'!H104</f>
        <v>0</v>
      </c>
      <c r="I104" s="160">
        <f>'03.2024ΕΛ'!I104</f>
        <v>0</v>
      </c>
      <c r="J104" s="148">
        <f>'03.2024ΕΛ'!J104</f>
        <v>0</v>
      </c>
      <c r="K104" s="157">
        <f>'03.2024ΕΛ'!K104</f>
        <v>0</v>
      </c>
      <c r="L104" s="10">
        <f>'03.2024ΕΛ'!L104</f>
        <v>0</v>
      </c>
      <c r="M104" s="140">
        <f>'03.2024ΕΛ'!M104</f>
        <v>0</v>
      </c>
      <c r="N104" s="83">
        <f>'03.2024ΕΛ'!N104</f>
        <v>0</v>
      </c>
      <c r="O104" s="160">
        <f>'03.2024ΕΛ'!O104</f>
        <v>3</v>
      </c>
      <c r="P104" s="148">
        <f>'03.2024ΕΛ'!P104</f>
        <v>0</v>
      </c>
      <c r="Q104" s="157">
        <f>'03.2024ΕΛ'!Q104</f>
        <v>379</v>
      </c>
      <c r="R104" s="10">
        <f>'03.2024ΕΛ'!R104</f>
        <v>126.33333333333333</v>
      </c>
      <c r="S104" s="140">
        <f>'03.2024ΕΛ'!S104</f>
        <v>124.5</v>
      </c>
      <c r="T104" s="83">
        <f>'03.2024ΕΛ'!T104</f>
        <v>41.5</v>
      </c>
      <c r="U104" s="160">
        <f>'03.2024ΕΛ'!U104</f>
        <v>0</v>
      </c>
      <c r="V104" s="148">
        <f>'03.2024ΕΛ'!V104</f>
        <v>0</v>
      </c>
      <c r="W104" s="157">
        <f>'03.2024ΕΛ'!W104</f>
        <v>0</v>
      </c>
      <c r="X104" s="10">
        <f>'03.2024ΕΛ'!X104</f>
        <v>0</v>
      </c>
      <c r="Y104" s="140">
        <f>'03.2024ΕΛ'!Y104</f>
        <v>0</v>
      </c>
      <c r="Z104" s="83">
        <f>'03.2024ΕΛ'!Z104</f>
        <v>0</v>
      </c>
      <c r="AA104" s="160">
        <f>'03.2024ΕΛ'!AA104</f>
        <v>0</v>
      </c>
      <c r="AB104" s="148">
        <f>'03.2024ΕΛ'!AB104</f>
        <v>0</v>
      </c>
      <c r="AC104" s="157">
        <f>'03.2024ΕΛ'!AC104</f>
        <v>0</v>
      </c>
      <c r="AD104" s="10">
        <f>'03.2024ΕΛ'!AD104</f>
        <v>0</v>
      </c>
      <c r="AE104" s="140">
        <f>'03.2024ΕΛ'!AE104</f>
        <v>0</v>
      </c>
      <c r="AF104" s="83">
        <f>'03.2024ΕΛ'!AF104</f>
        <v>0</v>
      </c>
      <c r="AG104" s="160">
        <f>'03.2024ΕΛ'!AG104</f>
        <v>0</v>
      </c>
      <c r="AH104" s="148">
        <f>'03.2024ΕΛ'!AH104</f>
        <v>0</v>
      </c>
      <c r="AI104" s="157">
        <f>'03.2024ΕΛ'!AI104</f>
        <v>0</v>
      </c>
      <c r="AJ104" s="10">
        <f>'03.2024ΕΛ'!AJ104</f>
        <v>0</v>
      </c>
      <c r="AK104" s="140">
        <f>'03.2024ΕΛ'!AK104</f>
        <v>0</v>
      </c>
      <c r="AL104" s="83">
        <f>'03.2024ΕΛ'!AL104</f>
        <v>0</v>
      </c>
      <c r="AM104" s="160">
        <f>'03.2024ΕΛ'!AM104</f>
        <v>0</v>
      </c>
      <c r="AN104" s="148">
        <f>'03.2024ΕΛ'!AN104</f>
        <v>0</v>
      </c>
      <c r="AO104" s="157">
        <f>'03.2024ΕΛ'!AO104</f>
        <v>0</v>
      </c>
      <c r="AP104" s="10">
        <f>'03.2024ΕΛ'!AP104</f>
        <v>0</v>
      </c>
      <c r="AQ104" s="140">
        <f>'03.2024ΕΛ'!AQ104</f>
        <v>0</v>
      </c>
      <c r="AR104" s="83">
        <f>'03.2024ΕΛ'!AR104</f>
        <v>0</v>
      </c>
      <c r="AS104" s="160">
        <f>'03.2024ΕΛ'!AS104</f>
        <v>0</v>
      </c>
      <c r="AT104" s="148">
        <f>'03.2024ΕΛ'!AT104</f>
        <v>0</v>
      </c>
      <c r="AU104" s="157">
        <f>'03.2024ΕΛ'!AU104</f>
        <v>0</v>
      </c>
      <c r="AV104" s="10">
        <f>'03.2024ΕΛ'!AV104</f>
        <v>0</v>
      </c>
      <c r="AW104" s="140">
        <f>'03.2024ΕΛ'!AW104</f>
        <v>0</v>
      </c>
      <c r="AX104" s="83">
        <f>'03.2024ΕΛ'!AX104</f>
        <v>0</v>
      </c>
      <c r="AY104" s="160">
        <f>'03.2024ΕΛ'!AY104</f>
        <v>0</v>
      </c>
      <c r="AZ104" s="148">
        <f>'03.2024ΕΛ'!AZ104</f>
        <v>0</v>
      </c>
      <c r="BA104" s="157">
        <f>'03.2024ΕΛ'!BA104</f>
        <v>0</v>
      </c>
      <c r="BB104" s="10">
        <f>'03.2024ΕΛ'!BB104</f>
        <v>0</v>
      </c>
      <c r="BC104" s="140">
        <f>'03.2024ΕΛ'!BC104</f>
        <v>0</v>
      </c>
      <c r="BD104" s="83">
        <f>'03.2024ΕΛ'!BD104</f>
        <v>0</v>
      </c>
      <c r="BE104" s="160">
        <f>'03.2024ΕΛ'!BE104</f>
        <v>0</v>
      </c>
      <c r="BF104" s="148">
        <f>'03.2024ΕΛ'!BF104</f>
        <v>0</v>
      </c>
      <c r="BG104" s="157">
        <f>'03.2024ΕΛ'!BG104</f>
        <v>0</v>
      </c>
      <c r="BH104" s="10">
        <f>'03.2024ΕΛ'!BH104</f>
        <v>0</v>
      </c>
      <c r="BI104" s="140">
        <f>'03.2024ΕΛ'!BI104</f>
        <v>0</v>
      </c>
      <c r="BJ104" s="83">
        <f>'03.2024ΕΛ'!BJ104</f>
        <v>0</v>
      </c>
      <c r="BK104" s="160">
        <f>'03.2024ΕΛ'!BK104</f>
        <v>3</v>
      </c>
      <c r="BL104" s="148">
        <f>'03.2024ΕΛ'!BL104</f>
        <v>0</v>
      </c>
      <c r="BM104" s="157">
        <f>'03.2024ΕΛ'!BM104</f>
        <v>379</v>
      </c>
      <c r="BN104" s="10" t="e">
        <f>'03.2024ΕΛ'!#REF!</f>
        <v>#REF!</v>
      </c>
      <c r="BO104" s="140" t="e">
        <f>'03.2024ΕΛ'!#REF!</f>
        <v>#REF!</v>
      </c>
      <c r="BP104" s="83" t="e">
        <f>'03.2024ΕΛ'!#REF!</f>
        <v>#REF!</v>
      </c>
    </row>
    <row r="105" spans="1:68" ht="36" customHeight="1" outlineLevel="1" x14ac:dyDescent="0.3">
      <c r="A105" s="153">
        <v>17</v>
      </c>
      <c r="B105" s="141" t="s">
        <v>100</v>
      </c>
      <c r="C105" s="73">
        <f>'03.2024ΕΛ'!C105</f>
        <v>0</v>
      </c>
      <c r="D105" s="74">
        <f>'03.2024ΕΛ'!D105</f>
        <v>0</v>
      </c>
      <c r="E105" s="74">
        <f>'03.2024ΕΛ'!E105</f>
        <v>0</v>
      </c>
      <c r="F105" s="74">
        <f>'03.2024ΕΛ'!F105</f>
        <v>0</v>
      </c>
      <c r="G105" s="82">
        <f>'03.2024ΕΛ'!G105</f>
        <v>0</v>
      </c>
      <c r="H105" s="37">
        <f>'03.2024ΕΛ'!H105</f>
        <v>0</v>
      </c>
      <c r="I105" s="73">
        <f>'03.2024ΕΛ'!I105</f>
        <v>1</v>
      </c>
      <c r="J105" s="74">
        <f>'03.2024ΕΛ'!J105</f>
        <v>0</v>
      </c>
      <c r="K105" s="74">
        <f>'03.2024ΕΛ'!K105</f>
        <v>5979621</v>
      </c>
      <c r="L105" s="74">
        <f>'03.2024ΕΛ'!L105</f>
        <v>5979621</v>
      </c>
      <c r="M105" s="82">
        <f>'03.2024ΕΛ'!M105</f>
        <v>6776.3099999999995</v>
      </c>
      <c r="N105" s="37">
        <f>'03.2024ΕΛ'!N105</f>
        <v>6776.3099999999995</v>
      </c>
      <c r="O105" s="73">
        <f>'03.2024ΕΛ'!O105</f>
        <v>0</v>
      </c>
      <c r="P105" s="74">
        <f>'03.2024ΕΛ'!P105</f>
        <v>0</v>
      </c>
      <c r="Q105" s="74">
        <f>'03.2024ΕΛ'!Q105</f>
        <v>0</v>
      </c>
      <c r="R105" s="74">
        <f>'03.2024ΕΛ'!R105</f>
        <v>0</v>
      </c>
      <c r="S105" s="82">
        <f>'03.2024ΕΛ'!S105</f>
        <v>0</v>
      </c>
      <c r="T105" s="37">
        <f>'03.2024ΕΛ'!T105</f>
        <v>0</v>
      </c>
      <c r="U105" s="73">
        <f>'03.2024ΕΛ'!U105</f>
        <v>0</v>
      </c>
      <c r="V105" s="74">
        <f>'03.2024ΕΛ'!V105</f>
        <v>0</v>
      </c>
      <c r="W105" s="74">
        <f>'03.2024ΕΛ'!W105</f>
        <v>0</v>
      </c>
      <c r="X105" s="74">
        <f>'03.2024ΕΛ'!X105</f>
        <v>0</v>
      </c>
      <c r="Y105" s="82">
        <f>'03.2024ΕΛ'!Y105</f>
        <v>0</v>
      </c>
      <c r="Z105" s="37">
        <f>'03.2024ΕΛ'!Z105</f>
        <v>0</v>
      </c>
      <c r="AA105" s="73">
        <f>'03.2024ΕΛ'!AA105</f>
        <v>0</v>
      </c>
      <c r="AB105" s="74">
        <f>'03.2024ΕΛ'!AB105</f>
        <v>0</v>
      </c>
      <c r="AC105" s="74">
        <f>'03.2024ΕΛ'!AC105</f>
        <v>0</v>
      </c>
      <c r="AD105" s="74">
        <f>'03.2024ΕΛ'!AD105</f>
        <v>0</v>
      </c>
      <c r="AE105" s="82">
        <f>'03.2024ΕΛ'!AE105</f>
        <v>0</v>
      </c>
      <c r="AF105" s="37">
        <f>'03.2024ΕΛ'!AF105</f>
        <v>0</v>
      </c>
      <c r="AG105" s="73">
        <f>'03.2024ΕΛ'!AG105</f>
        <v>0</v>
      </c>
      <c r="AH105" s="74">
        <f>'03.2024ΕΛ'!AH105</f>
        <v>0</v>
      </c>
      <c r="AI105" s="74">
        <f>'03.2024ΕΛ'!AI105</f>
        <v>0</v>
      </c>
      <c r="AJ105" s="74">
        <f>'03.2024ΕΛ'!AJ105</f>
        <v>0</v>
      </c>
      <c r="AK105" s="82">
        <f>'03.2024ΕΛ'!AK105</f>
        <v>0</v>
      </c>
      <c r="AL105" s="37">
        <f>'03.2024ΕΛ'!AL105</f>
        <v>0</v>
      </c>
      <c r="AM105" s="73">
        <f>'03.2024ΕΛ'!AM105</f>
        <v>0</v>
      </c>
      <c r="AN105" s="74">
        <f>'03.2024ΕΛ'!AN105</f>
        <v>0</v>
      </c>
      <c r="AO105" s="74">
        <f>'03.2024ΕΛ'!AO105</f>
        <v>0</v>
      </c>
      <c r="AP105" s="74">
        <f>'03.2024ΕΛ'!AP105</f>
        <v>0</v>
      </c>
      <c r="AQ105" s="82">
        <f>'03.2024ΕΛ'!AQ105</f>
        <v>0</v>
      </c>
      <c r="AR105" s="37">
        <f>'03.2024ΕΛ'!AR105</f>
        <v>0</v>
      </c>
      <c r="AS105" s="73">
        <f>'03.2024ΕΛ'!AS105</f>
        <v>0</v>
      </c>
      <c r="AT105" s="74">
        <f>'03.2024ΕΛ'!AT105</f>
        <v>0</v>
      </c>
      <c r="AU105" s="74">
        <f>'03.2024ΕΛ'!AU105</f>
        <v>0</v>
      </c>
      <c r="AV105" s="74">
        <f>'03.2024ΕΛ'!AV105</f>
        <v>0</v>
      </c>
      <c r="AW105" s="82">
        <f>'03.2024ΕΛ'!AW105</f>
        <v>0</v>
      </c>
      <c r="AX105" s="37">
        <f>'03.2024ΕΛ'!AX105</f>
        <v>0</v>
      </c>
      <c r="AY105" s="73">
        <f>'03.2024ΕΛ'!AY105</f>
        <v>0</v>
      </c>
      <c r="AZ105" s="74">
        <f>'03.2024ΕΛ'!AZ105</f>
        <v>0</v>
      </c>
      <c r="BA105" s="74">
        <f>'03.2024ΕΛ'!BA105</f>
        <v>0</v>
      </c>
      <c r="BB105" s="74">
        <f>'03.2024ΕΛ'!BB105</f>
        <v>0</v>
      </c>
      <c r="BC105" s="82">
        <f>'03.2024ΕΛ'!BC105</f>
        <v>0</v>
      </c>
      <c r="BD105" s="37">
        <f>'03.2024ΕΛ'!BD105</f>
        <v>0</v>
      </c>
      <c r="BE105" s="73">
        <f>'03.2024ΕΛ'!BE105</f>
        <v>0</v>
      </c>
      <c r="BF105" s="74">
        <f>'03.2024ΕΛ'!BF105</f>
        <v>0</v>
      </c>
      <c r="BG105" s="74">
        <f>'03.2024ΕΛ'!BG105</f>
        <v>0</v>
      </c>
      <c r="BH105" s="74">
        <f>'03.2024ΕΛ'!BH105</f>
        <v>0</v>
      </c>
      <c r="BI105" s="82">
        <f>'03.2024ΕΛ'!BI105</f>
        <v>0</v>
      </c>
      <c r="BJ105" s="37">
        <f>'03.2024ΕΛ'!BJ105</f>
        <v>0</v>
      </c>
      <c r="BK105" s="73">
        <f>'03.2024ΕΛ'!BK105</f>
        <v>1</v>
      </c>
      <c r="BL105" s="74">
        <f>'03.2024ΕΛ'!BL105</f>
        <v>0</v>
      </c>
      <c r="BM105" s="74">
        <f>'03.2024ΕΛ'!BM105</f>
        <v>5979621</v>
      </c>
      <c r="BN105" s="74">
        <f>'03.2024ΕΛ'!BN99</f>
        <v>1093.4066233701849</v>
      </c>
      <c r="BO105" s="82">
        <f>'03.2024ΕΛ'!BO99</f>
        <v>365808.46000000008</v>
      </c>
      <c r="BP105" s="37">
        <f>'03.2024ΕΛ'!BP99</f>
        <v>18.135365623915526</v>
      </c>
    </row>
    <row r="106" spans="1:68" ht="19.5" customHeight="1" outlineLevel="1" x14ac:dyDescent="0.3">
      <c r="A106" s="154"/>
      <c r="B106" s="139" t="s">
        <v>83</v>
      </c>
      <c r="C106" s="9">
        <f>'03.2024ΕΛ'!C106</f>
        <v>0</v>
      </c>
      <c r="D106" s="10">
        <f>'03.2024ΕΛ'!D106</f>
        <v>0</v>
      </c>
      <c r="E106" s="10">
        <f>'03.2024ΕΛ'!E106</f>
        <v>0</v>
      </c>
      <c r="F106" s="10">
        <f>'03.2024ΕΛ'!F106</f>
        <v>0</v>
      </c>
      <c r="G106" s="30">
        <f>'03.2024ΕΛ'!G106</f>
        <v>0</v>
      </c>
      <c r="H106" s="83">
        <f>'03.2024ΕΛ'!H106</f>
        <v>0</v>
      </c>
      <c r="I106" s="9">
        <f>'03.2024ΕΛ'!I106</f>
        <v>0</v>
      </c>
      <c r="J106" s="10">
        <f>'03.2024ΕΛ'!J106</f>
        <v>0</v>
      </c>
      <c r="K106" s="10">
        <f>'03.2024ΕΛ'!K106</f>
        <v>0</v>
      </c>
      <c r="L106" s="10">
        <f>'03.2024ΕΛ'!L106</f>
        <v>0</v>
      </c>
      <c r="M106" s="30">
        <f>'03.2024ΕΛ'!M106</f>
        <v>0</v>
      </c>
      <c r="N106" s="83">
        <f>'03.2024ΕΛ'!N106</f>
        <v>0</v>
      </c>
      <c r="O106" s="9">
        <f>'03.2024ΕΛ'!O106</f>
        <v>0</v>
      </c>
      <c r="P106" s="10">
        <f>'03.2024ΕΛ'!P106</f>
        <v>0</v>
      </c>
      <c r="Q106" s="10">
        <f>'03.2024ΕΛ'!Q106</f>
        <v>0</v>
      </c>
      <c r="R106" s="10">
        <f>'03.2024ΕΛ'!R106</f>
        <v>0</v>
      </c>
      <c r="S106" s="30">
        <f>'03.2024ΕΛ'!S106</f>
        <v>0</v>
      </c>
      <c r="T106" s="83">
        <f>'03.2024ΕΛ'!T106</f>
        <v>0</v>
      </c>
      <c r="U106" s="9">
        <f>'03.2024ΕΛ'!U106</f>
        <v>0</v>
      </c>
      <c r="V106" s="10">
        <f>'03.2024ΕΛ'!V106</f>
        <v>0</v>
      </c>
      <c r="W106" s="10">
        <f>'03.2024ΕΛ'!W106</f>
        <v>0</v>
      </c>
      <c r="X106" s="10">
        <f>'03.2024ΕΛ'!X106</f>
        <v>0</v>
      </c>
      <c r="Y106" s="30">
        <f>'03.2024ΕΛ'!Y106</f>
        <v>0</v>
      </c>
      <c r="Z106" s="83">
        <f>'03.2024ΕΛ'!Z106</f>
        <v>0</v>
      </c>
      <c r="AA106" s="9">
        <f>'03.2024ΕΛ'!AA106</f>
        <v>0</v>
      </c>
      <c r="AB106" s="10">
        <f>'03.2024ΕΛ'!AB106</f>
        <v>0</v>
      </c>
      <c r="AC106" s="10">
        <f>'03.2024ΕΛ'!AC106</f>
        <v>0</v>
      </c>
      <c r="AD106" s="10">
        <f>'03.2024ΕΛ'!AD106</f>
        <v>0</v>
      </c>
      <c r="AE106" s="30">
        <f>'03.2024ΕΛ'!AE106</f>
        <v>0</v>
      </c>
      <c r="AF106" s="83">
        <f>'03.2024ΕΛ'!AF106</f>
        <v>0</v>
      </c>
      <c r="AG106" s="9">
        <f>'03.2024ΕΛ'!AG106</f>
        <v>0</v>
      </c>
      <c r="AH106" s="10">
        <f>'03.2024ΕΛ'!AH106</f>
        <v>0</v>
      </c>
      <c r="AI106" s="10">
        <f>'03.2024ΕΛ'!AI106</f>
        <v>0</v>
      </c>
      <c r="AJ106" s="10">
        <f>'03.2024ΕΛ'!AJ106</f>
        <v>0</v>
      </c>
      <c r="AK106" s="30">
        <f>'03.2024ΕΛ'!AK106</f>
        <v>0</v>
      </c>
      <c r="AL106" s="83">
        <f>'03.2024ΕΛ'!AL106</f>
        <v>0</v>
      </c>
      <c r="AM106" s="9">
        <f>'03.2024ΕΛ'!AM106</f>
        <v>0</v>
      </c>
      <c r="AN106" s="10">
        <f>'03.2024ΕΛ'!AN106</f>
        <v>0</v>
      </c>
      <c r="AO106" s="10">
        <f>'03.2024ΕΛ'!AO106</f>
        <v>0</v>
      </c>
      <c r="AP106" s="10">
        <f>'03.2024ΕΛ'!AP106</f>
        <v>0</v>
      </c>
      <c r="AQ106" s="30">
        <f>'03.2024ΕΛ'!AQ106</f>
        <v>0</v>
      </c>
      <c r="AR106" s="83">
        <f>'03.2024ΕΛ'!AR106</f>
        <v>0</v>
      </c>
      <c r="AS106" s="9">
        <f>'03.2024ΕΛ'!AS106</f>
        <v>0</v>
      </c>
      <c r="AT106" s="10">
        <f>'03.2024ΕΛ'!AT106</f>
        <v>0</v>
      </c>
      <c r="AU106" s="10">
        <f>'03.2024ΕΛ'!AU106</f>
        <v>0</v>
      </c>
      <c r="AV106" s="10">
        <f>'03.2024ΕΛ'!AV106</f>
        <v>0</v>
      </c>
      <c r="AW106" s="30">
        <f>'03.2024ΕΛ'!AW106</f>
        <v>0</v>
      </c>
      <c r="AX106" s="83">
        <f>'03.2024ΕΛ'!AX106</f>
        <v>0</v>
      </c>
      <c r="AY106" s="9">
        <f>'03.2024ΕΛ'!AY106</f>
        <v>0</v>
      </c>
      <c r="AZ106" s="10">
        <f>'03.2024ΕΛ'!AZ106</f>
        <v>0</v>
      </c>
      <c r="BA106" s="10">
        <f>'03.2024ΕΛ'!BA106</f>
        <v>0</v>
      </c>
      <c r="BB106" s="10">
        <f>'03.2024ΕΛ'!BB106</f>
        <v>0</v>
      </c>
      <c r="BC106" s="30">
        <f>'03.2024ΕΛ'!BC106</f>
        <v>0</v>
      </c>
      <c r="BD106" s="83">
        <f>'03.2024ΕΛ'!BD106</f>
        <v>0</v>
      </c>
      <c r="BE106" s="9">
        <f>'03.2024ΕΛ'!BE106</f>
        <v>0</v>
      </c>
      <c r="BF106" s="10">
        <f>'03.2024ΕΛ'!BF106</f>
        <v>0</v>
      </c>
      <c r="BG106" s="10">
        <f>'03.2024ΕΛ'!BG106</f>
        <v>0</v>
      </c>
      <c r="BH106" s="10">
        <f>'03.2024ΕΛ'!BH106</f>
        <v>0</v>
      </c>
      <c r="BI106" s="30">
        <f>'03.2024ΕΛ'!BI106</f>
        <v>0</v>
      </c>
      <c r="BJ106" s="83">
        <f>'03.2024ΕΛ'!BJ106</f>
        <v>0</v>
      </c>
      <c r="BK106" s="9">
        <f>'03.2024ΕΛ'!BK106</f>
        <v>0</v>
      </c>
      <c r="BL106" s="10">
        <f>'03.2024ΕΛ'!BL106</f>
        <v>0</v>
      </c>
      <c r="BM106" s="10">
        <f>'03.2024ΕΛ'!BM106</f>
        <v>0</v>
      </c>
      <c r="BN106" s="10">
        <f>'03.2024ΕΛ'!BN100</f>
        <v>836.43630098235872</v>
      </c>
      <c r="BO106" s="30">
        <f>'03.2024ΕΛ'!BO100</f>
        <v>279292.23000000004</v>
      </c>
      <c r="BP106" s="83">
        <f>'03.2024ΕΛ'!BP100</f>
        <v>14.364667489584942</v>
      </c>
    </row>
    <row r="107" spans="1:68" ht="19.5" customHeight="1" outlineLevel="1" x14ac:dyDescent="0.3">
      <c r="A107" s="154"/>
      <c r="B107" s="139" t="s">
        <v>84</v>
      </c>
      <c r="C107" s="9">
        <f>'03.2024ΕΛ'!C107</f>
        <v>0</v>
      </c>
      <c r="D107" s="10">
        <f>'03.2024ΕΛ'!D107</f>
        <v>0</v>
      </c>
      <c r="E107" s="10">
        <f>'03.2024ΕΛ'!E107</f>
        <v>0</v>
      </c>
      <c r="F107" s="10">
        <f>'03.2024ΕΛ'!F107</f>
        <v>0</v>
      </c>
      <c r="G107" s="30">
        <f>'03.2024ΕΛ'!G107</f>
        <v>0</v>
      </c>
      <c r="H107" s="83">
        <f>'03.2024ΕΛ'!H107</f>
        <v>0</v>
      </c>
      <c r="I107" s="9">
        <f>'03.2024ΕΛ'!I107</f>
        <v>0</v>
      </c>
      <c r="J107" s="10">
        <f>'03.2024ΕΛ'!J107</f>
        <v>0</v>
      </c>
      <c r="K107" s="10">
        <f>'03.2024ΕΛ'!K107</f>
        <v>0</v>
      </c>
      <c r="L107" s="10">
        <f>'03.2024ΕΛ'!L107</f>
        <v>0</v>
      </c>
      <c r="M107" s="30">
        <f>'03.2024ΕΛ'!M107</f>
        <v>0</v>
      </c>
      <c r="N107" s="83">
        <f>'03.2024ΕΛ'!N107</f>
        <v>0</v>
      </c>
      <c r="O107" s="9">
        <f>'03.2024ΕΛ'!O107</f>
        <v>0</v>
      </c>
      <c r="P107" s="10">
        <f>'03.2024ΕΛ'!P107</f>
        <v>0</v>
      </c>
      <c r="Q107" s="10">
        <f>'03.2024ΕΛ'!Q107</f>
        <v>0</v>
      </c>
      <c r="R107" s="10">
        <f>'03.2024ΕΛ'!R107</f>
        <v>0</v>
      </c>
      <c r="S107" s="30">
        <f>'03.2024ΕΛ'!S107</f>
        <v>0</v>
      </c>
      <c r="T107" s="83">
        <f>'03.2024ΕΛ'!T107</f>
        <v>0</v>
      </c>
      <c r="U107" s="9">
        <f>'03.2024ΕΛ'!U107</f>
        <v>0</v>
      </c>
      <c r="V107" s="10">
        <f>'03.2024ΕΛ'!V107</f>
        <v>0</v>
      </c>
      <c r="W107" s="10">
        <f>'03.2024ΕΛ'!W107</f>
        <v>0</v>
      </c>
      <c r="X107" s="10">
        <f>'03.2024ΕΛ'!X107</f>
        <v>0</v>
      </c>
      <c r="Y107" s="30">
        <f>'03.2024ΕΛ'!Y107</f>
        <v>0</v>
      </c>
      <c r="Z107" s="83">
        <f>'03.2024ΕΛ'!Z107</f>
        <v>0</v>
      </c>
      <c r="AA107" s="9">
        <f>'03.2024ΕΛ'!AA107</f>
        <v>0</v>
      </c>
      <c r="AB107" s="10">
        <f>'03.2024ΕΛ'!AB107</f>
        <v>0</v>
      </c>
      <c r="AC107" s="10">
        <f>'03.2024ΕΛ'!AC107</f>
        <v>0</v>
      </c>
      <c r="AD107" s="10">
        <f>'03.2024ΕΛ'!AD107</f>
        <v>0</v>
      </c>
      <c r="AE107" s="30">
        <f>'03.2024ΕΛ'!AE107</f>
        <v>0</v>
      </c>
      <c r="AF107" s="83">
        <f>'03.2024ΕΛ'!AF107</f>
        <v>0</v>
      </c>
      <c r="AG107" s="9">
        <f>'03.2024ΕΛ'!AG107</f>
        <v>0</v>
      </c>
      <c r="AH107" s="10">
        <f>'03.2024ΕΛ'!AH107</f>
        <v>0</v>
      </c>
      <c r="AI107" s="10">
        <f>'03.2024ΕΛ'!AI107</f>
        <v>0</v>
      </c>
      <c r="AJ107" s="10">
        <f>'03.2024ΕΛ'!AJ107</f>
        <v>0</v>
      </c>
      <c r="AK107" s="30">
        <f>'03.2024ΕΛ'!AK107</f>
        <v>0</v>
      </c>
      <c r="AL107" s="83">
        <f>'03.2024ΕΛ'!AL107</f>
        <v>0</v>
      </c>
      <c r="AM107" s="9">
        <f>'03.2024ΕΛ'!AM107</f>
        <v>0</v>
      </c>
      <c r="AN107" s="10">
        <f>'03.2024ΕΛ'!AN107</f>
        <v>0</v>
      </c>
      <c r="AO107" s="10">
        <f>'03.2024ΕΛ'!AO107</f>
        <v>0</v>
      </c>
      <c r="AP107" s="10">
        <f>'03.2024ΕΛ'!AP107</f>
        <v>0</v>
      </c>
      <c r="AQ107" s="30">
        <f>'03.2024ΕΛ'!AQ107</f>
        <v>0</v>
      </c>
      <c r="AR107" s="83">
        <f>'03.2024ΕΛ'!AR107</f>
        <v>0</v>
      </c>
      <c r="AS107" s="9">
        <f>'03.2024ΕΛ'!AS107</f>
        <v>0</v>
      </c>
      <c r="AT107" s="10">
        <f>'03.2024ΕΛ'!AT107</f>
        <v>0</v>
      </c>
      <c r="AU107" s="10">
        <f>'03.2024ΕΛ'!AU107</f>
        <v>0</v>
      </c>
      <c r="AV107" s="10">
        <f>'03.2024ΕΛ'!AV107</f>
        <v>0</v>
      </c>
      <c r="AW107" s="30">
        <f>'03.2024ΕΛ'!AW107</f>
        <v>0</v>
      </c>
      <c r="AX107" s="83">
        <f>'03.2024ΕΛ'!AX107</f>
        <v>0</v>
      </c>
      <c r="AY107" s="9">
        <f>'03.2024ΕΛ'!AY107</f>
        <v>0</v>
      </c>
      <c r="AZ107" s="10">
        <f>'03.2024ΕΛ'!AZ107</f>
        <v>0</v>
      </c>
      <c r="BA107" s="10">
        <f>'03.2024ΕΛ'!BA107</f>
        <v>0</v>
      </c>
      <c r="BB107" s="10">
        <f>'03.2024ΕΛ'!BB107</f>
        <v>0</v>
      </c>
      <c r="BC107" s="30">
        <f>'03.2024ΕΛ'!BC107</f>
        <v>0</v>
      </c>
      <c r="BD107" s="83">
        <f>'03.2024ΕΛ'!BD107</f>
        <v>0</v>
      </c>
      <c r="BE107" s="9">
        <f>'03.2024ΕΛ'!BE107</f>
        <v>0</v>
      </c>
      <c r="BF107" s="10">
        <f>'03.2024ΕΛ'!BF107</f>
        <v>0</v>
      </c>
      <c r="BG107" s="10">
        <f>'03.2024ΕΛ'!BG107</f>
        <v>0</v>
      </c>
      <c r="BH107" s="10">
        <f>'03.2024ΕΛ'!BH107</f>
        <v>0</v>
      </c>
      <c r="BI107" s="30">
        <f>'03.2024ΕΛ'!BI107</f>
        <v>0</v>
      </c>
      <c r="BJ107" s="83">
        <f>'03.2024ΕΛ'!BJ107</f>
        <v>0</v>
      </c>
      <c r="BK107" s="9">
        <f>'03.2024ΕΛ'!BK107</f>
        <v>0</v>
      </c>
      <c r="BL107" s="10">
        <f>'03.2024ΕΛ'!BL107</f>
        <v>0</v>
      </c>
      <c r="BM107" s="10">
        <f>'03.2024ΕΛ'!BM107</f>
        <v>0</v>
      </c>
      <c r="BN107" s="10">
        <f>'03.2024ΕΛ'!BN101</f>
        <v>7308.3646408839777</v>
      </c>
      <c r="BO107" s="30">
        <f>'03.2024ΕΛ'!BO101</f>
        <v>85574.52</v>
      </c>
      <c r="BP107" s="83">
        <f>'03.2024ΕΛ'!BP101</f>
        <v>118.19685082872928</v>
      </c>
    </row>
    <row r="108" spans="1:68" ht="19.5" customHeight="1" outlineLevel="1" x14ac:dyDescent="0.3">
      <c r="A108" s="154"/>
      <c r="B108" s="139" t="s">
        <v>29</v>
      </c>
      <c r="C108" s="9">
        <f>'03.2024ΕΛ'!C108</f>
        <v>0</v>
      </c>
      <c r="D108" s="10">
        <f>'03.2024ΕΛ'!D108</f>
        <v>0</v>
      </c>
      <c r="E108" s="10">
        <f>'03.2024ΕΛ'!E108</f>
        <v>0</v>
      </c>
      <c r="F108" s="10">
        <f>'03.2024ΕΛ'!F108</f>
        <v>0</v>
      </c>
      <c r="G108" s="30">
        <f>'03.2024ΕΛ'!G108</f>
        <v>0</v>
      </c>
      <c r="H108" s="83">
        <f>'03.2024ΕΛ'!H108</f>
        <v>0</v>
      </c>
      <c r="I108" s="9">
        <f>'03.2024ΕΛ'!I108</f>
        <v>0</v>
      </c>
      <c r="J108" s="10">
        <f>'03.2024ΕΛ'!J108</f>
        <v>0</v>
      </c>
      <c r="K108" s="10">
        <f>'03.2024ΕΛ'!K108</f>
        <v>0</v>
      </c>
      <c r="L108" s="10">
        <f>'03.2024ΕΛ'!L108</f>
        <v>0</v>
      </c>
      <c r="M108" s="30">
        <f>'03.2024ΕΛ'!M108</f>
        <v>0</v>
      </c>
      <c r="N108" s="83">
        <f>'03.2024ΕΛ'!N108</f>
        <v>0</v>
      </c>
      <c r="O108" s="9">
        <f>'03.2024ΕΛ'!O108</f>
        <v>0</v>
      </c>
      <c r="P108" s="10">
        <f>'03.2024ΕΛ'!P108</f>
        <v>0</v>
      </c>
      <c r="Q108" s="10">
        <f>'03.2024ΕΛ'!Q108</f>
        <v>0</v>
      </c>
      <c r="R108" s="10">
        <f>'03.2024ΕΛ'!R108</f>
        <v>0</v>
      </c>
      <c r="S108" s="30">
        <f>'03.2024ΕΛ'!S108</f>
        <v>0</v>
      </c>
      <c r="T108" s="83">
        <f>'03.2024ΕΛ'!T108</f>
        <v>0</v>
      </c>
      <c r="U108" s="9">
        <f>'03.2024ΕΛ'!U108</f>
        <v>0</v>
      </c>
      <c r="V108" s="10">
        <f>'03.2024ΕΛ'!V108</f>
        <v>0</v>
      </c>
      <c r="W108" s="10">
        <f>'03.2024ΕΛ'!W108</f>
        <v>0</v>
      </c>
      <c r="X108" s="10">
        <f>'03.2024ΕΛ'!X108</f>
        <v>0</v>
      </c>
      <c r="Y108" s="30">
        <f>'03.2024ΕΛ'!Y108</f>
        <v>0</v>
      </c>
      <c r="Z108" s="83">
        <f>'03.2024ΕΛ'!Z108</f>
        <v>0</v>
      </c>
      <c r="AA108" s="9">
        <f>'03.2024ΕΛ'!AA108</f>
        <v>0</v>
      </c>
      <c r="AB108" s="10">
        <f>'03.2024ΕΛ'!AB108</f>
        <v>0</v>
      </c>
      <c r="AC108" s="10">
        <f>'03.2024ΕΛ'!AC108</f>
        <v>0</v>
      </c>
      <c r="AD108" s="10">
        <f>'03.2024ΕΛ'!AD108</f>
        <v>0</v>
      </c>
      <c r="AE108" s="30">
        <f>'03.2024ΕΛ'!AE108</f>
        <v>0</v>
      </c>
      <c r="AF108" s="83">
        <f>'03.2024ΕΛ'!AF108</f>
        <v>0</v>
      </c>
      <c r="AG108" s="9">
        <f>'03.2024ΕΛ'!AG108</f>
        <v>0</v>
      </c>
      <c r="AH108" s="10">
        <f>'03.2024ΕΛ'!AH108</f>
        <v>0</v>
      </c>
      <c r="AI108" s="10">
        <f>'03.2024ΕΛ'!AI108</f>
        <v>0</v>
      </c>
      <c r="AJ108" s="10">
        <f>'03.2024ΕΛ'!AJ108</f>
        <v>0</v>
      </c>
      <c r="AK108" s="30">
        <f>'03.2024ΕΛ'!AK108</f>
        <v>0</v>
      </c>
      <c r="AL108" s="83">
        <f>'03.2024ΕΛ'!AL108</f>
        <v>0</v>
      </c>
      <c r="AM108" s="9">
        <f>'03.2024ΕΛ'!AM108</f>
        <v>0</v>
      </c>
      <c r="AN108" s="10">
        <f>'03.2024ΕΛ'!AN108</f>
        <v>0</v>
      </c>
      <c r="AO108" s="10">
        <f>'03.2024ΕΛ'!AO108</f>
        <v>0</v>
      </c>
      <c r="AP108" s="10">
        <f>'03.2024ΕΛ'!AP108</f>
        <v>0</v>
      </c>
      <c r="AQ108" s="30">
        <f>'03.2024ΕΛ'!AQ108</f>
        <v>0</v>
      </c>
      <c r="AR108" s="83">
        <f>'03.2024ΕΛ'!AR108</f>
        <v>0</v>
      </c>
      <c r="AS108" s="9">
        <f>'03.2024ΕΛ'!AS108</f>
        <v>0</v>
      </c>
      <c r="AT108" s="10">
        <f>'03.2024ΕΛ'!AT108</f>
        <v>0</v>
      </c>
      <c r="AU108" s="10">
        <f>'03.2024ΕΛ'!AU108</f>
        <v>0</v>
      </c>
      <c r="AV108" s="10">
        <f>'03.2024ΕΛ'!AV108</f>
        <v>0</v>
      </c>
      <c r="AW108" s="30">
        <f>'03.2024ΕΛ'!AW108</f>
        <v>0</v>
      </c>
      <c r="AX108" s="83">
        <f>'03.2024ΕΛ'!AX108</f>
        <v>0</v>
      </c>
      <c r="AY108" s="9">
        <f>'03.2024ΕΛ'!AY108</f>
        <v>0</v>
      </c>
      <c r="AZ108" s="10">
        <f>'03.2024ΕΛ'!AZ108</f>
        <v>0</v>
      </c>
      <c r="BA108" s="10">
        <f>'03.2024ΕΛ'!BA108</f>
        <v>0</v>
      </c>
      <c r="BB108" s="10">
        <f>'03.2024ΕΛ'!BB108</f>
        <v>0</v>
      </c>
      <c r="BC108" s="30">
        <f>'03.2024ΕΛ'!BC108</f>
        <v>0</v>
      </c>
      <c r="BD108" s="83">
        <f>'03.2024ΕΛ'!BD108</f>
        <v>0</v>
      </c>
      <c r="BE108" s="9">
        <f>'03.2024ΕΛ'!BE108</f>
        <v>0</v>
      </c>
      <c r="BF108" s="10">
        <f>'03.2024ΕΛ'!BF108</f>
        <v>0</v>
      </c>
      <c r="BG108" s="10">
        <f>'03.2024ΕΛ'!BG108</f>
        <v>0</v>
      </c>
      <c r="BH108" s="10">
        <f>'03.2024ΕΛ'!BH108</f>
        <v>0</v>
      </c>
      <c r="BI108" s="30">
        <f>'03.2024ΕΛ'!BI108</f>
        <v>0</v>
      </c>
      <c r="BJ108" s="83">
        <f>'03.2024ΕΛ'!BJ108</f>
        <v>0</v>
      </c>
      <c r="BK108" s="9">
        <f>'03.2024ΕΛ'!BK108</f>
        <v>0</v>
      </c>
      <c r="BL108" s="10">
        <f>'03.2024ΕΛ'!BL108</f>
        <v>0</v>
      </c>
      <c r="BM108" s="10">
        <f>'03.2024ΕΛ'!BM108</f>
        <v>0</v>
      </c>
      <c r="BN108" s="10">
        <f>'03.2024ΕΛ'!BN102</f>
        <v>0</v>
      </c>
      <c r="BO108" s="30">
        <f>'03.2024ΕΛ'!BO102</f>
        <v>0</v>
      </c>
      <c r="BP108" s="83">
        <f>'03.2024ΕΛ'!BP102</f>
        <v>0</v>
      </c>
    </row>
    <row r="109" spans="1:68" ht="19.5" customHeight="1" outlineLevel="1" x14ac:dyDescent="0.3">
      <c r="A109" s="154"/>
      <c r="B109" s="139" t="s">
        <v>85</v>
      </c>
      <c r="C109" s="9">
        <f>'03.2024ΕΛ'!C109</f>
        <v>0</v>
      </c>
      <c r="D109" s="10">
        <f>'03.2024ΕΛ'!D109</f>
        <v>0</v>
      </c>
      <c r="E109" s="10">
        <f>'03.2024ΕΛ'!E109</f>
        <v>0</v>
      </c>
      <c r="F109" s="10">
        <f>'03.2024ΕΛ'!F109</f>
        <v>0</v>
      </c>
      <c r="G109" s="30">
        <f>'03.2024ΕΛ'!G109</f>
        <v>0</v>
      </c>
      <c r="H109" s="83">
        <f>'03.2024ΕΛ'!H109</f>
        <v>0</v>
      </c>
      <c r="I109" s="9">
        <f>'03.2024ΕΛ'!I109</f>
        <v>1</v>
      </c>
      <c r="J109" s="10">
        <f>'03.2024ΕΛ'!J109</f>
        <v>0</v>
      </c>
      <c r="K109" s="10">
        <f>'03.2024ΕΛ'!K109</f>
        <v>5979621</v>
      </c>
      <c r="L109" s="10">
        <f>'03.2024ΕΛ'!L109</f>
        <v>5979621</v>
      </c>
      <c r="M109" s="30">
        <f>'03.2024ΕΛ'!M109</f>
        <v>6776.3099999999995</v>
      </c>
      <c r="N109" s="83">
        <f>'03.2024ΕΛ'!N109</f>
        <v>6776.3099999999995</v>
      </c>
      <c r="O109" s="9">
        <f>'03.2024ΕΛ'!O109</f>
        <v>0</v>
      </c>
      <c r="P109" s="10">
        <f>'03.2024ΕΛ'!P109</f>
        <v>0</v>
      </c>
      <c r="Q109" s="10">
        <f>'03.2024ΕΛ'!Q109</f>
        <v>0</v>
      </c>
      <c r="R109" s="10">
        <f>'03.2024ΕΛ'!R109</f>
        <v>0</v>
      </c>
      <c r="S109" s="30">
        <f>'03.2024ΕΛ'!S109</f>
        <v>0</v>
      </c>
      <c r="T109" s="83">
        <f>'03.2024ΕΛ'!T109</f>
        <v>0</v>
      </c>
      <c r="U109" s="9">
        <f>'03.2024ΕΛ'!U109</f>
        <v>0</v>
      </c>
      <c r="V109" s="10">
        <f>'03.2024ΕΛ'!V109</f>
        <v>0</v>
      </c>
      <c r="W109" s="10">
        <f>'03.2024ΕΛ'!W109</f>
        <v>0</v>
      </c>
      <c r="X109" s="10">
        <f>'03.2024ΕΛ'!X109</f>
        <v>0</v>
      </c>
      <c r="Y109" s="30">
        <f>'03.2024ΕΛ'!Y109</f>
        <v>0</v>
      </c>
      <c r="Z109" s="83">
        <f>'03.2024ΕΛ'!Z109</f>
        <v>0</v>
      </c>
      <c r="AA109" s="9">
        <f>'03.2024ΕΛ'!AA109</f>
        <v>0</v>
      </c>
      <c r="AB109" s="10">
        <f>'03.2024ΕΛ'!AB109</f>
        <v>0</v>
      </c>
      <c r="AC109" s="10">
        <f>'03.2024ΕΛ'!AC109</f>
        <v>0</v>
      </c>
      <c r="AD109" s="10">
        <f>'03.2024ΕΛ'!AD109</f>
        <v>0</v>
      </c>
      <c r="AE109" s="30">
        <f>'03.2024ΕΛ'!AE109</f>
        <v>0</v>
      </c>
      <c r="AF109" s="83">
        <f>'03.2024ΕΛ'!AF109</f>
        <v>0</v>
      </c>
      <c r="AG109" s="9">
        <f>'03.2024ΕΛ'!AG109</f>
        <v>0</v>
      </c>
      <c r="AH109" s="10">
        <f>'03.2024ΕΛ'!AH109</f>
        <v>0</v>
      </c>
      <c r="AI109" s="10">
        <f>'03.2024ΕΛ'!AI109</f>
        <v>0</v>
      </c>
      <c r="AJ109" s="10">
        <f>'03.2024ΕΛ'!AJ109</f>
        <v>0</v>
      </c>
      <c r="AK109" s="30">
        <f>'03.2024ΕΛ'!AK109</f>
        <v>0</v>
      </c>
      <c r="AL109" s="83">
        <f>'03.2024ΕΛ'!AL109</f>
        <v>0</v>
      </c>
      <c r="AM109" s="9">
        <f>'03.2024ΕΛ'!AM109</f>
        <v>0</v>
      </c>
      <c r="AN109" s="10">
        <f>'03.2024ΕΛ'!AN109</f>
        <v>0</v>
      </c>
      <c r="AO109" s="10">
        <f>'03.2024ΕΛ'!AO109</f>
        <v>0</v>
      </c>
      <c r="AP109" s="10">
        <f>'03.2024ΕΛ'!AP109</f>
        <v>0</v>
      </c>
      <c r="AQ109" s="30">
        <f>'03.2024ΕΛ'!AQ109</f>
        <v>0</v>
      </c>
      <c r="AR109" s="83">
        <f>'03.2024ΕΛ'!AR109</f>
        <v>0</v>
      </c>
      <c r="AS109" s="9">
        <f>'03.2024ΕΛ'!AS109</f>
        <v>0</v>
      </c>
      <c r="AT109" s="10">
        <f>'03.2024ΕΛ'!AT109</f>
        <v>0</v>
      </c>
      <c r="AU109" s="10">
        <f>'03.2024ΕΛ'!AU109</f>
        <v>0</v>
      </c>
      <c r="AV109" s="10">
        <f>'03.2024ΕΛ'!AV109</f>
        <v>0</v>
      </c>
      <c r="AW109" s="30">
        <f>'03.2024ΕΛ'!AW109</f>
        <v>0</v>
      </c>
      <c r="AX109" s="83">
        <f>'03.2024ΕΛ'!AX109</f>
        <v>0</v>
      </c>
      <c r="AY109" s="9">
        <f>'03.2024ΕΛ'!AY109</f>
        <v>0</v>
      </c>
      <c r="AZ109" s="10">
        <f>'03.2024ΕΛ'!AZ109</f>
        <v>0</v>
      </c>
      <c r="BA109" s="10">
        <f>'03.2024ΕΛ'!BA109</f>
        <v>0</v>
      </c>
      <c r="BB109" s="10">
        <f>'03.2024ΕΛ'!BB109</f>
        <v>0</v>
      </c>
      <c r="BC109" s="30">
        <f>'03.2024ΕΛ'!BC109</f>
        <v>0</v>
      </c>
      <c r="BD109" s="83">
        <f>'03.2024ΕΛ'!BD109</f>
        <v>0</v>
      </c>
      <c r="BE109" s="9">
        <f>'03.2024ΕΛ'!BE109</f>
        <v>0</v>
      </c>
      <c r="BF109" s="10">
        <f>'03.2024ΕΛ'!BF109</f>
        <v>0</v>
      </c>
      <c r="BG109" s="10">
        <f>'03.2024ΕΛ'!BG109</f>
        <v>0</v>
      </c>
      <c r="BH109" s="10">
        <f>'03.2024ΕΛ'!BH109</f>
        <v>0</v>
      </c>
      <c r="BI109" s="30">
        <f>'03.2024ΕΛ'!BI109</f>
        <v>0</v>
      </c>
      <c r="BJ109" s="83">
        <f>'03.2024ΕΛ'!BJ109</f>
        <v>0</v>
      </c>
      <c r="BK109" s="9">
        <f>'03.2024ΕΛ'!BK109</f>
        <v>1</v>
      </c>
      <c r="BL109" s="10">
        <f>'03.2024ΕΛ'!BL109</f>
        <v>0</v>
      </c>
      <c r="BM109" s="10">
        <f>'03.2024ΕΛ'!BM109</f>
        <v>5979621</v>
      </c>
      <c r="BN109" s="10">
        <f>'03.2024ΕΛ'!BN103</f>
        <v>501018</v>
      </c>
      <c r="BO109" s="30">
        <f>'03.2024ΕΛ'!BO103</f>
        <v>817.21</v>
      </c>
      <c r="BP109" s="83">
        <f>'03.2024ΕΛ'!BP103</f>
        <v>817.21</v>
      </c>
    </row>
    <row r="110" spans="1:68" ht="19.5" customHeight="1" outlineLevel="1" thickBot="1" x14ac:dyDescent="0.35">
      <c r="A110" s="155"/>
      <c r="B110" s="139" t="s">
        <v>86</v>
      </c>
      <c r="C110" s="160">
        <f>'03.2024ΕΛ'!C110</f>
        <v>0</v>
      </c>
      <c r="D110" s="148">
        <f>'03.2024ΕΛ'!D110</f>
        <v>0</v>
      </c>
      <c r="E110" s="157">
        <f>'03.2024ΕΛ'!E110</f>
        <v>0</v>
      </c>
      <c r="F110" s="10">
        <f>'03.2024ΕΛ'!F110</f>
        <v>0</v>
      </c>
      <c r="G110" s="140">
        <f>'03.2024ΕΛ'!G110</f>
        <v>0</v>
      </c>
      <c r="H110" s="83">
        <f>'03.2024ΕΛ'!H110</f>
        <v>0</v>
      </c>
      <c r="I110" s="160">
        <f>'03.2024ΕΛ'!I110</f>
        <v>0</v>
      </c>
      <c r="J110" s="148">
        <f>'03.2024ΕΛ'!J110</f>
        <v>0</v>
      </c>
      <c r="K110" s="157">
        <f>'03.2024ΕΛ'!K110</f>
        <v>0</v>
      </c>
      <c r="L110" s="10">
        <f>'03.2024ΕΛ'!L110</f>
        <v>0</v>
      </c>
      <c r="M110" s="140">
        <f>'03.2024ΕΛ'!M110</f>
        <v>0</v>
      </c>
      <c r="N110" s="83">
        <f>'03.2024ΕΛ'!N110</f>
        <v>0</v>
      </c>
      <c r="O110" s="160">
        <f>'03.2024ΕΛ'!O110</f>
        <v>0</v>
      </c>
      <c r="P110" s="148">
        <f>'03.2024ΕΛ'!P110</f>
        <v>0</v>
      </c>
      <c r="Q110" s="157">
        <f>'03.2024ΕΛ'!Q110</f>
        <v>0</v>
      </c>
      <c r="R110" s="10">
        <f>'03.2024ΕΛ'!R110</f>
        <v>0</v>
      </c>
      <c r="S110" s="140">
        <f>'03.2024ΕΛ'!S110</f>
        <v>0</v>
      </c>
      <c r="T110" s="83">
        <f>'03.2024ΕΛ'!T110</f>
        <v>0</v>
      </c>
      <c r="U110" s="160">
        <f>'03.2024ΕΛ'!U110</f>
        <v>0</v>
      </c>
      <c r="V110" s="148">
        <f>'03.2024ΕΛ'!V110</f>
        <v>0</v>
      </c>
      <c r="W110" s="157">
        <f>'03.2024ΕΛ'!W110</f>
        <v>0</v>
      </c>
      <c r="X110" s="10">
        <f>'03.2024ΕΛ'!X110</f>
        <v>0</v>
      </c>
      <c r="Y110" s="140">
        <f>'03.2024ΕΛ'!Y110</f>
        <v>0</v>
      </c>
      <c r="Z110" s="83">
        <f>'03.2024ΕΛ'!Z110</f>
        <v>0</v>
      </c>
      <c r="AA110" s="160">
        <f>'03.2024ΕΛ'!AA110</f>
        <v>0</v>
      </c>
      <c r="AB110" s="148">
        <f>'03.2024ΕΛ'!AB110</f>
        <v>0</v>
      </c>
      <c r="AC110" s="157">
        <f>'03.2024ΕΛ'!AC110</f>
        <v>0</v>
      </c>
      <c r="AD110" s="10">
        <f>'03.2024ΕΛ'!AD110</f>
        <v>0</v>
      </c>
      <c r="AE110" s="140">
        <f>'03.2024ΕΛ'!AE110</f>
        <v>0</v>
      </c>
      <c r="AF110" s="83">
        <f>'03.2024ΕΛ'!AF110</f>
        <v>0</v>
      </c>
      <c r="AG110" s="160">
        <f>'03.2024ΕΛ'!AG110</f>
        <v>0</v>
      </c>
      <c r="AH110" s="148">
        <f>'03.2024ΕΛ'!AH110</f>
        <v>0</v>
      </c>
      <c r="AI110" s="157">
        <f>'03.2024ΕΛ'!AI110</f>
        <v>0</v>
      </c>
      <c r="AJ110" s="10">
        <f>'03.2024ΕΛ'!AJ110</f>
        <v>0</v>
      </c>
      <c r="AK110" s="140">
        <f>'03.2024ΕΛ'!AK110</f>
        <v>0</v>
      </c>
      <c r="AL110" s="83">
        <f>'03.2024ΕΛ'!AL110</f>
        <v>0</v>
      </c>
      <c r="AM110" s="160">
        <f>'03.2024ΕΛ'!AM110</f>
        <v>0</v>
      </c>
      <c r="AN110" s="148">
        <f>'03.2024ΕΛ'!AN110</f>
        <v>0</v>
      </c>
      <c r="AO110" s="157">
        <f>'03.2024ΕΛ'!AO110</f>
        <v>0</v>
      </c>
      <c r="AP110" s="10">
        <f>'03.2024ΕΛ'!AP110</f>
        <v>0</v>
      </c>
      <c r="AQ110" s="140">
        <f>'03.2024ΕΛ'!AQ110</f>
        <v>0</v>
      </c>
      <c r="AR110" s="83">
        <f>'03.2024ΕΛ'!AR110</f>
        <v>0</v>
      </c>
      <c r="AS110" s="160">
        <f>'03.2024ΕΛ'!AS110</f>
        <v>0</v>
      </c>
      <c r="AT110" s="148">
        <f>'03.2024ΕΛ'!AT110</f>
        <v>0</v>
      </c>
      <c r="AU110" s="157">
        <f>'03.2024ΕΛ'!AU110</f>
        <v>0</v>
      </c>
      <c r="AV110" s="10">
        <f>'03.2024ΕΛ'!AV110</f>
        <v>0</v>
      </c>
      <c r="AW110" s="140">
        <f>'03.2024ΕΛ'!AW110</f>
        <v>0</v>
      </c>
      <c r="AX110" s="83">
        <f>'03.2024ΕΛ'!AX110</f>
        <v>0</v>
      </c>
      <c r="AY110" s="160">
        <f>'03.2024ΕΛ'!AY110</f>
        <v>0</v>
      </c>
      <c r="AZ110" s="148">
        <f>'03.2024ΕΛ'!AZ110</f>
        <v>0</v>
      </c>
      <c r="BA110" s="157">
        <f>'03.2024ΕΛ'!BA110</f>
        <v>0</v>
      </c>
      <c r="BB110" s="10">
        <f>'03.2024ΕΛ'!BB110</f>
        <v>0</v>
      </c>
      <c r="BC110" s="140">
        <f>'03.2024ΕΛ'!BC110</f>
        <v>0</v>
      </c>
      <c r="BD110" s="83">
        <f>'03.2024ΕΛ'!BD110</f>
        <v>0</v>
      </c>
      <c r="BE110" s="160">
        <f>'03.2024ΕΛ'!BE110</f>
        <v>0</v>
      </c>
      <c r="BF110" s="148">
        <f>'03.2024ΕΛ'!BF110</f>
        <v>0</v>
      </c>
      <c r="BG110" s="157">
        <f>'03.2024ΕΛ'!BG110</f>
        <v>0</v>
      </c>
      <c r="BH110" s="10">
        <f>'03.2024ΕΛ'!BH110</f>
        <v>0</v>
      </c>
      <c r="BI110" s="140">
        <f>'03.2024ΕΛ'!BI110</f>
        <v>0</v>
      </c>
      <c r="BJ110" s="83">
        <f>'03.2024ΕΛ'!BJ110</f>
        <v>0</v>
      </c>
      <c r="BK110" s="160">
        <f>'03.2024ΕΛ'!BK110</f>
        <v>0</v>
      </c>
      <c r="BL110" s="148">
        <f>'03.2024ΕΛ'!BL110</f>
        <v>0</v>
      </c>
      <c r="BM110" s="157">
        <f>'03.2024ΕΛ'!BM110</f>
        <v>0</v>
      </c>
      <c r="BN110" s="10">
        <f>'03.2024ΕΛ'!BN104</f>
        <v>126.33333333333333</v>
      </c>
      <c r="BO110" s="140">
        <f>'03.2024ΕΛ'!BO104</f>
        <v>124.5</v>
      </c>
      <c r="BP110" s="83">
        <f>'03.2024ΕΛ'!BP104</f>
        <v>41.5</v>
      </c>
    </row>
    <row r="111" spans="1:68" ht="42" customHeight="1" outlineLevel="1" x14ac:dyDescent="0.3">
      <c r="A111" s="153">
        <v>18</v>
      </c>
      <c r="B111" s="141" t="s">
        <v>50</v>
      </c>
      <c r="C111" s="73">
        <f>'03.2024ΕΛ'!C111</f>
        <v>478</v>
      </c>
      <c r="D111" s="74">
        <f>'03.2024ΕΛ'!D111</f>
        <v>0</v>
      </c>
      <c r="E111" s="74">
        <f>'03.2024ΕΛ'!E111</f>
        <v>1775852</v>
      </c>
      <c r="F111" s="74">
        <f>'03.2024ΕΛ'!F111</f>
        <v>3715.171548117155</v>
      </c>
      <c r="G111" s="82">
        <f>'03.2024ΕΛ'!G111</f>
        <v>9288.17</v>
      </c>
      <c r="H111" s="37">
        <f>'03.2024ΕΛ'!H111</f>
        <v>19.431317991631801</v>
      </c>
      <c r="I111" s="73">
        <f>'03.2024ΕΛ'!I111</f>
        <v>342</v>
      </c>
      <c r="J111" s="74">
        <f>'03.2024ΕΛ'!J111</f>
        <v>0</v>
      </c>
      <c r="K111" s="74">
        <f>'03.2024ΕΛ'!K111</f>
        <v>481183</v>
      </c>
      <c r="L111" s="74">
        <f>'03.2024ΕΛ'!L111</f>
        <v>1406.96783625731</v>
      </c>
      <c r="M111" s="82">
        <f>'03.2024ΕΛ'!M111</f>
        <v>8352.34</v>
      </c>
      <c r="N111" s="37">
        <f>'03.2024ΕΛ'!N111</f>
        <v>24.422046783625731</v>
      </c>
      <c r="O111" s="73">
        <f>'03.2024ΕΛ'!O111</f>
        <v>571</v>
      </c>
      <c r="P111" s="74">
        <f>'03.2024ΕΛ'!P111</f>
        <v>0</v>
      </c>
      <c r="Q111" s="74">
        <f>'03.2024ΕΛ'!Q111</f>
        <v>1992460</v>
      </c>
      <c r="R111" s="74">
        <f>'03.2024ΕΛ'!R111</f>
        <v>3489.4220665499124</v>
      </c>
      <c r="S111" s="82">
        <f>'03.2024ΕΛ'!S111</f>
        <v>32873.14</v>
      </c>
      <c r="T111" s="37">
        <f>'03.2024ΕΛ'!T111</f>
        <v>57.571173380035027</v>
      </c>
      <c r="U111" s="73">
        <f>'03.2024ΕΛ'!U111</f>
        <v>1</v>
      </c>
      <c r="V111" s="74">
        <f>'03.2024ΕΛ'!V111</f>
        <v>0</v>
      </c>
      <c r="W111" s="74">
        <f>'03.2024ΕΛ'!W111</f>
        <v>804</v>
      </c>
      <c r="X111" s="74">
        <f>'03.2024ΕΛ'!X111</f>
        <v>804</v>
      </c>
      <c r="Y111" s="82">
        <f>'03.2024ΕΛ'!Y111</f>
        <v>22.1</v>
      </c>
      <c r="Z111" s="37">
        <f>'03.2024ΕΛ'!Z111</f>
        <v>22.1</v>
      </c>
      <c r="AA111" s="73">
        <f>'03.2024ΕΛ'!AA111</f>
        <v>31</v>
      </c>
      <c r="AB111" s="74">
        <f>'03.2024ΕΛ'!AB111</f>
        <v>0</v>
      </c>
      <c r="AC111" s="74">
        <f>'03.2024ΕΛ'!AC111</f>
        <v>24953</v>
      </c>
      <c r="AD111" s="74">
        <f>'03.2024ΕΛ'!AD111</f>
        <v>804.93548387096769</v>
      </c>
      <c r="AE111" s="82">
        <f>'03.2024ΕΛ'!AE111</f>
        <v>659.7</v>
      </c>
      <c r="AF111" s="37">
        <f>'03.2024ΕΛ'!AF111</f>
        <v>21.280645161290323</v>
      </c>
      <c r="AG111" s="73">
        <f>'03.2024ΕΛ'!AG111</f>
        <v>6</v>
      </c>
      <c r="AH111" s="74">
        <f>'03.2024ΕΛ'!AH111</f>
        <v>0</v>
      </c>
      <c r="AI111" s="74">
        <f>'03.2024ΕΛ'!AI111</f>
        <v>190381</v>
      </c>
      <c r="AJ111" s="74">
        <f>'03.2024ΕΛ'!AJ111</f>
        <v>31730.166666666668</v>
      </c>
      <c r="AK111" s="82">
        <f>'03.2024ΕΛ'!AK111</f>
        <v>3191.46</v>
      </c>
      <c r="AL111" s="37">
        <f>'03.2024ΕΛ'!AL111</f>
        <v>531.91</v>
      </c>
      <c r="AM111" s="73">
        <f>'03.2024ΕΛ'!AM111</f>
        <v>0</v>
      </c>
      <c r="AN111" s="74">
        <f>'03.2024ΕΛ'!AN111</f>
        <v>0</v>
      </c>
      <c r="AO111" s="74">
        <f>'03.2024ΕΛ'!AO111</f>
        <v>0</v>
      </c>
      <c r="AP111" s="74">
        <f>'03.2024ΕΛ'!AP111</f>
        <v>0</v>
      </c>
      <c r="AQ111" s="82">
        <f>'03.2024ΕΛ'!AQ111</f>
        <v>0</v>
      </c>
      <c r="AR111" s="37">
        <f>'03.2024ΕΛ'!AR111</f>
        <v>0</v>
      </c>
      <c r="AS111" s="73">
        <f>'03.2024ΕΛ'!AS111</f>
        <v>0</v>
      </c>
      <c r="AT111" s="74">
        <f>'03.2024ΕΛ'!AT111</f>
        <v>0</v>
      </c>
      <c r="AU111" s="74">
        <f>'03.2024ΕΛ'!AU111</f>
        <v>0</v>
      </c>
      <c r="AV111" s="74">
        <f>'03.2024ΕΛ'!AV111</f>
        <v>0</v>
      </c>
      <c r="AW111" s="82">
        <f>'03.2024ΕΛ'!AW111</f>
        <v>0</v>
      </c>
      <c r="AX111" s="37">
        <f>'03.2024ΕΛ'!AX111</f>
        <v>0</v>
      </c>
      <c r="AY111" s="73">
        <f>'03.2024ΕΛ'!AY111</f>
        <v>0</v>
      </c>
      <c r="AZ111" s="74">
        <f>'03.2024ΕΛ'!AZ111</f>
        <v>0</v>
      </c>
      <c r="BA111" s="74">
        <f>'03.2024ΕΛ'!BA111</f>
        <v>0</v>
      </c>
      <c r="BB111" s="74">
        <f>'03.2024ΕΛ'!BB111</f>
        <v>0</v>
      </c>
      <c r="BC111" s="82">
        <f>'03.2024ΕΛ'!BC111</f>
        <v>0</v>
      </c>
      <c r="BD111" s="37">
        <f>'03.2024ΕΛ'!BD111</f>
        <v>0</v>
      </c>
      <c r="BE111" s="73">
        <f>'03.2024ΕΛ'!BE111</f>
        <v>0</v>
      </c>
      <c r="BF111" s="74">
        <f>'03.2024ΕΛ'!BF111</f>
        <v>0</v>
      </c>
      <c r="BG111" s="74">
        <f>'03.2024ΕΛ'!BG111</f>
        <v>0</v>
      </c>
      <c r="BH111" s="74">
        <f>'03.2024ΕΛ'!BH111</f>
        <v>0</v>
      </c>
      <c r="BI111" s="82">
        <f>'03.2024ΕΛ'!BI111</f>
        <v>0</v>
      </c>
      <c r="BJ111" s="37">
        <f>'03.2024ΕΛ'!BJ111</f>
        <v>0</v>
      </c>
      <c r="BK111" s="73">
        <f>'03.2024ΕΛ'!BK111</f>
        <v>1429</v>
      </c>
      <c r="BL111" s="74">
        <f>'03.2024ΕΛ'!BL111</f>
        <v>0</v>
      </c>
      <c r="BM111" s="74">
        <f>'03.2024ΕΛ'!BM111</f>
        <v>4465633</v>
      </c>
      <c r="BN111" s="74">
        <f>'03.2024ΕΛ'!BN105</f>
        <v>5979621</v>
      </c>
      <c r="BO111" s="82">
        <f>'03.2024ΕΛ'!BO105</f>
        <v>6776.3099999999995</v>
      </c>
      <c r="BP111" s="37">
        <f>'03.2024ΕΛ'!BP105</f>
        <v>6776.3099999999995</v>
      </c>
    </row>
    <row r="112" spans="1:68" ht="19.5" customHeight="1" outlineLevel="1" x14ac:dyDescent="0.3">
      <c r="A112" s="154"/>
      <c r="B112" s="139" t="s">
        <v>83</v>
      </c>
      <c r="C112" s="9">
        <f>'03.2024ΕΛ'!C112</f>
        <v>456</v>
      </c>
      <c r="D112" s="10">
        <f>'03.2024ΕΛ'!D112</f>
        <v>0</v>
      </c>
      <c r="E112" s="10">
        <f>'03.2024ΕΛ'!E112</f>
        <v>352927</v>
      </c>
      <c r="F112" s="10">
        <f>'03.2024ΕΛ'!F112</f>
        <v>773.96271929824559</v>
      </c>
      <c r="G112" s="30">
        <f>'03.2024ΕΛ'!G112</f>
        <v>5383.26</v>
      </c>
      <c r="H112" s="83">
        <f>'03.2024ΕΛ'!H112</f>
        <v>11.805394736842105</v>
      </c>
      <c r="I112" s="9">
        <f>'03.2024ΕΛ'!I112</f>
        <v>318</v>
      </c>
      <c r="J112" s="10">
        <f>'03.2024ΕΛ'!J112</f>
        <v>0</v>
      </c>
      <c r="K112" s="10">
        <f>'03.2024ΕΛ'!K112</f>
        <v>316654</v>
      </c>
      <c r="L112" s="10">
        <f>'03.2024ΕΛ'!L112</f>
        <v>995.76729559748424</v>
      </c>
      <c r="M112" s="30">
        <f>'03.2024ΕΛ'!M112</f>
        <v>5697.7</v>
      </c>
      <c r="N112" s="83">
        <f>'03.2024ΕΛ'!N112</f>
        <v>17.917295597484276</v>
      </c>
      <c r="O112" s="9">
        <f>'03.2024ΕΛ'!O112</f>
        <v>496</v>
      </c>
      <c r="P112" s="10">
        <f>'03.2024ΕΛ'!P112</f>
        <v>0</v>
      </c>
      <c r="Q112" s="10">
        <f>'03.2024ΕΛ'!Q112</f>
        <v>615848</v>
      </c>
      <c r="R112" s="10">
        <f>'03.2024ΕΛ'!R112</f>
        <v>1241.6290322580646</v>
      </c>
      <c r="S112" s="30">
        <f>'03.2024ΕΛ'!S112</f>
        <v>11321.23</v>
      </c>
      <c r="T112" s="83">
        <f>'03.2024ΕΛ'!T112</f>
        <v>22.825060483870967</v>
      </c>
      <c r="U112" s="9">
        <f>'03.2024ΕΛ'!U112</f>
        <v>1</v>
      </c>
      <c r="V112" s="10">
        <f>'03.2024ΕΛ'!V112</f>
        <v>0</v>
      </c>
      <c r="W112" s="10">
        <f>'03.2024ΕΛ'!W112</f>
        <v>804</v>
      </c>
      <c r="X112" s="10">
        <f>'03.2024ΕΛ'!X112</f>
        <v>804</v>
      </c>
      <c r="Y112" s="30">
        <f>'03.2024ΕΛ'!Y112</f>
        <v>22.1</v>
      </c>
      <c r="Z112" s="83">
        <f>'03.2024ΕΛ'!Z112</f>
        <v>22.1</v>
      </c>
      <c r="AA112" s="9">
        <f>'03.2024ΕΛ'!AA112</f>
        <v>31</v>
      </c>
      <c r="AB112" s="10">
        <f>'03.2024ΕΛ'!AB112</f>
        <v>0</v>
      </c>
      <c r="AC112" s="10">
        <f>'03.2024ΕΛ'!AC112</f>
        <v>24953</v>
      </c>
      <c r="AD112" s="10">
        <f>'03.2024ΕΛ'!AD112</f>
        <v>804.93548387096769</v>
      </c>
      <c r="AE112" s="30">
        <f>'03.2024ΕΛ'!AE112</f>
        <v>659.7</v>
      </c>
      <c r="AF112" s="83">
        <f>'03.2024ΕΛ'!AF112</f>
        <v>21.280645161290323</v>
      </c>
      <c r="AG112" s="9">
        <f>'03.2024ΕΛ'!AG112</f>
        <v>5</v>
      </c>
      <c r="AH112" s="10">
        <f>'03.2024ΕΛ'!AH112</f>
        <v>0</v>
      </c>
      <c r="AI112" s="10">
        <f>'03.2024ΕΛ'!AI112</f>
        <v>4808</v>
      </c>
      <c r="AJ112" s="10">
        <f>'03.2024ΕΛ'!AJ112</f>
        <v>961.6</v>
      </c>
      <c r="AK112" s="30">
        <f>'03.2024ΕΛ'!AK112</f>
        <v>133.80000000000001</v>
      </c>
      <c r="AL112" s="83">
        <f>'03.2024ΕΛ'!AL112</f>
        <v>26.76</v>
      </c>
      <c r="AM112" s="9">
        <f>'03.2024ΕΛ'!AM112</f>
        <v>0</v>
      </c>
      <c r="AN112" s="10">
        <f>'03.2024ΕΛ'!AN112</f>
        <v>0</v>
      </c>
      <c r="AO112" s="10">
        <f>'03.2024ΕΛ'!AO112</f>
        <v>0</v>
      </c>
      <c r="AP112" s="10">
        <f>'03.2024ΕΛ'!AP112</f>
        <v>0</v>
      </c>
      <c r="AQ112" s="30">
        <f>'03.2024ΕΛ'!AQ112</f>
        <v>0</v>
      </c>
      <c r="AR112" s="83">
        <f>'03.2024ΕΛ'!AR112</f>
        <v>0</v>
      </c>
      <c r="AS112" s="9">
        <f>'03.2024ΕΛ'!AS112</f>
        <v>0</v>
      </c>
      <c r="AT112" s="10">
        <f>'03.2024ΕΛ'!AT112</f>
        <v>0</v>
      </c>
      <c r="AU112" s="10">
        <f>'03.2024ΕΛ'!AU112</f>
        <v>0</v>
      </c>
      <c r="AV112" s="10">
        <f>'03.2024ΕΛ'!AV112</f>
        <v>0</v>
      </c>
      <c r="AW112" s="30">
        <f>'03.2024ΕΛ'!AW112</f>
        <v>0</v>
      </c>
      <c r="AX112" s="83">
        <f>'03.2024ΕΛ'!AX112</f>
        <v>0</v>
      </c>
      <c r="AY112" s="9">
        <f>'03.2024ΕΛ'!AY112</f>
        <v>0</v>
      </c>
      <c r="AZ112" s="10">
        <f>'03.2024ΕΛ'!AZ112</f>
        <v>0</v>
      </c>
      <c r="BA112" s="10">
        <f>'03.2024ΕΛ'!BA112</f>
        <v>0</v>
      </c>
      <c r="BB112" s="10">
        <f>'03.2024ΕΛ'!BB112</f>
        <v>0</v>
      </c>
      <c r="BC112" s="30">
        <f>'03.2024ΕΛ'!BC112</f>
        <v>0</v>
      </c>
      <c r="BD112" s="83">
        <f>'03.2024ΕΛ'!BD112</f>
        <v>0</v>
      </c>
      <c r="BE112" s="9">
        <f>'03.2024ΕΛ'!BE112</f>
        <v>0</v>
      </c>
      <c r="BF112" s="10">
        <f>'03.2024ΕΛ'!BF112</f>
        <v>0</v>
      </c>
      <c r="BG112" s="10">
        <f>'03.2024ΕΛ'!BG112</f>
        <v>0</v>
      </c>
      <c r="BH112" s="10">
        <f>'03.2024ΕΛ'!BH112</f>
        <v>0</v>
      </c>
      <c r="BI112" s="30">
        <f>'03.2024ΕΛ'!BI112</f>
        <v>0</v>
      </c>
      <c r="BJ112" s="83">
        <f>'03.2024ΕΛ'!BJ112</f>
        <v>0</v>
      </c>
      <c r="BK112" s="9">
        <f>'03.2024ΕΛ'!BK112</f>
        <v>1307</v>
      </c>
      <c r="BL112" s="10">
        <f>'03.2024ΕΛ'!BL112</f>
        <v>0</v>
      </c>
      <c r="BM112" s="10">
        <f>'03.2024ΕΛ'!BM112</f>
        <v>1315994</v>
      </c>
      <c r="BN112" s="10">
        <f>'03.2024ΕΛ'!BN106</f>
        <v>0</v>
      </c>
      <c r="BO112" s="30">
        <f>'03.2024ΕΛ'!BO106</f>
        <v>0</v>
      </c>
      <c r="BP112" s="83">
        <f>'03.2024ΕΛ'!BP106</f>
        <v>0</v>
      </c>
    </row>
    <row r="113" spans="1:68" ht="19.5" customHeight="1" outlineLevel="1" x14ac:dyDescent="0.3">
      <c r="A113" s="154"/>
      <c r="B113" s="139" t="s">
        <v>84</v>
      </c>
      <c r="C113" s="9">
        <f>'03.2024ΕΛ'!C113</f>
        <v>21</v>
      </c>
      <c r="D113" s="10">
        <f>'03.2024ΕΛ'!D113</f>
        <v>0</v>
      </c>
      <c r="E113" s="10">
        <f>'03.2024ΕΛ'!E113</f>
        <v>83721</v>
      </c>
      <c r="F113" s="10">
        <f>'03.2024ΕΛ'!F113</f>
        <v>3986.7142857142858</v>
      </c>
      <c r="G113" s="30">
        <f>'03.2024ΕΛ'!G113</f>
        <v>1226.0900000000001</v>
      </c>
      <c r="H113" s="83">
        <f>'03.2024ΕΛ'!H113</f>
        <v>58.385238095238101</v>
      </c>
      <c r="I113" s="9">
        <f>'03.2024ΕΛ'!I113</f>
        <v>24</v>
      </c>
      <c r="J113" s="10">
        <f>'03.2024ΕΛ'!J113</f>
        <v>0</v>
      </c>
      <c r="K113" s="10">
        <f>'03.2024ΕΛ'!K113</f>
        <v>164529</v>
      </c>
      <c r="L113" s="10">
        <f>'03.2024ΕΛ'!L113</f>
        <v>6855.375</v>
      </c>
      <c r="M113" s="30">
        <f>'03.2024ΕΛ'!M113</f>
        <v>2654.6400000000003</v>
      </c>
      <c r="N113" s="83">
        <f>'03.2024ΕΛ'!N113</f>
        <v>110.61000000000001</v>
      </c>
      <c r="O113" s="9">
        <f>'03.2024ΕΛ'!O113</f>
        <v>74</v>
      </c>
      <c r="P113" s="10">
        <f>'03.2024ΕΛ'!P113</f>
        <v>0</v>
      </c>
      <c r="Q113" s="10">
        <f>'03.2024ΕΛ'!Q113</f>
        <v>1260429</v>
      </c>
      <c r="R113" s="10">
        <f>'03.2024ΕΛ'!R113</f>
        <v>17032.824324324323</v>
      </c>
      <c r="S113" s="30">
        <f>'03.2024ΕΛ'!S113</f>
        <v>20945.310000000001</v>
      </c>
      <c r="T113" s="83">
        <f>'03.2024ΕΛ'!T113</f>
        <v>283.04472972972974</v>
      </c>
      <c r="U113" s="9">
        <f>'03.2024ΕΛ'!U113</f>
        <v>0</v>
      </c>
      <c r="V113" s="10">
        <f>'03.2024ΕΛ'!V113</f>
        <v>0</v>
      </c>
      <c r="W113" s="10">
        <f>'03.2024ΕΛ'!W113</f>
        <v>0</v>
      </c>
      <c r="X113" s="10">
        <f>'03.2024ΕΛ'!X113</f>
        <v>0</v>
      </c>
      <c r="Y113" s="30">
        <f>'03.2024ΕΛ'!Y113</f>
        <v>0</v>
      </c>
      <c r="Z113" s="83">
        <f>'03.2024ΕΛ'!Z113</f>
        <v>0</v>
      </c>
      <c r="AA113" s="9">
        <f>'03.2024ΕΛ'!AA113</f>
        <v>0</v>
      </c>
      <c r="AB113" s="10">
        <f>'03.2024ΕΛ'!AB113</f>
        <v>0</v>
      </c>
      <c r="AC113" s="10">
        <f>'03.2024ΕΛ'!AC113</f>
        <v>0</v>
      </c>
      <c r="AD113" s="10">
        <f>'03.2024ΕΛ'!AD113</f>
        <v>0</v>
      </c>
      <c r="AE113" s="30">
        <f>'03.2024ΕΛ'!AE113</f>
        <v>0</v>
      </c>
      <c r="AF113" s="83">
        <f>'03.2024ΕΛ'!AF113</f>
        <v>0</v>
      </c>
      <c r="AG113" s="9">
        <f>'03.2024ΕΛ'!AG113</f>
        <v>0</v>
      </c>
      <c r="AH113" s="10">
        <f>'03.2024ΕΛ'!AH113</f>
        <v>0</v>
      </c>
      <c r="AI113" s="10">
        <f>'03.2024ΕΛ'!AI113</f>
        <v>0</v>
      </c>
      <c r="AJ113" s="10">
        <f>'03.2024ΕΛ'!AJ113</f>
        <v>0</v>
      </c>
      <c r="AK113" s="30">
        <f>'03.2024ΕΛ'!AK113</f>
        <v>0</v>
      </c>
      <c r="AL113" s="83">
        <f>'03.2024ΕΛ'!AL113</f>
        <v>0</v>
      </c>
      <c r="AM113" s="9">
        <f>'03.2024ΕΛ'!AM113</f>
        <v>0</v>
      </c>
      <c r="AN113" s="10">
        <f>'03.2024ΕΛ'!AN113</f>
        <v>0</v>
      </c>
      <c r="AO113" s="10">
        <f>'03.2024ΕΛ'!AO113</f>
        <v>0</v>
      </c>
      <c r="AP113" s="10">
        <f>'03.2024ΕΛ'!AP113</f>
        <v>0</v>
      </c>
      <c r="AQ113" s="30">
        <f>'03.2024ΕΛ'!AQ113</f>
        <v>0</v>
      </c>
      <c r="AR113" s="83">
        <f>'03.2024ΕΛ'!AR113</f>
        <v>0</v>
      </c>
      <c r="AS113" s="9">
        <f>'03.2024ΕΛ'!AS113</f>
        <v>0</v>
      </c>
      <c r="AT113" s="10">
        <f>'03.2024ΕΛ'!AT113</f>
        <v>0</v>
      </c>
      <c r="AU113" s="10">
        <f>'03.2024ΕΛ'!AU113</f>
        <v>0</v>
      </c>
      <c r="AV113" s="10">
        <f>'03.2024ΕΛ'!AV113</f>
        <v>0</v>
      </c>
      <c r="AW113" s="30">
        <f>'03.2024ΕΛ'!AW113</f>
        <v>0</v>
      </c>
      <c r="AX113" s="83">
        <f>'03.2024ΕΛ'!AX113</f>
        <v>0</v>
      </c>
      <c r="AY113" s="9">
        <f>'03.2024ΕΛ'!AY113</f>
        <v>0</v>
      </c>
      <c r="AZ113" s="10">
        <f>'03.2024ΕΛ'!AZ113</f>
        <v>0</v>
      </c>
      <c r="BA113" s="10">
        <f>'03.2024ΕΛ'!BA113</f>
        <v>0</v>
      </c>
      <c r="BB113" s="10">
        <f>'03.2024ΕΛ'!BB113</f>
        <v>0</v>
      </c>
      <c r="BC113" s="30">
        <f>'03.2024ΕΛ'!BC113</f>
        <v>0</v>
      </c>
      <c r="BD113" s="83">
        <f>'03.2024ΕΛ'!BD113</f>
        <v>0</v>
      </c>
      <c r="BE113" s="9">
        <f>'03.2024ΕΛ'!BE113</f>
        <v>0</v>
      </c>
      <c r="BF113" s="10">
        <f>'03.2024ΕΛ'!BF113</f>
        <v>0</v>
      </c>
      <c r="BG113" s="10">
        <f>'03.2024ΕΛ'!BG113</f>
        <v>0</v>
      </c>
      <c r="BH113" s="10">
        <f>'03.2024ΕΛ'!BH113</f>
        <v>0</v>
      </c>
      <c r="BI113" s="30">
        <f>'03.2024ΕΛ'!BI113</f>
        <v>0</v>
      </c>
      <c r="BJ113" s="83">
        <f>'03.2024ΕΛ'!BJ113</f>
        <v>0</v>
      </c>
      <c r="BK113" s="9">
        <f>'03.2024ΕΛ'!BK113</f>
        <v>119</v>
      </c>
      <c r="BL113" s="10">
        <f>'03.2024ΕΛ'!BL113</f>
        <v>0</v>
      </c>
      <c r="BM113" s="10">
        <f>'03.2024ΕΛ'!BM113</f>
        <v>1508679</v>
      </c>
      <c r="BN113" s="10">
        <f>'03.2024ΕΛ'!BN107</f>
        <v>0</v>
      </c>
      <c r="BO113" s="30">
        <f>'03.2024ΕΛ'!BO107</f>
        <v>0</v>
      </c>
      <c r="BP113" s="83">
        <f>'03.2024ΕΛ'!BP107</f>
        <v>0</v>
      </c>
    </row>
    <row r="114" spans="1:68" ht="19.5" customHeight="1" outlineLevel="1" x14ac:dyDescent="0.3">
      <c r="A114" s="154"/>
      <c r="B114" s="139" t="s">
        <v>29</v>
      </c>
      <c r="C114" s="9">
        <f>'03.2024ΕΛ'!C114</f>
        <v>0</v>
      </c>
      <c r="D114" s="10">
        <f>'03.2024ΕΛ'!D114</f>
        <v>0</v>
      </c>
      <c r="E114" s="10">
        <f>'03.2024ΕΛ'!E114</f>
        <v>0</v>
      </c>
      <c r="F114" s="10">
        <f>'03.2024ΕΛ'!F114</f>
        <v>0</v>
      </c>
      <c r="G114" s="30">
        <f>'03.2024ΕΛ'!G114</f>
        <v>0</v>
      </c>
      <c r="H114" s="83">
        <f>'03.2024ΕΛ'!H114</f>
        <v>0</v>
      </c>
      <c r="I114" s="9">
        <f>'03.2024ΕΛ'!I114</f>
        <v>0</v>
      </c>
      <c r="J114" s="10">
        <f>'03.2024ΕΛ'!J114</f>
        <v>0</v>
      </c>
      <c r="K114" s="10">
        <f>'03.2024ΕΛ'!K114</f>
        <v>0</v>
      </c>
      <c r="L114" s="10">
        <f>'03.2024ΕΛ'!L114</f>
        <v>0</v>
      </c>
      <c r="M114" s="30">
        <f>'03.2024ΕΛ'!M114</f>
        <v>0</v>
      </c>
      <c r="N114" s="83">
        <f>'03.2024ΕΛ'!N114</f>
        <v>0</v>
      </c>
      <c r="O114" s="9" t="str">
        <f>'03.2024ΕΛ'!O114</f>
        <v> </v>
      </c>
      <c r="P114" s="10">
        <f>'03.2024ΕΛ'!P114</f>
        <v>0</v>
      </c>
      <c r="Q114" s="10" t="str">
        <f>'03.2024ΕΛ'!Q114</f>
        <v> </v>
      </c>
      <c r="R114" s="10">
        <f>'03.2024ΕΛ'!R114</f>
        <v>0</v>
      </c>
      <c r="S114" s="30" t="str">
        <f>'03.2024ΕΛ'!S114</f>
        <v> </v>
      </c>
      <c r="T114" s="83">
        <f>'03.2024ΕΛ'!T114</f>
        <v>0</v>
      </c>
      <c r="U114" s="9">
        <f>'03.2024ΕΛ'!U114</f>
        <v>0</v>
      </c>
      <c r="V114" s="10">
        <f>'03.2024ΕΛ'!V114</f>
        <v>0</v>
      </c>
      <c r="W114" s="10">
        <f>'03.2024ΕΛ'!W114</f>
        <v>0</v>
      </c>
      <c r="X114" s="10">
        <f>'03.2024ΕΛ'!X114</f>
        <v>0</v>
      </c>
      <c r="Y114" s="30">
        <f>'03.2024ΕΛ'!Y114</f>
        <v>0</v>
      </c>
      <c r="Z114" s="83">
        <f>'03.2024ΕΛ'!Z114</f>
        <v>0</v>
      </c>
      <c r="AA114" s="9">
        <f>'03.2024ΕΛ'!AA114</f>
        <v>0</v>
      </c>
      <c r="AB114" s="10">
        <f>'03.2024ΕΛ'!AB114</f>
        <v>0</v>
      </c>
      <c r="AC114" s="10">
        <f>'03.2024ΕΛ'!AC114</f>
        <v>0</v>
      </c>
      <c r="AD114" s="10">
        <f>'03.2024ΕΛ'!AD114</f>
        <v>0</v>
      </c>
      <c r="AE114" s="30">
        <f>'03.2024ΕΛ'!AE114</f>
        <v>0</v>
      </c>
      <c r="AF114" s="83">
        <f>'03.2024ΕΛ'!AF114</f>
        <v>0</v>
      </c>
      <c r="AG114" s="9">
        <f>'03.2024ΕΛ'!AG114</f>
        <v>0</v>
      </c>
      <c r="AH114" s="10">
        <f>'03.2024ΕΛ'!AH114</f>
        <v>0</v>
      </c>
      <c r="AI114" s="10">
        <f>'03.2024ΕΛ'!AI114</f>
        <v>0</v>
      </c>
      <c r="AJ114" s="10">
        <f>'03.2024ΕΛ'!AJ114</f>
        <v>0</v>
      </c>
      <c r="AK114" s="30">
        <f>'03.2024ΕΛ'!AK114</f>
        <v>0</v>
      </c>
      <c r="AL114" s="83">
        <f>'03.2024ΕΛ'!AL114</f>
        <v>0</v>
      </c>
      <c r="AM114" s="9">
        <f>'03.2024ΕΛ'!AM114</f>
        <v>0</v>
      </c>
      <c r="AN114" s="10">
        <f>'03.2024ΕΛ'!AN114</f>
        <v>0</v>
      </c>
      <c r="AO114" s="10">
        <f>'03.2024ΕΛ'!AO114</f>
        <v>0</v>
      </c>
      <c r="AP114" s="10">
        <f>'03.2024ΕΛ'!AP114</f>
        <v>0</v>
      </c>
      <c r="AQ114" s="30">
        <f>'03.2024ΕΛ'!AQ114</f>
        <v>0</v>
      </c>
      <c r="AR114" s="83">
        <f>'03.2024ΕΛ'!AR114</f>
        <v>0</v>
      </c>
      <c r="AS114" s="9">
        <f>'03.2024ΕΛ'!AS114</f>
        <v>0</v>
      </c>
      <c r="AT114" s="10">
        <f>'03.2024ΕΛ'!AT114</f>
        <v>0</v>
      </c>
      <c r="AU114" s="10">
        <f>'03.2024ΕΛ'!AU114</f>
        <v>0</v>
      </c>
      <c r="AV114" s="10">
        <f>'03.2024ΕΛ'!AV114</f>
        <v>0</v>
      </c>
      <c r="AW114" s="30">
        <f>'03.2024ΕΛ'!AW114</f>
        <v>0</v>
      </c>
      <c r="AX114" s="83">
        <f>'03.2024ΕΛ'!AX114</f>
        <v>0</v>
      </c>
      <c r="AY114" s="9">
        <f>'03.2024ΕΛ'!AY114</f>
        <v>0</v>
      </c>
      <c r="AZ114" s="10">
        <f>'03.2024ΕΛ'!AZ114</f>
        <v>0</v>
      </c>
      <c r="BA114" s="10">
        <f>'03.2024ΕΛ'!BA114</f>
        <v>0</v>
      </c>
      <c r="BB114" s="10">
        <f>'03.2024ΕΛ'!BB114</f>
        <v>0</v>
      </c>
      <c r="BC114" s="30">
        <f>'03.2024ΕΛ'!BC114</f>
        <v>0</v>
      </c>
      <c r="BD114" s="83">
        <f>'03.2024ΕΛ'!BD114</f>
        <v>0</v>
      </c>
      <c r="BE114" s="9">
        <f>'03.2024ΕΛ'!BE114</f>
        <v>0</v>
      </c>
      <c r="BF114" s="10">
        <f>'03.2024ΕΛ'!BF114</f>
        <v>0</v>
      </c>
      <c r="BG114" s="10">
        <f>'03.2024ΕΛ'!BG114</f>
        <v>0</v>
      </c>
      <c r="BH114" s="10">
        <f>'03.2024ΕΛ'!BH114</f>
        <v>0</v>
      </c>
      <c r="BI114" s="30">
        <f>'03.2024ΕΛ'!BI114</f>
        <v>0</v>
      </c>
      <c r="BJ114" s="83">
        <f>'03.2024ΕΛ'!BJ114</f>
        <v>0</v>
      </c>
      <c r="BK114" s="9">
        <f>'03.2024ΕΛ'!BK114</f>
        <v>0</v>
      </c>
      <c r="BL114" s="10">
        <f>'03.2024ΕΛ'!BL114</f>
        <v>0</v>
      </c>
      <c r="BM114" s="10">
        <f>'03.2024ΕΛ'!BM114</f>
        <v>0</v>
      </c>
      <c r="BN114" s="10">
        <f>'03.2024ΕΛ'!BN108</f>
        <v>0</v>
      </c>
      <c r="BO114" s="30">
        <f>'03.2024ΕΛ'!BO108</f>
        <v>0</v>
      </c>
      <c r="BP114" s="83">
        <f>'03.2024ΕΛ'!BP108</f>
        <v>0</v>
      </c>
    </row>
    <row r="115" spans="1:68" ht="19.2" customHeight="1" outlineLevel="1" x14ac:dyDescent="0.3">
      <c r="A115" s="154"/>
      <c r="B115" s="139" t="s">
        <v>85</v>
      </c>
      <c r="C115" s="9">
        <f>'03.2024ΕΛ'!C115</f>
        <v>1</v>
      </c>
      <c r="D115" s="10">
        <f>'03.2024ΕΛ'!D115</f>
        <v>0</v>
      </c>
      <c r="E115" s="10">
        <f>'03.2024ΕΛ'!E115</f>
        <v>1339204</v>
      </c>
      <c r="F115" s="10">
        <f>'03.2024ΕΛ'!F115</f>
        <v>1339204</v>
      </c>
      <c r="G115" s="30">
        <f>'03.2024ΕΛ'!G115</f>
        <v>2678.82</v>
      </c>
      <c r="H115" s="83">
        <f>'03.2024ΕΛ'!H115</f>
        <v>2678.82</v>
      </c>
      <c r="I115" s="9">
        <f>'03.2024ΕΛ'!I115</f>
        <v>0</v>
      </c>
      <c r="J115" s="10">
        <f>'03.2024ΕΛ'!J115</f>
        <v>0</v>
      </c>
      <c r="K115" s="10">
        <f>'03.2024ΕΛ'!K115</f>
        <v>0</v>
      </c>
      <c r="L115" s="10">
        <f>'03.2024ΕΛ'!L115</f>
        <v>0</v>
      </c>
      <c r="M115" s="30">
        <f>'03.2024ΕΛ'!M115</f>
        <v>0</v>
      </c>
      <c r="N115" s="83">
        <f>'03.2024ΕΛ'!N115</f>
        <v>0</v>
      </c>
      <c r="O115" s="9">
        <f>'03.2024ΕΛ'!O115</f>
        <v>1</v>
      </c>
      <c r="P115" s="10">
        <f>'03.2024ΕΛ'!P115</f>
        <v>0</v>
      </c>
      <c r="Q115" s="10">
        <f>'03.2024ΕΛ'!Q115</f>
        <v>116183</v>
      </c>
      <c r="R115" s="10">
        <f>'03.2024ΕΛ'!R115</f>
        <v>116183</v>
      </c>
      <c r="S115" s="30">
        <f>'03.2024ΕΛ'!S115</f>
        <v>606.6</v>
      </c>
      <c r="T115" s="83">
        <f>'03.2024ΕΛ'!T115</f>
        <v>606.6</v>
      </c>
      <c r="U115" s="9">
        <f>'03.2024ΕΛ'!U115</f>
        <v>0</v>
      </c>
      <c r="V115" s="10">
        <f>'03.2024ΕΛ'!V115</f>
        <v>0</v>
      </c>
      <c r="W115" s="10">
        <f>'03.2024ΕΛ'!W115</f>
        <v>0</v>
      </c>
      <c r="X115" s="10">
        <f>'03.2024ΕΛ'!X115</f>
        <v>0</v>
      </c>
      <c r="Y115" s="30">
        <f>'03.2024ΕΛ'!Y115</f>
        <v>0</v>
      </c>
      <c r="Z115" s="83">
        <f>'03.2024ΕΛ'!Z115</f>
        <v>0</v>
      </c>
      <c r="AA115" s="9">
        <f>'03.2024ΕΛ'!AA115</f>
        <v>0</v>
      </c>
      <c r="AB115" s="10">
        <f>'03.2024ΕΛ'!AB115</f>
        <v>0</v>
      </c>
      <c r="AC115" s="10">
        <f>'03.2024ΕΛ'!AC115</f>
        <v>0</v>
      </c>
      <c r="AD115" s="10">
        <f>'03.2024ΕΛ'!AD115</f>
        <v>0</v>
      </c>
      <c r="AE115" s="30">
        <f>'03.2024ΕΛ'!AE115</f>
        <v>0</v>
      </c>
      <c r="AF115" s="83">
        <f>'03.2024ΕΛ'!AF115</f>
        <v>0</v>
      </c>
      <c r="AG115" s="9">
        <f>'03.2024ΕΛ'!AG115</f>
        <v>1</v>
      </c>
      <c r="AH115" s="10">
        <f>'03.2024ΕΛ'!AH115</f>
        <v>0</v>
      </c>
      <c r="AI115" s="10">
        <f>'03.2024ΕΛ'!AI115</f>
        <v>185573</v>
      </c>
      <c r="AJ115" s="10">
        <f>'03.2024ΕΛ'!AJ115</f>
        <v>185573</v>
      </c>
      <c r="AK115" s="30">
        <f>'03.2024ΕΛ'!AK115</f>
        <v>3057.66</v>
      </c>
      <c r="AL115" s="83">
        <f>'03.2024ΕΛ'!AL115</f>
        <v>3057.66</v>
      </c>
      <c r="AM115" s="9">
        <f>'03.2024ΕΛ'!AM115</f>
        <v>0</v>
      </c>
      <c r="AN115" s="10">
        <f>'03.2024ΕΛ'!AN115</f>
        <v>0</v>
      </c>
      <c r="AO115" s="10">
        <f>'03.2024ΕΛ'!AO115</f>
        <v>0</v>
      </c>
      <c r="AP115" s="10">
        <f>'03.2024ΕΛ'!AP115</f>
        <v>0</v>
      </c>
      <c r="AQ115" s="30">
        <f>'03.2024ΕΛ'!AQ115</f>
        <v>0</v>
      </c>
      <c r="AR115" s="83">
        <f>'03.2024ΕΛ'!AR115</f>
        <v>0</v>
      </c>
      <c r="AS115" s="9">
        <f>'03.2024ΕΛ'!AS115</f>
        <v>0</v>
      </c>
      <c r="AT115" s="10">
        <f>'03.2024ΕΛ'!AT115</f>
        <v>0</v>
      </c>
      <c r="AU115" s="10">
        <f>'03.2024ΕΛ'!AU115</f>
        <v>0</v>
      </c>
      <c r="AV115" s="10">
        <f>'03.2024ΕΛ'!AV115</f>
        <v>0</v>
      </c>
      <c r="AW115" s="30">
        <f>'03.2024ΕΛ'!AW115</f>
        <v>0</v>
      </c>
      <c r="AX115" s="83">
        <f>'03.2024ΕΛ'!AX115</f>
        <v>0</v>
      </c>
      <c r="AY115" s="9">
        <f>'03.2024ΕΛ'!AY115</f>
        <v>0</v>
      </c>
      <c r="AZ115" s="10">
        <f>'03.2024ΕΛ'!AZ115</f>
        <v>0</v>
      </c>
      <c r="BA115" s="10">
        <f>'03.2024ΕΛ'!BA115</f>
        <v>0</v>
      </c>
      <c r="BB115" s="10">
        <f>'03.2024ΕΛ'!BB115</f>
        <v>0</v>
      </c>
      <c r="BC115" s="30">
        <f>'03.2024ΕΛ'!BC115</f>
        <v>0</v>
      </c>
      <c r="BD115" s="83">
        <f>'03.2024ΕΛ'!BD115</f>
        <v>0</v>
      </c>
      <c r="BE115" s="9">
        <f>'03.2024ΕΛ'!BE115</f>
        <v>0</v>
      </c>
      <c r="BF115" s="10">
        <f>'03.2024ΕΛ'!BF115</f>
        <v>0</v>
      </c>
      <c r="BG115" s="10">
        <f>'03.2024ΕΛ'!BG115</f>
        <v>0</v>
      </c>
      <c r="BH115" s="10">
        <f>'03.2024ΕΛ'!BH115</f>
        <v>0</v>
      </c>
      <c r="BI115" s="30">
        <f>'03.2024ΕΛ'!BI115</f>
        <v>0</v>
      </c>
      <c r="BJ115" s="83">
        <f>'03.2024ΕΛ'!BJ115</f>
        <v>0</v>
      </c>
      <c r="BK115" s="9">
        <f>'03.2024ΕΛ'!BK115</f>
        <v>3</v>
      </c>
      <c r="BL115" s="10">
        <f>'03.2024ΕΛ'!BL115</f>
        <v>0</v>
      </c>
      <c r="BM115" s="10">
        <f>'03.2024ΕΛ'!BM115</f>
        <v>1640960</v>
      </c>
      <c r="BN115" s="10">
        <f>'03.2024ΕΛ'!BN109</f>
        <v>5979621</v>
      </c>
      <c r="BO115" s="30">
        <f>'03.2024ΕΛ'!BO109</f>
        <v>6776.3099999999995</v>
      </c>
      <c r="BP115" s="83">
        <f>'03.2024ΕΛ'!BP109</f>
        <v>6776.3099999999995</v>
      </c>
    </row>
    <row r="116" spans="1:68" ht="19.2" customHeight="1" outlineLevel="1" thickBot="1" x14ac:dyDescent="0.35">
      <c r="A116" s="155"/>
      <c r="B116" s="139" t="s">
        <v>86</v>
      </c>
      <c r="C116" s="160">
        <f>'03.2024ΕΛ'!C116</f>
        <v>0</v>
      </c>
      <c r="D116" s="148">
        <f>'03.2024ΕΛ'!D116</f>
        <v>0</v>
      </c>
      <c r="E116" s="157">
        <f>'03.2024ΕΛ'!E116</f>
        <v>0</v>
      </c>
      <c r="F116" s="10">
        <f>'03.2024ΕΛ'!F116</f>
        <v>0</v>
      </c>
      <c r="G116" s="140">
        <f>'03.2024ΕΛ'!G116</f>
        <v>0</v>
      </c>
      <c r="H116" s="83">
        <f>'03.2024ΕΛ'!H116</f>
        <v>0</v>
      </c>
      <c r="I116" s="160">
        <f>'03.2024ΕΛ'!I116</f>
        <v>0</v>
      </c>
      <c r="J116" s="148">
        <f>'03.2024ΕΛ'!J116</f>
        <v>0</v>
      </c>
      <c r="K116" s="157">
        <f>'03.2024ΕΛ'!K116</f>
        <v>0</v>
      </c>
      <c r="L116" s="10">
        <f>'03.2024ΕΛ'!L116</f>
        <v>0</v>
      </c>
      <c r="M116" s="140">
        <f>'03.2024ΕΛ'!M116</f>
        <v>0</v>
      </c>
      <c r="N116" s="83">
        <f>'03.2024ΕΛ'!N116</f>
        <v>0</v>
      </c>
      <c r="O116" s="160" t="str">
        <f>'03.2024ΕΛ'!O116</f>
        <v> </v>
      </c>
      <c r="P116" s="148">
        <f>'03.2024ΕΛ'!P116</f>
        <v>0</v>
      </c>
      <c r="Q116" s="157" t="str">
        <f>'03.2024ΕΛ'!Q116</f>
        <v> </v>
      </c>
      <c r="R116" s="10">
        <f>'03.2024ΕΛ'!R116</f>
        <v>0</v>
      </c>
      <c r="S116" s="140" t="str">
        <f>'03.2024ΕΛ'!S116</f>
        <v> </v>
      </c>
      <c r="T116" s="83">
        <f>'03.2024ΕΛ'!T116</f>
        <v>0</v>
      </c>
      <c r="U116" s="160">
        <f>'03.2024ΕΛ'!U116</f>
        <v>0</v>
      </c>
      <c r="V116" s="148">
        <f>'03.2024ΕΛ'!V116</f>
        <v>0</v>
      </c>
      <c r="W116" s="157">
        <f>'03.2024ΕΛ'!W116</f>
        <v>0</v>
      </c>
      <c r="X116" s="10">
        <f>'03.2024ΕΛ'!X116</f>
        <v>0</v>
      </c>
      <c r="Y116" s="140">
        <f>'03.2024ΕΛ'!Y116</f>
        <v>0</v>
      </c>
      <c r="Z116" s="83">
        <f>'03.2024ΕΛ'!Z116</f>
        <v>0</v>
      </c>
      <c r="AA116" s="160">
        <f>'03.2024ΕΛ'!AA116</f>
        <v>0</v>
      </c>
      <c r="AB116" s="148">
        <f>'03.2024ΕΛ'!AB116</f>
        <v>0</v>
      </c>
      <c r="AC116" s="157">
        <f>'03.2024ΕΛ'!AC116</f>
        <v>0</v>
      </c>
      <c r="AD116" s="10">
        <f>'03.2024ΕΛ'!AD116</f>
        <v>0</v>
      </c>
      <c r="AE116" s="140">
        <f>'03.2024ΕΛ'!AE116</f>
        <v>0</v>
      </c>
      <c r="AF116" s="83">
        <f>'03.2024ΕΛ'!AF116</f>
        <v>0</v>
      </c>
      <c r="AG116" s="160">
        <f>'03.2024ΕΛ'!AG116</f>
        <v>0</v>
      </c>
      <c r="AH116" s="148">
        <f>'03.2024ΕΛ'!AH116</f>
        <v>0</v>
      </c>
      <c r="AI116" s="157">
        <f>'03.2024ΕΛ'!AI116</f>
        <v>0</v>
      </c>
      <c r="AJ116" s="10">
        <f>'03.2024ΕΛ'!AJ116</f>
        <v>0</v>
      </c>
      <c r="AK116" s="140">
        <f>'03.2024ΕΛ'!AK116</f>
        <v>0</v>
      </c>
      <c r="AL116" s="83">
        <f>'03.2024ΕΛ'!AL116</f>
        <v>0</v>
      </c>
      <c r="AM116" s="160">
        <f>'03.2024ΕΛ'!AM116</f>
        <v>0</v>
      </c>
      <c r="AN116" s="148">
        <f>'03.2024ΕΛ'!AN116</f>
        <v>0</v>
      </c>
      <c r="AO116" s="157">
        <f>'03.2024ΕΛ'!AO116</f>
        <v>0</v>
      </c>
      <c r="AP116" s="10">
        <f>'03.2024ΕΛ'!AP116</f>
        <v>0</v>
      </c>
      <c r="AQ116" s="140">
        <f>'03.2024ΕΛ'!AQ116</f>
        <v>0</v>
      </c>
      <c r="AR116" s="83">
        <f>'03.2024ΕΛ'!AR116</f>
        <v>0</v>
      </c>
      <c r="AS116" s="160">
        <f>'03.2024ΕΛ'!AS116</f>
        <v>0</v>
      </c>
      <c r="AT116" s="148">
        <f>'03.2024ΕΛ'!AT116</f>
        <v>0</v>
      </c>
      <c r="AU116" s="157">
        <f>'03.2024ΕΛ'!AU116</f>
        <v>0</v>
      </c>
      <c r="AV116" s="10">
        <f>'03.2024ΕΛ'!AV116</f>
        <v>0</v>
      </c>
      <c r="AW116" s="140">
        <f>'03.2024ΕΛ'!AW116</f>
        <v>0</v>
      </c>
      <c r="AX116" s="83">
        <f>'03.2024ΕΛ'!AX116</f>
        <v>0</v>
      </c>
      <c r="AY116" s="160">
        <f>'03.2024ΕΛ'!AY116</f>
        <v>0</v>
      </c>
      <c r="AZ116" s="148">
        <f>'03.2024ΕΛ'!AZ116</f>
        <v>0</v>
      </c>
      <c r="BA116" s="157">
        <f>'03.2024ΕΛ'!BA116</f>
        <v>0</v>
      </c>
      <c r="BB116" s="10">
        <f>'03.2024ΕΛ'!BB116</f>
        <v>0</v>
      </c>
      <c r="BC116" s="140">
        <f>'03.2024ΕΛ'!BC116</f>
        <v>0</v>
      </c>
      <c r="BD116" s="83">
        <f>'03.2024ΕΛ'!BD116</f>
        <v>0</v>
      </c>
      <c r="BE116" s="160">
        <f>'03.2024ΕΛ'!BE116</f>
        <v>0</v>
      </c>
      <c r="BF116" s="148">
        <f>'03.2024ΕΛ'!BF116</f>
        <v>0</v>
      </c>
      <c r="BG116" s="157">
        <f>'03.2024ΕΛ'!BG116</f>
        <v>0</v>
      </c>
      <c r="BH116" s="10">
        <f>'03.2024ΕΛ'!BH116</f>
        <v>0</v>
      </c>
      <c r="BI116" s="140">
        <f>'03.2024ΕΛ'!BI116</f>
        <v>0</v>
      </c>
      <c r="BJ116" s="83">
        <f>'03.2024ΕΛ'!BJ116</f>
        <v>0</v>
      </c>
      <c r="BK116" s="160">
        <f>'03.2024ΕΛ'!BK116</f>
        <v>0</v>
      </c>
      <c r="BL116" s="148">
        <f>'03.2024ΕΛ'!BL116</f>
        <v>0</v>
      </c>
      <c r="BM116" s="157">
        <f>'03.2024ΕΛ'!BM116</f>
        <v>0</v>
      </c>
      <c r="BN116" s="10">
        <f>'03.2024ΕΛ'!BN110</f>
        <v>0</v>
      </c>
      <c r="BO116" s="140">
        <f>'03.2024ΕΛ'!BO110</f>
        <v>0</v>
      </c>
      <c r="BP116" s="83">
        <f>'03.2024ΕΛ'!BP110</f>
        <v>0</v>
      </c>
    </row>
    <row r="117" spans="1:68" ht="19.95" customHeight="1" outlineLevel="1" x14ac:dyDescent="0.3">
      <c r="A117" s="153">
        <v>19</v>
      </c>
      <c r="B117" s="141" t="s">
        <v>101</v>
      </c>
      <c r="C117" s="73">
        <f>'03.2024ΕΛ'!C117</f>
        <v>664</v>
      </c>
      <c r="D117" s="74">
        <f>'03.2024ΕΛ'!D117</f>
        <v>0</v>
      </c>
      <c r="E117" s="74">
        <f>'03.2024ΕΛ'!E117</f>
        <v>535224</v>
      </c>
      <c r="F117" s="74">
        <f>'03.2024ΕΛ'!F117</f>
        <v>806.06024096385545</v>
      </c>
      <c r="G117" s="82">
        <f>'03.2024ΕΛ'!G117</f>
        <v>8117.01</v>
      </c>
      <c r="H117" s="37">
        <f>'03.2024ΕΛ'!H117</f>
        <v>12.22441265060241</v>
      </c>
      <c r="I117" s="73">
        <f>'03.2024ΕΛ'!I117</f>
        <v>366</v>
      </c>
      <c r="J117" s="74">
        <f>'03.2024ΕΛ'!J117</f>
        <v>0</v>
      </c>
      <c r="K117" s="74">
        <f>'03.2024ΕΛ'!K117</f>
        <v>297773</v>
      </c>
      <c r="L117" s="74">
        <f>'03.2024ΕΛ'!L117</f>
        <v>813.58743169398906</v>
      </c>
      <c r="M117" s="82">
        <f>'03.2024ΕΛ'!M117</f>
        <v>5590.85</v>
      </c>
      <c r="N117" s="37">
        <f>'03.2024ΕΛ'!N117</f>
        <v>15.275546448087432</v>
      </c>
      <c r="O117" s="73">
        <f>'03.2024ΕΛ'!O117</f>
        <v>374</v>
      </c>
      <c r="P117" s="74">
        <f>'03.2024ΕΛ'!P117</f>
        <v>0</v>
      </c>
      <c r="Q117" s="74">
        <f>'03.2024ΕΛ'!Q117</f>
        <v>400337</v>
      </c>
      <c r="R117" s="74">
        <f>'03.2024ΕΛ'!R117</f>
        <v>1070.4197860962568</v>
      </c>
      <c r="S117" s="82">
        <f>'03.2024ΕΛ'!S117</f>
        <v>7531.3</v>
      </c>
      <c r="T117" s="37">
        <f>'03.2024ΕΛ'!T117</f>
        <v>20.137165775401069</v>
      </c>
      <c r="U117" s="73">
        <f>'03.2024ΕΛ'!U117</f>
        <v>4</v>
      </c>
      <c r="V117" s="74">
        <f>'03.2024ΕΛ'!V117</f>
        <v>0</v>
      </c>
      <c r="W117" s="74">
        <f>'03.2024ΕΛ'!W117</f>
        <v>2827</v>
      </c>
      <c r="X117" s="74">
        <f>'03.2024ΕΛ'!X117</f>
        <v>706.75</v>
      </c>
      <c r="Y117" s="82">
        <f>'03.2024ΕΛ'!Y117</f>
        <v>73.77</v>
      </c>
      <c r="Z117" s="37">
        <f>'03.2024ΕΛ'!Z117</f>
        <v>18.442499999999999</v>
      </c>
      <c r="AA117" s="73">
        <f>'03.2024ΕΛ'!AA117</f>
        <v>13</v>
      </c>
      <c r="AB117" s="74">
        <f>'03.2024ΕΛ'!AB117</f>
        <v>0</v>
      </c>
      <c r="AC117" s="74">
        <f>'03.2024ΕΛ'!AC117</f>
        <v>10373</v>
      </c>
      <c r="AD117" s="74">
        <f>'03.2024ΕΛ'!AD117</f>
        <v>797.92307692307691</v>
      </c>
      <c r="AE117" s="82">
        <f>'03.2024ΕΛ'!AE117</f>
        <v>276.62</v>
      </c>
      <c r="AF117" s="37">
        <f>'03.2024ΕΛ'!AF117</f>
        <v>21.278461538461539</v>
      </c>
      <c r="AG117" s="73">
        <f>'03.2024ΕΛ'!AG117</f>
        <v>5</v>
      </c>
      <c r="AH117" s="74">
        <f>'03.2024ΕΛ'!AH117</f>
        <v>0</v>
      </c>
      <c r="AI117" s="74">
        <f>'03.2024ΕΛ'!AI117</f>
        <v>5978</v>
      </c>
      <c r="AJ117" s="74">
        <f>'03.2024ΕΛ'!AJ117</f>
        <v>1195.5999999999999</v>
      </c>
      <c r="AK117" s="82">
        <f>'03.2024ΕΛ'!AK117</f>
        <v>159.58000000000001</v>
      </c>
      <c r="AL117" s="37">
        <f>'03.2024ΕΛ'!AL117</f>
        <v>31.916000000000004</v>
      </c>
      <c r="AM117" s="73">
        <f>'03.2024ΕΛ'!AM117</f>
        <v>0</v>
      </c>
      <c r="AN117" s="74">
        <f>'03.2024ΕΛ'!AN117</f>
        <v>0</v>
      </c>
      <c r="AO117" s="74">
        <f>'03.2024ΕΛ'!AO117</f>
        <v>0</v>
      </c>
      <c r="AP117" s="74">
        <f>'03.2024ΕΛ'!AP117</f>
        <v>0</v>
      </c>
      <c r="AQ117" s="82">
        <f>'03.2024ΕΛ'!AQ117</f>
        <v>0</v>
      </c>
      <c r="AR117" s="37">
        <f>'03.2024ΕΛ'!AR117</f>
        <v>0</v>
      </c>
      <c r="AS117" s="73">
        <f>'03.2024ΕΛ'!AS117</f>
        <v>0</v>
      </c>
      <c r="AT117" s="74">
        <f>'03.2024ΕΛ'!AT117</f>
        <v>0</v>
      </c>
      <c r="AU117" s="74">
        <f>'03.2024ΕΛ'!AU117</f>
        <v>0</v>
      </c>
      <c r="AV117" s="74">
        <f>'03.2024ΕΛ'!AV117</f>
        <v>0</v>
      </c>
      <c r="AW117" s="82">
        <f>'03.2024ΕΛ'!AW117</f>
        <v>0</v>
      </c>
      <c r="AX117" s="37">
        <f>'03.2024ΕΛ'!AX117</f>
        <v>0</v>
      </c>
      <c r="AY117" s="73">
        <f>'03.2024ΕΛ'!AY117</f>
        <v>0</v>
      </c>
      <c r="AZ117" s="74">
        <f>'03.2024ΕΛ'!AZ117</f>
        <v>0</v>
      </c>
      <c r="BA117" s="74">
        <f>'03.2024ΕΛ'!BA117</f>
        <v>0</v>
      </c>
      <c r="BB117" s="74">
        <f>'03.2024ΕΛ'!BB117</f>
        <v>0</v>
      </c>
      <c r="BC117" s="82">
        <f>'03.2024ΕΛ'!BC117</f>
        <v>0</v>
      </c>
      <c r="BD117" s="37">
        <f>'03.2024ΕΛ'!BD117</f>
        <v>0</v>
      </c>
      <c r="BE117" s="73">
        <f>'03.2024ΕΛ'!BE117</f>
        <v>0</v>
      </c>
      <c r="BF117" s="74">
        <f>'03.2024ΕΛ'!BF117</f>
        <v>0</v>
      </c>
      <c r="BG117" s="74">
        <f>'03.2024ΕΛ'!BG117</f>
        <v>0</v>
      </c>
      <c r="BH117" s="74">
        <f>'03.2024ΕΛ'!BH117</f>
        <v>0</v>
      </c>
      <c r="BI117" s="82">
        <f>'03.2024ΕΛ'!BI117</f>
        <v>0</v>
      </c>
      <c r="BJ117" s="37">
        <f>'03.2024ΕΛ'!BJ117</f>
        <v>0</v>
      </c>
      <c r="BK117" s="73">
        <f>'03.2024ΕΛ'!BK117</f>
        <v>1426</v>
      </c>
      <c r="BL117" s="74">
        <f>'03.2024ΕΛ'!BL117</f>
        <v>0</v>
      </c>
      <c r="BM117" s="74">
        <f>'03.2024ΕΛ'!BM117</f>
        <v>1252512</v>
      </c>
      <c r="BN117" s="74">
        <f>'03.2024ΕΛ'!BN111</f>
        <v>3125.0055983205039</v>
      </c>
      <c r="BO117" s="82">
        <f>'03.2024ΕΛ'!BO111</f>
        <v>0</v>
      </c>
      <c r="BP117" s="37">
        <f>'03.2024ΕΛ'!BP111</f>
        <v>0</v>
      </c>
    </row>
    <row r="118" spans="1:68" ht="19.5" customHeight="1" outlineLevel="1" x14ac:dyDescent="0.3">
      <c r="A118" s="154"/>
      <c r="B118" s="139" t="str" cm="1">
        <f t="array" ref="B118:B122">$B$10:$B$14</f>
        <v>RESIDENTIAL</v>
      </c>
      <c r="C118" s="9">
        <f>'03.2024ΕΛ'!C118</f>
        <v>654</v>
      </c>
      <c r="D118" s="10">
        <f>'03.2024ΕΛ'!D118</f>
        <v>0</v>
      </c>
      <c r="E118" s="10">
        <f>'03.2024ΕΛ'!E118</f>
        <v>528587</v>
      </c>
      <c r="F118" s="10">
        <f>'03.2024ΕΛ'!F118</f>
        <v>808.23700305810394</v>
      </c>
      <c r="G118" s="30">
        <f>'03.2024ΕΛ'!G118</f>
        <v>7962.39</v>
      </c>
      <c r="H118" s="83">
        <f>'03.2024ΕΛ'!H118</f>
        <v>12.174908256880734</v>
      </c>
      <c r="I118" s="9">
        <f>'03.2024ΕΛ'!I118</f>
        <v>356</v>
      </c>
      <c r="J118" s="10">
        <f>'03.2024ΕΛ'!J118</f>
        <v>0</v>
      </c>
      <c r="K118" s="10">
        <f>'03.2024ΕΛ'!K118</f>
        <v>284272</v>
      </c>
      <c r="L118" s="10">
        <f>'03.2024ΕΛ'!L118</f>
        <v>798.51685393258424</v>
      </c>
      <c r="M118" s="30">
        <f>'03.2024ΕΛ'!M118</f>
        <v>5338.71</v>
      </c>
      <c r="N118" s="83">
        <f>'03.2024ΕΛ'!N118</f>
        <v>14.996376404494383</v>
      </c>
      <c r="O118" s="9">
        <f>'03.2024ΕΛ'!O118</f>
        <v>354</v>
      </c>
      <c r="P118" s="10">
        <f>'03.2024ΕΛ'!P118</f>
        <v>0</v>
      </c>
      <c r="Q118" s="10">
        <f>'03.2024ΕΛ'!Q118</f>
        <v>277754</v>
      </c>
      <c r="R118" s="10">
        <f>'03.2024ΕΛ'!R118</f>
        <v>784.6158192090395</v>
      </c>
      <c r="S118" s="30">
        <f>'03.2024ΕΛ'!S118</f>
        <v>5289.17</v>
      </c>
      <c r="T118" s="83">
        <f>'03.2024ΕΛ'!T118</f>
        <v>14.941158192090395</v>
      </c>
      <c r="U118" s="9">
        <f>'03.2024ΕΛ'!U118</f>
        <v>4</v>
      </c>
      <c r="V118" s="10">
        <f>'03.2024ΕΛ'!V118</f>
        <v>0</v>
      </c>
      <c r="W118" s="10">
        <f>'03.2024ΕΛ'!W118</f>
        <v>2827</v>
      </c>
      <c r="X118" s="10">
        <f>'03.2024ΕΛ'!X118</f>
        <v>706.75</v>
      </c>
      <c r="Y118" s="30">
        <f>'03.2024ΕΛ'!Y118</f>
        <v>73.77</v>
      </c>
      <c r="Z118" s="83">
        <f>'03.2024ΕΛ'!Z118</f>
        <v>18.442499999999999</v>
      </c>
      <c r="AA118" s="9">
        <f>'03.2024ΕΛ'!AA118</f>
        <v>13</v>
      </c>
      <c r="AB118" s="10">
        <f>'03.2024ΕΛ'!AB118</f>
        <v>0</v>
      </c>
      <c r="AC118" s="10">
        <f>'03.2024ΕΛ'!AC118</f>
        <v>10373</v>
      </c>
      <c r="AD118" s="10">
        <f>'03.2024ΕΛ'!AD118</f>
        <v>797.92307692307691</v>
      </c>
      <c r="AE118" s="30">
        <f>'03.2024ΕΛ'!AE118</f>
        <v>276.62</v>
      </c>
      <c r="AF118" s="83">
        <f>'03.2024ΕΛ'!AF118</f>
        <v>21.278461538461539</v>
      </c>
      <c r="AG118" s="9">
        <f>'03.2024ΕΛ'!AG118</f>
        <v>5</v>
      </c>
      <c r="AH118" s="10">
        <f>'03.2024ΕΛ'!AH118</f>
        <v>0</v>
      </c>
      <c r="AI118" s="10">
        <f>'03.2024ΕΛ'!AI118</f>
        <v>5978</v>
      </c>
      <c r="AJ118" s="10">
        <f>'03.2024ΕΛ'!AJ118</f>
        <v>1195.5999999999999</v>
      </c>
      <c r="AK118" s="30">
        <f>'03.2024ΕΛ'!AK118</f>
        <v>159.58000000000001</v>
      </c>
      <c r="AL118" s="83">
        <f>'03.2024ΕΛ'!AL118</f>
        <v>31.916000000000004</v>
      </c>
      <c r="AM118" s="9">
        <f>'03.2024ΕΛ'!AM118</f>
        <v>0</v>
      </c>
      <c r="AN118" s="10">
        <f>'03.2024ΕΛ'!AN118</f>
        <v>0</v>
      </c>
      <c r="AO118" s="10">
        <f>'03.2024ΕΛ'!AO118</f>
        <v>0</v>
      </c>
      <c r="AP118" s="10">
        <f>'03.2024ΕΛ'!AP118</f>
        <v>0</v>
      </c>
      <c r="AQ118" s="30">
        <f>'03.2024ΕΛ'!AQ118</f>
        <v>0</v>
      </c>
      <c r="AR118" s="83">
        <f>'03.2024ΕΛ'!AR118</f>
        <v>0</v>
      </c>
      <c r="AS118" s="9">
        <f>'03.2024ΕΛ'!AS118</f>
        <v>0</v>
      </c>
      <c r="AT118" s="10">
        <f>'03.2024ΕΛ'!AT118</f>
        <v>0</v>
      </c>
      <c r="AU118" s="10">
        <f>'03.2024ΕΛ'!AU118</f>
        <v>0</v>
      </c>
      <c r="AV118" s="10">
        <f>'03.2024ΕΛ'!AV118</f>
        <v>0</v>
      </c>
      <c r="AW118" s="30">
        <f>'03.2024ΕΛ'!AW118</f>
        <v>0</v>
      </c>
      <c r="AX118" s="83">
        <f>'03.2024ΕΛ'!AX118</f>
        <v>0</v>
      </c>
      <c r="AY118" s="9">
        <f>'03.2024ΕΛ'!AY118</f>
        <v>0</v>
      </c>
      <c r="AZ118" s="10">
        <f>'03.2024ΕΛ'!AZ118</f>
        <v>0</v>
      </c>
      <c r="BA118" s="10">
        <f>'03.2024ΕΛ'!BA118</f>
        <v>0</v>
      </c>
      <c r="BB118" s="10">
        <f>'03.2024ΕΛ'!BB118</f>
        <v>0</v>
      </c>
      <c r="BC118" s="30">
        <f>'03.2024ΕΛ'!BC118</f>
        <v>0</v>
      </c>
      <c r="BD118" s="83">
        <f>'03.2024ΕΛ'!BD118</f>
        <v>0</v>
      </c>
      <c r="BE118" s="9">
        <f>'03.2024ΕΛ'!BE118</f>
        <v>0</v>
      </c>
      <c r="BF118" s="10">
        <f>'03.2024ΕΛ'!BF118</f>
        <v>0</v>
      </c>
      <c r="BG118" s="10">
        <f>'03.2024ΕΛ'!BG118</f>
        <v>0</v>
      </c>
      <c r="BH118" s="10">
        <f>'03.2024ΕΛ'!BH118</f>
        <v>0</v>
      </c>
      <c r="BI118" s="30">
        <f>'03.2024ΕΛ'!BI118</f>
        <v>0</v>
      </c>
      <c r="BJ118" s="83">
        <f>'03.2024ΕΛ'!BJ118</f>
        <v>0</v>
      </c>
      <c r="BK118" s="9">
        <f>'03.2024ΕΛ'!BK118</f>
        <v>1386</v>
      </c>
      <c r="BL118" s="10">
        <f>'03.2024ΕΛ'!BL118</f>
        <v>0</v>
      </c>
      <c r="BM118" s="10">
        <f>'03.2024ΕΛ'!BM118</f>
        <v>1109791</v>
      </c>
      <c r="BN118" s="10">
        <f>'03.2024ΕΛ'!BN112</f>
        <v>1006.8814078041316</v>
      </c>
      <c r="BO118" s="30">
        <f>'03.2024ΕΛ'!BO112</f>
        <v>0</v>
      </c>
      <c r="BP118" s="83">
        <f>'03.2024ΕΛ'!BP112</f>
        <v>0</v>
      </c>
    </row>
    <row r="119" spans="1:68" ht="19.5" customHeight="1" outlineLevel="1" x14ac:dyDescent="0.3">
      <c r="A119" s="154"/>
      <c r="B119" s="139" t="str">
        <v>COMMERCIAL</v>
      </c>
      <c r="C119" s="9">
        <f>'03.2024ΕΛ'!C119</f>
        <v>10</v>
      </c>
      <c r="D119" s="10">
        <f>'03.2024ΕΛ'!D119</f>
        <v>0</v>
      </c>
      <c r="E119" s="10">
        <f>'03.2024ΕΛ'!E119</f>
        <v>6637</v>
      </c>
      <c r="F119" s="10">
        <f>'03.2024ΕΛ'!F119</f>
        <v>663.7</v>
      </c>
      <c r="G119" s="30">
        <f>'03.2024ΕΛ'!G119</f>
        <v>154.62</v>
      </c>
      <c r="H119" s="83">
        <f>'03.2024ΕΛ'!H119</f>
        <v>15.462</v>
      </c>
      <c r="I119" s="9">
        <f>'03.2024ΕΛ'!I119</f>
        <v>10</v>
      </c>
      <c r="J119" s="10">
        <f>'03.2024ΕΛ'!J119</f>
        <v>0</v>
      </c>
      <c r="K119" s="10">
        <f>'03.2024ΕΛ'!K119</f>
        <v>13501</v>
      </c>
      <c r="L119" s="10">
        <f>'03.2024ΕΛ'!L119</f>
        <v>1350.1</v>
      </c>
      <c r="M119" s="30">
        <f>'03.2024ΕΛ'!M119</f>
        <v>252.14</v>
      </c>
      <c r="N119" s="83">
        <f>'03.2024ΕΛ'!N119</f>
        <v>25.213999999999999</v>
      </c>
      <c r="O119" s="9">
        <f>'03.2024ΕΛ'!O119</f>
        <v>20</v>
      </c>
      <c r="P119" s="10">
        <f>'03.2024ΕΛ'!P119</f>
        <v>0</v>
      </c>
      <c r="Q119" s="10">
        <f>'03.2024ΕΛ'!Q119</f>
        <v>122583</v>
      </c>
      <c r="R119" s="10">
        <f>'03.2024ΕΛ'!R119</f>
        <v>6129.15</v>
      </c>
      <c r="S119" s="30">
        <f>'03.2024ΕΛ'!S119</f>
        <v>2242.13</v>
      </c>
      <c r="T119" s="83">
        <f>'03.2024ΕΛ'!T119</f>
        <v>112.10650000000001</v>
      </c>
      <c r="U119" s="9">
        <f>'03.2024ΕΛ'!U119</f>
        <v>0</v>
      </c>
      <c r="V119" s="10">
        <f>'03.2024ΕΛ'!V119</f>
        <v>0</v>
      </c>
      <c r="W119" s="10">
        <f>'03.2024ΕΛ'!W119</f>
        <v>0</v>
      </c>
      <c r="X119" s="10">
        <f>'03.2024ΕΛ'!X119</f>
        <v>0</v>
      </c>
      <c r="Y119" s="30">
        <f>'03.2024ΕΛ'!Y119</f>
        <v>0</v>
      </c>
      <c r="Z119" s="83">
        <f>'03.2024ΕΛ'!Z119</f>
        <v>0</v>
      </c>
      <c r="AA119" s="9">
        <f>'03.2024ΕΛ'!AA119</f>
        <v>0</v>
      </c>
      <c r="AB119" s="10">
        <f>'03.2024ΕΛ'!AB119</f>
        <v>0</v>
      </c>
      <c r="AC119" s="10">
        <f>'03.2024ΕΛ'!AC119</f>
        <v>0</v>
      </c>
      <c r="AD119" s="10">
        <f>'03.2024ΕΛ'!AD119</f>
        <v>0</v>
      </c>
      <c r="AE119" s="30">
        <f>'03.2024ΕΛ'!AE119</f>
        <v>0</v>
      </c>
      <c r="AF119" s="83">
        <f>'03.2024ΕΛ'!AF119</f>
        <v>0</v>
      </c>
      <c r="AG119" s="9">
        <f>'03.2024ΕΛ'!AG119</f>
        <v>0</v>
      </c>
      <c r="AH119" s="10">
        <f>'03.2024ΕΛ'!AH119</f>
        <v>0</v>
      </c>
      <c r="AI119" s="10">
        <f>'03.2024ΕΛ'!AI119</f>
        <v>0</v>
      </c>
      <c r="AJ119" s="10">
        <f>'03.2024ΕΛ'!AJ119</f>
        <v>0</v>
      </c>
      <c r="AK119" s="30">
        <f>'03.2024ΕΛ'!AK119</f>
        <v>0</v>
      </c>
      <c r="AL119" s="83">
        <f>'03.2024ΕΛ'!AL119</f>
        <v>0</v>
      </c>
      <c r="AM119" s="9">
        <f>'03.2024ΕΛ'!AM119</f>
        <v>0</v>
      </c>
      <c r="AN119" s="10">
        <f>'03.2024ΕΛ'!AN119</f>
        <v>0</v>
      </c>
      <c r="AO119" s="10">
        <f>'03.2024ΕΛ'!AO119</f>
        <v>0</v>
      </c>
      <c r="AP119" s="10">
        <f>'03.2024ΕΛ'!AP119</f>
        <v>0</v>
      </c>
      <c r="AQ119" s="30">
        <f>'03.2024ΕΛ'!AQ119</f>
        <v>0</v>
      </c>
      <c r="AR119" s="83">
        <f>'03.2024ΕΛ'!AR119</f>
        <v>0</v>
      </c>
      <c r="AS119" s="9">
        <f>'03.2024ΕΛ'!AS119</f>
        <v>0</v>
      </c>
      <c r="AT119" s="10">
        <f>'03.2024ΕΛ'!AT119</f>
        <v>0</v>
      </c>
      <c r="AU119" s="10">
        <f>'03.2024ΕΛ'!AU119</f>
        <v>0</v>
      </c>
      <c r="AV119" s="10">
        <f>'03.2024ΕΛ'!AV119</f>
        <v>0</v>
      </c>
      <c r="AW119" s="30">
        <f>'03.2024ΕΛ'!AW119</f>
        <v>0</v>
      </c>
      <c r="AX119" s="83">
        <f>'03.2024ΕΛ'!AX119</f>
        <v>0</v>
      </c>
      <c r="AY119" s="9">
        <f>'03.2024ΕΛ'!AY119</f>
        <v>0</v>
      </c>
      <c r="AZ119" s="10">
        <f>'03.2024ΕΛ'!AZ119</f>
        <v>0</v>
      </c>
      <c r="BA119" s="10">
        <f>'03.2024ΕΛ'!BA119</f>
        <v>0</v>
      </c>
      <c r="BB119" s="10">
        <f>'03.2024ΕΛ'!BB119</f>
        <v>0</v>
      </c>
      <c r="BC119" s="30">
        <f>'03.2024ΕΛ'!BC119</f>
        <v>0</v>
      </c>
      <c r="BD119" s="83">
        <f>'03.2024ΕΛ'!BD119</f>
        <v>0</v>
      </c>
      <c r="BE119" s="9">
        <f>'03.2024ΕΛ'!BE119</f>
        <v>0</v>
      </c>
      <c r="BF119" s="10">
        <f>'03.2024ΕΛ'!BF119</f>
        <v>0</v>
      </c>
      <c r="BG119" s="10">
        <f>'03.2024ΕΛ'!BG119</f>
        <v>0</v>
      </c>
      <c r="BH119" s="10">
        <f>'03.2024ΕΛ'!BH119</f>
        <v>0</v>
      </c>
      <c r="BI119" s="30">
        <f>'03.2024ΕΛ'!BI119</f>
        <v>0</v>
      </c>
      <c r="BJ119" s="83">
        <f>'03.2024ΕΛ'!BJ119</f>
        <v>0</v>
      </c>
      <c r="BK119" s="9">
        <f>'03.2024ΕΛ'!BK119</f>
        <v>40</v>
      </c>
      <c r="BL119" s="10">
        <f>'03.2024ΕΛ'!BL119</f>
        <v>0</v>
      </c>
      <c r="BM119" s="10">
        <f>'03.2024ΕΛ'!BM119</f>
        <v>142721</v>
      </c>
      <c r="BN119" s="10">
        <f>'03.2024ΕΛ'!BN113</f>
        <v>12677.974789915967</v>
      </c>
      <c r="BO119" s="30">
        <f>'03.2024ΕΛ'!BO113</f>
        <v>0</v>
      </c>
      <c r="BP119" s="83">
        <f>'03.2024ΕΛ'!BP113</f>
        <v>0</v>
      </c>
    </row>
    <row r="120" spans="1:68" ht="19.5" customHeight="1" outlineLevel="1" x14ac:dyDescent="0.3">
      <c r="A120" s="154"/>
      <c r="B120" s="139" t="str">
        <v>CNG</v>
      </c>
      <c r="C120" s="9">
        <f>'03.2024ΕΛ'!C120</f>
        <v>0</v>
      </c>
      <c r="D120" s="10">
        <f>'03.2024ΕΛ'!D120</f>
        <v>0</v>
      </c>
      <c r="E120" s="10">
        <f>'03.2024ΕΛ'!E120</f>
        <v>0</v>
      </c>
      <c r="F120" s="10">
        <f>'03.2024ΕΛ'!F120</f>
        <v>0</v>
      </c>
      <c r="G120" s="30">
        <f>'03.2024ΕΛ'!G120</f>
        <v>0</v>
      </c>
      <c r="H120" s="83">
        <f>'03.2024ΕΛ'!H120</f>
        <v>0</v>
      </c>
      <c r="I120" s="9">
        <f>'03.2024ΕΛ'!I120</f>
        <v>0</v>
      </c>
      <c r="J120" s="10">
        <f>'03.2024ΕΛ'!J120</f>
        <v>0</v>
      </c>
      <c r="K120" s="10">
        <f>'03.2024ΕΛ'!K120</f>
        <v>0</v>
      </c>
      <c r="L120" s="10">
        <f>'03.2024ΕΛ'!L120</f>
        <v>0</v>
      </c>
      <c r="M120" s="30">
        <f>'03.2024ΕΛ'!M120</f>
        <v>0</v>
      </c>
      <c r="N120" s="83">
        <f>'03.2024ΕΛ'!N120</f>
        <v>0</v>
      </c>
      <c r="O120" s="9" t="str">
        <f>'03.2024ΕΛ'!O120</f>
        <v> </v>
      </c>
      <c r="P120" s="10">
        <f>'03.2024ΕΛ'!P120</f>
        <v>0</v>
      </c>
      <c r="Q120" s="10" t="str">
        <f>'03.2024ΕΛ'!Q120</f>
        <v> </v>
      </c>
      <c r="R120" s="10">
        <f>'03.2024ΕΛ'!R120</f>
        <v>0</v>
      </c>
      <c r="S120" s="30" t="str">
        <f>'03.2024ΕΛ'!S120</f>
        <v> </v>
      </c>
      <c r="T120" s="83">
        <f>'03.2024ΕΛ'!T120</f>
        <v>0</v>
      </c>
      <c r="U120" s="9">
        <f>'03.2024ΕΛ'!U120</f>
        <v>0</v>
      </c>
      <c r="V120" s="10">
        <f>'03.2024ΕΛ'!V120</f>
        <v>0</v>
      </c>
      <c r="W120" s="10">
        <f>'03.2024ΕΛ'!W120</f>
        <v>0</v>
      </c>
      <c r="X120" s="10">
        <f>'03.2024ΕΛ'!X120</f>
        <v>0</v>
      </c>
      <c r="Y120" s="30">
        <f>'03.2024ΕΛ'!Y120</f>
        <v>0</v>
      </c>
      <c r="Z120" s="83">
        <f>'03.2024ΕΛ'!Z120</f>
        <v>0</v>
      </c>
      <c r="AA120" s="9">
        <f>'03.2024ΕΛ'!AA120</f>
        <v>0</v>
      </c>
      <c r="AB120" s="10">
        <f>'03.2024ΕΛ'!AB120</f>
        <v>0</v>
      </c>
      <c r="AC120" s="10">
        <f>'03.2024ΕΛ'!AC120</f>
        <v>0</v>
      </c>
      <c r="AD120" s="10">
        <f>'03.2024ΕΛ'!AD120</f>
        <v>0</v>
      </c>
      <c r="AE120" s="30">
        <f>'03.2024ΕΛ'!AE120</f>
        <v>0</v>
      </c>
      <c r="AF120" s="83">
        <f>'03.2024ΕΛ'!AF120</f>
        <v>0</v>
      </c>
      <c r="AG120" s="9">
        <f>'03.2024ΕΛ'!AG120</f>
        <v>0</v>
      </c>
      <c r="AH120" s="10">
        <f>'03.2024ΕΛ'!AH120</f>
        <v>0</v>
      </c>
      <c r="AI120" s="10">
        <f>'03.2024ΕΛ'!AI120</f>
        <v>0</v>
      </c>
      <c r="AJ120" s="10">
        <f>'03.2024ΕΛ'!AJ120</f>
        <v>0</v>
      </c>
      <c r="AK120" s="30">
        <f>'03.2024ΕΛ'!AK120</f>
        <v>0</v>
      </c>
      <c r="AL120" s="83">
        <f>'03.2024ΕΛ'!AL120</f>
        <v>0</v>
      </c>
      <c r="AM120" s="9">
        <f>'03.2024ΕΛ'!AM120</f>
        <v>0</v>
      </c>
      <c r="AN120" s="10">
        <f>'03.2024ΕΛ'!AN120</f>
        <v>0</v>
      </c>
      <c r="AO120" s="10">
        <f>'03.2024ΕΛ'!AO120</f>
        <v>0</v>
      </c>
      <c r="AP120" s="10">
        <f>'03.2024ΕΛ'!AP120</f>
        <v>0</v>
      </c>
      <c r="AQ120" s="30">
        <f>'03.2024ΕΛ'!AQ120</f>
        <v>0</v>
      </c>
      <c r="AR120" s="83">
        <f>'03.2024ΕΛ'!AR120</f>
        <v>0</v>
      </c>
      <c r="AS120" s="9">
        <f>'03.2024ΕΛ'!AS120</f>
        <v>0</v>
      </c>
      <c r="AT120" s="10">
        <f>'03.2024ΕΛ'!AT120</f>
        <v>0</v>
      </c>
      <c r="AU120" s="10">
        <f>'03.2024ΕΛ'!AU120</f>
        <v>0</v>
      </c>
      <c r="AV120" s="10">
        <f>'03.2024ΕΛ'!AV120</f>
        <v>0</v>
      </c>
      <c r="AW120" s="30">
        <f>'03.2024ΕΛ'!AW120</f>
        <v>0</v>
      </c>
      <c r="AX120" s="83">
        <f>'03.2024ΕΛ'!AX120</f>
        <v>0</v>
      </c>
      <c r="AY120" s="9">
        <f>'03.2024ΕΛ'!AY120</f>
        <v>0</v>
      </c>
      <c r="AZ120" s="10">
        <f>'03.2024ΕΛ'!AZ120</f>
        <v>0</v>
      </c>
      <c r="BA120" s="10">
        <f>'03.2024ΕΛ'!BA120</f>
        <v>0</v>
      </c>
      <c r="BB120" s="10">
        <f>'03.2024ΕΛ'!BB120</f>
        <v>0</v>
      </c>
      <c r="BC120" s="30">
        <f>'03.2024ΕΛ'!BC120</f>
        <v>0</v>
      </c>
      <c r="BD120" s="83">
        <f>'03.2024ΕΛ'!BD120</f>
        <v>0</v>
      </c>
      <c r="BE120" s="9">
        <f>'03.2024ΕΛ'!BE120</f>
        <v>0</v>
      </c>
      <c r="BF120" s="10">
        <f>'03.2024ΕΛ'!BF120</f>
        <v>0</v>
      </c>
      <c r="BG120" s="10">
        <f>'03.2024ΕΛ'!BG120</f>
        <v>0</v>
      </c>
      <c r="BH120" s="10">
        <f>'03.2024ΕΛ'!BH120</f>
        <v>0</v>
      </c>
      <c r="BI120" s="30">
        <f>'03.2024ΕΛ'!BI120</f>
        <v>0</v>
      </c>
      <c r="BJ120" s="83">
        <f>'03.2024ΕΛ'!BJ120</f>
        <v>0</v>
      </c>
      <c r="BK120" s="9">
        <f>'03.2024ΕΛ'!BK120</f>
        <v>0</v>
      </c>
      <c r="BL120" s="10">
        <f>'03.2024ΕΛ'!BL120</f>
        <v>0</v>
      </c>
      <c r="BM120" s="10">
        <f>'03.2024ΕΛ'!BM120</f>
        <v>0</v>
      </c>
      <c r="BN120" s="10">
        <f>'03.2024ΕΛ'!BN114</f>
        <v>0</v>
      </c>
      <c r="BO120" s="30">
        <f>'03.2024ΕΛ'!BO114</f>
        <v>0</v>
      </c>
      <c r="BP120" s="83">
        <f>'03.2024ΕΛ'!BP114</f>
        <v>0</v>
      </c>
    </row>
    <row r="121" spans="1:68" ht="19.5" customHeight="1" outlineLevel="1" x14ac:dyDescent="0.3">
      <c r="A121" s="154"/>
      <c r="B121" s="139" t="str">
        <v>INDUSTRIAL</v>
      </c>
      <c r="C121" s="9">
        <f>'03.2024ΕΛ'!C121</f>
        <v>0</v>
      </c>
      <c r="D121" s="10">
        <f>'03.2024ΕΛ'!D121</f>
        <v>0</v>
      </c>
      <c r="E121" s="10">
        <f>'03.2024ΕΛ'!E121</f>
        <v>0</v>
      </c>
      <c r="F121" s="10">
        <f>'03.2024ΕΛ'!F121</f>
        <v>0</v>
      </c>
      <c r="G121" s="30">
        <f>'03.2024ΕΛ'!G121</f>
        <v>0</v>
      </c>
      <c r="H121" s="83">
        <f>'03.2024ΕΛ'!H121</f>
        <v>0</v>
      </c>
      <c r="I121" s="9">
        <f>'03.2024ΕΛ'!I121</f>
        <v>0</v>
      </c>
      <c r="J121" s="10">
        <f>'03.2024ΕΛ'!J121</f>
        <v>0</v>
      </c>
      <c r="K121" s="10">
        <f>'03.2024ΕΛ'!K121</f>
        <v>0</v>
      </c>
      <c r="L121" s="10">
        <f>'03.2024ΕΛ'!L121</f>
        <v>0</v>
      </c>
      <c r="M121" s="30">
        <f>'03.2024ΕΛ'!M121</f>
        <v>0</v>
      </c>
      <c r="N121" s="83">
        <f>'03.2024ΕΛ'!N121</f>
        <v>0</v>
      </c>
      <c r="O121" s="9" t="str">
        <f>'03.2024ΕΛ'!O121</f>
        <v> </v>
      </c>
      <c r="P121" s="10">
        <f>'03.2024ΕΛ'!P121</f>
        <v>0</v>
      </c>
      <c r="Q121" s="10" t="str">
        <f>'03.2024ΕΛ'!Q121</f>
        <v> </v>
      </c>
      <c r="R121" s="10">
        <f>'03.2024ΕΛ'!R121</f>
        <v>0</v>
      </c>
      <c r="S121" s="30" t="str">
        <f>'03.2024ΕΛ'!S121</f>
        <v> </v>
      </c>
      <c r="T121" s="83">
        <f>'03.2024ΕΛ'!T121</f>
        <v>0</v>
      </c>
      <c r="U121" s="9">
        <f>'03.2024ΕΛ'!U121</f>
        <v>0</v>
      </c>
      <c r="V121" s="10">
        <f>'03.2024ΕΛ'!V121</f>
        <v>0</v>
      </c>
      <c r="W121" s="10">
        <f>'03.2024ΕΛ'!W121</f>
        <v>0</v>
      </c>
      <c r="X121" s="10">
        <f>'03.2024ΕΛ'!X121</f>
        <v>0</v>
      </c>
      <c r="Y121" s="30">
        <f>'03.2024ΕΛ'!Y121</f>
        <v>0</v>
      </c>
      <c r="Z121" s="83">
        <f>'03.2024ΕΛ'!Z121</f>
        <v>0</v>
      </c>
      <c r="AA121" s="9">
        <f>'03.2024ΕΛ'!AA121</f>
        <v>0</v>
      </c>
      <c r="AB121" s="10">
        <f>'03.2024ΕΛ'!AB121</f>
        <v>0</v>
      </c>
      <c r="AC121" s="10">
        <f>'03.2024ΕΛ'!AC121</f>
        <v>0</v>
      </c>
      <c r="AD121" s="10">
        <f>'03.2024ΕΛ'!AD121</f>
        <v>0</v>
      </c>
      <c r="AE121" s="30">
        <f>'03.2024ΕΛ'!AE121</f>
        <v>0</v>
      </c>
      <c r="AF121" s="83">
        <f>'03.2024ΕΛ'!AF121</f>
        <v>0</v>
      </c>
      <c r="AG121" s="9">
        <f>'03.2024ΕΛ'!AG121</f>
        <v>0</v>
      </c>
      <c r="AH121" s="10">
        <f>'03.2024ΕΛ'!AH121</f>
        <v>0</v>
      </c>
      <c r="AI121" s="10">
        <f>'03.2024ΕΛ'!AI121</f>
        <v>0</v>
      </c>
      <c r="AJ121" s="10">
        <f>'03.2024ΕΛ'!AJ121</f>
        <v>0</v>
      </c>
      <c r="AK121" s="30">
        <f>'03.2024ΕΛ'!AK121</f>
        <v>0</v>
      </c>
      <c r="AL121" s="83">
        <f>'03.2024ΕΛ'!AL121</f>
        <v>0</v>
      </c>
      <c r="AM121" s="9">
        <f>'03.2024ΕΛ'!AM121</f>
        <v>0</v>
      </c>
      <c r="AN121" s="10">
        <f>'03.2024ΕΛ'!AN121</f>
        <v>0</v>
      </c>
      <c r="AO121" s="10">
        <f>'03.2024ΕΛ'!AO121</f>
        <v>0</v>
      </c>
      <c r="AP121" s="10">
        <f>'03.2024ΕΛ'!AP121</f>
        <v>0</v>
      </c>
      <c r="AQ121" s="30">
        <f>'03.2024ΕΛ'!AQ121</f>
        <v>0</v>
      </c>
      <c r="AR121" s="83">
        <f>'03.2024ΕΛ'!AR121</f>
        <v>0</v>
      </c>
      <c r="AS121" s="9">
        <f>'03.2024ΕΛ'!AS121</f>
        <v>0</v>
      </c>
      <c r="AT121" s="10">
        <f>'03.2024ΕΛ'!AT121</f>
        <v>0</v>
      </c>
      <c r="AU121" s="10">
        <f>'03.2024ΕΛ'!AU121</f>
        <v>0</v>
      </c>
      <c r="AV121" s="10">
        <f>'03.2024ΕΛ'!AV121</f>
        <v>0</v>
      </c>
      <c r="AW121" s="30">
        <f>'03.2024ΕΛ'!AW121</f>
        <v>0</v>
      </c>
      <c r="AX121" s="83">
        <f>'03.2024ΕΛ'!AX121</f>
        <v>0</v>
      </c>
      <c r="AY121" s="9">
        <f>'03.2024ΕΛ'!AY121</f>
        <v>0</v>
      </c>
      <c r="AZ121" s="10">
        <f>'03.2024ΕΛ'!AZ121</f>
        <v>0</v>
      </c>
      <c r="BA121" s="10">
        <f>'03.2024ΕΛ'!BA121</f>
        <v>0</v>
      </c>
      <c r="BB121" s="10">
        <f>'03.2024ΕΛ'!BB121</f>
        <v>0</v>
      </c>
      <c r="BC121" s="30">
        <f>'03.2024ΕΛ'!BC121</f>
        <v>0</v>
      </c>
      <c r="BD121" s="83">
        <f>'03.2024ΕΛ'!BD121</f>
        <v>0</v>
      </c>
      <c r="BE121" s="9">
        <f>'03.2024ΕΛ'!BE121</f>
        <v>0</v>
      </c>
      <c r="BF121" s="10">
        <f>'03.2024ΕΛ'!BF121</f>
        <v>0</v>
      </c>
      <c r="BG121" s="10">
        <f>'03.2024ΕΛ'!BG121</f>
        <v>0</v>
      </c>
      <c r="BH121" s="10">
        <f>'03.2024ΕΛ'!BH121</f>
        <v>0</v>
      </c>
      <c r="BI121" s="30">
        <f>'03.2024ΕΛ'!BI121</f>
        <v>0</v>
      </c>
      <c r="BJ121" s="83">
        <f>'03.2024ΕΛ'!BJ121</f>
        <v>0</v>
      </c>
      <c r="BK121" s="9">
        <f>'03.2024ΕΛ'!BK121</f>
        <v>0</v>
      </c>
      <c r="BL121" s="10">
        <f>'03.2024ΕΛ'!BL121</f>
        <v>0</v>
      </c>
      <c r="BM121" s="10">
        <f>'03.2024ΕΛ'!BM121</f>
        <v>0</v>
      </c>
      <c r="BN121" s="10">
        <f>'03.2024ΕΛ'!BN115</f>
        <v>546986.66666666663</v>
      </c>
      <c r="BO121" s="30">
        <f>'03.2024ΕΛ'!BO115</f>
        <v>0</v>
      </c>
      <c r="BP121" s="83">
        <f>'03.2024ΕΛ'!BP115</f>
        <v>0</v>
      </c>
    </row>
    <row r="122" spans="1:68" ht="19.5" customHeight="1" outlineLevel="1" thickBot="1" x14ac:dyDescent="0.35">
      <c r="A122" s="155"/>
      <c r="B122" s="139" t="str">
        <v>AIRCONDITIONING/COGENERATION</v>
      </c>
      <c r="C122" s="160">
        <f>'03.2024ΕΛ'!C122</f>
        <v>0</v>
      </c>
      <c r="D122" s="148">
        <f>'03.2024ΕΛ'!D122</f>
        <v>0</v>
      </c>
      <c r="E122" s="157">
        <f>'03.2024ΕΛ'!E122</f>
        <v>0</v>
      </c>
      <c r="F122" s="10">
        <f>'03.2024ΕΛ'!F122</f>
        <v>0</v>
      </c>
      <c r="G122" s="140">
        <f>'03.2024ΕΛ'!G122</f>
        <v>0</v>
      </c>
      <c r="H122" s="83">
        <f>'03.2024ΕΛ'!H122</f>
        <v>0</v>
      </c>
      <c r="I122" s="160">
        <f>'03.2024ΕΛ'!I122</f>
        <v>0</v>
      </c>
      <c r="J122" s="148">
        <f>'03.2024ΕΛ'!J122</f>
        <v>0</v>
      </c>
      <c r="K122" s="157">
        <f>'03.2024ΕΛ'!K122</f>
        <v>0</v>
      </c>
      <c r="L122" s="10">
        <f>'03.2024ΕΛ'!L122</f>
        <v>0</v>
      </c>
      <c r="M122" s="140">
        <f>'03.2024ΕΛ'!M122</f>
        <v>0</v>
      </c>
      <c r="N122" s="83">
        <f>'03.2024ΕΛ'!N122</f>
        <v>0</v>
      </c>
      <c r="O122" s="160" t="str">
        <f>'03.2024ΕΛ'!O122</f>
        <v> </v>
      </c>
      <c r="P122" s="148">
        <f>'03.2024ΕΛ'!P122</f>
        <v>0</v>
      </c>
      <c r="Q122" s="157" t="str">
        <f>'03.2024ΕΛ'!Q122</f>
        <v> </v>
      </c>
      <c r="R122" s="10">
        <f>'03.2024ΕΛ'!R122</f>
        <v>0</v>
      </c>
      <c r="S122" s="140" t="str">
        <f>'03.2024ΕΛ'!S122</f>
        <v> </v>
      </c>
      <c r="T122" s="83">
        <f>'03.2024ΕΛ'!T122</f>
        <v>0</v>
      </c>
      <c r="U122" s="160">
        <f>'03.2024ΕΛ'!U122</f>
        <v>0</v>
      </c>
      <c r="V122" s="148">
        <f>'03.2024ΕΛ'!V122</f>
        <v>0</v>
      </c>
      <c r="W122" s="157">
        <f>'03.2024ΕΛ'!W122</f>
        <v>0</v>
      </c>
      <c r="X122" s="10">
        <f>'03.2024ΕΛ'!X122</f>
        <v>0</v>
      </c>
      <c r="Y122" s="140">
        <f>'03.2024ΕΛ'!Y122</f>
        <v>0</v>
      </c>
      <c r="Z122" s="83">
        <f>'03.2024ΕΛ'!Z122</f>
        <v>0</v>
      </c>
      <c r="AA122" s="160">
        <f>'03.2024ΕΛ'!AA122</f>
        <v>0</v>
      </c>
      <c r="AB122" s="148">
        <f>'03.2024ΕΛ'!AB122</f>
        <v>0</v>
      </c>
      <c r="AC122" s="157">
        <f>'03.2024ΕΛ'!AC122</f>
        <v>0</v>
      </c>
      <c r="AD122" s="10">
        <f>'03.2024ΕΛ'!AD122</f>
        <v>0</v>
      </c>
      <c r="AE122" s="140">
        <f>'03.2024ΕΛ'!AE122</f>
        <v>0</v>
      </c>
      <c r="AF122" s="83">
        <f>'03.2024ΕΛ'!AF122</f>
        <v>0</v>
      </c>
      <c r="AG122" s="160">
        <f>'03.2024ΕΛ'!AG122</f>
        <v>0</v>
      </c>
      <c r="AH122" s="148">
        <f>'03.2024ΕΛ'!AH122</f>
        <v>0</v>
      </c>
      <c r="AI122" s="157">
        <f>'03.2024ΕΛ'!AI122</f>
        <v>0</v>
      </c>
      <c r="AJ122" s="10">
        <f>'03.2024ΕΛ'!AJ122</f>
        <v>0</v>
      </c>
      <c r="AK122" s="140">
        <f>'03.2024ΕΛ'!AK122</f>
        <v>0</v>
      </c>
      <c r="AL122" s="83">
        <f>'03.2024ΕΛ'!AL122</f>
        <v>0</v>
      </c>
      <c r="AM122" s="160">
        <f>'03.2024ΕΛ'!AM122</f>
        <v>0</v>
      </c>
      <c r="AN122" s="148">
        <f>'03.2024ΕΛ'!AN122</f>
        <v>0</v>
      </c>
      <c r="AO122" s="157">
        <f>'03.2024ΕΛ'!AO122</f>
        <v>0</v>
      </c>
      <c r="AP122" s="10">
        <f>'03.2024ΕΛ'!AP122</f>
        <v>0</v>
      </c>
      <c r="AQ122" s="140">
        <f>'03.2024ΕΛ'!AQ122</f>
        <v>0</v>
      </c>
      <c r="AR122" s="83">
        <f>'03.2024ΕΛ'!AR122</f>
        <v>0</v>
      </c>
      <c r="AS122" s="160">
        <f>'03.2024ΕΛ'!AS122</f>
        <v>0</v>
      </c>
      <c r="AT122" s="148">
        <f>'03.2024ΕΛ'!AT122</f>
        <v>0</v>
      </c>
      <c r="AU122" s="157">
        <f>'03.2024ΕΛ'!AU122</f>
        <v>0</v>
      </c>
      <c r="AV122" s="10">
        <f>'03.2024ΕΛ'!AV122</f>
        <v>0</v>
      </c>
      <c r="AW122" s="140">
        <f>'03.2024ΕΛ'!AW122</f>
        <v>0</v>
      </c>
      <c r="AX122" s="83">
        <f>'03.2024ΕΛ'!AX122</f>
        <v>0</v>
      </c>
      <c r="AY122" s="160">
        <f>'03.2024ΕΛ'!AY122</f>
        <v>0</v>
      </c>
      <c r="AZ122" s="148">
        <f>'03.2024ΕΛ'!AZ122</f>
        <v>0</v>
      </c>
      <c r="BA122" s="157">
        <f>'03.2024ΕΛ'!BA122</f>
        <v>0</v>
      </c>
      <c r="BB122" s="10">
        <f>'03.2024ΕΛ'!BB122</f>
        <v>0</v>
      </c>
      <c r="BC122" s="140">
        <f>'03.2024ΕΛ'!BC122</f>
        <v>0</v>
      </c>
      <c r="BD122" s="83">
        <f>'03.2024ΕΛ'!BD122</f>
        <v>0</v>
      </c>
      <c r="BE122" s="160">
        <f>'03.2024ΕΛ'!BE122</f>
        <v>0</v>
      </c>
      <c r="BF122" s="148">
        <f>'03.2024ΕΛ'!BF122</f>
        <v>0</v>
      </c>
      <c r="BG122" s="157">
        <f>'03.2024ΕΛ'!BG122</f>
        <v>0</v>
      </c>
      <c r="BH122" s="10">
        <f>'03.2024ΕΛ'!BH122</f>
        <v>0</v>
      </c>
      <c r="BI122" s="140">
        <f>'03.2024ΕΛ'!BI122</f>
        <v>0</v>
      </c>
      <c r="BJ122" s="83">
        <f>'03.2024ΕΛ'!BJ122</f>
        <v>0</v>
      </c>
      <c r="BK122" s="160">
        <f>'03.2024ΕΛ'!BK122</f>
        <v>0</v>
      </c>
      <c r="BL122" s="148">
        <f>'03.2024ΕΛ'!BL122</f>
        <v>0</v>
      </c>
      <c r="BM122" s="157">
        <f>'03.2024ΕΛ'!BM122</f>
        <v>0</v>
      </c>
      <c r="BN122" s="10">
        <f>'03.2024ΕΛ'!BN116</f>
        <v>0</v>
      </c>
      <c r="BO122" s="140">
        <f>'03.2024ΕΛ'!BO116</f>
        <v>0</v>
      </c>
      <c r="BP122" s="83">
        <f>'03.2024ΕΛ'!BP116</f>
        <v>0</v>
      </c>
    </row>
    <row r="123" spans="1:68" ht="36" customHeight="1" outlineLevel="1" x14ac:dyDescent="0.3">
      <c r="A123" s="149"/>
      <c r="B123" s="142"/>
      <c r="C123" s="111">
        <f>'03.2024ΕΛ'!C123</f>
        <v>0</v>
      </c>
      <c r="D123" s="107">
        <f>'03.2024ΕΛ'!D123</f>
        <v>0</v>
      </c>
      <c r="E123" s="158">
        <f>'03.2024ΕΛ'!E123</f>
        <v>0</v>
      </c>
      <c r="F123" s="107">
        <f>'03.2024ΕΛ'!F123</f>
        <v>0</v>
      </c>
      <c r="G123" s="110">
        <f>'03.2024ΕΛ'!G123</f>
        <v>0</v>
      </c>
      <c r="H123" s="113">
        <f>'03.2024ΕΛ'!H123</f>
        <v>0</v>
      </c>
      <c r="I123" s="111">
        <f>'03.2024ΕΛ'!I123</f>
        <v>0</v>
      </c>
      <c r="J123" s="107">
        <f>'03.2024ΕΛ'!J123</f>
        <v>0</v>
      </c>
      <c r="K123" s="158">
        <f>'03.2024ΕΛ'!K123</f>
        <v>0</v>
      </c>
      <c r="L123" s="107">
        <f>'03.2024ΕΛ'!L123</f>
        <v>0</v>
      </c>
      <c r="M123" s="110">
        <f>'03.2024ΕΛ'!M123</f>
        <v>0</v>
      </c>
      <c r="N123" s="113">
        <f>'03.2024ΕΛ'!N123</f>
        <v>0</v>
      </c>
      <c r="O123" s="111">
        <f>'03.2024ΕΛ'!O123</f>
        <v>0</v>
      </c>
      <c r="P123" s="107">
        <f>'03.2024ΕΛ'!P123</f>
        <v>0</v>
      </c>
      <c r="Q123" s="158">
        <f>'03.2024ΕΛ'!Q123</f>
        <v>0</v>
      </c>
      <c r="R123" s="107">
        <f>'03.2024ΕΛ'!R123</f>
        <v>0</v>
      </c>
      <c r="S123" s="110">
        <f>'03.2024ΕΛ'!S123</f>
        <v>0</v>
      </c>
      <c r="T123" s="113">
        <f>'03.2024ΕΛ'!T123</f>
        <v>0</v>
      </c>
      <c r="U123" s="111">
        <f>'03.2024ΕΛ'!U123</f>
        <v>0</v>
      </c>
      <c r="V123" s="107">
        <f>'03.2024ΕΛ'!V123</f>
        <v>0</v>
      </c>
      <c r="W123" s="158">
        <f>'03.2024ΕΛ'!W123</f>
        <v>0</v>
      </c>
      <c r="X123" s="107">
        <f>'03.2024ΕΛ'!X123</f>
        <v>0</v>
      </c>
      <c r="Y123" s="110">
        <f>'03.2024ΕΛ'!Y123</f>
        <v>0</v>
      </c>
      <c r="Z123" s="113">
        <f>'03.2024ΕΛ'!Z123</f>
        <v>0</v>
      </c>
      <c r="AA123" s="111">
        <f>'03.2024ΕΛ'!AA123</f>
        <v>0</v>
      </c>
      <c r="AB123" s="107">
        <f>'03.2024ΕΛ'!AB123</f>
        <v>0</v>
      </c>
      <c r="AC123" s="158">
        <f>'03.2024ΕΛ'!AC123</f>
        <v>0</v>
      </c>
      <c r="AD123" s="107">
        <f>'03.2024ΕΛ'!AD123</f>
        <v>0</v>
      </c>
      <c r="AE123" s="110">
        <f>'03.2024ΕΛ'!AE123</f>
        <v>0</v>
      </c>
      <c r="AF123" s="113">
        <f>'03.2024ΕΛ'!AF123</f>
        <v>0</v>
      </c>
      <c r="AG123" s="111">
        <f>'03.2024ΕΛ'!AG123</f>
        <v>0</v>
      </c>
      <c r="AH123" s="107">
        <f>'03.2024ΕΛ'!AH123</f>
        <v>0</v>
      </c>
      <c r="AI123" s="158">
        <f>'03.2024ΕΛ'!AI123</f>
        <v>0</v>
      </c>
      <c r="AJ123" s="107">
        <f>'03.2024ΕΛ'!AJ123</f>
        <v>0</v>
      </c>
      <c r="AK123" s="110">
        <f>'03.2024ΕΛ'!AK123</f>
        <v>0</v>
      </c>
      <c r="AL123" s="113">
        <f>'03.2024ΕΛ'!AL123</f>
        <v>0</v>
      </c>
      <c r="AM123" s="111">
        <f>'03.2024ΕΛ'!AM123</f>
        <v>0</v>
      </c>
      <c r="AN123" s="107">
        <f>'03.2024ΕΛ'!AN123</f>
        <v>0</v>
      </c>
      <c r="AO123" s="158">
        <f>'03.2024ΕΛ'!AO123</f>
        <v>0</v>
      </c>
      <c r="AP123" s="107">
        <f>'03.2024ΕΛ'!AP123</f>
        <v>0</v>
      </c>
      <c r="AQ123" s="110">
        <f>'03.2024ΕΛ'!AQ123</f>
        <v>0</v>
      </c>
      <c r="AR123" s="113">
        <f>'03.2024ΕΛ'!AR123</f>
        <v>0</v>
      </c>
      <c r="AS123" s="111">
        <f>'03.2024ΕΛ'!AS123</f>
        <v>0</v>
      </c>
      <c r="AT123" s="107">
        <f>'03.2024ΕΛ'!AT123</f>
        <v>0</v>
      </c>
      <c r="AU123" s="158">
        <f>'03.2024ΕΛ'!AU123</f>
        <v>0</v>
      </c>
      <c r="AV123" s="107">
        <f>'03.2024ΕΛ'!AV123</f>
        <v>0</v>
      </c>
      <c r="AW123" s="110">
        <f>'03.2024ΕΛ'!AW123</f>
        <v>0</v>
      </c>
      <c r="AX123" s="113">
        <f>'03.2024ΕΛ'!AX123</f>
        <v>0</v>
      </c>
      <c r="AY123" s="111">
        <f>'03.2024ΕΛ'!AY123</f>
        <v>0</v>
      </c>
      <c r="AZ123" s="107">
        <f>'03.2024ΕΛ'!AZ123</f>
        <v>0</v>
      </c>
      <c r="BA123" s="158">
        <f>'03.2024ΕΛ'!BA123</f>
        <v>0</v>
      </c>
      <c r="BB123" s="107">
        <f>'03.2024ΕΛ'!BB123</f>
        <v>0</v>
      </c>
      <c r="BC123" s="110">
        <f>'03.2024ΕΛ'!BC123</f>
        <v>0</v>
      </c>
      <c r="BD123" s="113">
        <f>'03.2024ΕΛ'!BD123</f>
        <v>0</v>
      </c>
      <c r="BE123" s="111">
        <f>'03.2024ΕΛ'!BE123</f>
        <v>0</v>
      </c>
      <c r="BF123" s="107">
        <f>'03.2024ΕΛ'!BF123</f>
        <v>0</v>
      </c>
      <c r="BG123" s="158">
        <f>'03.2024ΕΛ'!BG123</f>
        <v>0</v>
      </c>
      <c r="BH123" s="107">
        <f>'03.2024ΕΛ'!BH123</f>
        <v>0</v>
      </c>
      <c r="BI123" s="110">
        <f>'03.2024ΕΛ'!BI123</f>
        <v>0</v>
      </c>
      <c r="BJ123" s="113">
        <f>'03.2024ΕΛ'!BJ123</f>
        <v>0</v>
      </c>
      <c r="BK123" s="111">
        <f>'03.2024ΕΛ'!BK123</f>
        <v>0</v>
      </c>
      <c r="BL123" s="107">
        <f>'03.2024ΕΛ'!BL123</f>
        <v>0</v>
      </c>
      <c r="BM123" s="158">
        <f>'03.2024ΕΛ'!BM123</f>
        <v>0</v>
      </c>
      <c r="BN123" s="107">
        <f>'03.2024ΕΛ'!BN117</f>
        <v>878.33941093969145</v>
      </c>
      <c r="BO123" s="110">
        <f>'03.2024ΕΛ'!BO117</f>
        <v>0</v>
      </c>
      <c r="BP123" s="113">
        <f>'03.2024ΕΛ'!BP117</f>
        <v>0</v>
      </c>
    </row>
    <row r="124" spans="1:68" ht="19.5" customHeight="1" outlineLevel="1" x14ac:dyDescent="0.3">
      <c r="A124" s="150"/>
      <c r="B124" s="55" t="str" cm="1">
        <f t="array" ref="B124:B128">$B$10:$B$14</f>
        <v>RESIDENTIAL</v>
      </c>
      <c r="C124" s="91">
        <f>'03.2024ΕΛ'!C124</f>
        <v>276954</v>
      </c>
      <c r="D124" s="56">
        <f>'03.2024ΕΛ'!D124</f>
        <v>0</v>
      </c>
      <c r="E124" s="56">
        <f>'03.2024ΕΛ'!E124</f>
        <v>221586299</v>
      </c>
      <c r="F124" s="56">
        <f>'03.2024ΕΛ'!F124</f>
        <v>800.08340374213765</v>
      </c>
      <c r="G124" s="56">
        <f>'03.2024ΕΛ'!G124</f>
        <v>3362033.28</v>
      </c>
      <c r="H124" s="161">
        <f>'03.2024ΕΛ'!H124</f>
        <v>12.139320175913689</v>
      </c>
      <c r="I124" s="91">
        <f>'03.2024ΕΛ'!I124</f>
        <v>118562</v>
      </c>
      <c r="J124" s="56">
        <f>'03.2024ΕΛ'!J124</f>
        <v>0</v>
      </c>
      <c r="K124" s="56">
        <f>'03.2024ΕΛ'!K124</f>
        <v>112314151</v>
      </c>
      <c r="L124" s="56">
        <f>'03.2024ΕΛ'!L124</f>
        <v>9851.1658116731305</v>
      </c>
      <c r="M124" s="56">
        <f>'03.2024ΕΛ'!M124</f>
        <v>2051421.7599999995</v>
      </c>
      <c r="N124" s="161">
        <f>'03.2024ΕΛ'!N124</f>
        <v>180.8120535853798</v>
      </c>
      <c r="O124" s="91">
        <f>'03.2024ΕΛ'!O124</f>
        <v>189739</v>
      </c>
      <c r="P124" s="56">
        <f>'03.2024ΕΛ'!P124</f>
        <v>0</v>
      </c>
      <c r="Q124" s="56">
        <f>'03.2024ΕΛ'!Q124</f>
        <v>238921905</v>
      </c>
      <c r="R124" s="56">
        <f>'03.2024ΕΛ'!R124</f>
        <v>1259.2134721907462</v>
      </c>
      <c r="S124" s="56">
        <f>'03.2024ΕΛ'!S124</f>
        <v>4506897.8600000003</v>
      </c>
      <c r="T124" s="161">
        <f>'03.2024ΕΛ'!T124</f>
        <v>23.753144372005757</v>
      </c>
      <c r="U124" s="91">
        <f>'03.2024ΕΛ'!U124</f>
        <v>1192</v>
      </c>
      <c r="V124" s="56">
        <f>'03.2024ΕΛ'!V124</f>
        <v>0</v>
      </c>
      <c r="W124" s="56">
        <f>'03.2024ΕΛ'!W124</f>
        <v>847667</v>
      </c>
      <c r="X124" s="56">
        <f>'03.2024ΕΛ'!X124</f>
        <v>711.130033557047</v>
      </c>
      <c r="Y124" s="56">
        <f>'03.2024ΕΛ'!Y124</f>
        <v>22216.99</v>
      </c>
      <c r="Z124" s="161">
        <f>'03.2024ΕΛ'!Z124</f>
        <v>213.48998745176709</v>
      </c>
      <c r="AA124" s="91">
        <f>'03.2024ΕΛ'!AA124</f>
        <v>2567</v>
      </c>
      <c r="AB124" s="56">
        <f>'03.2024ΕΛ'!AB124</f>
        <v>0</v>
      </c>
      <c r="AC124" s="56">
        <f>'03.2024ΕΛ'!AC124</f>
        <v>2106649</v>
      </c>
      <c r="AD124" s="56">
        <f>'03.2024ΕΛ'!AD124</f>
        <v>820.66575769380597</v>
      </c>
      <c r="AE124" s="56">
        <f>'03.2024ΕΛ'!AE124</f>
        <v>55324.56</v>
      </c>
      <c r="AF124" s="161">
        <f>'03.2024ΕΛ'!AF124</f>
        <v>247.91488188357567</v>
      </c>
      <c r="AG124" s="91">
        <f>'03.2024ΕΛ'!AG124</f>
        <v>1200</v>
      </c>
      <c r="AH124" s="56">
        <f>'03.2024ΕΛ'!AH124</f>
        <v>0</v>
      </c>
      <c r="AI124" s="56">
        <f>'03.2024ΕΛ'!AI124</f>
        <v>1157488</v>
      </c>
      <c r="AJ124" s="56">
        <f>'03.2024ΕΛ'!AJ124</f>
        <v>964.57333333333338</v>
      </c>
      <c r="AK124" s="56">
        <f>'03.2024ΕΛ'!AK124</f>
        <v>32046.740000000005</v>
      </c>
      <c r="AL124" s="161">
        <f>'03.2024ΕΛ'!AL124</f>
        <v>340.43046523624679</v>
      </c>
      <c r="AM124" s="91">
        <f>'03.2024ΕΛ'!AM124</f>
        <v>0</v>
      </c>
      <c r="AN124" s="56">
        <f>'03.2024ΕΛ'!AN124</f>
        <v>0</v>
      </c>
      <c r="AO124" s="56">
        <f>'03.2024ΕΛ'!AO124</f>
        <v>0</v>
      </c>
      <c r="AP124" s="56">
        <f>'03.2024ΕΛ'!AP124</f>
        <v>0</v>
      </c>
      <c r="AQ124" s="56">
        <f>'03.2024ΕΛ'!AQ124</f>
        <v>0</v>
      </c>
      <c r="AR124" s="161">
        <f>'03.2024ΕΛ'!AR124</f>
        <v>0</v>
      </c>
      <c r="AS124" s="91">
        <f>'03.2024ΕΛ'!AS124</f>
        <v>0</v>
      </c>
      <c r="AT124" s="56">
        <f>'03.2024ΕΛ'!AT124</f>
        <v>0</v>
      </c>
      <c r="AU124" s="56">
        <f>'03.2024ΕΛ'!AU124</f>
        <v>0</v>
      </c>
      <c r="AV124" s="56">
        <f>'03.2024ΕΛ'!AV124</f>
        <v>0</v>
      </c>
      <c r="AW124" s="56">
        <f>'03.2024ΕΛ'!AW124</f>
        <v>0</v>
      </c>
      <c r="AX124" s="161">
        <f>'03.2024ΕΛ'!AX124</f>
        <v>0</v>
      </c>
      <c r="AY124" s="91">
        <f>'03.2024ΕΛ'!AY124</f>
        <v>0</v>
      </c>
      <c r="AZ124" s="56">
        <f>'03.2024ΕΛ'!AZ124</f>
        <v>0</v>
      </c>
      <c r="BA124" s="56">
        <f>'03.2024ΕΛ'!BA124</f>
        <v>0</v>
      </c>
      <c r="BB124" s="56">
        <f>'03.2024ΕΛ'!BB124</f>
        <v>0</v>
      </c>
      <c r="BC124" s="56">
        <f>'03.2024ΕΛ'!BC124</f>
        <v>0</v>
      </c>
      <c r="BD124" s="161">
        <f>'03.2024ΕΛ'!BD124</f>
        <v>0</v>
      </c>
      <c r="BE124" s="91">
        <f>'03.2024ΕΛ'!BE124</f>
        <v>0</v>
      </c>
      <c r="BF124" s="56">
        <f>'03.2024ΕΛ'!BF124</f>
        <v>0</v>
      </c>
      <c r="BG124" s="56">
        <f>'03.2024ΕΛ'!BG124</f>
        <v>0</v>
      </c>
      <c r="BH124" s="56">
        <f>'03.2024ΕΛ'!BH124</f>
        <v>0</v>
      </c>
      <c r="BI124" s="56">
        <f>'03.2024ΕΛ'!BI124</f>
        <v>0</v>
      </c>
      <c r="BJ124" s="161">
        <f>'03.2024ΕΛ'!BJ124</f>
        <v>0</v>
      </c>
      <c r="BK124" s="91">
        <f>'03.2024ΕΛ'!BK124</f>
        <v>590214</v>
      </c>
      <c r="BL124" s="56">
        <f>'03.2024ΕΛ'!BL124</f>
        <v>0</v>
      </c>
      <c r="BM124" s="56">
        <f>'03.2024ΕΛ'!BM124</f>
        <v>576934159</v>
      </c>
      <c r="BN124" s="56">
        <f>'03.2024ΕΛ'!BN118</f>
        <v>800.71500721500718</v>
      </c>
      <c r="BO124" s="56">
        <f>'03.2024ΕΛ'!BO118</f>
        <v>0</v>
      </c>
      <c r="BP124" s="161">
        <f>'03.2024ΕΛ'!BP118</f>
        <v>0</v>
      </c>
    </row>
    <row r="125" spans="1:68" ht="19.5" customHeight="1" outlineLevel="1" x14ac:dyDescent="0.3">
      <c r="A125" s="150"/>
      <c r="B125" s="55" t="str">
        <v>COMMERCIAL</v>
      </c>
      <c r="C125" s="91">
        <f>'03.2024ΕΛ'!C125</f>
        <v>5497</v>
      </c>
      <c r="D125" s="56">
        <f>'03.2024ΕΛ'!D125</f>
        <v>0</v>
      </c>
      <c r="E125" s="56">
        <f>'03.2024ΕΛ'!E125</f>
        <v>40302039</v>
      </c>
      <c r="F125" s="56">
        <f>'03.2024ΕΛ'!F125</f>
        <v>7331.6425322903406</v>
      </c>
      <c r="G125" s="56">
        <f>'03.2024ΕΛ'!G125</f>
        <v>550176.30000000005</v>
      </c>
      <c r="H125" s="161">
        <f>'03.2024ΕΛ'!H125</f>
        <v>100.08664726214299</v>
      </c>
      <c r="I125" s="91">
        <f>'03.2024ΕΛ'!I125</f>
        <v>2909</v>
      </c>
      <c r="J125" s="56">
        <f>'03.2024ΕΛ'!J125</f>
        <v>0</v>
      </c>
      <c r="K125" s="56">
        <f>'03.2024ΕΛ'!K125</f>
        <v>19703549</v>
      </c>
      <c r="L125" s="56">
        <f>'03.2024ΕΛ'!L125</f>
        <v>53169.135638739353</v>
      </c>
      <c r="M125" s="56">
        <f>'03.2024ΕΛ'!M125</f>
        <v>332160.71000000002</v>
      </c>
      <c r="N125" s="161">
        <f>'03.2024ΕΛ'!N125</f>
        <v>918.12411557301766</v>
      </c>
      <c r="O125" s="91">
        <f>'03.2024ΕΛ'!O125</f>
        <v>7586</v>
      </c>
      <c r="P125" s="56">
        <f>'03.2024ΕΛ'!P125</f>
        <v>0</v>
      </c>
      <c r="Q125" s="56">
        <f>'03.2024ΕΛ'!Q125</f>
        <v>99055060</v>
      </c>
      <c r="R125" s="56">
        <f>'03.2024ΕΛ'!R125</f>
        <v>13057.614025837069</v>
      </c>
      <c r="S125" s="56">
        <f>'03.2024ΕΛ'!S125</f>
        <v>1650679.4399999997</v>
      </c>
      <c r="T125" s="161">
        <f>'03.2024ΕΛ'!T125</f>
        <v>217.5954969680991</v>
      </c>
      <c r="U125" s="91">
        <f>'03.2024ΕΛ'!U125</f>
        <v>34</v>
      </c>
      <c r="V125" s="56">
        <f>'03.2024ΕΛ'!V125</f>
        <v>0</v>
      </c>
      <c r="W125" s="56">
        <f>'03.2024ΕΛ'!W125</f>
        <v>3106810</v>
      </c>
      <c r="X125" s="56">
        <f>'03.2024ΕΛ'!X125</f>
        <v>91376.76470588235</v>
      </c>
      <c r="Y125" s="56">
        <f>'03.2024ΕΛ'!Y125</f>
        <v>50201.929999999993</v>
      </c>
      <c r="Z125" s="161">
        <f>'03.2024ΕΛ'!Z125</f>
        <v>8717.2169444444444</v>
      </c>
      <c r="AA125" s="91">
        <f>'03.2024ΕΛ'!AA125</f>
        <v>45</v>
      </c>
      <c r="AB125" s="56">
        <f>'03.2024ΕΛ'!AB125</f>
        <v>0</v>
      </c>
      <c r="AC125" s="56">
        <f>'03.2024ΕΛ'!AC125</f>
        <v>1450427</v>
      </c>
      <c r="AD125" s="56">
        <f>'03.2024ΕΛ'!AD125</f>
        <v>32231.711111111112</v>
      </c>
      <c r="AE125" s="56">
        <f>'03.2024ΕΛ'!AE125</f>
        <v>22293.25</v>
      </c>
      <c r="AF125" s="161">
        <f>'03.2024ΕΛ'!AF125</f>
        <v>7534.8805555555546</v>
      </c>
      <c r="AG125" s="91">
        <f>'03.2024ΕΛ'!AG125</f>
        <v>20</v>
      </c>
      <c r="AH125" s="56">
        <f>'03.2024ΕΛ'!AH125</f>
        <v>0</v>
      </c>
      <c r="AI125" s="56">
        <f>'03.2024ΕΛ'!AI125</f>
        <v>4948946</v>
      </c>
      <c r="AJ125" s="56">
        <f>'03.2024ΕΛ'!AJ125</f>
        <v>247447.3</v>
      </c>
      <c r="AK125" s="56">
        <f>'03.2024ΕΛ'!AK125</f>
        <v>65259.490000000005</v>
      </c>
      <c r="AL125" s="161">
        <f>'03.2024ΕΛ'!AL125</f>
        <v>20039.302238671502</v>
      </c>
      <c r="AM125" s="91">
        <f>'03.2024ΕΛ'!AM125</f>
        <v>0</v>
      </c>
      <c r="AN125" s="56">
        <f>'03.2024ΕΛ'!AN125</f>
        <v>0</v>
      </c>
      <c r="AO125" s="56">
        <f>'03.2024ΕΛ'!AO125</f>
        <v>0</v>
      </c>
      <c r="AP125" s="56">
        <f>'03.2024ΕΛ'!AP125</f>
        <v>0</v>
      </c>
      <c r="AQ125" s="56">
        <f>'03.2024ΕΛ'!AQ125</f>
        <v>0</v>
      </c>
      <c r="AR125" s="161">
        <f>'03.2024ΕΛ'!AR125</f>
        <v>0</v>
      </c>
      <c r="AS125" s="91">
        <f>'03.2024ΕΛ'!AS125</f>
        <v>0</v>
      </c>
      <c r="AT125" s="56">
        <f>'03.2024ΕΛ'!AT125</f>
        <v>0</v>
      </c>
      <c r="AU125" s="56">
        <f>'03.2024ΕΛ'!AU125</f>
        <v>0</v>
      </c>
      <c r="AV125" s="56">
        <f>'03.2024ΕΛ'!AV125</f>
        <v>0</v>
      </c>
      <c r="AW125" s="56">
        <f>'03.2024ΕΛ'!AW125</f>
        <v>0</v>
      </c>
      <c r="AX125" s="161">
        <f>'03.2024ΕΛ'!AX125</f>
        <v>0</v>
      </c>
      <c r="AY125" s="91">
        <f>'03.2024ΕΛ'!AY125</f>
        <v>0</v>
      </c>
      <c r="AZ125" s="56">
        <f>'03.2024ΕΛ'!AZ125</f>
        <v>0</v>
      </c>
      <c r="BA125" s="56">
        <f>'03.2024ΕΛ'!BA125</f>
        <v>0</v>
      </c>
      <c r="BB125" s="56">
        <f>'03.2024ΕΛ'!BB125</f>
        <v>0</v>
      </c>
      <c r="BC125" s="56">
        <f>'03.2024ΕΛ'!BC125</f>
        <v>0</v>
      </c>
      <c r="BD125" s="161">
        <f>'03.2024ΕΛ'!BD125</f>
        <v>0</v>
      </c>
      <c r="BE125" s="91">
        <f>'03.2024ΕΛ'!BE125</f>
        <v>0</v>
      </c>
      <c r="BF125" s="56">
        <f>'03.2024ΕΛ'!BF125</f>
        <v>0</v>
      </c>
      <c r="BG125" s="56">
        <f>'03.2024ΕΛ'!BG125</f>
        <v>0</v>
      </c>
      <c r="BH125" s="56">
        <f>'03.2024ΕΛ'!BH125</f>
        <v>0</v>
      </c>
      <c r="BI125" s="56">
        <f>'03.2024ΕΛ'!BI125</f>
        <v>0</v>
      </c>
      <c r="BJ125" s="161">
        <f>'03.2024ΕΛ'!BJ125</f>
        <v>0</v>
      </c>
      <c r="BK125" s="91">
        <f>'03.2024ΕΛ'!BK125</f>
        <v>16091</v>
      </c>
      <c r="BL125" s="56">
        <f>'03.2024ΕΛ'!BL125</f>
        <v>0</v>
      </c>
      <c r="BM125" s="56">
        <f>'03.2024ΕΛ'!BM125</f>
        <v>168566831</v>
      </c>
      <c r="BN125" s="56">
        <f>'03.2024ΕΛ'!BN119</f>
        <v>3568.0250000000001</v>
      </c>
      <c r="BO125" s="56">
        <f>'03.2024ΕΛ'!BO119</f>
        <v>0</v>
      </c>
      <c r="BP125" s="161">
        <f>'03.2024ΕΛ'!BP119</f>
        <v>0</v>
      </c>
    </row>
    <row r="126" spans="1:68" ht="19.5" customHeight="1" outlineLevel="1" x14ac:dyDescent="0.3">
      <c r="A126" s="150"/>
      <c r="B126" s="55" t="str">
        <v>CNG</v>
      </c>
      <c r="C126" s="91">
        <f>'03.2024ΕΛ'!C126</f>
        <v>6</v>
      </c>
      <c r="D126" s="56">
        <f>'03.2024ΕΛ'!D126</f>
        <v>0</v>
      </c>
      <c r="E126" s="56">
        <f>'03.2024ΕΛ'!E126</f>
        <v>5212279</v>
      </c>
      <c r="F126" s="56">
        <f>'03.2024ΕΛ'!F126</f>
        <v>868713.16666666663</v>
      </c>
      <c r="G126" s="56">
        <f>'03.2024ΕΛ'!G126</f>
        <v>5487.5</v>
      </c>
      <c r="H126" s="161">
        <f>'03.2024ΕΛ'!H126</f>
        <v>914.58333333333337</v>
      </c>
      <c r="I126" s="91">
        <f>'03.2024ΕΛ'!I126</f>
        <v>4</v>
      </c>
      <c r="J126" s="56">
        <f>'03.2024ΕΛ'!J126</f>
        <v>0</v>
      </c>
      <c r="K126" s="56">
        <f>'03.2024ΕΛ'!K126</f>
        <v>1429661</v>
      </c>
      <c r="L126" s="56">
        <f>'03.2024ΕΛ'!L126</f>
        <v>898574</v>
      </c>
      <c r="M126" s="56">
        <f>'03.2024ΕΛ'!M126</f>
        <v>3351.2599999999998</v>
      </c>
      <c r="N126" s="161">
        <f>'03.2024ΕΛ'!N126</f>
        <v>2106.34</v>
      </c>
      <c r="O126" s="91">
        <f>'03.2024ΕΛ'!O126</f>
        <v>0</v>
      </c>
      <c r="P126" s="56">
        <f>'03.2024ΕΛ'!P126</f>
        <v>0</v>
      </c>
      <c r="Q126" s="56">
        <f>'03.2024ΕΛ'!Q126</f>
        <v>0</v>
      </c>
      <c r="R126" s="56">
        <f>'03.2024ΕΛ'!R126</f>
        <v>0</v>
      </c>
      <c r="S126" s="56">
        <f>'03.2024ΕΛ'!S126</f>
        <v>0</v>
      </c>
      <c r="T126" s="161">
        <f>'03.2024ΕΛ'!T126</f>
        <v>0</v>
      </c>
      <c r="U126" s="91">
        <f>'03.2024ΕΛ'!U126</f>
        <v>0</v>
      </c>
      <c r="V126" s="56">
        <f>'03.2024ΕΛ'!V126</f>
        <v>0</v>
      </c>
      <c r="W126" s="56">
        <f>'03.2024ΕΛ'!W126</f>
        <v>0</v>
      </c>
      <c r="X126" s="56">
        <f>'03.2024ΕΛ'!X126</f>
        <v>0</v>
      </c>
      <c r="Y126" s="56">
        <f>'03.2024ΕΛ'!Y126</f>
        <v>0</v>
      </c>
      <c r="Z126" s="161">
        <f>'03.2024ΕΛ'!Z126</f>
        <v>0</v>
      </c>
      <c r="AA126" s="91">
        <f>'03.2024ΕΛ'!AA126</f>
        <v>0</v>
      </c>
      <c r="AB126" s="56">
        <f>'03.2024ΕΛ'!AB126</f>
        <v>0</v>
      </c>
      <c r="AC126" s="56">
        <f>'03.2024ΕΛ'!AC126</f>
        <v>0</v>
      </c>
      <c r="AD126" s="56">
        <f>'03.2024ΕΛ'!AD126</f>
        <v>0</v>
      </c>
      <c r="AE126" s="56">
        <f>'03.2024ΕΛ'!AE126</f>
        <v>0</v>
      </c>
      <c r="AF126" s="161">
        <f>'03.2024ΕΛ'!AF126</f>
        <v>0</v>
      </c>
      <c r="AG126" s="91">
        <f>'03.2024ΕΛ'!AG126</f>
        <v>0</v>
      </c>
      <c r="AH126" s="56">
        <f>'03.2024ΕΛ'!AH126</f>
        <v>0</v>
      </c>
      <c r="AI126" s="56">
        <f>'03.2024ΕΛ'!AI126</f>
        <v>0</v>
      </c>
      <c r="AJ126" s="56">
        <f>'03.2024ΕΛ'!AJ126</f>
        <v>0</v>
      </c>
      <c r="AK126" s="56">
        <f>'03.2024ΕΛ'!AK126</f>
        <v>0</v>
      </c>
      <c r="AL126" s="161">
        <f>'03.2024ΕΛ'!AL126</f>
        <v>0</v>
      </c>
      <c r="AM126" s="91">
        <f>'03.2024ΕΛ'!AM126</f>
        <v>0</v>
      </c>
      <c r="AN126" s="56">
        <f>'03.2024ΕΛ'!AN126</f>
        <v>0</v>
      </c>
      <c r="AO126" s="56">
        <f>'03.2024ΕΛ'!AO126</f>
        <v>0</v>
      </c>
      <c r="AP126" s="56">
        <f>'03.2024ΕΛ'!AP126</f>
        <v>0</v>
      </c>
      <c r="AQ126" s="56">
        <f>'03.2024ΕΛ'!AQ126</f>
        <v>0</v>
      </c>
      <c r="AR126" s="161">
        <f>'03.2024ΕΛ'!AR126</f>
        <v>0</v>
      </c>
      <c r="AS126" s="91">
        <f>'03.2024ΕΛ'!AS126</f>
        <v>0</v>
      </c>
      <c r="AT126" s="56">
        <f>'03.2024ΕΛ'!AT126</f>
        <v>0</v>
      </c>
      <c r="AU126" s="56">
        <f>'03.2024ΕΛ'!AU126</f>
        <v>0</v>
      </c>
      <c r="AV126" s="56">
        <f>'03.2024ΕΛ'!AV126</f>
        <v>0</v>
      </c>
      <c r="AW126" s="56">
        <f>'03.2024ΕΛ'!AW126</f>
        <v>0</v>
      </c>
      <c r="AX126" s="161">
        <f>'03.2024ΕΛ'!AX126</f>
        <v>0</v>
      </c>
      <c r="AY126" s="91">
        <f>'03.2024ΕΛ'!AY126</f>
        <v>0</v>
      </c>
      <c r="AZ126" s="56">
        <f>'03.2024ΕΛ'!AZ126</f>
        <v>0</v>
      </c>
      <c r="BA126" s="56">
        <f>'03.2024ΕΛ'!BA126</f>
        <v>0</v>
      </c>
      <c r="BB126" s="56">
        <f>'03.2024ΕΛ'!BB126</f>
        <v>0</v>
      </c>
      <c r="BC126" s="56">
        <f>'03.2024ΕΛ'!BC126</f>
        <v>0</v>
      </c>
      <c r="BD126" s="161">
        <f>'03.2024ΕΛ'!BD126</f>
        <v>0</v>
      </c>
      <c r="BE126" s="91">
        <f>'03.2024ΕΛ'!BE126</f>
        <v>0</v>
      </c>
      <c r="BF126" s="56">
        <f>'03.2024ΕΛ'!BF126</f>
        <v>0</v>
      </c>
      <c r="BG126" s="56">
        <f>'03.2024ΕΛ'!BG126</f>
        <v>0</v>
      </c>
      <c r="BH126" s="56">
        <f>'03.2024ΕΛ'!BH126</f>
        <v>0</v>
      </c>
      <c r="BI126" s="56">
        <f>'03.2024ΕΛ'!BI126</f>
        <v>0</v>
      </c>
      <c r="BJ126" s="161">
        <f>'03.2024ΕΛ'!BJ126</f>
        <v>0</v>
      </c>
      <c r="BK126" s="91">
        <f>'03.2024ΕΛ'!BK126</f>
        <v>10</v>
      </c>
      <c r="BL126" s="56">
        <f>'03.2024ΕΛ'!BL126</f>
        <v>0</v>
      </c>
      <c r="BM126" s="56">
        <f>'03.2024ΕΛ'!BM126</f>
        <v>6641940</v>
      </c>
      <c r="BN126" s="56">
        <f>'03.2024ΕΛ'!BN120</f>
        <v>0</v>
      </c>
      <c r="BO126" s="56">
        <f>'03.2024ΕΛ'!BO120</f>
        <v>0</v>
      </c>
      <c r="BP126" s="161">
        <f>'03.2024ΕΛ'!BP120</f>
        <v>0</v>
      </c>
    </row>
    <row r="127" spans="1:68" ht="19.5" customHeight="1" outlineLevel="1" x14ac:dyDescent="0.3">
      <c r="A127" s="150"/>
      <c r="B127" s="59" t="str">
        <v>INDUSTRIAL</v>
      </c>
      <c r="C127" s="91">
        <f>'03.2024ΕΛ'!C127</f>
        <v>42</v>
      </c>
      <c r="D127" s="56">
        <f>'03.2024ΕΛ'!D127</f>
        <v>0</v>
      </c>
      <c r="E127" s="56">
        <f>'03.2024ΕΛ'!E127</f>
        <v>49300041</v>
      </c>
      <c r="F127" s="56">
        <f>'03.2024ΕΛ'!F127</f>
        <v>1173810.5</v>
      </c>
      <c r="G127" s="56">
        <f>'03.2024ΕΛ'!G127</f>
        <v>51695.25</v>
      </c>
      <c r="H127" s="161" t="str">
        <f>'03.2024ΕΛ'!H127</f>
        <v xml:space="preserve">  </v>
      </c>
      <c r="I127" s="91">
        <f>'03.2024ΕΛ'!I127</f>
        <v>47</v>
      </c>
      <c r="J127" s="56">
        <f>'03.2024ΕΛ'!J127</f>
        <v>2</v>
      </c>
      <c r="K127" s="56">
        <f>'03.2024ΕΛ'!K127</f>
        <v>61325863</v>
      </c>
      <c r="L127" s="56">
        <f>'03.2024ΕΛ'!L127</f>
        <v>21439671.752747253</v>
      </c>
      <c r="M127" s="56">
        <f>'03.2024ΕΛ'!M127</f>
        <v>103451.82000000002</v>
      </c>
      <c r="N127" s="161">
        <f>'03.2024ΕΛ'!N127</f>
        <v>26712.437326007326</v>
      </c>
      <c r="O127" s="91">
        <f>'03.2024ΕΛ'!O127</f>
        <v>91</v>
      </c>
      <c r="P127" s="56">
        <f>'03.2024ΕΛ'!P127</f>
        <v>0</v>
      </c>
      <c r="Q127" s="56">
        <f>'03.2024ΕΛ'!Q127</f>
        <v>77513461</v>
      </c>
      <c r="R127" s="56">
        <f>'03.2024ΕΛ'!R127</f>
        <v>851796.27472527476</v>
      </c>
      <c r="S127" s="56">
        <f>'03.2024ΕΛ'!S127</f>
        <v>133965.42000000001</v>
      </c>
      <c r="T127" s="161">
        <f>'03.2024ΕΛ'!T127</f>
        <v>1472.1474725274727</v>
      </c>
      <c r="U127" s="91">
        <f>'03.2024ΕΛ'!U127</f>
        <v>83</v>
      </c>
      <c r="V127" s="56">
        <f>'03.2024ΕΛ'!V127</f>
        <v>0</v>
      </c>
      <c r="W127" s="56">
        <f>'03.2024ΕΛ'!W127</f>
        <v>128705615</v>
      </c>
      <c r="X127" s="56">
        <f>'03.2024ΕΛ'!X127</f>
        <v>1550670.0602409639</v>
      </c>
      <c r="Y127" s="56">
        <f>'03.2024ΕΛ'!Y127</f>
        <v>304987.66000000003</v>
      </c>
      <c r="Z127" s="161">
        <f>'03.2024ΕΛ'!Z127</f>
        <v>28151.358102959421</v>
      </c>
      <c r="AA127" s="91">
        <f>'03.2024ΕΛ'!AA127</f>
        <v>43</v>
      </c>
      <c r="AB127" s="56">
        <f>'03.2024ΕΛ'!AB127</f>
        <v>0</v>
      </c>
      <c r="AC127" s="56">
        <f>'03.2024ΕΛ'!AC127</f>
        <v>67820061</v>
      </c>
      <c r="AD127" s="56">
        <f>'03.2024ΕΛ'!AD127</f>
        <v>1577210.7209302327</v>
      </c>
      <c r="AE127" s="56">
        <f>'03.2024ΕΛ'!AE127</f>
        <v>183934.33</v>
      </c>
      <c r="AF127" s="161">
        <f>'03.2024ΕΛ'!AF127</f>
        <v>19847.112538461541</v>
      </c>
      <c r="AG127" s="91">
        <f>'03.2024ΕΛ'!AG127</f>
        <v>26</v>
      </c>
      <c r="AH127" s="56">
        <f>'03.2024ΕΛ'!AH127</f>
        <v>0</v>
      </c>
      <c r="AI127" s="56">
        <f>'03.2024ΕΛ'!AI127</f>
        <v>57319641</v>
      </c>
      <c r="AJ127" s="56">
        <f>'03.2024ΕΛ'!AJ127</f>
        <v>2204601.576923077</v>
      </c>
      <c r="AK127" s="56">
        <f>'03.2024ΕΛ'!AK127</f>
        <v>135936.79</v>
      </c>
      <c r="AL127" s="161">
        <f>'03.2024ΕΛ'!AL127</f>
        <v>29701.241904761904</v>
      </c>
      <c r="AM127" s="91">
        <f>'03.2024ΕΛ'!AM127</f>
        <v>0</v>
      </c>
      <c r="AN127" s="56">
        <f>'03.2024ΕΛ'!AN127</f>
        <v>0</v>
      </c>
      <c r="AO127" s="56">
        <f>'03.2024ΕΛ'!AO127</f>
        <v>0</v>
      </c>
      <c r="AP127" s="56">
        <f>'03.2024ΕΛ'!AP127</f>
        <v>0</v>
      </c>
      <c r="AQ127" s="56">
        <f>'03.2024ΕΛ'!AQ127</f>
        <v>0</v>
      </c>
      <c r="AR127" s="161">
        <f>'03.2024ΕΛ'!AR127</f>
        <v>0</v>
      </c>
      <c r="AS127" s="91">
        <f>'03.2024ΕΛ'!AS127</f>
        <v>0</v>
      </c>
      <c r="AT127" s="56">
        <f>'03.2024ΕΛ'!AT127</f>
        <v>0</v>
      </c>
      <c r="AU127" s="56">
        <f>'03.2024ΕΛ'!AU127</f>
        <v>0</v>
      </c>
      <c r="AV127" s="56">
        <f>'03.2024ΕΛ'!AV127</f>
        <v>0</v>
      </c>
      <c r="AW127" s="56">
        <f>'03.2024ΕΛ'!AW127</f>
        <v>0</v>
      </c>
      <c r="AX127" s="161">
        <f>'03.2024ΕΛ'!AX127</f>
        <v>0</v>
      </c>
      <c r="AY127" s="91">
        <f>'03.2024ΕΛ'!AY127</f>
        <v>0</v>
      </c>
      <c r="AZ127" s="56">
        <f>'03.2024ΕΛ'!AZ127</f>
        <v>0</v>
      </c>
      <c r="BA127" s="56">
        <f>'03.2024ΕΛ'!BA127</f>
        <v>0</v>
      </c>
      <c r="BB127" s="56">
        <f>'03.2024ΕΛ'!BB127</f>
        <v>0</v>
      </c>
      <c r="BC127" s="56">
        <f>'03.2024ΕΛ'!BC127</f>
        <v>0</v>
      </c>
      <c r="BD127" s="161">
        <f>'03.2024ΕΛ'!BD127</f>
        <v>0</v>
      </c>
      <c r="BE127" s="91">
        <f>'03.2024ΕΛ'!BE127</f>
        <v>1</v>
      </c>
      <c r="BF127" s="56">
        <f>'03.2024ΕΛ'!BF127</f>
        <v>0</v>
      </c>
      <c r="BG127" s="56">
        <f>'03.2024ΕΛ'!BG127</f>
        <v>4218100</v>
      </c>
      <c r="BH127" s="56">
        <f>'03.2024ΕΛ'!BH127</f>
        <v>4218100</v>
      </c>
      <c r="BI127" s="56">
        <f>'03.2024ΕΛ'!BI127</f>
        <v>10282.99</v>
      </c>
      <c r="BJ127" s="161">
        <f>'03.2024ΕΛ'!BJ127</f>
        <v>10282.99</v>
      </c>
      <c r="BK127" s="91">
        <f>'03.2024ΕΛ'!BK127</f>
        <v>333</v>
      </c>
      <c r="BL127" s="56">
        <f>'03.2024ΕΛ'!BL127</f>
        <v>2</v>
      </c>
      <c r="BM127" s="56">
        <f>'03.2024ΕΛ'!BM127</f>
        <v>446202782</v>
      </c>
      <c r="BN127" s="56">
        <f>'03.2024ΕΛ'!BN121</f>
        <v>0</v>
      </c>
      <c r="BO127" s="56">
        <f>'03.2024ΕΛ'!BO121</f>
        <v>0</v>
      </c>
      <c r="BP127" s="161">
        <f>'03.2024ΕΛ'!BP121</f>
        <v>0</v>
      </c>
    </row>
    <row r="128" spans="1:68" ht="19.5" customHeight="1" outlineLevel="1" x14ac:dyDescent="0.3">
      <c r="A128" s="151"/>
      <c r="B128" s="146" t="str">
        <v>AIRCONDITIONING/COGENERATION</v>
      </c>
      <c r="C128" s="91">
        <f>'03.2024ΕΛ'!C128</f>
        <v>0</v>
      </c>
      <c r="D128" s="56">
        <f>'03.2024ΕΛ'!D128</f>
        <v>0</v>
      </c>
      <c r="E128" s="56">
        <f>'03.2024ΕΛ'!E128</f>
        <v>0</v>
      </c>
      <c r="F128" s="56">
        <f>'03.2024ΕΛ'!F128</f>
        <v>0</v>
      </c>
      <c r="G128" s="56">
        <f>'03.2024ΕΛ'!G128</f>
        <v>0</v>
      </c>
      <c r="H128" s="161">
        <f>'03.2024ΕΛ'!H128</f>
        <v>0</v>
      </c>
      <c r="I128" s="91">
        <f>'03.2024ΕΛ'!I128</f>
        <v>0</v>
      </c>
      <c r="J128" s="56">
        <f>'03.2024ΕΛ'!J128</f>
        <v>0</v>
      </c>
      <c r="K128" s="56">
        <f>'03.2024ΕΛ'!K128</f>
        <v>0</v>
      </c>
      <c r="L128" s="56">
        <f>'03.2024ΕΛ'!L128</f>
        <v>0</v>
      </c>
      <c r="M128" s="56">
        <f>'03.2024ΕΛ'!M128</f>
        <v>0</v>
      </c>
      <c r="N128" s="161">
        <f>'03.2024ΕΛ'!N128</f>
        <v>0</v>
      </c>
      <c r="O128" s="91">
        <f>'03.2024ΕΛ'!O128</f>
        <v>59</v>
      </c>
      <c r="P128" s="56">
        <f>'03.2024ΕΛ'!P128</f>
        <v>0</v>
      </c>
      <c r="Q128" s="56">
        <f>'03.2024ΕΛ'!Q128</f>
        <v>2284605</v>
      </c>
      <c r="R128" s="56">
        <f>'03.2024ΕΛ'!R128</f>
        <v>38722.118644067799</v>
      </c>
      <c r="S128" s="56">
        <f>'03.2024ΕΛ'!S128</f>
        <v>11082.439999999999</v>
      </c>
      <c r="T128" s="161">
        <f>'03.2024ΕΛ'!T128</f>
        <v>187.83796610169489</v>
      </c>
      <c r="U128" s="91">
        <f>'03.2024ΕΛ'!U128</f>
        <v>0</v>
      </c>
      <c r="V128" s="56">
        <f>'03.2024ΕΛ'!V128</f>
        <v>0</v>
      </c>
      <c r="W128" s="56">
        <f>'03.2024ΕΛ'!W128</f>
        <v>0</v>
      </c>
      <c r="X128" s="56">
        <f>'03.2024ΕΛ'!X128</f>
        <v>0</v>
      </c>
      <c r="Y128" s="56">
        <f>'03.2024ΕΛ'!Y128</f>
        <v>0</v>
      </c>
      <c r="Z128" s="161">
        <f>'03.2024ΕΛ'!Z128</f>
        <v>0</v>
      </c>
      <c r="AA128" s="91">
        <f>'03.2024ΕΛ'!AA128</f>
        <v>0</v>
      </c>
      <c r="AB128" s="56">
        <f>'03.2024ΕΛ'!AB128</f>
        <v>0</v>
      </c>
      <c r="AC128" s="56">
        <f>'03.2024ΕΛ'!AC128</f>
        <v>0</v>
      </c>
      <c r="AD128" s="56">
        <f>'03.2024ΕΛ'!AD128</f>
        <v>0</v>
      </c>
      <c r="AE128" s="56">
        <f>'03.2024ΕΛ'!AE128</f>
        <v>0</v>
      </c>
      <c r="AF128" s="161">
        <f>'03.2024ΕΛ'!AF128</f>
        <v>0</v>
      </c>
      <c r="AG128" s="91">
        <f>'03.2024ΕΛ'!AG128</f>
        <v>0</v>
      </c>
      <c r="AH128" s="56">
        <f>'03.2024ΕΛ'!AH128</f>
        <v>0</v>
      </c>
      <c r="AI128" s="56">
        <f>'03.2024ΕΛ'!AI128</f>
        <v>0</v>
      </c>
      <c r="AJ128" s="56">
        <f>'03.2024ΕΛ'!AJ128</f>
        <v>0</v>
      </c>
      <c r="AK128" s="56">
        <f>'03.2024ΕΛ'!AK128</f>
        <v>0</v>
      </c>
      <c r="AL128" s="161">
        <f>'03.2024ΕΛ'!AL128</f>
        <v>0</v>
      </c>
      <c r="AM128" s="91">
        <f>'03.2024ΕΛ'!AM128</f>
        <v>0</v>
      </c>
      <c r="AN128" s="56">
        <f>'03.2024ΕΛ'!AN128</f>
        <v>0</v>
      </c>
      <c r="AO128" s="56">
        <f>'03.2024ΕΛ'!AO128</f>
        <v>0</v>
      </c>
      <c r="AP128" s="56">
        <f>'03.2024ΕΛ'!AP128</f>
        <v>0</v>
      </c>
      <c r="AQ128" s="56">
        <f>'03.2024ΕΛ'!AQ128</f>
        <v>0</v>
      </c>
      <c r="AR128" s="161">
        <f>'03.2024ΕΛ'!AR128</f>
        <v>0</v>
      </c>
      <c r="AS128" s="91">
        <f>'03.2024ΕΛ'!AS128</f>
        <v>0</v>
      </c>
      <c r="AT128" s="56">
        <f>'03.2024ΕΛ'!AT128</f>
        <v>0</v>
      </c>
      <c r="AU128" s="56">
        <f>'03.2024ΕΛ'!AU128</f>
        <v>0</v>
      </c>
      <c r="AV128" s="56">
        <f>'03.2024ΕΛ'!AV128</f>
        <v>0</v>
      </c>
      <c r="AW128" s="56">
        <f>'03.2024ΕΛ'!AW128</f>
        <v>0</v>
      </c>
      <c r="AX128" s="161">
        <f>'03.2024ΕΛ'!AX128</f>
        <v>0</v>
      </c>
      <c r="AY128" s="91">
        <f>'03.2024ΕΛ'!AY128</f>
        <v>0</v>
      </c>
      <c r="AZ128" s="56">
        <f>'03.2024ΕΛ'!AZ128</f>
        <v>0</v>
      </c>
      <c r="BA128" s="56">
        <f>'03.2024ΕΛ'!BA128</f>
        <v>0</v>
      </c>
      <c r="BB128" s="56">
        <f>'03.2024ΕΛ'!BB128</f>
        <v>0</v>
      </c>
      <c r="BC128" s="56">
        <f>'03.2024ΕΛ'!BC128</f>
        <v>0</v>
      </c>
      <c r="BD128" s="161">
        <f>'03.2024ΕΛ'!BD128</f>
        <v>0</v>
      </c>
      <c r="BE128" s="91">
        <f>'03.2024ΕΛ'!BE128</f>
        <v>0</v>
      </c>
      <c r="BF128" s="56">
        <f>'03.2024ΕΛ'!BF128</f>
        <v>0</v>
      </c>
      <c r="BG128" s="56">
        <f>'03.2024ΕΛ'!BG128</f>
        <v>0</v>
      </c>
      <c r="BH128" s="56">
        <f>'03.2024ΕΛ'!BH128</f>
        <v>0</v>
      </c>
      <c r="BI128" s="56">
        <f>'03.2024ΕΛ'!BI128</f>
        <v>0</v>
      </c>
      <c r="BJ128" s="161">
        <f>'03.2024ΕΛ'!BJ128</f>
        <v>0</v>
      </c>
      <c r="BK128" s="91">
        <f>'03.2024ΕΛ'!BK128</f>
        <v>59</v>
      </c>
      <c r="BL128" s="56">
        <f>'03.2024ΕΛ'!BL128</f>
        <v>0</v>
      </c>
      <c r="BM128" s="56">
        <f>'03.2024ΕΛ'!BM128</f>
        <v>2284605</v>
      </c>
      <c r="BN128" s="56">
        <f>'03.2024ΕΛ'!BN122</f>
        <v>0</v>
      </c>
      <c r="BO128" s="56">
        <f>'03.2024ΕΛ'!BO122</f>
        <v>0</v>
      </c>
      <c r="BP128" s="161">
        <f>'03.2024ΕΛ'!BP122</f>
        <v>0</v>
      </c>
    </row>
    <row r="129" spans="1:68" ht="18.600000000000001" outlineLevel="1" thickBot="1" x14ac:dyDescent="0.35">
      <c r="A129" s="152"/>
      <c r="B129" s="60" t="s">
        <v>102</v>
      </c>
      <c r="C129" s="66">
        <f>'03.2024ΕΛ'!C129</f>
        <v>282499</v>
      </c>
      <c r="D129" s="61">
        <f>'03.2024ΕΛ'!D129</f>
        <v>0</v>
      </c>
      <c r="E129" s="61">
        <f>'03.2024ΕΛ'!E129</f>
        <v>316400658</v>
      </c>
      <c r="F129" s="159">
        <f>'03.2024ΕΛ'!F129</f>
        <v>1120.0062938275887</v>
      </c>
      <c r="G129" s="64">
        <f>'03.2024ΕΛ'!G129</f>
        <v>3969392.33</v>
      </c>
      <c r="H129" s="65">
        <f>'03.2024ΕΛ'!H129</f>
        <v>14.050996038924032</v>
      </c>
      <c r="I129" s="66">
        <f>'03.2024ΕΛ'!I129</f>
        <v>121522</v>
      </c>
      <c r="J129" s="61">
        <f>'03.2024ΕΛ'!J129</f>
        <v>2</v>
      </c>
      <c r="K129" s="61">
        <f>'03.2024ΕΛ'!K129</f>
        <v>194773224</v>
      </c>
      <c r="L129" s="159">
        <f>'03.2024ΕΛ'!L129</f>
        <v>1602.755208847635</v>
      </c>
      <c r="M129" s="64">
        <f>'03.2024ΕΛ'!M129</f>
        <v>2490385.5499999993</v>
      </c>
      <c r="N129" s="65">
        <f>'03.2024ΕΛ'!N129</f>
        <v>20.492952420920965</v>
      </c>
      <c r="O129" s="66">
        <f>'03.2024ΕΛ'!O129</f>
        <v>197475</v>
      </c>
      <c r="P129" s="61">
        <f>'03.2024ΕΛ'!P129</f>
        <v>0</v>
      </c>
      <c r="Q129" s="61">
        <f>'03.2024ΕΛ'!Q129</f>
        <v>417775031</v>
      </c>
      <c r="R129" s="159">
        <f>'03.2024ΕΛ'!R129</f>
        <v>2115.5844081529308</v>
      </c>
      <c r="S129" s="64">
        <f>'03.2024ΕΛ'!S129</f>
        <v>6302625.1600000001</v>
      </c>
      <c r="T129" s="65">
        <f>'03.2024ΕΛ'!T129</f>
        <v>31.916066134953791</v>
      </c>
      <c r="U129" s="66">
        <f>'03.2024ΕΛ'!U129</f>
        <v>1309</v>
      </c>
      <c r="V129" s="61">
        <f>'03.2024ΕΛ'!V129</f>
        <v>0</v>
      </c>
      <c r="W129" s="61">
        <f>'03.2024ΕΛ'!W129</f>
        <v>132660092</v>
      </c>
      <c r="X129" s="159">
        <f>'03.2024ΕΛ'!X129</f>
        <v>101344.60809778457</v>
      </c>
      <c r="Y129" s="64">
        <f>'03.2024ΕΛ'!Y129</f>
        <v>377406.58</v>
      </c>
      <c r="Z129" s="65">
        <f>'03.2024ΕΛ'!Z129</f>
        <v>288.31671504965624</v>
      </c>
      <c r="AA129" s="66">
        <f>'03.2024ΕΛ'!AA129</f>
        <v>2655</v>
      </c>
      <c r="AB129" s="61">
        <f>'03.2024ΕΛ'!AB129</f>
        <v>0</v>
      </c>
      <c r="AC129" s="61">
        <f>'03.2024ΕΛ'!AC129</f>
        <v>71377137</v>
      </c>
      <c r="AD129" s="159">
        <f>'03.2024ΕΛ'!AD129</f>
        <v>26884.044067796611</v>
      </c>
      <c r="AE129" s="64">
        <f>'03.2024ΕΛ'!AE129</f>
        <v>261552.13999999998</v>
      </c>
      <c r="AF129" s="65">
        <f>'03.2024ΕΛ'!AF129</f>
        <v>98.513047080979277</v>
      </c>
      <c r="AG129" s="66">
        <f>'03.2024ΕΛ'!AG129</f>
        <v>1246</v>
      </c>
      <c r="AH129" s="61">
        <f>'03.2024ΕΛ'!AH129</f>
        <v>0</v>
      </c>
      <c r="AI129" s="61">
        <f>'03.2024ΕΛ'!AI129</f>
        <v>63426075</v>
      </c>
      <c r="AJ129" s="159">
        <f>'03.2024ΕΛ'!AJ129</f>
        <v>50903.752006420546</v>
      </c>
      <c r="AK129" s="64">
        <f>'03.2024ΕΛ'!AK129</f>
        <v>233243.02000000002</v>
      </c>
      <c r="AL129" s="65">
        <f>'03.2024ΕΛ'!AL129</f>
        <v>187.19343499197433</v>
      </c>
      <c r="AM129" s="66">
        <f>'03.2024ΕΛ'!AM129</f>
        <v>0</v>
      </c>
      <c r="AN129" s="61">
        <f>'03.2024ΕΛ'!AN129</f>
        <v>0</v>
      </c>
      <c r="AO129" s="61">
        <f>'03.2024ΕΛ'!AO129</f>
        <v>0</v>
      </c>
      <c r="AP129" s="159">
        <f>'03.2024ΕΛ'!AP129</f>
        <v>0</v>
      </c>
      <c r="AQ129" s="64">
        <f>'03.2024ΕΛ'!AQ129</f>
        <v>0</v>
      </c>
      <c r="AR129" s="65">
        <f>'03.2024ΕΛ'!AR129</f>
        <v>0</v>
      </c>
      <c r="AS129" s="66">
        <f>'03.2024ΕΛ'!AS129</f>
        <v>0</v>
      </c>
      <c r="AT129" s="61">
        <f>'03.2024ΕΛ'!AT129</f>
        <v>0</v>
      </c>
      <c r="AU129" s="61">
        <f>'03.2024ΕΛ'!AU129</f>
        <v>0</v>
      </c>
      <c r="AV129" s="159">
        <f>'03.2024ΕΛ'!AV129</f>
        <v>0</v>
      </c>
      <c r="AW129" s="64">
        <f>'03.2024ΕΛ'!AW129</f>
        <v>0</v>
      </c>
      <c r="AX129" s="65">
        <f>'03.2024ΕΛ'!AX129</f>
        <v>0</v>
      </c>
      <c r="AY129" s="66">
        <f>'03.2024ΕΛ'!AY129</f>
        <v>0</v>
      </c>
      <c r="AZ129" s="61">
        <f>'03.2024ΕΛ'!AZ129</f>
        <v>0</v>
      </c>
      <c r="BA129" s="61">
        <f>'03.2024ΕΛ'!BA129</f>
        <v>0</v>
      </c>
      <c r="BB129" s="159">
        <f>'03.2024ΕΛ'!BB129</f>
        <v>0</v>
      </c>
      <c r="BC129" s="64">
        <f>'03.2024ΕΛ'!BC129</f>
        <v>0</v>
      </c>
      <c r="BD129" s="65">
        <f>'03.2024ΕΛ'!BD129</f>
        <v>0</v>
      </c>
      <c r="BE129" s="66">
        <f>'03.2024ΕΛ'!BE129</f>
        <v>1</v>
      </c>
      <c r="BF129" s="61">
        <f>'03.2024ΕΛ'!BF129</f>
        <v>0</v>
      </c>
      <c r="BG129" s="61">
        <f>'03.2024ΕΛ'!BG129</f>
        <v>4218100</v>
      </c>
      <c r="BH129" s="159">
        <f>'03.2024ΕΛ'!BH129</f>
        <v>4218100</v>
      </c>
      <c r="BI129" s="64">
        <f>'03.2024ΕΛ'!BI129</f>
        <v>10282.99</v>
      </c>
      <c r="BJ129" s="65">
        <f>'03.2024ΕΛ'!BJ129</f>
        <v>10282.99</v>
      </c>
      <c r="BK129" s="66">
        <f>'03.2024ΕΛ'!BK129</f>
        <v>606707</v>
      </c>
      <c r="BL129" s="61">
        <f>'03.2024ΕΛ'!BL129</f>
        <v>2</v>
      </c>
      <c r="BM129" s="61">
        <f>'03.2024ΕΛ'!BM129</f>
        <v>1200630317</v>
      </c>
      <c r="BN129" s="159">
        <f>IFERROR(BM129/(BK129+BL129),0)</f>
        <v>1978.9228724149468</v>
      </c>
      <c r="BO129" s="64">
        <f>SUM(BO124:BO127)</f>
        <v>0</v>
      </c>
      <c r="BP129" s="65">
        <f>IFERROR(BO129/(BK129+BL129),0)</f>
        <v>0</v>
      </c>
    </row>
    <row r="130" spans="1:68" x14ac:dyDescent="0.3">
      <c r="R130" s="34"/>
    </row>
    <row r="132" spans="1:68" x14ac:dyDescent="0.3">
      <c r="B132" s="72" t="s">
        <v>54</v>
      </c>
      <c r="M132" s="34"/>
    </row>
    <row r="133" spans="1:68" s="6" customFormat="1" x14ac:dyDescent="0.3">
      <c r="C133" s="17"/>
      <c r="E133" s="5"/>
      <c r="F133" s="5"/>
      <c r="G133" s="186"/>
      <c r="H133" s="186"/>
      <c r="K133" s="5"/>
      <c r="L133" s="32"/>
      <c r="M133" s="5"/>
      <c r="N133" s="34"/>
      <c r="O133" s="5"/>
      <c r="P133" s="5"/>
      <c r="Q133" s="5"/>
      <c r="R133" s="5"/>
      <c r="S133" s="186"/>
      <c r="T133" s="186"/>
      <c r="U133" s="5"/>
      <c r="V133" s="5"/>
      <c r="W133" s="5"/>
      <c r="X133" s="5"/>
      <c r="Y133" s="186"/>
      <c r="Z133" s="186"/>
      <c r="AA133" s="5"/>
      <c r="AB133" s="5"/>
      <c r="AC133" s="5"/>
      <c r="AD133" s="5"/>
      <c r="AE133" s="186"/>
      <c r="AF133" s="186"/>
      <c r="AG133" s="5"/>
      <c r="AH133" s="5"/>
      <c r="AI133" s="5"/>
      <c r="AJ133" s="5"/>
      <c r="AK133" s="186"/>
      <c r="AL133" s="186"/>
      <c r="AM133" s="5"/>
      <c r="AN133" s="5"/>
      <c r="AO133" s="5"/>
      <c r="AP133" s="5"/>
      <c r="AQ133" s="186"/>
      <c r="AR133" s="186"/>
      <c r="AS133" s="5"/>
      <c r="AT133" s="5"/>
      <c r="AU133" s="5"/>
      <c r="AV133" s="5"/>
      <c r="AW133" s="186"/>
      <c r="AX133" s="186"/>
      <c r="AY133" s="5"/>
      <c r="AZ133" s="5"/>
      <c r="BA133" s="5"/>
      <c r="BB133" s="5"/>
      <c r="BC133" s="186"/>
      <c r="BD133" s="186"/>
      <c r="BE133" s="5"/>
      <c r="BF133" s="5"/>
      <c r="BG133" s="5"/>
      <c r="BH133" s="5"/>
      <c r="BI133" s="186"/>
      <c r="BJ133" s="186"/>
      <c r="BK133" s="5"/>
      <c r="BL133" s="5"/>
      <c r="BM133" s="198"/>
      <c r="BN133" s="198"/>
      <c r="BO133" s="186"/>
      <c r="BP133" s="186"/>
    </row>
    <row r="136" spans="1:68" x14ac:dyDescent="0.3">
      <c r="D136" s="17"/>
    </row>
  </sheetData>
  <sheetProtection algorithmName="SHA-512" hashValue="N7jwuQeX5vAbVKv0frTKRzC9f+VqOgaLwRigmArbqYU6EC0Pua6/ckr1UxcK9cQvDUv1YCtHQht5cVjgUW8xMA==" saltValue="10QC+vcOxhJyM4WvErM9yg==" spinCount="100000" sheet="1" objects="1" scenarios="1"/>
  <mergeCells count="49">
    <mergeCell ref="O4:T4"/>
    <mergeCell ref="A2:K2"/>
    <mergeCell ref="A3:B3"/>
    <mergeCell ref="A4:B4"/>
    <mergeCell ref="C4:H4"/>
    <mergeCell ref="I4:N4"/>
    <mergeCell ref="BE4:BJ4"/>
    <mergeCell ref="BK4:BP4"/>
    <mergeCell ref="A5:A8"/>
    <mergeCell ref="B5:B8"/>
    <mergeCell ref="C5:D5"/>
    <mergeCell ref="I5:J5"/>
    <mergeCell ref="O5:P5"/>
    <mergeCell ref="U5:V5"/>
    <mergeCell ref="AA5:AB5"/>
    <mergeCell ref="AG5:AH5"/>
    <mergeCell ref="U4:Z4"/>
    <mergeCell ref="AA4:AF4"/>
    <mergeCell ref="AG4:AL4"/>
    <mergeCell ref="AM4:AR4"/>
    <mergeCell ref="AS4:AX4"/>
    <mergeCell ref="AY4:BD4"/>
    <mergeCell ref="C6:D6"/>
    <mergeCell ref="I6:J6"/>
    <mergeCell ref="O6:P6"/>
    <mergeCell ref="U6:V6"/>
    <mergeCell ref="AA6:AB6"/>
    <mergeCell ref="BE6:BF6"/>
    <mergeCell ref="BK6:BL6"/>
    <mergeCell ref="AM5:AN5"/>
    <mergeCell ref="AS5:AT5"/>
    <mergeCell ref="AY5:AZ5"/>
    <mergeCell ref="BE5:BF5"/>
    <mergeCell ref="BK5:BL5"/>
    <mergeCell ref="AG6:AH6"/>
    <mergeCell ref="AM6:AN6"/>
    <mergeCell ref="AS6:AT6"/>
    <mergeCell ref="AY6:AZ6"/>
    <mergeCell ref="AM7:AN7"/>
    <mergeCell ref="AS7:AT7"/>
    <mergeCell ref="AY7:AZ7"/>
    <mergeCell ref="BE7:BF7"/>
    <mergeCell ref="BK7:BL7"/>
    <mergeCell ref="C7:D7"/>
    <mergeCell ref="I7:J7"/>
    <mergeCell ref="O7:P7"/>
    <mergeCell ref="U7:V7"/>
    <mergeCell ref="AA7:AB7"/>
    <mergeCell ref="AG7:AH7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39B6-E49F-463A-9C47-F881B6BFC312}">
  <dimension ref="A1:L22"/>
  <sheetViews>
    <sheetView workbookViewId="0">
      <selection activeCell="J1" sqref="J1:J19"/>
    </sheetView>
  </sheetViews>
  <sheetFormatPr defaultRowHeight="14.4" x14ac:dyDescent="0.3"/>
  <cols>
    <col min="1" max="1" width="3" bestFit="1" customWidth="1"/>
    <col min="2" max="2" width="56.109375" bestFit="1" customWidth="1"/>
    <col min="4" max="4" width="5.88671875" bestFit="1" customWidth="1"/>
    <col min="5" max="5" width="2" bestFit="1" customWidth="1"/>
    <col min="6" max="6" width="3.109375" bestFit="1" customWidth="1"/>
    <col min="7" max="7" width="3.33203125" bestFit="1" customWidth="1"/>
    <col min="8" max="8" width="2" bestFit="1" customWidth="1"/>
  </cols>
  <sheetData>
    <row r="1" spans="1:12" x14ac:dyDescent="0.3">
      <c r="A1">
        <v>3</v>
      </c>
      <c r="B1" t="s">
        <v>155</v>
      </c>
      <c r="J1" t="e">
        <f>_xlfn.XLOOKUP(K1,A:A,B:B)</f>
        <v>#N/A</v>
      </c>
      <c r="K1">
        <v>1</v>
      </c>
      <c r="L1" t="s">
        <v>26</v>
      </c>
    </row>
    <row r="2" spans="1:12" x14ac:dyDescent="0.3">
      <c r="A2">
        <v>7</v>
      </c>
      <c r="B2" t="s">
        <v>156</v>
      </c>
      <c r="J2" t="e">
        <f t="shared" ref="J2:J19" si="0">_xlfn.XLOOKUP(K2,A:A,B:B)</f>
        <v>#N/A</v>
      </c>
      <c r="K2">
        <v>2</v>
      </c>
      <c r="L2" t="s">
        <v>32</v>
      </c>
    </row>
    <row r="3" spans="1:12" x14ac:dyDescent="0.3">
      <c r="A3">
        <v>6</v>
      </c>
      <c r="B3" t="s">
        <v>157</v>
      </c>
      <c r="J3" t="str">
        <f t="shared" si="0"/>
        <v>ΔΕΠΑ ΕΜΠΟΡΙΑΣ A.E</v>
      </c>
      <c r="K3">
        <v>3</v>
      </c>
      <c r="L3" t="s">
        <v>33</v>
      </c>
    </row>
    <row r="4" spans="1:12" x14ac:dyDescent="0.3">
      <c r="A4">
        <v>9</v>
      </c>
      <c r="B4" t="s">
        <v>170</v>
      </c>
      <c r="J4" t="str">
        <f t="shared" si="0"/>
        <v>ΔΕΗ A.E.</v>
      </c>
      <c r="K4">
        <v>4</v>
      </c>
      <c r="L4" t="s">
        <v>34</v>
      </c>
    </row>
    <row r="5" spans="1:12" x14ac:dyDescent="0.3">
      <c r="B5" t="s">
        <v>158</v>
      </c>
      <c r="J5" t="str">
        <f t="shared" si="0"/>
        <v>ΕΛΙΝΟΙΛ - ΕΛΛΗΝΙΚΗ ΕΤΑΙΡΙΑ ΠΕΤΡΕΛΑΙΩΝ A.E</v>
      </c>
      <c r="K5">
        <v>5</v>
      </c>
      <c r="L5" t="s">
        <v>35</v>
      </c>
    </row>
    <row r="6" spans="1:12" x14ac:dyDescent="0.3">
      <c r="A6">
        <v>12</v>
      </c>
      <c r="B6" t="s">
        <v>159</v>
      </c>
      <c r="J6" t="str">
        <f t="shared" si="0"/>
        <v>ΕΤΑΙΡΕΙΑ ΠΑΡΟΧΗΣ ΑΕΡΙΟΥ ΑΤΤΙΚΗΣ ΜΑΕ</v>
      </c>
      <c r="K6">
        <v>6</v>
      </c>
      <c r="L6" t="s">
        <v>36</v>
      </c>
    </row>
    <row r="7" spans="1:12" x14ac:dyDescent="0.3">
      <c r="A7">
        <v>15</v>
      </c>
      <c r="B7" t="s">
        <v>45</v>
      </c>
      <c r="J7" t="str">
        <f t="shared" si="0"/>
        <v>ΕΤΑΙΡΕΙΑ ΠΡΟΜΗΘΕΙΑΣ ΑΕΡΙΟΥ ΘΕΣΣΑΛΟΝΙΚΗΣ ΘΕΣΣΑΛΙΑΣ M.A.E.</v>
      </c>
      <c r="K7">
        <v>7</v>
      </c>
      <c r="L7" t="s">
        <v>37</v>
      </c>
    </row>
    <row r="8" spans="1:12" x14ac:dyDescent="0.3">
      <c r="A8">
        <v>17</v>
      </c>
      <c r="B8" t="s">
        <v>49</v>
      </c>
      <c r="J8" t="str">
        <f t="shared" si="0"/>
        <v>ΕΦΑ ΕΝΕΡΓΕΙΑΚΉ ΕΤΑΙΡΕΙΑ Φ.Α. ΑΕ.</v>
      </c>
      <c r="K8">
        <v>8</v>
      </c>
      <c r="L8" t="s">
        <v>38</v>
      </c>
    </row>
    <row r="9" spans="1:12" x14ac:dyDescent="0.3">
      <c r="A9">
        <v>13</v>
      </c>
      <c r="B9" t="s">
        <v>160</v>
      </c>
      <c r="J9" t="str">
        <f t="shared" si="0"/>
        <v>ΗΡΩΝ ΜΟΝΟΠΡΟΣΩΠΗ A.E. ΕΝΕΡΓΕΙΑΚΩΝ ΥΠΗΡΕΣΙΩΝ</v>
      </c>
      <c r="K9">
        <v>9</v>
      </c>
      <c r="L9" t="s">
        <v>39</v>
      </c>
    </row>
    <row r="10" spans="1:12" x14ac:dyDescent="0.3">
      <c r="A10">
        <v>11</v>
      </c>
      <c r="B10" t="s">
        <v>161</v>
      </c>
      <c r="J10" t="str">
        <f t="shared" si="0"/>
        <v>ΜΟΤΟΡ ΟΙΛ</v>
      </c>
      <c r="K10">
        <v>10</v>
      </c>
      <c r="L10" t="s">
        <v>40</v>
      </c>
    </row>
    <row r="11" spans="1:12" x14ac:dyDescent="0.3">
      <c r="B11" t="s">
        <v>134</v>
      </c>
      <c r="J11" t="str">
        <f t="shared" si="0"/>
        <v>ΜΥΤΙΛΗΝΑΙΟΣ A.E. - ΟΜΙΛΟΣ ΕΠΙΧΕΙΡΗΣΕΩΝ</v>
      </c>
      <c r="K11">
        <v>11</v>
      </c>
      <c r="L11" t="s">
        <v>41</v>
      </c>
    </row>
    <row r="12" spans="1:12" x14ac:dyDescent="0.3">
      <c r="A12">
        <v>8</v>
      </c>
      <c r="B12" t="s">
        <v>171</v>
      </c>
      <c r="J12" t="str">
        <f t="shared" si="0"/>
        <v>ΣΙΔΕΝΟΡ ΒΙΟΜΗΧΑΝΙΚΗ ΧΆΛΥΒΑ A.E</v>
      </c>
      <c r="K12">
        <v>12</v>
      </c>
      <c r="L12" t="s">
        <v>42</v>
      </c>
    </row>
    <row r="13" spans="1:12" x14ac:dyDescent="0.3">
      <c r="A13">
        <v>18</v>
      </c>
      <c r="B13" t="s">
        <v>50</v>
      </c>
      <c r="J13" t="str">
        <f t="shared" si="0"/>
        <v>ELPEDISON ΑΕ</v>
      </c>
      <c r="K13">
        <v>13</v>
      </c>
      <c r="L13" t="s">
        <v>43</v>
      </c>
    </row>
    <row r="14" spans="1:12" x14ac:dyDescent="0.3">
      <c r="A14">
        <v>16</v>
      </c>
      <c r="B14" t="s">
        <v>162</v>
      </c>
      <c r="J14" t="e">
        <f t="shared" si="0"/>
        <v>#N/A</v>
      </c>
      <c r="K14">
        <v>14</v>
      </c>
      <c r="L14" t="s">
        <v>44</v>
      </c>
    </row>
    <row r="15" spans="1:12" x14ac:dyDescent="0.3">
      <c r="B15" t="s">
        <v>163</v>
      </c>
      <c r="J15" t="str">
        <f t="shared" si="0"/>
        <v>GREENSTEEL - CEDALION COMMODITIES A.E.</v>
      </c>
      <c r="K15">
        <v>15</v>
      </c>
      <c r="L15" t="s">
        <v>45</v>
      </c>
    </row>
    <row r="16" spans="1:12" x14ac:dyDescent="0.3">
      <c r="A16">
        <v>5</v>
      </c>
      <c r="B16" t="s">
        <v>164</v>
      </c>
      <c r="J16" t="str">
        <f t="shared" si="0"/>
        <v>NRG TRADING HOUSE A.E.</v>
      </c>
      <c r="K16">
        <v>16</v>
      </c>
      <c r="L16" t="s">
        <v>48</v>
      </c>
    </row>
    <row r="17" spans="1:12" x14ac:dyDescent="0.3">
      <c r="B17" t="s">
        <v>165</v>
      </c>
      <c r="J17" t="str">
        <f t="shared" si="0"/>
        <v>SOVEL A.E. ΕΛΛΗΝΙΚΗ ΕΤΑΙΡΙΑ ΕΠΕΞΕΡΓΑΣΙΑΣ ΧΑΛΥΒΟΣ</v>
      </c>
      <c r="K17">
        <v>17</v>
      </c>
      <c r="L17" t="s">
        <v>49</v>
      </c>
    </row>
    <row r="18" spans="1:12" x14ac:dyDescent="0.3">
      <c r="A18">
        <v>4</v>
      </c>
      <c r="B18" t="s">
        <v>166</v>
      </c>
      <c r="J18" t="str">
        <f t="shared" si="0"/>
        <v>VOLTERRA A.E.</v>
      </c>
      <c r="K18">
        <v>18</v>
      </c>
      <c r="L18" t="s">
        <v>50</v>
      </c>
    </row>
    <row r="19" spans="1:12" x14ac:dyDescent="0.3">
      <c r="B19" t="s">
        <v>167</v>
      </c>
      <c r="J19" t="str">
        <f t="shared" si="0"/>
        <v>VOLTON A.E</v>
      </c>
      <c r="K19">
        <v>19</v>
      </c>
      <c r="L19" t="s">
        <v>51</v>
      </c>
    </row>
    <row r="20" spans="1:12" x14ac:dyDescent="0.3">
      <c r="A20">
        <v>10</v>
      </c>
      <c r="B20" t="s">
        <v>172</v>
      </c>
    </row>
    <row r="21" spans="1:12" x14ac:dyDescent="0.3">
      <c r="A21">
        <v>19</v>
      </c>
      <c r="B21" t="s">
        <v>168</v>
      </c>
    </row>
    <row r="22" spans="1:12" x14ac:dyDescent="0.3">
      <c r="B22" t="s">
        <v>169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A5CF-0EA3-4684-9857-75B1A8F7F906}">
  <dimension ref="A1"/>
  <sheetViews>
    <sheetView workbookViewId="0">
      <selection activeCell="O108" sqref="O108"/>
    </sheetView>
  </sheetViews>
  <sheetFormatPr defaultRowHeight="14.4" x14ac:dyDescent="0.3"/>
  <sheetData/>
  <pageMargins left="0.7" right="0.7" top="0.75" bottom="0.75" header="0.3" footer="0.3"/>
  <pageSetup paperSize="9" orientation="portrait" r:id="rId1"/>
  <headerFooter>
    <oddFooter>&amp;C&amp;1#&amp;"Calibri"&amp;8&amp;K000000ΕΔΑ ΘΕΣΣΑΛΟΝΙΚΗΣ - ΘΕΣΣΑΛΙΑΣ Α.Ε. | ΕΣΩΤΕΡΙΚΗΣ ΧΡΗΣΗΣ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049D0-629D-458D-863C-F728257FD7F3}">
  <dimension ref="A1"/>
  <sheetViews>
    <sheetView workbookViewId="0">
      <selection activeCell="O108" sqref="O108"/>
    </sheetView>
  </sheetViews>
  <sheetFormatPr defaultRowHeight="14.4" x14ac:dyDescent="0.3"/>
  <sheetData/>
  <pageMargins left="0.7" right="0.7" top="0.75" bottom="0.75" header="0.3" footer="0.3"/>
  <pageSetup paperSize="9" orientation="portrait" r:id="rId1"/>
  <headerFooter>
    <oddFooter>&amp;C&amp;1#&amp;"Calibri"&amp;8&amp;K000000ΕΔΑ ΘΕΣΣΑΛΟΝΙΚΗΣ - ΘΕΣΣΑΛΙΑΣ Α.Ε. | ΕΣΩΤΕΡΙΚΗΣ ΧΡΗΣΗΣ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D4A30-EC68-4813-8D33-1336CD4459C5}">
  <dimension ref="A1:AK113"/>
  <sheetViews>
    <sheetView topLeftCell="J90" zoomScale="70" zoomScaleNormal="70" workbookViewId="0">
      <selection activeCell="T106" sqref="T106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4" width="16.33203125" style="6" customWidth="1"/>
    <col min="5" max="5" width="16.33203125" style="5" customWidth="1"/>
    <col min="6" max="6" width="14.33203125" style="5" customWidth="1"/>
    <col min="7" max="7" width="16.109375" style="5" customWidth="1"/>
    <col min="8" max="8" width="16" style="5" customWidth="1"/>
    <col min="9" max="10" width="16.33203125" style="6" customWidth="1"/>
    <col min="11" max="11" width="16.33203125" style="5" customWidth="1"/>
    <col min="12" max="12" width="14.5546875" style="32" customWidth="1"/>
    <col min="13" max="13" width="16.33203125" style="5" customWidth="1"/>
    <col min="14" max="14" width="16" style="34" customWidth="1"/>
    <col min="15" max="16" width="16.33203125" style="6" customWidth="1"/>
    <col min="17" max="17" width="16.33203125" style="126" customWidth="1"/>
    <col min="18" max="18" width="14.5546875" style="32" customWidth="1"/>
    <col min="19" max="19" width="16.33203125" style="5" customWidth="1"/>
    <col min="20" max="20" width="16" style="34" customWidth="1"/>
    <col min="21" max="23" width="20.5546875" style="11" customWidth="1"/>
    <col min="24" max="24" width="12" style="5" bestFit="1" customWidth="1"/>
    <col min="25" max="33" width="8.88671875" style="5"/>
    <col min="34" max="34" width="10.109375" style="5" bestFit="1" customWidth="1"/>
    <col min="35" max="216" width="8.88671875" style="5"/>
    <col min="217" max="217" width="5.109375" style="5" customWidth="1"/>
    <col min="218" max="218" width="59" style="5" customWidth="1"/>
    <col min="219" max="219" width="36.6640625" style="5" customWidth="1"/>
    <col min="220" max="220" width="16.109375" style="5" customWidth="1"/>
    <col min="221" max="221" width="25.109375" style="5" customWidth="1"/>
    <col min="222" max="222" width="33.6640625" style="5" customWidth="1"/>
    <col min="223" max="223" width="48.6640625" style="5" customWidth="1"/>
    <col min="224" max="472" width="8.88671875" style="5"/>
    <col min="473" max="473" width="5.109375" style="5" customWidth="1"/>
    <col min="474" max="474" width="59" style="5" customWidth="1"/>
    <col min="475" max="475" width="36.6640625" style="5" customWidth="1"/>
    <col min="476" max="476" width="16.109375" style="5" customWidth="1"/>
    <col min="477" max="477" width="25.109375" style="5" customWidth="1"/>
    <col min="478" max="478" width="33.6640625" style="5" customWidth="1"/>
    <col min="479" max="479" width="48.6640625" style="5" customWidth="1"/>
    <col min="480" max="728" width="8.88671875" style="5"/>
    <col min="729" max="729" width="5.109375" style="5" customWidth="1"/>
    <col min="730" max="730" width="59" style="5" customWidth="1"/>
    <col min="731" max="731" width="36.6640625" style="5" customWidth="1"/>
    <col min="732" max="732" width="16.109375" style="5" customWidth="1"/>
    <col min="733" max="733" width="25.109375" style="5" customWidth="1"/>
    <col min="734" max="734" width="33.6640625" style="5" customWidth="1"/>
    <col min="735" max="735" width="48.6640625" style="5" customWidth="1"/>
    <col min="736" max="984" width="8.88671875" style="5"/>
    <col min="985" max="985" width="5.109375" style="5" customWidth="1"/>
    <col min="986" max="986" width="59" style="5" customWidth="1"/>
    <col min="987" max="987" width="36.6640625" style="5" customWidth="1"/>
    <col min="988" max="988" width="16.109375" style="5" customWidth="1"/>
    <col min="989" max="989" width="25.109375" style="5" customWidth="1"/>
    <col min="990" max="990" width="33.6640625" style="5" customWidth="1"/>
    <col min="991" max="991" width="48.6640625" style="5" customWidth="1"/>
    <col min="992" max="1240" width="8.88671875" style="5"/>
    <col min="1241" max="1241" width="5.109375" style="5" customWidth="1"/>
    <col min="1242" max="1242" width="59" style="5" customWidth="1"/>
    <col min="1243" max="1243" width="36.6640625" style="5" customWidth="1"/>
    <col min="1244" max="1244" width="16.109375" style="5" customWidth="1"/>
    <col min="1245" max="1245" width="25.109375" style="5" customWidth="1"/>
    <col min="1246" max="1246" width="33.6640625" style="5" customWidth="1"/>
    <col min="1247" max="1247" width="48.6640625" style="5" customWidth="1"/>
    <col min="1248" max="1496" width="8.88671875" style="5"/>
    <col min="1497" max="1497" width="5.109375" style="5" customWidth="1"/>
    <col min="1498" max="1498" width="59" style="5" customWidth="1"/>
    <col min="1499" max="1499" width="36.6640625" style="5" customWidth="1"/>
    <col min="1500" max="1500" width="16.109375" style="5" customWidth="1"/>
    <col min="1501" max="1501" width="25.109375" style="5" customWidth="1"/>
    <col min="1502" max="1502" width="33.6640625" style="5" customWidth="1"/>
    <col min="1503" max="1503" width="48.6640625" style="5" customWidth="1"/>
    <col min="1504" max="1752" width="8.88671875" style="5"/>
    <col min="1753" max="1753" width="5.109375" style="5" customWidth="1"/>
    <col min="1754" max="1754" width="59" style="5" customWidth="1"/>
    <col min="1755" max="1755" width="36.6640625" style="5" customWidth="1"/>
    <col min="1756" max="1756" width="16.109375" style="5" customWidth="1"/>
    <col min="1757" max="1757" width="25.109375" style="5" customWidth="1"/>
    <col min="1758" max="1758" width="33.6640625" style="5" customWidth="1"/>
    <col min="1759" max="1759" width="48.6640625" style="5" customWidth="1"/>
    <col min="1760" max="2008" width="8.88671875" style="5"/>
    <col min="2009" max="2009" width="5.109375" style="5" customWidth="1"/>
    <col min="2010" max="2010" width="59" style="5" customWidth="1"/>
    <col min="2011" max="2011" width="36.6640625" style="5" customWidth="1"/>
    <col min="2012" max="2012" width="16.109375" style="5" customWidth="1"/>
    <col min="2013" max="2013" width="25.109375" style="5" customWidth="1"/>
    <col min="2014" max="2014" width="33.6640625" style="5" customWidth="1"/>
    <col min="2015" max="2015" width="48.6640625" style="5" customWidth="1"/>
    <col min="2016" max="2264" width="8.88671875" style="5"/>
    <col min="2265" max="2265" width="5.109375" style="5" customWidth="1"/>
    <col min="2266" max="2266" width="59" style="5" customWidth="1"/>
    <col min="2267" max="2267" width="36.6640625" style="5" customWidth="1"/>
    <col min="2268" max="2268" width="16.109375" style="5" customWidth="1"/>
    <col min="2269" max="2269" width="25.109375" style="5" customWidth="1"/>
    <col min="2270" max="2270" width="33.6640625" style="5" customWidth="1"/>
    <col min="2271" max="2271" width="48.6640625" style="5" customWidth="1"/>
    <col min="2272" max="2520" width="8.88671875" style="5"/>
    <col min="2521" max="2521" width="5.109375" style="5" customWidth="1"/>
    <col min="2522" max="2522" width="59" style="5" customWidth="1"/>
    <col min="2523" max="2523" width="36.6640625" style="5" customWidth="1"/>
    <col min="2524" max="2524" width="16.109375" style="5" customWidth="1"/>
    <col min="2525" max="2525" width="25.109375" style="5" customWidth="1"/>
    <col min="2526" max="2526" width="33.6640625" style="5" customWidth="1"/>
    <col min="2527" max="2527" width="48.6640625" style="5" customWidth="1"/>
    <col min="2528" max="2776" width="8.88671875" style="5"/>
    <col min="2777" max="2777" width="5.109375" style="5" customWidth="1"/>
    <col min="2778" max="2778" width="59" style="5" customWidth="1"/>
    <col min="2779" max="2779" width="36.6640625" style="5" customWidth="1"/>
    <col min="2780" max="2780" width="16.109375" style="5" customWidth="1"/>
    <col min="2781" max="2781" width="25.109375" style="5" customWidth="1"/>
    <col min="2782" max="2782" width="33.6640625" style="5" customWidth="1"/>
    <col min="2783" max="2783" width="48.6640625" style="5" customWidth="1"/>
    <col min="2784" max="3032" width="8.88671875" style="5"/>
    <col min="3033" max="3033" width="5.109375" style="5" customWidth="1"/>
    <col min="3034" max="3034" width="59" style="5" customWidth="1"/>
    <col min="3035" max="3035" width="36.6640625" style="5" customWidth="1"/>
    <col min="3036" max="3036" width="16.109375" style="5" customWidth="1"/>
    <col min="3037" max="3037" width="25.109375" style="5" customWidth="1"/>
    <col min="3038" max="3038" width="33.6640625" style="5" customWidth="1"/>
    <col min="3039" max="3039" width="48.6640625" style="5" customWidth="1"/>
    <col min="3040" max="3288" width="8.88671875" style="5"/>
    <col min="3289" max="3289" width="5.109375" style="5" customWidth="1"/>
    <col min="3290" max="3290" width="59" style="5" customWidth="1"/>
    <col min="3291" max="3291" width="36.6640625" style="5" customWidth="1"/>
    <col min="3292" max="3292" width="16.109375" style="5" customWidth="1"/>
    <col min="3293" max="3293" width="25.109375" style="5" customWidth="1"/>
    <col min="3294" max="3294" width="33.6640625" style="5" customWidth="1"/>
    <col min="3295" max="3295" width="48.6640625" style="5" customWidth="1"/>
    <col min="3296" max="3544" width="8.88671875" style="5"/>
    <col min="3545" max="3545" width="5.109375" style="5" customWidth="1"/>
    <col min="3546" max="3546" width="59" style="5" customWidth="1"/>
    <col min="3547" max="3547" width="36.6640625" style="5" customWidth="1"/>
    <col min="3548" max="3548" width="16.109375" style="5" customWidth="1"/>
    <col min="3549" max="3549" width="25.109375" style="5" customWidth="1"/>
    <col min="3550" max="3550" width="33.6640625" style="5" customWidth="1"/>
    <col min="3551" max="3551" width="48.6640625" style="5" customWidth="1"/>
    <col min="3552" max="3800" width="8.88671875" style="5"/>
    <col min="3801" max="3801" width="5.109375" style="5" customWidth="1"/>
    <col min="3802" max="3802" width="59" style="5" customWidth="1"/>
    <col min="3803" max="3803" width="36.6640625" style="5" customWidth="1"/>
    <col min="3804" max="3804" width="16.109375" style="5" customWidth="1"/>
    <col min="3805" max="3805" width="25.109375" style="5" customWidth="1"/>
    <col min="3806" max="3806" width="33.6640625" style="5" customWidth="1"/>
    <col min="3807" max="3807" width="48.6640625" style="5" customWidth="1"/>
    <col min="3808" max="4056" width="8.88671875" style="5"/>
    <col min="4057" max="4057" width="5.109375" style="5" customWidth="1"/>
    <col min="4058" max="4058" width="59" style="5" customWidth="1"/>
    <col min="4059" max="4059" width="36.6640625" style="5" customWidth="1"/>
    <col min="4060" max="4060" width="16.109375" style="5" customWidth="1"/>
    <col min="4061" max="4061" width="25.109375" style="5" customWidth="1"/>
    <col min="4062" max="4062" width="33.6640625" style="5" customWidth="1"/>
    <col min="4063" max="4063" width="48.6640625" style="5" customWidth="1"/>
    <col min="4064" max="4312" width="8.88671875" style="5"/>
    <col min="4313" max="4313" width="5.109375" style="5" customWidth="1"/>
    <col min="4314" max="4314" width="59" style="5" customWidth="1"/>
    <col min="4315" max="4315" width="36.6640625" style="5" customWidth="1"/>
    <col min="4316" max="4316" width="16.109375" style="5" customWidth="1"/>
    <col min="4317" max="4317" width="25.109375" style="5" customWidth="1"/>
    <col min="4318" max="4318" width="33.6640625" style="5" customWidth="1"/>
    <col min="4319" max="4319" width="48.6640625" style="5" customWidth="1"/>
    <col min="4320" max="4568" width="8.88671875" style="5"/>
    <col min="4569" max="4569" width="5.109375" style="5" customWidth="1"/>
    <col min="4570" max="4570" width="59" style="5" customWidth="1"/>
    <col min="4571" max="4571" width="36.6640625" style="5" customWidth="1"/>
    <col min="4572" max="4572" width="16.109375" style="5" customWidth="1"/>
    <col min="4573" max="4573" width="25.109375" style="5" customWidth="1"/>
    <col min="4574" max="4574" width="33.6640625" style="5" customWidth="1"/>
    <col min="4575" max="4575" width="48.6640625" style="5" customWidth="1"/>
    <col min="4576" max="4824" width="8.88671875" style="5"/>
    <col min="4825" max="4825" width="5.109375" style="5" customWidth="1"/>
    <col min="4826" max="4826" width="59" style="5" customWidth="1"/>
    <col min="4827" max="4827" width="36.6640625" style="5" customWidth="1"/>
    <col min="4828" max="4828" width="16.109375" style="5" customWidth="1"/>
    <col min="4829" max="4829" width="25.109375" style="5" customWidth="1"/>
    <col min="4830" max="4830" width="33.6640625" style="5" customWidth="1"/>
    <col min="4831" max="4831" width="48.6640625" style="5" customWidth="1"/>
    <col min="4832" max="5080" width="8.88671875" style="5"/>
    <col min="5081" max="5081" width="5.109375" style="5" customWidth="1"/>
    <col min="5082" max="5082" width="59" style="5" customWidth="1"/>
    <col min="5083" max="5083" width="36.6640625" style="5" customWidth="1"/>
    <col min="5084" max="5084" width="16.109375" style="5" customWidth="1"/>
    <col min="5085" max="5085" width="25.109375" style="5" customWidth="1"/>
    <col min="5086" max="5086" width="33.6640625" style="5" customWidth="1"/>
    <col min="5087" max="5087" width="48.6640625" style="5" customWidth="1"/>
    <col min="5088" max="5336" width="8.88671875" style="5"/>
    <col min="5337" max="5337" width="5.109375" style="5" customWidth="1"/>
    <col min="5338" max="5338" width="59" style="5" customWidth="1"/>
    <col min="5339" max="5339" width="36.6640625" style="5" customWidth="1"/>
    <col min="5340" max="5340" width="16.109375" style="5" customWidth="1"/>
    <col min="5341" max="5341" width="25.109375" style="5" customWidth="1"/>
    <col min="5342" max="5342" width="33.6640625" style="5" customWidth="1"/>
    <col min="5343" max="5343" width="48.6640625" style="5" customWidth="1"/>
    <col min="5344" max="5592" width="8.88671875" style="5"/>
    <col min="5593" max="5593" width="5.109375" style="5" customWidth="1"/>
    <col min="5594" max="5594" width="59" style="5" customWidth="1"/>
    <col min="5595" max="5595" width="36.6640625" style="5" customWidth="1"/>
    <col min="5596" max="5596" width="16.109375" style="5" customWidth="1"/>
    <col min="5597" max="5597" width="25.109375" style="5" customWidth="1"/>
    <col min="5598" max="5598" width="33.6640625" style="5" customWidth="1"/>
    <col min="5599" max="5599" width="48.6640625" style="5" customWidth="1"/>
    <col min="5600" max="5848" width="8.88671875" style="5"/>
    <col min="5849" max="5849" width="5.109375" style="5" customWidth="1"/>
    <col min="5850" max="5850" width="59" style="5" customWidth="1"/>
    <col min="5851" max="5851" width="36.6640625" style="5" customWidth="1"/>
    <col min="5852" max="5852" width="16.109375" style="5" customWidth="1"/>
    <col min="5853" max="5853" width="25.109375" style="5" customWidth="1"/>
    <col min="5854" max="5854" width="33.6640625" style="5" customWidth="1"/>
    <col min="5855" max="5855" width="48.6640625" style="5" customWidth="1"/>
    <col min="5856" max="6104" width="8.88671875" style="5"/>
    <col min="6105" max="6105" width="5.109375" style="5" customWidth="1"/>
    <col min="6106" max="6106" width="59" style="5" customWidth="1"/>
    <col min="6107" max="6107" width="36.6640625" style="5" customWidth="1"/>
    <col min="6108" max="6108" width="16.109375" style="5" customWidth="1"/>
    <col min="6109" max="6109" width="25.109375" style="5" customWidth="1"/>
    <col min="6110" max="6110" width="33.6640625" style="5" customWidth="1"/>
    <col min="6111" max="6111" width="48.6640625" style="5" customWidth="1"/>
    <col min="6112" max="6360" width="8.88671875" style="5"/>
    <col min="6361" max="6361" width="5.109375" style="5" customWidth="1"/>
    <col min="6362" max="6362" width="59" style="5" customWidth="1"/>
    <col min="6363" max="6363" width="36.6640625" style="5" customWidth="1"/>
    <col min="6364" max="6364" width="16.109375" style="5" customWidth="1"/>
    <col min="6365" max="6365" width="25.109375" style="5" customWidth="1"/>
    <col min="6366" max="6366" width="33.6640625" style="5" customWidth="1"/>
    <col min="6367" max="6367" width="48.6640625" style="5" customWidth="1"/>
    <col min="6368" max="6616" width="8.88671875" style="5"/>
    <col min="6617" max="6617" width="5.109375" style="5" customWidth="1"/>
    <col min="6618" max="6618" width="59" style="5" customWidth="1"/>
    <col min="6619" max="6619" width="36.6640625" style="5" customWidth="1"/>
    <col min="6620" max="6620" width="16.109375" style="5" customWidth="1"/>
    <col min="6621" max="6621" width="25.109375" style="5" customWidth="1"/>
    <col min="6622" max="6622" width="33.6640625" style="5" customWidth="1"/>
    <col min="6623" max="6623" width="48.6640625" style="5" customWidth="1"/>
    <col min="6624" max="6872" width="8.88671875" style="5"/>
    <col min="6873" max="6873" width="5.109375" style="5" customWidth="1"/>
    <col min="6874" max="6874" width="59" style="5" customWidth="1"/>
    <col min="6875" max="6875" width="36.6640625" style="5" customWidth="1"/>
    <col min="6876" max="6876" width="16.109375" style="5" customWidth="1"/>
    <col min="6877" max="6877" width="25.109375" style="5" customWidth="1"/>
    <col min="6878" max="6878" width="33.6640625" style="5" customWidth="1"/>
    <col min="6879" max="6879" width="48.6640625" style="5" customWidth="1"/>
    <col min="6880" max="7128" width="8.88671875" style="5"/>
    <col min="7129" max="7129" width="5.109375" style="5" customWidth="1"/>
    <col min="7130" max="7130" width="59" style="5" customWidth="1"/>
    <col min="7131" max="7131" width="36.6640625" style="5" customWidth="1"/>
    <col min="7132" max="7132" width="16.109375" style="5" customWidth="1"/>
    <col min="7133" max="7133" width="25.109375" style="5" customWidth="1"/>
    <col min="7134" max="7134" width="33.6640625" style="5" customWidth="1"/>
    <col min="7135" max="7135" width="48.6640625" style="5" customWidth="1"/>
    <col min="7136" max="7384" width="8.88671875" style="5"/>
    <col min="7385" max="7385" width="5.109375" style="5" customWidth="1"/>
    <col min="7386" max="7386" width="59" style="5" customWidth="1"/>
    <col min="7387" max="7387" width="36.6640625" style="5" customWidth="1"/>
    <col min="7388" max="7388" width="16.109375" style="5" customWidth="1"/>
    <col min="7389" max="7389" width="25.109375" style="5" customWidth="1"/>
    <col min="7390" max="7390" width="33.6640625" style="5" customWidth="1"/>
    <col min="7391" max="7391" width="48.6640625" style="5" customWidth="1"/>
    <col min="7392" max="7640" width="8.88671875" style="5"/>
    <col min="7641" max="7641" width="5.109375" style="5" customWidth="1"/>
    <col min="7642" max="7642" width="59" style="5" customWidth="1"/>
    <col min="7643" max="7643" width="36.6640625" style="5" customWidth="1"/>
    <col min="7644" max="7644" width="16.109375" style="5" customWidth="1"/>
    <col min="7645" max="7645" width="25.109375" style="5" customWidth="1"/>
    <col min="7646" max="7646" width="33.6640625" style="5" customWidth="1"/>
    <col min="7647" max="7647" width="48.6640625" style="5" customWidth="1"/>
    <col min="7648" max="7896" width="8.88671875" style="5"/>
    <col min="7897" max="7897" width="5.109375" style="5" customWidth="1"/>
    <col min="7898" max="7898" width="59" style="5" customWidth="1"/>
    <col min="7899" max="7899" width="36.6640625" style="5" customWidth="1"/>
    <col min="7900" max="7900" width="16.109375" style="5" customWidth="1"/>
    <col min="7901" max="7901" width="25.109375" style="5" customWidth="1"/>
    <col min="7902" max="7902" width="33.6640625" style="5" customWidth="1"/>
    <col min="7903" max="7903" width="48.6640625" style="5" customWidth="1"/>
    <col min="7904" max="8152" width="8.88671875" style="5"/>
    <col min="8153" max="8153" width="5.109375" style="5" customWidth="1"/>
    <col min="8154" max="8154" width="59" style="5" customWidth="1"/>
    <col min="8155" max="8155" width="36.6640625" style="5" customWidth="1"/>
    <col min="8156" max="8156" width="16.109375" style="5" customWidth="1"/>
    <col min="8157" max="8157" width="25.109375" style="5" customWidth="1"/>
    <col min="8158" max="8158" width="33.6640625" style="5" customWidth="1"/>
    <col min="8159" max="8159" width="48.6640625" style="5" customWidth="1"/>
    <col min="8160" max="8408" width="8.88671875" style="5"/>
    <col min="8409" max="8409" width="5.109375" style="5" customWidth="1"/>
    <col min="8410" max="8410" width="59" style="5" customWidth="1"/>
    <col min="8411" max="8411" width="36.6640625" style="5" customWidth="1"/>
    <col min="8412" max="8412" width="16.109375" style="5" customWidth="1"/>
    <col min="8413" max="8413" width="25.109375" style="5" customWidth="1"/>
    <col min="8414" max="8414" width="33.6640625" style="5" customWidth="1"/>
    <col min="8415" max="8415" width="48.6640625" style="5" customWidth="1"/>
    <col min="8416" max="8664" width="8.88671875" style="5"/>
    <col min="8665" max="8665" width="5.109375" style="5" customWidth="1"/>
    <col min="8666" max="8666" width="59" style="5" customWidth="1"/>
    <col min="8667" max="8667" width="36.6640625" style="5" customWidth="1"/>
    <col min="8668" max="8668" width="16.109375" style="5" customWidth="1"/>
    <col min="8669" max="8669" width="25.109375" style="5" customWidth="1"/>
    <col min="8670" max="8670" width="33.6640625" style="5" customWidth="1"/>
    <col min="8671" max="8671" width="48.6640625" style="5" customWidth="1"/>
    <col min="8672" max="8920" width="8.88671875" style="5"/>
    <col min="8921" max="8921" width="5.109375" style="5" customWidth="1"/>
    <col min="8922" max="8922" width="59" style="5" customWidth="1"/>
    <col min="8923" max="8923" width="36.6640625" style="5" customWidth="1"/>
    <col min="8924" max="8924" width="16.109375" style="5" customWidth="1"/>
    <col min="8925" max="8925" width="25.109375" style="5" customWidth="1"/>
    <col min="8926" max="8926" width="33.6640625" style="5" customWidth="1"/>
    <col min="8927" max="8927" width="48.6640625" style="5" customWidth="1"/>
    <col min="8928" max="9176" width="8.88671875" style="5"/>
    <col min="9177" max="9177" width="5.109375" style="5" customWidth="1"/>
    <col min="9178" max="9178" width="59" style="5" customWidth="1"/>
    <col min="9179" max="9179" width="36.6640625" style="5" customWidth="1"/>
    <col min="9180" max="9180" width="16.109375" style="5" customWidth="1"/>
    <col min="9181" max="9181" width="25.109375" style="5" customWidth="1"/>
    <col min="9182" max="9182" width="33.6640625" style="5" customWidth="1"/>
    <col min="9183" max="9183" width="48.6640625" style="5" customWidth="1"/>
    <col min="9184" max="9432" width="8.88671875" style="5"/>
    <col min="9433" max="9433" width="5.109375" style="5" customWidth="1"/>
    <col min="9434" max="9434" width="59" style="5" customWidth="1"/>
    <col min="9435" max="9435" width="36.6640625" style="5" customWidth="1"/>
    <col min="9436" max="9436" width="16.109375" style="5" customWidth="1"/>
    <col min="9437" max="9437" width="25.109375" style="5" customWidth="1"/>
    <col min="9438" max="9438" width="33.6640625" style="5" customWidth="1"/>
    <col min="9439" max="9439" width="48.6640625" style="5" customWidth="1"/>
    <col min="9440" max="9688" width="8.88671875" style="5"/>
    <col min="9689" max="9689" width="5.109375" style="5" customWidth="1"/>
    <col min="9690" max="9690" width="59" style="5" customWidth="1"/>
    <col min="9691" max="9691" width="36.6640625" style="5" customWidth="1"/>
    <col min="9692" max="9692" width="16.109375" style="5" customWidth="1"/>
    <col min="9693" max="9693" width="25.109375" style="5" customWidth="1"/>
    <col min="9694" max="9694" width="33.6640625" style="5" customWidth="1"/>
    <col min="9695" max="9695" width="48.6640625" style="5" customWidth="1"/>
    <col min="9696" max="9944" width="8.88671875" style="5"/>
    <col min="9945" max="9945" width="5.109375" style="5" customWidth="1"/>
    <col min="9946" max="9946" width="59" style="5" customWidth="1"/>
    <col min="9947" max="9947" width="36.6640625" style="5" customWidth="1"/>
    <col min="9948" max="9948" width="16.109375" style="5" customWidth="1"/>
    <col min="9949" max="9949" width="25.109375" style="5" customWidth="1"/>
    <col min="9950" max="9950" width="33.6640625" style="5" customWidth="1"/>
    <col min="9951" max="9951" width="48.6640625" style="5" customWidth="1"/>
    <col min="9952" max="10200" width="8.88671875" style="5"/>
    <col min="10201" max="10201" width="5.109375" style="5" customWidth="1"/>
    <col min="10202" max="10202" width="59" style="5" customWidth="1"/>
    <col min="10203" max="10203" width="36.6640625" style="5" customWidth="1"/>
    <col min="10204" max="10204" width="16.109375" style="5" customWidth="1"/>
    <col min="10205" max="10205" width="25.109375" style="5" customWidth="1"/>
    <col min="10206" max="10206" width="33.6640625" style="5" customWidth="1"/>
    <col min="10207" max="10207" width="48.6640625" style="5" customWidth="1"/>
    <col min="10208" max="10456" width="8.88671875" style="5"/>
    <col min="10457" max="10457" width="5.109375" style="5" customWidth="1"/>
    <col min="10458" max="10458" width="59" style="5" customWidth="1"/>
    <col min="10459" max="10459" width="36.6640625" style="5" customWidth="1"/>
    <col min="10460" max="10460" width="16.109375" style="5" customWidth="1"/>
    <col min="10461" max="10461" width="25.109375" style="5" customWidth="1"/>
    <col min="10462" max="10462" width="33.6640625" style="5" customWidth="1"/>
    <col min="10463" max="10463" width="48.6640625" style="5" customWidth="1"/>
    <col min="10464" max="10712" width="8.88671875" style="5"/>
    <col min="10713" max="10713" width="5.109375" style="5" customWidth="1"/>
    <col min="10714" max="10714" width="59" style="5" customWidth="1"/>
    <col min="10715" max="10715" width="36.6640625" style="5" customWidth="1"/>
    <col min="10716" max="10716" width="16.109375" style="5" customWidth="1"/>
    <col min="10717" max="10717" width="25.109375" style="5" customWidth="1"/>
    <col min="10718" max="10718" width="33.6640625" style="5" customWidth="1"/>
    <col min="10719" max="10719" width="48.6640625" style="5" customWidth="1"/>
    <col min="10720" max="10968" width="8.88671875" style="5"/>
    <col min="10969" max="10969" width="5.109375" style="5" customWidth="1"/>
    <col min="10970" max="10970" width="59" style="5" customWidth="1"/>
    <col min="10971" max="10971" width="36.6640625" style="5" customWidth="1"/>
    <col min="10972" max="10972" width="16.109375" style="5" customWidth="1"/>
    <col min="10973" max="10973" width="25.109375" style="5" customWidth="1"/>
    <col min="10974" max="10974" width="33.6640625" style="5" customWidth="1"/>
    <col min="10975" max="10975" width="48.6640625" style="5" customWidth="1"/>
    <col min="10976" max="11224" width="8.88671875" style="5"/>
    <col min="11225" max="11225" width="5.109375" style="5" customWidth="1"/>
    <col min="11226" max="11226" width="59" style="5" customWidth="1"/>
    <col min="11227" max="11227" width="36.6640625" style="5" customWidth="1"/>
    <col min="11228" max="11228" width="16.109375" style="5" customWidth="1"/>
    <col min="11229" max="11229" width="25.109375" style="5" customWidth="1"/>
    <col min="11230" max="11230" width="33.6640625" style="5" customWidth="1"/>
    <col min="11231" max="11231" width="48.6640625" style="5" customWidth="1"/>
    <col min="11232" max="11480" width="8.88671875" style="5"/>
    <col min="11481" max="11481" width="5.109375" style="5" customWidth="1"/>
    <col min="11482" max="11482" width="59" style="5" customWidth="1"/>
    <col min="11483" max="11483" width="36.6640625" style="5" customWidth="1"/>
    <col min="11484" max="11484" width="16.109375" style="5" customWidth="1"/>
    <col min="11485" max="11485" width="25.109375" style="5" customWidth="1"/>
    <col min="11486" max="11486" width="33.6640625" style="5" customWidth="1"/>
    <col min="11487" max="11487" width="48.6640625" style="5" customWidth="1"/>
    <col min="11488" max="11736" width="8.88671875" style="5"/>
    <col min="11737" max="11737" width="5.109375" style="5" customWidth="1"/>
    <col min="11738" max="11738" width="59" style="5" customWidth="1"/>
    <col min="11739" max="11739" width="36.6640625" style="5" customWidth="1"/>
    <col min="11740" max="11740" width="16.109375" style="5" customWidth="1"/>
    <col min="11741" max="11741" width="25.109375" style="5" customWidth="1"/>
    <col min="11742" max="11742" width="33.6640625" style="5" customWidth="1"/>
    <col min="11743" max="11743" width="48.6640625" style="5" customWidth="1"/>
    <col min="11744" max="11992" width="8.88671875" style="5"/>
    <col min="11993" max="11993" width="5.109375" style="5" customWidth="1"/>
    <col min="11994" max="11994" width="59" style="5" customWidth="1"/>
    <col min="11995" max="11995" width="36.6640625" style="5" customWidth="1"/>
    <col min="11996" max="11996" width="16.109375" style="5" customWidth="1"/>
    <col min="11997" max="11997" width="25.109375" style="5" customWidth="1"/>
    <col min="11998" max="11998" width="33.6640625" style="5" customWidth="1"/>
    <col min="11999" max="11999" width="48.6640625" style="5" customWidth="1"/>
    <col min="12000" max="12248" width="8.88671875" style="5"/>
    <col min="12249" max="12249" width="5.109375" style="5" customWidth="1"/>
    <col min="12250" max="12250" width="59" style="5" customWidth="1"/>
    <col min="12251" max="12251" width="36.6640625" style="5" customWidth="1"/>
    <col min="12252" max="12252" width="16.109375" style="5" customWidth="1"/>
    <col min="12253" max="12253" width="25.109375" style="5" customWidth="1"/>
    <col min="12254" max="12254" width="33.6640625" style="5" customWidth="1"/>
    <col min="12255" max="12255" width="48.6640625" style="5" customWidth="1"/>
    <col min="12256" max="12504" width="8.88671875" style="5"/>
    <col min="12505" max="12505" width="5.109375" style="5" customWidth="1"/>
    <col min="12506" max="12506" width="59" style="5" customWidth="1"/>
    <col min="12507" max="12507" width="36.6640625" style="5" customWidth="1"/>
    <col min="12508" max="12508" width="16.109375" style="5" customWidth="1"/>
    <col min="12509" max="12509" width="25.109375" style="5" customWidth="1"/>
    <col min="12510" max="12510" width="33.6640625" style="5" customWidth="1"/>
    <col min="12511" max="12511" width="48.6640625" style="5" customWidth="1"/>
    <col min="12512" max="12760" width="8.88671875" style="5"/>
    <col min="12761" max="12761" width="5.109375" style="5" customWidth="1"/>
    <col min="12762" max="12762" width="59" style="5" customWidth="1"/>
    <col min="12763" max="12763" width="36.6640625" style="5" customWidth="1"/>
    <col min="12764" max="12764" width="16.109375" style="5" customWidth="1"/>
    <col min="12765" max="12765" width="25.109375" style="5" customWidth="1"/>
    <col min="12766" max="12766" width="33.6640625" style="5" customWidth="1"/>
    <col min="12767" max="12767" width="48.6640625" style="5" customWidth="1"/>
    <col min="12768" max="13016" width="8.88671875" style="5"/>
    <col min="13017" max="13017" width="5.109375" style="5" customWidth="1"/>
    <col min="13018" max="13018" width="59" style="5" customWidth="1"/>
    <col min="13019" max="13019" width="36.6640625" style="5" customWidth="1"/>
    <col min="13020" max="13020" width="16.109375" style="5" customWidth="1"/>
    <col min="13021" max="13021" width="25.109375" style="5" customWidth="1"/>
    <col min="13022" max="13022" width="33.6640625" style="5" customWidth="1"/>
    <col min="13023" max="13023" width="48.6640625" style="5" customWidth="1"/>
    <col min="13024" max="13272" width="8.88671875" style="5"/>
    <col min="13273" max="13273" width="5.109375" style="5" customWidth="1"/>
    <col min="13274" max="13274" width="59" style="5" customWidth="1"/>
    <col min="13275" max="13275" width="36.6640625" style="5" customWidth="1"/>
    <col min="13276" max="13276" width="16.109375" style="5" customWidth="1"/>
    <col min="13277" max="13277" width="25.109375" style="5" customWidth="1"/>
    <col min="13278" max="13278" width="33.6640625" style="5" customWidth="1"/>
    <col min="13279" max="13279" width="48.6640625" style="5" customWidth="1"/>
    <col min="13280" max="13528" width="8.88671875" style="5"/>
    <col min="13529" max="13529" width="5.109375" style="5" customWidth="1"/>
    <col min="13530" max="13530" width="59" style="5" customWidth="1"/>
    <col min="13531" max="13531" width="36.6640625" style="5" customWidth="1"/>
    <col min="13532" max="13532" width="16.109375" style="5" customWidth="1"/>
    <col min="13533" max="13533" width="25.109375" style="5" customWidth="1"/>
    <col min="13534" max="13534" width="33.6640625" style="5" customWidth="1"/>
    <col min="13535" max="13535" width="48.6640625" style="5" customWidth="1"/>
    <col min="13536" max="13784" width="8.88671875" style="5"/>
    <col min="13785" max="13785" width="5.109375" style="5" customWidth="1"/>
    <col min="13786" max="13786" width="59" style="5" customWidth="1"/>
    <col min="13787" max="13787" width="36.6640625" style="5" customWidth="1"/>
    <col min="13788" max="13788" width="16.109375" style="5" customWidth="1"/>
    <col min="13789" max="13789" width="25.109375" style="5" customWidth="1"/>
    <col min="13790" max="13790" width="33.6640625" style="5" customWidth="1"/>
    <col min="13791" max="13791" width="48.6640625" style="5" customWidth="1"/>
    <col min="13792" max="14040" width="8.88671875" style="5"/>
    <col min="14041" max="14041" width="5.109375" style="5" customWidth="1"/>
    <col min="14042" max="14042" width="59" style="5" customWidth="1"/>
    <col min="14043" max="14043" width="36.6640625" style="5" customWidth="1"/>
    <col min="14044" max="14044" width="16.109375" style="5" customWidth="1"/>
    <col min="14045" max="14045" width="25.109375" style="5" customWidth="1"/>
    <col min="14046" max="14046" width="33.6640625" style="5" customWidth="1"/>
    <col min="14047" max="14047" width="48.6640625" style="5" customWidth="1"/>
    <col min="14048" max="14296" width="8.88671875" style="5"/>
    <col min="14297" max="14297" width="5.109375" style="5" customWidth="1"/>
    <col min="14298" max="14298" width="59" style="5" customWidth="1"/>
    <col min="14299" max="14299" width="36.6640625" style="5" customWidth="1"/>
    <col min="14300" max="14300" width="16.109375" style="5" customWidth="1"/>
    <col min="14301" max="14301" width="25.109375" style="5" customWidth="1"/>
    <col min="14302" max="14302" width="33.6640625" style="5" customWidth="1"/>
    <col min="14303" max="14303" width="48.6640625" style="5" customWidth="1"/>
    <col min="14304" max="14552" width="8.88671875" style="5"/>
    <col min="14553" max="14553" width="5.109375" style="5" customWidth="1"/>
    <col min="14554" max="14554" width="59" style="5" customWidth="1"/>
    <col min="14555" max="14555" width="36.6640625" style="5" customWidth="1"/>
    <col min="14556" max="14556" width="16.109375" style="5" customWidth="1"/>
    <col min="14557" max="14557" width="25.109375" style="5" customWidth="1"/>
    <col min="14558" max="14558" width="33.6640625" style="5" customWidth="1"/>
    <col min="14559" max="14559" width="48.6640625" style="5" customWidth="1"/>
    <col min="14560" max="14808" width="8.88671875" style="5"/>
    <col min="14809" max="14809" width="5.109375" style="5" customWidth="1"/>
    <col min="14810" max="14810" width="59" style="5" customWidth="1"/>
    <col min="14811" max="14811" width="36.6640625" style="5" customWidth="1"/>
    <col min="14812" max="14812" width="16.109375" style="5" customWidth="1"/>
    <col min="14813" max="14813" width="25.109375" style="5" customWidth="1"/>
    <col min="14814" max="14814" width="33.6640625" style="5" customWidth="1"/>
    <col min="14815" max="14815" width="48.6640625" style="5" customWidth="1"/>
    <col min="14816" max="15064" width="8.88671875" style="5"/>
    <col min="15065" max="15065" width="5.109375" style="5" customWidth="1"/>
    <col min="15066" max="15066" width="59" style="5" customWidth="1"/>
    <col min="15067" max="15067" width="36.6640625" style="5" customWidth="1"/>
    <col min="15068" max="15068" width="16.109375" style="5" customWidth="1"/>
    <col min="15069" max="15069" width="25.109375" style="5" customWidth="1"/>
    <col min="15070" max="15070" width="33.6640625" style="5" customWidth="1"/>
    <col min="15071" max="15071" width="48.6640625" style="5" customWidth="1"/>
    <col min="15072" max="15320" width="8.88671875" style="5"/>
    <col min="15321" max="15321" width="5.109375" style="5" customWidth="1"/>
    <col min="15322" max="15322" width="59" style="5" customWidth="1"/>
    <col min="15323" max="15323" width="36.6640625" style="5" customWidth="1"/>
    <col min="15324" max="15324" width="16.109375" style="5" customWidth="1"/>
    <col min="15325" max="15325" width="25.109375" style="5" customWidth="1"/>
    <col min="15326" max="15326" width="33.6640625" style="5" customWidth="1"/>
    <col min="15327" max="15327" width="48.6640625" style="5" customWidth="1"/>
    <col min="15328" max="15576" width="8.88671875" style="5"/>
    <col min="15577" max="15577" width="5.109375" style="5" customWidth="1"/>
    <col min="15578" max="15578" width="59" style="5" customWidth="1"/>
    <col min="15579" max="15579" width="36.6640625" style="5" customWidth="1"/>
    <col min="15580" max="15580" width="16.109375" style="5" customWidth="1"/>
    <col min="15581" max="15581" width="25.109375" style="5" customWidth="1"/>
    <col min="15582" max="15582" width="33.6640625" style="5" customWidth="1"/>
    <col min="15583" max="15583" width="48.6640625" style="5" customWidth="1"/>
    <col min="15584" max="15832" width="8.88671875" style="5"/>
    <col min="15833" max="15833" width="5.109375" style="5" customWidth="1"/>
    <col min="15834" max="15834" width="59" style="5" customWidth="1"/>
    <col min="15835" max="15835" width="36.6640625" style="5" customWidth="1"/>
    <col min="15836" max="15836" width="16.109375" style="5" customWidth="1"/>
    <col min="15837" max="15837" width="25.109375" style="5" customWidth="1"/>
    <col min="15838" max="15838" width="33.6640625" style="5" customWidth="1"/>
    <col min="15839" max="15839" width="48.6640625" style="5" customWidth="1"/>
    <col min="15840" max="16088" width="8.88671875" style="5"/>
    <col min="16089" max="16089" width="5.109375" style="5" customWidth="1"/>
    <col min="16090" max="16090" width="59" style="5" customWidth="1"/>
    <col min="16091" max="16091" width="36.6640625" style="5" customWidth="1"/>
    <col min="16092" max="16092" width="16.109375" style="5" customWidth="1"/>
    <col min="16093" max="16093" width="25.109375" style="5" customWidth="1"/>
    <col min="16094" max="16094" width="33.6640625" style="5" customWidth="1"/>
    <col min="16095" max="16095" width="48.6640625" style="5" customWidth="1"/>
    <col min="16096" max="16384" width="8.88671875" style="5"/>
  </cols>
  <sheetData>
    <row r="1" spans="1:37" s="4" customFormat="1" ht="44.25" customHeight="1" thickBot="1" x14ac:dyDescent="0.35">
      <c r="A1" s="1" t="s">
        <v>106</v>
      </c>
      <c r="B1" s="2"/>
      <c r="C1" s="3"/>
      <c r="D1" s="3"/>
      <c r="I1" s="3"/>
      <c r="J1" s="3"/>
      <c r="L1" s="31"/>
      <c r="N1" s="33"/>
      <c r="O1" s="3"/>
      <c r="P1" s="3"/>
      <c r="Q1" s="125"/>
      <c r="R1" s="31"/>
      <c r="T1" s="33"/>
      <c r="U1" s="11"/>
      <c r="V1" s="11"/>
      <c r="W1" s="11"/>
    </row>
    <row r="2" spans="1:37" ht="51.75" customHeight="1" thickBot="1" x14ac:dyDescent="0.35">
      <c r="A2" s="251" t="s">
        <v>1</v>
      </c>
      <c r="B2" s="252"/>
      <c r="C2" s="253"/>
      <c r="D2" s="253"/>
      <c r="E2" s="253"/>
      <c r="F2" s="253"/>
      <c r="G2" s="253"/>
      <c r="H2" s="253"/>
      <c r="I2" s="253"/>
      <c r="J2" s="253"/>
      <c r="K2" s="254"/>
      <c r="L2" s="96"/>
      <c r="O2" s="5"/>
      <c r="P2" s="5"/>
      <c r="R2" s="96"/>
    </row>
    <row r="3" spans="1:37" ht="37.5" customHeight="1" thickBot="1" x14ac:dyDescent="0.35">
      <c r="A3" s="293" t="s">
        <v>107</v>
      </c>
      <c r="B3" s="294"/>
    </row>
    <row r="4" spans="1:37" ht="18" x14ac:dyDescent="0.3">
      <c r="A4" s="257" t="s">
        <v>3</v>
      </c>
      <c r="B4" s="258"/>
      <c r="C4" s="249" t="s">
        <v>4</v>
      </c>
      <c r="D4" s="249"/>
      <c r="E4" s="249"/>
      <c r="F4" s="249"/>
      <c r="G4" s="249"/>
      <c r="H4" s="250"/>
      <c r="I4" s="248" t="s">
        <v>5</v>
      </c>
      <c r="J4" s="249"/>
      <c r="K4" s="249"/>
      <c r="L4" s="249"/>
      <c r="M4" s="249"/>
      <c r="N4" s="250"/>
      <c r="O4" s="248" t="s">
        <v>5</v>
      </c>
      <c r="P4" s="249"/>
      <c r="Q4" s="249"/>
      <c r="R4" s="249"/>
      <c r="S4" s="249"/>
      <c r="T4" s="250"/>
    </row>
    <row r="5" spans="1:37" ht="21" customHeight="1" x14ac:dyDescent="0.3">
      <c r="A5" s="259" t="s">
        <v>15</v>
      </c>
      <c r="B5" s="262" t="s">
        <v>16</v>
      </c>
      <c r="C5" s="264" t="s">
        <v>17</v>
      </c>
      <c r="D5" s="264"/>
      <c r="E5" s="25">
        <f>E6+E7</f>
        <v>0</v>
      </c>
      <c r="F5" s="20"/>
      <c r="G5" s="20"/>
      <c r="H5" s="21"/>
      <c r="I5" s="265" t="s">
        <v>17</v>
      </c>
      <c r="J5" s="264"/>
      <c r="K5" s="25">
        <f>K6+K7</f>
        <v>0</v>
      </c>
      <c r="L5" s="38"/>
      <c r="M5" s="20"/>
      <c r="N5" s="35"/>
      <c r="O5" s="265" t="s">
        <v>17</v>
      </c>
      <c r="P5" s="264"/>
      <c r="Q5" s="127">
        <f>Q6+Q7</f>
        <v>0</v>
      </c>
      <c r="R5" s="38"/>
      <c r="S5" s="20"/>
      <c r="T5" s="35"/>
    </row>
    <row r="6" spans="1:37" ht="18.600000000000001" hidden="1" customHeight="1" x14ac:dyDescent="0.3">
      <c r="A6" s="260"/>
      <c r="B6" s="263"/>
      <c r="C6" s="267" t="s">
        <v>18</v>
      </c>
      <c r="D6" s="268"/>
      <c r="E6" s="22"/>
      <c r="F6" s="22"/>
      <c r="G6" s="22"/>
      <c r="H6" s="23"/>
      <c r="I6" s="269" t="s">
        <v>18</v>
      </c>
      <c r="J6" s="268"/>
      <c r="K6" s="22"/>
      <c r="L6" s="22"/>
      <c r="M6" s="22"/>
      <c r="N6" s="36"/>
      <c r="O6" s="269" t="s">
        <v>18</v>
      </c>
      <c r="P6" s="268"/>
      <c r="Q6" s="128"/>
      <c r="R6" s="22"/>
      <c r="S6" s="22"/>
      <c r="T6" s="36"/>
    </row>
    <row r="7" spans="1:37" ht="141" thickBot="1" x14ac:dyDescent="0.35">
      <c r="A7" s="260"/>
      <c r="B7" s="263"/>
      <c r="C7" s="272" t="s">
        <v>19</v>
      </c>
      <c r="D7" s="271"/>
      <c r="E7" s="25"/>
      <c r="F7" s="25"/>
      <c r="G7" s="25"/>
      <c r="H7" s="47"/>
      <c r="I7" s="270" t="s">
        <v>19</v>
      </c>
      <c r="J7" s="271"/>
      <c r="K7" s="25"/>
      <c r="L7" s="25"/>
      <c r="M7" s="25"/>
      <c r="N7" s="48"/>
      <c r="O7" s="270" t="s">
        <v>19</v>
      </c>
      <c r="P7" s="271"/>
      <c r="Q7" s="127"/>
      <c r="R7" s="25"/>
      <c r="S7" s="25"/>
      <c r="T7" s="48"/>
      <c r="AE7" s="138" t="s">
        <v>108</v>
      </c>
      <c r="AF7" s="138" t="s">
        <v>109</v>
      </c>
      <c r="AG7" s="138" t="s">
        <v>110</v>
      </c>
      <c r="AH7" s="138" t="s">
        <v>111</v>
      </c>
      <c r="AI7" s="138">
        <v>0</v>
      </c>
      <c r="AJ7" s="138">
        <v>0</v>
      </c>
      <c r="AK7" s="138">
        <v>0</v>
      </c>
    </row>
    <row r="8" spans="1:37" s="7" customFormat="1" ht="87" thickBot="1" x14ac:dyDescent="0.35">
      <c r="A8" s="261"/>
      <c r="B8" s="295"/>
      <c r="C8" s="52" t="s">
        <v>20</v>
      </c>
      <c r="D8" s="53" t="s">
        <v>21</v>
      </c>
      <c r="E8" s="51" t="s">
        <v>112</v>
      </c>
      <c r="F8" s="51" t="s">
        <v>113</v>
      </c>
      <c r="G8" s="49" t="s">
        <v>24</v>
      </c>
      <c r="H8" s="50" t="s">
        <v>25</v>
      </c>
      <c r="I8" s="76" t="s">
        <v>20</v>
      </c>
      <c r="J8" s="77" t="s">
        <v>21</v>
      </c>
      <c r="K8" s="78" t="s">
        <v>112</v>
      </c>
      <c r="L8" s="78" t="s">
        <v>113</v>
      </c>
      <c r="M8" s="79" t="s">
        <v>24</v>
      </c>
      <c r="N8" s="80" t="s">
        <v>25</v>
      </c>
      <c r="O8" s="76" t="s">
        <v>20</v>
      </c>
      <c r="P8" s="77" t="s">
        <v>21</v>
      </c>
      <c r="Q8" s="129" t="s">
        <v>112</v>
      </c>
      <c r="R8" s="78" t="s">
        <v>113</v>
      </c>
      <c r="S8" s="79" t="s">
        <v>24</v>
      </c>
      <c r="T8" s="80" t="s">
        <v>25</v>
      </c>
      <c r="U8" s="11"/>
      <c r="V8" s="11"/>
      <c r="W8" s="11"/>
      <c r="AB8" s="138" t="s">
        <v>114</v>
      </c>
      <c r="AC8" s="138" t="s">
        <v>115</v>
      </c>
      <c r="AD8" s="138" t="str">
        <f>AB8&amp;AC8</f>
        <v>ΖΕΝΙΘΟικιακό</v>
      </c>
      <c r="AE8" s="138" t="e">
        <f>_xlfn.XLOOKUP(AD8,W:W,Y:Y,0)</f>
        <v>#REF!</v>
      </c>
      <c r="AF8" s="138" t="e">
        <f>_xlfn.XLOOKUP(AD8,W:W,Z:Z,0)</f>
        <v>#REF!</v>
      </c>
      <c r="AG8" s="138" t="e">
        <f>AF8+AE8</f>
        <v>#REF!</v>
      </c>
      <c r="AH8" s="138">
        <f>_xlfn.XLOOKUP(AD8,W:W,X:X,0)</f>
        <v>18173115</v>
      </c>
      <c r="AI8" s="138">
        <v>0</v>
      </c>
      <c r="AJ8" s="138">
        <v>0</v>
      </c>
      <c r="AK8" s="138">
        <v>0</v>
      </c>
    </row>
    <row r="9" spans="1:37" s="8" customFormat="1" ht="36" customHeight="1" x14ac:dyDescent="0.3">
      <c r="A9" s="298">
        <v>1</v>
      </c>
      <c r="B9" s="114" t="s">
        <v>116</v>
      </c>
      <c r="C9" s="73" t="e">
        <f>SUM(C10:C13)</f>
        <v>#REF!</v>
      </c>
      <c r="D9" s="74" t="e">
        <f>SUM(D10:D13)</f>
        <v>#REF!</v>
      </c>
      <c r="E9" s="41">
        <f>SUM(E10:E13)</f>
        <v>0</v>
      </c>
      <c r="F9" s="41" t="e">
        <f>E9/(C9+D9)</f>
        <v>#REF!</v>
      </c>
      <c r="G9" s="44">
        <f>SUM(G10:G13)</f>
        <v>0</v>
      </c>
      <c r="H9" s="37" t="str">
        <f>IFERROR(G9/(C9+D9),"")</f>
        <v/>
      </c>
      <c r="I9" s="121" t="e">
        <f>SUM(I10:I13)</f>
        <v>#REF!</v>
      </c>
      <c r="J9" s="74" t="e">
        <f>SUM(J10:J13)</f>
        <v>#REF!</v>
      </c>
      <c r="K9" s="81">
        <f>SUM(K10:K13)</f>
        <v>46</v>
      </c>
      <c r="L9" s="82" t="str">
        <f>IFERROR(K9/(I9+J9),"")</f>
        <v/>
      </c>
      <c r="M9" s="82">
        <f>SUM(M10:M13)</f>
        <v>0</v>
      </c>
      <c r="N9" s="37" t="e">
        <f>M9/(I9+J9)</f>
        <v>#REF!</v>
      </c>
      <c r="O9" s="121" t="e">
        <f>C9+I9</f>
        <v>#REF!</v>
      </c>
      <c r="P9" s="74" t="e">
        <f t="shared" ref="P9:P72" si="0">D9+J9</f>
        <v>#REF!</v>
      </c>
      <c r="Q9" s="130">
        <f t="shared" ref="Q9:Q72" si="1">E9+K9</f>
        <v>46</v>
      </c>
      <c r="R9" s="82" t="e">
        <f t="shared" ref="R9:R72" si="2">F9+L9</f>
        <v>#REF!</v>
      </c>
      <c r="S9" s="82">
        <f t="shared" ref="S9:S72" si="3">G9+M9</f>
        <v>0</v>
      </c>
      <c r="T9" s="37" t="e">
        <f t="shared" ref="T9:T72" si="4">H9+N9</f>
        <v>#VALUE!</v>
      </c>
      <c r="U9" s="11"/>
      <c r="V9" s="11"/>
      <c r="W9" s="11"/>
      <c r="AB9" s="138" t="s">
        <v>114</v>
      </c>
      <c r="AC9" s="138" t="s">
        <v>117</v>
      </c>
      <c r="AD9" s="138" t="str">
        <f t="shared" ref="AD9:AD72" si="5">AB9&amp;AC9</f>
        <v>ΖΕΝΙΘΕπαγγελματικό</v>
      </c>
      <c r="AE9" s="138" t="e">
        <f t="shared" ref="AE9:AE72" si="6">_xlfn.XLOOKUP(AD9,W:W,Y:Y,0)</f>
        <v>#REF!</v>
      </c>
      <c r="AF9" s="138" t="e">
        <f t="shared" ref="AF9:AF72" si="7">_xlfn.XLOOKUP(AD9,W:W,Z:Z,0)</f>
        <v>#REF!</v>
      </c>
      <c r="AG9" s="138" t="e">
        <f t="shared" ref="AG9:AG72" si="8">AF9+AE9</f>
        <v>#REF!</v>
      </c>
      <c r="AH9" s="138">
        <f t="shared" ref="AH9:AH72" si="9">_xlfn.XLOOKUP(AD9,W:W,X:X,0)</f>
        <v>16</v>
      </c>
      <c r="AI9" s="138">
        <v>0</v>
      </c>
      <c r="AJ9" s="138">
        <v>0</v>
      </c>
      <c r="AK9" s="138">
        <v>0</v>
      </c>
    </row>
    <row r="10" spans="1:37" s="11" customFormat="1" ht="19.5" customHeight="1" outlineLevel="1" x14ac:dyDescent="0.3">
      <c r="A10" s="292"/>
      <c r="B10" s="115" t="s">
        <v>27</v>
      </c>
      <c r="C10" s="9" t="e">
        <f>#REF!</f>
        <v>#REF!</v>
      </c>
      <c r="D10" s="9" t="e">
        <f>#REF!</f>
        <v>#REF!</v>
      </c>
      <c r="E10" s="19">
        <f>SUM('1:2'!E10)</f>
        <v>0</v>
      </c>
      <c r="F10" s="24">
        <f>SUM('1:2'!F10)</f>
        <v>0</v>
      </c>
      <c r="G10" s="28">
        <f>SUM('1:2'!G10)</f>
        <v>0</v>
      </c>
      <c r="H10" s="123">
        <f>SUM('1:2'!H10)</f>
        <v>0</v>
      </c>
      <c r="I10" s="9" t="e">
        <f>#REF!</f>
        <v>#REF!</v>
      </c>
      <c r="J10" s="9" t="e">
        <f>#REF!</f>
        <v>#REF!</v>
      </c>
      <c r="K10" s="103">
        <f>SUM('1:2'!K10)</f>
        <v>10</v>
      </c>
      <c r="L10" s="70">
        <f>SUM('1:2'!L10)</f>
        <v>0</v>
      </c>
      <c r="M10" s="30">
        <f>SUM('1:2'!M10)</f>
        <v>0</v>
      </c>
      <c r="N10" s="83">
        <f>SUM('1:2'!N10)</f>
        <v>0</v>
      </c>
      <c r="O10" s="39" t="e">
        <f t="shared" ref="O10:O73" si="10">C10+I10</f>
        <v>#REF!</v>
      </c>
      <c r="P10" s="10" t="e">
        <f t="shared" si="0"/>
        <v>#REF!</v>
      </c>
      <c r="Q10" s="131">
        <f t="shared" si="1"/>
        <v>10</v>
      </c>
      <c r="R10" s="70">
        <f t="shared" si="2"/>
        <v>0</v>
      </c>
      <c r="S10" s="30">
        <f t="shared" si="3"/>
        <v>0</v>
      </c>
      <c r="T10" s="83">
        <f t="shared" si="4"/>
        <v>0</v>
      </c>
      <c r="U10" s="11" t="s">
        <v>118</v>
      </c>
      <c r="V10" s="138" t="s">
        <v>115</v>
      </c>
      <c r="W10" s="11" t="str">
        <f>U10&amp;V10</f>
        <v>ΔΕΠΑΟικιακό</v>
      </c>
      <c r="X10" s="11">
        <f>Q10</f>
        <v>10</v>
      </c>
      <c r="Y10" s="97" t="e">
        <f>O10</f>
        <v>#REF!</v>
      </c>
      <c r="Z10" s="97" t="e">
        <f>P10</f>
        <v>#REF!</v>
      </c>
      <c r="AB10" s="138" t="s">
        <v>114</v>
      </c>
      <c r="AC10" s="138" t="s">
        <v>119</v>
      </c>
      <c r="AD10" s="138" t="str">
        <f t="shared" si="5"/>
        <v>ΖΕΝΙΘΒιομηχανικό</v>
      </c>
      <c r="AE10" s="138" t="e">
        <f t="shared" si="6"/>
        <v>#REF!</v>
      </c>
      <c r="AF10" s="138" t="e">
        <f t="shared" si="7"/>
        <v>#REF!</v>
      </c>
      <c r="AG10" s="138" t="e">
        <f t="shared" si="8"/>
        <v>#REF!</v>
      </c>
      <c r="AH10" s="138">
        <f t="shared" si="9"/>
        <v>132461</v>
      </c>
      <c r="AI10" s="138">
        <v>0</v>
      </c>
      <c r="AJ10" s="138">
        <v>0</v>
      </c>
      <c r="AK10" s="138">
        <v>0</v>
      </c>
    </row>
    <row r="11" spans="1:37" s="11" customFormat="1" ht="19.5" customHeight="1" outlineLevel="1" x14ac:dyDescent="0.3">
      <c r="A11" s="292"/>
      <c r="B11" s="115" t="s">
        <v>28</v>
      </c>
      <c r="C11" s="9" t="e">
        <f>#REF!</f>
        <v>#REF!</v>
      </c>
      <c r="D11" s="9" t="e">
        <f>#REF!</f>
        <v>#REF!</v>
      </c>
      <c r="E11" s="19">
        <f>SUM('1:2'!E11)</f>
        <v>0</v>
      </c>
      <c r="F11" s="24">
        <f>SUM('1:2'!F11)</f>
        <v>0</v>
      </c>
      <c r="G11" s="28">
        <f>SUM('1:2'!G11)</f>
        <v>0</v>
      </c>
      <c r="H11" s="123">
        <f>SUM('1:2'!H11)</f>
        <v>0</v>
      </c>
      <c r="I11" s="9" t="e">
        <f>#REF!</f>
        <v>#REF!</v>
      </c>
      <c r="J11" s="9" t="e">
        <f>#REF!</f>
        <v>#REF!</v>
      </c>
      <c r="K11" s="70">
        <f>SUM('1:2'!K11)</f>
        <v>11</v>
      </c>
      <c r="L11" s="70">
        <f>SUM('1:2'!L11)</f>
        <v>0</v>
      </c>
      <c r="M11" s="30">
        <f>SUM('1:2'!M11)</f>
        <v>0</v>
      </c>
      <c r="N11" s="83">
        <f>SUM('1:2'!N11)</f>
        <v>0</v>
      </c>
      <c r="O11" s="39" t="e">
        <f t="shared" si="10"/>
        <v>#REF!</v>
      </c>
      <c r="P11" s="10" t="e">
        <f t="shared" si="0"/>
        <v>#REF!</v>
      </c>
      <c r="Q11" s="132">
        <f t="shared" si="1"/>
        <v>11</v>
      </c>
      <c r="R11" s="70">
        <f t="shared" si="2"/>
        <v>0</v>
      </c>
      <c r="S11" s="30">
        <f t="shared" si="3"/>
        <v>0</v>
      </c>
      <c r="T11" s="83">
        <f t="shared" si="4"/>
        <v>0</v>
      </c>
      <c r="U11" s="11" t="s">
        <v>118</v>
      </c>
      <c r="V11" s="138" t="s">
        <v>117</v>
      </c>
      <c r="W11" s="11" t="str">
        <f t="shared" ref="W11:W74" si="11">U11&amp;V11</f>
        <v>ΔΕΠΑΕπαγγελματικό</v>
      </c>
      <c r="X11" s="98">
        <f>Q11</f>
        <v>11</v>
      </c>
      <c r="Y11" s="97" t="e">
        <f>O11</f>
        <v>#REF!</v>
      </c>
      <c r="Z11" s="97" t="e">
        <f>P11</f>
        <v>#REF!</v>
      </c>
      <c r="AB11" s="138" t="s">
        <v>118</v>
      </c>
      <c r="AC11" s="138" t="s">
        <v>115</v>
      </c>
      <c r="AD11" s="138" t="str">
        <f t="shared" si="5"/>
        <v>ΔΕΠΑΟικιακό</v>
      </c>
      <c r="AE11" s="138" t="e">
        <f t="shared" si="6"/>
        <v>#REF!</v>
      </c>
      <c r="AF11" s="138" t="e">
        <f t="shared" si="7"/>
        <v>#REF!</v>
      </c>
      <c r="AG11" s="138" t="e">
        <f t="shared" si="8"/>
        <v>#REF!</v>
      </c>
      <c r="AH11" s="138">
        <f t="shared" si="9"/>
        <v>10</v>
      </c>
      <c r="AI11" s="138">
        <v>0</v>
      </c>
      <c r="AJ11" s="138">
        <v>0</v>
      </c>
      <c r="AK11" s="138">
        <v>0</v>
      </c>
    </row>
    <row r="12" spans="1:37" s="11" customFormat="1" ht="19.5" customHeight="1" outlineLevel="1" x14ac:dyDescent="0.3">
      <c r="A12" s="292"/>
      <c r="B12" s="115" t="s">
        <v>29</v>
      </c>
      <c r="C12" s="9" t="e">
        <f>#REF!</f>
        <v>#REF!</v>
      </c>
      <c r="D12" s="9" t="e">
        <f>#REF!</f>
        <v>#REF!</v>
      </c>
      <c r="E12" s="19">
        <f>SUM('1:2'!E12)</f>
        <v>0</v>
      </c>
      <c r="F12" s="24">
        <f>SUM('1:2'!F12)</f>
        <v>0</v>
      </c>
      <c r="G12" s="28">
        <f>SUM('1:2'!G12)</f>
        <v>0</v>
      </c>
      <c r="H12" s="123">
        <f>SUM('1:2'!H12)</f>
        <v>0</v>
      </c>
      <c r="I12" s="9" t="e">
        <f>#REF!</f>
        <v>#REF!</v>
      </c>
      <c r="J12" s="9" t="e">
        <f>#REF!</f>
        <v>#REF!</v>
      </c>
      <c r="K12" s="70">
        <f>SUM('1:2'!K12)</f>
        <v>12</v>
      </c>
      <c r="L12" s="70">
        <f>SUM('1:2'!L12)</f>
        <v>0</v>
      </c>
      <c r="M12" s="30">
        <f>SUM('1:2'!M12)</f>
        <v>0</v>
      </c>
      <c r="N12" s="83">
        <f>SUM('1:2'!N12)</f>
        <v>0</v>
      </c>
      <c r="O12" s="39" t="e">
        <f t="shared" si="10"/>
        <v>#REF!</v>
      </c>
      <c r="P12" s="10" t="e">
        <f t="shared" si="0"/>
        <v>#REF!</v>
      </c>
      <c r="Q12" s="132">
        <f t="shared" si="1"/>
        <v>12</v>
      </c>
      <c r="R12" s="70">
        <f t="shared" si="2"/>
        <v>0</v>
      </c>
      <c r="S12" s="30">
        <f t="shared" si="3"/>
        <v>0</v>
      </c>
      <c r="T12" s="83">
        <f t="shared" si="4"/>
        <v>0</v>
      </c>
      <c r="U12" s="11" t="s">
        <v>118</v>
      </c>
      <c r="V12" s="138" t="s">
        <v>119</v>
      </c>
      <c r="W12" s="11" t="str">
        <f t="shared" si="11"/>
        <v>ΔΕΠΑΒιομηχανικό</v>
      </c>
      <c r="X12" s="98">
        <f>Q12+Q13</f>
        <v>25</v>
      </c>
      <c r="Y12" s="97" t="e">
        <f>O12+O13</f>
        <v>#REF!</v>
      </c>
      <c r="Z12" s="97" t="e">
        <f>P12+P13</f>
        <v>#REF!</v>
      </c>
      <c r="AB12" s="138" t="s">
        <v>118</v>
      </c>
      <c r="AC12" s="138" t="s">
        <v>117</v>
      </c>
      <c r="AD12" s="138" t="str">
        <f t="shared" si="5"/>
        <v>ΔΕΠΑΕπαγγελματικό</v>
      </c>
      <c r="AE12" s="138" t="e">
        <f t="shared" si="6"/>
        <v>#REF!</v>
      </c>
      <c r="AF12" s="138" t="e">
        <f t="shared" si="7"/>
        <v>#REF!</v>
      </c>
      <c r="AG12" s="138" t="e">
        <f t="shared" si="8"/>
        <v>#REF!</v>
      </c>
      <c r="AH12" s="138">
        <f t="shared" si="9"/>
        <v>11</v>
      </c>
      <c r="AI12" s="138">
        <v>0</v>
      </c>
      <c r="AJ12" s="138">
        <v>0</v>
      </c>
      <c r="AK12" s="138">
        <v>0</v>
      </c>
    </row>
    <row r="13" spans="1:37" s="12" customFormat="1" ht="19.5" customHeight="1" outlineLevel="1" x14ac:dyDescent="0.3">
      <c r="A13" s="292"/>
      <c r="B13" s="116" t="s">
        <v>30</v>
      </c>
      <c r="C13" s="9" t="e">
        <f>#REF!</f>
        <v>#REF!</v>
      </c>
      <c r="D13" s="9" t="e">
        <f>#REF!</f>
        <v>#REF!</v>
      </c>
      <c r="E13" s="19">
        <f>SUM('1:2'!E13)</f>
        <v>0</v>
      </c>
      <c r="F13" s="24">
        <f>SUM('1:2'!F13)</f>
        <v>0</v>
      </c>
      <c r="G13" s="28">
        <f>SUM('1:2'!G13)</f>
        <v>0</v>
      </c>
      <c r="H13" s="124">
        <f>SUM('1:2'!H13)</f>
        <v>0</v>
      </c>
      <c r="I13" s="9" t="e">
        <f>#REF!</f>
        <v>#REF!</v>
      </c>
      <c r="J13" s="9" t="e">
        <f>#REF!</f>
        <v>#REF!</v>
      </c>
      <c r="K13" s="70">
        <f>SUM('1:2'!K13)</f>
        <v>13</v>
      </c>
      <c r="L13" s="70">
        <f>SUM('1:2'!L13)</f>
        <v>6</v>
      </c>
      <c r="M13" s="30">
        <f>SUM('1:2'!M13)</f>
        <v>0</v>
      </c>
      <c r="N13" s="83">
        <f>SUM('1:2'!N13)</f>
        <v>26326782</v>
      </c>
      <c r="O13" s="39" t="e">
        <f t="shared" si="10"/>
        <v>#REF!</v>
      </c>
      <c r="P13" s="10" t="e">
        <f t="shared" si="0"/>
        <v>#REF!</v>
      </c>
      <c r="Q13" s="132">
        <f t="shared" si="1"/>
        <v>13</v>
      </c>
      <c r="R13" s="70">
        <f t="shared" si="2"/>
        <v>6</v>
      </c>
      <c r="S13" s="30">
        <f t="shared" si="3"/>
        <v>0</v>
      </c>
      <c r="T13" s="83">
        <f t="shared" si="4"/>
        <v>26326782</v>
      </c>
      <c r="U13" s="11" t="s">
        <v>118</v>
      </c>
      <c r="V13" s="11"/>
      <c r="W13" s="11" t="str">
        <f t="shared" si="11"/>
        <v>ΔΕΠΑ</v>
      </c>
      <c r="AB13" s="138" t="s">
        <v>118</v>
      </c>
      <c r="AC13" s="138" t="s">
        <v>119</v>
      </c>
      <c r="AD13" s="138" t="str">
        <f t="shared" si="5"/>
        <v>ΔΕΠΑΒιομηχανικό</v>
      </c>
      <c r="AE13" s="138" t="e">
        <f t="shared" si="6"/>
        <v>#REF!</v>
      </c>
      <c r="AF13" s="138" t="e">
        <f t="shared" si="7"/>
        <v>#REF!</v>
      </c>
      <c r="AG13" s="138" t="e">
        <f t="shared" si="8"/>
        <v>#REF!</v>
      </c>
      <c r="AH13" s="138">
        <f t="shared" si="9"/>
        <v>25</v>
      </c>
      <c r="AI13" s="138">
        <v>0</v>
      </c>
      <c r="AJ13" s="138">
        <v>0</v>
      </c>
      <c r="AK13" s="138">
        <v>0</v>
      </c>
    </row>
    <row r="14" spans="1:37" s="8" customFormat="1" ht="140.4" x14ac:dyDescent="0.3">
      <c r="A14" s="291">
        <v>2</v>
      </c>
      <c r="B14" s="117" t="s">
        <v>37</v>
      </c>
      <c r="C14" s="9" t="e">
        <f>#REF!</f>
        <v>#REF!</v>
      </c>
      <c r="D14" s="9" t="e">
        <f>#REF!</f>
        <v>#REF!</v>
      </c>
      <c r="E14" s="18">
        <f>SUM(E15:E18)</f>
        <v>0</v>
      </c>
      <c r="F14" s="18" t="e">
        <f>E14/(C14+D14)</f>
        <v>#REF!</v>
      </c>
      <c r="G14" s="27">
        <f>SUM(G15:G18)</f>
        <v>0</v>
      </c>
      <c r="H14" s="29" t="str">
        <f t="shared" ref="H14:H89" si="12">IFERROR(G14/(C14+D14),"")</f>
        <v/>
      </c>
      <c r="I14" s="9" t="e">
        <f>#REF!</f>
        <v>#REF!</v>
      </c>
      <c r="J14" s="9" t="e">
        <f>#REF!</f>
        <v>#REF!</v>
      </c>
      <c r="K14" s="14">
        <f>SUM(K15:K18)</f>
        <v>18305592</v>
      </c>
      <c r="L14" s="67" t="str">
        <f t="shared" ref="L14:L84" si="13">IFERROR(K14/(I14+J14),"")</f>
        <v/>
      </c>
      <c r="M14" s="67">
        <f>SUM(M15:M18)</f>
        <v>0</v>
      </c>
      <c r="N14" s="29" t="e">
        <f>M14/(I14+J14)</f>
        <v>#REF!</v>
      </c>
      <c r="O14" s="40" t="e">
        <f t="shared" si="10"/>
        <v>#REF!</v>
      </c>
      <c r="P14" s="14" t="e">
        <f t="shared" si="0"/>
        <v>#REF!</v>
      </c>
      <c r="Q14" s="133">
        <f t="shared" si="1"/>
        <v>18305592</v>
      </c>
      <c r="R14" s="67" t="e">
        <f t="shared" si="2"/>
        <v>#REF!</v>
      </c>
      <c r="S14" s="67">
        <f t="shared" si="3"/>
        <v>0</v>
      </c>
      <c r="T14" s="29" t="e">
        <f t="shared" si="4"/>
        <v>#VALUE!</v>
      </c>
      <c r="U14" s="11"/>
      <c r="V14" s="11"/>
      <c r="W14" s="11" t="str">
        <f t="shared" si="11"/>
        <v/>
      </c>
      <c r="AB14" s="138" t="s">
        <v>120</v>
      </c>
      <c r="AC14" s="138" t="s">
        <v>115</v>
      </c>
      <c r="AD14" s="138" t="str">
        <f t="shared" si="5"/>
        <v>ΦΥΣΙΚΟ ΑΕΡΙΟ ΕΛΛΗΝΙΚΗ ΕΤΑΙΡΕΙΑ ΕΝΕΡΓΕΙΑΣΟικιακό</v>
      </c>
      <c r="AE14" s="138" t="e">
        <f t="shared" si="6"/>
        <v>#REF!</v>
      </c>
      <c r="AF14" s="138" t="e">
        <f t="shared" si="7"/>
        <v>#REF!</v>
      </c>
      <c r="AG14" s="138" t="e">
        <f t="shared" si="8"/>
        <v>#REF!</v>
      </c>
      <c r="AH14" s="138">
        <f t="shared" si="9"/>
        <v>0</v>
      </c>
      <c r="AI14" s="138">
        <v>0</v>
      </c>
      <c r="AJ14" s="138">
        <v>0</v>
      </c>
      <c r="AK14" s="138">
        <v>0</v>
      </c>
    </row>
    <row r="15" spans="1:37" s="8" customFormat="1" ht="19.5" customHeight="1" outlineLevel="1" x14ac:dyDescent="0.3">
      <c r="A15" s="292"/>
      <c r="B15" s="115" t="s">
        <v>27</v>
      </c>
      <c r="C15" s="9" t="e">
        <f>#REF!</f>
        <v>#REF!</v>
      </c>
      <c r="D15" s="9" t="e">
        <f>#REF!</f>
        <v>#REF!</v>
      </c>
      <c r="E15" s="19">
        <f>SUM('1:2'!E15)</f>
        <v>0</v>
      </c>
      <c r="F15" s="24">
        <f>SUM('1:2'!F15)</f>
        <v>0</v>
      </c>
      <c r="G15" s="28">
        <f>SUM('1:2'!G15)</f>
        <v>0</v>
      </c>
      <c r="H15" s="123">
        <f>SUM('1:2'!H15)</f>
        <v>0</v>
      </c>
      <c r="I15" s="9" t="e">
        <f>#REF!</f>
        <v>#REF!</v>
      </c>
      <c r="J15" s="9" t="e">
        <f>#REF!</f>
        <v>#REF!</v>
      </c>
      <c r="K15" s="103">
        <f>SUM('1:2'!K15)</f>
        <v>18173115</v>
      </c>
      <c r="L15" s="70">
        <f>SUM('1:2'!L15)</f>
        <v>54</v>
      </c>
      <c r="M15" s="30">
        <f>SUM('1:2'!M15)</f>
        <v>0</v>
      </c>
      <c r="N15" s="83">
        <f>SUM('1:2'!N15)</f>
        <v>380326266</v>
      </c>
      <c r="O15" s="39" t="e">
        <f t="shared" si="10"/>
        <v>#REF!</v>
      </c>
      <c r="P15" s="70" t="e">
        <f t="shared" si="0"/>
        <v>#REF!</v>
      </c>
      <c r="Q15" s="131">
        <f t="shared" si="1"/>
        <v>18173115</v>
      </c>
      <c r="R15" s="70">
        <f t="shared" si="2"/>
        <v>54</v>
      </c>
      <c r="S15" s="30">
        <f t="shared" si="3"/>
        <v>0</v>
      </c>
      <c r="T15" s="83">
        <f t="shared" si="4"/>
        <v>380326266</v>
      </c>
      <c r="U15" s="11" t="s">
        <v>114</v>
      </c>
      <c r="V15" s="138" t="s">
        <v>115</v>
      </c>
      <c r="W15" s="11" t="str">
        <f t="shared" si="11"/>
        <v>ΖΕΝΙΘΟικιακό</v>
      </c>
      <c r="X15" s="11">
        <f>Q15</f>
        <v>18173115</v>
      </c>
      <c r="Y15" s="97" t="e">
        <f>O15</f>
        <v>#REF!</v>
      </c>
      <c r="Z15" s="97" t="e">
        <f>P15</f>
        <v>#REF!</v>
      </c>
      <c r="AB15" s="138" t="s">
        <v>120</v>
      </c>
      <c r="AC15" s="138" t="s">
        <v>117</v>
      </c>
      <c r="AD15" s="138" t="str">
        <f t="shared" si="5"/>
        <v>ΦΥΣΙΚΟ ΑΕΡΙΟ ΕΛΛΗΝΙΚΗ ΕΤΑΙΡΕΙΑ ΕΝΕΡΓΕΙΑΣΕπαγγελματικό</v>
      </c>
      <c r="AE15" s="138" t="e">
        <f t="shared" si="6"/>
        <v>#REF!</v>
      </c>
      <c r="AF15" s="138" t="e">
        <f t="shared" si="7"/>
        <v>#REF!</v>
      </c>
      <c r="AG15" s="138" t="e">
        <f t="shared" si="8"/>
        <v>#REF!</v>
      </c>
      <c r="AH15" s="138">
        <f t="shared" si="9"/>
        <v>169177896</v>
      </c>
      <c r="AI15" s="138">
        <v>0</v>
      </c>
      <c r="AJ15" s="138">
        <v>0</v>
      </c>
      <c r="AK15" s="138">
        <v>0</v>
      </c>
    </row>
    <row r="16" spans="1:37" s="8" customFormat="1" ht="19.5" customHeight="1" outlineLevel="1" x14ac:dyDescent="0.3">
      <c r="A16" s="292"/>
      <c r="B16" s="115" t="s">
        <v>28</v>
      </c>
      <c r="C16" s="9" t="e">
        <f>#REF!</f>
        <v>#REF!</v>
      </c>
      <c r="D16" s="9" t="e">
        <f>#REF!</f>
        <v>#REF!</v>
      </c>
      <c r="E16" s="19">
        <f>SUM('1:2'!E16)</f>
        <v>0</v>
      </c>
      <c r="F16" s="24">
        <f>SUM('1:2'!F16)</f>
        <v>0</v>
      </c>
      <c r="G16" s="28">
        <f>SUM('1:2'!G16)</f>
        <v>0</v>
      </c>
      <c r="H16" s="123">
        <f>SUM('1:2'!H16)</f>
        <v>0</v>
      </c>
      <c r="I16" s="9" t="e">
        <f>#REF!</f>
        <v>#REF!</v>
      </c>
      <c r="J16" s="9" t="e">
        <f>#REF!</f>
        <v>#REF!</v>
      </c>
      <c r="K16" s="70">
        <f>SUM('1:2'!K16)</f>
        <v>16</v>
      </c>
      <c r="L16" s="70">
        <f>SUM('1:2'!L16)</f>
        <v>0</v>
      </c>
      <c r="M16" s="30">
        <f>SUM('1:2'!M16)</f>
        <v>0</v>
      </c>
      <c r="N16" s="83">
        <f>SUM('1:2'!N16)</f>
        <v>0</v>
      </c>
      <c r="O16" s="39" t="e">
        <f t="shared" si="10"/>
        <v>#REF!</v>
      </c>
      <c r="P16" s="10" t="e">
        <f t="shared" si="0"/>
        <v>#REF!</v>
      </c>
      <c r="Q16" s="132">
        <f t="shared" si="1"/>
        <v>16</v>
      </c>
      <c r="R16" s="70">
        <f t="shared" si="2"/>
        <v>0</v>
      </c>
      <c r="S16" s="30">
        <f t="shared" si="3"/>
        <v>0</v>
      </c>
      <c r="T16" s="83">
        <f t="shared" si="4"/>
        <v>0</v>
      </c>
      <c r="U16" s="11" t="s">
        <v>114</v>
      </c>
      <c r="V16" s="138" t="s">
        <v>117</v>
      </c>
      <c r="W16" s="11" t="str">
        <f t="shared" si="11"/>
        <v>ΖΕΝΙΘΕπαγγελματικό</v>
      </c>
      <c r="X16" s="98">
        <f>Q16</f>
        <v>16</v>
      </c>
      <c r="Y16" s="97" t="e">
        <f>O16</f>
        <v>#REF!</v>
      </c>
      <c r="Z16" s="97" t="e">
        <f>P16</f>
        <v>#REF!</v>
      </c>
      <c r="AB16" s="138" t="s">
        <v>120</v>
      </c>
      <c r="AC16" s="138" t="s">
        <v>119</v>
      </c>
      <c r="AD16" s="138" t="str">
        <f t="shared" si="5"/>
        <v>ΦΥΣΙΚΟ ΑΕΡΙΟ ΕΛΛΗΝΙΚΗ ΕΤΑΙΡΕΙΑ ΕΝΕΡΓΕΙΑΣΒιομηχανικό</v>
      </c>
      <c r="AE16" s="138" t="e">
        <f t="shared" si="6"/>
        <v>#REF!</v>
      </c>
      <c r="AF16" s="138" t="e">
        <f t="shared" si="7"/>
        <v>#REF!</v>
      </c>
      <c r="AG16" s="138" t="e">
        <f t="shared" si="8"/>
        <v>#REF!</v>
      </c>
      <c r="AH16" s="138">
        <f t="shared" si="9"/>
        <v>0</v>
      </c>
      <c r="AI16" s="138">
        <v>0</v>
      </c>
      <c r="AJ16" s="138">
        <v>0</v>
      </c>
      <c r="AK16" s="138">
        <v>0</v>
      </c>
    </row>
    <row r="17" spans="1:37" s="8" customFormat="1" ht="19.5" customHeight="1" outlineLevel="1" x14ac:dyDescent="0.3">
      <c r="A17" s="292"/>
      <c r="B17" s="115" t="s">
        <v>29</v>
      </c>
      <c r="C17" s="9" t="e">
        <f>#REF!</f>
        <v>#REF!</v>
      </c>
      <c r="D17" s="9" t="e">
        <f>#REF!</f>
        <v>#REF!</v>
      </c>
      <c r="E17" s="19">
        <f>SUM('1:2'!E17)</f>
        <v>0</v>
      </c>
      <c r="F17" s="24">
        <f>SUM('1:2'!F17)</f>
        <v>0</v>
      </c>
      <c r="G17" s="28">
        <f>SUM('1:2'!G17)</f>
        <v>0</v>
      </c>
      <c r="H17" s="123">
        <f>SUM('1:2'!H17)</f>
        <v>0</v>
      </c>
      <c r="I17" s="9" t="e">
        <f>#REF!</f>
        <v>#REF!</v>
      </c>
      <c r="J17" s="9" t="e">
        <f>#REF!</f>
        <v>#REF!</v>
      </c>
      <c r="K17" s="70">
        <f>SUM('1:2'!K17)</f>
        <v>132443</v>
      </c>
      <c r="L17" s="70">
        <f>SUM('1:2'!L17)</f>
        <v>0</v>
      </c>
      <c r="M17" s="30">
        <f>SUM('1:2'!M17)</f>
        <v>0</v>
      </c>
      <c r="N17" s="83">
        <f>SUM('1:2'!N17)</f>
        <v>0</v>
      </c>
      <c r="O17" s="39" t="e">
        <f t="shared" si="10"/>
        <v>#REF!</v>
      </c>
      <c r="P17" s="70" t="e">
        <f t="shared" si="0"/>
        <v>#REF!</v>
      </c>
      <c r="Q17" s="132">
        <f t="shared" si="1"/>
        <v>132443</v>
      </c>
      <c r="R17" s="70">
        <f t="shared" si="2"/>
        <v>0</v>
      </c>
      <c r="S17" s="30">
        <f t="shared" si="3"/>
        <v>0</v>
      </c>
      <c r="T17" s="83">
        <f t="shared" si="4"/>
        <v>0</v>
      </c>
      <c r="U17" s="11" t="s">
        <v>114</v>
      </c>
      <c r="V17" s="138" t="s">
        <v>119</v>
      </c>
      <c r="W17" s="11" t="str">
        <f t="shared" si="11"/>
        <v>ΖΕΝΙΘΒιομηχανικό</v>
      </c>
      <c r="X17" s="98">
        <f>Q17+Q18</f>
        <v>132461</v>
      </c>
      <c r="Y17" s="97" t="e">
        <f>O17+O18</f>
        <v>#REF!</v>
      </c>
      <c r="Z17" s="97" t="e">
        <f>P17+P18</f>
        <v>#REF!</v>
      </c>
      <c r="AB17" s="138" t="s">
        <v>121</v>
      </c>
      <c r="AC17" s="138" t="s">
        <v>115</v>
      </c>
      <c r="AD17" s="138" t="str">
        <f t="shared" si="5"/>
        <v>ΠΡΟΜΗΘΕΑΣ GAS A.E.Οικιακό</v>
      </c>
      <c r="AE17" s="138">
        <f t="shared" si="6"/>
        <v>0</v>
      </c>
      <c r="AF17" s="138">
        <f t="shared" si="7"/>
        <v>0</v>
      </c>
      <c r="AG17" s="138">
        <f t="shared" si="8"/>
        <v>0</v>
      </c>
      <c r="AH17" s="138">
        <f t="shared" si="9"/>
        <v>0</v>
      </c>
      <c r="AI17" s="138">
        <v>0</v>
      </c>
      <c r="AJ17" s="138">
        <v>0</v>
      </c>
      <c r="AK17" s="138">
        <v>0</v>
      </c>
    </row>
    <row r="18" spans="1:37" s="15" customFormat="1" ht="19.5" customHeight="1" outlineLevel="1" x14ac:dyDescent="0.3">
      <c r="A18" s="292"/>
      <c r="B18" s="116" t="s">
        <v>30</v>
      </c>
      <c r="C18" s="9" t="e">
        <f>#REF!</f>
        <v>#REF!</v>
      </c>
      <c r="D18" s="9" t="e">
        <f>#REF!</f>
        <v>#REF!</v>
      </c>
      <c r="E18" s="19">
        <f>SUM('1:2'!E18)</f>
        <v>0</v>
      </c>
      <c r="F18" s="24">
        <f>SUM('1:2'!F18)</f>
        <v>0</v>
      </c>
      <c r="G18" s="28">
        <f>SUM('1:2'!G18)</f>
        <v>0</v>
      </c>
      <c r="H18" s="123">
        <f>SUM('1:2'!H18)</f>
        <v>0</v>
      </c>
      <c r="I18" s="9" t="e">
        <f>#REF!</f>
        <v>#REF!</v>
      </c>
      <c r="J18" s="9" t="e">
        <f>#REF!</f>
        <v>#REF!</v>
      </c>
      <c r="K18" s="70">
        <f>SUM('1:2'!K18)</f>
        <v>18</v>
      </c>
      <c r="L18" s="70">
        <f>SUM('1:2'!L18)</f>
        <v>0</v>
      </c>
      <c r="M18" s="30">
        <f>SUM('1:2'!M18)</f>
        <v>0</v>
      </c>
      <c r="N18" s="83">
        <f>SUM('1:2'!N18)</f>
        <v>0</v>
      </c>
      <c r="O18" s="39" t="e">
        <f t="shared" si="10"/>
        <v>#REF!</v>
      </c>
      <c r="P18" s="10" t="e">
        <f t="shared" si="0"/>
        <v>#REF!</v>
      </c>
      <c r="Q18" s="132">
        <f t="shared" si="1"/>
        <v>18</v>
      </c>
      <c r="R18" s="70">
        <f t="shared" si="2"/>
        <v>0</v>
      </c>
      <c r="S18" s="30">
        <f t="shared" si="3"/>
        <v>0</v>
      </c>
      <c r="T18" s="83">
        <f t="shared" si="4"/>
        <v>0</v>
      </c>
      <c r="U18" s="11" t="s">
        <v>114</v>
      </c>
      <c r="V18" s="11"/>
      <c r="W18" s="11" t="str">
        <f t="shared" si="11"/>
        <v>ΖΕΝΙΘ</v>
      </c>
      <c r="AB18" s="138" t="s">
        <v>121</v>
      </c>
      <c r="AC18" s="138" t="s">
        <v>117</v>
      </c>
      <c r="AD18" s="138" t="str">
        <f t="shared" si="5"/>
        <v>ΠΡΟΜΗΘΕΑΣ GAS A.E.Επαγγελματικό</v>
      </c>
      <c r="AE18" s="138">
        <f t="shared" si="6"/>
        <v>0</v>
      </c>
      <c r="AF18" s="138">
        <f t="shared" si="7"/>
        <v>0</v>
      </c>
      <c r="AG18" s="138">
        <f t="shared" si="8"/>
        <v>0</v>
      </c>
      <c r="AH18" s="138">
        <f t="shared" si="9"/>
        <v>0</v>
      </c>
      <c r="AI18" s="138">
        <v>0</v>
      </c>
      <c r="AJ18" s="138">
        <v>0</v>
      </c>
      <c r="AK18" s="138">
        <v>0</v>
      </c>
    </row>
    <row r="19" spans="1:37" s="8" customFormat="1" ht="78" x14ac:dyDescent="0.3">
      <c r="A19" s="291">
        <v>3</v>
      </c>
      <c r="B19" s="117" t="s">
        <v>36</v>
      </c>
      <c r="C19" s="9" t="e">
        <f>#REF!</f>
        <v>#REF!</v>
      </c>
      <c r="D19" s="9" t="e">
        <f>#REF!</f>
        <v>#REF!</v>
      </c>
      <c r="E19" s="18">
        <f>SUM(E20:E23)</f>
        <v>82205310</v>
      </c>
      <c r="F19" s="14" t="e">
        <f>E19/(C19+D19)</f>
        <v>#REF!</v>
      </c>
      <c r="G19" s="26">
        <f>SUM(G20:G23)</f>
        <v>46141.320000000007</v>
      </c>
      <c r="H19" s="29" t="str">
        <f t="shared" si="12"/>
        <v/>
      </c>
      <c r="I19" s="9" t="e">
        <f>#REF!</f>
        <v>#REF!</v>
      </c>
      <c r="J19" s="9" t="e">
        <f>#REF!</f>
        <v>#REF!</v>
      </c>
      <c r="K19" s="14">
        <f>SUM(K20:K23)</f>
        <v>86972586</v>
      </c>
      <c r="L19" s="67" t="str">
        <f t="shared" si="13"/>
        <v/>
      </c>
      <c r="M19" s="67">
        <f>SUM(M20:M23)</f>
        <v>24352.14</v>
      </c>
      <c r="N19" s="29" t="e">
        <f>M19/(I19+J19)</f>
        <v>#REF!</v>
      </c>
      <c r="O19" s="40" t="e">
        <f t="shared" si="10"/>
        <v>#REF!</v>
      </c>
      <c r="P19" s="13" t="e">
        <f t="shared" si="0"/>
        <v>#REF!</v>
      </c>
      <c r="Q19" s="133">
        <f t="shared" si="1"/>
        <v>169177896</v>
      </c>
      <c r="R19" s="67" t="e">
        <f t="shared" si="2"/>
        <v>#REF!</v>
      </c>
      <c r="S19" s="67">
        <f t="shared" si="3"/>
        <v>70493.460000000006</v>
      </c>
      <c r="T19" s="29" t="e">
        <f t="shared" si="4"/>
        <v>#VALUE!</v>
      </c>
      <c r="U19" s="11"/>
      <c r="V19" s="11"/>
      <c r="W19" s="11" t="str">
        <f t="shared" si="11"/>
        <v/>
      </c>
      <c r="AB19" s="138" t="s">
        <v>121</v>
      </c>
      <c r="AC19" s="138" t="s">
        <v>119</v>
      </c>
      <c r="AD19" s="138" t="str">
        <f t="shared" si="5"/>
        <v>ΠΡΟΜΗΘΕΑΣ GAS A.E.Βιομηχανικό</v>
      </c>
      <c r="AE19" s="138">
        <f t="shared" si="6"/>
        <v>0</v>
      </c>
      <c r="AF19" s="138">
        <f t="shared" si="7"/>
        <v>0</v>
      </c>
      <c r="AG19" s="138">
        <f t="shared" si="8"/>
        <v>0</v>
      </c>
      <c r="AH19" s="138">
        <f t="shared" si="9"/>
        <v>0</v>
      </c>
      <c r="AI19" s="138">
        <v>0</v>
      </c>
      <c r="AJ19" s="138">
        <v>0</v>
      </c>
      <c r="AK19" s="138">
        <v>0</v>
      </c>
    </row>
    <row r="20" spans="1:37" s="8" customFormat="1" ht="19.5" customHeight="1" outlineLevel="1" x14ac:dyDescent="0.3">
      <c r="A20" s="292"/>
      <c r="B20" s="115" t="s">
        <v>27</v>
      </c>
      <c r="C20" s="9" t="e">
        <f>#REF!</f>
        <v>#REF!</v>
      </c>
      <c r="D20" s="9" t="e">
        <f>#REF!</f>
        <v>#REF!</v>
      </c>
      <c r="E20" s="42">
        <f>SUM('1:2'!E20)</f>
        <v>0</v>
      </c>
      <c r="F20" s="24">
        <f>SUM('1:2'!F20)</f>
        <v>0</v>
      </c>
      <c r="G20" s="28">
        <f>SUM('1:2'!G20)</f>
        <v>0</v>
      </c>
      <c r="H20" s="123">
        <f>SUM('1:2'!H20)</f>
        <v>0</v>
      </c>
      <c r="I20" s="9" t="e">
        <f>#REF!</f>
        <v>#REF!</v>
      </c>
      <c r="J20" s="9" t="e">
        <f>#REF!</f>
        <v>#REF!</v>
      </c>
      <c r="K20" s="103">
        <f>SUM('1:2'!K20)</f>
        <v>0</v>
      </c>
      <c r="L20" s="70">
        <f>SUM('1:2'!L20)</f>
        <v>0</v>
      </c>
      <c r="M20" s="30">
        <f>SUM('1:2'!M20)</f>
        <v>0</v>
      </c>
      <c r="N20" s="83">
        <f>SUM('1:2'!N20)</f>
        <v>0</v>
      </c>
      <c r="O20" s="39" t="e">
        <f t="shared" si="10"/>
        <v>#REF!</v>
      </c>
      <c r="P20" s="10" t="e">
        <f t="shared" si="0"/>
        <v>#REF!</v>
      </c>
      <c r="Q20" s="131">
        <f t="shared" si="1"/>
        <v>0</v>
      </c>
      <c r="R20" s="70">
        <f t="shared" si="2"/>
        <v>0</v>
      </c>
      <c r="S20" s="30">
        <f t="shared" si="3"/>
        <v>0</v>
      </c>
      <c r="T20" s="83">
        <f t="shared" si="4"/>
        <v>0</v>
      </c>
      <c r="U20" s="11" t="s">
        <v>120</v>
      </c>
      <c r="V20" s="138" t="s">
        <v>115</v>
      </c>
      <c r="W20" s="11" t="str">
        <f t="shared" si="11"/>
        <v>ΦΥΣΙΚΟ ΑΕΡΙΟ ΕΛΛΗΝΙΚΗ ΕΤΑΙΡΕΙΑ ΕΝΕΡΓΕΙΑΣΟικιακό</v>
      </c>
      <c r="X20" s="11">
        <f>Q20</f>
        <v>0</v>
      </c>
      <c r="Y20" s="97" t="e">
        <f>O20</f>
        <v>#REF!</v>
      </c>
      <c r="Z20" s="97" t="e">
        <f>P20</f>
        <v>#REF!</v>
      </c>
      <c r="AB20" s="138" t="s">
        <v>122</v>
      </c>
      <c r="AC20" s="138" t="s">
        <v>115</v>
      </c>
      <c r="AD20" s="138" t="str">
        <f t="shared" si="5"/>
        <v>ELPEDISON A.E.Οικιακό</v>
      </c>
      <c r="AE20" s="138" t="e">
        <f t="shared" si="6"/>
        <v>#REF!</v>
      </c>
      <c r="AF20" s="138" t="e">
        <f t="shared" si="7"/>
        <v>#REF!</v>
      </c>
      <c r="AG20" s="138" t="e">
        <f t="shared" si="8"/>
        <v>#REF!</v>
      </c>
      <c r="AH20" s="138">
        <f t="shared" si="9"/>
        <v>0</v>
      </c>
      <c r="AI20" s="138">
        <v>0</v>
      </c>
      <c r="AJ20" s="138">
        <v>0</v>
      </c>
      <c r="AK20" s="138">
        <v>0</v>
      </c>
    </row>
    <row r="21" spans="1:37" s="8" customFormat="1" ht="19.5" customHeight="1" outlineLevel="1" x14ac:dyDescent="0.3">
      <c r="A21" s="292"/>
      <c r="B21" s="115" t="s">
        <v>28</v>
      </c>
      <c r="C21" s="9" t="e">
        <f>#REF!</f>
        <v>#REF!</v>
      </c>
      <c r="D21" s="9" t="e">
        <f>#REF!</f>
        <v>#REF!</v>
      </c>
      <c r="E21" s="42">
        <f>SUM('1:2'!E21)</f>
        <v>82205310</v>
      </c>
      <c r="F21" s="24">
        <f>SUM('1:2'!F21)</f>
        <v>10189455.299999999</v>
      </c>
      <c r="G21" s="28">
        <f>SUM('1:2'!G21)</f>
        <v>46141.320000000007</v>
      </c>
      <c r="H21" s="123">
        <f>SUM('1:2'!H21)</f>
        <v>12071476.813999999</v>
      </c>
      <c r="I21" s="9" t="e">
        <f>#REF!</f>
        <v>#REF!</v>
      </c>
      <c r="J21" s="9" t="e">
        <f>#REF!</f>
        <v>#REF!</v>
      </c>
      <c r="K21" s="70">
        <f>SUM('1:2'!K21)</f>
        <v>86972586</v>
      </c>
      <c r="L21" s="70">
        <f>SUM('1:2'!L21)</f>
        <v>4458030</v>
      </c>
      <c r="M21" s="30">
        <f>SUM('1:2'!M21)</f>
        <v>24352.14</v>
      </c>
      <c r="N21" s="83">
        <f>SUM('1:2'!N21)</f>
        <v>68960896.333333343</v>
      </c>
      <c r="O21" s="39" t="e">
        <f t="shared" si="10"/>
        <v>#REF!</v>
      </c>
      <c r="P21" s="10" t="e">
        <f t="shared" si="0"/>
        <v>#REF!</v>
      </c>
      <c r="Q21" s="132">
        <f t="shared" si="1"/>
        <v>169177896</v>
      </c>
      <c r="R21" s="70">
        <f t="shared" si="2"/>
        <v>14647485.299999999</v>
      </c>
      <c r="S21" s="30">
        <f t="shared" si="3"/>
        <v>70493.460000000006</v>
      </c>
      <c r="T21" s="83">
        <f t="shared" si="4"/>
        <v>81032373.147333339</v>
      </c>
      <c r="U21" s="11" t="s">
        <v>120</v>
      </c>
      <c r="V21" s="138" t="s">
        <v>117</v>
      </c>
      <c r="W21" s="11" t="str">
        <f t="shared" si="11"/>
        <v>ΦΥΣΙΚΟ ΑΕΡΙΟ ΕΛΛΗΝΙΚΗ ΕΤΑΙΡΕΙΑ ΕΝΕΡΓΕΙΑΣΕπαγγελματικό</v>
      </c>
      <c r="X21" s="98">
        <f>Q21</f>
        <v>169177896</v>
      </c>
      <c r="Y21" s="97" t="e">
        <f>O21</f>
        <v>#REF!</v>
      </c>
      <c r="Z21" s="97" t="e">
        <f>P21</f>
        <v>#REF!</v>
      </c>
      <c r="AB21" s="138" t="s">
        <v>122</v>
      </c>
      <c r="AC21" s="138" t="s">
        <v>117</v>
      </c>
      <c r="AD21" s="138" t="str">
        <f t="shared" si="5"/>
        <v>ELPEDISON A.E.Επαγγελματικό</v>
      </c>
      <c r="AE21" s="138" t="e">
        <f t="shared" si="6"/>
        <v>#REF!</v>
      </c>
      <c r="AF21" s="138" t="e">
        <f t="shared" si="7"/>
        <v>#REF!</v>
      </c>
      <c r="AG21" s="138" t="e">
        <f t="shared" si="8"/>
        <v>#REF!</v>
      </c>
      <c r="AH21" s="138">
        <f t="shared" si="9"/>
        <v>157963112</v>
      </c>
      <c r="AI21" s="138">
        <v>0</v>
      </c>
      <c r="AJ21" s="138">
        <v>0</v>
      </c>
      <c r="AK21" s="138">
        <v>0</v>
      </c>
    </row>
    <row r="22" spans="1:37" s="8" customFormat="1" ht="19.5" customHeight="1" outlineLevel="1" x14ac:dyDescent="0.3">
      <c r="A22" s="292"/>
      <c r="B22" s="115" t="s">
        <v>29</v>
      </c>
      <c r="C22" s="9" t="e">
        <f>#REF!</f>
        <v>#REF!</v>
      </c>
      <c r="D22" s="9" t="e">
        <f>#REF!</f>
        <v>#REF!</v>
      </c>
      <c r="E22" s="42">
        <f>SUM('1:2'!E22)</f>
        <v>0</v>
      </c>
      <c r="F22" s="24">
        <f>SUM('1:2'!F22)</f>
        <v>0</v>
      </c>
      <c r="G22" s="28">
        <f>SUM('1:2'!G22)</f>
        <v>0</v>
      </c>
      <c r="H22" s="123">
        <f>SUM('1:2'!H22)</f>
        <v>0</v>
      </c>
      <c r="I22" s="9" t="e">
        <f>#REF!</f>
        <v>#REF!</v>
      </c>
      <c r="J22" s="9" t="e">
        <f>#REF!</f>
        <v>#REF!</v>
      </c>
      <c r="K22" s="70">
        <f>SUM('1:2'!K22)</f>
        <v>0</v>
      </c>
      <c r="L22" s="70">
        <f>SUM('1:2'!L22)</f>
        <v>0</v>
      </c>
      <c r="M22" s="30">
        <f>SUM('1:2'!M22)</f>
        <v>0</v>
      </c>
      <c r="N22" s="83">
        <f>SUM('1:2'!N22)</f>
        <v>0</v>
      </c>
      <c r="O22" s="39" t="e">
        <f t="shared" si="10"/>
        <v>#REF!</v>
      </c>
      <c r="P22" s="10" t="e">
        <f t="shared" si="0"/>
        <v>#REF!</v>
      </c>
      <c r="Q22" s="132">
        <f t="shared" si="1"/>
        <v>0</v>
      </c>
      <c r="R22" s="70">
        <f t="shared" si="2"/>
        <v>0</v>
      </c>
      <c r="S22" s="30">
        <f t="shared" si="3"/>
        <v>0</v>
      </c>
      <c r="T22" s="83">
        <f t="shared" si="4"/>
        <v>0</v>
      </c>
      <c r="U22" s="11" t="s">
        <v>120</v>
      </c>
      <c r="V22" s="138" t="s">
        <v>119</v>
      </c>
      <c r="W22" s="11" t="str">
        <f t="shared" si="11"/>
        <v>ΦΥΣΙΚΟ ΑΕΡΙΟ ΕΛΛΗΝΙΚΗ ΕΤΑΙΡΕΙΑ ΕΝΕΡΓΕΙΑΣΒιομηχανικό</v>
      </c>
      <c r="X22" s="98">
        <f>Q22+Q23</f>
        <v>0</v>
      </c>
      <c r="Y22" s="97" t="e">
        <f>O22+O23</f>
        <v>#REF!</v>
      </c>
      <c r="Z22" s="97" t="e">
        <f>P22+P23</f>
        <v>#REF!</v>
      </c>
      <c r="AB22" s="138" t="s">
        <v>122</v>
      </c>
      <c r="AC22" s="138" t="s">
        <v>119</v>
      </c>
      <c r="AD22" s="138" t="str">
        <f t="shared" si="5"/>
        <v>ELPEDISON A.E.Βιομηχανικό</v>
      </c>
      <c r="AE22" s="138" t="e">
        <f t="shared" si="6"/>
        <v>#REF!</v>
      </c>
      <c r="AF22" s="138" t="e">
        <f t="shared" si="7"/>
        <v>#REF!</v>
      </c>
      <c r="AG22" s="138" t="e">
        <f t="shared" si="8"/>
        <v>#REF!</v>
      </c>
      <c r="AH22" s="138">
        <f t="shared" si="9"/>
        <v>97543678</v>
      </c>
      <c r="AI22" s="138">
        <v>0</v>
      </c>
      <c r="AJ22" s="138">
        <v>0</v>
      </c>
      <c r="AK22" s="138">
        <v>0</v>
      </c>
    </row>
    <row r="23" spans="1:37" s="15" customFormat="1" ht="19.5" customHeight="1" outlineLevel="1" x14ac:dyDescent="0.3">
      <c r="A23" s="292"/>
      <c r="B23" s="116" t="s">
        <v>30</v>
      </c>
      <c r="C23" s="9" t="e">
        <f>#REF!</f>
        <v>#REF!</v>
      </c>
      <c r="D23" s="9" t="e">
        <f>#REF!</f>
        <v>#REF!</v>
      </c>
      <c r="E23" s="45">
        <f>SUM('1:2'!E23)</f>
        <v>0</v>
      </c>
      <c r="F23" s="24">
        <f>SUM('1:2'!F23)</f>
        <v>0</v>
      </c>
      <c r="G23" s="28">
        <f>SUM('1:2'!G23)</f>
        <v>0</v>
      </c>
      <c r="H23" s="123">
        <f>SUM('1:2'!H23)</f>
        <v>0</v>
      </c>
      <c r="I23" s="9" t="e">
        <f>#REF!</f>
        <v>#REF!</v>
      </c>
      <c r="J23" s="9" t="e">
        <f>#REF!</f>
        <v>#REF!</v>
      </c>
      <c r="K23" s="70">
        <f>SUM('1:2'!K23)</f>
        <v>0</v>
      </c>
      <c r="L23" s="70">
        <f>SUM('1:2'!L23)</f>
        <v>30</v>
      </c>
      <c r="M23" s="30">
        <f>SUM('1:2'!M23)</f>
        <v>0</v>
      </c>
      <c r="N23" s="83">
        <f>SUM('1:2'!N23)</f>
        <v>8853588</v>
      </c>
      <c r="O23" s="39" t="e">
        <f t="shared" si="10"/>
        <v>#REF!</v>
      </c>
      <c r="P23" s="10" t="e">
        <f t="shared" si="0"/>
        <v>#REF!</v>
      </c>
      <c r="Q23" s="132">
        <f t="shared" si="1"/>
        <v>0</v>
      </c>
      <c r="R23" s="70">
        <f t="shared" si="2"/>
        <v>30</v>
      </c>
      <c r="S23" s="30">
        <f t="shared" si="3"/>
        <v>0</v>
      </c>
      <c r="T23" s="83">
        <f t="shared" si="4"/>
        <v>8853588</v>
      </c>
      <c r="U23" s="11" t="s">
        <v>120</v>
      </c>
      <c r="V23" s="11"/>
      <c r="W23" s="11" t="str">
        <f t="shared" si="11"/>
        <v>ΦΥΣΙΚΟ ΑΕΡΙΟ ΕΛΛΗΝΙΚΗ ΕΤΑΙΡΕΙΑ ΕΝΕΡΓΕΙΑΣ</v>
      </c>
      <c r="X23" s="12"/>
      <c r="AB23" s="138" t="s">
        <v>123</v>
      </c>
      <c r="AC23" s="138" t="s">
        <v>115</v>
      </c>
      <c r="AD23" s="138" t="str">
        <f t="shared" si="5"/>
        <v>ΜΥΤΙΛΗΝΑΙΟΣ Α.Ε. - OΜΙΛΟΣ ΕΠΙΧΕΙΡΗΣΕΩΝΟικιακό</v>
      </c>
      <c r="AE23" s="138" t="e">
        <f t="shared" si="6"/>
        <v>#REF!</v>
      </c>
      <c r="AF23" s="138" t="e">
        <f t="shared" si="7"/>
        <v>#REF!</v>
      </c>
      <c r="AG23" s="138" t="e">
        <f t="shared" si="8"/>
        <v>#REF!</v>
      </c>
      <c r="AH23" s="138">
        <f t="shared" si="9"/>
        <v>47122290</v>
      </c>
      <c r="AI23" s="138">
        <v>0</v>
      </c>
      <c r="AJ23" s="138">
        <v>0</v>
      </c>
      <c r="AK23" s="138">
        <v>0</v>
      </c>
    </row>
    <row r="24" spans="1:37" s="8" customFormat="1" ht="36" customHeight="1" x14ac:dyDescent="0.3">
      <c r="A24" s="291">
        <v>4</v>
      </c>
      <c r="B24" s="117" t="s">
        <v>39</v>
      </c>
      <c r="C24" s="9" t="e">
        <f>#REF!</f>
        <v>#REF!</v>
      </c>
      <c r="D24" s="9" t="e">
        <f>#REF!</f>
        <v>#REF!</v>
      </c>
      <c r="E24" s="18">
        <f>SUM(E25:E28)</f>
        <v>254433890</v>
      </c>
      <c r="F24" s="18" t="e">
        <f>E24/(C24+D24)</f>
        <v>#REF!</v>
      </c>
      <c r="G24" s="27">
        <f>SUM(G25:G28)</f>
        <v>3200241.2</v>
      </c>
      <c r="H24" s="29" t="str">
        <f t="shared" si="12"/>
        <v/>
      </c>
      <c r="I24" s="9" t="e">
        <f>#REF!</f>
        <v>#REF!</v>
      </c>
      <c r="J24" s="9" t="e">
        <f>#REF!</f>
        <v>#REF!</v>
      </c>
      <c r="K24" s="14">
        <f>SUM(K25:K28)</f>
        <v>270359010</v>
      </c>
      <c r="L24" s="67" t="str">
        <f t="shared" si="13"/>
        <v/>
      </c>
      <c r="M24" s="67">
        <f>SUM(M25:M28)</f>
        <v>2880364.6799999997</v>
      </c>
      <c r="N24" s="29" t="e">
        <f>M24/(I24+J24)</f>
        <v>#REF!</v>
      </c>
      <c r="O24" s="40" t="e">
        <f t="shared" si="10"/>
        <v>#REF!</v>
      </c>
      <c r="P24" s="13" t="e">
        <f t="shared" si="0"/>
        <v>#REF!</v>
      </c>
      <c r="Q24" s="133">
        <f t="shared" si="1"/>
        <v>524792900</v>
      </c>
      <c r="R24" s="67" t="e">
        <f t="shared" si="2"/>
        <v>#REF!</v>
      </c>
      <c r="S24" s="67">
        <f t="shared" si="3"/>
        <v>6080605.8799999999</v>
      </c>
      <c r="T24" s="29" t="e">
        <f t="shared" si="4"/>
        <v>#VALUE!</v>
      </c>
      <c r="U24" s="11"/>
      <c r="V24" s="11"/>
      <c r="W24" s="11" t="str">
        <f t="shared" si="11"/>
        <v/>
      </c>
      <c r="AB24" s="138" t="s">
        <v>123</v>
      </c>
      <c r="AC24" s="138" t="s">
        <v>117</v>
      </c>
      <c r="AD24" s="138" t="str">
        <f t="shared" si="5"/>
        <v>ΜΥΤΙΛΗΝΑΙΟΣ Α.Ε. - OΜΙΛΟΣ ΕΠΙΧΕΙΡΗΣΕΩΝΕπαγγελματικό</v>
      </c>
      <c r="AE24" s="138" t="e">
        <f t="shared" si="6"/>
        <v>#REF!</v>
      </c>
      <c r="AF24" s="138" t="e">
        <f t="shared" si="7"/>
        <v>#REF!</v>
      </c>
      <c r="AG24" s="138" t="e">
        <f t="shared" si="8"/>
        <v>#REF!</v>
      </c>
      <c r="AH24" s="138">
        <f t="shared" si="9"/>
        <v>6865758</v>
      </c>
      <c r="AI24" s="138">
        <v>0</v>
      </c>
      <c r="AJ24" s="138">
        <v>0</v>
      </c>
      <c r="AK24" s="138">
        <v>0</v>
      </c>
    </row>
    <row r="25" spans="1:37" s="8" customFormat="1" ht="19.5" customHeight="1" outlineLevel="1" x14ac:dyDescent="0.3">
      <c r="A25" s="292"/>
      <c r="B25" s="115" t="s">
        <v>27</v>
      </c>
      <c r="C25" s="9" t="e">
        <f>#REF!</f>
        <v>#REF!</v>
      </c>
      <c r="D25" s="9" t="e">
        <f>#REF!</f>
        <v>#REF!</v>
      </c>
      <c r="E25" s="19">
        <f>SUM('1:2'!E25)</f>
        <v>11910672</v>
      </c>
      <c r="F25" s="24">
        <f>SUM('1:2'!F25)</f>
        <v>4235954</v>
      </c>
      <c r="G25" s="28">
        <f>SUM('1:2'!G25)</f>
        <v>4632.3599999999997</v>
      </c>
      <c r="H25" s="123">
        <f>SUM('1:2'!H25)</f>
        <v>5566027.1399999997</v>
      </c>
      <c r="I25" s="9" t="e">
        <f>#REF!</f>
        <v>#REF!</v>
      </c>
      <c r="J25" s="9" t="e">
        <f>#REF!</f>
        <v>#REF!</v>
      </c>
      <c r="K25" s="103">
        <f>SUM('1:2'!K25)</f>
        <v>78641208</v>
      </c>
      <c r="L25" s="70">
        <f>SUM('1:2'!L25)</f>
        <v>5074811</v>
      </c>
      <c r="M25" s="30">
        <f>SUM('1:2'!M25)</f>
        <v>8003.9199999999992</v>
      </c>
      <c r="N25" s="83">
        <f>SUM('1:2'!N25)</f>
        <v>60106007.590000004</v>
      </c>
      <c r="O25" s="39" t="e">
        <f t="shared" si="10"/>
        <v>#REF!</v>
      </c>
      <c r="P25" s="30" t="e">
        <f t="shared" si="0"/>
        <v>#REF!</v>
      </c>
      <c r="Q25" s="131">
        <f t="shared" si="1"/>
        <v>90551880</v>
      </c>
      <c r="R25" s="70">
        <f t="shared" si="2"/>
        <v>9310765</v>
      </c>
      <c r="S25" s="30">
        <f t="shared" si="3"/>
        <v>12636.279999999999</v>
      </c>
      <c r="T25" s="83">
        <f t="shared" si="4"/>
        <v>65672034.730000004</v>
      </c>
      <c r="U25" s="11" t="s">
        <v>39</v>
      </c>
      <c r="V25" s="138" t="s">
        <v>115</v>
      </c>
      <c r="W25" s="11" t="str">
        <f t="shared" si="11"/>
        <v>ΗΡΩΝ ΘΕΡΜΟΗΛΕΚΤΡΙΚΗ Α.Ε.Οικιακό</v>
      </c>
      <c r="X25" s="11">
        <f>Q25</f>
        <v>90551880</v>
      </c>
      <c r="Y25" s="97" t="e">
        <f>O25</f>
        <v>#REF!</v>
      </c>
      <c r="Z25" s="97" t="e">
        <f>P25</f>
        <v>#REF!</v>
      </c>
      <c r="AB25" s="138" t="s">
        <v>123</v>
      </c>
      <c r="AC25" s="138" t="s">
        <v>119</v>
      </c>
      <c r="AD25" s="138" t="str">
        <f t="shared" si="5"/>
        <v>ΜΥΤΙΛΗΝΑΙΟΣ Α.Ε. - OΜΙΛΟΣ ΕΠΙΧΕΙΡΗΣΕΩΝΒιομηχανικό</v>
      </c>
      <c r="AE25" s="138" t="e">
        <f t="shared" si="6"/>
        <v>#REF!</v>
      </c>
      <c r="AF25" s="138" t="e">
        <f t="shared" si="7"/>
        <v>#REF!</v>
      </c>
      <c r="AG25" s="138" t="e">
        <f t="shared" si="8"/>
        <v>#REF!</v>
      </c>
      <c r="AH25" s="138">
        <f t="shared" si="9"/>
        <v>531653434</v>
      </c>
      <c r="AI25" s="138">
        <v>0</v>
      </c>
      <c r="AJ25" s="138">
        <v>0</v>
      </c>
      <c r="AK25" s="138">
        <v>0</v>
      </c>
    </row>
    <row r="26" spans="1:37" s="8" customFormat="1" ht="19.5" customHeight="1" outlineLevel="1" x14ac:dyDescent="0.3">
      <c r="A26" s="292"/>
      <c r="B26" s="115" t="s">
        <v>28</v>
      </c>
      <c r="C26" s="9" t="e">
        <f>#REF!</f>
        <v>#REF!</v>
      </c>
      <c r="D26" s="9" t="e">
        <f>#REF!</f>
        <v>#REF!</v>
      </c>
      <c r="E26" s="19">
        <f>SUM('1:2'!E26)</f>
        <v>0</v>
      </c>
      <c r="F26" s="24">
        <f>SUM('1:2'!F26)</f>
        <v>0</v>
      </c>
      <c r="G26" s="28">
        <f>SUM('1:2'!G26)</f>
        <v>0</v>
      </c>
      <c r="H26" s="123">
        <f>SUM('1:2'!H26)</f>
        <v>0</v>
      </c>
      <c r="I26" s="9" t="e">
        <f>#REF!</f>
        <v>#REF!</v>
      </c>
      <c r="J26" s="9" t="e">
        <f>#REF!</f>
        <v>#REF!</v>
      </c>
      <c r="K26" s="70">
        <f>SUM('1:2'!K26)</f>
        <v>0</v>
      </c>
      <c r="L26" s="70">
        <f>SUM('1:2'!L26)</f>
        <v>0</v>
      </c>
      <c r="M26" s="30">
        <f>SUM('1:2'!M26)</f>
        <v>0</v>
      </c>
      <c r="N26" s="83">
        <f>SUM('1:2'!N26)</f>
        <v>0</v>
      </c>
      <c r="O26" s="39" t="e">
        <f t="shared" si="10"/>
        <v>#REF!</v>
      </c>
      <c r="P26" s="30" t="e">
        <f t="shared" si="0"/>
        <v>#REF!</v>
      </c>
      <c r="Q26" s="132">
        <f t="shared" si="1"/>
        <v>0</v>
      </c>
      <c r="R26" s="70">
        <f t="shared" si="2"/>
        <v>0</v>
      </c>
      <c r="S26" s="30">
        <f t="shared" si="3"/>
        <v>0</v>
      </c>
      <c r="T26" s="83">
        <f t="shared" si="4"/>
        <v>0</v>
      </c>
      <c r="U26" s="11" t="s">
        <v>39</v>
      </c>
      <c r="V26" s="138" t="s">
        <v>117</v>
      </c>
      <c r="W26" s="11" t="str">
        <f t="shared" si="11"/>
        <v>ΗΡΩΝ ΘΕΡΜΟΗΛΕΚΤΡΙΚΗ Α.Ε.Επαγγελματικό</v>
      </c>
      <c r="X26" s="98">
        <f>Q26</f>
        <v>0</v>
      </c>
      <c r="Y26" s="97" t="e">
        <f>O26</f>
        <v>#REF!</v>
      </c>
      <c r="Z26" s="97" t="e">
        <f>P26</f>
        <v>#REF!</v>
      </c>
      <c r="AB26" s="138" t="s">
        <v>124</v>
      </c>
      <c r="AC26" s="138" t="s">
        <v>115</v>
      </c>
      <c r="AD26" s="138" t="str">
        <f t="shared" si="5"/>
        <v>ΑΝΟΞΑΛ Α.Ε. ΒΙΟΜΗΧΑΝΙΑ ΕΠΕΞΕΡΓΑΣΙΑΣ ΚΑΙ ΑΝΑΚΥΚΛΩΣΗΣ ΜΕΤΑΛΛΩΝ Οικιακό</v>
      </c>
      <c r="AE26" s="138">
        <f t="shared" si="6"/>
        <v>0</v>
      </c>
      <c r="AF26" s="138">
        <f t="shared" si="7"/>
        <v>0</v>
      </c>
      <c r="AG26" s="138">
        <f t="shared" si="8"/>
        <v>0</v>
      </c>
      <c r="AH26" s="138">
        <f t="shared" si="9"/>
        <v>0</v>
      </c>
      <c r="AI26" s="138">
        <v>0</v>
      </c>
      <c r="AJ26" s="138">
        <v>0</v>
      </c>
      <c r="AK26" s="138">
        <v>0</v>
      </c>
    </row>
    <row r="27" spans="1:37" s="8" customFormat="1" ht="19.5" customHeight="1" outlineLevel="1" x14ac:dyDescent="0.3">
      <c r="A27" s="292"/>
      <c r="B27" s="115" t="s">
        <v>29</v>
      </c>
      <c r="C27" s="9" t="e">
        <f>#REF!</f>
        <v>#REF!</v>
      </c>
      <c r="D27" s="9" t="e">
        <f>#REF!</f>
        <v>#REF!</v>
      </c>
      <c r="E27" s="19">
        <f>SUM('1:2'!E27)</f>
        <v>122830994</v>
      </c>
      <c r="F27" s="24">
        <f>SUM('1:2'!F27)</f>
        <v>68712.388379897675</v>
      </c>
      <c r="G27" s="28">
        <f>SUM('1:2'!G27)</f>
        <v>1614089.2799999998</v>
      </c>
      <c r="H27" s="123">
        <f>SUM('1:2'!H27)</f>
        <v>8947302.1962925885</v>
      </c>
      <c r="I27" s="9" t="e">
        <f>#REF!</f>
        <v>#REF!</v>
      </c>
      <c r="J27" s="9" t="e">
        <f>#REF!</f>
        <v>#REF!</v>
      </c>
      <c r="K27" s="70">
        <f>SUM('1:2'!K27)</f>
        <v>98117070</v>
      </c>
      <c r="L27" s="70">
        <f>SUM('1:2'!L27)</f>
        <v>11769.515902824951</v>
      </c>
      <c r="M27" s="30">
        <f>SUM('1:2'!M27)</f>
        <v>1450005.34</v>
      </c>
      <c r="N27" s="83">
        <f>SUM('1:2'!N27)</f>
        <v>236538.48984035873</v>
      </c>
      <c r="O27" s="39" t="e">
        <f t="shared" si="10"/>
        <v>#REF!</v>
      </c>
      <c r="P27" s="30" t="e">
        <f t="shared" si="0"/>
        <v>#REF!</v>
      </c>
      <c r="Q27" s="132">
        <f t="shared" si="1"/>
        <v>220948064</v>
      </c>
      <c r="R27" s="70">
        <f t="shared" si="2"/>
        <v>80481.904282722622</v>
      </c>
      <c r="S27" s="30">
        <f t="shared" si="3"/>
        <v>3064094.62</v>
      </c>
      <c r="T27" s="83">
        <f t="shared" si="4"/>
        <v>9183840.686132947</v>
      </c>
      <c r="U27" s="11" t="s">
        <v>39</v>
      </c>
      <c r="V27" s="138" t="s">
        <v>119</v>
      </c>
      <c r="W27" s="11" t="str">
        <f t="shared" si="11"/>
        <v>ΗΡΩΝ ΘΕΡΜΟΗΛΕΚΤΡΙΚΗ Α.Ε.Βιομηχανικό</v>
      </c>
      <c r="X27" s="98">
        <f>Q27+Q28</f>
        <v>434241020</v>
      </c>
      <c r="Y27" s="97" t="e">
        <f>O27+O28</f>
        <v>#REF!</v>
      </c>
      <c r="Z27" s="97" t="e">
        <f>P27+P28</f>
        <v>#REF!</v>
      </c>
      <c r="AB27" s="138" t="s">
        <v>124</v>
      </c>
      <c r="AC27" s="138" t="s">
        <v>117</v>
      </c>
      <c r="AD27" s="138" t="str">
        <f t="shared" si="5"/>
        <v>ΑΝΟΞΑΛ Α.Ε. ΒΙΟΜΗΧΑΝΙΑ ΕΠΕΞΕΡΓΑΣΙΑΣ ΚΑΙ ΑΝΑΚΥΚΛΩΣΗΣ ΜΕΤΑΛΛΩΝ Επαγγελματικό</v>
      </c>
      <c r="AE27" s="138">
        <f t="shared" si="6"/>
        <v>0</v>
      </c>
      <c r="AF27" s="138">
        <f t="shared" si="7"/>
        <v>0</v>
      </c>
      <c r="AG27" s="138">
        <f t="shared" si="8"/>
        <v>0</v>
      </c>
      <c r="AH27" s="138">
        <f t="shared" si="9"/>
        <v>0</v>
      </c>
      <c r="AI27" s="138">
        <v>0</v>
      </c>
      <c r="AJ27" s="138">
        <v>0</v>
      </c>
      <c r="AK27" s="138">
        <v>0</v>
      </c>
    </row>
    <row r="28" spans="1:37" s="15" customFormat="1" ht="19.5" customHeight="1" outlineLevel="1" x14ac:dyDescent="0.3">
      <c r="A28" s="292"/>
      <c r="B28" s="116" t="s">
        <v>30</v>
      </c>
      <c r="C28" s="9" t="e">
        <f>#REF!</f>
        <v>#REF!</v>
      </c>
      <c r="D28" s="9" t="e">
        <f>#REF!</f>
        <v>#REF!</v>
      </c>
      <c r="E28" s="19">
        <f>SUM('1:2'!E28)</f>
        <v>119692224</v>
      </c>
      <c r="F28" s="24">
        <f>SUM('1:2'!F28)</f>
        <v>68043.844001559642</v>
      </c>
      <c r="G28" s="28">
        <f>SUM('1:2'!G28)</f>
        <v>1581519.56</v>
      </c>
      <c r="H28" s="123">
        <f>SUM('1:2'!H28)</f>
        <v>8178604.4509198815</v>
      </c>
      <c r="I28" s="9" t="e">
        <f>#REF!</f>
        <v>#REF!</v>
      </c>
      <c r="J28" s="9" t="e">
        <f>#REF!</f>
        <v>#REF!</v>
      </c>
      <c r="K28" s="70">
        <f>SUM('1:2'!K28)</f>
        <v>93600732</v>
      </c>
      <c r="L28" s="70">
        <f>SUM('1:2'!L28)</f>
        <v>11654.563430704362</v>
      </c>
      <c r="M28" s="30">
        <f>SUM('1:2'!M28)</f>
        <v>1422355.42</v>
      </c>
      <c r="N28" s="83">
        <f>SUM('1:2'!N28)</f>
        <v>204214.80464157462</v>
      </c>
      <c r="O28" s="39" t="e">
        <f t="shared" si="10"/>
        <v>#REF!</v>
      </c>
      <c r="P28" s="30" t="e">
        <f t="shared" si="0"/>
        <v>#REF!</v>
      </c>
      <c r="Q28" s="132">
        <f t="shared" si="1"/>
        <v>213292956</v>
      </c>
      <c r="R28" s="70">
        <f t="shared" si="2"/>
        <v>79698.407432264008</v>
      </c>
      <c r="S28" s="30">
        <f t="shared" si="3"/>
        <v>3003874.98</v>
      </c>
      <c r="T28" s="83">
        <f t="shared" si="4"/>
        <v>8382819.2555614561</v>
      </c>
      <c r="U28" s="11" t="s">
        <v>39</v>
      </c>
      <c r="V28" s="11"/>
      <c r="W28" s="11" t="str">
        <f t="shared" si="11"/>
        <v>ΗΡΩΝ ΘΕΡΜΟΗΛΕΚΤΡΙΚΗ Α.Ε.</v>
      </c>
      <c r="AB28" s="138" t="s">
        <v>124</v>
      </c>
      <c r="AC28" s="138" t="s">
        <v>119</v>
      </c>
      <c r="AD28" s="138" t="str">
        <f t="shared" si="5"/>
        <v>ΑΝΟΞΑΛ Α.Ε. ΒΙΟΜΗΧΑΝΙΑ ΕΠΕΞΕΡΓΑΣΙΑΣ ΚΑΙ ΑΝΑΚΥΚΛΩΣΗΣ ΜΕΤΑΛΛΩΝ Βιομηχανικό</v>
      </c>
      <c r="AE28" s="138">
        <f t="shared" si="6"/>
        <v>0</v>
      </c>
      <c r="AF28" s="138">
        <f t="shared" si="7"/>
        <v>0</v>
      </c>
      <c r="AG28" s="138">
        <f t="shared" si="8"/>
        <v>0</v>
      </c>
      <c r="AH28" s="138">
        <f t="shared" si="9"/>
        <v>0</v>
      </c>
      <c r="AI28" s="138">
        <v>0</v>
      </c>
      <c r="AJ28" s="138">
        <v>0</v>
      </c>
      <c r="AK28" s="138">
        <v>0</v>
      </c>
    </row>
    <row r="29" spans="1:37" s="8" customFormat="1" ht="36" customHeight="1" x14ac:dyDescent="0.3">
      <c r="A29" s="296">
        <v>5</v>
      </c>
      <c r="B29" s="117" t="s">
        <v>125</v>
      </c>
      <c r="C29" s="9" t="e">
        <f>#REF!</f>
        <v>#REF!</v>
      </c>
      <c r="D29" s="9" t="e">
        <f>#REF!</f>
        <v>#REF!</v>
      </c>
      <c r="E29" s="18">
        <f>SUM(E30:E33)</f>
        <v>1662786</v>
      </c>
      <c r="F29" s="18">
        <v>0</v>
      </c>
      <c r="G29" s="27">
        <f>SUM(G30:G33)</f>
        <v>18642.02</v>
      </c>
      <c r="H29" s="29">
        <f>IFERROR(G29/(C29+D29),0)</f>
        <v>0</v>
      </c>
      <c r="I29" s="9" t="e">
        <f>#REF!</f>
        <v>#REF!</v>
      </c>
      <c r="J29" s="9" t="e">
        <f>#REF!</f>
        <v>#REF!</v>
      </c>
      <c r="K29" s="14">
        <f>SUM(K30:K33)</f>
        <v>4367882</v>
      </c>
      <c r="L29" s="67" t="str">
        <f t="shared" si="13"/>
        <v/>
      </c>
      <c r="M29" s="67">
        <f>SUM(M30:M33)</f>
        <v>24006.360000000004</v>
      </c>
      <c r="N29" s="29">
        <f>IFERROR(M29/(I29+J29),0)</f>
        <v>0</v>
      </c>
      <c r="O29" s="40" t="e">
        <f t="shared" si="10"/>
        <v>#REF!</v>
      </c>
      <c r="P29" s="13" t="e">
        <f t="shared" si="0"/>
        <v>#REF!</v>
      </c>
      <c r="Q29" s="133">
        <f t="shared" si="1"/>
        <v>6030668</v>
      </c>
      <c r="R29" s="67" t="e">
        <f>F29+L29</f>
        <v>#VALUE!</v>
      </c>
      <c r="S29" s="67">
        <f t="shared" si="3"/>
        <v>42648.380000000005</v>
      </c>
      <c r="T29" s="29">
        <f t="shared" si="4"/>
        <v>0</v>
      </c>
      <c r="U29" s="11"/>
      <c r="V29" s="11"/>
      <c r="W29" s="11" t="str">
        <f t="shared" si="11"/>
        <v/>
      </c>
      <c r="AB29" s="138" t="s">
        <v>126</v>
      </c>
      <c r="AC29" s="138" t="s">
        <v>115</v>
      </c>
      <c r="AD29" s="138" t="str">
        <f t="shared" si="5"/>
        <v>FULGOR ΕΛΛΗΝΙΚΗ ΕΤΑΙΡΕΙΑ ΗΛΕΚΤΡΙΚΩΝ ΚΑΛΩΔΙΩΝ Α.Ε.Οικιακό</v>
      </c>
      <c r="AE29" s="138">
        <f t="shared" si="6"/>
        <v>0</v>
      </c>
      <c r="AF29" s="138">
        <f t="shared" si="7"/>
        <v>0</v>
      </c>
      <c r="AG29" s="138">
        <f t="shared" si="8"/>
        <v>0</v>
      </c>
      <c r="AH29" s="138">
        <f t="shared" si="9"/>
        <v>0</v>
      </c>
      <c r="AI29" s="138">
        <v>0</v>
      </c>
      <c r="AJ29" s="138">
        <v>0</v>
      </c>
      <c r="AK29" s="138">
        <v>0</v>
      </c>
    </row>
    <row r="30" spans="1:37" s="8" customFormat="1" ht="19.5" customHeight="1" outlineLevel="1" x14ac:dyDescent="0.3">
      <c r="A30" s="297"/>
      <c r="B30" s="115" t="s">
        <v>27</v>
      </c>
      <c r="C30" s="9" t="e">
        <f>#REF!</f>
        <v>#REF!</v>
      </c>
      <c r="D30" s="9" t="e">
        <f>#REF!</f>
        <v>#REF!</v>
      </c>
      <c r="E30" s="42">
        <f>SUM('1:2'!E30)</f>
        <v>48054</v>
      </c>
      <c r="F30" s="70">
        <f>SUM('1:2'!F30)</f>
        <v>0</v>
      </c>
      <c r="G30" s="28">
        <f>SUM('1:2'!G30)</f>
        <v>43.480000000000004</v>
      </c>
      <c r="H30" s="123">
        <f>SUM('1:2'!H30)</f>
        <v>0</v>
      </c>
      <c r="I30" s="9" t="e">
        <f>#REF!</f>
        <v>#REF!</v>
      </c>
      <c r="J30" s="9" t="e">
        <f>#REF!</f>
        <v>#REF!</v>
      </c>
      <c r="K30" s="103">
        <f>SUM('1:2'!K30)</f>
        <v>0</v>
      </c>
      <c r="L30" s="70">
        <f>SUM('1:2'!L30)</f>
        <v>0</v>
      </c>
      <c r="M30" s="30">
        <f>SUM('1:2'!M30)</f>
        <v>0</v>
      </c>
      <c r="N30" s="83">
        <f>SUM('1:2'!N30)</f>
        <v>0</v>
      </c>
      <c r="O30" s="39" t="e">
        <f t="shared" si="10"/>
        <v>#REF!</v>
      </c>
      <c r="P30" s="10" t="e">
        <f t="shared" si="0"/>
        <v>#REF!</v>
      </c>
      <c r="Q30" s="131">
        <f t="shared" si="1"/>
        <v>48054</v>
      </c>
      <c r="R30" s="70">
        <f t="shared" si="2"/>
        <v>0</v>
      </c>
      <c r="S30" s="30">
        <f t="shared" si="3"/>
        <v>43.480000000000004</v>
      </c>
      <c r="T30" s="83">
        <f t="shared" si="4"/>
        <v>0</v>
      </c>
      <c r="U30" s="11" t="s">
        <v>127</v>
      </c>
      <c r="V30" s="138" t="s">
        <v>115</v>
      </c>
      <c r="W30" s="11" t="str">
        <f t="shared" si="11"/>
        <v>MNG TradingΟικιακό</v>
      </c>
      <c r="X30" s="11">
        <f>Q30</f>
        <v>48054</v>
      </c>
      <c r="Y30" s="97" t="e">
        <f>O30</f>
        <v>#REF!</v>
      </c>
      <c r="Z30" s="97" t="e">
        <f>P30</f>
        <v>#REF!</v>
      </c>
      <c r="AB30" s="138" t="s">
        <v>126</v>
      </c>
      <c r="AC30" s="138" t="s">
        <v>117</v>
      </c>
      <c r="AD30" s="138" t="str">
        <f t="shared" si="5"/>
        <v>FULGOR ΕΛΛΗΝΙΚΗ ΕΤΑΙΡΕΙΑ ΗΛΕΚΤΡΙΚΩΝ ΚΑΛΩΔΙΩΝ Α.Ε.Επαγγελματικό</v>
      </c>
      <c r="AE30" s="138">
        <f t="shared" si="6"/>
        <v>0</v>
      </c>
      <c r="AF30" s="138">
        <f t="shared" si="7"/>
        <v>0</v>
      </c>
      <c r="AG30" s="138">
        <f t="shared" si="8"/>
        <v>0</v>
      </c>
      <c r="AH30" s="138">
        <f t="shared" si="9"/>
        <v>0</v>
      </c>
      <c r="AI30" s="138">
        <v>0</v>
      </c>
      <c r="AJ30" s="138">
        <v>0</v>
      </c>
      <c r="AK30" s="138">
        <v>0</v>
      </c>
    </row>
    <row r="31" spans="1:37" s="8" customFormat="1" ht="19.5" customHeight="1" outlineLevel="1" x14ac:dyDescent="0.3">
      <c r="A31" s="297"/>
      <c r="B31" s="115" t="s">
        <v>28</v>
      </c>
      <c r="C31" s="9" t="e">
        <f>#REF!</f>
        <v>#REF!</v>
      </c>
      <c r="D31" s="9" t="e">
        <f>#REF!</f>
        <v>#REF!</v>
      </c>
      <c r="E31" s="19">
        <f>SUM('1:2'!E31)</f>
        <v>0</v>
      </c>
      <c r="F31" s="24">
        <f>SUM('1:2'!F31)</f>
        <v>0</v>
      </c>
      <c r="G31" s="28">
        <f>SUM('1:2'!G31)</f>
        <v>0</v>
      </c>
      <c r="H31" s="123">
        <f>SUM('1:2'!H31)</f>
        <v>0</v>
      </c>
      <c r="I31" s="9" t="e">
        <f>#REF!</f>
        <v>#REF!</v>
      </c>
      <c r="J31" s="9" t="e">
        <f>#REF!</f>
        <v>#REF!</v>
      </c>
      <c r="K31" s="70">
        <f>SUM('1:2'!K31)</f>
        <v>0</v>
      </c>
      <c r="L31" s="70">
        <f>SUM('1:2'!L31)</f>
        <v>0</v>
      </c>
      <c r="M31" s="30">
        <f>SUM('1:2'!M31)</f>
        <v>0</v>
      </c>
      <c r="N31" s="83">
        <f>SUM('1:2'!N31)</f>
        <v>0</v>
      </c>
      <c r="O31" s="39" t="e">
        <f t="shared" si="10"/>
        <v>#REF!</v>
      </c>
      <c r="P31" s="10" t="e">
        <f t="shared" si="0"/>
        <v>#REF!</v>
      </c>
      <c r="Q31" s="132">
        <f t="shared" si="1"/>
        <v>0</v>
      </c>
      <c r="R31" s="70">
        <f t="shared" si="2"/>
        <v>0</v>
      </c>
      <c r="S31" s="30">
        <f t="shared" si="3"/>
        <v>0</v>
      </c>
      <c r="T31" s="83">
        <f t="shared" si="4"/>
        <v>0</v>
      </c>
      <c r="U31" s="11" t="s">
        <v>127</v>
      </c>
      <c r="V31" s="138" t="s">
        <v>117</v>
      </c>
      <c r="W31" s="11" t="str">
        <f t="shared" si="11"/>
        <v>MNG TradingΕπαγγελματικό</v>
      </c>
      <c r="X31" s="98">
        <f>Q31</f>
        <v>0</v>
      </c>
      <c r="Y31" s="97" t="e">
        <f>O31</f>
        <v>#REF!</v>
      </c>
      <c r="Z31" s="97" t="e">
        <f>P31</f>
        <v>#REF!</v>
      </c>
      <c r="AB31" s="138" t="s">
        <v>126</v>
      </c>
      <c r="AC31" s="138" t="s">
        <v>119</v>
      </c>
      <c r="AD31" s="138" t="str">
        <f t="shared" si="5"/>
        <v>FULGOR ΕΛΛΗΝΙΚΗ ΕΤΑΙΡΕΙΑ ΗΛΕΚΤΡΙΚΩΝ ΚΑΛΩΔΙΩΝ Α.Ε.Βιομηχανικό</v>
      </c>
      <c r="AE31" s="138">
        <f t="shared" si="6"/>
        <v>0</v>
      </c>
      <c r="AF31" s="138">
        <f t="shared" si="7"/>
        <v>0</v>
      </c>
      <c r="AG31" s="138">
        <f t="shared" si="8"/>
        <v>0</v>
      </c>
      <c r="AH31" s="138">
        <f t="shared" si="9"/>
        <v>0</v>
      </c>
      <c r="AI31" s="138">
        <v>0</v>
      </c>
      <c r="AJ31" s="138">
        <v>0</v>
      </c>
      <c r="AK31" s="138">
        <v>0</v>
      </c>
    </row>
    <row r="32" spans="1:37" s="8" customFormat="1" ht="19.5" customHeight="1" outlineLevel="1" x14ac:dyDescent="0.3">
      <c r="A32" s="297"/>
      <c r="B32" s="115" t="s">
        <v>29</v>
      </c>
      <c r="C32" s="9" t="e">
        <f>#REF!</f>
        <v>#REF!</v>
      </c>
      <c r="D32" s="9" t="e">
        <f>#REF!</f>
        <v>#REF!</v>
      </c>
      <c r="E32" s="19">
        <f>SUM('1:2'!E32)</f>
        <v>0</v>
      </c>
      <c r="F32" s="24">
        <f>SUM('1:2'!F32)</f>
        <v>0</v>
      </c>
      <c r="G32" s="28">
        <f>SUM('1:2'!G32)</f>
        <v>0</v>
      </c>
      <c r="H32" s="123">
        <f>SUM('1:2'!H32)</f>
        <v>0</v>
      </c>
      <c r="I32" s="9" t="e">
        <f>#REF!</f>
        <v>#REF!</v>
      </c>
      <c r="J32" s="9" t="e">
        <f>#REF!</f>
        <v>#REF!</v>
      </c>
      <c r="K32" s="70">
        <f>SUM('1:2'!K32)</f>
        <v>0</v>
      </c>
      <c r="L32" s="70">
        <f>SUM('1:2'!L32)</f>
        <v>0</v>
      </c>
      <c r="M32" s="30">
        <f>SUM('1:2'!M32)</f>
        <v>0</v>
      </c>
      <c r="N32" s="83">
        <f>SUM('1:2'!N32)</f>
        <v>0</v>
      </c>
      <c r="O32" s="39" t="e">
        <f t="shared" si="10"/>
        <v>#REF!</v>
      </c>
      <c r="P32" s="10" t="e">
        <f t="shared" si="0"/>
        <v>#REF!</v>
      </c>
      <c r="Q32" s="132">
        <f t="shared" si="1"/>
        <v>0</v>
      </c>
      <c r="R32" s="70">
        <f t="shared" si="2"/>
        <v>0</v>
      </c>
      <c r="S32" s="30">
        <f t="shared" si="3"/>
        <v>0</v>
      </c>
      <c r="T32" s="83">
        <f t="shared" si="4"/>
        <v>0</v>
      </c>
      <c r="U32" s="11" t="s">
        <v>127</v>
      </c>
      <c r="V32" s="138" t="s">
        <v>119</v>
      </c>
      <c r="W32" s="11" t="str">
        <f t="shared" si="11"/>
        <v>MNG TradingΒιομηχανικό</v>
      </c>
      <c r="X32" s="98">
        <f>Q32+Q33</f>
        <v>5982614</v>
      </c>
      <c r="Y32" s="97" t="e">
        <f>O32+O33</f>
        <v>#REF!</v>
      </c>
      <c r="Z32" s="97" t="e">
        <f>P32+P33</f>
        <v>#REF!</v>
      </c>
      <c r="AB32" s="138" t="s">
        <v>128</v>
      </c>
      <c r="AC32" s="138" t="s">
        <v>115</v>
      </c>
      <c r="AD32" s="138" t="str">
        <f t="shared" si="5"/>
        <v>ΕΛΒΑΛΧΑΛΚΟΡ Α.Ε.Οικιακό</v>
      </c>
      <c r="AE32" s="138">
        <f t="shared" si="6"/>
        <v>0</v>
      </c>
      <c r="AF32" s="138">
        <f t="shared" si="7"/>
        <v>0</v>
      </c>
      <c r="AG32" s="138">
        <f t="shared" si="8"/>
        <v>0</v>
      </c>
      <c r="AH32" s="138">
        <f t="shared" si="9"/>
        <v>0</v>
      </c>
      <c r="AI32" s="138">
        <v>0</v>
      </c>
      <c r="AJ32" s="138">
        <v>0</v>
      </c>
      <c r="AK32" s="138">
        <v>0</v>
      </c>
    </row>
    <row r="33" spans="1:37" s="15" customFormat="1" ht="19.5" customHeight="1" outlineLevel="1" x14ac:dyDescent="0.3">
      <c r="A33" s="298"/>
      <c r="B33" s="116" t="s">
        <v>30</v>
      </c>
      <c r="C33" s="9" t="e">
        <f>#REF!</f>
        <v>#REF!</v>
      </c>
      <c r="D33" s="9" t="e">
        <f>#REF!</f>
        <v>#REF!</v>
      </c>
      <c r="E33" s="19">
        <f>SUM('1:2'!E33)</f>
        <v>1614732</v>
      </c>
      <c r="F33" s="24">
        <f>SUM('1:2'!F33)</f>
        <v>9613.064869409518</v>
      </c>
      <c r="G33" s="28">
        <f>SUM('1:2'!G33)</f>
        <v>18598.54</v>
      </c>
      <c r="H33" s="123">
        <f>SUM('1:2'!H33)</f>
        <v>2094470.2178643816</v>
      </c>
      <c r="I33" s="9" t="e">
        <f>#REF!</f>
        <v>#REF!</v>
      </c>
      <c r="J33" s="9" t="e">
        <f>#REF!</f>
        <v>#REF!</v>
      </c>
      <c r="K33" s="70">
        <f>SUM('1:2'!K33)</f>
        <v>4367882</v>
      </c>
      <c r="L33" s="70">
        <f>SUM('1:2'!L33)</f>
        <v>42553.321948321958</v>
      </c>
      <c r="M33" s="30">
        <f>SUM('1:2'!M33)</f>
        <v>24006.360000000004</v>
      </c>
      <c r="N33" s="83">
        <f>SUM('1:2'!N33)</f>
        <v>2447.1708880308879</v>
      </c>
      <c r="O33" s="39" t="e">
        <f t="shared" si="10"/>
        <v>#REF!</v>
      </c>
      <c r="P33" s="10" t="e">
        <f t="shared" si="0"/>
        <v>#REF!</v>
      </c>
      <c r="Q33" s="132">
        <f t="shared" si="1"/>
        <v>5982614</v>
      </c>
      <c r="R33" s="70">
        <f t="shared" si="2"/>
        <v>52166.386817731473</v>
      </c>
      <c r="S33" s="30">
        <f t="shared" si="3"/>
        <v>42604.900000000009</v>
      </c>
      <c r="T33" s="83">
        <f t="shared" si="4"/>
        <v>2096917.3887524125</v>
      </c>
      <c r="U33" s="11" t="s">
        <v>127</v>
      </c>
      <c r="V33" s="11"/>
      <c r="W33" s="11" t="str">
        <f t="shared" si="11"/>
        <v>MNG Trading</v>
      </c>
      <c r="X33" s="12"/>
      <c r="AB33" s="138" t="s">
        <v>128</v>
      </c>
      <c r="AC33" s="138" t="s">
        <v>117</v>
      </c>
      <c r="AD33" s="138" t="str">
        <f t="shared" si="5"/>
        <v>ΕΛΒΑΛΧΑΛΚΟΡ Α.Ε.Επαγγελματικό</v>
      </c>
      <c r="AE33" s="138">
        <f t="shared" si="6"/>
        <v>0</v>
      </c>
      <c r="AF33" s="138">
        <f t="shared" si="7"/>
        <v>0</v>
      </c>
      <c r="AG33" s="138">
        <f t="shared" si="8"/>
        <v>0</v>
      </c>
      <c r="AH33" s="138">
        <f t="shared" si="9"/>
        <v>0</v>
      </c>
      <c r="AI33" s="138">
        <v>0</v>
      </c>
      <c r="AJ33" s="138">
        <v>0</v>
      </c>
      <c r="AK33" s="138">
        <v>0</v>
      </c>
    </row>
    <row r="34" spans="1:37" s="8" customFormat="1" ht="36" customHeight="1" x14ac:dyDescent="0.3">
      <c r="A34" s="291">
        <v>6</v>
      </c>
      <c r="B34" s="117" t="s">
        <v>42</v>
      </c>
      <c r="C34" s="9" t="e">
        <f>#REF!</f>
        <v>#REF!</v>
      </c>
      <c r="D34" s="9" t="e">
        <f>#REF!</f>
        <v>#REF!</v>
      </c>
      <c r="E34" s="18">
        <f>SUM(E35:E38)</f>
        <v>461614</v>
      </c>
      <c r="F34" s="18" t="e">
        <f>E34/(C34+D34)</f>
        <v>#REF!</v>
      </c>
      <c r="G34" s="27">
        <f>SUM(G35:G38)</f>
        <v>3382.5</v>
      </c>
      <c r="H34" s="29" t="str">
        <f t="shared" si="12"/>
        <v/>
      </c>
      <c r="I34" s="9" t="e">
        <f>#REF!</f>
        <v>#REF!</v>
      </c>
      <c r="J34" s="9" t="e">
        <f>#REF!</f>
        <v>#REF!</v>
      </c>
      <c r="K34" s="14">
        <f>SUM(K35:K38)</f>
        <v>3599506</v>
      </c>
      <c r="L34" s="67" t="str">
        <f t="shared" si="13"/>
        <v/>
      </c>
      <c r="M34" s="67">
        <f>SUM(M35:M38)</f>
        <v>13437.56</v>
      </c>
      <c r="N34" s="29">
        <f>IFERROR(M34/(I34+J34),0)</f>
        <v>0</v>
      </c>
      <c r="O34" s="40" t="e">
        <f t="shared" si="10"/>
        <v>#REF!</v>
      </c>
      <c r="P34" s="13" t="e">
        <f t="shared" si="0"/>
        <v>#REF!</v>
      </c>
      <c r="Q34" s="133">
        <f t="shared" si="1"/>
        <v>4061120</v>
      </c>
      <c r="R34" s="67" t="e">
        <f t="shared" si="2"/>
        <v>#REF!</v>
      </c>
      <c r="S34" s="67">
        <f t="shared" si="3"/>
        <v>16820.059999999998</v>
      </c>
      <c r="T34" s="29" t="e">
        <f>H34+N34</f>
        <v>#VALUE!</v>
      </c>
      <c r="U34" s="11"/>
      <c r="V34" s="11"/>
      <c r="W34" s="11" t="str">
        <f t="shared" si="11"/>
        <v/>
      </c>
      <c r="AB34" s="138" t="s">
        <v>128</v>
      </c>
      <c r="AC34" s="138" t="s">
        <v>119</v>
      </c>
      <c r="AD34" s="138" t="str">
        <f t="shared" si="5"/>
        <v>ΕΛΒΑΛΧΑΛΚΟΡ Α.Ε.Βιομηχανικό</v>
      </c>
      <c r="AE34" s="138">
        <f t="shared" si="6"/>
        <v>0</v>
      </c>
      <c r="AF34" s="138">
        <f t="shared" si="7"/>
        <v>0</v>
      </c>
      <c r="AG34" s="138">
        <f t="shared" si="8"/>
        <v>0</v>
      </c>
      <c r="AH34" s="138">
        <f t="shared" si="9"/>
        <v>0</v>
      </c>
      <c r="AI34" s="138">
        <v>0</v>
      </c>
      <c r="AJ34" s="138">
        <v>0</v>
      </c>
      <c r="AK34" s="138">
        <v>0</v>
      </c>
    </row>
    <row r="35" spans="1:37" s="8" customFormat="1" ht="19.5" customHeight="1" outlineLevel="1" x14ac:dyDescent="0.3">
      <c r="A35" s="292"/>
      <c r="B35" s="115" t="s">
        <v>27</v>
      </c>
      <c r="C35" s="9" t="e">
        <f>#REF!</f>
        <v>#REF!</v>
      </c>
      <c r="D35" s="9" t="e">
        <f>#REF!</f>
        <v>#REF!</v>
      </c>
      <c r="E35" s="19">
        <f>SUM('1:2'!E35)</f>
        <v>461614</v>
      </c>
      <c r="F35" s="24">
        <f>SUM('1:2'!F35)</f>
        <v>54730.1</v>
      </c>
      <c r="G35" s="28">
        <f>SUM('1:2'!G35)</f>
        <v>3382.5</v>
      </c>
      <c r="H35" s="123">
        <f>SUM('1:2'!H35)</f>
        <v>27864.161999999997</v>
      </c>
      <c r="I35" s="9" t="e">
        <f>#REF!</f>
        <v>#REF!</v>
      </c>
      <c r="J35" s="9" t="e">
        <f>#REF!</f>
        <v>#REF!</v>
      </c>
      <c r="K35" s="103">
        <f>SUM('1:2'!K35)</f>
        <v>1396320</v>
      </c>
      <c r="L35" s="70">
        <f>SUM('1:2'!L35)</f>
        <v>172027.3</v>
      </c>
      <c r="M35" s="30">
        <f>SUM('1:2'!M35)</f>
        <v>9057.34</v>
      </c>
      <c r="N35" s="83">
        <f>SUM('1:2'!N35)</f>
        <v>2530.1799999999998</v>
      </c>
      <c r="O35" s="39" t="e">
        <f t="shared" si="10"/>
        <v>#REF!</v>
      </c>
      <c r="P35" s="10" t="e">
        <f t="shared" si="0"/>
        <v>#REF!</v>
      </c>
      <c r="Q35" s="131">
        <f t="shared" si="1"/>
        <v>1857934</v>
      </c>
      <c r="R35" s="70">
        <f t="shared" si="2"/>
        <v>226757.4</v>
      </c>
      <c r="S35" s="30">
        <f t="shared" si="3"/>
        <v>12439.84</v>
      </c>
      <c r="T35" s="83">
        <f t="shared" si="4"/>
        <v>30394.341999999997</v>
      </c>
      <c r="U35" s="11" t="s">
        <v>129</v>
      </c>
      <c r="V35" s="138" t="s">
        <v>115</v>
      </c>
      <c r="W35" s="11" t="str">
        <f t="shared" si="11"/>
        <v>ΣΙΔΕΝΟΡ ΒΙΟΜΗΧΑΝΙΚΗ ΧΑΛΥΒΑ Α.Ε.Οικιακό</v>
      </c>
      <c r="X35" s="11">
        <f>Q35</f>
        <v>1857934</v>
      </c>
      <c r="Y35" s="97" t="e">
        <f>O35</f>
        <v>#REF!</v>
      </c>
      <c r="Z35" s="97" t="e">
        <f>P35</f>
        <v>#REF!</v>
      </c>
      <c r="AB35" s="138" t="s">
        <v>127</v>
      </c>
      <c r="AC35" s="138" t="s">
        <v>115</v>
      </c>
      <c r="AD35" s="138" t="str">
        <f t="shared" si="5"/>
        <v>MNG TradingΟικιακό</v>
      </c>
      <c r="AE35" s="138" t="e">
        <f t="shared" si="6"/>
        <v>#REF!</v>
      </c>
      <c r="AF35" s="138" t="e">
        <f t="shared" si="7"/>
        <v>#REF!</v>
      </c>
      <c r="AG35" s="138" t="e">
        <f t="shared" si="8"/>
        <v>#REF!</v>
      </c>
      <c r="AH35" s="138">
        <f t="shared" si="9"/>
        <v>48054</v>
      </c>
      <c r="AI35" s="138">
        <v>0</v>
      </c>
      <c r="AJ35" s="138">
        <v>0</v>
      </c>
      <c r="AK35" s="138">
        <v>0</v>
      </c>
    </row>
    <row r="36" spans="1:37" s="8" customFormat="1" ht="19.5" customHeight="1" outlineLevel="1" x14ac:dyDescent="0.3">
      <c r="A36" s="292"/>
      <c r="B36" s="115" t="s">
        <v>28</v>
      </c>
      <c r="C36" s="9" t="e">
        <f>#REF!</f>
        <v>#REF!</v>
      </c>
      <c r="D36" s="9" t="e">
        <f>#REF!</f>
        <v>#REF!</v>
      </c>
      <c r="E36" s="19">
        <f>SUM('1:2'!E36)</f>
        <v>0</v>
      </c>
      <c r="F36" s="24">
        <f>SUM('1:2'!F36)</f>
        <v>6</v>
      </c>
      <c r="G36" s="28">
        <f>SUM('1:2'!G36)</f>
        <v>0</v>
      </c>
      <c r="H36" s="123">
        <f>SUM('1:2'!H36)</f>
        <v>2004234</v>
      </c>
      <c r="I36" s="9" t="e">
        <f>#REF!</f>
        <v>#REF!</v>
      </c>
      <c r="J36" s="9" t="e">
        <f>#REF!</f>
        <v>#REF!</v>
      </c>
      <c r="K36" s="70">
        <f>SUM('1:2'!K36)</f>
        <v>2203186</v>
      </c>
      <c r="L36" s="70">
        <f>SUM('1:2'!L36)</f>
        <v>2203186</v>
      </c>
      <c r="M36" s="30">
        <f>SUM('1:2'!M36)</f>
        <v>4380.2199999999993</v>
      </c>
      <c r="N36" s="83">
        <f>SUM('1:2'!N36)</f>
        <v>4380.2199999999993</v>
      </c>
      <c r="O36" s="39" t="e">
        <f t="shared" si="10"/>
        <v>#REF!</v>
      </c>
      <c r="P36" s="10" t="e">
        <f t="shared" si="0"/>
        <v>#REF!</v>
      </c>
      <c r="Q36" s="132">
        <f t="shared" si="1"/>
        <v>2203186</v>
      </c>
      <c r="R36" s="70">
        <f t="shared" si="2"/>
        <v>2203192</v>
      </c>
      <c r="S36" s="30">
        <f t="shared" si="3"/>
        <v>4380.2199999999993</v>
      </c>
      <c r="T36" s="83">
        <f t="shared" si="4"/>
        <v>2008614.22</v>
      </c>
      <c r="U36" s="11" t="s">
        <v>129</v>
      </c>
      <c r="V36" s="138" t="s">
        <v>117</v>
      </c>
      <c r="W36" s="11" t="str">
        <f t="shared" si="11"/>
        <v>ΣΙΔΕΝΟΡ ΒΙΟΜΗΧΑΝΙΚΗ ΧΑΛΥΒΑ Α.Ε.Επαγγελματικό</v>
      </c>
      <c r="X36" s="98">
        <f>Q36</f>
        <v>2203186</v>
      </c>
      <c r="Y36" s="97" t="e">
        <f>O36</f>
        <v>#REF!</v>
      </c>
      <c r="Z36" s="97" t="e">
        <f>P36</f>
        <v>#REF!</v>
      </c>
      <c r="AB36" s="138" t="s">
        <v>127</v>
      </c>
      <c r="AC36" s="138" t="s">
        <v>117</v>
      </c>
      <c r="AD36" s="138" t="str">
        <f t="shared" si="5"/>
        <v>MNG TradingΕπαγγελματικό</v>
      </c>
      <c r="AE36" s="138" t="e">
        <f t="shared" si="6"/>
        <v>#REF!</v>
      </c>
      <c r="AF36" s="138" t="e">
        <f t="shared" si="7"/>
        <v>#REF!</v>
      </c>
      <c r="AG36" s="138" t="e">
        <f t="shared" si="8"/>
        <v>#REF!</v>
      </c>
      <c r="AH36" s="138">
        <f t="shared" si="9"/>
        <v>0</v>
      </c>
      <c r="AI36" s="138">
        <v>0</v>
      </c>
      <c r="AJ36" s="138">
        <v>0</v>
      </c>
      <c r="AK36" s="138">
        <v>0</v>
      </c>
    </row>
    <row r="37" spans="1:37" s="8" customFormat="1" ht="19.5" customHeight="1" outlineLevel="1" x14ac:dyDescent="0.3">
      <c r="A37" s="292"/>
      <c r="B37" s="115" t="s">
        <v>29</v>
      </c>
      <c r="C37" s="9" t="e">
        <f>#REF!</f>
        <v>#REF!</v>
      </c>
      <c r="D37" s="9" t="e">
        <f>#REF!</f>
        <v>#REF!</v>
      </c>
      <c r="E37" s="19">
        <f>SUM('1:2'!E37)</f>
        <v>0</v>
      </c>
      <c r="F37" s="24">
        <f>SUM('1:2'!F37)</f>
        <v>0</v>
      </c>
      <c r="G37" s="28">
        <f>SUM('1:2'!G37)</f>
        <v>0</v>
      </c>
      <c r="H37" s="123">
        <f>SUM('1:2'!H37)</f>
        <v>0</v>
      </c>
      <c r="I37" s="9" t="e">
        <f>#REF!</f>
        <v>#REF!</v>
      </c>
      <c r="J37" s="9" t="e">
        <f>#REF!</f>
        <v>#REF!</v>
      </c>
      <c r="K37" s="70">
        <f>SUM('1:2'!K37)</f>
        <v>0</v>
      </c>
      <c r="L37" s="70">
        <f>SUM('1:2'!L37)</f>
        <v>0</v>
      </c>
      <c r="M37" s="30">
        <f>SUM('1:2'!M37)</f>
        <v>0</v>
      </c>
      <c r="N37" s="83">
        <f>SUM('1:2'!N37)</f>
        <v>0</v>
      </c>
      <c r="O37" s="39" t="e">
        <f t="shared" si="10"/>
        <v>#REF!</v>
      </c>
      <c r="P37" s="10" t="e">
        <f t="shared" si="0"/>
        <v>#REF!</v>
      </c>
      <c r="Q37" s="132">
        <f t="shared" si="1"/>
        <v>0</v>
      </c>
      <c r="R37" s="70">
        <f t="shared" si="2"/>
        <v>0</v>
      </c>
      <c r="S37" s="30">
        <f t="shared" si="3"/>
        <v>0</v>
      </c>
      <c r="T37" s="83">
        <f t="shared" si="4"/>
        <v>0</v>
      </c>
      <c r="U37" s="11" t="s">
        <v>129</v>
      </c>
      <c r="V37" s="138" t="s">
        <v>119</v>
      </c>
      <c r="W37" s="11" t="str">
        <f t="shared" si="11"/>
        <v>ΣΙΔΕΝΟΡ ΒΙΟΜΗΧΑΝΙΚΗ ΧΑΛΥΒΑ Α.Ε.Βιομηχανικό</v>
      </c>
      <c r="X37" s="98">
        <f>Q37+Q38</f>
        <v>0</v>
      </c>
      <c r="Y37" s="97" t="e">
        <f>O37+O38</f>
        <v>#REF!</v>
      </c>
      <c r="Z37" s="97" t="e">
        <f>P37+P38</f>
        <v>#REF!</v>
      </c>
      <c r="AB37" s="138" t="s">
        <v>127</v>
      </c>
      <c r="AC37" s="138" t="s">
        <v>119</v>
      </c>
      <c r="AD37" s="138" t="str">
        <f t="shared" si="5"/>
        <v>MNG TradingΒιομηχανικό</v>
      </c>
      <c r="AE37" s="138" t="e">
        <f t="shared" si="6"/>
        <v>#REF!</v>
      </c>
      <c r="AF37" s="138" t="e">
        <f t="shared" si="7"/>
        <v>#REF!</v>
      </c>
      <c r="AG37" s="138" t="e">
        <f t="shared" si="8"/>
        <v>#REF!</v>
      </c>
      <c r="AH37" s="138">
        <f t="shared" si="9"/>
        <v>5982614</v>
      </c>
      <c r="AI37" s="138">
        <v>0</v>
      </c>
      <c r="AJ37" s="138">
        <v>0</v>
      </c>
      <c r="AK37" s="138">
        <v>0</v>
      </c>
    </row>
    <row r="38" spans="1:37" s="15" customFormat="1" ht="19.5" customHeight="1" outlineLevel="1" x14ac:dyDescent="0.3">
      <c r="A38" s="292"/>
      <c r="B38" s="116" t="s">
        <v>30</v>
      </c>
      <c r="C38" s="9" t="e">
        <f>#REF!</f>
        <v>#REF!</v>
      </c>
      <c r="D38" s="9" t="e">
        <f>#REF!</f>
        <v>#REF!</v>
      </c>
      <c r="E38" s="19">
        <f>SUM('1:2'!E38)</f>
        <v>0</v>
      </c>
      <c r="F38" s="24">
        <f>SUM('1:2'!F38)</f>
        <v>0</v>
      </c>
      <c r="G38" s="28">
        <f>SUM('1:2'!G38)</f>
        <v>0</v>
      </c>
      <c r="H38" s="123">
        <f>SUM('1:2'!H38)</f>
        <v>0</v>
      </c>
      <c r="I38" s="9" t="e">
        <f>#REF!</f>
        <v>#REF!</v>
      </c>
      <c r="J38" s="9" t="e">
        <f>#REF!</f>
        <v>#REF!</v>
      </c>
      <c r="K38" s="70">
        <f>SUM('1:2'!K38)</f>
        <v>0</v>
      </c>
      <c r="L38" s="70">
        <f>SUM('1:2'!L38)</f>
        <v>0</v>
      </c>
      <c r="M38" s="30">
        <f>SUM('1:2'!M38)</f>
        <v>0</v>
      </c>
      <c r="N38" s="83">
        <f>SUM('1:2'!N38)</f>
        <v>0</v>
      </c>
      <c r="O38" s="39" t="e">
        <f t="shared" si="10"/>
        <v>#REF!</v>
      </c>
      <c r="P38" s="10" t="e">
        <f t="shared" si="0"/>
        <v>#REF!</v>
      </c>
      <c r="Q38" s="132">
        <f t="shared" si="1"/>
        <v>0</v>
      </c>
      <c r="R38" s="70">
        <f t="shared" si="2"/>
        <v>0</v>
      </c>
      <c r="S38" s="30">
        <f t="shared" si="3"/>
        <v>0</v>
      </c>
      <c r="T38" s="83">
        <f t="shared" si="4"/>
        <v>0</v>
      </c>
      <c r="U38" s="11" t="s">
        <v>129</v>
      </c>
      <c r="V38" s="11"/>
      <c r="W38" s="11" t="str">
        <f t="shared" si="11"/>
        <v>ΣΙΔΕΝΟΡ ΒΙΟΜΗΧΑΝΙΚΗ ΧΑΛΥΒΑ Α.Ε.</v>
      </c>
      <c r="AB38" s="138" t="s">
        <v>39</v>
      </c>
      <c r="AC38" s="138" t="s">
        <v>115</v>
      </c>
      <c r="AD38" s="138" t="str">
        <f t="shared" si="5"/>
        <v>ΗΡΩΝ ΘΕΡΜΟΗΛΕΚΤΡΙΚΗ Α.Ε.Οικιακό</v>
      </c>
      <c r="AE38" s="138" t="e">
        <f t="shared" si="6"/>
        <v>#REF!</v>
      </c>
      <c r="AF38" s="138" t="e">
        <f t="shared" si="7"/>
        <v>#REF!</v>
      </c>
      <c r="AG38" s="138" t="e">
        <f t="shared" si="8"/>
        <v>#REF!</v>
      </c>
      <c r="AH38" s="138">
        <f t="shared" si="9"/>
        <v>90551880</v>
      </c>
      <c r="AI38" s="138">
        <v>0</v>
      </c>
      <c r="AJ38" s="138">
        <v>0</v>
      </c>
      <c r="AK38" s="138">
        <v>0</v>
      </c>
    </row>
    <row r="39" spans="1:37" ht="109.2" x14ac:dyDescent="0.3">
      <c r="A39" s="291">
        <v>7</v>
      </c>
      <c r="B39" s="117" t="s">
        <v>45</v>
      </c>
      <c r="C39" s="9" t="e">
        <f>#REF!</f>
        <v>#REF!</v>
      </c>
      <c r="D39" s="9" t="e">
        <f>#REF!</f>
        <v>#REF!</v>
      </c>
      <c r="E39" s="18">
        <f>SUM(E40:E43)</f>
        <v>204610516</v>
      </c>
      <c r="F39" s="18" t="str">
        <f t="shared" ref="F39" si="14">IFERROR(E39/(C39+D39),"")</f>
        <v/>
      </c>
      <c r="G39" s="27">
        <f>SUM(G40:G43)</f>
        <v>1976463.3600000001</v>
      </c>
      <c r="H39" s="29" t="str">
        <f t="shared" si="12"/>
        <v/>
      </c>
      <c r="I39" s="9" t="e">
        <f>#REF!</f>
        <v>#REF!</v>
      </c>
      <c r="J39" s="9" t="e">
        <f>#REF!</f>
        <v>#REF!</v>
      </c>
      <c r="K39" s="14">
        <f>SUM(K40:K43)</f>
        <v>617820892</v>
      </c>
      <c r="L39" s="67" t="str">
        <f t="shared" si="13"/>
        <v/>
      </c>
      <c r="M39" s="67">
        <f>SUM(M40:M43)</f>
        <v>1574142.8000000003</v>
      </c>
      <c r="N39" s="29" t="e">
        <f>M39/(I39+J39)</f>
        <v>#REF!</v>
      </c>
      <c r="O39" s="40" t="e">
        <f t="shared" si="10"/>
        <v>#REF!</v>
      </c>
      <c r="P39" s="13" t="e">
        <f t="shared" si="0"/>
        <v>#REF!</v>
      </c>
      <c r="Q39" s="133">
        <f t="shared" si="1"/>
        <v>822431408</v>
      </c>
      <c r="R39" s="67" t="e">
        <f t="shared" si="2"/>
        <v>#VALUE!</v>
      </c>
      <c r="S39" s="67">
        <f t="shared" si="3"/>
        <v>3550606.16</v>
      </c>
      <c r="T39" s="29" t="e">
        <f t="shared" si="4"/>
        <v>#VALUE!</v>
      </c>
      <c r="W39" s="11" t="str">
        <f t="shared" si="11"/>
        <v/>
      </c>
      <c r="X39" s="8"/>
      <c r="AB39" s="138" t="s">
        <v>39</v>
      </c>
      <c r="AC39" s="138" t="s">
        <v>117</v>
      </c>
      <c r="AD39" s="138" t="str">
        <f t="shared" si="5"/>
        <v>ΗΡΩΝ ΘΕΡΜΟΗΛΕΚΤΡΙΚΗ Α.Ε.Επαγγελματικό</v>
      </c>
      <c r="AE39" s="138" t="e">
        <f t="shared" si="6"/>
        <v>#REF!</v>
      </c>
      <c r="AF39" s="138" t="e">
        <f t="shared" si="7"/>
        <v>#REF!</v>
      </c>
      <c r="AG39" s="138" t="e">
        <f t="shared" si="8"/>
        <v>#REF!</v>
      </c>
      <c r="AH39" s="138">
        <f t="shared" si="9"/>
        <v>0</v>
      </c>
      <c r="AI39" s="138">
        <v>0</v>
      </c>
      <c r="AJ39" s="138">
        <v>0</v>
      </c>
      <c r="AK39" s="138">
        <v>0</v>
      </c>
    </row>
    <row r="40" spans="1:37" ht="19.5" customHeight="1" outlineLevel="1" x14ac:dyDescent="0.3">
      <c r="A40" s="292"/>
      <c r="B40" s="115" t="s">
        <v>27</v>
      </c>
      <c r="C40" s="9" t="e">
        <f>#REF!</f>
        <v>#REF!</v>
      </c>
      <c r="D40" s="9" t="e">
        <f>#REF!</f>
        <v>#REF!</v>
      </c>
      <c r="E40" s="19">
        <f>SUM('1:2'!E40)</f>
        <v>131368662</v>
      </c>
      <c r="F40" s="24">
        <f>SUM('1:2'!F40)</f>
        <v>65259.023682640807</v>
      </c>
      <c r="G40" s="28">
        <f>SUM('1:2'!G40)</f>
        <v>1723757.52</v>
      </c>
      <c r="H40" s="123">
        <f>SUM('1:2'!H40)</f>
        <v>7821751.2770391796</v>
      </c>
      <c r="I40" s="9" t="e">
        <f>#REF!</f>
        <v>#REF!</v>
      </c>
      <c r="J40" s="9" t="e">
        <f>#REF!</f>
        <v>#REF!</v>
      </c>
      <c r="K40" s="103">
        <f>SUM('1:2'!K40)</f>
        <v>169751726</v>
      </c>
      <c r="L40" s="70">
        <f>SUM('1:2'!L40)</f>
        <v>10809.607391225949</v>
      </c>
      <c r="M40" s="30">
        <f>SUM('1:2'!M40)</f>
        <v>1377604.6800000002</v>
      </c>
      <c r="N40" s="83">
        <f>SUM('1:2'!N40)</f>
        <v>103770.21898106746</v>
      </c>
      <c r="O40" s="39" t="e">
        <f t="shared" si="10"/>
        <v>#REF!</v>
      </c>
      <c r="P40" s="10" t="e">
        <f t="shared" si="0"/>
        <v>#REF!</v>
      </c>
      <c r="Q40" s="131">
        <f t="shared" si="1"/>
        <v>301120388</v>
      </c>
      <c r="R40" s="70">
        <f t="shared" si="2"/>
        <v>76068.631073866753</v>
      </c>
      <c r="S40" s="30">
        <f t="shared" si="3"/>
        <v>3101362.2</v>
      </c>
      <c r="T40" s="83">
        <f t="shared" si="4"/>
        <v>7925521.4960202472</v>
      </c>
      <c r="U40" s="138" t="s">
        <v>130</v>
      </c>
      <c r="V40" s="138" t="s">
        <v>115</v>
      </c>
      <c r="W40" s="11" t="str">
        <f t="shared" si="11"/>
        <v>GREENSTEEL CEDALION COMMODITIES A.E.Οικιακό</v>
      </c>
      <c r="X40" s="11">
        <f>Q40</f>
        <v>301120388</v>
      </c>
      <c r="Y40" s="97" t="e">
        <f>O40</f>
        <v>#REF!</v>
      </c>
      <c r="Z40" s="97" t="e">
        <f>P40</f>
        <v>#REF!</v>
      </c>
      <c r="AB40" s="138" t="s">
        <v>39</v>
      </c>
      <c r="AC40" s="138" t="s">
        <v>119</v>
      </c>
      <c r="AD40" s="138" t="str">
        <f t="shared" si="5"/>
        <v>ΗΡΩΝ ΘΕΡΜΟΗΛΕΚΤΡΙΚΗ Α.Ε.Βιομηχανικό</v>
      </c>
      <c r="AE40" s="138" t="e">
        <f t="shared" si="6"/>
        <v>#REF!</v>
      </c>
      <c r="AF40" s="138" t="e">
        <f t="shared" si="7"/>
        <v>#REF!</v>
      </c>
      <c r="AG40" s="138" t="e">
        <f t="shared" si="8"/>
        <v>#REF!</v>
      </c>
      <c r="AH40" s="138">
        <f t="shared" si="9"/>
        <v>434241020</v>
      </c>
      <c r="AI40" s="138">
        <v>0</v>
      </c>
      <c r="AJ40" s="138">
        <v>0</v>
      </c>
      <c r="AK40" s="138">
        <v>0</v>
      </c>
    </row>
    <row r="41" spans="1:37" ht="19.5" customHeight="1" outlineLevel="1" x14ac:dyDescent="0.3">
      <c r="A41" s="292"/>
      <c r="B41" s="115" t="s">
        <v>28</v>
      </c>
      <c r="C41" s="9" t="e">
        <f>#REF!</f>
        <v>#REF!</v>
      </c>
      <c r="D41" s="9" t="e">
        <f>#REF!</f>
        <v>#REF!</v>
      </c>
      <c r="E41" s="19">
        <f>SUM('1:2'!E41)</f>
        <v>24768108</v>
      </c>
      <c r="F41" s="24">
        <f>SUM('1:2'!F41)</f>
        <v>65983.827188879543</v>
      </c>
      <c r="G41" s="28">
        <f>SUM('1:2'!G41)</f>
        <v>222496.47999999998</v>
      </c>
      <c r="H41" s="123">
        <f>SUM('1:2'!H41)</f>
        <v>5389304.8749149349</v>
      </c>
      <c r="I41" s="9" t="e">
        <f>#REF!</f>
        <v>#REF!</v>
      </c>
      <c r="J41" s="9" t="e">
        <f>#REF!</f>
        <v>#REF!</v>
      </c>
      <c r="K41" s="70">
        <f>SUM('1:2'!K41)</f>
        <v>257822468</v>
      </c>
      <c r="L41" s="70">
        <f>SUM('1:2'!L41)</f>
        <v>39227.759672664368</v>
      </c>
      <c r="M41" s="30">
        <f>SUM('1:2'!M41)</f>
        <v>192561.64</v>
      </c>
      <c r="N41" s="83">
        <f>SUM('1:2'!N41)</f>
        <v>3715629.6934892898</v>
      </c>
      <c r="O41" s="39" t="e">
        <f t="shared" si="10"/>
        <v>#REF!</v>
      </c>
      <c r="P41" s="10" t="e">
        <f t="shared" si="0"/>
        <v>#REF!</v>
      </c>
      <c r="Q41" s="132">
        <f t="shared" si="1"/>
        <v>282590576</v>
      </c>
      <c r="R41" s="70">
        <f t="shared" si="2"/>
        <v>105211.58686154391</v>
      </c>
      <c r="S41" s="30">
        <f t="shared" si="3"/>
        <v>415058.12</v>
      </c>
      <c r="T41" s="83">
        <f t="shared" si="4"/>
        <v>9104934.5684042238</v>
      </c>
      <c r="U41" s="138" t="s">
        <v>130</v>
      </c>
      <c r="V41" s="138" t="s">
        <v>117</v>
      </c>
      <c r="W41" s="11" t="str">
        <f t="shared" si="11"/>
        <v>GREENSTEEL CEDALION COMMODITIES A.E.Επαγγελματικό</v>
      </c>
      <c r="X41" s="98">
        <f>Q41</f>
        <v>282590576</v>
      </c>
      <c r="Y41" s="97" t="e">
        <f>O41</f>
        <v>#REF!</v>
      </c>
      <c r="Z41" s="97" t="e">
        <f>P41</f>
        <v>#REF!</v>
      </c>
      <c r="AB41" s="138" t="s">
        <v>129</v>
      </c>
      <c r="AC41" s="138" t="s">
        <v>115</v>
      </c>
      <c r="AD41" s="138" t="str">
        <f t="shared" si="5"/>
        <v>ΣΙΔΕΝΟΡ ΒΙΟΜΗΧΑΝΙΚΗ ΧΑΛΥΒΑ Α.Ε.Οικιακό</v>
      </c>
      <c r="AE41" s="138" t="e">
        <f t="shared" si="6"/>
        <v>#REF!</v>
      </c>
      <c r="AF41" s="138" t="e">
        <f t="shared" si="7"/>
        <v>#REF!</v>
      </c>
      <c r="AG41" s="138" t="e">
        <f t="shared" si="8"/>
        <v>#REF!</v>
      </c>
      <c r="AH41" s="138">
        <f t="shared" si="9"/>
        <v>1857934</v>
      </c>
      <c r="AI41" s="138">
        <v>0</v>
      </c>
      <c r="AJ41" s="138">
        <v>0</v>
      </c>
      <c r="AK41" s="138">
        <v>0</v>
      </c>
    </row>
    <row r="42" spans="1:37" ht="19.5" customHeight="1" outlineLevel="1" x14ac:dyDescent="0.3">
      <c r="A42" s="292"/>
      <c r="B42" s="115" t="s">
        <v>29</v>
      </c>
      <c r="C42" s="9" t="e">
        <f>#REF!</f>
        <v>#REF!</v>
      </c>
      <c r="D42" s="9" t="e">
        <f>#REF!</f>
        <v>#REF!</v>
      </c>
      <c r="E42" s="19">
        <f>SUM('1:2'!E42)</f>
        <v>3638</v>
      </c>
      <c r="F42" s="24">
        <f>SUM('1:2'!F42)</f>
        <v>0</v>
      </c>
      <c r="G42" s="28">
        <f>SUM('1:2'!G42)</f>
        <v>3.86</v>
      </c>
      <c r="H42" s="123">
        <f>SUM('1:2'!H42)</f>
        <v>0</v>
      </c>
      <c r="I42" s="9" t="e">
        <f>#REF!</f>
        <v>#REF!</v>
      </c>
      <c r="J42" s="9" t="e">
        <f>#REF!</f>
        <v>#REF!</v>
      </c>
      <c r="K42" s="70">
        <f>SUM('1:2'!K42)</f>
        <v>0</v>
      </c>
      <c r="L42" s="70">
        <f>SUM('1:2'!L42)</f>
        <v>0</v>
      </c>
      <c r="M42" s="30">
        <f>SUM('1:2'!M42)</f>
        <v>0</v>
      </c>
      <c r="N42" s="83">
        <f>SUM('1:2'!N42)</f>
        <v>0</v>
      </c>
      <c r="O42" s="39" t="e">
        <f t="shared" si="10"/>
        <v>#REF!</v>
      </c>
      <c r="P42" s="10" t="e">
        <f t="shared" si="0"/>
        <v>#REF!</v>
      </c>
      <c r="Q42" s="132">
        <f t="shared" si="1"/>
        <v>3638</v>
      </c>
      <c r="R42" s="70">
        <f t="shared" si="2"/>
        <v>0</v>
      </c>
      <c r="S42" s="30">
        <f t="shared" si="3"/>
        <v>3.86</v>
      </c>
      <c r="T42" s="83">
        <f t="shared" si="4"/>
        <v>0</v>
      </c>
      <c r="U42" s="138" t="s">
        <v>130</v>
      </c>
      <c r="V42" s="138" t="s">
        <v>119</v>
      </c>
      <c r="W42" s="11" t="str">
        <f t="shared" si="11"/>
        <v>GREENSTEEL CEDALION COMMODITIES A.E.Βιομηχανικό</v>
      </c>
      <c r="X42" s="98">
        <f>Q42+Q43</f>
        <v>238720444</v>
      </c>
      <c r="Y42" s="97" t="e">
        <f>O42+O43</f>
        <v>#REF!</v>
      </c>
      <c r="Z42" s="97" t="e">
        <f>P42+P43</f>
        <v>#REF!</v>
      </c>
      <c r="AB42" s="138" t="s">
        <v>129</v>
      </c>
      <c r="AC42" s="138" t="s">
        <v>117</v>
      </c>
      <c r="AD42" s="138" t="str">
        <f t="shared" si="5"/>
        <v>ΣΙΔΕΝΟΡ ΒΙΟΜΗΧΑΝΙΚΗ ΧΑΛΥΒΑ Α.Ε.Επαγγελματικό</v>
      </c>
      <c r="AE42" s="138" t="e">
        <f t="shared" si="6"/>
        <v>#REF!</v>
      </c>
      <c r="AF42" s="138" t="e">
        <f t="shared" si="7"/>
        <v>#REF!</v>
      </c>
      <c r="AG42" s="138" t="e">
        <f t="shared" si="8"/>
        <v>#REF!</v>
      </c>
      <c r="AH42" s="138">
        <f t="shared" si="9"/>
        <v>2203186</v>
      </c>
      <c r="AI42" s="138">
        <v>0</v>
      </c>
      <c r="AJ42" s="138">
        <v>0</v>
      </c>
      <c r="AK42" s="138">
        <v>0</v>
      </c>
    </row>
    <row r="43" spans="1:37" ht="19.5" customHeight="1" outlineLevel="1" x14ac:dyDescent="0.3">
      <c r="A43" s="292"/>
      <c r="B43" s="116" t="s">
        <v>30</v>
      </c>
      <c r="C43" s="9" t="e">
        <f>#REF!</f>
        <v>#REF!</v>
      </c>
      <c r="D43" s="9" t="e">
        <f>#REF!</f>
        <v>#REF!</v>
      </c>
      <c r="E43" s="46">
        <f>SUM('1:2'!E43)</f>
        <v>48470108</v>
      </c>
      <c r="F43" s="24">
        <f>SUM('1:2'!F43)</f>
        <v>6341066.9000000004</v>
      </c>
      <c r="G43" s="28">
        <f>SUM('1:2'!G43)</f>
        <v>30205.5</v>
      </c>
      <c r="H43" s="123">
        <f>SUM('1:2'!H43)</f>
        <v>3103663.0040000002</v>
      </c>
      <c r="I43" s="9" t="e">
        <f>#REF!</f>
        <v>#REF!</v>
      </c>
      <c r="J43" s="9" t="e">
        <f>#REF!</f>
        <v>#REF!</v>
      </c>
      <c r="K43" s="70">
        <f>SUM('1:2'!K43)</f>
        <v>190246698</v>
      </c>
      <c r="L43" s="70">
        <f>SUM('1:2'!L43)</f>
        <v>4016244</v>
      </c>
      <c r="M43" s="30">
        <f>SUM('1:2'!M43)</f>
        <v>3976.4799999999996</v>
      </c>
      <c r="N43" s="83">
        <f>SUM('1:2'!N43)</f>
        <v>23764504.480000004</v>
      </c>
      <c r="O43" s="39" t="e">
        <f t="shared" si="10"/>
        <v>#REF!</v>
      </c>
      <c r="P43" s="10" t="e">
        <f t="shared" si="0"/>
        <v>#REF!</v>
      </c>
      <c r="Q43" s="132">
        <f t="shared" si="1"/>
        <v>238716806</v>
      </c>
      <c r="R43" s="70">
        <f t="shared" si="2"/>
        <v>10357310.9</v>
      </c>
      <c r="S43" s="30">
        <f t="shared" si="3"/>
        <v>34181.979999999996</v>
      </c>
      <c r="T43" s="83">
        <f t="shared" si="4"/>
        <v>26868167.484000005</v>
      </c>
      <c r="U43" s="138" t="s">
        <v>130</v>
      </c>
      <c r="W43" s="11" t="str">
        <f t="shared" si="11"/>
        <v>GREENSTEEL CEDALION COMMODITIES A.E.</v>
      </c>
      <c r="X43" s="12"/>
      <c r="AB43" s="138" t="s">
        <v>129</v>
      </c>
      <c r="AC43" s="138" t="s">
        <v>119</v>
      </c>
      <c r="AD43" s="138" t="str">
        <f t="shared" si="5"/>
        <v>ΣΙΔΕΝΟΡ ΒΙΟΜΗΧΑΝΙΚΗ ΧΑΛΥΒΑ Α.Ε.Βιομηχανικό</v>
      </c>
      <c r="AE43" s="138" t="e">
        <f t="shared" si="6"/>
        <v>#REF!</v>
      </c>
      <c r="AF43" s="138" t="e">
        <f t="shared" si="7"/>
        <v>#REF!</v>
      </c>
      <c r="AG43" s="138" t="e">
        <f t="shared" si="8"/>
        <v>#REF!</v>
      </c>
      <c r="AH43" s="138">
        <f t="shared" si="9"/>
        <v>0</v>
      </c>
      <c r="AI43" s="138">
        <v>0</v>
      </c>
      <c r="AJ43" s="138">
        <v>0</v>
      </c>
      <c r="AK43" s="138">
        <v>0</v>
      </c>
    </row>
    <row r="44" spans="1:37" ht="124.8" x14ac:dyDescent="0.3">
      <c r="A44" s="291">
        <v>8</v>
      </c>
      <c r="B44" s="117" t="s">
        <v>49</v>
      </c>
      <c r="C44" s="9" t="e">
        <f>#REF!</f>
        <v>#REF!</v>
      </c>
      <c r="D44" s="9" t="e">
        <f>#REF!</f>
        <v>#REF!</v>
      </c>
      <c r="E44" s="18">
        <f>SUM(E45:E48)</f>
        <v>4163725818</v>
      </c>
      <c r="F44" s="18">
        <f>IFERROR(E44/(C44+D44),0)</f>
        <v>0</v>
      </c>
      <c r="G44" s="27">
        <f>SUM(G45:G48)</f>
        <v>50365911.25999999</v>
      </c>
      <c r="H44" s="29">
        <f>IFERROR(G44/(C44+D44),0)</f>
        <v>0</v>
      </c>
      <c r="I44" s="9" t="e">
        <f>#REF!</f>
        <v>#REF!</v>
      </c>
      <c r="J44" s="9" t="e">
        <f>#REF!</f>
        <v>#REF!</v>
      </c>
      <c r="K44" s="14">
        <f>SUM(K45:K48)</f>
        <v>1853999584.0547318</v>
      </c>
      <c r="L44" s="67" t="str">
        <f t="shared" si="13"/>
        <v/>
      </c>
      <c r="M44" s="67">
        <f>SUM(M45:M48)</f>
        <v>26818783.280000001</v>
      </c>
      <c r="N44" s="29" t="e">
        <f>M44/(I44+J44)</f>
        <v>#REF!</v>
      </c>
      <c r="O44" s="40" t="e">
        <f t="shared" si="10"/>
        <v>#REF!</v>
      </c>
      <c r="P44" s="13" t="e">
        <f t="shared" si="0"/>
        <v>#REF!</v>
      </c>
      <c r="Q44" s="133">
        <f t="shared" si="1"/>
        <v>6017725402.0547314</v>
      </c>
      <c r="R44" s="67" t="e">
        <f>F44+L44</f>
        <v>#VALUE!</v>
      </c>
      <c r="S44" s="67">
        <f t="shared" si="3"/>
        <v>77184694.539999992</v>
      </c>
      <c r="T44" s="29" t="e">
        <f t="shared" si="4"/>
        <v>#REF!</v>
      </c>
      <c r="W44" s="11" t="str">
        <f t="shared" si="11"/>
        <v/>
      </c>
      <c r="X44" s="8"/>
      <c r="AB44" s="138" t="s">
        <v>130</v>
      </c>
      <c r="AC44" s="138" t="s">
        <v>115</v>
      </c>
      <c r="AD44" s="138" t="str">
        <f t="shared" si="5"/>
        <v>GREENSTEEL CEDALION COMMODITIES A.E.Οικιακό</v>
      </c>
      <c r="AE44" s="138" t="e">
        <f t="shared" si="6"/>
        <v>#REF!</v>
      </c>
      <c r="AF44" s="138" t="e">
        <f t="shared" si="7"/>
        <v>#REF!</v>
      </c>
      <c r="AG44" s="138" t="e">
        <f t="shared" si="8"/>
        <v>#REF!</v>
      </c>
      <c r="AH44" s="138">
        <f t="shared" si="9"/>
        <v>301120388</v>
      </c>
      <c r="AI44" s="138">
        <v>0</v>
      </c>
      <c r="AJ44" s="138">
        <v>0</v>
      </c>
      <c r="AK44" s="138">
        <v>0</v>
      </c>
    </row>
    <row r="45" spans="1:37" ht="19.5" customHeight="1" outlineLevel="1" x14ac:dyDescent="0.3">
      <c r="A45" s="292"/>
      <c r="B45" s="115" t="s">
        <v>27</v>
      </c>
      <c r="C45" s="9" t="e">
        <f>#REF!</f>
        <v>#REF!</v>
      </c>
      <c r="D45" s="9" t="e">
        <f>#REF!</f>
        <v>#REF!</v>
      </c>
      <c r="E45" s="19">
        <f>SUM('1:2'!E45)</f>
        <v>2208892966</v>
      </c>
      <c r="F45" s="24">
        <f>SUM('1:2'!F45)</f>
        <v>457438.70587192883</v>
      </c>
      <c r="G45" s="28">
        <f>SUM('1:2'!G45)</f>
        <v>25254167.159999993</v>
      </c>
      <c r="H45" s="123">
        <f>SUM('1:2'!H45)</f>
        <v>183892791.70774901</v>
      </c>
      <c r="I45" s="9" t="e">
        <f>#REF!</f>
        <v>#REF!</v>
      </c>
      <c r="J45" s="9" t="e">
        <f>#REF!</f>
        <v>#REF!</v>
      </c>
      <c r="K45" s="103">
        <f>SUM('1:2'!K45)</f>
        <v>1012978612.0273659</v>
      </c>
      <c r="L45" s="70">
        <f>SUM('1:2'!L45)</f>
        <v>13915.054795661068</v>
      </c>
      <c r="M45" s="30">
        <f>SUM('1:2'!M45)</f>
        <v>13572025.180000002</v>
      </c>
      <c r="N45" s="83">
        <f>SUM('1:2'!N45)</f>
        <v>9137970.0637791995</v>
      </c>
      <c r="O45" s="39" t="e">
        <f t="shared" si="10"/>
        <v>#REF!</v>
      </c>
      <c r="P45" s="10" t="e">
        <f t="shared" si="0"/>
        <v>#REF!</v>
      </c>
      <c r="Q45" s="131">
        <f t="shared" si="1"/>
        <v>3221871578.0273657</v>
      </c>
      <c r="R45" s="70">
        <f t="shared" si="2"/>
        <v>471353.7606675899</v>
      </c>
      <c r="S45" s="30">
        <f t="shared" si="3"/>
        <v>38826192.339999996</v>
      </c>
      <c r="T45" s="83">
        <f t="shared" si="4"/>
        <v>193030761.77152821</v>
      </c>
      <c r="U45" s="138" t="s">
        <v>131</v>
      </c>
      <c r="V45" s="138" t="s">
        <v>115</v>
      </c>
      <c r="W45" s="11" t="str">
        <f t="shared" si="11"/>
        <v>SOVEL A.E. ΕΛΛΗΝΙΚΗ ΕΤΑΙΡΙΑΟικιακό</v>
      </c>
      <c r="X45" s="11">
        <f>Q45</f>
        <v>3221871578.0273657</v>
      </c>
      <c r="Y45" s="97" t="e">
        <f>O45</f>
        <v>#REF!</v>
      </c>
      <c r="Z45" s="97" t="e">
        <f>P45</f>
        <v>#REF!</v>
      </c>
      <c r="AB45" s="138" t="s">
        <v>130</v>
      </c>
      <c r="AC45" s="138" t="s">
        <v>117</v>
      </c>
      <c r="AD45" s="138" t="str">
        <f t="shared" si="5"/>
        <v>GREENSTEEL CEDALION COMMODITIES A.E.Επαγγελματικό</v>
      </c>
      <c r="AE45" s="138" t="e">
        <f t="shared" si="6"/>
        <v>#REF!</v>
      </c>
      <c r="AF45" s="138" t="e">
        <f t="shared" si="7"/>
        <v>#REF!</v>
      </c>
      <c r="AG45" s="138" t="e">
        <f t="shared" si="8"/>
        <v>#REF!</v>
      </c>
      <c r="AH45" s="138">
        <f t="shared" si="9"/>
        <v>282590576</v>
      </c>
      <c r="AI45" s="138">
        <v>0</v>
      </c>
      <c r="AJ45" s="138">
        <v>0</v>
      </c>
      <c r="AK45" s="138">
        <v>0</v>
      </c>
    </row>
    <row r="46" spans="1:37" ht="19.5" customHeight="1" outlineLevel="1" x14ac:dyDescent="0.3">
      <c r="A46" s="292"/>
      <c r="B46" s="115" t="s">
        <v>28</v>
      </c>
      <c r="C46" s="9" t="e">
        <f>#REF!</f>
        <v>#REF!</v>
      </c>
      <c r="D46" s="9" t="e">
        <f>#REF!</f>
        <v>#REF!</v>
      </c>
      <c r="E46" s="19">
        <f>SUM('1:2'!E46)</f>
        <v>1627389554</v>
      </c>
      <c r="F46" s="24">
        <f>SUM('1:2'!F46)</f>
        <v>445155.37015288533</v>
      </c>
      <c r="G46" s="28">
        <f>SUM('1:2'!G46)</f>
        <v>21561953.639999997</v>
      </c>
      <c r="H46" s="123">
        <f>SUM('1:2'!H46)</f>
        <v>57103006.80662363</v>
      </c>
      <c r="I46" s="9" t="e">
        <f>#REF!</f>
        <v>#REF!</v>
      </c>
      <c r="J46" s="9" t="e">
        <f>#REF!</f>
        <v>#REF!</v>
      </c>
      <c r="K46" s="70">
        <f>SUM('1:2'!K46)</f>
        <v>704715900.02736592</v>
      </c>
      <c r="L46" s="70">
        <f>SUM('1:2'!L46)</f>
        <v>10446.748036682002</v>
      </c>
      <c r="M46" s="30">
        <f>SUM('1:2'!M46)</f>
        <v>11334833.279999997</v>
      </c>
      <c r="N46" s="83">
        <f>SUM('1:2'!N46)</f>
        <v>74529.900887138589</v>
      </c>
      <c r="O46" s="39" t="e">
        <f t="shared" si="10"/>
        <v>#REF!</v>
      </c>
      <c r="P46" s="10" t="e">
        <f t="shared" si="0"/>
        <v>#REF!</v>
      </c>
      <c r="Q46" s="132">
        <f t="shared" si="1"/>
        <v>2332105454.0273657</v>
      </c>
      <c r="R46" s="70">
        <f t="shared" si="2"/>
        <v>455602.11818956735</v>
      </c>
      <c r="S46" s="30">
        <f t="shared" si="3"/>
        <v>32896786.919999994</v>
      </c>
      <c r="T46" s="83">
        <f t="shared" si="4"/>
        <v>57177536.707510769</v>
      </c>
      <c r="U46" s="138" t="s">
        <v>131</v>
      </c>
      <c r="V46" s="138" t="s">
        <v>117</v>
      </c>
      <c r="W46" s="11" t="str">
        <f t="shared" si="11"/>
        <v>SOVEL A.E. ΕΛΛΗΝΙΚΗ ΕΤΑΙΡΙΑΕπαγγελματικό</v>
      </c>
      <c r="X46" s="98">
        <f>Q46</f>
        <v>2332105454.0273657</v>
      </c>
      <c r="Y46" s="97" t="e">
        <f>O46</f>
        <v>#REF!</v>
      </c>
      <c r="Z46" s="97" t="e">
        <f>P46</f>
        <v>#REF!</v>
      </c>
      <c r="AB46" s="138" t="s">
        <v>130</v>
      </c>
      <c r="AC46" s="138" t="s">
        <v>119</v>
      </c>
      <c r="AD46" s="138" t="str">
        <f t="shared" si="5"/>
        <v>GREENSTEEL CEDALION COMMODITIES A.E.Βιομηχανικό</v>
      </c>
      <c r="AE46" s="138" t="e">
        <f t="shared" si="6"/>
        <v>#REF!</v>
      </c>
      <c r="AF46" s="138" t="e">
        <f t="shared" si="7"/>
        <v>#REF!</v>
      </c>
      <c r="AG46" s="138" t="e">
        <f t="shared" si="8"/>
        <v>#REF!</v>
      </c>
      <c r="AH46" s="138">
        <f t="shared" si="9"/>
        <v>238720444</v>
      </c>
      <c r="AI46" s="138">
        <v>0</v>
      </c>
      <c r="AJ46" s="138">
        <v>0</v>
      </c>
      <c r="AK46" s="138">
        <v>0</v>
      </c>
    </row>
    <row r="47" spans="1:37" ht="19.5" customHeight="1" outlineLevel="1" x14ac:dyDescent="0.3">
      <c r="A47" s="292"/>
      <c r="B47" s="115" t="s">
        <v>29</v>
      </c>
      <c r="C47" s="9" t="e">
        <f>#REF!</f>
        <v>#REF!</v>
      </c>
      <c r="D47" s="9" t="e">
        <f>#REF!</f>
        <v>#REF!</v>
      </c>
      <c r="E47" s="19">
        <f>SUM('1:2'!E47)</f>
        <v>327443298</v>
      </c>
      <c r="F47" s="24">
        <f>SUM('1:2'!F47)</f>
        <v>85797.791548315916</v>
      </c>
      <c r="G47" s="28">
        <f>SUM('1:2'!G47)</f>
        <v>3549790.46</v>
      </c>
      <c r="H47" s="123">
        <f>SUM('1:2'!H47)</f>
        <v>31422666.558756534</v>
      </c>
      <c r="I47" s="9" t="e">
        <f>#REF!</f>
        <v>#REF!</v>
      </c>
      <c r="J47" s="9" t="e">
        <f>#REF!</f>
        <v>#REF!</v>
      </c>
      <c r="K47" s="70">
        <f>SUM('1:2'!K47)</f>
        <v>136305072</v>
      </c>
      <c r="L47" s="70">
        <f>SUM('1:2'!L47)</f>
        <v>72709.881122115519</v>
      </c>
      <c r="M47" s="30">
        <f>SUM('1:2'!M47)</f>
        <v>1911924.8199999998</v>
      </c>
      <c r="N47" s="83">
        <f>SUM('1:2'!N47)</f>
        <v>114260.72678120858</v>
      </c>
      <c r="O47" s="39" t="e">
        <f t="shared" si="10"/>
        <v>#REF!</v>
      </c>
      <c r="P47" s="10" t="e">
        <f t="shared" si="0"/>
        <v>#REF!</v>
      </c>
      <c r="Q47" s="132">
        <f t="shared" si="1"/>
        <v>463748370</v>
      </c>
      <c r="R47" s="70">
        <f t="shared" si="2"/>
        <v>158507.67267043144</v>
      </c>
      <c r="S47" s="30">
        <f t="shared" si="3"/>
        <v>5461715.2799999993</v>
      </c>
      <c r="T47" s="83">
        <f t="shared" si="4"/>
        <v>31536927.285537742</v>
      </c>
      <c r="U47" s="138" t="s">
        <v>131</v>
      </c>
      <c r="V47" s="138" t="s">
        <v>119</v>
      </c>
      <c r="W47" s="11" t="str">
        <f t="shared" si="11"/>
        <v>SOVEL A.E. ΕΛΛΗΝΙΚΗ ΕΤΑΙΡΙΑΒιομηχανικό</v>
      </c>
      <c r="X47" s="98">
        <f>Q47+Q48</f>
        <v>463748370</v>
      </c>
      <c r="Y47" s="97" t="e">
        <f>O47+O48</f>
        <v>#REF!</v>
      </c>
      <c r="Z47" s="97" t="e">
        <f>P47+P48</f>
        <v>#REF!</v>
      </c>
      <c r="AB47" s="138" t="s">
        <v>131</v>
      </c>
      <c r="AC47" s="138" t="s">
        <v>115</v>
      </c>
      <c r="AD47" s="138" t="str">
        <f t="shared" si="5"/>
        <v>SOVEL A.E. ΕΛΛΗΝΙΚΗ ΕΤΑΙΡΙΑΟικιακό</v>
      </c>
      <c r="AE47" s="138" t="e">
        <f t="shared" si="6"/>
        <v>#REF!</v>
      </c>
      <c r="AF47" s="138" t="e">
        <f t="shared" si="7"/>
        <v>#REF!</v>
      </c>
      <c r="AG47" s="138" t="e">
        <f t="shared" si="8"/>
        <v>#REF!</v>
      </c>
      <c r="AH47" s="138">
        <f t="shared" si="9"/>
        <v>3221871578.0273657</v>
      </c>
      <c r="AI47" s="138">
        <v>0</v>
      </c>
      <c r="AJ47" s="138">
        <v>0</v>
      </c>
      <c r="AK47" s="138">
        <v>0</v>
      </c>
    </row>
    <row r="48" spans="1:37" ht="19.5" customHeight="1" outlineLevel="1" x14ac:dyDescent="0.3">
      <c r="A48" s="292"/>
      <c r="B48" s="116" t="s">
        <v>30</v>
      </c>
      <c r="C48" s="9" t="e">
        <f>#REF!</f>
        <v>#REF!</v>
      </c>
      <c r="D48" s="9" t="e">
        <f>#REF!</f>
        <v>#REF!</v>
      </c>
      <c r="E48" s="46">
        <f>SUM('1:2'!E48)</f>
        <v>0</v>
      </c>
      <c r="F48" s="24">
        <f>SUM('1:2'!F48)</f>
        <v>0</v>
      </c>
      <c r="G48" s="28">
        <f>SUM('1:2'!G48)</f>
        <v>0</v>
      </c>
      <c r="H48" s="123">
        <f>SUM('1:2'!H48)</f>
        <v>0</v>
      </c>
      <c r="I48" s="9" t="e">
        <f>#REF!</f>
        <v>#REF!</v>
      </c>
      <c r="J48" s="9" t="e">
        <f>#REF!</f>
        <v>#REF!</v>
      </c>
      <c r="K48" s="70">
        <f>SUM('1:2'!K48)</f>
        <v>0</v>
      </c>
      <c r="L48" s="70">
        <f>SUM('1:2'!L48)</f>
        <v>0</v>
      </c>
      <c r="M48" s="30">
        <f>SUM('1:2'!M48)</f>
        <v>0</v>
      </c>
      <c r="N48" s="83">
        <f>SUM('1:2'!N48)</f>
        <v>0</v>
      </c>
      <c r="O48" s="39" t="e">
        <f t="shared" si="10"/>
        <v>#REF!</v>
      </c>
      <c r="P48" s="10" t="e">
        <f t="shared" si="0"/>
        <v>#REF!</v>
      </c>
      <c r="Q48" s="132">
        <f t="shared" si="1"/>
        <v>0</v>
      </c>
      <c r="R48" s="70">
        <f t="shared" si="2"/>
        <v>0</v>
      </c>
      <c r="S48" s="30">
        <f t="shared" si="3"/>
        <v>0</v>
      </c>
      <c r="T48" s="83">
        <f t="shared" si="4"/>
        <v>0</v>
      </c>
      <c r="W48" s="11" t="str">
        <f t="shared" si="11"/>
        <v/>
      </c>
      <c r="X48" s="12"/>
      <c r="AB48" s="138" t="s">
        <v>131</v>
      </c>
      <c r="AC48" s="138" t="s">
        <v>117</v>
      </c>
      <c r="AD48" s="138" t="str">
        <f t="shared" si="5"/>
        <v>SOVEL A.E. ΕΛΛΗΝΙΚΗ ΕΤΑΙΡΙΑΕπαγγελματικό</v>
      </c>
      <c r="AE48" s="138" t="e">
        <f t="shared" si="6"/>
        <v>#REF!</v>
      </c>
      <c r="AF48" s="138" t="e">
        <f t="shared" si="7"/>
        <v>#REF!</v>
      </c>
      <c r="AG48" s="138" t="e">
        <f t="shared" si="8"/>
        <v>#REF!</v>
      </c>
      <c r="AH48" s="138">
        <f t="shared" si="9"/>
        <v>2332105454.0273657</v>
      </c>
      <c r="AI48" s="138">
        <v>0</v>
      </c>
      <c r="AJ48" s="138">
        <v>0</v>
      </c>
      <c r="AK48" s="138">
        <v>0</v>
      </c>
    </row>
    <row r="49" spans="1:37" ht="36" customHeight="1" x14ac:dyDescent="0.3">
      <c r="A49" s="291">
        <v>9</v>
      </c>
      <c r="B49" s="117" t="s">
        <v>43</v>
      </c>
      <c r="C49" s="9" t="e">
        <f>#REF!</f>
        <v>#REF!</v>
      </c>
      <c r="D49" s="9" t="e">
        <f>#REF!</f>
        <v>#REF!</v>
      </c>
      <c r="E49" s="18">
        <f>SUM(E50:E51)</f>
        <v>90800392</v>
      </c>
      <c r="F49" s="18" t="e">
        <f>E49/(C49+D49)</f>
        <v>#REF!</v>
      </c>
      <c r="G49" s="27">
        <f>SUM(G50:G51)</f>
        <v>1048699.94</v>
      </c>
      <c r="H49" s="29" t="str">
        <f t="shared" si="12"/>
        <v/>
      </c>
      <c r="I49" s="9" t="e">
        <f>#REF!</f>
        <v>#REF!</v>
      </c>
      <c r="J49" s="9" t="e">
        <f>#REF!</f>
        <v>#REF!</v>
      </c>
      <c r="K49" s="14">
        <f>SUM(K50:K53)</f>
        <v>82651568</v>
      </c>
      <c r="L49" s="67" t="str">
        <f t="shared" si="13"/>
        <v/>
      </c>
      <c r="M49" s="67">
        <f>SUM(M50:M51)</f>
        <v>260742.03999999998</v>
      </c>
      <c r="N49" s="29" t="e">
        <f>M49/(I49+J49)</f>
        <v>#REF!</v>
      </c>
      <c r="O49" s="40" t="e">
        <f t="shared" si="10"/>
        <v>#REF!</v>
      </c>
      <c r="P49" s="13" t="e">
        <f t="shared" si="0"/>
        <v>#REF!</v>
      </c>
      <c r="Q49" s="133">
        <f t="shared" si="1"/>
        <v>173451960</v>
      </c>
      <c r="R49" s="67" t="e">
        <f t="shared" si="2"/>
        <v>#REF!</v>
      </c>
      <c r="S49" s="67">
        <f t="shared" si="3"/>
        <v>1309441.98</v>
      </c>
      <c r="T49" s="29" t="e">
        <f t="shared" si="4"/>
        <v>#VALUE!</v>
      </c>
      <c r="W49" s="11" t="str">
        <f t="shared" si="11"/>
        <v/>
      </c>
      <c r="X49" s="8"/>
      <c r="AB49" s="138" t="s">
        <v>131</v>
      </c>
      <c r="AC49" s="138" t="s">
        <v>119</v>
      </c>
      <c r="AD49" s="138" t="str">
        <f t="shared" si="5"/>
        <v>SOVEL A.E. ΕΛΛΗΝΙΚΗ ΕΤΑΙΡΙΑΒιομηχανικό</v>
      </c>
      <c r="AE49" s="138" t="e">
        <f t="shared" si="6"/>
        <v>#REF!</v>
      </c>
      <c r="AF49" s="138" t="e">
        <f t="shared" si="7"/>
        <v>#REF!</v>
      </c>
      <c r="AG49" s="138" t="e">
        <f t="shared" si="8"/>
        <v>#REF!</v>
      </c>
      <c r="AH49" s="138">
        <f t="shared" si="9"/>
        <v>463748370</v>
      </c>
      <c r="AI49" s="138">
        <v>0</v>
      </c>
      <c r="AJ49" s="138">
        <v>0</v>
      </c>
      <c r="AK49" s="138">
        <v>0</v>
      </c>
    </row>
    <row r="50" spans="1:37" ht="19.5" customHeight="1" outlineLevel="1" x14ac:dyDescent="0.3">
      <c r="A50" s="292"/>
      <c r="B50" s="115" t="s">
        <v>27</v>
      </c>
      <c r="C50" s="9" t="e">
        <f>#REF!</f>
        <v>#REF!</v>
      </c>
      <c r="D50" s="9" t="e">
        <f>#REF!</f>
        <v>#REF!</v>
      </c>
      <c r="E50" s="19">
        <f>SUM('1:2'!E50)</f>
        <v>0</v>
      </c>
      <c r="F50" s="24">
        <f>SUM('1:2'!F50)</f>
        <v>0</v>
      </c>
      <c r="G50" s="28">
        <f>SUM('1:2'!G50)</f>
        <v>0</v>
      </c>
      <c r="H50" s="123">
        <f>SUM('1:2'!H50)</f>
        <v>0</v>
      </c>
      <c r="I50" s="9" t="e">
        <f>#REF!</f>
        <v>#REF!</v>
      </c>
      <c r="J50" s="9" t="e">
        <f>#REF!</f>
        <v>#REF!</v>
      </c>
      <c r="K50" s="103">
        <f>SUM('1:2'!K50)</f>
        <v>0</v>
      </c>
      <c r="L50" s="70">
        <f>SUM('1:2'!L50)</f>
        <v>0</v>
      </c>
      <c r="M50" s="30">
        <f>SUM('1:2'!M50)</f>
        <v>0</v>
      </c>
      <c r="N50" s="83">
        <f>SUM('1:2'!N50)</f>
        <v>0</v>
      </c>
      <c r="O50" s="39" t="e">
        <f t="shared" si="10"/>
        <v>#REF!</v>
      </c>
      <c r="P50" s="10" t="e">
        <f t="shared" si="0"/>
        <v>#REF!</v>
      </c>
      <c r="Q50" s="131">
        <f t="shared" si="1"/>
        <v>0</v>
      </c>
      <c r="R50" s="70">
        <f t="shared" si="2"/>
        <v>0</v>
      </c>
      <c r="S50" s="30">
        <f t="shared" si="3"/>
        <v>0</v>
      </c>
      <c r="T50" s="83">
        <f t="shared" si="4"/>
        <v>0</v>
      </c>
      <c r="U50" s="11" t="s">
        <v>122</v>
      </c>
      <c r="V50" s="138" t="s">
        <v>115</v>
      </c>
      <c r="W50" s="11" t="str">
        <f t="shared" si="11"/>
        <v>ELPEDISON A.E.Οικιακό</v>
      </c>
      <c r="X50" s="11">
        <f>Q50</f>
        <v>0</v>
      </c>
      <c r="Y50" s="97" t="e">
        <f>O50</f>
        <v>#REF!</v>
      </c>
      <c r="Z50" s="97" t="e">
        <f>P50</f>
        <v>#REF!</v>
      </c>
      <c r="AB50" s="138" t="s">
        <v>132</v>
      </c>
      <c r="AC50" s="138" t="s">
        <v>115</v>
      </c>
      <c r="AD50" s="138" t="str">
        <f t="shared" si="5"/>
        <v>ΜΟΤΟΡΟΪΛ ΕΛΛΑΣ ΔΙΥΛΙΣΤΗΡΙΑ ΚΟΡΙΝΘΟΥ Α.Ε.Οικιακό</v>
      </c>
      <c r="AE50" s="138">
        <f t="shared" si="6"/>
        <v>0</v>
      </c>
      <c r="AF50" s="138">
        <f t="shared" si="7"/>
        <v>0</v>
      </c>
      <c r="AG50" s="138">
        <f t="shared" si="8"/>
        <v>0</v>
      </c>
      <c r="AH50" s="138">
        <f t="shared" si="9"/>
        <v>0</v>
      </c>
      <c r="AI50" s="138">
        <v>0</v>
      </c>
      <c r="AJ50" s="138">
        <v>0</v>
      </c>
      <c r="AK50" s="138">
        <v>0</v>
      </c>
    </row>
    <row r="51" spans="1:37" ht="20.25" customHeight="1" outlineLevel="1" x14ac:dyDescent="0.3">
      <c r="A51" s="292"/>
      <c r="B51" s="115" t="s">
        <v>28</v>
      </c>
      <c r="C51" s="9" t="e">
        <f>#REF!</f>
        <v>#REF!</v>
      </c>
      <c r="D51" s="9" t="e">
        <f>#REF!</f>
        <v>#REF!</v>
      </c>
      <c r="E51" s="70">
        <f>SUM('1:2'!E51)</f>
        <v>90800392</v>
      </c>
      <c r="F51" s="70">
        <f>SUM('1:2'!F51)</f>
        <v>17650.635267369169</v>
      </c>
      <c r="G51" s="28">
        <f>SUM('1:2'!G51)</f>
        <v>1048699.94</v>
      </c>
      <c r="H51" s="123">
        <f>SUM('1:2'!H51)</f>
        <v>33988691.353121065</v>
      </c>
      <c r="I51" s="9" t="e">
        <f>#REF!</f>
        <v>#REF!</v>
      </c>
      <c r="J51" s="9" t="e">
        <f>#REF!</f>
        <v>#REF!</v>
      </c>
      <c r="K51" s="70">
        <f>SUM('1:2'!K51)</f>
        <v>67162720</v>
      </c>
      <c r="L51" s="70">
        <f>SUM('1:2'!L51)</f>
        <v>54359.906181478036</v>
      </c>
      <c r="M51" s="30">
        <f>SUM('1:2'!M51)</f>
        <v>260742.03999999998</v>
      </c>
      <c r="N51" s="83">
        <f>SUM('1:2'!N51)</f>
        <v>707284.10735839594</v>
      </c>
      <c r="O51" s="39" t="e">
        <f t="shared" si="10"/>
        <v>#REF!</v>
      </c>
      <c r="P51" s="10" t="e">
        <f t="shared" si="0"/>
        <v>#REF!</v>
      </c>
      <c r="Q51" s="132">
        <f t="shared" si="1"/>
        <v>157963112</v>
      </c>
      <c r="R51" s="70">
        <f t="shared" si="2"/>
        <v>72010.541448847202</v>
      </c>
      <c r="S51" s="30">
        <f t="shared" si="3"/>
        <v>1309441.98</v>
      </c>
      <c r="T51" s="83">
        <f t="shared" si="4"/>
        <v>34695975.460479461</v>
      </c>
      <c r="U51" s="11" t="str">
        <f>U50</f>
        <v>ELPEDISON A.E.</v>
      </c>
      <c r="V51" s="138" t="s">
        <v>117</v>
      </c>
      <c r="W51" s="11" t="str">
        <f t="shared" si="11"/>
        <v>ELPEDISON A.E.Επαγγελματικό</v>
      </c>
      <c r="X51" s="98">
        <f>Q51</f>
        <v>157963112</v>
      </c>
      <c r="Y51" s="97" t="e">
        <f>O51</f>
        <v>#REF!</v>
      </c>
      <c r="Z51" s="97" t="e">
        <f>P51</f>
        <v>#REF!</v>
      </c>
      <c r="AB51" s="138" t="s">
        <v>132</v>
      </c>
      <c r="AC51" s="138" t="s">
        <v>117</v>
      </c>
      <c r="AD51" s="138" t="str">
        <f t="shared" si="5"/>
        <v>ΜΟΤΟΡΟΪΛ ΕΛΛΑΣ ΔΙΥΛΙΣΤΗΡΙΑ ΚΟΡΙΝΘΟΥ Α.Ε.Επαγγελματικό</v>
      </c>
      <c r="AE51" s="138">
        <f t="shared" si="6"/>
        <v>0</v>
      </c>
      <c r="AF51" s="138">
        <f t="shared" si="7"/>
        <v>0</v>
      </c>
      <c r="AG51" s="138">
        <f t="shared" si="8"/>
        <v>0</v>
      </c>
      <c r="AH51" s="138">
        <f t="shared" si="9"/>
        <v>0</v>
      </c>
      <c r="AI51" s="138">
        <v>0</v>
      </c>
      <c r="AJ51" s="138">
        <v>0</v>
      </c>
      <c r="AK51" s="138">
        <v>0</v>
      </c>
    </row>
    <row r="52" spans="1:37" ht="20.25" customHeight="1" outlineLevel="1" x14ac:dyDescent="0.3">
      <c r="A52" s="292"/>
      <c r="B52" s="115" t="s">
        <v>29</v>
      </c>
      <c r="C52" s="9" t="e">
        <f>#REF!</f>
        <v>#REF!</v>
      </c>
      <c r="D52" s="9" t="e">
        <f>#REF!</f>
        <v>#REF!</v>
      </c>
      <c r="E52" s="70">
        <f>SUM('1:2'!E52)</f>
        <v>65237480</v>
      </c>
      <c r="F52" s="70">
        <f>SUM('1:2'!F52)</f>
        <v>14908.392715716713</v>
      </c>
      <c r="G52" s="28">
        <f>SUM('1:2'!G52)</f>
        <v>853306.61999999988</v>
      </c>
      <c r="H52" s="123">
        <f>SUM('1:2'!H52)</f>
        <v>826002.34964556177</v>
      </c>
      <c r="I52" s="9" t="e">
        <f>#REF!</f>
        <v>#REF!</v>
      </c>
      <c r="J52" s="9" t="e">
        <f>#REF!</f>
        <v>#REF!</v>
      </c>
      <c r="K52" s="70">
        <f>SUM('1:2'!K52)</f>
        <v>8419950</v>
      </c>
      <c r="L52" s="70">
        <f>SUM('1:2'!L52)</f>
        <v>8166.6756684141019</v>
      </c>
      <c r="M52" s="30">
        <f>SUM('1:2'!M52)</f>
        <v>130269.73999999999</v>
      </c>
      <c r="N52" s="83">
        <f>SUM('1:2'!N52)</f>
        <v>11891.81713141854</v>
      </c>
      <c r="O52" s="39" t="e">
        <f t="shared" si="10"/>
        <v>#REF!</v>
      </c>
      <c r="P52" s="10" t="e">
        <f t="shared" si="0"/>
        <v>#REF!</v>
      </c>
      <c r="Q52" s="132">
        <f t="shared" si="1"/>
        <v>73657430</v>
      </c>
      <c r="R52" s="70">
        <f t="shared" si="2"/>
        <v>23075.068384130813</v>
      </c>
      <c r="S52" s="30">
        <f t="shared" si="3"/>
        <v>983576.35999999987</v>
      </c>
      <c r="T52" s="83">
        <f t="shared" si="4"/>
        <v>837894.16677698027</v>
      </c>
      <c r="U52" s="11" t="str">
        <f>U50</f>
        <v>ELPEDISON A.E.</v>
      </c>
      <c r="V52" s="138" t="s">
        <v>119</v>
      </c>
      <c r="W52" s="11" t="str">
        <f t="shared" si="11"/>
        <v>ELPEDISON A.E.Βιομηχανικό</v>
      </c>
      <c r="X52" s="98">
        <f>Q52+Q53</f>
        <v>97543678</v>
      </c>
      <c r="Y52" s="97" t="e">
        <f>O52+O53</f>
        <v>#REF!</v>
      </c>
      <c r="Z52" s="97" t="e">
        <f>P52+P53</f>
        <v>#REF!</v>
      </c>
      <c r="AB52" s="138" t="s">
        <v>132</v>
      </c>
      <c r="AC52" s="138" t="s">
        <v>119</v>
      </c>
      <c r="AD52" s="138" t="str">
        <f t="shared" si="5"/>
        <v>ΜΟΤΟΡΟΪΛ ΕΛΛΑΣ ΔΙΥΛΙΣΤΗΡΙΑ ΚΟΡΙΝΘΟΥ Α.Ε.Βιομηχανικό</v>
      </c>
      <c r="AE52" s="138">
        <f t="shared" si="6"/>
        <v>0</v>
      </c>
      <c r="AF52" s="138">
        <f t="shared" si="7"/>
        <v>0</v>
      </c>
      <c r="AG52" s="138">
        <f t="shared" si="8"/>
        <v>0</v>
      </c>
      <c r="AH52" s="138">
        <f t="shared" si="9"/>
        <v>0</v>
      </c>
      <c r="AI52" s="138">
        <v>0</v>
      </c>
      <c r="AJ52" s="138">
        <v>0</v>
      </c>
      <c r="AK52" s="138">
        <v>0</v>
      </c>
    </row>
    <row r="53" spans="1:37" ht="19.5" customHeight="1" outlineLevel="1" x14ac:dyDescent="0.3">
      <c r="A53" s="292"/>
      <c r="B53" s="116" t="s">
        <v>30</v>
      </c>
      <c r="C53" s="9" t="e">
        <f>#REF!</f>
        <v>#REF!</v>
      </c>
      <c r="D53" s="9" t="e">
        <f>#REF!</f>
        <v>#REF!</v>
      </c>
      <c r="E53" s="93">
        <f>SUM('1:2'!E53)</f>
        <v>16817350</v>
      </c>
      <c r="F53" s="70">
        <f>SUM('1:2'!F53)</f>
        <v>52404.203424671316</v>
      </c>
      <c r="G53" s="28">
        <f>SUM('1:2'!G53)</f>
        <v>190143.57999999996</v>
      </c>
      <c r="H53" s="123">
        <f>SUM('1:2'!H53)</f>
        <v>1757780.0744407985</v>
      </c>
      <c r="I53" s="9" t="e">
        <f>#REF!</f>
        <v>#REF!</v>
      </c>
      <c r="J53" s="9" t="e">
        <f>#REF!</f>
        <v>#REF!</v>
      </c>
      <c r="K53" s="70">
        <f>SUM('1:2'!K53)</f>
        <v>7068898</v>
      </c>
      <c r="L53" s="70">
        <f>SUM('1:2'!L53)</f>
        <v>69190.210526315801</v>
      </c>
      <c r="M53" s="30">
        <f>SUM('1:2'!M53)</f>
        <v>82933.5</v>
      </c>
      <c r="N53" s="83">
        <f>SUM('1:2'!N53)</f>
        <v>662782.13747619046</v>
      </c>
      <c r="O53" s="39" t="e">
        <f t="shared" si="10"/>
        <v>#REF!</v>
      </c>
      <c r="P53" s="16" t="e">
        <f t="shared" si="0"/>
        <v>#REF!</v>
      </c>
      <c r="Q53" s="132">
        <f t="shared" si="1"/>
        <v>23886248</v>
      </c>
      <c r="R53" s="70">
        <f t="shared" si="2"/>
        <v>121594.41395098712</v>
      </c>
      <c r="S53" s="30">
        <f t="shared" si="3"/>
        <v>273077.07999999996</v>
      </c>
      <c r="T53" s="83">
        <f t="shared" si="4"/>
        <v>2420562.2119169887</v>
      </c>
      <c r="W53" s="11" t="str">
        <f t="shared" si="11"/>
        <v/>
      </c>
      <c r="X53" s="15"/>
      <c r="AB53" s="138" t="s">
        <v>133</v>
      </c>
      <c r="AC53" s="138" t="s">
        <v>115</v>
      </c>
      <c r="AD53" s="138" t="str">
        <f t="shared" si="5"/>
        <v>ΒΑ ΥΑΛΟΥΡΓΙΑ ΕΛΛΑΔΟΣ Α.Ε.Οικιακό</v>
      </c>
      <c r="AE53" s="138">
        <f t="shared" si="6"/>
        <v>0</v>
      </c>
      <c r="AF53" s="138">
        <f t="shared" si="7"/>
        <v>0</v>
      </c>
      <c r="AG53" s="138">
        <f t="shared" si="8"/>
        <v>0</v>
      </c>
      <c r="AH53" s="138">
        <f t="shared" si="9"/>
        <v>0</v>
      </c>
      <c r="AI53" s="138">
        <v>0</v>
      </c>
      <c r="AJ53" s="138">
        <v>0</v>
      </c>
      <c r="AK53" s="138">
        <v>0</v>
      </c>
    </row>
    <row r="54" spans="1:37" ht="124.8" x14ac:dyDescent="0.3">
      <c r="A54" s="291">
        <v>10</v>
      </c>
      <c r="B54" s="117" t="s">
        <v>41</v>
      </c>
      <c r="C54" s="9" t="e">
        <f>#REF!</f>
        <v>#REF!</v>
      </c>
      <c r="D54" s="9" t="e">
        <f>#REF!</f>
        <v>#REF!</v>
      </c>
      <c r="E54" s="18">
        <f>SUM(E55:E58)</f>
        <v>270287778</v>
      </c>
      <c r="F54" s="18" t="e">
        <f>E54/(C54+D54)</f>
        <v>#REF!</v>
      </c>
      <c r="G54" s="27">
        <f>SUM(G55:G58)</f>
        <v>3169922.7199999997</v>
      </c>
      <c r="H54" s="29" t="str">
        <f t="shared" si="12"/>
        <v/>
      </c>
      <c r="I54" s="9" t="e">
        <f>#REF!</f>
        <v>#REF!</v>
      </c>
      <c r="J54" s="9" t="e">
        <f>#REF!</f>
        <v>#REF!</v>
      </c>
      <c r="K54" s="14">
        <f>SUM(K55:K58)</f>
        <v>315353704</v>
      </c>
      <c r="L54" s="67" t="str">
        <f t="shared" si="13"/>
        <v/>
      </c>
      <c r="M54" s="67">
        <f>SUM(M55:M58)</f>
        <v>2436443.9</v>
      </c>
      <c r="N54" s="29" t="e">
        <f>M54/(I54+J54)</f>
        <v>#REF!</v>
      </c>
      <c r="O54" s="40" t="e">
        <f t="shared" si="10"/>
        <v>#REF!</v>
      </c>
      <c r="P54" s="13" t="e">
        <f t="shared" si="0"/>
        <v>#REF!</v>
      </c>
      <c r="Q54" s="133">
        <f t="shared" si="1"/>
        <v>585641482</v>
      </c>
      <c r="R54" s="67" t="e">
        <f t="shared" si="2"/>
        <v>#REF!</v>
      </c>
      <c r="S54" s="67">
        <f t="shared" si="3"/>
        <v>5606366.6199999992</v>
      </c>
      <c r="T54" s="29" t="e">
        <f t="shared" si="4"/>
        <v>#VALUE!</v>
      </c>
      <c r="W54" s="11" t="str">
        <f t="shared" si="11"/>
        <v/>
      </c>
      <c r="X54" s="8"/>
      <c r="AB54" s="138" t="s">
        <v>133</v>
      </c>
      <c r="AC54" s="138" t="s">
        <v>117</v>
      </c>
      <c r="AD54" s="138" t="str">
        <f t="shared" si="5"/>
        <v>ΒΑ ΥΑΛΟΥΡΓΙΑ ΕΛΛΑΔΟΣ Α.Ε.Επαγγελματικό</v>
      </c>
      <c r="AE54" s="138">
        <f t="shared" si="6"/>
        <v>0</v>
      </c>
      <c r="AF54" s="138">
        <f t="shared" si="7"/>
        <v>0</v>
      </c>
      <c r="AG54" s="138">
        <f t="shared" si="8"/>
        <v>0</v>
      </c>
      <c r="AH54" s="138">
        <f t="shared" si="9"/>
        <v>0</v>
      </c>
      <c r="AI54" s="138">
        <v>0</v>
      </c>
      <c r="AJ54" s="138">
        <v>0</v>
      </c>
      <c r="AK54" s="138">
        <v>0</v>
      </c>
    </row>
    <row r="55" spans="1:37" ht="19.5" customHeight="1" outlineLevel="1" x14ac:dyDescent="0.3">
      <c r="A55" s="292"/>
      <c r="B55" s="115" t="s">
        <v>27</v>
      </c>
      <c r="C55" s="9" t="e">
        <f>#REF!</f>
        <v>#REF!</v>
      </c>
      <c r="D55" s="9" t="e">
        <f>#REF!</f>
        <v>#REF!</v>
      </c>
      <c r="E55" s="19">
        <f>SUM('1:2'!E55)</f>
        <v>3526540</v>
      </c>
      <c r="F55" s="24">
        <f>SUM('1:2'!F55)</f>
        <v>1823686</v>
      </c>
      <c r="G55" s="28">
        <f>SUM('1:2'!G55)</f>
        <v>3670.1600000000003</v>
      </c>
      <c r="H55" s="123">
        <f>SUM('1:2'!H55)</f>
        <v>31095976.160000004</v>
      </c>
      <c r="I55" s="9" t="e">
        <f>#REF!</f>
        <v>#REF!</v>
      </c>
      <c r="J55" s="9" t="e">
        <f>#REF!</f>
        <v>#REF!</v>
      </c>
      <c r="K55" s="103">
        <f>SUM('1:2'!K55)</f>
        <v>43595750</v>
      </c>
      <c r="L55" s="70">
        <f>SUM('1:2'!L55)</f>
        <v>14531922.666666664</v>
      </c>
      <c r="M55" s="30">
        <f>SUM('1:2'!M55)</f>
        <v>45385.700000000004</v>
      </c>
      <c r="N55" s="83">
        <f>SUM('1:2'!N55)</f>
        <v>48728.566666666673</v>
      </c>
      <c r="O55" s="39" t="e">
        <f t="shared" si="10"/>
        <v>#REF!</v>
      </c>
      <c r="P55" s="10" t="e">
        <f t="shared" si="0"/>
        <v>#REF!</v>
      </c>
      <c r="Q55" s="131">
        <f t="shared" si="1"/>
        <v>47122290</v>
      </c>
      <c r="R55" s="70">
        <f t="shared" si="2"/>
        <v>16355608.666666664</v>
      </c>
      <c r="S55" s="30">
        <f t="shared" si="3"/>
        <v>49055.860000000008</v>
      </c>
      <c r="T55" s="83">
        <f t="shared" si="4"/>
        <v>31144704.72666667</v>
      </c>
      <c r="U55" s="11" t="s">
        <v>123</v>
      </c>
      <c r="V55" s="138" t="s">
        <v>115</v>
      </c>
      <c r="W55" s="11" t="str">
        <f t="shared" si="11"/>
        <v>ΜΥΤΙΛΗΝΑΙΟΣ Α.Ε. - OΜΙΛΟΣ ΕΠΙΧΕΙΡΗΣΕΩΝΟικιακό</v>
      </c>
      <c r="X55" s="11">
        <f>Q55</f>
        <v>47122290</v>
      </c>
      <c r="Y55" s="97" t="e">
        <f>O55</f>
        <v>#REF!</v>
      </c>
      <c r="Z55" s="97" t="e">
        <f>P55</f>
        <v>#REF!</v>
      </c>
      <c r="AB55" s="138" t="s">
        <v>133</v>
      </c>
      <c r="AC55" s="138" t="s">
        <v>119</v>
      </c>
      <c r="AD55" s="138" t="str">
        <f t="shared" si="5"/>
        <v>ΒΑ ΥΑΛΟΥΡΓΙΑ ΕΛΛΑΔΟΣ Α.Ε.Βιομηχανικό</v>
      </c>
      <c r="AE55" s="138">
        <f t="shared" si="6"/>
        <v>0</v>
      </c>
      <c r="AF55" s="138">
        <f t="shared" si="7"/>
        <v>0</v>
      </c>
      <c r="AG55" s="138">
        <f t="shared" si="8"/>
        <v>0</v>
      </c>
      <c r="AH55" s="138">
        <f t="shared" si="9"/>
        <v>0</v>
      </c>
      <c r="AI55" s="138">
        <v>0</v>
      </c>
      <c r="AJ55" s="138">
        <v>0</v>
      </c>
      <c r="AK55" s="138">
        <v>0</v>
      </c>
    </row>
    <row r="56" spans="1:37" ht="19.5" customHeight="1" outlineLevel="1" x14ac:dyDescent="0.3">
      <c r="A56" s="292"/>
      <c r="B56" s="115" t="s">
        <v>28</v>
      </c>
      <c r="C56" s="9" t="e">
        <f>#REF!</f>
        <v>#REF!</v>
      </c>
      <c r="D56" s="9" t="e">
        <f>#REF!</f>
        <v>#REF!</v>
      </c>
      <c r="E56" s="19">
        <f>SUM('1:2'!E56)</f>
        <v>0</v>
      </c>
      <c r="F56" s="24">
        <f>SUM('1:2'!F56)</f>
        <v>0</v>
      </c>
      <c r="G56" s="28">
        <f>SUM('1:2'!G56)</f>
        <v>0</v>
      </c>
      <c r="H56" s="123">
        <f>SUM('1:2'!H56)</f>
        <v>0</v>
      </c>
      <c r="I56" s="9" t="e">
        <f>#REF!</f>
        <v>#REF!</v>
      </c>
      <c r="J56" s="9" t="e">
        <f>#REF!</f>
        <v>#REF!</v>
      </c>
      <c r="K56" s="70">
        <f>SUM('1:2'!K56)</f>
        <v>6865758</v>
      </c>
      <c r="L56" s="70">
        <f>SUM('1:2'!L56)</f>
        <v>0</v>
      </c>
      <c r="M56" s="30">
        <f>SUM('1:2'!M56)</f>
        <v>0</v>
      </c>
      <c r="N56" s="83">
        <f>SUM('1:2'!N56)</f>
        <v>0</v>
      </c>
      <c r="O56" s="39" t="e">
        <f t="shared" si="10"/>
        <v>#REF!</v>
      </c>
      <c r="P56" s="10" t="e">
        <f t="shared" si="0"/>
        <v>#REF!</v>
      </c>
      <c r="Q56" s="132">
        <f t="shared" si="1"/>
        <v>6865758</v>
      </c>
      <c r="R56" s="70">
        <f t="shared" si="2"/>
        <v>0</v>
      </c>
      <c r="S56" s="30">
        <f t="shared" si="3"/>
        <v>0</v>
      </c>
      <c r="T56" s="83">
        <f t="shared" si="4"/>
        <v>0</v>
      </c>
      <c r="U56" s="11" t="str">
        <f>U55</f>
        <v>ΜΥΤΙΛΗΝΑΙΟΣ Α.Ε. - OΜΙΛΟΣ ΕΠΙΧΕΙΡΗΣΕΩΝ</v>
      </c>
      <c r="V56" s="138" t="s">
        <v>117</v>
      </c>
      <c r="W56" s="11" t="str">
        <f t="shared" si="11"/>
        <v>ΜΥΤΙΛΗΝΑΙΟΣ Α.Ε. - OΜΙΛΟΣ ΕΠΙΧΕΙΡΗΣΕΩΝΕπαγγελματικό</v>
      </c>
      <c r="X56" s="98">
        <f>Q56</f>
        <v>6865758</v>
      </c>
      <c r="Y56" s="97" t="e">
        <f>O56</f>
        <v>#REF!</v>
      </c>
      <c r="Z56" s="97" t="e">
        <f>P56</f>
        <v>#REF!</v>
      </c>
      <c r="AB56" s="138" t="s">
        <v>134</v>
      </c>
      <c r="AC56" s="138" t="s">
        <v>115</v>
      </c>
      <c r="AD56" s="138" t="str">
        <f t="shared" si="5"/>
        <v>CORAL A.E.Οικιακό</v>
      </c>
      <c r="AE56" s="138">
        <f t="shared" si="6"/>
        <v>0</v>
      </c>
      <c r="AF56" s="138">
        <f t="shared" si="7"/>
        <v>0</v>
      </c>
      <c r="AG56" s="138">
        <f t="shared" si="8"/>
        <v>0</v>
      </c>
      <c r="AH56" s="138">
        <f t="shared" si="9"/>
        <v>0</v>
      </c>
      <c r="AI56" s="138">
        <v>0</v>
      </c>
      <c r="AJ56" s="138">
        <v>0</v>
      </c>
      <c r="AK56" s="138">
        <v>0</v>
      </c>
    </row>
    <row r="57" spans="1:37" ht="19.5" customHeight="1" outlineLevel="1" x14ac:dyDescent="0.3">
      <c r="A57" s="292"/>
      <c r="B57" s="115" t="s">
        <v>29</v>
      </c>
      <c r="C57" s="9" t="e">
        <f>#REF!</f>
        <v>#REF!</v>
      </c>
      <c r="D57" s="9" t="e">
        <f>#REF!</f>
        <v>#REF!</v>
      </c>
      <c r="E57" s="19">
        <f>SUM('1:2'!E57)</f>
        <v>155619782</v>
      </c>
      <c r="F57" s="24">
        <f>SUM('1:2'!F57)</f>
        <v>58427.184349263523</v>
      </c>
      <c r="G57" s="28">
        <f>SUM('1:2'!G57)</f>
        <v>1703044.7799999998</v>
      </c>
      <c r="H57" s="123">
        <f>SUM('1:2'!H57)</f>
        <v>51226470.88254983</v>
      </c>
      <c r="I57" s="9" t="e">
        <f>#REF!</f>
        <v>#REF!</v>
      </c>
      <c r="J57" s="9" t="e">
        <f>#REF!</f>
        <v>#REF!</v>
      </c>
      <c r="K57" s="70">
        <f>SUM('1:2'!K57)</f>
        <v>191552328</v>
      </c>
      <c r="L57" s="70">
        <f>SUM('1:2'!L57)</f>
        <v>15158.672564892518</v>
      </c>
      <c r="M57" s="30">
        <f>SUM('1:2'!M57)</f>
        <v>1293266.1599999999</v>
      </c>
      <c r="N57" s="83">
        <f>SUM('1:2'!N57)</f>
        <v>131669736.75316983</v>
      </c>
      <c r="O57" s="39" t="e">
        <f t="shared" si="10"/>
        <v>#REF!</v>
      </c>
      <c r="P57" s="10" t="e">
        <f t="shared" si="0"/>
        <v>#REF!</v>
      </c>
      <c r="Q57" s="132">
        <f t="shared" si="1"/>
        <v>347172110</v>
      </c>
      <c r="R57" s="70">
        <f t="shared" si="2"/>
        <v>73585.856914156044</v>
      </c>
      <c r="S57" s="30">
        <f t="shared" si="3"/>
        <v>2996310.9399999995</v>
      </c>
      <c r="T57" s="83">
        <f t="shared" si="4"/>
        <v>182896207.63571966</v>
      </c>
      <c r="U57" s="11" t="str">
        <f>U55</f>
        <v>ΜΥΤΙΛΗΝΑΙΟΣ Α.Ε. - OΜΙΛΟΣ ΕΠΙΧΕΙΡΗΣΕΩΝ</v>
      </c>
      <c r="V57" s="138" t="s">
        <v>119</v>
      </c>
      <c r="W57" s="11" t="str">
        <f t="shared" si="11"/>
        <v>ΜΥΤΙΛΗΝΑΙΟΣ Α.Ε. - OΜΙΛΟΣ ΕΠΙΧΕΙΡΗΣΕΩΝΒιομηχανικό</v>
      </c>
      <c r="X57" s="98">
        <f>Q57+Q58</f>
        <v>531653434</v>
      </c>
      <c r="Y57" s="97" t="e">
        <f>O57+O58</f>
        <v>#REF!</v>
      </c>
      <c r="Z57" s="97" t="e">
        <f>P57+P58</f>
        <v>#REF!</v>
      </c>
      <c r="AB57" s="138" t="s">
        <v>134</v>
      </c>
      <c r="AC57" s="138" t="s">
        <v>117</v>
      </c>
      <c r="AD57" s="138" t="str">
        <f t="shared" si="5"/>
        <v>CORAL A.E.Επαγγελματικό</v>
      </c>
      <c r="AE57" s="138">
        <f t="shared" si="6"/>
        <v>0</v>
      </c>
      <c r="AF57" s="138">
        <f t="shared" si="7"/>
        <v>0</v>
      </c>
      <c r="AG57" s="138">
        <f t="shared" si="8"/>
        <v>0</v>
      </c>
      <c r="AH57" s="138">
        <f t="shared" si="9"/>
        <v>0</v>
      </c>
      <c r="AI57" s="138">
        <v>0</v>
      </c>
      <c r="AJ57" s="138">
        <v>0</v>
      </c>
      <c r="AK57" s="138">
        <v>0</v>
      </c>
    </row>
    <row r="58" spans="1:37" ht="19.5" customHeight="1" outlineLevel="1" x14ac:dyDescent="0.3">
      <c r="A58" s="292"/>
      <c r="B58" s="116" t="s">
        <v>30</v>
      </c>
      <c r="C58" s="9" t="e">
        <f>#REF!</f>
        <v>#REF!</v>
      </c>
      <c r="D58" s="9" t="e">
        <f>#REF!</f>
        <v>#REF!</v>
      </c>
      <c r="E58" s="19">
        <f>SUM('1:2'!E58)</f>
        <v>111141456</v>
      </c>
      <c r="F58" s="24">
        <f>SUM('1:2'!F58)</f>
        <v>55330.693903526342</v>
      </c>
      <c r="G58" s="28">
        <f>SUM('1:2'!G58)</f>
        <v>1463207.78</v>
      </c>
      <c r="H58" s="123">
        <f>SUM('1:2'!H58)</f>
        <v>6073906.4322183114</v>
      </c>
      <c r="I58" s="9" t="e">
        <f>#REF!</f>
        <v>#REF!</v>
      </c>
      <c r="J58" s="9" t="e">
        <f>#REF!</f>
        <v>#REF!</v>
      </c>
      <c r="K58" s="70">
        <f>SUM('1:2'!K58)</f>
        <v>73339868</v>
      </c>
      <c r="L58" s="70">
        <f>SUM('1:2'!L58)</f>
        <v>9472.964466732541</v>
      </c>
      <c r="M58" s="30">
        <f>SUM('1:2'!M58)</f>
        <v>1097792.04</v>
      </c>
      <c r="N58" s="83">
        <f>SUM('1:2'!N58)</f>
        <v>61281.567848004583</v>
      </c>
      <c r="O58" s="39" t="e">
        <f t="shared" si="10"/>
        <v>#REF!</v>
      </c>
      <c r="P58" s="10" t="e">
        <f t="shared" si="0"/>
        <v>#REF!</v>
      </c>
      <c r="Q58" s="132">
        <f t="shared" si="1"/>
        <v>184481324</v>
      </c>
      <c r="R58" s="70">
        <f t="shared" si="2"/>
        <v>64803.658370258883</v>
      </c>
      <c r="S58" s="30">
        <f t="shared" si="3"/>
        <v>2560999.8200000003</v>
      </c>
      <c r="T58" s="83">
        <f t="shared" si="4"/>
        <v>6135188.0000663158</v>
      </c>
      <c r="W58" s="11" t="str">
        <f t="shared" si="11"/>
        <v/>
      </c>
      <c r="X58" s="12"/>
      <c r="AB58" s="138" t="s">
        <v>134</v>
      </c>
      <c r="AC58" s="138" t="s">
        <v>119</v>
      </c>
      <c r="AD58" s="138" t="str">
        <f t="shared" si="5"/>
        <v>CORAL A.E.Βιομηχανικό</v>
      </c>
      <c r="AE58" s="138">
        <f t="shared" si="6"/>
        <v>0</v>
      </c>
      <c r="AF58" s="138">
        <f t="shared" si="7"/>
        <v>0</v>
      </c>
      <c r="AG58" s="138">
        <f t="shared" si="8"/>
        <v>0</v>
      </c>
      <c r="AH58" s="138">
        <f t="shared" si="9"/>
        <v>0</v>
      </c>
      <c r="AI58" s="138">
        <v>0</v>
      </c>
      <c r="AJ58" s="138">
        <v>0</v>
      </c>
      <c r="AK58" s="138">
        <v>0</v>
      </c>
    </row>
    <row r="59" spans="1:37" ht="78" outlineLevel="1" x14ac:dyDescent="0.3">
      <c r="A59" s="291">
        <v>11</v>
      </c>
      <c r="B59" s="117" t="s">
        <v>135</v>
      </c>
      <c r="C59" s="9" t="e">
        <f>#REF!</f>
        <v>#REF!</v>
      </c>
      <c r="D59" s="9" t="e">
        <f>#REF!</f>
        <v>#REF!</v>
      </c>
      <c r="E59" s="18">
        <f>SUM(E60:E63)</f>
        <v>21619472</v>
      </c>
      <c r="F59" s="18" t="e">
        <f>E59/(C59+D59)</f>
        <v>#REF!</v>
      </c>
      <c r="G59" s="27">
        <f>SUM(G60:G63)</f>
        <v>17837.12</v>
      </c>
      <c r="H59" s="29" t="str">
        <f t="shared" si="12"/>
        <v/>
      </c>
      <c r="I59" s="9" t="e">
        <f>#REF!</f>
        <v>#REF!</v>
      </c>
      <c r="J59" s="9" t="e">
        <f>#REF!</f>
        <v>#REF!</v>
      </c>
      <c r="K59" s="14">
        <f>SUM(K60:K63)</f>
        <v>142335618</v>
      </c>
      <c r="L59" s="67" t="str">
        <f t="shared" si="13"/>
        <v/>
      </c>
      <c r="M59" s="67">
        <f>SUM(M60:M63)</f>
        <v>83617.260000000009</v>
      </c>
      <c r="N59" s="29" t="e">
        <f>M59/(I59+J59)</f>
        <v>#REF!</v>
      </c>
      <c r="O59" s="40" t="e">
        <f t="shared" si="10"/>
        <v>#REF!</v>
      </c>
      <c r="P59" s="13" t="e">
        <f t="shared" si="0"/>
        <v>#REF!</v>
      </c>
      <c r="Q59" s="133">
        <f t="shared" si="1"/>
        <v>163955090</v>
      </c>
      <c r="R59" s="67" t="e">
        <f t="shared" si="2"/>
        <v>#REF!</v>
      </c>
      <c r="S59" s="67">
        <f t="shared" si="3"/>
        <v>101454.38</v>
      </c>
      <c r="T59" s="29" t="e">
        <f t="shared" si="4"/>
        <v>#VALUE!</v>
      </c>
      <c r="W59" s="11" t="str">
        <f t="shared" si="11"/>
        <v/>
      </c>
      <c r="X59" s="8"/>
      <c r="AB59" s="138" t="s">
        <v>136</v>
      </c>
      <c r="AC59" s="138" t="s">
        <v>115</v>
      </c>
      <c r="AD59" s="138" t="str">
        <f t="shared" si="5"/>
        <v>WATT AND VOLT A.E.Οικιακό</v>
      </c>
      <c r="AE59" s="138" t="e">
        <f t="shared" si="6"/>
        <v>#REF!</v>
      </c>
      <c r="AF59" s="138" t="e">
        <f t="shared" si="7"/>
        <v>#REF!</v>
      </c>
      <c r="AG59" s="138" t="e">
        <f t="shared" si="8"/>
        <v>#REF!</v>
      </c>
      <c r="AH59" s="138">
        <f t="shared" si="9"/>
        <v>1440</v>
      </c>
      <c r="AI59" s="138">
        <v>0</v>
      </c>
      <c r="AJ59" s="138">
        <v>0</v>
      </c>
      <c r="AK59" s="138">
        <v>0</v>
      </c>
    </row>
    <row r="60" spans="1:37" ht="19.5" customHeight="1" outlineLevel="1" x14ac:dyDescent="0.3">
      <c r="A60" s="292"/>
      <c r="B60" s="115" t="s">
        <v>27</v>
      </c>
      <c r="C60" s="9" t="e">
        <f>#REF!</f>
        <v>#REF!</v>
      </c>
      <c r="D60" s="9" t="e">
        <f>#REF!</f>
        <v>#REF!</v>
      </c>
      <c r="E60" s="19">
        <f>SUM('1:2'!E60)</f>
        <v>0</v>
      </c>
      <c r="F60" s="24">
        <f>SUM('1:2'!F60)</f>
        <v>0</v>
      </c>
      <c r="G60" s="28">
        <f>SUM('1:2'!G60)</f>
        <v>0</v>
      </c>
      <c r="H60" s="123">
        <f>SUM('1:2'!H60)</f>
        <v>0</v>
      </c>
      <c r="I60" s="9" t="e">
        <f>#REF!</f>
        <v>#REF!</v>
      </c>
      <c r="J60" s="9" t="e">
        <f>#REF!</f>
        <v>#REF!</v>
      </c>
      <c r="K60" s="103">
        <f>SUM('1:2'!K60)</f>
        <v>1440</v>
      </c>
      <c r="L60" s="70">
        <f>SUM('1:2'!L60)</f>
        <v>0</v>
      </c>
      <c r="M60" s="30">
        <f>SUM('1:2'!M60)</f>
        <v>1.62</v>
      </c>
      <c r="N60" s="83">
        <f>SUM('1:2'!N60)</f>
        <v>0</v>
      </c>
      <c r="O60" s="39" t="e">
        <f t="shared" si="10"/>
        <v>#REF!</v>
      </c>
      <c r="P60" s="10" t="e">
        <f t="shared" si="0"/>
        <v>#REF!</v>
      </c>
      <c r="Q60" s="131">
        <f t="shared" si="1"/>
        <v>1440</v>
      </c>
      <c r="R60" s="70">
        <f t="shared" si="2"/>
        <v>0</v>
      </c>
      <c r="S60" s="30">
        <f t="shared" si="3"/>
        <v>1.62</v>
      </c>
      <c r="T60" s="83">
        <f t="shared" si="4"/>
        <v>0</v>
      </c>
      <c r="U60" s="138" t="s">
        <v>136</v>
      </c>
      <c r="V60" s="138" t="s">
        <v>115</v>
      </c>
      <c r="W60" s="11" t="str">
        <f t="shared" si="11"/>
        <v>WATT AND VOLT A.E.Οικιακό</v>
      </c>
      <c r="X60" s="11">
        <f>Q60</f>
        <v>1440</v>
      </c>
      <c r="Y60" s="97" t="e">
        <f>O60</f>
        <v>#REF!</v>
      </c>
      <c r="Z60" s="97" t="e">
        <f>P60</f>
        <v>#REF!</v>
      </c>
      <c r="AB60" s="138" t="s">
        <v>136</v>
      </c>
      <c r="AC60" s="138" t="s">
        <v>117</v>
      </c>
      <c r="AD60" s="138" t="str">
        <f t="shared" si="5"/>
        <v>WATT AND VOLT A.E.Επαγγελματικό</v>
      </c>
      <c r="AE60" s="138" t="e">
        <f t="shared" si="6"/>
        <v>#REF!</v>
      </c>
      <c r="AF60" s="138" t="e">
        <f t="shared" si="7"/>
        <v>#REF!</v>
      </c>
      <c r="AG60" s="138" t="e">
        <f t="shared" si="8"/>
        <v>#REF!</v>
      </c>
      <c r="AH60" s="138">
        <f t="shared" si="9"/>
        <v>117616176</v>
      </c>
      <c r="AI60" s="138">
        <v>0</v>
      </c>
      <c r="AJ60" s="138">
        <v>0</v>
      </c>
      <c r="AK60" s="138">
        <v>0</v>
      </c>
    </row>
    <row r="61" spans="1:37" ht="19.5" customHeight="1" outlineLevel="1" x14ac:dyDescent="0.3">
      <c r="A61" s="292"/>
      <c r="B61" s="115" t="s">
        <v>28</v>
      </c>
      <c r="C61" s="9" t="e">
        <f>#REF!</f>
        <v>#REF!</v>
      </c>
      <c r="D61" s="9" t="e">
        <f>#REF!</f>
        <v>#REF!</v>
      </c>
      <c r="E61" s="19">
        <f>SUM('1:2'!E61)</f>
        <v>20558526</v>
      </c>
      <c r="F61" s="24">
        <f>SUM('1:2'!F61)</f>
        <v>3101909.4666666668</v>
      </c>
      <c r="G61" s="28">
        <f>SUM('1:2'!G61)</f>
        <v>17255.66</v>
      </c>
      <c r="H61" s="123">
        <f>SUM('1:2'!H61)</f>
        <v>41260027.339999996</v>
      </c>
      <c r="I61" s="9" t="e">
        <f>#REF!</f>
        <v>#REF!</v>
      </c>
      <c r="J61" s="9" t="e">
        <f>#REF!</f>
        <v>#REF!</v>
      </c>
      <c r="K61" s="70">
        <f>SUM('1:2'!K61)</f>
        <v>97057650</v>
      </c>
      <c r="L61" s="70">
        <f>SUM('1:2'!L61)</f>
        <v>6079499</v>
      </c>
      <c r="M61" s="30">
        <f>SUM('1:2'!M61)</f>
        <v>83615.640000000014</v>
      </c>
      <c r="N61" s="83">
        <f>SUM('1:2'!N61)</f>
        <v>131581868.67904761</v>
      </c>
      <c r="O61" s="39" t="e">
        <f t="shared" si="10"/>
        <v>#REF!</v>
      </c>
      <c r="P61" s="10" t="e">
        <f t="shared" si="0"/>
        <v>#REF!</v>
      </c>
      <c r="Q61" s="132">
        <f t="shared" si="1"/>
        <v>117616176</v>
      </c>
      <c r="R61" s="70">
        <f t="shared" si="2"/>
        <v>9181408.4666666668</v>
      </c>
      <c r="S61" s="30">
        <f t="shared" si="3"/>
        <v>100871.30000000002</v>
      </c>
      <c r="T61" s="83">
        <f t="shared" si="4"/>
        <v>172841896.01904762</v>
      </c>
      <c r="U61" s="138" t="s">
        <v>136</v>
      </c>
      <c r="V61" s="138" t="s">
        <v>117</v>
      </c>
      <c r="W61" s="11" t="str">
        <f t="shared" si="11"/>
        <v>WATT AND VOLT A.E.Επαγγελματικό</v>
      </c>
      <c r="X61" s="98">
        <f>Q61</f>
        <v>117616176</v>
      </c>
      <c r="Y61" s="97" t="e">
        <f>O61</f>
        <v>#REF!</v>
      </c>
      <c r="Z61" s="97" t="e">
        <f>P61</f>
        <v>#REF!</v>
      </c>
      <c r="AB61" s="138" t="s">
        <v>136</v>
      </c>
      <c r="AC61" s="138" t="s">
        <v>119</v>
      </c>
      <c r="AD61" s="138" t="str">
        <f t="shared" si="5"/>
        <v>WATT AND VOLT A.E.Βιομηχανικό</v>
      </c>
      <c r="AE61" s="138" t="e">
        <f t="shared" si="6"/>
        <v>#REF!</v>
      </c>
      <c r="AF61" s="138" t="e">
        <f t="shared" si="7"/>
        <v>#REF!</v>
      </c>
      <c r="AG61" s="138" t="e">
        <f t="shared" si="8"/>
        <v>#REF!</v>
      </c>
      <c r="AH61" s="138">
        <f t="shared" si="9"/>
        <v>46337474</v>
      </c>
      <c r="AI61" s="138">
        <v>0</v>
      </c>
      <c r="AJ61" s="138">
        <v>0</v>
      </c>
      <c r="AK61" s="138">
        <v>0</v>
      </c>
    </row>
    <row r="62" spans="1:37" ht="19.5" customHeight="1" outlineLevel="1" x14ac:dyDescent="0.3">
      <c r="A62" s="292"/>
      <c r="B62" s="115" t="s">
        <v>29</v>
      </c>
      <c r="C62" s="9" t="e">
        <f>#REF!</f>
        <v>#REF!</v>
      </c>
      <c r="D62" s="9" t="e">
        <f>#REF!</f>
        <v>#REF!</v>
      </c>
      <c r="E62" s="19">
        <f>SUM('1:2'!E62)</f>
        <v>0</v>
      </c>
      <c r="F62" s="24">
        <f>SUM('1:2'!F62)</f>
        <v>0</v>
      </c>
      <c r="G62" s="28">
        <f>SUM('1:2'!G62)</f>
        <v>0</v>
      </c>
      <c r="H62" s="123">
        <f>SUM('1:2'!H62)</f>
        <v>0</v>
      </c>
      <c r="I62" s="9" t="e">
        <f>#REF!</f>
        <v>#REF!</v>
      </c>
      <c r="J62" s="9" t="e">
        <f>#REF!</f>
        <v>#REF!</v>
      </c>
      <c r="K62" s="70">
        <f>SUM('1:2'!K62)</f>
        <v>42720</v>
      </c>
      <c r="L62" s="70">
        <f>SUM('1:2'!L62)</f>
        <v>0</v>
      </c>
      <c r="M62" s="30">
        <f>SUM('1:2'!M62)</f>
        <v>0</v>
      </c>
      <c r="N62" s="83">
        <f>SUM('1:2'!N62)</f>
        <v>0</v>
      </c>
      <c r="O62" s="39" t="e">
        <f t="shared" si="10"/>
        <v>#REF!</v>
      </c>
      <c r="P62" s="10" t="e">
        <f t="shared" si="0"/>
        <v>#REF!</v>
      </c>
      <c r="Q62" s="132">
        <f t="shared" si="1"/>
        <v>42720</v>
      </c>
      <c r="R62" s="70">
        <f t="shared" si="2"/>
        <v>0</v>
      </c>
      <c r="S62" s="30">
        <f t="shared" si="3"/>
        <v>0</v>
      </c>
      <c r="T62" s="83">
        <f t="shared" si="4"/>
        <v>0</v>
      </c>
      <c r="U62" s="138" t="s">
        <v>136</v>
      </c>
      <c r="V62" s="138" t="s">
        <v>119</v>
      </c>
      <c r="W62" s="11" t="str">
        <f t="shared" si="11"/>
        <v>WATT AND VOLT A.E.Βιομηχανικό</v>
      </c>
      <c r="X62" s="98">
        <f>Q62+Q63</f>
        <v>46337474</v>
      </c>
      <c r="Y62" s="97" t="e">
        <f>O62+O63</f>
        <v>#REF!</v>
      </c>
      <c r="Z62" s="97" t="e">
        <f>P62+P63</f>
        <v>#REF!</v>
      </c>
      <c r="AB62" s="138" t="s">
        <v>38</v>
      </c>
      <c r="AC62" s="138" t="s">
        <v>115</v>
      </c>
      <c r="AD62" s="138" t="str">
        <f t="shared" si="5"/>
        <v>ΕΦΑ ΕΝΕΡΓΕΙΑΚΗ ΕΤΑΙΡΕΙΑ ΦΥΣΙΚΟΥ ΑΕΡΙΟΥ Α.Ε.Οικιακό</v>
      </c>
      <c r="AE62" s="138" t="e">
        <f t="shared" si="6"/>
        <v>#REF!</v>
      </c>
      <c r="AF62" s="138" t="e">
        <f t="shared" si="7"/>
        <v>#REF!</v>
      </c>
      <c r="AG62" s="138" t="e">
        <f t="shared" si="8"/>
        <v>#REF!</v>
      </c>
      <c r="AH62" s="138">
        <f t="shared" si="9"/>
        <v>0</v>
      </c>
      <c r="AI62" s="138">
        <v>0</v>
      </c>
      <c r="AJ62" s="138">
        <v>0</v>
      </c>
      <c r="AK62" s="138">
        <v>0</v>
      </c>
    </row>
    <row r="63" spans="1:37" ht="19.5" customHeight="1" outlineLevel="1" x14ac:dyDescent="0.3">
      <c r="A63" s="292"/>
      <c r="B63" s="116" t="s">
        <v>30</v>
      </c>
      <c r="C63" s="9" t="e">
        <f>#REF!</f>
        <v>#REF!</v>
      </c>
      <c r="D63" s="9" t="e">
        <f>#REF!</f>
        <v>#REF!</v>
      </c>
      <c r="E63" s="19">
        <f>SUM('1:2'!E63)</f>
        <v>1060946</v>
      </c>
      <c r="F63" s="24">
        <f>SUM('1:2'!F63)</f>
        <v>548858</v>
      </c>
      <c r="G63" s="28">
        <f>SUM('1:2'!G63)</f>
        <v>581.45999999999992</v>
      </c>
      <c r="H63" s="123">
        <f>SUM('1:2'!H63)</f>
        <v>581.45999999999992</v>
      </c>
      <c r="I63" s="9" t="e">
        <f>#REF!</f>
        <v>#REF!</v>
      </c>
      <c r="J63" s="9" t="e">
        <f>#REF!</f>
        <v>#REF!</v>
      </c>
      <c r="K63" s="70">
        <f>SUM('1:2'!K63)</f>
        <v>45233808</v>
      </c>
      <c r="L63" s="70">
        <f>SUM('1:2'!L63)</f>
        <v>0</v>
      </c>
      <c r="M63" s="30">
        <f>SUM('1:2'!M63)</f>
        <v>0</v>
      </c>
      <c r="N63" s="83">
        <f>SUM('1:2'!N63)</f>
        <v>0</v>
      </c>
      <c r="O63" s="39" t="e">
        <f t="shared" si="10"/>
        <v>#REF!</v>
      </c>
      <c r="P63" s="10" t="e">
        <f t="shared" si="0"/>
        <v>#REF!</v>
      </c>
      <c r="Q63" s="132">
        <f t="shared" si="1"/>
        <v>46294754</v>
      </c>
      <c r="R63" s="70">
        <f t="shared" si="2"/>
        <v>548858</v>
      </c>
      <c r="S63" s="30">
        <f t="shared" si="3"/>
        <v>581.45999999999992</v>
      </c>
      <c r="T63" s="83">
        <f t="shared" si="4"/>
        <v>581.45999999999992</v>
      </c>
      <c r="W63" s="11" t="str">
        <f t="shared" si="11"/>
        <v/>
      </c>
      <c r="X63" s="12"/>
      <c r="AB63" s="138" t="s">
        <v>38</v>
      </c>
      <c r="AC63" s="138" t="s">
        <v>117</v>
      </c>
      <c r="AD63" s="138" t="str">
        <f t="shared" si="5"/>
        <v>ΕΦΑ ΕΝΕΡΓΕΙΑΚΗ ΕΤΑΙΡΕΙΑ ΦΥΣΙΚΟΥ ΑΕΡΙΟΥ Α.Ε.Επαγγελματικό</v>
      </c>
      <c r="AE63" s="138" t="e">
        <f t="shared" si="6"/>
        <v>#REF!</v>
      </c>
      <c r="AF63" s="138" t="e">
        <f t="shared" si="7"/>
        <v>#REF!</v>
      </c>
      <c r="AG63" s="138" t="e">
        <f t="shared" si="8"/>
        <v>#REF!</v>
      </c>
      <c r="AH63" s="138">
        <f t="shared" si="9"/>
        <v>1060946</v>
      </c>
      <c r="AI63" s="138">
        <v>0</v>
      </c>
      <c r="AJ63" s="138">
        <v>0</v>
      </c>
      <c r="AK63" s="138">
        <v>0</v>
      </c>
    </row>
    <row r="64" spans="1:37" ht="156" outlineLevel="1" x14ac:dyDescent="0.3">
      <c r="A64" s="291">
        <v>13</v>
      </c>
      <c r="B64" s="105" t="s">
        <v>38</v>
      </c>
      <c r="C64" s="9" t="e">
        <f>#REF!</f>
        <v>#REF!</v>
      </c>
      <c r="D64" s="9" t="e">
        <f>#REF!</f>
        <v>#REF!</v>
      </c>
      <c r="E64" s="18">
        <f>SUM(E65:E68)</f>
        <v>1060946</v>
      </c>
      <c r="F64" s="18" t="e">
        <f>E64/(C64+D64)</f>
        <v>#REF!</v>
      </c>
      <c r="G64" s="27">
        <f>SUM(G65:G68)</f>
        <v>581.45999999999992</v>
      </c>
      <c r="H64" s="29" t="str">
        <f t="shared" si="12"/>
        <v/>
      </c>
      <c r="I64" s="9" t="e">
        <f>#REF!</f>
        <v>#REF!</v>
      </c>
      <c r="J64" s="9" t="e">
        <f>#REF!</f>
        <v>#REF!</v>
      </c>
      <c r="K64" s="14">
        <f>SUM(K65:K68)</f>
        <v>45233808</v>
      </c>
      <c r="L64" s="67" t="str">
        <f t="shared" si="13"/>
        <v/>
      </c>
      <c r="M64" s="67">
        <f>SUM(M65:M68)</f>
        <v>0</v>
      </c>
      <c r="N64" s="29" t="e">
        <f>M64/(I64+J64)</f>
        <v>#REF!</v>
      </c>
      <c r="O64" s="40" t="e">
        <f t="shared" si="10"/>
        <v>#REF!</v>
      </c>
      <c r="P64" s="13" t="e">
        <f t="shared" si="0"/>
        <v>#REF!</v>
      </c>
      <c r="Q64" s="133">
        <f t="shared" si="1"/>
        <v>46294754</v>
      </c>
      <c r="R64" s="67" t="e">
        <f t="shared" si="2"/>
        <v>#REF!</v>
      </c>
      <c r="S64" s="67">
        <f t="shared" si="3"/>
        <v>581.45999999999992</v>
      </c>
      <c r="T64" s="29" t="e">
        <f t="shared" si="4"/>
        <v>#VALUE!</v>
      </c>
      <c r="W64" s="11" t="str">
        <f t="shared" si="11"/>
        <v/>
      </c>
      <c r="X64" s="8"/>
      <c r="AB64" s="138" t="s">
        <v>38</v>
      </c>
      <c r="AC64" s="138" t="s">
        <v>119</v>
      </c>
      <c r="AD64" s="138" t="str">
        <f t="shared" si="5"/>
        <v>ΕΦΑ ΕΝΕΡΓΕΙΑΚΗ ΕΤΑΙΡΕΙΑ ΦΥΣΙΚΟΥ ΑΕΡΙΟΥ Α.Ε.Βιομηχανικό</v>
      </c>
      <c r="AE64" s="138" t="e">
        <f t="shared" si="6"/>
        <v>#REF!</v>
      </c>
      <c r="AF64" s="138" t="e">
        <f t="shared" si="7"/>
        <v>#REF!</v>
      </c>
      <c r="AG64" s="138" t="e">
        <f t="shared" si="8"/>
        <v>#REF!</v>
      </c>
      <c r="AH64" s="138">
        <f t="shared" si="9"/>
        <v>45233808</v>
      </c>
      <c r="AI64" s="138">
        <v>0</v>
      </c>
      <c r="AJ64" s="138">
        <v>0</v>
      </c>
      <c r="AK64" s="138">
        <v>0</v>
      </c>
    </row>
    <row r="65" spans="1:37" ht="19.5" customHeight="1" outlineLevel="1" x14ac:dyDescent="0.3">
      <c r="A65" s="292"/>
      <c r="B65" s="100" t="s">
        <v>27</v>
      </c>
      <c r="C65" s="9" t="e">
        <f>#REF!</f>
        <v>#REF!</v>
      </c>
      <c r="D65" s="9" t="e">
        <f>#REF!</f>
        <v>#REF!</v>
      </c>
      <c r="E65" s="19">
        <f>SUM('1:2'!E65)</f>
        <v>0</v>
      </c>
      <c r="F65" s="24">
        <f>SUM('1:2'!F65)</f>
        <v>0</v>
      </c>
      <c r="G65" s="28">
        <f>SUM('1:2'!G65)</f>
        <v>0</v>
      </c>
      <c r="H65" s="123">
        <f>SUM('1:2'!H65)</f>
        <v>0</v>
      </c>
      <c r="I65" s="9" t="e">
        <f>#REF!</f>
        <v>#REF!</v>
      </c>
      <c r="J65" s="9" t="e">
        <f>#REF!</f>
        <v>#REF!</v>
      </c>
      <c r="K65" s="103">
        <f>SUM('1:2'!K65)</f>
        <v>0</v>
      </c>
      <c r="L65" s="70">
        <f>SUM('1:2'!L65)</f>
        <v>0</v>
      </c>
      <c r="M65" s="30">
        <f>SUM('1:2'!M65)</f>
        <v>0</v>
      </c>
      <c r="N65" s="83">
        <f>SUM('1:2'!N65)</f>
        <v>0</v>
      </c>
      <c r="O65" s="39" t="e">
        <f t="shared" si="10"/>
        <v>#REF!</v>
      </c>
      <c r="P65" s="10" t="e">
        <f t="shared" si="0"/>
        <v>#REF!</v>
      </c>
      <c r="Q65" s="131">
        <f t="shared" si="1"/>
        <v>0</v>
      </c>
      <c r="R65" s="70">
        <f t="shared" si="2"/>
        <v>0</v>
      </c>
      <c r="S65" s="30">
        <f t="shared" si="3"/>
        <v>0</v>
      </c>
      <c r="T65" s="83">
        <f t="shared" si="4"/>
        <v>0</v>
      </c>
      <c r="U65" s="11" t="str">
        <f>B64</f>
        <v>ΕΦΑ ΕΝΕΡΓΕΙΑΚΗ ΕΤΑΙΡΕΙΑ ΦΥΣΙΚΟΥ ΑΕΡΙΟΥ Α.Ε.</v>
      </c>
      <c r="V65" s="138" t="s">
        <v>115</v>
      </c>
      <c r="W65" s="11" t="str">
        <f t="shared" si="11"/>
        <v>ΕΦΑ ΕΝΕΡΓΕΙΑΚΗ ΕΤΑΙΡΕΙΑ ΦΥΣΙΚΟΥ ΑΕΡΙΟΥ Α.Ε.Οικιακό</v>
      </c>
      <c r="X65" s="11">
        <f>Q65</f>
        <v>0</v>
      </c>
      <c r="Y65" s="97" t="e">
        <f>O65</f>
        <v>#REF!</v>
      </c>
      <c r="Z65" s="97" t="e">
        <f>P65</f>
        <v>#REF!</v>
      </c>
      <c r="AB65" s="138" t="s">
        <v>137</v>
      </c>
      <c r="AC65" s="138" t="s">
        <v>115</v>
      </c>
      <c r="AD65" s="138" t="str">
        <f t="shared" si="5"/>
        <v>ΔΕΗ Α.Ε.Οικιακό</v>
      </c>
      <c r="AE65" s="138" t="e">
        <f t="shared" si="6"/>
        <v>#REF!</v>
      </c>
      <c r="AF65" s="138" t="e">
        <f t="shared" si="7"/>
        <v>#REF!</v>
      </c>
      <c r="AG65" s="138" t="e">
        <f t="shared" si="8"/>
        <v>#REF!</v>
      </c>
      <c r="AH65" s="138">
        <f t="shared" si="9"/>
        <v>0</v>
      </c>
      <c r="AI65" s="138">
        <v>0</v>
      </c>
      <c r="AJ65" s="138">
        <v>0</v>
      </c>
      <c r="AK65" s="138">
        <v>0</v>
      </c>
    </row>
    <row r="66" spans="1:37" ht="19.5" customHeight="1" outlineLevel="1" x14ac:dyDescent="0.3">
      <c r="A66" s="292"/>
      <c r="B66" s="100" t="s">
        <v>28</v>
      </c>
      <c r="C66" s="9" t="e">
        <f>#REF!</f>
        <v>#REF!</v>
      </c>
      <c r="D66" s="9" t="e">
        <f>#REF!</f>
        <v>#REF!</v>
      </c>
      <c r="E66" s="19">
        <f>SUM('1:2'!E66)</f>
        <v>1060946</v>
      </c>
      <c r="F66" s="24">
        <f>SUM('1:2'!F66)</f>
        <v>548858</v>
      </c>
      <c r="G66" s="28">
        <f>SUM('1:2'!G66)</f>
        <v>581.45999999999992</v>
      </c>
      <c r="H66" s="123">
        <f>SUM('1:2'!H66)</f>
        <v>0</v>
      </c>
      <c r="I66" s="9" t="e">
        <f>#REF!</f>
        <v>#REF!</v>
      </c>
      <c r="J66" s="9" t="e">
        <f>#REF!</f>
        <v>#REF!</v>
      </c>
      <c r="K66" s="70">
        <f>SUM('1:2'!K66)</f>
        <v>0</v>
      </c>
      <c r="L66" s="70">
        <f>SUM('1:2'!L66)</f>
        <v>0</v>
      </c>
      <c r="M66" s="30">
        <f>SUM('1:2'!M66)</f>
        <v>0</v>
      </c>
      <c r="N66" s="83">
        <f>SUM('1:2'!N66)</f>
        <v>0</v>
      </c>
      <c r="O66" s="39" t="e">
        <f t="shared" si="10"/>
        <v>#REF!</v>
      </c>
      <c r="P66" s="10" t="e">
        <f t="shared" si="0"/>
        <v>#REF!</v>
      </c>
      <c r="Q66" s="132">
        <f t="shared" si="1"/>
        <v>1060946</v>
      </c>
      <c r="R66" s="70">
        <f t="shared" si="2"/>
        <v>548858</v>
      </c>
      <c r="S66" s="30">
        <f t="shared" si="3"/>
        <v>581.45999999999992</v>
      </c>
      <c r="T66" s="83">
        <f t="shared" si="4"/>
        <v>0</v>
      </c>
      <c r="U66" s="11" t="str">
        <f>U65</f>
        <v>ΕΦΑ ΕΝΕΡΓΕΙΑΚΗ ΕΤΑΙΡΕΙΑ ΦΥΣΙΚΟΥ ΑΕΡΙΟΥ Α.Ε.</v>
      </c>
      <c r="V66" s="138" t="s">
        <v>117</v>
      </c>
      <c r="W66" s="11" t="str">
        <f t="shared" si="11"/>
        <v>ΕΦΑ ΕΝΕΡΓΕΙΑΚΗ ΕΤΑΙΡΕΙΑ ΦΥΣΙΚΟΥ ΑΕΡΙΟΥ Α.Ε.Επαγγελματικό</v>
      </c>
      <c r="X66" s="98">
        <f>Q66</f>
        <v>1060946</v>
      </c>
      <c r="Y66" s="97" t="e">
        <f>O66</f>
        <v>#REF!</v>
      </c>
      <c r="Z66" s="97" t="e">
        <f>P66</f>
        <v>#REF!</v>
      </c>
      <c r="AB66" s="138" t="s">
        <v>137</v>
      </c>
      <c r="AC66" s="138" t="s">
        <v>117</v>
      </c>
      <c r="AD66" s="138" t="str">
        <f t="shared" si="5"/>
        <v>ΔΕΗ Α.Ε.Επαγγελματικό</v>
      </c>
      <c r="AE66" s="138" t="e">
        <f t="shared" si="6"/>
        <v>#REF!</v>
      </c>
      <c r="AF66" s="138" t="e">
        <f t="shared" si="7"/>
        <v>#REF!</v>
      </c>
      <c r="AG66" s="138" t="e">
        <f t="shared" si="8"/>
        <v>#REF!</v>
      </c>
      <c r="AH66" s="138">
        <f t="shared" si="9"/>
        <v>0</v>
      </c>
      <c r="AI66" s="138">
        <v>0</v>
      </c>
      <c r="AJ66" s="138">
        <v>0</v>
      </c>
      <c r="AK66" s="138">
        <v>0</v>
      </c>
    </row>
    <row r="67" spans="1:37" ht="19.5" customHeight="1" outlineLevel="1" x14ac:dyDescent="0.3">
      <c r="A67" s="292"/>
      <c r="B67" s="101" t="s">
        <v>29</v>
      </c>
      <c r="C67" s="9" t="e">
        <f>#REF!</f>
        <v>#REF!</v>
      </c>
      <c r="D67" s="9" t="e">
        <f>#REF!</f>
        <v>#REF!</v>
      </c>
      <c r="E67" s="19">
        <f>SUM('1:2'!E67)</f>
        <v>0</v>
      </c>
      <c r="F67" s="24">
        <f>SUM('1:2'!F67)</f>
        <v>0</v>
      </c>
      <c r="G67" s="28">
        <f>SUM('1:2'!G67)</f>
        <v>0</v>
      </c>
      <c r="H67" s="123">
        <f>SUM('1:2'!H67)</f>
        <v>0</v>
      </c>
      <c r="I67" s="9" t="e">
        <f>#REF!</f>
        <v>#REF!</v>
      </c>
      <c r="J67" s="9" t="e">
        <f>#REF!</f>
        <v>#REF!</v>
      </c>
      <c r="K67" s="70">
        <f>SUM('1:2'!K67)</f>
        <v>45233808</v>
      </c>
      <c r="L67" s="70">
        <f>SUM('1:2'!L67)</f>
        <v>0</v>
      </c>
      <c r="M67" s="30">
        <f>SUM('1:2'!M67)</f>
        <v>0</v>
      </c>
      <c r="N67" s="83">
        <f>SUM('1:2'!N67)</f>
        <v>0</v>
      </c>
      <c r="O67" s="39" t="e">
        <f t="shared" si="10"/>
        <v>#REF!</v>
      </c>
      <c r="P67" s="10" t="e">
        <f t="shared" si="0"/>
        <v>#REF!</v>
      </c>
      <c r="Q67" s="132">
        <f t="shared" si="1"/>
        <v>45233808</v>
      </c>
      <c r="R67" s="70">
        <f t="shared" si="2"/>
        <v>0</v>
      </c>
      <c r="S67" s="30">
        <f t="shared" si="3"/>
        <v>0</v>
      </c>
      <c r="T67" s="83">
        <f t="shared" si="4"/>
        <v>0</v>
      </c>
      <c r="U67" s="11" t="str">
        <f>U65</f>
        <v>ΕΦΑ ΕΝΕΡΓΕΙΑΚΗ ΕΤΑΙΡΕΙΑ ΦΥΣΙΚΟΥ ΑΕΡΙΟΥ Α.Ε.</v>
      </c>
      <c r="V67" s="138" t="s">
        <v>119</v>
      </c>
      <c r="W67" s="11" t="str">
        <f t="shared" si="11"/>
        <v>ΕΦΑ ΕΝΕΡΓΕΙΑΚΗ ΕΤΑΙΡΕΙΑ ΦΥΣΙΚΟΥ ΑΕΡΙΟΥ Α.Ε.Βιομηχανικό</v>
      </c>
      <c r="X67" s="98">
        <f>Q67+Q68</f>
        <v>45233808</v>
      </c>
      <c r="Y67" s="97" t="e">
        <f>O67+O68</f>
        <v>#REF!</v>
      </c>
      <c r="Z67" s="97" t="e">
        <f>P67+P68</f>
        <v>#REF!</v>
      </c>
      <c r="AB67" s="138" t="s">
        <v>137</v>
      </c>
      <c r="AC67" s="138" t="s">
        <v>119</v>
      </c>
      <c r="AD67" s="138" t="str">
        <f t="shared" si="5"/>
        <v>ΔΕΗ Α.Ε.Βιομηχανικό</v>
      </c>
      <c r="AE67" s="138" t="e">
        <f t="shared" si="6"/>
        <v>#REF!</v>
      </c>
      <c r="AF67" s="138" t="e">
        <f t="shared" si="7"/>
        <v>#REF!</v>
      </c>
      <c r="AG67" s="138" t="e">
        <f t="shared" si="8"/>
        <v>#REF!</v>
      </c>
      <c r="AH67" s="138">
        <f t="shared" si="9"/>
        <v>148593080</v>
      </c>
      <c r="AI67" s="138">
        <v>0</v>
      </c>
      <c r="AJ67" s="138">
        <v>0</v>
      </c>
      <c r="AK67" s="138">
        <v>0</v>
      </c>
    </row>
    <row r="68" spans="1:37" ht="19.5" customHeight="1" outlineLevel="1" x14ac:dyDescent="0.3">
      <c r="A68" s="292"/>
      <c r="B68" s="102" t="s">
        <v>30</v>
      </c>
      <c r="C68" s="9" t="e">
        <f>#REF!</f>
        <v>#REF!</v>
      </c>
      <c r="D68" s="9" t="e">
        <f>#REF!</f>
        <v>#REF!</v>
      </c>
      <c r="E68" s="19">
        <f>SUM('1:2'!E68)</f>
        <v>0</v>
      </c>
      <c r="F68" s="24">
        <f>SUM('1:2'!F68)</f>
        <v>0</v>
      </c>
      <c r="G68" s="28">
        <f>SUM('1:2'!G68)</f>
        <v>0</v>
      </c>
      <c r="H68" s="123">
        <f>SUM('1:2'!H68)</f>
        <v>0</v>
      </c>
      <c r="I68" s="9" t="e">
        <f>#REF!</f>
        <v>#REF!</v>
      </c>
      <c r="J68" s="9" t="e">
        <f>#REF!</f>
        <v>#REF!</v>
      </c>
      <c r="K68" s="70">
        <f>SUM('1:2'!K68)</f>
        <v>0</v>
      </c>
      <c r="L68" s="70">
        <f>SUM('1:2'!L68)</f>
        <v>0</v>
      </c>
      <c r="M68" s="30">
        <f>SUM('1:2'!M68)</f>
        <v>0</v>
      </c>
      <c r="N68" s="83">
        <f>SUM('1:2'!N68)</f>
        <v>0</v>
      </c>
      <c r="O68" s="39" t="e">
        <f t="shared" si="10"/>
        <v>#REF!</v>
      </c>
      <c r="P68" s="10" t="e">
        <f t="shared" si="0"/>
        <v>#REF!</v>
      </c>
      <c r="Q68" s="132">
        <f t="shared" si="1"/>
        <v>0</v>
      </c>
      <c r="R68" s="70">
        <f t="shared" si="2"/>
        <v>0</v>
      </c>
      <c r="S68" s="30">
        <f t="shared" si="3"/>
        <v>0</v>
      </c>
      <c r="T68" s="83">
        <f t="shared" si="4"/>
        <v>0</v>
      </c>
      <c r="W68" s="11" t="str">
        <f t="shared" si="11"/>
        <v/>
      </c>
      <c r="X68" s="15"/>
      <c r="AB68" s="138" t="s">
        <v>50</v>
      </c>
      <c r="AC68" s="138" t="s">
        <v>115</v>
      </c>
      <c r="AD68" s="138" t="str">
        <f t="shared" si="5"/>
        <v>VOLTERRA A.E.Οικιακό</v>
      </c>
      <c r="AE68" s="138" t="e">
        <f t="shared" si="6"/>
        <v>#REF!</v>
      </c>
      <c r="AF68" s="138" t="e">
        <f t="shared" si="7"/>
        <v>#REF!</v>
      </c>
      <c r="AG68" s="138" t="e">
        <f t="shared" si="8"/>
        <v>#REF!</v>
      </c>
      <c r="AH68" s="138">
        <f t="shared" si="9"/>
        <v>190324702</v>
      </c>
      <c r="AI68" s="138">
        <v>0</v>
      </c>
      <c r="AJ68" s="138">
        <v>0</v>
      </c>
      <c r="AK68" s="138">
        <v>0</v>
      </c>
    </row>
    <row r="69" spans="1:37" ht="36" customHeight="1" outlineLevel="1" x14ac:dyDescent="0.3">
      <c r="A69" s="291">
        <v>14</v>
      </c>
      <c r="B69" s="105" t="s">
        <v>50</v>
      </c>
      <c r="C69" s="9" t="e">
        <f>#REF!</f>
        <v>#REF!</v>
      </c>
      <c r="D69" s="9" t="e">
        <f>#REF!</f>
        <v>#REF!</v>
      </c>
      <c r="E69" s="18">
        <f>SUM(E70:E73)</f>
        <v>313159336</v>
      </c>
      <c r="F69" s="18" t="e">
        <f>E69/(C69+D69)</f>
        <v>#REF!</v>
      </c>
      <c r="G69" s="27">
        <f>SUM(G70:G73)</f>
        <v>1919027.84</v>
      </c>
      <c r="H69" s="29" t="str">
        <f t="shared" si="12"/>
        <v/>
      </c>
      <c r="I69" s="9" t="e">
        <f>#REF!</f>
        <v>#REF!</v>
      </c>
      <c r="J69" s="9" t="e">
        <f>#REF!</f>
        <v>#REF!</v>
      </c>
      <c r="K69" s="14">
        <f>SUM(K70:K73)</f>
        <v>191403110</v>
      </c>
      <c r="L69" s="67" t="str">
        <f t="shared" si="13"/>
        <v/>
      </c>
      <c r="M69" s="67">
        <f>SUM(M70:M73)</f>
        <v>1384553.2000000002</v>
      </c>
      <c r="N69" s="29" t="e">
        <f>M69/(I69+J69)</f>
        <v>#REF!</v>
      </c>
      <c r="O69" s="40" t="e">
        <f t="shared" si="10"/>
        <v>#REF!</v>
      </c>
      <c r="P69" s="13" t="e">
        <f t="shared" si="0"/>
        <v>#REF!</v>
      </c>
      <c r="Q69" s="133">
        <f t="shared" si="1"/>
        <v>504562446</v>
      </c>
      <c r="R69" s="67" t="e">
        <f t="shared" si="2"/>
        <v>#REF!</v>
      </c>
      <c r="S69" s="67">
        <f t="shared" si="3"/>
        <v>3303581.04</v>
      </c>
      <c r="T69" s="29" t="e">
        <f t="shared" si="4"/>
        <v>#VALUE!</v>
      </c>
      <c r="W69" s="11" t="str">
        <f t="shared" si="11"/>
        <v/>
      </c>
      <c r="X69" s="8"/>
      <c r="AB69" s="138" t="s">
        <v>50</v>
      </c>
      <c r="AC69" s="138" t="s">
        <v>117</v>
      </c>
      <c r="AD69" s="138" t="str">
        <f t="shared" si="5"/>
        <v>VOLTERRA A.E.Επαγγελματικό</v>
      </c>
      <c r="AE69" s="138" t="e">
        <f t="shared" si="6"/>
        <v>#REF!</v>
      </c>
      <c r="AF69" s="138" t="e">
        <f t="shared" si="7"/>
        <v>#REF!</v>
      </c>
      <c r="AG69" s="138" t="e">
        <f t="shared" si="8"/>
        <v>#REF!</v>
      </c>
      <c r="AH69" s="138">
        <f t="shared" si="9"/>
        <v>72831142</v>
      </c>
      <c r="AI69" s="138">
        <v>0</v>
      </c>
      <c r="AJ69" s="138">
        <v>0</v>
      </c>
      <c r="AK69" s="138">
        <v>0</v>
      </c>
    </row>
    <row r="70" spans="1:37" ht="19.5" customHeight="1" outlineLevel="1" x14ac:dyDescent="0.3">
      <c r="A70" s="292"/>
      <c r="B70" s="100" t="s">
        <v>27</v>
      </c>
      <c r="C70" s="9" t="e">
        <f>#REF!</f>
        <v>#REF!</v>
      </c>
      <c r="D70" s="9" t="e">
        <f>#REF!</f>
        <v>#REF!</v>
      </c>
      <c r="E70" s="19">
        <f>SUM('1:2'!E70)</f>
        <v>114532852</v>
      </c>
      <c r="F70" s="24">
        <f>SUM('1:2'!F70)</f>
        <v>55624.948121603535</v>
      </c>
      <c r="G70" s="28">
        <f>SUM('1:2'!G70)</f>
        <v>1519722.12</v>
      </c>
      <c r="H70" s="123">
        <f>SUM('1:2'!H70)</f>
        <v>5938414.2235184284</v>
      </c>
      <c r="I70" s="9" t="e">
        <f>#REF!</f>
        <v>#REF!</v>
      </c>
      <c r="J70" s="9" t="e">
        <f>#REF!</f>
        <v>#REF!</v>
      </c>
      <c r="K70" s="103">
        <f>SUM('1:2'!K70)</f>
        <v>75791850</v>
      </c>
      <c r="L70" s="70">
        <f>SUM('1:2'!L70)</f>
        <v>9230.5857231578666</v>
      </c>
      <c r="M70" s="30">
        <f>SUM('1:2'!M70)</f>
        <v>1100250.32</v>
      </c>
      <c r="N70" s="83">
        <f>SUM('1:2'!N70)</f>
        <v>57671.995954426093</v>
      </c>
      <c r="O70" s="39" t="e">
        <f t="shared" si="10"/>
        <v>#REF!</v>
      </c>
      <c r="P70" s="10" t="e">
        <f t="shared" si="0"/>
        <v>#REF!</v>
      </c>
      <c r="Q70" s="131">
        <f t="shared" si="1"/>
        <v>190324702</v>
      </c>
      <c r="R70" s="70">
        <f t="shared" si="2"/>
        <v>64855.533844761405</v>
      </c>
      <c r="S70" s="30">
        <f t="shared" si="3"/>
        <v>2619972.4400000004</v>
      </c>
      <c r="T70" s="83">
        <f t="shared" si="4"/>
        <v>5996086.2194728544</v>
      </c>
      <c r="U70" s="11" t="str">
        <f>B69</f>
        <v>VOLTERRA A.E.</v>
      </c>
      <c r="V70" s="138" t="s">
        <v>115</v>
      </c>
      <c r="W70" s="11" t="str">
        <f t="shared" si="11"/>
        <v>VOLTERRA A.E.Οικιακό</v>
      </c>
      <c r="X70" s="11">
        <f>Q70</f>
        <v>190324702</v>
      </c>
      <c r="Y70" s="97" t="e">
        <f>O70</f>
        <v>#REF!</v>
      </c>
      <c r="Z70" s="97" t="e">
        <f>P70</f>
        <v>#REF!</v>
      </c>
      <c r="AB70" s="138" t="s">
        <v>50</v>
      </c>
      <c r="AC70" s="138" t="s">
        <v>119</v>
      </c>
      <c r="AD70" s="138" t="str">
        <f t="shared" si="5"/>
        <v>VOLTERRA A.E.Βιομηχανικό</v>
      </c>
      <c r="AE70" s="138" t="e">
        <f t="shared" si="6"/>
        <v>#REF!</v>
      </c>
      <c r="AF70" s="138" t="e">
        <f t="shared" si="7"/>
        <v>#REF!</v>
      </c>
      <c r="AG70" s="138" t="e">
        <f t="shared" si="8"/>
        <v>#REF!</v>
      </c>
      <c r="AH70" s="138">
        <f t="shared" si="9"/>
        <v>241406602</v>
      </c>
      <c r="AI70" s="138">
        <v>0</v>
      </c>
      <c r="AJ70" s="138">
        <v>0</v>
      </c>
      <c r="AK70" s="138">
        <v>0</v>
      </c>
    </row>
    <row r="71" spans="1:37" ht="19.5" customHeight="1" outlineLevel="1" x14ac:dyDescent="0.3">
      <c r="A71" s="292"/>
      <c r="B71" s="100" t="s">
        <v>28</v>
      </c>
      <c r="C71" s="9" t="e">
        <f>#REF!</f>
        <v>#REF!</v>
      </c>
      <c r="D71" s="9" t="e">
        <f>#REF!</f>
        <v>#REF!</v>
      </c>
      <c r="E71" s="19">
        <f>SUM('1:2'!E71)</f>
        <v>35326362</v>
      </c>
      <c r="F71" s="24">
        <f>SUM('1:2'!F71)</f>
        <v>68693.089584006782</v>
      </c>
      <c r="G71" s="28">
        <f>SUM('1:2'!G71)</f>
        <v>325105.96000000002</v>
      </c>
      <c r="H71" s="123">
        <f>SUM('1:2'!H71)</f>
        <v>5611594.9067757688</v>
      </c>
      <c r="I71" s="9" t="e">
        <f>#REF!</f>
        <v>#REF!</v>
      </c>
      <c r="J71" s="9" t="e">
        <f>#REF!</f>
        <v>#REF!</v>
      </c>
      <c r="K71" s="70">
        <f>SUM('1:2'!K71)</f>
        <v>37504780</v>
      </c>
      <c r="L71" s="70">
        <f>SUM('1:2'!L71)</f>
        <v>55230.564532056262</v>
      </c>
      <c r="M71" s="30">
        <f>SUM('1:2'!M71)</f>
        <v>221293.82</v>
      </c>
      <c r="N71" s="83">
        <f>SUM('1:2'!N71)</f>
        <v>56423.591801730581</v>
      </c>
      <c r="O71" s="39" t="e">
        <f t="shared" si="10"/>
        <v>#REF!</v>
      </c>
      <c r="P71" s="10" t="e">
        <f t="shared" si="0"/>
        <v>#REF!</v>
      </c>
      <c r="Q71" s="132">
        <f t="shared" si="1"/>
        <v>72831142</v>
      </c>
      <c r="R71" s="70">
        <f t="shared" si="2"/>
        <v>123923.65411606304</v>
      </c>
      <c r="S71" s="30">
        <f t="shared" si="3"/>
        <v>546399.78</v>
      </c>
      <c r="T71" s="83">
        <f t="shared" si="4"/>
        <v>5668018.4985774998</v>
      </c>
      <c r="U71" s="11" t="str">
        <f>U70</f>
        <v>VOLTERRA A.E.</v>
      </c>
      <c r="V71" s="138" t="s">
        <v>117</v>
      </c>
      <c r="W71" s="11" t="str">
        <f t="shared" si="11"/>
        <v>VOLTERRA A.E.Επαγγελματικό</v>
      </c>
      <c r="X71" s="98">
        <f>Q71</f>
        <v>72831142</v>
      </c>
      <c r="Y71" s="97" t="e">
        <f>O71</f>
        <v>#REF!</v>
      </c>
      <c r="Z71" s="97" t="e">
        <f>P71</f>
        <v>#REF!</v>
      </c>
      <c r="AB71" s="138" t="s">
        <v>48</v>
      </c>
      <c r="AC71" s="138" t="s">
        <v>115</v>
      </c>
      <c r="AD71" s="138" t="str">
        <f t="shared" si="5"/>
        <v>NRG TRADING HOUSE S.A.Οικιακό</v>
      </c>
      <c r="AE71" s="138" t="e">
        <f t="shared" si="6"/>
        <v>#REF!</v>
      </c>
      <c r="AF71" s="138" t="e">
        <f t="shared" si="7"/>
        <v>#REF!</v>
      </c>
      <c r="AG71" s="138" t="e">
        <f t="shared" si="8"/>
        <v>#REF!</v>
      </c>
      <c r="AH71" s="138">
        <f t="shared" si="9"/>
        <v>113952568</v>
      </c>
      <c r="AI71" s="138">
        <v>0</v>
      </c>
      <c r="AJ71" s="138">
        <v>0</v>
      </c>
      <c r="AK71" s="138">
        <v>0</v>
      </c>
    </row>
    <row r="72" spans="1:37" ht="19.5" customHeight="1" outlineLevel="1" x14ac:dyDescent="0.3">
      <c r="A72" s="292"/>
      <c r="B72" s="101" t="s">
        <v>29</v>
      </c>
      <c r="C72" s="9" t="e">
        <f>#REF!</f>
        <v>#REF!</v>
      </c>
      <c r="D72" s="9" t="e">
        <f>#REF!</f>
        <v>#REF!</v>
      </c>
      <c r="E72" s="19">
        <f>SUM('1:2'!E72)</f>
        <v>0</v>
      </c>
      <c r="F72" s="24">
        <f>SUM('1:2'!F72)</f>
        <v>0</v>
      </c>
      <c r="G72" s="28">
        <f>SUM('1:2'!G72)</f>
        <v>0</v>
      </c>
      <c r="H72" s="123">
        <f>SUM('1:2'!H72)</f>
        <v>0</v>
      </c>
      <c r="I72" s="9" t="e">
        <f>#REF!</f>
        <v>#REF!</v>
      </c>
      <c r="J72" s="9" t="e">
        <f>#REF!</f>
        <v>#REF!</v>
      </c>
      <c r="K72" s="70">
        <f>SUM('1:2'!K72)</f>
        <v>0</v>
      </c>
      <c r="L72" s="70">
        <f>SUM('1:2'!L72)</f>
        <v>0</v>
      </c>
      <c r="M72" s="30">
        <f>SUM('1:2'!M72)</f>
        <v>0</v>
      </c>
      <c r="N72" s="83">
        <f>SUM('1:2'!N72)</f>
        <v>0</v>
      </c>
      <c r="O72" s="39" t="e">
        <f t="shared" si="10"/>
        <v>#REF!</v>
      </c>
      <c r="P72" s="10" t="e">
        <f t="shared" si="0"/>
        <v>#REF!</v>
      </c>
      <c r="Q72" s="132">
        <f t="shared" si="1"/>
        <v>0</v>
      </c>
      <c r="R72" s="70">
        <f t="shared" si="2"/>
        <v>0</v>
      </c>
      <c r="S72" s="30">
        <f t="shared" si="3"/>
        <v>0</v>
      </c>
      <c r="T72" s="83">
        <f t="shared" si="4"/>
        <v>0</v>
      </c>
      <c r="U72" s="11" t="str">
        <f>U70</f>
        <v>VOLTERRA A.E.</v>
      </c>
      <c r="V72" s="138" t="s">
        <v>119</v>
      </c>
      <c r="W72" s="11" t="str">
        <f t="shared" si="11"/>
        <v>VOLTERRA A.E.Βιομηχανικό</v>
      </c>
      <c r="X72" s="98">
        <f>Q72+Q73</f>
        <v>241406602</v>
      </c>
      <c r="Y72" s="97" t="e">
        <f>O72+O73</f>
        <v>#REF!</v>
      </c>
      <c r="Z72" s="97" t="e">
        <f>P72+P73</f>
        <v>#REF!</v>
      </c>
      <c r="AB72" s="138" t="s">
        <v>48</v>
      </c>
      <c r="AC72" s="138" t="s">
        <v>117</v>
      </c>
      <c r="AD72" s="138" t="str">
        <f t="shared" si="5"/>
        <v>NRG TRADING HOUSE S.A.Επαγγελματικό</v>
      </c>
      <c r="AE72" s="138" t="e">
        <f t="shared" si="6"/>
        <v>#REF!</v>
      </c>
      <c r="AF72" s="138" t="e">
        <f t="shared" si="7"/>
        <v>#REF!</v>
      </c>
      <c r="AG72" s="138" t="e">
        <f t="shared" si="8"/>
        <v>#REF!</v>
      </c>
      <c r="AH72" s="138">
        <f t="shared" si="9"/>
        <v>0</v>
      </c>
      <c r="AI72" s="138">
        <v>0</v>
      </c>
      <c r="AJ72" s="138">
        <v>0</v>
      </c>
      <c r="AK72" s="138">
        <v>0</v>
      </c>
    </row>
    <row r="73" spans="1:37" ht="19.5" customHeight="1" outlineLevel="1" x14ac:dyDescent="0.3">
      <c r="A73" s="292"/>
      <c r="B73" s="102" t="s">
        <v>30</v>
      </c>
      <c r="C73" s="9" t="e">
        <f>#REF!</f>
        <v>#REF!</v>
      </c>
      <c r="D73" s="9" t="e">
        <f>#REF!</f>
        <v>#REF!</v>
      </c>
      <c r="E73" s="19">
        <f>SUM('1:2'!E73)</f>
        <v>163300122</v>
      </c>
      <c r="F73" s="24">
        <f>SUM('1:2'!F73)</f>
        <v>15434914.619047619</v>
      </c>
      <c r="G73" s="28">
        <f>SUM('1:2'!G73)</f>
        <v>74199.759999999995</v>
      </c>
      <c r="H73" s="123">
        <f>SUM('1:2'!H73)</f>
        <v>66346226.977619052</v>
      </c>
      <c r="I73" s="9" t="e">
        <f>#REF!</f>
        <v>#REF!</v>
      </c>
      <c r="J73" s="9" t="e">
        <f>#REF!</f>
        <v>#REF!</v>
      </c>
      <c r="K73" s="70">
        <f>SUM('1:2'!K73)</f>
        <v>78106480</v>
      </c>
      <c r="L73" s="70">
        <f>SUM('1:2'!L73)</f>
        <v>8515650.7142857146</v>
      </c>
      <c r="M73" s="30">
        <f>SUM('1:2'!M73)</f>
        <v>63009.060000000005</v>
      </c>
      <c r="N73" s="83">
        <f>SUM('1:2'!N73)</f>
        <v>50664535.769047618</v>
      </c>
      <c r="O73" s="39" t="e">
        <f t="shared" si="10"/>
        <v>#REF!</v>
      </c>
      <c r="P73" s="10" t="e">
        <f t="shared" ref="P73:P103" si="15">D73+J73</f>
        <v>#REF!</v>
      </c>
      <c r="Q73" s="132">
        <f t="shared" ref="Q73:Q103" si="16">E73+K73</f>
        <v>241406602</v>
      </c>
      <c r="R73" s="70">
        <f t="shared" ref="R73:R103" si="17">F73+L73</f>
        <v>23950565.333333336</v>
      </c>
      <c r="S73" s="30">
        <f t="shared" ref="S73:S103" si="18">G73+M73</f>
        <v>137208.82</v>
      </c>
      <c r="T73" s="83">
        <f t="shared" ref="T73:T103" si="19">H73+N73</f>
        <v>117010762.74666667</v>
      </c>
      <c r="W73" s="11" t="str">
        <f t="shared" si="11"/>
        <v/>
      </c>
      <c r="X73" s="12"/>
      <c r="AB73" s="138" t="s">
        <v>48</v>
      </c>
      <c r="AC73" s="138" t="s">
        <v>119</v>
      </c>
      <c r="AD73" s="138" t="str">
        <f t="shared" ref="AD73:AD109" si="20">AB73&amp;AC73</f>
        <v>NRG TRADING HOUSE S.A.Βιομηχανικό</v>
      </c>
      <c r="AE73" s="138" t="e">
        <f t="shared" ref="AE73:AE109" si="21">_xlfn.XLOOKUP(AD73,W:W,Y:Y,0)</f>
        <v>#REF!</v>
      </c>
      <c r="AF73" s="138" t="e">
        <f t="shared" ref="AF73:AF109" si="22">_xlfn.XLOOKUP(AD73,W:W,Z:Z,0)</f>
        <v>#REF!</v>
      </c>
      <c r="AG73" s="138" t="e">
        <f t="shared" ref="AG73:AG109" si="23">AF73+AE73</f>
        <v>#REF!</v>
      </c>
      <c r="AH73" s="138">
        <f t="shared" ref="AH73:AH109" si="24">_xlfn.XLOOKUP(AD73,W:W,X:X,0)</f>
        <v>0</v>
      </c>
      <c r="AI73" s="138">
        <v>0</v>
      </c>
      <c r="AJ73" s="138">
        <v>0</v>
      </c>
      <c r="AK73" s="138">
        <v>0</v>
      </c>
    </row>
    <row r="74" spans="1:37" ht="36" customHeight="1" outlineLevel="1" x14ac:dyDescent="0.3">
      <c r="A74" s="291">
        <v>15</v>
      </c>
      <c r="B74" s="105" t="s">
        <v>48</v>
      </c>
      <c r="C74" s="9" t="e">
        <f>#REF!</f>
        <v>#REF!</v>
      </c>
      <c r="D74" s="9" t="e">
        <f>#REF!</f>
        <v>#REF!</v>
      </c>
      <c r="E74" s="18">
        <f>SUM(E75:E78)</f>
        <v>113952568</v>
      </c>
      <c r="F74" s="18" t="e">
        <f>E74/(C74+D74)</f>
        <v>#REF!</v>
      </c>
      <c r="G74" s="27">
        <f>SUM(G75:G78)</f>
        <v>67105.64</v>
      </c>
      <c r="H74" s="29" t="str">
        <f t="shared" si="12"/>
        <v/>
      </c>
      <c r="I74" s="9" t="e">
        <f>#REF!</f>
        <v>#REF!</v>
      </c>
      <c r="J74" s="9" t="e">
        <f>#REF!</f>
        <v>#REF!</v>
      </c>
      <c r="K74" s="14">
        <f>SUM(K75:K78)</f>
        <v>0</v>
      </c>
      <c r="L74" s="67" t="str">
        <f t="shared" si="13"/>
        <v/>
      </c>
      <c r="M74" s="67">
        <f>SUM(M75:M78)</f>
        <v>0</v>
      </c>
      <c r="N74" s="29" t="e">
        <f>M74/(I74+J74)</f>
        <v>#REF!</v>
      </c>
      <c r="O74" s="40" t="e">
        <f t="shared" ref="O74:O103" si="25">C74+I74</f>
        <v>#REF!</v>
      </c>
      <c r="P74" s="13" t="e">
        <f t="shared" si="15"/>
        <v>#REF!</v>
      </c>
      <c r="Q74" s="133">
        <f t="shared" si="16"/>
        <v>113952568</v>
      </c>
      <c r="R74" s="67" t="e">
        <f t="shared" si="17"/>
        <v>#REF!</v>
      </c>
      <c r="S74" s="67">
        <f t="shared" si="18"/>
        <v>67105.64</v>
      </c>
      <c r="T74" s="29" t="e">
        <f t="shared" si="19"/>
        <v>#VALUE!</v>
      </c>
      <c r="W74" s="11" t="str">
        <f t="shared" si="11"/>
        <v/>
      </c>
      <c r="X74" s="8"/>
      <c r="AB74" s="138" t="s">
        <v>138</v>
      </c>
      <c r="AC74" s="138" t="s">
        <v>115</v>
      </c>
      <c r="AD74" s="138" t="str">
        <f t="shared" si="20"/>
        <v>KEN ΠΑΡΑΓΩΓΗ ΚΑΙ ΕΜΠΟΡΙΑ ΕΝΕΡΓΕΙΑΚΩΝ ΠΡΟΙΟΝΤΩΝΟικιακό</v>
      </c>
      <c r="AE74" s="138" t="e">
        <f t="shared" si="21"/>
        <v>#REF!</v>
      </c>
      <c r="AF74" s="138" t="e">
        <f t="shared" si="22"/>
        <v>#REF!</v>
      </c>
      <c r="AG74" s="138" t="e">
        <f t="shared" si="23"/>
        <v>#REF!</v>
      </c>
      <c r="AH74" s="138">
        <f t="shared" si="24"/>
        <v>0</v>
      </c>
      <c r="AI74" s="138">
        <v>0</v>
      </c>
      <c r="AJ74" s="138">
        <v>0</v>
      </c>
      <c r="AK74" s="138">
        <v>0</v>
      </c>
    </row>
    <row r="75" spans="1:37" ht="19.5" customHeight="1" outlineLevel="1" x14ac:dyDescent="0.3">
      <c r="A75" s="292"/>
      <c r="B75" s="100" t="s">
        <v>27</v>
      </c>
      <c r="C75" s="9" t="e">
        <f>#REF!</f>
        <v>#REF!</v>
      </c>
      <c r="D75" s="9" t="e">
        <f>#REF!</f>
        <v>#REF!</v>
      </c>
      <c r="E75" s="19">
        <f>SUM('1:2'!E75)</f>
        <v>113952568</v>
      </c>
      <c r="F75" s="24">
        <f>SUM('1:2'!F75)</f>
        <v>71433430</v>
      </c>
      <c r="G75" s="28">
        <f>SUM('1:2'!G75)</f>
        <v>67105.64</v>
      </c>
      <c r="H75" s="123">
        <f>SUM('1:2'!H75)</f>
        <v>67105.64</v>
      </c>
      <c r="I75" s="9" t="e">
        <f>#REF!</f>
        <v>#REF!</v>
      </c>
      <c r="J75" s="9" t="e">
        <f>#REF!</f>
        <v>#REF!</v>
      </c>
      <c r="K75" s="103">
        <f>SUM('1:2'!K75)</f>
        <v>0</v>
      </c>
      <c r="L75" s="70">
        <f>SUM('1:2'!L75)</f>
        <v>0</v>
      </c>
      <c r="M75" s="30">
        <f>SUM('1:2'!M75)</f>
        <v>0</v>
      </c>
      <c r="N75" s="83">
        <f>SUM('1:2'!N75)</f>
        <v>0</v>
      </c>
      <c r="O75" s="39" t="e">
        <f t="shared" si="25"/>
        <v>#REF!</v>
      </c>
      <c r="P75" s="10" t="e">
        <f t="shared" si="15"/>
        <v>#REF!</v>
      </c>
      <c r="Q75" s="131">
        <f t="shared" si="16"/>
        <v>113952568</v>
      </c>
      <c r="R75" s="70">
        <f t="shared" si="17"/>
        <v>71433430</v>
      </c>
      <c r="S75" s="30">
        <f t="shared" si="18"/>
        <v>67105.64</v>
      </c>
      <c r="T75" s="83">
        <f t="shared" si="19"/>
        <v>67105.64</v>
      </c>
      <c r="U75" s="11" t="str">
        <f>B74</f>
        <v>NRG TRADING HOUSE S.A.</v>
      </c>
      <c r="V75" s="138" t="s">
        <v>115</v>
      </c>
      <c r="W75" s="11" t="str">
        <f t="shared" ref="W75:W108" si="26">U75&amp;V75</f>
        <v>NRG TRADING HOUSE S.A.Οικιακό</v>
      </c>
      <c r="X75" s="11">
        <f>Q75</f>
        <v>113952568</v>
      </c>
      <c r="Y75" s="97" t="e">
        <f>O75</f>
        <v>#REF!</v>
      </c>
      <c r="Z75" s="97" t="e">
        <f>P75</f>
        <v>#REF!</v>
      </c>
      <c r="AB75" s="138" t="s">
        <v>138</v>
      </c>
      <c r="AC75" s="138" t="s">
        <v>117</v>
      </c>
      <c r="AD75" s="138" t="str">
        <f t="shared" si="20"/>
        <v>KEN ΠΑΡΑΓΩΓΗ ΚΑΙ ΕΜΠΟΡΙΑ ΕΝΕΡΓΕΙΑΚΩΝ ΠΡΟΙΟΝΤΩΝΕπαγγελματικό</v>
      </c>
      <c r="AE75" s="138" t="e">
        <f t="shared" si="21"/>
        <v>#REF!</v>
      </c>
      <c r="AF75" s="138" t="e">
        <f t="shared" si="22"/>
        <v>#REF!</v>
      </c>
      <c r="AG75" s="138" t="e">
        <f t="shared" si="23"/>
        <v>#REF!</v>
      </c>
      <c r="AH75" s="138">
        <f t="shared" si="24"/>
        <v>210350002</v>
      </c>
      <c r="AI75" s="138">
        <v>0</v>
      </c>
      <c r="AJ75" s="138">
        <v>0</v>
      </c>
      <c r="AK75" s="138">
        <v>0</v>
      </c>
    </row>
    <row r="76" spans="1:37" ht="19.5" customHeight="1" outlineLevel="1" x14ac:dyDescent="0.3">
      <c r="A76" s="292"/>
      <c r="B76" s="100" t="s">
        <v>28</v>
      </c>
      <c r="C76" s="9" t="e">
        <f>#REF!</f>
        <v>#REF!</v>
      </c>
      <c r="D76" s="9" t="e">
        <f>#REF!</f>
        <v>#REF!</v>
      </c>
      <c r="E76" s="19">
        <f>SUM('1:2'!E76)</f>
        <v>0</v>
      </c>
      <c r="F76" s="24">
        <f>SUM('1:2'!F76)</f>
        <v>0</v>
      </c>
      <c r="G76" s="28">
        <f>SUM('1:2'!G76)</f>
        <v>0</v>
      </c>
      <c r="H76" s="123">
        <f>SUM('1:2'!H76)</f>
        <v>0</v>
      </c>
      <c r="I76" s="9" t="e">
        <f>#REF!</f>
        <v>#REF!</v>
      </c>
      <c r="J76" s="9" t="e">
        <f>#REF!</f>
        <v>#REF!</v>
      </c>
      <c r="K76" s="70">
        <f>SUM('1:2'!K76)</f>
        <v>0</v>
      </c>
      <c r="L76" s="70">
        <f>SUM('1:2'!L76)</f>
        <v>0</v>
      </c>
      <c r="M76" s="30">
        <f>SUM('1:2'!M76)</f>
        <v>0</v>
      </c>
      <c r="N76" s="83">
        <f>SUM('1:2'!N76)</f>
        <v>0</v>
      </c>
      <c r="O76" s="39" t="e">
        <f t="shared" si="25"/>
        <v>#REF!</v>
      </c>
      <c r="P76" s="10" t="e">
        <f t="shared" si="15"/>
        <v>#REF!</v>
      </c>
      <c r="Q76" s="132">
        <f t="shared" si="16"/>
        <v>0</v>
      </c>
      <c r="R76" s="70">
        <f t="shared" si="17"/>
        <v>0</v>
      </c>
      <c r="S76" s="30">
        <f t="shared" si="18"/>
        <v>0</v>
      </c>
      <c r="T76" s="83">
        <f t="shared" si="19"/>
        <v>0</v>
      </c>
      <c r="U76" s="11" t="str">
        <f>U75</f>
        <v>NRG TRADING HOUSE S.A.</v>
      </c>
      <c r="V76" s="138" t="s">
        <v>117</v>
      </c>
      <c r="W76" s="11" t="str">
        <f t="shared" si="26"/>
        <v>NRG TRADING HOUSE S.A.Επαγγελματικό</v>
      </c>
      <c r="X76" s="98">
        <f>Q76</f>
        <v>0</v>
      </c>
      <c r="Y76" s="97" t="e">
        <f>O76</f>
        <v>#REF!</v>
      </c>
      <c r="Z76" s="97" t="e">
        <f>P76</f>
        <v>#REF!</v>
      </c>
      <c r="AB76" s="138" t="s">
        <v>138</v>
      </c>
      <c r="AC76" s="138" t="s">
        <v>119</v>
      </c>
      <c r="AD76" s="138" t="str">
        <f t="shared" si="20"/>
        <v>KEN ΠΑΡΑΓΩΓΗ ΚΑΙ ΕΜΠΟΡΙΑ ΕΝΕΡΓΕΙΑΚΩΝ ΠΡΟΙΟΝΤΩΝΒιομηχανικό</v>
      </c>
      <c r="AE76" s="138" t="e">
        <f t="shared" si="21"/>
        <v>#REF!</v>
      </c>
      <c r="AF76" s="138" t="e">
        <f t="shared" si="22"/>
        <v>#REF!</v>
      </c>
      <c r="AG76" s="138" t="e">
        <f t="shared" si="23"/>
        <v>#REF!</v>
      </c>
      <c r="AH76" s="138">
        <f t="shared" si="24"/>
        <v>186171660</v>
      </c>
      <c r="AI76" s="138">
        <v>0</v>
      </c>
      <c r="AJ76" s="138">
        <v>0</v>
      </c>
      <c r="AK76" s="138">
        <v>0</v>
      </c>
    </row>
    <row r="77" spans="1:37" ht="19.5" customHeight="1" outlineLevel="1" x14ac:dyDescent="0.3">
      <c r="A77" s="292"/>
      <c r="B77" s="101" t="s">
        <v>29</v>
      </c>
      <c r="C77" s="9" t="e">
        <f>#REF!</f>
        <v>#REF!</v>
      </c>
      <c r="D77" s="9" t="e">
        <f>#REF!</f>
        <v>#REF!</v>
      </c>
      <c r="E77" s="19">
        <f>SUM('1:2'!E77)</f>
        <v>0</v>
      </c>
      <c r="F77" s="24">
        <f>SUM('1:2'!F77)</f>
        <v>0</v>
      </c>
      <c r="G77" s="28">
        <f>SUM('1:2'!G77)</f>
        <v>0</v>
      </c>
      <c r="H77" s="123">
        <f>SUM('1:2'!H77)</f>
        <v>0</v>
      </c>
      <c r="I77" s="9" t="e">
        <f>#REF!</f>
        <v>#REF!</v>
      </c>
      <c r="J77" s="9" t="e">
        <f>#REF!</f>
        <v>#REF!</v>
      </c>
      <c r="K77" s="70">
        <f>SUM('1:2'!K77)</f>
        <v>0</v>
      </c>
      <c r="L77" s="70">
        <f>SUM('1:2'!L77)</f>
        <v>0</v>
      </c>
      <c r="M77" s="30">
        <f>SUM('1:2'!M77)</f>
        <v>0</v>
      </c>
      <c r="N77" s="83">
        <f>SUM('1:2'!N77)</f>
        <v>0</v>
      </c>
      <c r="O77" s="39" t="e">
        <f t="shared" si="25"/>
        <v>#REF!</v>
      </c>
      <c r="P77" s="10" t="e">
        <f t="shared" si="15"/>
        <v>#REF!</v>
      </c>
      <c r="Q77" s="132">
        <f t="shared" si="16"/>
        <v>0</v>
      </c>
      <c r="R77" s="70">
        <f t="shared" si="17"/>
        <v>0</v>
      </c>
      <c r="S77" s="30">
        <f t="shared" si="18"/>
        <v>0</v>
      </c>
      <c r="T77" s="83">
        <f t="shared" si="19"/>
        <v>0</v>
      </c>
      <c r="U77" s="11" t="str">
        <f>U75</f>
        <v>NRG TRADING HOUSE S.A.</v>
      </c>
      <c r="V77" s="138" t="s">
        <v>119</v>
      </c>
      <c r="W77" s="11" t="str">
        <f t="shared" si="26"/>
        <v>NRG TRADING HOUSE S.A.Βιομηχανικό</v>
      </c>
      <c r="X77" s="98">
        <f>Q77+Q78</f>
        <v>0</v>
      </c>
      <c r="Y77" s="97" t="e">
        <f>O77+O78</f>
        <v>#REF!</v>
      </c>
      <c r="Z77" s="97" t="e">
        <f>P77+P78</f>
        <v>#REF!</v>
      </c>
      <c r="AB77" s="138" t="s">
        <v>139</v>
      </c>
      <c r="AC77" s="138" t="s">
        <v>115</v>
      </c>
      <c r="AD77" s="138" t="str">
        <f t="shared" si="20"/>
        <v>ΠΕΤΡΟΓΚΑΖ Α.Ε.Οικιακό</v>
      </c>
      <c r="AE77" s="138" t="e">
        <f t="shared" si="21"/>
        <v>#REF!</v>
      </c>
      <c r="AF77" s="138" t="e">
        <f t="shared" si="22"/>
        <v>#REF!</v>
      </c>
      <c r="AG77" s="138" t="e">
        <f t="shared" si="23"/>
        <v>#REF!</v>
      </c>
      <c r="AH77" s="138">
        <f t="shared" si="24"/>
        <v>0</v>
      </c>
      <c r="AI77" s="138">
        <v>0</v>
      </c>
      <c r="AJ77" s="138">
        <v>0</v>
      </c>
      <c r="AK77" s="138">
        <v>0</v>
      </c>
    </row>
    <row r="78" spans="1:37" ht="19.5" customHeight="1" outlineLevel="1" x14ac:dyDescent="0.3">
      <c r="A78" s="292"/>
      <c r="B78" s="102" t="s">
        <v>30</v>
      </c>
      <c r="C78" s="9" t="e">
        <f>#REF!</f>
        <v>#REF!</v>
      </c>
      <c r="D78" s="9" t="e">
        <f>#REF!</f>
        <v>#REF!</v>
      </c>
      <c r="E78" s="19">
        <f>SUM('1:2'!E78)</f>
        <v>0</v>
      </c>
      <c r="F78" s="24">
        <f>SUM('1:2'!F78)</f>
        <v>0</v>
      </c>
      <c r="G78" s="28">
        <f>SUM('1:2'!G78)</f>
        <v>0</v>
      </c>
      <c r="H78" s="123">
        <f>SUM('1:2'!H78)</f>
        <v>0</v>
      </c>
      <c r="I78" s="9" t="e">
        <f>#REF!</f>
        <v>#REF!</v>
      </c>
      <c r="J78" s="9" t="e">
        <f>#REF!</f>
        <v>#REF!</v>
      </c>
      <c r="K78" s="70">
        <f>SUM('1:2'!K78)</f>
        <v>0</v>
      </c>
      <c r="L78" s="70">
        <f>SUM('1:2'!L78)</f>
        <v>0</v>
      </c>
      <c r="M78" s="30">
        <f>SUM('1:2'!M78)</f>
        <v>0</v>
      </c>
      <c r="N78" s="83">
        <f>SUM('1:2'!N78)</f>
        <v>0</v>
      </c>
      <c r="O78" s="39" t="e">
        <f t="shared" si="25"/>
        <v>#REF!</v>
      </c>
      <c r="P78" s="10" t="e">
        <f t="shared" si="15"/>
        <v>#REF!</v>
      </c>
      <c r="Q78" s="132">
        <f t="shared" si="16"/>
        <v>0</v>
      </c>
      <c r="R78" s="70">
        <f t="shared" si="17"/>
        <v>0</v>
      </c>
      <c r="S78" s="30">
        <f t="shared" si="18"/>
        <v>0</v>
      </c>
      <c r="T78" s="83">
        <f t="shared" si="19"/>
        <v>0</v>
      </c>
      <c r="W78" s="11" t="str">
        <f t="shared" si="26"/>
        <v/>
      </c>
      <c r="X78" s="12"/>
      <c r="AB78" s="138" t="s">
        <v>139</v>
      </c>
      <c r="AC78" s="138" t="s">
        <v>117</v>
      </c>
      <c r="AD78" s="138" t="str">
        <f t="shared" si="20"/>
        <v>ΠΕΤΡΟΓΚΑΖ Α.Ε.Επαγγελματικό</v>
      </c>
      <c r="AE78" s="138" t="e">
        <f t="shared" si="21"/>
        <v>#REF!</v>
      </c>
      <c r="AF78" s="138" t="e">
        <f t="shared" si="22"/>
        <v>#REF!</v>
      </c>
      <c r="AG78" s="138" t="e">
        <f t="shared" si="23"/>
        <v>#REF!</v>
      </c>
      <c r="AH78" s="138">
        <f t="shared" si="24"/>
        <v>0</v>
      </c>
      <c r="AI78" s="138">
        <v>0</v>
      </c>
      <c r="AJ78" s="138">
        <v>0</v>
      </c>
      <c r="AK78" s="138">
        <v>0</v>
      </c>
    </row>
    <row r="79" spans="1:37" ht="62.4" outlineLevel="1" x14ac:dyDescent="0.3">
      <c r="A79" s="291">
        <v>16</v>
      </c>
      <c r="B79" s="105" t="s">
        <v>140</v>
      </c>
      <c r="C79" s="9" t="e">
        <f>#REF!</f>
        <v>#REF!</v>
      </c>
      <c r="D79" s="9" t="e">
        <f>#REF!</f>
        <v>#REF!</v>
      </c>
      <c r="E79" s="18">
        <f>SUM(E80:E83)</f>
        <v>264418392</v>
      </c>
      <c r="F79" s="18" t="e">
        <f>E79/(C79+D79)</f>
        <v>#REF!</v>
      </c>
      <c r="G79" s="27">
        <f>SUM(G80:G83)</f>
        <v>2975851.7</v>
      </c>
      <c r="H79" s="29" t="str">
        <f t="shared" si="12"/>
        <v/>
      </c>
      <c r="I79" s="9" t="e">
        <f>#REF!</f>
        <v>#REF!</v>
      </c>
      <c r="J79" s="9" t="e">
        <f>#REF!</f>
        <v>#REF!</v>
      </c>
      <c r="K79" s="14">
        <f>SUM(K80:K83)</f>
        <v>132103270</v>
      </c>
      <c r="L79" s="67" t="str">
        <f t="shared" si="13"/>
        <v/>
      </c>
      <c r="M79" s="67">
        <f>SUM(M80:M83)</f>
        <v>1717670.84</v>
      </c>
      <c r="N79" s="29" t="e">
        <f>M79/(I79+J79)</f>
        <v>#REF!</v>
      </c>
      <c r="O79" s="40" t="e">
        <f t="shared" si="25"/>
        <v>#REF!</v>
      </c>
      <c r="P79" s="14" t="e">
        <f t="shared" si="15"/>
        <v>#REF!</v>
      </c>
      <c r="Q79" s="133">
        <f t="shared" si="16"/>
        <v>396521662</v>
      </c>
      <c r="R79" s="67" t="e">
        <f t="shared" si="17"/>
        <v>#REF!</v>
      </c>
      <c r="S79" s="67">
        <f t="shared" si="18"/>
        <v>4693522.54</v>
      </c>
      <c r="T79" s="29" t="e">
        <f t="shared" si="19"/>
        <v>#VALUE!</v>
      </c>
      <c r="W79" s="11" t="str">
        <f t="shared" si="26"/>
        <v/>
      </c>
      <c r="X79" s="8"/>
      <c r="AB79" s="138" t="s">
        <v>139</v>
      </c>
      <c r="AC79" s="138" t="s">
        <v>119</v>
      </c>
      <c r="AD79" s="138" t="str">
        <f t="shared" si="20"/>
        <v>ΠΕΤΡΟΓΚΑΖ Α.Ε.Βιομηχανικό</v>
      </c>
      <c r="AE79" s="138" t="e">
        <f t="shared" si="21"/>
        <v>#REF!</v>
      </c>
      <c r="AF79" s="138" t="e">
        <f t="shared" si="22"/>
        <v>#REF!</v>
      </c>
      <c r="AG79" s="138" t="e">
        <f t="shared" si="23"/>
        <v>#REF!</v>
      </c>
      <c r="AH79" s="138">
        <f t="shared" si="24"/>
        <v>148593080</v>
      </c>
      <c r="AI79" s="138">
        <v>0</v>
      </c>
      <c r="AJ79" s="138">
        <v>0</v>
      </c>
      <c r="AK79" s="138">
        <v>0</v>
      </c>
    </row>
    <row r="80" spans="1:37" ht="19.5" customHeight="1" outlineLevel="1" x14ac:dyDescent="0.3">
      <c r="A80" s="292"/>
      <c r="B80" s="100" t="s">
        <v>27</v>
      </c>
      <c r="C80" s="9" t="e">
        <f>#REF!</f>
        <v>#REF!</v>
      </c>
      <c r="D80" s="9" t="e">
        <f>#REF!</f>
        <v>#REF!</v>
      </c>
      <c r="E80" s="19">
        <f>SUM('1:2'!E80)</f>
        <v>0</v>
      </c>
      <c r="F80" s="24">
        <f>SUM('1:2'!F80)</f>
        <v>0</v>
      </c>
      <c r="G80" s="28">
        <f>SUM('1:2'!G80)</f>
        <v>0</v>
      </c>
      <c r="H80" s="123">
        <f>SUM('1:2'!H80)</f>
        <v>0</v>
      </c>
      <c r="I80" s="9" t="e">
        <f>#REF!</f>
        <v>#REF!</v>
      </c>
      <c r="J80" s="9" t="e">
        <f>#REF!</f>
        <v>#REF!</v>
      </c>
      <c r="K80" s="103">
        <f>SUM('1:2'!K80)</f>
        <v>0</v>
      </c>
      <c r="L80" s="70">
        <f>SUM('1:2'!L80)</f>
        <v>0</v>
      </c>
      <c r="M80" s="30">
        <f>SUM('1:2'!M80)</f>
        <v>0</v>
      </c>
      <c r="N80" s="83">
        <f>SUM('1:2'!N80)</f>
        <v>0</v>
      </c>
      <c r="O80" s="39" t="e">
        <f t="shared" si="25"/>
        <v>#REF!</v>
      </c>
      <c r="P80" s="70" t="e">
        <f t="shared" si="15"/>
        <v>#REF!</v>
      </c>
      <c r="Q80" s="131">
        <f t="shared" si="16"/>
        <v>0</v>
      </c>
      <c r="R80" s="70">
        <f t="shared" si="17"/>
        <v>0</v>
      </c>
      <c r="S80" s="30">
        <f t="shared" si="18"/>
        <v>0</v>
      </c>
      <c r="T80" s="83">
        <f t="shared" si="19"/>
        <v>0</v>
      </c>
      <c r="U80" s="138" t="s">
        <v>138</v>
      </c>
      <c r="V80" s="138" t="s">
        <v>115</v>
      </c>
      <c r="W80" s="11" t="str">
        <f t="shared" si="26"/>
        <v>KEN ΠΑΡΑΓΩΓΗ ΚΑΙ ΕΜΠΟΡΙΑ ΕΝΕΡΓΕΙΑΚΩΝ ΠΡΟΙΟΝΤΩΝΟικιακό</v>
      </c>
      <c r="X80" s="11">
        <f>Q80</f>
        <v>0</v>
      </c>
      <c r="Y80" s="97" t="e">
        <f>O80</f>
        <v>#REF!</v>
      </c>
      <c r="Z80" s="97" t="e">
        <f>P80</f>
        <v>#REF!</v>
      </c>
      <c r="AB80" s="138" t="s">
        <v>141</v>
      </c>
      <c r="AC80" s="138" t="s">
        <v>115</v>
      </c>
      <c r="AD80" s="138" t="str">
        <f t="shared" si="20"/>
        <v>ΕΛΙΝΟΙΛ ΕΛΛΗΝΙΚΗ ΕΤΑΙΡΕΙΑ ΠΕΤΡΕΛΑΙΩΝ Α.Ε.Οικιακό</v>
      </c>
      <c r="AE80" s="138" t="e">
        <f t="shared" si="21"/>
        <v>#REF!</v>
      </c>
      <c r="AF80" s="138" t="e">
        <f t="shared" si="22"/>
        <v>#REF!</v>
      </c>
      <c r="AG80" s="138" t="e">
        <f t="shared" si="23"/>
        <v>#REF!</v>
      </c>
      <c r="AH80" s="138">
        <f t="shared" si="24"/>
        <v>24175774</v>
      </c>
      <c r="AI80" s="138">
        <v>0</v>
      </c>
      <c r="AJ80" s="138">
        <v>0</v>
      </c>
      <c r="AK80" s="138">
        <v>0</v>
      </c>
    </row>
    <row r="81" spans="1:37" ht="19.5" customHeight="1" outlineLevel="1" x14ac:dyDescent="0.3">
      <c r="A81" s="292"/>
      <c r="B81" s="100" t="s">
        <v>28</v>
      </c>
      <c r="C81" s="9" t="e">
        <f>#REF!</f>
        <v>#REF!</v>
      </c>
      <c r="D81" s="9" t="e">
        <f>#REF!</f>
        <v>#REF!</v>
      </c>
      <c r="E81" s="19">
        <f>SUM('1:2'!E81)</f>
        <v>144076888</v>
      </c>
      <c r="F81" s="24">
        <f>SUM('1:2'!F81)</f>
        <v>44883.502183214267</v>
      </c>
      <c r="G81" s="28">
        <f>SUM('1:2'!G81)</f>
        <v>1495205.68</v>
      </c>
      <c r="H81" s="123">
        <f>SUM('1:2'!H81)</f>
        <v>9746299.5304447804</v>
      </c>
      <c r="I81" s="9" t="e">
        <f>#REF!</f>
        <v>#REF!</v>
      </c>
      <c r="J81" s="9" t="e">
        <f>#REF!</f>
        <v>#REF!</v>
      </c>
      <c r="K81" s="70">
        <f>SUM('1:2'!K81)</f>
        <v>66273114</v>
      </c>
      <c r="L81" s="70">
        <f>SUM('1:2'!L81)</f>
        <v>9304.2288743079298</v>
      </c>
      <c r="M81" s="30">
        <f>SUM('1:2'!M81)</f>
        <v>859432.56</v>
      </c>
      <c r="N81" s="83">
        <f>SUM('1:2'!N81)</f>
        <v>908535.66231822793</v>
      </c>
      <c r="O81" s="39" t="e">
        <f t="shared" si="25"/>
        <v>#REF!</v>
      </c>
      <c r="P81" s="70" t="e">
        <f t="shared" si="15"/>
        <v>#REF!</v>
      </c>
      <c r="Q81" s="132">
        <f t="shared" si="16"/>
        <v>210350002</v>
      </c>
      <c r="R81" s="70">
        <f t="shared" si="17"/>
        <v>54187.731057522193</v>
      </c>
      <c r="S81" s="30">
        <f t="shared" si="18"/>
        <v>2354638.2400000002</v>
      </c>
      <c r="T81" s="83">
        <f t="shared" si="19"/>
        <v>10654835.192763008</v>
      </c>
      <c r="U81" s="138" t="s">
        <v>138</v>
      </c>
      <c r="V81" s="138" t="s">
        <v>117</v>
      </c>
      <c r="W81" s="11" t="str">
        <f t="shared" si="26"/>
        <v>KEN ΠΑΡΑΓΩΓΗ ΚΑΙ ΕΜΠΟΡΙΑ ΕΝΕΡΓΕΙΑΚΩΝ ΠΡΟΙΟΝΤΩΝΕπαγγελματικό</v>
      </c>
      <c r="X81" s="98">
        <f>Q81</f>
        <v>210350002</v>
      </c>
      <c r="Y81" s="97" t="e">
        <f>O81</f>
        <v>#REF!</v>
      </c>
      <c r="Z81" s="97" t="e">
        <f>P81</f>
        <v>#REF!</v>
      </c>
      <c r="AB81" s="138" t="s">
        <v>141</v>
      </c>
      <c r="AC81" s="138" t="s">
        <v>117</v>
      </c>
      <c r="AD81" s="138" t="str">
        <f t="shared" si="20"/>
        <v>ΕΛΙΝΟΙΛ ΕΛΛΗΝΙΚΗ ΕΤΑΙΡΕΙΑ ΠΕΤΡΕΛΑΙΩΝ Α.Ε.Επαγγελματικό</v>
      </c>
      <c r="AE81" s="138" t="e">
        <f t="shared" si="21"/>
        <v>#REF!</v>
      </c>
      <c r="AF81" s="138" t="e">
        <f t="shared" si="22"/>
        <v>#REF!</v>
      </c>
      <c r="AG81" s="138" t="e">
        <f t="shared" si="23"/>
        <v>#REF!</v>
      </c>
      <c r="AH81" s="138">
        <f t="shared" si="24"/>
        <v>0</v>
      </c>
      <c r="AI81" s="138">
        <v>0</v>
      </c>
      <c r="AJ81" s="138">
        <v>0</v>
      </c>
      <c r="AK81" s="138">
        <v>0</v>
      </c>
    </row>
    <row r="82" spans="1:37" ht="19.5" customHeight="1" outlineLevel="1" x14ac:dyDescent="0.3">
      <c r="A82" s="292"/>
      <c r="B82" s="101" t="s">
        <v>29</v>
      </c>
      <c r="C82" s="9" t="e">
        <f>#REF!</f>
        <v>#REF!</v>
      </c>
      <c r="D82" s="9" t="e">
        <f>#REF!</f>
        <v>#REF!</v>
      </c>
      <c r="E82" s="19">
        <f>SUM('1:2'!E82)</f>
        <v>111445738</v>
      </c>
      <c r="F82" s="24">
        <f>SUM('1:2'!F82)</f>
        <v>42688.249687325369</v>
      </c>
      <c r="G82" s="28">
        <f>SUM('1:2'!G82)</f>
        <v>1400136.9600000002</v>
      </c>
      <c r="H82" s="123">
        <f>SUM('1:2'!H82)</f>
        <v>4538563.8937564092</v>
      </c>
      <c r="I82" s="9" t="e">
        <f>#REF!</f>
        <v>#REF!</v>
      </c>
      <c r="J82" s="9" t="e">
        <f>#REF!</f>
        <v>#REF!</v>
      </c>
      <c r="K82" s="70">
        <f>SUM('1:2'!K82)</f>
        <v>56503746</v>
      </c>
      <c r="L82" s="70">
        <f>SUM('1:2'!L82)</f>
        <v>8912.9464942793475</v>
      </c>
      <c r="M82" s="30">
        <f>SUM('1:2'!M82)</f>
        <v>809154.00000000012</v>
      </c>
      <c r="N82" s="83">
        <f>SUM('1:2'!N82)</f>
        <v>13954.168728234115</v>
      </c>
      <c r="O82" s="39" t="e">
        <f t="shared" si="25"/>
        <v>#REF!</v>
      </c>
      <c r="P82" s="70" t="e">
        <f t="shared" si="15"/>
        <v>#REF!</v>
      </c>
      <c r="Q82" s="132">
        <f t="shared" si="16"/>
        <v>167949484</v>
      </c>
      <c r="R82" s="70">
        <f t="shared" si="17"/>
        <v>51601.196181604719</v>
      </c>
      <c r="S82" s="30">
        <f t="shared" si="18"/>
        <v>2209290.9600000004</v>
      </c>
      <c r="T82" s="83">
        <f t="shared" si="19"/>
        <v>4552518.0624846434</v>
      </c>
      <c r="U82" s="138" t="s">
        <v>138</v>
      </c>
      <c r="V82" s="138" t="s">
        <v>119</v>
      </c>
      <c r="W82" s="11" t="str">
        <f t="shared" si="26"/>
        <v>KEN ΠΑΡΑΓΩΓΗ ΚΑΙ ΕΜΠΟΡΙΑ ΕΝΕΡΓΕΙΑΚΩΝ ΠΡΟΙΟΝΤΩΝΒιομηχανικό</v>
      </c>
      <c r="X82" s="98">
        <f>Q82+Q83</f>
        <v>186171660</v>
      </c>
      <c r="Y82" s="97" t="e">
        <f>O82+O83</f>
        <v>#REF!</v>
      </c>
      <c r="Z82" s="97" t="e">
        <f>P82+P83</f>
        <v>#REF!</v>
      </c>
      <c r="AB82" s="138" t="s">
        <v>141</v>
      </c>
      <c r="AC82" s="138" t="s">
        <v>119</v>
      </c>
      <c r="AD82" s="138" t="str">
        <f t="shared" si="20"/>
        <v>ΕΛΙΝΟΙΛ ΕΛΛΗΝΙΚΗ ΕΤΑΙΡΕΙΑ ΠΕΤΡΕΛΑΙΩΝ Α.Ε.Βιομηχανικό</v>
      </c>
      <c r="AE82" s="138" t="e">
        <f t="shared" si="21"/>
        <v>#REF!</v>
      </c>
      <c r="AF82" s="138" t="e">
        <f t="shared" si="22"/>
        <v>#REF!</v>
      </c>
      <c r="AG82" s="138" t="e">
        <f t="shared" si="23"/>
        <v>#REF!</v>
      </c>
      <c r="AH82" s="138">
        <f t="shared" si="24"/>
        <v>0</v>
      </c>
      <c r="AI82" s="138">
        <v>0</v>
      </c>
      <c r="AJ82" s="138">
        <v>0</v>
      </c>
      <c r="AK82" s="138">
        <v>0</v>
      </c>
    </row>
    <row r="83" spans="1:37" ht="19.5" customHeight="1" outlineLevel="1" x14ac:dyDescent="0.3">
      <c r="A83" s="292"/>
      <c r="B83" s="102" t="s">
        <v>30</v>
      </c>
      <c r="C83" s="9" t="e">
        <f>#REF!</f>
        <v>#REF!</v>
      </c>
      <c r="D83" s="9" t="e">
        <f>#REF!</f>
        <v>#REF!</v>
      </c>
      <c r="E83" s="19">
        <f>SUM('1:2'!E83)</f>
        <v>8895766</v>
      </c>
      <c r="F83" s="24">
        <f>SUM('1:2'!F83)</f>
        <v>27498.449961113802</v>
      </c>
      <c r="G83" s="28">
        <f>SUM('1:2'!G83)</f>
        <v>80509.060000000012</v>
      </c>
      <c r="H83" s="123">
        <f>SUM('1:2'!H83)</f>
        <v>1024158.8912089582</v>
      </c>
      <c r="I83" s="9" t="e">
        <f>#REF!</f>
        <v>#REF!</v>
      </c>
      <c r="J83" s="9" t="e">
        <f>#REF!</f>
        <v>#REF!</v>
      </c>
      <c r="K83" s="70">
        <f>SUM('1:2'!K83)</f>
        <v>9326410</v>
      </c>
      <c r="L83" s="70">
        <f>SUM('1:2'!L83)</f>
        <v>22787.866157945737</v>
      </c>
      <c r="M83" s="30">
        <f>SUM('1:2'!M83)</f>
        <v>49084.28</v>
      </c>
      <c r="N83" s="83">
        <f>SUM('1:2'!N83)</f>
        <v>382.58032218992247</v>
      </c>
      <c r="O83" s="39" t="e">
        <f t="shared" si="25"/>
        <v>#REF!</v>
      </c>
      <c r="P83" s="70" t="e">
        <f t="shared" si="15"/>
        <v>#REF!</v>
      </c>
      <c r="Q83" s="132">
        <f t="shared" si="16"/>
        <v>18222176</v>
      </c>
      <c r="R83" s="70">
        <f t="shared" si="17"/>
        <v>50286.316119059542</v>
      </c>
      <c r="S83" s="30">
        <f t="shared" si="18"/>
        <v>129593.34000000001</v>
      </c>
      <c r="T83" s="83">
        <f t="shared" si="19"/>
        <v>1024541.4715311482</v>
      </c>
      <c r="W83" s="11" t="str">
        <f t="shared" si="26"/>
        <v/>
      </c>
      <c r="X83" s="15"/>
      <c r="AB83" s="138" t="s">
        <v>142</v>
      </c>
      <c r="AC83" s="138" t="s">
        <v>115</v>
      </c>
      <c r="AD83" s="138" t="str">
        <f t="shared" si="20"/>
        <v>Supplier 7Οικιακό</v>
      </c>
      <c r="AE83" s="138">
        <f t="shared" si="21"/>
        <v>0</v>
      </c>
      <c r="AF83" s="138">
        <f t="shared" si="22"/>
        <v>0</v>
      </c>
      <c r="AG83" s="138">
        <f t="shared" si="23"/>
        <v>0</v>
      </c>
      <c r="AH83" s="138">
        <f t="shared" si="24"/>
        <v>0</v>
      </c>
      <c r="AI83" s="138">
        <v>0</v>
      </c>
      <c r="AJ83" s="138">
        <v>0</v>
      </c>
      <c r="AK83" s="138">
        <v>0</v>
      </c>
    </row>
    <row r="84" spans="1:37" ht="36" customHeight="1" outlineLevel="1" x14ac:dyDescent="0.3">
      <c r="A84" s="291">
        <v>17</v>
      </c>
      <c r="B84" s="105" t="s">
        <v>35</v>
      </c>
      <c r="C84" s="9" t="e">
        <f>#REF!</f>
        <v>#REF!</v>
      </c>
      <c r="D84" s="9" t="e">
        <f>#REF!</f>
        <v>#REF!</v>
      </c>
      <c r="E84" s="18">
        <f>SUM(E85:E88)</f>
        <v>23732816</v>
      </c>
      <c r="F84" s="18" t="e">
        <f>E84/(C84+D84)</f>
        <v>#REF!</v>
      </c>
      <c r="G84" s="27">
        <f>SUM(G85:G88)</f>
        <v>14559.08</v>
      </c>
      <c r="H84" s="29" t="str">
        <f t="shared" si="12"/>
        <v/>
      </c>
      <c r="I84" s="9" t="e">
        <f>#REF!</f>
        <v>#REF!</v>
      </c>
      <c r="J84" s="9" t="e">
        <f>#REF!</f>
        <v>#REF!</v>
      </c>
      <c r="K84" s="14">
        <f>SUM(K85:K88)</f>
        <v>442958</v>
      </c>
      <c r="L84" s="67" t="str">
        <f t="shared" si="13"/>
        <v/>
      </c>
      <c r="M84" s="67">
        <f>SUM(M85:M88)</f>
        <v>1194.2799999999997</v>
      </c>
      <c r="N84" s="29" t="e">
        <f>M84/(I84+J84)</f>
        <v>#REF!</v>
      </c>
      <c r="O84" s="40" t="e">
        <f t="shared" si="25"/>
        <v>#REF!</v>
      </c>
      <c r="P84" s="13" t="e">
        <f t="shared" si="15"/>
        <v>#REF!</v>
      </c>
      <c r="Q84" s="133">
        <f t="shared" si="16"/>
        <v>24175774</v>
      </c>
      <c r="R84" s="67" t="e">
        <f t="shared" si="17"/>
        <v>#REF!</v>
      </c>
      <c r="S84" s="67">
        <f t="shared" si="18"/>
        <v>15753.36</v>
      </c>
      <c r="T84" s="29" t="e">
        <f t="shared" si="19"/>
        <v>#VALUE!</v>
      </c>
      <c r="W84" s="11" t="str">
        <f t="shared" si="26"/>
        <v/>
      </c>
      <c r="X84" s="8"/>
      <c r="AB84" s="138" t="s">
        <v>142</v>
      </c>
      <c r="AC84" s="138" t="s">
        <v>117</v>
      </c>
      <c r="AD84" s="138" t="str">
        <f t="shared" si="20"/>
        <v>Supplier 7Επαγγελματικό</v>
      </c>
      <c r="AE84" s="138">
        <f t="shared" si="21"/>
        <v>0</v>
      </c>
      <c r="AF84" s="138">
        <f t="shared" si="22"/>
        <v>0</v>
      </c>
      <c r="AG84" s="138">
        <f t="shared" si="23"/>
        <v>0</v>
      </c>
      <c r="AH84" s="138">
        <f t="shared" si="24"/>
        <v>0</v>
      </c>
      <c r="AI84" s="138">
        <v>0</v>
      </c>
      <c r="AJ84" s="138">
        <v>0</v>
      </c>
      <c r="AK84" s="138">
        <v>0</v>
      </c>
    </row>
    <row r="85" spans="1:37" ht="19.5" customHeight="1" outlineLevel="1" x14ac:dyDescent="0.3">
      <c r="A85" s="292"/>
      <c r="B85" s="100" t="s">
        <v>27</v>
      </c>
      <c r="C85" s="9" t="e">
        <f>#REF!</f>
        <v>#REF!</v>
      </c>
      <c r="D85" s="9" t="e">
        <f>#REF!</f>
        <v>#REF!</v>
      </c>
      <c r="E85" s="95">
        <f>SUM('1:2'!E85)</f>
        <v>23732816</v>
      </c>
      <c r="F85" s="24">
        <f>SUM('1:2'!F85)</f>
        <v>13717112</v>
      </c>
      <c r="G85" s="28">
        <f>SUM('1:2'!G85)</f>
        <v>14559.08</v>
      </c>
      <c r="H85" s="123">
        <f>SUM('1:2'!H85)</f>
        <v>4198497.08</v>
      </c>
      <c r="I85" s="9" t="e">
        <f>#REF!</f>
        <v>#REF!</v>
      </c>
      <c r="J85" s="9" t="e">
        <f>#REF!</f>
        <v>#REF!</v>
      </c>
      <c r="K85" s="103">
        <f>SUM('1:2'!K85)</f>
        <v>442958</v>
      </c>
      <c r="L85" s="70">
        <f>SUM('1:2'!L85)</f>
        <v>442964</v>
      </c>
      <c r="M85" s="30">
        <f>SUM('1:2'!M85)</f>
        <v>1194.2799999999997</v>
      </c>
      <c r="N85" s="83">
        <f>SUM('1:2'!N85)</f>
        <v>895770.28</v>
      </c>
      <c r="O85" s="39" t="e">
        <f t="shared" si="25"/>
        <v>#REF!</v>
      </c>
      <c r="P85" s="10" t="e">
        <f t="shared" si="15"/>
        <v>#REF!</v>
      </c>
      <c r="Q85" s="131">
        <f t="shared" si="16"/>
        <v>24175774</v>
      </c>
      <c r="R85" s="70">
        <f t="shared" si="17"/>
        <v>14160076</v>
      </c>
      <c r="S85" s="30">
        <f t="shared" si="18"/>
        <v>15753.36</v>
      </c>
      <c r="T85" s="83">
        <f t="shared" si="19"/>
        <v>5094267.3600000003</v>
      </c>
      <c r="U85" s="138" t="s">
        <v>141</v>
      </c>
      <c r="V85" s="138" t="s">
        <v>115</v>
      </c>
      <c r="W85" s="11" t="str">
        <f t="shared" si="26"/>
        <v>ΕΛΙΝΟΙΛ ΕΛΛΗΝΙΚΗ ΕΤΑΙΡΕΙΑ ΠΕΤΡΕΛΑΙΩΝ Α.Ε.Οικιακό</v>
      </c>
      <c r="X85" s="11">
        <f>Q85</f>
        <v>24175774</v>
      </c>
      <c r="Y85" s="97" t="e">
        <f>O85</f>
        <v>#REF!</v>
      </c>
      <c r="Z85" s="97" t="e">
        <f>P85</f>
        <v>#REF!</v>
      </c>
      <c r="AB85" s="138" t="s">
        <v>142</v>
      </c>
      <c r="AC85" s="138" t="s">
        <v>119</v>
      </c>
      <c r="AD85" s="138" t="str">
        <f t="shared" si="20"/>
        <v>Supplier 7Βιομηχανικό</v>
      </c>
      <c r="AE85" s="138">
        <f t="shared" si="21"/>
        <v>0</v>
      </c>
      <c r="AF85" s="138">
        <f t="shared" si="22"/>
        <v>0</v>
      </c>
      <c r="AG85" s="138">
        <f t="shared" si="23"/>
        <v>0</v>
      </c>
      <c r="AH85" s="138">
        <f t="shared" si="24"/>
        <v>0</v>
      </c>
      <c r="AI85" s="138">
        <v>0</v>
      </c>
      <c r="AJ85" s="138">
        <v>0</v>
      </c>
      <c r="AK85" s="138">
        <v>0</v>
      </c>
    </row>
    <row r="86" spans="1:37" ht="19.5" customHeight="1" outlineLevel="1" x14ac:dyDescent="0.3">
      <c r="A86" s="292"/>
      <c r="B86" s="100" t="s">
        <v>28</v>
      </c>
      <c r="C86" s="9" t="e">
        <f>#REF!</f>
        <v>#REF!</v>
      </c>
      <c r="D86" s="9" t="e">
        <f>#REF!</f>
        <v>#REF!</v>
      </c>
      <c r="E86" s="19">
        <f>SUM('1:2'!E86)</f>
        <v>0</v>
      </c>
      <c r="F86" s="24">
        <f>SUM('1:2'!F86)</f>
        <v>0</v>
      </c>
      <c r="G86" s="28">
        <f>SUM('1:2'!G86)</f>
        <v>0</v>
      </c>
      <c r="H86" s="123">
        <f>SUM('1:2'!H86)</f>
        <v>0</v>
      </c>
      <c r="I86" s="9" t="e">
        <f>#REF!</f>
        <v>#REF!</v>
      </c>
      <c r="J86" s="9" t="e">
        <f>#REF!</f>
        <v>#REF!</v>
      </c>
      <c r="K86" s="70">
        <f>SUM('1:2'!K86)</f>
        <v>0</v>
      </c>
      <c r="L86" s="70">
        <f>SUM('1:2'!L86)</f>
        <v>0</v>
      </c>
      <c r="M86" s="30">
        <f>SUM('1:2'!M86)</f>
        <v>0</v>
      </c>
      <c r="N86" s="83">
        <f>SUM('1:2'!N86)</f>
        <v>0</v>
      </c>
      <c r="O86" s="39" t="e">
        <f t="shared" si="25"/>
        <v>#REF!</v>
      </c>
      <c r="P86" s="10" t="e">
        <f t="shared" si="15"/>
        <v>#REF!</v>
      </c>
      <c r="Q86" s="132">
        <f t="shared" si="16"/>
        <v>0</v>
      </c>
      <c r="R86" s="70">
        <f t="shared" si="17"/>
        <v>0</v>
      </c>
      <c r="S86" s="30">
        <f t="shared" si="18"/>
        <v>0</v>
      </c>
      <c r="T86" s="83">
        <f t="shared" si="19"/>
        <v>0</v>
      </c>
      <c r="U86" s="138" t="s">
        <v>141</v>
      </c>
      <c r="V86" s="138" t="s">
        <v>117</v>
      </c>
      <c r="W86" s="11" t="str">
        <f t="shared" si="26"/>
        <v>ΕΛΙΝΟΙΛ ΕΛΛΗΝΙΚΗ ΕΤΑΙΡΕΙΑ ΠΕΤΡΕΛΑΙΩΝ Α.Ε.Επαγγελματικό</v>
      </c>
      <c r="X86" s="98">
        <f>Q86</f>
        <v>0</v>
      </c>
      <c r="Y86" s="97" t="e">
        <f>O86</f>
        <v>#REF!</v>
      </c>
      <c r="Z86" s="97" t="e">
        <f>P86</f>
        <v>#REF!</v>
      </c>
      <c r="AB86" s="138" t="s">
        <v>143</v>
      </c>
      <c r="AC86" s="138" t="s">
        <v>115</v>
      </c>
      <c r="AD86" s="138" t="str">
        <f t="shared" si="20"/>
        <v>Supplier 8Οικιακό</v>
      </c>
      <c r="AE86" s="138">
        <f t="shared" si="21"/>
        <v>0</v>
      </c>
      <c r="AF86" s="138">
        <f t="shared" si="22"/>
        <v>0</v>
      </c>
      <c r="AG86" s="138">
        <f t="shared" si="23"/>
        <v>0</v>
      </c>
      <c r="AH86" s="138">
        <f t="shared" si="24"/>
        <v>0</v>
      </c>
      <c r="AI86" s="138">
        <v>0</v>
      </c>
      <c r="AJ86" s="138">
        <v>0</v>
      </c>
      <c r="AK86" s="138">
        <v>0</v>
      </c>
    </row>
    <row r="87" spans="1:37" ht="19.5" customHeight="1" outlineLevel="1" x14ac:dyDescent="0.3">
      <c r="A87" s="292"/>
      <c r="B87" s="101" t="s">
        <v>29</v>
      </c>
      <c r="C87" s="9" t="e">
        <f>#REF!</f>
        <v>#REF!</v>
      </c>
      <c r="D87" s="9" t="e">
        <f>#REF!</f>
        <v>#REF!</v>
      </c>
      <c r="E87" s="43">
        <f>SUM('1:2'!E87)</f>
        <v>0</v>
      </c>
      <c r="F87" s="24">
        <f>SUM('1:2'!F87)</f>
        <v>0</v>
      </c>
      <c r="G87" s="28">
        <f>SUM('1:2'!G87)</f>
        <v>0</v>
      </c>
      <c r="H87" s="123">
        <f>SUM('1:2'!H87)</f>
        <v>0</v>
      </c>
      <c r="I87" s="9" t="e">
        <f>#REF!</f>
        <v>#REF!</v>
      </c>
      <c r="J87" s="9" t="e">
        <f>#REF!</f>
        <v>#REF!</v>
      </c>
      <c r="K87" s="70">
        <f>SUM('1:2'!K87)</f>
        <v>0</v>
      </c>
      <c r="L87" s="70">
        <f>SUM('1:2'!L87)</f>
        <v>0</v>
      </c>
      <c r="M87" s="30">
        <f>SUM('1:2'!M87)</f>
        <v>0</v>
      </c>
      <c r="N87" s="83">
        <f>SUM('1:2'!N87)</f>
        <v>0</v>
      </c>
      <c r="O87" s="39" t="e">
        <f t="shared" si="25"/>
        <v>#REF!</v>
      </c>
      <c r="P87" s="10" t="e">
        <f t="shared" si="15"/>
        <v>#REF!</v>
      </c>
      <c r="Q87" s="132">
        <f t="shared" si="16"/>
        <v>0</v>
      </c>
      <c r="R87" s="70">
        <f t="shared" si="17"/>
        <v>0</v>
      </c>
      <c r="S87" s="30">
        <f t="shared" si="18"/>
        <v>0</v>
      </c>
      <c r="T87" s="83">
        <f t="shared" si="19"/>
        <v>0</v>
      </c>
      <c r="U87" s="138" t="s">
        <v>141</v>
      </c>
      <c r="V87" s="138" t="s">
        <v>119</v>
      </c>
      <c r="W87" s="11" t="str">
        <f t="shared" si="26"/>
        <v>ΕΛΙΝΟΙΛ ΕΛΛΗΝΙΚΗ ΕΤΑΙΡΕΙΑ ΠΕΤΡΕΛΑΙΩΝ Α.Ε.Βιομηχανικό</v>
      </c>
      <c r="X87" s="98">
        <f>Q87+Q88</f>
        <v>0</v>
      </c>
      <c r="Y87" s="97" t="e">
        <f>O87+O88</f>
        <v>#REF!</v>
      </c>
      <c r="Z87" s="97" t="e">
        <f>P87+P88</f>
        <v>#REF!</v>
      </c>
      <c r="AB87" s="138" t="s">
        <v>143</v>
      </c>
      <c r="AC87" s="138" t="s">
        <v>117</v>
      </c>
      <c r="AD87" s="138" t="str">
        <f t="shared" si="20"/>
        <v>Supplier 8Επαγγελματικό</v>
      </c>
      <c r="AE87" s="138">
        <f t="shared" si="21"/>
        <v>0</v>
      </c>
      <c r="AF87" s="138">
        <f t="shared" si="22"/>
        <v>0</v>
      </c>
      <c r="AG87" s="138">
        <f t="shared" si="23"/>
        <v>0</v>
      </c>
      <c r="AH87" s="138">
        <f t="shared" si="24"/>
        <v>0</v>
      </c>
      <c r="AI87" s="138">
        <v>0</v>
      </c>
      <c r="AJ87" s="138">
        <v>0</v>
      </c>
      <c r="AK87" s="138">
        <v>0</v>
      </c>
    </row>
    <row r="88" spans="1:37" ht="19.5" customHeight="1" outlineLevel="1" x14ac:dyDescent="0.3">
      <c r="A88" s="292"/>
      <c r="B88" s="102" t="s">
        <v>30</v>
      </c>
      <c r="C88" s="9" t="e">
        <f>#REF!</f>
        <v>#REF!</v>
      </c>
      <c r="D88" s="9" t="e">
        <f>#REF!</f>
        <v>#REF!</v>
      </c>
      <c r="E88" s="43">
        <f>SUM('1:2'!E88)</f>
        <v>0</v>
      </c>
      <c r="F88" s="24">
        <f>SUM('1:2'!F88)</f>
        <v>0</v>
      </c>
      <c r="G88" s="28">
        <f>SUM('1:2'!G88)</f>
        <v>0</v>
      </c>
      <c r="H88" s="123">
        <f>SUM('1:2'!H88)</f>
        <v>0</v>
      </c>
      <c r="I88" s="9" t="e">
        <f>#REF!</f>
        <v>#REF!</v>
      </c>
      <c r="J88" s="9" t="e">
        <f>#REF!</f>
        <v>#REF!</v>
      </c>
      <c r="K88" s="70">
        <f>SUM('1:2'!K88)</f>
        <v>0</v>
      </c>
      <c r="L88" s="70">
        <f>SUM('1:2'!L88)</f>
        <v>0</v>
      </c>
      <c r="M88" s="30">
        <f>SUM('1:2'!M88)</f>
        <v>0</v>
      </c>
      <c r="N88" s="83">
        <f>SUM('1:2'!N88)</f>
        <v>0</v>
      </c>
      <c r="O88" s="39" t="e">
        <f t="shared" si="25"/>
        <v>#REF!</v>
      </c>
      <c r="P88" s="10" t="e">
        <f t="shared" si="15"/>
        <v>#REF!</v>
      </c>
      <c r="Q88" s="132">
        <f t="shared" si="16"/>
        <v>0</v>
      </c>
      <c r="R88" s="70">
        <f t="shared" si="17"/>
        <v>0</v>
      </c>
      <c r="S88" s="30">
        <f t="shared" si="18"/>
        <v>0</v>
      </c>
      <c r="T88" s="83">
        <f t="shared" si="19"/>
        <v>0</v>
      </c>
      <c r="W88" s="11" t="str">
        <f t="shared" si="26"/>
        <v/>
      </c>
      <c r="X88" s="12"/>
      <c r="AB88" s="138" t="s">
        <v>143</v>
      </c>
      <c r="AC88" s="138" t="s">
        <v>119</v>
      </c>
      <c r="AD88" s="138" t="str">
        <f t="shared" si="20"/>
        <v>Supplier 8Βιομηχανικό</v>
      </c>
      <c r="AE88" s="138">
        <f t="shared" si="21"/>
        <v>0</v>
      </c>
      <c r="AF88" s="138">
        <f t="shared" si="22"/>
        <v>0</v>
      </c>
      <c r="AG88" s="138">
        <f t="shared" si="23"/>
        <v>0</v>
      </c>
      <c r="AH88" s="138">
        <f t="shared" si="24"/>
        <v>0</v>
      </c>
      <c r="AI88" s="138">
        <v>0</v>
      </c>
      <c r="AJ88" s="138">
        <v>0</v>
      </c>
      <c r="AK88" s="138">
        <v>0</v>
      </c>
    </row>
    <row r="89" spans="1:37" ht="36" customHeight="1" outlineLevel="1" x14ac:dyDescent="0.3">
      <c r="A89" s="291">
        <v>18</v>
      </c>
      <c r="B89" s="105" t="s">
        <v>139</v>
      </c>
      <c r="C89" s="9" t="e">
        <f>#REF!</f>
        <v>#REF!</v>
      </c>
      <c r="D89" s="9" t="e">
        <f>#REF!</f>
        <v>#REF!</v>
      </c>
      <c r="E89" s="18">
        <f>SUM(E90:E93)</f>
        <v>0</v>
      </c>
      <c r="F89" s="18" t="e">
        <f>E89/(C89+D89)</f>
        <v>#REF!</v>
      </c>
      <c r="G89" s="27">
        <f>SUM(G90:G93)</f>
        <v>0</v>
      </c>
      <c r="H89" s="29" t="str">
        <f t="shared" si="12"/>
        <v/>
      </c>
      <c r="I89" s="9" t="e">
        <f>#REF!</f>
        <v>#REF!</v>
      </c>
      <c r="J89" s="9" t="e">
        <f>#REF!</f>
        <v>#REF!</v>
      </c>
      <c r="K89" s="14">
        <f>SUM(K90:K93)</f>
        <v>148593080</v>
      </c>
      <c r="L89" s="67" t="str">
        <f t="shared" ref="L89:L99" si="27">IFERROR(K89/(I89+J89),"")</f>
        <v/>
      </c>
      <c r="M89" s="67">
        <f>SUM(M90:M93)</f>
        <v>151905.64000000001</v>
      </c>
      <c r="N89" s="29" t="e">
        <f>M89/(I89+J89)</f>
        <v>#REF!</v>
      </c>
      <c r="O89" s="40" t="e">
        <f t="shared" si="25"/>
        <v>#REF!</v>
      </c>
      <c r="P89" s="13" t="e">
        <f t="shared" si="15"/>
        <v>#REF!</v>
      </c>
      <c r="Q89" s="133">
        <f t="shared" si="16"/>
        <v>148593080</v>
      </c>
      <c r="R89" s="67" t="e">
        <f t="shared" si="17"/>
        <v>#REF!</v>
      </c>
      <c r="S89" s="67">
        <f t="shared" si="18"/>
        <v>151905.64000000001</v>
      </c>
      <c r="T89" s="29" t="e">
        <f t="shared" si="19"/>
        <v>#VALUE!</v>
      </c>
      <c r="W89" s="11" t="str">
        <f t="shared" si="26"/>
        <v/>
      </c>
      <c r="X89" s="8"/>
      <c r="AB89" s="138" t="s">
        <v>144</v>
      </c>
      <c r="AC89" s="138" t="s">
        <v>115</v>
      </c>
      <c r="AD89" s="138" t="str">
        <f t="shared" si="20"/>
        <v>Supplier 9Οικιακό</v>
      </c>
      <c r="AE89" s="138">
        <f t="shared" si="21"/>
        <v>0</v>
      </c>
      <c r="AF89" s="138">
        <f t="shared" si="22"/>
        <v>0</v>
      </c>
      <c r="AG89" s="138">
        <f t="shared" si="23"/>
        <v>0</v>
      </c>
      <c r="AH89" s="138">
        <f t="shared" si="24"/>
        <v>0</v>
      </c>
      <c r="AI89" s="138">
        <v>0</v>
      </c>
      <c r="AJ89" s="138">
        <v>0</v>
      </c>
      <c r="AK89" s="138">
        <v>0</v>
      </c>
    </row>
    <row r="90" spans="1:37" ht="19.5" customHeight="1" outlineLevel="1" x14ac:dyDescent="0.3">
      <c r="A90" s="292"/>
      <c r="B90" s="100" t="s">
        <v>27</v>
      </c>
      <c r="C90" s="9" t="e">
        <f>#REF!</f>
        <v>#REF!</v>
      </c>
      <c r="D90" s="9" t="e">
        <f>#REF!</f>
        <v>#REF!</v>
      </c>
      <c r="E90" s="19">
        <f>SUM('1:2'!E90)</f>
        <v>0</v>
      </c>
      <c r="F90" s="24">
        <f>SUM('1:2'!F90)</f>
        <v>0</v>
      </c>
      <c r="G90" s="28">
        <f>SUM('1:2'!G90)</f>
        <v>0</v>
      </c>
      <c r="H90" s="123">
        <f>SUM('1:2'!H90)</f>
        <v>0</v>
      </c>
      <c r="I90" s="9" t="e">
        <f>#REF!</f>
        <v>#REF!</v>
      </c>
      <c r="J90" s="9" t="e">
        <f>#REF!</f>
        <v>#REF!</v>
      </c>
      <c r="K90" s="103">
        <f>SUM('1:2'!K90)</f>
        <v>0</v>
      </c>
      <c r="L90" s="70">
        <f>SUM('1:2'!L90)</f>
        <v>0</v>
      </c>
      <c r="M90" s="30">
        <f>SUM('1:2'!M90)</f>
        <v>0</v>
      </c>
      <c r="N90" s="83">
        <f>SUM('1:2'!N90)</f>
        <v>0</v>
      </c>
      <c r="O90" s="39" t="e">
        <f t="shared" si="25"/>
        <v>#REF!</v>
      </c>
      <c r="P90" s="10" t="e">
        <f t="shared" si="15"/>
        <v>#REF!</v>
      </c>
      <c r="Q90" s="131">
        <f t="shared" si="16"/>
        <v>0</v>
      </c>
      <c r="R90" s="70">
        <f t="shared" si="17"/>
        <v>0</v>
      </c>
      <c r="S90" s="30">
        <f t="shared" si="18"/>
        <v>0</v>
      </c>
      <c r="T90" s="83">
        <f t="shared" si="19"/>
        <v>0</v>
      </c>
      <c r="U90" s="11" t="str">
        <f>B89</f>
        <v>ΠΕΤΡΟΓΚΑΖ Α.Ε.</v>
      </c>
      <c r="V90" s="138" t="s">
        <v>115</v>
      </c>
      <c r="W90" s="11" t="str">
        <f t="shared" si="26"/>
        <v>ΠΕΤΡΟΓΚΑΖ Α.Ε.Οικιακό</v>
      </c>
      <c r="X90" s="11">
        <f>Q90</f>
        <v>0</v>
      </c>
      <c r="Y90" s="97" t="e">
        <f>O90</f>
        <v>#REF!</v>
      </c>
      <c r="Z90" s="97" t="e">
        <f>P90</f>
        <v>#REF!</v>
      </c>
      <c r="AB90" s="138" t="s">
        <v>144</v>
      </c>
      <c r="AC90" s="138" t="s">
        <v>117</v>
      </c>
      <c r="AD90" s="138" t="str">
        <f t="shared" si="20"/>
        <v>Supplier 9Επαγγελματικό</v>
      </c>
      <c r="AE90" s="138">
        <f t="shared" si="21"/>
        <v>0</v>
      </c>
      <c r="AF90" s="138">
        <f t="shared" si="22"/>
        <v>0</v>
      </c>
      <c r="AG90" s="138">
        <f t="shared" si="23"/>
        <v>0</v>
      </c>
      <c r="AH90" s="138">
        <f t="shared" si="24"/>
        <v>0</v>
      </c>
      <c r="AI90" s="138">
        <v>0</v>
      </c>
      <c r="AJ90" s="138">
        <v>0</v>
      </c>
      <c r="AK90" s="138">
        <v>0</v>
      </c>
    </row>
    <row r="91" spans="1:37" ht="19.5" customHeight="1" outlineLevel="1" x14ac:dyDescent="0.3">
      <c r="A91" s="292"/>
      <c r="B91" s="100" t="s">
        <v>28</v>
      </c>
      <c r="C91" s="9" t="e">
        <f>#REF!</f>
        <v>#REF!</v>
      </c>
      <c r="D91" s="9" t="e">
        <f>#REF!</f>
        <v>#REF!</v>
      </c>
      <c r="E91" s="95">
        <f>SUM('1:2'!E91)</f>
        <v>0</v>
      </c>
      <c r="F91" s="24">
        <f>SUM('1:2'!F91)</f>
        <v>0</v>
      </c>
      <c r="G91" s="28">
        <f>SUM('1:2'!G91)</f>
        <v>0</v>
      </c>
      <c r="H91" s="123">
        <f>SUM('1:2'!H91)</f>
        <v>0</v>
      </c>
      <c r="I91" s="9" t="e">
        <f>#REF!</f>
        <v>#REF!</v>
      </c>
      <c r="J91" s="9" t="e">
        <f>#REF!</f>
        <v>#REF!</v>
      </c>
      <c r="K91" s="70">
        <f>SUM('1:2'!K91)</f>
        <v>0</v>
      </c>
      <c r="L91" s="70">
        <f>SUM('1:2'!L91)</f>
        <v>0</v>
      </c>
      <c r="M91" s="30">
        <f>SUM('1:2'!M91)</f>
        <v>0</v>
      </c>
      <c r="N91" s="83">
        <f>SUM('1:2'!N91)</f>
        <v>0</v>
      </c>
      <c r="O91" s="39" t="e">
        <f t="shared" si="25"/>
        <v>#REF!</v>
      </c>
      <c r="P91" s="10" t="e">
        <f t="shared" si="15"/>
        <v>#REF!</v>
      </c>
      <c r="Q91" s="132">
        <f t="shared" si="16"/>
        <v>0</v>
      </c>
      <c r="R91" s="70">
        <f t="shared" si="17"/>
        <v>0</v>
      </c>
      <c r="S91" s="30">
        <f t="shared" si="18"/>
        <v>0</v>
      </c>
      <c r="T91" s="83">
        <f t="shared" si="19"/>
        <v>0</v>
      </c>
      <c r="U91" s="11" t="str">
        <f>U90</f>
        <v>ΠΕΤΡΟΓΚΑΖ Α.Ε.</v>
      </c>
      <c r="V91" s="138" t="s">
        <v>117</v>
      </c>
      <c r="W91" s="11" t="str">
        <f t="shared" si="26"/>
        <v>ΠΕΤΡΟΓΚΑΖ Α.Ε.Επαγγελματικό</v>
      </c>
      <c r="X91" s="98">
        <f>Q91</f>
        <v>0</v>
      </c>
      <c r="Y91" s="97" t="e">
        <f>O91</f>
        <v>#REF!</v>
      </c>
      <c r="Z91" s="97" t="e">
        <f>P91</f>
        <v>#REF!</v>
      </c>
      <c r="AB91" s="138" t="s">
        <v>144</v>
      </c>
      <c r="AC91" s="138" t="s">
        <v>119</v>
      </c>
      <c r="AD91" s="138" t="str">
        <f t="shared" si="20"/>
        <v>Supplier 9Βιομηχανικό</v>
      </c>
      <c r="AE91" s="138">
        <f t="shared" si="21"/>
        <v>0</v>
      </c>
      <c r="AF91" s="138">
        <f t="shared" si="22"/>
        <v>0</v>
      </c>
      <c r="AG91" s="138">
        <f t="shared" si="23"/>
        <v>0</v>
      </c>
      <c r="AH91" s="138">
        <f t="shared" si="24"/>
        <v>0</v>
      </c>
      <c r="AI91" s="138">
        <v>0</v>
      </c>
      <c r="AJ91" s="138">
        <v>0</v>
      </c>
      <c r="AK91" s="138">
        <v>0</v>
      </c>
    </row>
    <row r="92" spans="1:37" ht="19.5" customHeight="1" outlineLevel="1" x14ac:dyDescent="0.3">
      <c r="A92" s="292"/>
      <c r="B92" s="101" t="s">
        <v>29</v>
      </c>
      <c r="C92" s="9" t="e">
        <f>#REF!</f>
        <v>#REF!</v>
      </c>
      <c r="D92" s="9" t="e">
        <f>#REF!</f>
        <v>#REF!</v>
      </c>
      <c r="E92" s="94">
        <f>SUM('1:2'!E92)</f>
        <v>0</v>
      </c>
      <c r="F92" s="24">
        <f>SUM('1:2'!F92)</f>
        <v>0</v>
      </c>
      <c r="G92" s="28">
        <f>SUM('1:2'!G92)</f>
        <v>0</v>
      </c>
      <c r="H92" s="123">
        <f>SUM('1:2'!H92)</f>
        <v>0</v>
      </c>
      <c r="I92" s="9" t="e">
        <f>#REF!</f>
        <v>#REF!</v>
      </c>
      <c r="J92" s="9" t="e">
        <f>#REF!</f>
        <v>#REF!</v>
      </c>
      <c r="K92" s="70">
        <f>SUM('1:2'!K92)</f>
        <v>0</v>
      </c>
      <c r="L92" s="70">
        <f>SUM('1:2'!L92)</f>
        <v>0</v>
      </c>
      <c r="M92" s="30">
        <f>SUM('1:2'!M92)</f>
        <v>0</v>
      </c>
      <c r="N92" s="83">
        <f>SUM('1:2'!N92)</f>
        <v>0</v>
      </c>
      <c r="O92" s="39" t="e">
        <f t="shared" si="25"/>
        <v>#REF!</v>
      </c>
      <c r="P92" s="10" t="e">
        <f t="shared" si="15"/>
        <v>#REF!</v>
      </c>
      <c r="Q92" s="132">
        <f t="shared" si="16"/>
        <v>0</v>
      </c>
      <c r="R92" s="70">
        <f t="shared" si="17"/>
        <v>0</v>
      </c>
      <c r="S92" s="30">
        <f t="shared" si="18"/>
        <v>0</v>
      </c>
      <c r="T92" s="83">
        <f t="shared" si="19"/>
        <v>0</v>
      </c>
      <c r="U92" s="11" t="str">
        <f>U90</f>
        <v>ΠΕΤΡΟΓΚΑΖ Α.Ε.</v>
      </c>
      <c r="V92" s="138" t="s">
        <v>119</v>
      </c>
      <c r="W92" s="11" t="str">
        <f t="shared" si="26"/>
        <v>ΠΕΤΡΟΓΚΑΖ Α.Ε.Βιομηχανικό</v>
      </c>
      <c r="X92" s="98">
        <f>Q92+Q93</f>
        <v>148593080</v>
      </c>
      <c r="Y92" s="97" t="e">
        <f>O92+O93</f>
        <v>#REF!</v>
      </c>
      <c r="Z92" s="97" t="e">
        <f>P92+P93</f>
        <v>#REF!</v>
      </c>
      <c r="AB92" s="138" t="s">
        <v>145</v>
      </c>
      <c r="AC92" s="138" t="s">
        <v>115</v>
      </c>
      <c r="AD92" s="138" t="str">
        <f t="shared" si="20"/>
        <v>Supplier 10Οικιακό</v>
      </c>
      <c r="AE92" s="138">
        <f t="shared" si="21"/>
        <v>0</v>
      </c>
      <c r="AF92" s="138">
        <f t="shared" si="22"/>
        <v>0</v>
      </c>
      <c r="AG92" s="138">
        <f t="shared" si="23"/>
        <v>0</v>
      </c>
      <c r="AH92" s="138">
        <f t="shared" si="24"/>
        <v>0</v>
      </c>
      <c r="AI92" s="138">
        <v>0</v>
      </c>
      <c r="AJ92" s="138">
        <v>0</v>
      </c>
      <c r="AK92" s="138">
        <v>0</v>
      </c>
    </row>
    <row r="93" spans="1:37" ht="19.5" customHeight="1" outlineLevel="1" x14ac:dyDescent="0.3">
      <c r="A93" s="292"/>
      <c r="B93" s="102" t="s">
        <v>30</v>
      </c>
      <c r="C93" s="9" t="e">
        <f>#REF!</f>
        <v>#REF!</v>
      </c>
      <c r="D93" s="9" t="e">
        <f>#REF!</f>
        <v>#REF!</v>
      </c>
      <c r="E93" s="43">
        <f>SUM('1:2'!E93)</f>
        <v>0</v>
      </c>
      <c r="F93" s="24">
        <f>SUM('1:2'!F93)</f>
        <v>12</v>
      </c>
      <c r="G93" s="28">
        <f>SUM('1:2'!G93)</f>
        <v>0</v>
      </c>
      <c r="H93" s="123">
        <f>SUM('1:2'!H93)</f>
        <v>102579354</v>
      </c>
      <c r="I93" s="9" t="e">
        <f>#REF!</f>
        <v>#REF!</v>
      </c>
      <c r="J93" s="9" t="e">
        <f>#REF!</f>
        <v>#REF!</v>
      </c>
      <c r="K93" s="70">
        <f>SUM('1:2'!K93)</f>
        <v>148593080</v>
      </c>
      <c r="L93" s="70">
        <f>SUM('1:2'!L93)</f>
        <v>74296540</v>
      </c>
      <c r="M93" s="30">
        <f>SUM('1:2'!M93)</f>
        <v>151905.64000000001</v>
      </c>
      <c r="N93" s="83">
        <f>SUM('1:2'!N93)</f>
        <v>75952.820000000007</v>
      </c>
      <c r="O93" s="39" t="e">
        <f t="shared" si="25"/>
        <v>#REF!</v>
      </c>
      <c r="P93" s="10" t="e">
        <f t="shared" si="15"/>
        <v>#REF!</v>
      </c>
      <c r="Q93" s="132">
        <f t="shared" si="16"/>
        <v>148593080</v>
      </c>
      <c r="R93" s="70">
        <f t="shared" si="17"/>
        <v>74296552</v>
      </c>
      <c r="S93" s="30">
        <f t="shared" si="18"/>
        <v>151905.64000000001</v>
      </c>
      <c r="T93" s="83">
        <f t="shared" si="19"/>
        <v>102655306.81999999</v>
      </c>
      <c r="W93" s="11" t="str">
        <f t="shared" si="26"/>
        <v/>
      </c>
      <c r="X93" s="15"/>
      <c r="AB93" s="138" t="s">
        <v>145</v>
      </c>
      <c r="AC93" s="138" t="s">
        <v>117</v>
      </c>
      <c r="AD93" s="138" t="str">
        <f t="shared" si="20"/>
        <v>Supplier 10Επαγγελματικό</v>
      </c>
      <c r="AE93" s="138">
        <f t="shared" si="21"/>
        <v>0</v>
      </c>
      <c r="AF93" s="138">
        <f t="shared" si="22"/>
        <v>0</v>
      </c>
      <c r="AG93" s="138">
        <f t="shared" si="23"/>
        <v>0</v>
      </c>
      <c r="AH93" s="138">
        <f t="shared" si="24"/>
        <v>0</v>
      </c>
      <c r="AI93" s="138">
        <v>0</v>
      </c>
      <c r="AJ93" s="138">
        <v>0</v>
      </c>
      <c r="AK93" s="138">
        <v>0</v>
      </c>
    </row>
    <row r="94" spans="1:37" ht="36" customHeight="1" outlineLevel="1" x14ac:dyDescent="0.3">
      <c r="A94" s="291">
        <v>19</v>
      </c>
      <c r="B94" s="105" t="s">
        <v>34</v>
      </c>
      <c r="C94" s="9" t="e">
        <f>#REF!</f>
        <v>#REF!</v>
      </c>
      <c r="D94" s="9" t="e">
        <f>#REF!</f>
        <v>#REF!</v>
      </c>
      <c r="E94" s="18">
        <f>SUM(E95:E98)</f>
        <v>0</v>
      </c>
      <c r="F94" s="18" t="e">
        <f>E94/(C94+D94)</f>
        <v>#REF!</v>
      </c>
      <c r="G94" s="27">
        <f>SUM(G95:G98)</f>
        <v>0</v>
      </c>
      <c r="H94" s="29" t="str">
        <f>IFERROR(G94/(C94+D94),"")</f>
        <v/>
      </c>
      <c r="I94" s="9" t="e">
        <f>#REF!</f>
        <v>#REF!</v>
      </c>
      <c r="J94" s="9" t="e">
        <f>#REF!</f>
        <v>#REF!</v>
      </c>
      <c r="K94" s="14">
        <f>SUM(K95:K98)</f>
        <v>148593080</v>
      </c>
      <c r="L94" s="67" t="str">
        <f t="shared" si="27"/>
        <v/>
      </c>
      <c r="M94" s="67">
        <f>SUM(M95:M98)</f>
        <v>151905.64000000001</v>
      </c>
      <c r="N94" s="29" t="e">
        <f>M94/(I94+J94)</f>
        <v>#REF!</v>
      </c>
      <c r="O94" s="40" t="e">
        <f t="shared" si="25"/>
        <v>#REF!</v>
      </c>
      <c r="P94" s="13" t="e">
        <f t="shared" si="15"/>
        <v>#REF!</v>
      </c>
      <c r="Q94" s="133">
        <f t="shared" si="16"/>
        <v>148593080</v>
      </c>
      <c r="R94" s="67" t="e">
        <f t="shared" si="17"/>
        <v>#REF!</v>
      </c>
      <c r="S94" s="67">
        <f t="shared" si="18"/>
        <v>151905.64000000001</v>
      </c>
      <c r="T94" s="29" t="e">
        <f t="shared" si="19"/>
        <v>#VALUE!</v>
      </c>
      <c r="W94" s="11" t="str">
        <f t="shared" si="26"/>
        <v/>
      </c>
      <c r="X94" s="8"/>
      <c r="AB94" s="138" t="s">
        <v>145</v>
      </c>
      <c r="AC94" s="138" t="s">
        <v>119</v>
      </c>
      <c r="AD94" s="138" t="str">
        <f t="shared" si="20"/>
        <v>Supplier 10Βιομηχανικό</v>
      </c>
      <c r="AE94" s="138">
        <f t="shared" si="21"/>
        <v>0</v>
      </c>
      <c r="AF94" s="138">
        <f t="shared" si="22"/>
        <v>0</v>
      </c>
      <c r="AG94" s="138">
        <f t="shared" si="23"/>
        <v>0</v>
      </c>
      <c r="AH94" s="138">
        <f t="shared" si="24"/>
        <v>0</v>
      </c>
      <c r="AI94" s="138">
        <v>0</v>
      </c>
      <c r="AJ94" s="138">
        <v>0</v>
      </c>
      <c r="AK94" s="138">
        <v>0</v>
      </c>
    </row>
    <row r="95" spans="1:37" ht="19.5" customHeight="1" outlineLevel="1" x14ac:dyDescent="0.3">
      <c r="A95" s="292"/>
      <c r="B95" s="100" t="s">
        <v>27</v>
      </c>
      <c r="C95" s="9" t="e">
        <f>#REF!</f>
        <v>#REF!</v>
      </c>
      <c r="D95" s="9" t="e">
        <f>#REF!</f>
        <v>#REF!</v>
      </c>
      <c r="E95" s="103">
        <f>SUM('1:2'!E95)</f>
        <v>0</v>
      </c>
      <c r="F95" s="70">
        <f>SUM('1:2'!F95)</f>
        <v>0</v>
      </c>
      <c r="G95" s="30">
        <f>SUM('1:2'!G95)</f>
        <v>0</v>
      </c>
      <c r="H95" s="83">
        <f>SUM('1:2'!H95)</f>
        <v>0</v>
      </c>
      <c r="I95" s="9" t="e">
        <f>#REF!</f>
        <v>#REF!</v>
      </c>
      <c r="J95" s="9" t="e">
        <f>#REF!</f>
        <v>#REF!</v>
      </c>
      <c r="K95" s="103">
        <f>SUM('1:2'!K95)</f>
        <v>0</v>
      </c>
      <c r="L95" s="70">
        <f>SUM('1:2'!L95)</f>
        <v>0</v>
      </c>
      <c r="M95" s="30">
        <f>SUM('1:2'!M95)</f>
        <v>0</v>
      </c>
      <c r="N95" s="83">
        <f>SUM('1:2'!N95)</f>
        <v>0</v>
      </c>
      <c r="O95" s="39" t="e">
        <f t="shared" si="25"/>
        <v>#REF!</v>
      </c>
      <c r="P95" s="10" t="e">
        <f t="shared" si="15"/>
        <v>#REF!</v>
      </c>
      <c r="Q95" s="131">
        <f t="shared" si="16"/>
        <v>0</v>
      </c>
      <c r="R95" s="70">
        <f t="shared" si="17"/>
        <v>0</v>
      </c>
      <c r="S95" s="30">
        <f t="shared" si="18"/>
        <v>0</v>
      </c>
      <c r="T95" s="83">
        <f t="shared" si="19"/>
        <v>0</v>
      </c>
      <c r="U95" s="138" t="s">
        <v>137</v>
      </c>
      <c r="V95" s="138" t="s">
        <v>115</v>
      </c>
      <c r="W95" s="11" t="str">
        <f t="shared" si="26"/>
        <v>ΔΕΗ Α.Ε.Οικιακό</v>
      </c>
      <c r="X95" s="11">
        <f>Q95</f>
        <v>0</v>
      </c>
      <c r="Y95" s="97" t="e">
        <f>O95</f>
        <v>#REF!</v>
      </c>
      <c r="Z95" s="97" t="e">
        <f>P95</f>
        <v>#REF!</v>
      </c>
      <c r="AB95" s="138" t="s">
        <v>146</v>
      </c>
      <c r="AC95" s="138" t="s">
        <v>115</v>
      </c>
      <c r="AD95" s="138" t="str">
        <f t="shared" si="20"/>
        <v>Supplier 11Οικιακό</v>
      </c>
      <c r="AE95" s="138">
        <f t="shared" si="21"/>
        <v>0</v>
      </c>
      <c r="AF95" s="138">
        <f t="shared" si="22"/>
        <v>0</v>
      </c>
      <c r="AG95" s="138">
        <f t="shared" si="23"/>
        <v>0</v>
      </c>
      <c r="AH95" s="138">
        <f t="shared" si="24"/>
        <v>0</v>
      </c>
      <c r="AI95" s="138">
        <v>0</v>
      </c>
      <c r="AJ95" s="138">
        <v>0</v>
      </c>
      <c r="AK95" s="138">
        <v>0</v>
      </c>
    </row>
    <row r="96" spans="1:37" ht="19.5" customHeight="1" outlineLevel="1" x14ac:dyDescent="0.3">
      <c r="A96" s="292"/>
      <c r="B96" s="100" t="s">
        <v>28</v>
      </c>
      <c r="C96" s="9" t="e">
        <f>#REF!</f>
        <v>#REF!</v>
      </c>
      <c r="D96" s="9" t="e">
        <f>#REF!</f>
        <v>#REF!</v>
      </c>
      <c r="E96" s="70">
        <f>SUM('1:2'!E96)</f>
        <v>0</v>
      </c>
      <c r="F96" s="70">
        <f>SUM('1:2'!F96)</f>
        <v>0</v>
      </c>
      <c r="G96" s="30">
        <f>SUM('1:2'!G96)</f>
        <v>0</v>
      </c>
      <c r="H96" s="83">
        <f>SUM('1:2'!H96)</f>
        <v>0</v>
      </c>
      <c r="I96" s="9" t="e">
        <f>#REF!</f>
        <v>#REF!</v>
      </c>
      <c r="J96" s="9" t="e">
        <f>#REF!</f>
        <v>#REF!</v>
      </c>
      <c r="K96" s="70">
        <f>SUM('1:2'!K96)</f>
        <v>0</v>
      </c>
      <c r="L96" s="70">
        <f>SUM('1:2'!L96)</f>
        <v>0</v>
      </c>
      <c r="M96" s="30">
        <f>SUM('1:2'!M96)</f>
        <v>0</v>
      </c>
      <c r="N96" s="83">
        <f>SUM('1:2'!N96)</f>
        <v>0</v>
      </c>
      <c r="O96" s="39" t="e">
        <f t="shared" si="25"/>
        <v>#REF!</v>
      </c>
      <c r="P96" s="10" t="e">
        <f t="shared" si="15"/>
        <v>#REF!</v>
      </c>
      <c r="Q96" s="132">
        <f t="shared" si="16"/>
        <v>0</v>
      </c>
      <c r="R96" s="70">
        <f t="shared" si="17"/>
        <v>0</v>
      </c>
      <c r="S96" s="30">
        <f t="shared" si="18"/>
        <v>0</v>
      </c>
      <c r="T96" s="83">
        <f t="shared" si="19"/>
        <v>0</v>
      </c>
      <c r="U96" s="138" t="s">
        <v>137</v>
      </c>
      <c r="V96" s="138" t="s">
        <v>117</v>
      </c>
      <c r="W96" s="11" t="str">
        <f t="shared" si="26"/>
        <v>ΔΕΗ Α.Ε.Επαγγελματικό</v>
      </c>
      <c r="X96" s="98">
        <f>Q96</f>
        <v>0</v>
      </c>
      <c r="Y96" s="97" t="e">
        <f>O96</f>
        <v>#REF!</v>
      </c>
      <c r="Z96" s="97" t="e">
        <f>P96</f>
        <v>#REF!</v>
      </c>
      <c r="AB96" s="138" t="s">
        <v>146</v>
      </c>
      <c r="AC96" s="138" t="s">
        <v>117</v>
      </c>
      <c r="AD96" s="138" t="str">
        <f t="shared" si="20"/>
        <v>Supplier 11Επαγγελματικό</v>
      </c>
      <c r="AE96" s="138">
        <f t="shared" si="21"/>
        <v>0</v>
      </c>
      <c r="AF96" s="138">
        <f t="shared" si="22"/>
        <v>0</v>
      </c>
      <c r="AG96" s="138">
        <f t="shared" si="23"/>
        <v>0</v>
      </c>
      <c r="AH96" s="138">
        <f t="shared" si="24"/>
        <v>0</v>
      </c>
      <c r="AI96" s="138">
        <v>0</v>
      </c>
      <c r="AJ96" s="138">
        <v>0</v>
      </c>
      <c r="AK96" s="138">
        <v>0</v>
      </c>
    </row>
    <row r="97" spans="1:37" ht="19.5" customHeight="1" outlineLevel="1" x14ac:dyDescent="0.3">
      <c r="A97" s="292"/>
      <c r="B97" s="101" t="s">
        <v>29</v>
      </c>
      <c r="C97" s="9" t="e">
        <f>#REF!</f>
        <v>#REF!</v>
      </c>
      <c r="D97" s="9" t="e">
        <f>#REF!</f>
        <v>#REF!</v>
      </c>
      <c r="E97" s="70">
        <f>SUM('1:2'!E97)</f>
        <v>0</v>
      </c>
      <c r="F97" s="70">
        <f>SUM('1:2'!F97)</f>
        <v>12</v>
      </c>
      <c r="G97" s="30">
        <f>SUM('1:2'!G97)</f>
        <v>0</v>
      </c>
      <c r="H97" s="83">
        <f>SUM('1:2'!H97)</f>
        <v>102579354</v>
      </c>
      <c r="I97" s="9" t="e">
        <f>#REF!</f>
        <v>#REF!</v>
      </c>
      <c r="J97" s="9" t="e">
        <f>#REF!</f>
        <v>#REF!</v>
      </c>
      <c r="K97" s="70">
        <f>SUM('1:2'!K97)</f>
        <v>148593080</v>
      </c>
      <c r="L97" s="70">
        <f>SUM('1:2'!L97)</f>
        <v>74296540</v>
      </c>
      <c r="M97" s="30">
        <f>SUM('1:2'!M97)</f>
        <v>151905.64000000001</v>
      </c>
      <c r="N97" s="83">
        <f>SUM('1:2'!N97)</f>
        <v>75952.820000000007</v>
      </c>
      <c r="O97" s="39" t="e">
        <f t="shared" si="25"/>
        <v>#REF!</v>
      </c>
      <c r="P97" s="10" t="e">
        <f t="shared" si="15"/>
        <v>#REF!</v>
      </c>
      <c r="Q97" s="132">
        <f t="shared" si="16"/>
        <v>148593080</v>
      </c>
      <c r="R97" s="70">
        <f t="shared" si="17"/>
        <v>74296552</v>
      </c>
      <c r="S97" s="30">
        <f t="shared" si="18"/>
        <v>151905.64000000001</v>
      </c>
      <c r="T97" s="83">
        <f t="shared" si="19"/>
        <v>102655306.81999999</v>
      </c>
      <c r="U97" s="138" t="s">
        <v>137</v>
      </c>
      <c r="V97" s="138" t="s">
        <v>119</v>
      </c>
      <c r="W97" s="11" t="str">
        <f t="shared" si="26"/>
        <v>ΔΕΗ Α.Ε.Βιομηχανικό</v>
      </c>
      <c r="X97" s="98">
        <f>Q97+Q98</f>
        <v>148593080</v>
      </c>
      <c r="Y97" s="97" t="e">
        <f>O97+O98</f>
        <v>#REF!</v>
      </c>
      <c r="Z97" s="97" t="e">
        <f>P97+P98</f>
        <v>#REF!</v>
      </c>
      <c r="AB97" s="138" t="s">
        <v>146</v>
      </c>
      <c r="AC97" s="138" t="s">
        <v>119</v>
      </c>
      <c r="AD97" s="138" t="str">
        <f t="shared" si="20"/>
        <v>Supplier 11Βιομηχανικό</v>
      </c>
      <c r="AE97" s="138">
        <f t="shared" si="21"/>
        <v>0</v>
      </c>
      <c r="AF97" s="138">
        <f t="shared" si="22"/>
        <v>0</v>
      </c>
      <c r="AG97" s="138">
        <f t="shared" si="23"/>
        <v>0</v>
      </c>
      <c r="AH97" s="138">
        <f t="shared" si="24"/>
        <v>0</v>
      </c>
      <c r="AI97" s="138">
        <v>0</v>
      </c>
      <c r="AJ97" s="138">
        <v>0</v>
      </c>
      <c r="AK97" s="138">
        <v>0</v>
      </c>
    </row>
    <row r="98" spans="1:37" ht="19.5" customHeight="1" outlineLevel="1" x14ac:dyDescent="0.3">
      <c r="A98" s="292"/>
      <c r="B98" s="102" t="s">
        <v>30</v>
      </c>
      <c r="C98" s="9" t="e">
        <f>#REF!</f>
        <v>#REF!</v>
      </c>
      <c r="D98" s="9" t="e">
        <f>#REF!</f>
        <v>#REF!</v>
      </c>
      <c r="E98" s="70">
        <f>SUM('1:2'!E98)</f>
        <v>0</v>
      </c>
      <c r="F98" s="70">
        <f>SUM('1:2'!F98)</f>
        <v>0</v>
      </c>
      <c r="G98" s="30">
        <f>SUM('1:2'!G98)</f>
        <v>0</v>
      </c>
      <c r="H98" s="83">
        <f>SUM('1:2'!H98)</f>
        <v>0</v>
      </c>
      <c r="I98" s="9" t="e">
        <f>#REF!</f>
        <v>#REF!</v>
      </c>
      <c r="J98" s="9" t="e">
        <f>#REF!</f>
        <v>#REF!</v>
      </c>
      <c r="K98" s="70">
        <f>SUM('1:2'!K98)</f>
        <v>0</v>
      </c>
      <c r="L98" s="70">
        <f>SUM('1:2'!L98)</f>
        <v>0</v>
      </c>
      <c r="M98" s="30">
        <f>SUM('1:2'!M98)</f>
        <v>0</v>
      </c>
      <c r="N98" s="83">
        <f>SUM('1:2'!N98)</f>
        <v>0</v>
      </c>
      <c r="O98" s="39" t="e">
        <f t="shared" si="25"/>
        <v>#REF!</v>
      </c>
      <c r="P98" s="10" t="e">
        <f t="shared" si="15"/>
        <v>#REF!</v>
      </c>
      <c r="Q98" s="132">
        <f t="shared" si="16"/>
        <v>0</v>
      </c>
      <c r="R98" s="70">
        <f t="shared" si="17"/>
        <v>0</v>
      </c>
      <c r="S98" s="30">
        <f t="shared" si="18"/>
        <v>0</v>
      </c>
      <c r="T98" s="83">
        <f t="shared" si="19"/>
        <v>0</v>
      </c>
      <c r="W98" s="11" t="str">
        <f t="shared" si="26"/>
        <v/>
      </c>
      <c r="X98" s="12"/>
      <c r="AB98" s="138" t="s">
        <v>147</v>
      </c>
      <c r="AC98" s="138" t="s">
        <v>115</v>
      </c>
      <c r="AD98" s="138" t="str">
        <f t="shared" si="20"/>
        <v>Supplier 12Οικιακό</v>
      </c>
      <c r="AE98" s="138">
        <f t="shared" si="21"/>
        <v>0</v>
      </c>
      <c r="AF98" s="138">
        <f t="shared" si="22"/>
        <v>0</v>
      </c>
      <c r="AG98" s="138">
        <f t="shared" si="23"/>
        <v>0</v>
      </c>
      <c r="AH98" s="138">
        <f t="shared" si="24"/>
        <v>0</v>
      </c>
      <c r="AI98" s="138">
        <v>0</v>
      </c>
      <c r="AJ98" s="138">
        <v>0</v>
      </c>
      <c r="AK98" s="138">
        <v>0</v>
      </c>
    </row>
    <row r="99" spans="1:37" ht="42" customHeight="1" outlineLevel="1" x14ac:dyDescent="0.3">
      <c r="A99" s="99"/>
      <c r="B99" s="105" t="s">
        <v>46</v>
      </c>
      <c r="C99" s="9" t="e">
        <f>#REF!</f>
        <v>#REF!</v>
      </c>
      <c r="D99" s="9" t="e">
        <f>#REF!</f>
        <v>#REF!</v>
      </c>
      <c r="E99" s="18">
        <f>SUM(E100:E103)</f>
        <v>88493926</v>
      </c>
      <c r="F99" s="18" t="e">
        <f>E99/(C99+D99)</f>
        <v>#REF!</v>
      </c>
      <c r="G99" s="27">
        <f>SUM(G100:G103)</f>
        <v>1139258.3199999998</v>
      </c>
      <c r="H99" s="29" t="str">
        <f t="shared" ref="H99" si="28">IFERROR(G99/(C99+D99),"")</f>
        <v/>
      </c>
      <c r="I99" s="9" t="e">
        <f>#REF!</f>
        <v>#REF!</v>
      </c>
      <c r="J99" s="9" t="e">
        <f>#REF!</f>
        <v>#REF!</v>
      </c>
      <c r="K99" s="14">
        <f>SUM(K100:K103)</f>
        <v>54882284</v>
      </c>
      <c r="L99" s="67" t="str">
        <f t="shared" si="27"/>
        <v/>
      </c>
      <c r="M99" s="67">
        <f>SUM(M100:M103)</f>
        <v>448030.94</v>
      </c>
      <c r="N99" s="29" t="e">
        <f>M99/(I99+J99)</f>
        <v>#REF!</v>
      </c>
      <c r="O99" s="40" t="e">
        <f t="shared" si="25"/>
        <v>#REF!</v>
      </c>
      <c r="P99" s="13" t="e">
        <f t="shared" si="15"/>
        <v>#REF!</v>
      </c>
      <c r="Q99" s="133">
        <f t="shared" si="16"/>
        <v>143376210</v>
      </c>
      <c r="R99" s="67" t="e">
        <f t="shared" si="17"/>
        <v>#REF!</v>
      </c>
      <c r="S99" s="67">
        <f t="shared" si="18"/>
        <v>1587289.2599999998</v>
      </c>
      <c r="T99" s="29" t="e">
        <f t="shared" si="19"/>
        <v>#VALUE!</v>
      </c>
      <c r="W99" s="11" t="str">
        <f t="shared" si="26"/>
        <v/>
      </c>
      <c r="X99" s="8"/>
      <c r="AB99" s="138" t="s">
        <v>147</v>
      </c>
      <c r="AC99" s="138" t="s">
        <v>117</v>
      </c>
      <c r="AD99" s="138" t="str">
        <f t="shared" si="20"/>
        <v>Supplier 12Επαγγελματικό</v>
      </c>
      <c r="AE99" s="138">
        <f t="shared" si="21"/>
        <v>0</v>
      </c>
      <c r="AF99" s="138">
        <f t="shared" si="22"/>
        <v>0</v>
      </c>
      <c r="AG99" s="138">
        <f t="shared" si="23"/>
        <v>0</v>
      </c>
      <c r="AH99" s="138">
        <f t="shared" si="24"/>
        <v>0</v>
      </c>
      <c r="AI99" s="138">
        <v>0</v>
      </c>
      <c r="AJ99" s="138">
        <v>0</v>
      </c>
      <c r="AK99" s="138">
        <v>0</v>
      </c>
    </row>
    <row r="100" spans="1:37" ht="19.5" customHeight="1" outlineLevel="1" x14ac:dyDescent="0.3">
      <c r="A100" s="299">
        <v>20</v>
      </c>
      <c r="B100" s="100" t="s">
        <v>27</v>
      </c>
      <c r="C100" s="9" t="e">
        <f>#REF!</f>
        <v>#REF!</v>
      </c>
      <c r="D100" s="9" t="e">
        <f>#REF!</f>
        <v>#REF!</v>
      </c>
      <c r="E100" s="70">
        <f>SUM('4:2'!E100)</f>
        <v>78671420</v>
      </c>
      <c r="F100" s="70">
        <f>SUM('4:2'!F100)</f>
        <v>24507.169658850235</v>
      </c>
      <c r="G100" s="30">
        <f>SUM('4:2'!G100)</f>
        <v>1040983.72</v>
      </c>
      <c r="H100" s="83">
        <f>SUM('4:2'!H100)</f>
        <v>2170910.076943574</v>
      </c>
      <c r="I100" s="9" t="e">
        <f>#REF!</f>
        <v>#REF!</v>
      </c>
      <c r="J100" s="9" t="e">
        <f>#REF!</f>
        <v>#REF!</v>
      </c>
      <c r="K100" s="70">
        <f>SUM('4:2'!K100)</f>
        <v>27302774</v>
      </c>
      <c r="L100" s="30">
        <f>SUM('4:2'!L100)</f>
        <v>9060.5698284684786</v>
      </c>
      <c r="M100" s="30">
        <f>SUM('4:2'!M100)</f>
        <v>371536.06</v>
      </c>
      <c r="N100" s="118">
        <f>SUM('4:2'!N100)</f>
        <v>35505.123750379506</v>
      </c>
      <c r="O100" s="39" t="e">
        <f t="shared" si="25"/>
        <v>#REF!</v>
      </c>
      <c r="P100" s="10" t="e">
        <f t="shared" si="15"/>
        <v>#REF!</v>
      </c>
      <c r="Q100" s="132">
        <f t="shared" si="16"/>
        <v>105974194</v>
      </c>
      <c r="R100" s="30">
        <f t="shared" si="17"/>
        <v>33567.739487318715</v>
      </c>
      <c r="S100" s="30">
        <f t="shared" si="18"/>
        <v>1412519.78</v>
      </c>
      <c r="T100" s="118">
        <f t="shared" si="19"/>
        <v>2206415.2006939533</v>
      </c>
      <c r="U100" s="11" t="str">
        <f>B99</f>
        <v>NRG SUPPLY AND TRADING SA ΠΤΚ</v>
      </c>
      <c r="V100" s="138" t="s">
        <v>115</v>
      </c>
      <c r="W100" s="11" t="str">
        <f t="shared" si="26"/>
        <v>NRG SUPPLY AND TRADING SA ΠΤΚΟικιακό</v>
      </c>
      <c r="X100" s="11">
        <f>Q100</f>
        <v>105974194</v>
      </c>
      <c r="Y100" s="97" t="e">
        <f>O100</f>
        <v>#REF!</v>
      </c>
      <c r="Z100" s="97" t="e">
        <f>P100</f>
        <v>#REF!</v>
      </c>
      <c r="AB100" s="138" t="s">
        <v>147</v>
      </c>
      <c r="AC100" s="138" t="s">
        <v>119</v>
      </c>
      <c r="AD100" s="138" t="str">
        <f t="shared" si="20"/>
        <v>Supplier 12Βιομηχανικό</v>
      </c>
      <c r="AE100" s="138">
        <f t="shared" si="21"/>
        <v>0</v>
      </c>
      <c r="AF100" s="138">
        <f t="shared" si="22"/>
        <v>0</v>
      </c>
      <c r="AG100" s="138">
        <f t="shared" si="23"/>
        <v>0</v>
      </c>
      <c r="AH100" s="138">
        <f t="shared" si="24"/>
        <v>0</v>
      </c>
      <c r="AI100" s="138">
        <v>0</v>
      </c>
      <c r="AJ100" s="138">
        <v>0</v>
      </c>
      <c r="AK100" s="138">
        <v>0</v>
      </c>
    </row>
    <row r="101" spans="1:37" ht="19.5" customHeight="1" outlineLevel="1" x14ac:dyDescent="0.3">
      <c r="A101" s="300"/>
      <c r="B101" s="100" t="s">
        <v>28</v>
      </c>
      <c r="C101" s="9" t="e">
        <f>#REF!</f>
        <v>#REF!</v>
      </c>
      <c r="D101" s="9" t="e">
        <f>#REF!</f>
        <v>#REF!</v>
      </c>
      <c r="E101" s="70">
        <f>SUM('4:2'!E101)</f>
        <v>9822506</v>
      </c>
      <c r="F101" s="104">
        <f>SUM('4:2'!F101)</f>
        <v>23855.558162009045</v>
      </c>
      <c r="G101" s="30">
        <f>SUM('4:2'!G101)</f>
        <v>98274.599999999977</v>
      </c>
      <c r="H101" s="83">
        <f>SUM('4:2'!H101)</f>
        <v>2912736.0122479512</v>
      </c>
      <c r="I101" s="9" t="e">
        <f>#REF!</f>
        <v>#REF!</v>
      </c>
      <c r="J101" s="9" t="e">
        <f>#REF!</f>
        <v>#REF!</v>
      </c>
      <c r="K101" s="70">
        <f>SUM('4:2'!K101)</f>
        <v>24434890</v>
      </c>
      <c r="L101" s="30">
        <f>SUM('4:2'!L101)</f>
        <v>47895.62901978974</v>
      </c>
      <c r="M101" s="30">
        <f>SUM('4:2'!M101)</f>
        <v>71034.38</v>
      </c>
      <c r="N101" s="118">
        <f>SUM('4:2'!N101)</f>
        <v>94337.034520202025</v>
      </c>
      <c r="O101" s="39" t="e">
        <f t="shared" si="25"/>
        <v>#REF!</v>
      </c>
      <c r="P101" s="10" t="e">
        <f t="shared" si="15"/>
        <v>#REF!</v>
      </c>
      <c r="Q101" s="132">
        <f t="shared" si="16"/>
        <v>34257396</v>
      </c>
      <c r="R101" s="30">
        <f t="shared" si="17"/>
        <v>71751.187181798785</v>
      </c>
      <c r="S101" s="30">
        <f t="shared" si="18"/>
        <v>169308.97999999998</v>
      </c>
      <c r="T101" s="118">
        <f t="shared" si="19"/>
        <v>3007073.0467681531</v>
      </c>
      <c r="U101" s="11" t="str">
        <f>U100</f>
        <v>NRG SUPPLY AND TRADING SA ΠΤΚ</v>
      </c>
      <c r="V101" s="138" t="s">
        <v>117</v>
      </c>
      <c r="W101" s="11" t="str">
        <f t="shared" si="26"/>
        <v>NRG SUPPLY AND TRADING SA ΠΤΚΕπαγγελματικό</v>
      </c>
      <c r="X101" s="98">
        <f>Q101</f>
        <v>34257396</v>
      </c>
      <c r="Y101" s="97" t="e">
        <f>O101</f>
        <v>#REF!</v>
      </c>
      <c r="Z101" s="97" t="e">
        <f>P101</f>
        <v>#REF!</v>
      </c>
      <c r="AB101" s="138" t="s">
        <v>148</v>
      </c>
      <c r="AC101" s="138" t="s">
        <v>115</v>
      </c>
      <c r="AD101" s="138" t="str">
        <f t="shared" si="20"/>
        <v>Supplier 13Οικιακό</v>
      </c>
      <c r="AE101" s="138">
        <f t="shared" si="21"/>
        <v>0</v>
      </c>
      <c r="AF101" s="138">
        <f t="shared" si="22"/>
        <v>0</v>
      </c>
      <c r="AG101" s="138">
        <f t="shared" si="23"/>
        <v>0</v>
      </c>
      <c r="AH101" s="138">
        <f t="shared" si="24"/>
        <v>0</v>
      </c>
      <c r="AI101" s="138">
        <v>0</v>
      </c>
      <c r="AJ101" s="138">
        <v>0</v>
      </c>
      <c r="AK101" s="138">
        <v>0</v>
      </c>
    </row>
    <row r="102" spans="1:37" ht="19.5" customHeight="1" outlineLevel="1" x14ac:dyDescent="0.3">
      <c r="A102" s="300"/>
      <c r="B102" s="101" t="s">
        <v>29</v>
      </c>
      <c r="C102" s="9" t="e">
        <f>#REF!</f>
        <v>#REF!</v>
      </c>
      <c r="D102" s="9" t="e">
        <f>#REF!</f>
        <v>#REF!</v>
      </c>
      <c r="E102" s="70">
        <f>SUM('4:2'!E102)</f>
        <v>0</v>
      </c>
      <c r="F102" s="104">
        <f>SUM('4:2'!F102)</f>
        <v>0</v>
      </c>
      <c r="G102" s="30">
        <f>SUM('4:2'!G102)</f>
        <v>0</v>
      </c>
      <c r="H102" s="83">
        <f>SUM('4:2'!H102)</f>
        <v>0</v>
      </c>
      <c r="I102" s="9" t="e">
        <f>#REF!</f>
        <v>#REF!</v>
      </c>
      <c r="J102" s="9" t="e">
        <f>#REF!</f>
        <v>#REF!</v>
      </c>
      <c r="K102" s="70">
        <f>SUM('4:2'!K102)</f>
        <v>0</v>
      </c>
      <c r="L102" s="30">
        <f>SUM('4:2'!L102)</f>
        <v>0</v>
      </c>
      <c r="M102" s="30">
        <f>SUM('4:2'!M102)</f>
        <v>0</v>
      </c>
      <c r="N102" s="118">
        <f>SUM('4:2'!N102)</f>
        <v>0</v>
      </c>
      <c r="O102" s="39" t="e">
        <f t="shared" si="25"/>
        <v>#REF!</v>
      </c>
      <c r="P102" s="10" t="e">
        <f t="shared" si="15"/>
        <v>#REF!</v>
      </c>
      <c r="Q102" s="132">
        <f t="shared" si="16"/>
        <v>0</v>
      </c>
      <c r="R102" s="30">
        <f t="shared" si="17"/>
        <v>0</v>
      </c>
      <c r="S102" s="30">
        <f t="shared" si="18"/>
        <v>0</v>
      </c>
      <c r="T102" s="118">
        <f t="shared" si="19"/>
        <v>0</v>
      </c>
      <c r="U102" s="11" t="str">
        <f>U100</f>
        <v>NRG SUPPLY AND TRADING SA ΠΤΚ</v>
      </c>
      <c r="V102" s="138" t="s">
        <v>119</v>
      </c>
      <c r="W102" s="11" t="str">
        <f t="shared" si="26"/>
        <v>NRG SUPPLY AND TRADING SA ΠΤΚΒιομηχανικό</v>
      </c>
      <c r="X102" s="98">
        <f>Q102+Q103</f>
        <v>3144620</v>
      </c>
      <c r="Y102" s="97" t="e">
        <f>O102+O103</f>
        <v>#REF!</v>
      </c>
      <c r="Z102" s="97" t="e">
        <f>P102+P103</f>
        <v>#REF!</v>
      </c>
      <c r="AB102" s="138" t="s">
        <v>148</v>
      </c>
      <c r="AC102" s="138" t="s">
        <v>117</v>
      </c>
      <c r="AD102" s="138" t="str">
        <f t="shared" si="20"/>
        <v>Supplier 13Επαγγελματικό</v>
      </c>
      <c r="AE102" s="138">
        <f t="shared" si="21"/>
        <v>0</v>
      </c>
      <c r="AF102" s="138">
        <f t="shared" si="22"/>
        <v>0</v>
      </c>
      <c r="AG102" s="138">
        <f t="shared" si="23"/>
        <v>0</v>
      </c>
      <c r="AH102" s="138">
        <f t="shared" si="24"/>
        <v>0</v>
      </c>
      <c r="AI102" s="138">
        <v>0</v>
      </c>
      <c r="AJ102" s="138">
        <v>0</v>
      </c>
      <c r="AK102" s="138">
        <v>0</v>
      </c>
    </row>
    <row r="103" spans="1:37" ht="19.5" customHeight="1" outlineLevel="1" thickBot="1" x14ac:dyDescent="0.35">
      <c r="A103" s="301"/>
      <c r="B103" s="102" t="s">
        <v>30</v>
      </c>
      <c r="C103" s="9" t="e">
        <f>#REF!</f>
        <v>#REF!</v>
      </c>
      <c r="D103" s="9" t="e">
        <f>#REF!</f>
        <v>#REF!</v>
      </c>
      <c r="E103" s="84">
        <f>SUM('4:2'!E103)</f>
        <v>0</v>
      </c>
      <c r="F103" s="119">
        <f>SUM('4:2'!F103)</f>
        <v>6</v>
      </c>
      <c r="G103" s="85">
        <f>SUM('4:2'!G103)</f>
        <v>0</v>
      </c>
      <c r="H103" s="86">
        <f>SUM('4:2'!H103)</f>
        <v>2792052</v>
      </c>
      <c r="I103" s="9" t="e">
        <f>#REF!</f>
        <v>#REF!</v>
      </c>
      <c r="J103" s="9" t="e">
        <f>#REF!</f>
        <v>#REF!</v>
      </c>
      <c r="K103" s="84">
        <f>SUM('4:2'!K103)</f>
        <v>3144620</v>
      </c>
      <c r="L103" s="85">
        <f>SUM('4:2'!L103)</f>
        <v>3144620</v>
      </c>
      <c r="M103" s="85">
        <f>SUM('4:2'!M103)</f>
        <v>5460.5</v>
      </c>
      <c r="N103" s="120">
        <f>SUM('4:2'!N103)</f>
        <v>5460.5</v>
      </c>
      <c r="O103" s="122" t="e">
        <f t="shared" si="25"/>
        <v>#REF!</v>
      </c>
      <c r="P103" s="75" t="e">
        <f t="shared" si="15"/>
        <v>#REF!</v>
      </c>
      <c r="Q103" s="134">
        <f t="shared" si="16"/>
        <v>3144620</v>
      </c>
      <c r="R103" s="85">
        <f t="shared" si="17"/>
        <v>3144626</v>
      </c>
      <c r="S103" s="85">
        <f t="shared" si="18"/>
        <v>5460.5</v>
      </c>
      <c r="T103" s="120">
        <f t="shared" si="19"/>
        <v>2797512.5</v>
      </c>
      <c r="W103" s="11" t="str">
        <f t="shared" si="26"/>
        <v/>
      </c>
      <c r="AB103" s="138" t="s">
        <v>148</v>
      </c>
      <c r="AC103" s="138" t="s">
        <v>119</v>
      </c>
      <c r="AD103" s="138" t="str">
        <f t="shared" si="20"/>
        <v>Supplier 13Βιομηχανικό</v>
      </c>
      <c r="AE103" s="138">
        <f t="shared" si="21"/>
        <v>0</v>
      </c>
      <c r="AF103" s="138">
        <f t="shared" si="22"/>
        <v>0</v>
      </c>
      <c r="AG103" s="138">
        <f t="shared" si="23"/>
        <v>0</v>
      </c>
      <c r="AH103" s="138">
        <f t="shared" si="24"/>
        <v>0</v>
      </c>
      <c r="AI103" s="138">
        <v>0</v>
      </c>
      <c r="AJ103" s="138">
        <v>0</v>
      </c>
      <c r="AK103" s="138">
        <v>0</v>
      </c>
    </row>
    <row r="104" spans="1:37" ht="36" customHeight="1" outlineLevel="1" x14ac:dyDescent="0.3">
      <c r="A104" s="302"/>
      <c r="B104" s="54" t="s">
        <v>52</v>
      </c>
      <c r="C104" s="106"/>
      <c r="D104" s="107"/>
      <c r="E104" s="108"/>
      <c r="F104" s="109"/>
      <c r="G104" s="110"/>
      <c r="H104" s="110"/>
      <c r="I104" s="111"/>
      <c r="J104" s="107"/>
      <c r="K104" s="108"/>
      <c r="L104" s="112"/>
      <c r="M104" s="113"/>
      <c r="N104" s="88"/>
      <c r="O104" s="111"/>
      <c r="P104" s="107"/>
      <c r="Q104" s="135"/>
      <c r="R104" s="112"/>
      <c r="S104" s="113"/>
      <c r="T104" s="88"/>
      <c r="W104" s="11" t="str">
        <f t="shared" si="26"/>
        <v/>
      </c>
      <c r="AB104" s="138" t="s">
        <v>149</v>
      </c>
      <c r="AC104" s="138" t="s">
        <v>115</v>
      </c>
      <c r="AD104" s="138" t="str">
        <f t="shared" si="20"/>
        <v>Supplier 14Οικιακό</v>
      </c>
      <c r="AE104" s="138">
        <f t="shared" si="21"/>
        <v>0</v>
      </c>
      <c r="AF104" s="138">
        <f t="shared" si="22"/>
        <v>0</v>
      </c>
      <c r="AG104" s="138">
        <f t="shared" si="23"/>
        <v>0</v>
      </c>
      <c r="AH104" s="138">
        <f t="shared" si="24"/>
        <v>0</v>
      </c>
      <c r="AI104" s="138">
        <v>0</v>
      </c>
      <c r="AJ104" s="138">
        <v>0</v>
      </c>
      <c r="AK104" s="138">
        <v>0</v>
      </c>
    </row>
    <row r="105" spans="1:37" ht="19.5" customHeight="1" outlineLevel="1" x14ac:dyDescent="0.3">
      <c r="A105" s="303"/>
      <c r="B105" s="55" t="s">
        <v>27</v>
      </c>
      <c r="C105" s="56" t="e">
        <f>C10+C15+C20+C25+C30+C35+C40+C45+C50+C55+C60+C65+C70+C75+C80+C85+C90+C95+C100</f>
        <v>#REF!</v>
      </c>
      <c r="D105" s="56" t="e">
        <f>D10+D15+D20+D25+D30+D35+D40+D45+D50+D55+D60+D65+D70+D75+D80+D85+D90+D95+D100</f>
        <v>#REF!</v>
      </c>
      <c r="E105" s="68">
        <f>E10+E15+E20+E25+E30+E35+E40+E45+E50+E55+E60+E65+E70+E75+E80+E85+E90+E95+E100</f>
        <v>2687098164</v>
      </c>
      <c r="F105" s="71" t="e">
        <f>E105/(C105+D105)</f>
        <v>#REF!</v>
      </c>
      <c r="G105" s="71">
        <f>G10+G15+G20+G25+G30+G35+G40+G45+G50+G55+G60+G65+G70+G75+G80+G85+G90+G95+G100</f>
        <v>29632023.739999991</v>
      </c>
      <c r="H105" s="58" t="e">
        <f>G105/(C105+D105)</f>
        <v>#REF!</v>
      </c>
      <c r="I105" s="91" t="e">
        <f>I10+I15+I20+I25+I30+I35+I40+I45+I50+I55+I60+I65+I70+I75+I80+I85+I90+I95+I100</f>
        <v>#REF!</v>
      </c>
      <c r="J105" s="91" t="e">
        <f>J10+J15+J20+J25+J30+J35+J40+J45+J50+J55+J60+J65+J70+J75+J80+J85+J90+J95+J100</f>
        <v>#REF!</v>
      </c>
      <c r="K105" s="57">
        <f>K10+K15+K20+K25+K30+K35+K40+K45+K50+K55+K60+K65+K70+K75+K80+K85+K90+K95+K100</f>
        <v>1428075763.0273659</v>
      </c>
      <c r="L105" s="87" t="e">
        <f>K105/(I105+J105)</f>
        <v>#REF!</v>
      </c>
      <c r="M105" s="92">
        <f>M10+M15+M20+M25+M30+M35+M40+M45+M50+M55+M60+M65+M70+M75+M80+M85+M90+M95+M100</f>
        <v>16485059.1</v>
      </c>
      <c r="N105" s="89" t="e">
        <f>M105/(I105+J105)</f>
        <v>#REF!</v>
      </c>
      <c r="O105" s="91" t="e">
        <f>O10+O15+O20+O25+O30+O35+O40+O45+O50+O55+O60+O65+O70+O75+O80+O85+O90+O95+O100</f>
        <v>#REF!</v>
      </c>
      <c r="P105" s="91" t="e">
        <f>P10+P15+P20+P25+P30+P35+P40+P45+P50+P55+P60+P65+P70+P75+P80+P85+P90+P95+P100</f>
        <v>#REF!</v>
      </c>
      <c r="Q105" s="136">
        <f>Q10+Q15+Q20+Q25+Q30+Q35+Q40+Q45+Q50+Q55+Q60+Q65+Q70+Q75+Q80+Q85+Q90+Q95+Q100</f>
        <v>4115173927.0273657</v>
      </c>
      <c r="R105" s="87" t="e">
        <f>Q105/(O105+P105)</f>
        <v>#REF!</v>
      </c>
      <c r="S105" s="92">
        <f>S10+S15+S20+S25+S30+S35+S40+S45+S50+S55+S60+S65+S70+S75+S80+S85+S90+S95+S100</f>
        <v>46117082.839999989</v>
      </c>
      <c r="T105" s="89" t="e">
        <f>S105/(O105+P105)</f>
        <v>#REF!</v>
      </c>
      <c r="V105" s="138" t="s">
        <v>115</v>
      </c>
      <c r="W105" s="11" t="str">
        <f t="shared" si="26"/>
        <v>Οικιακό</v>
      </c>
      <c r="AB105" s="138" t="s">
        <v>149</v>
      </c>
      <c r="AC105" s="138" t="s">
        <v>117</v>
      </c>
      <c r="AD105" s="138" t="str">
        <f t="shared" si="20"/>
        <v>Supplier 14Επαγγελματικό</v>
      </c>
      <c r="AE105" s="138">
        <f t="shared" si="21"/>
        <v>0</v>
      </c>
      <c r="AF105" s="138">
        <f t="shared" si="22"/>
        <v>0</v>
      </c>
      <c r="AG105" s="138">
        <f t="shared" si="23"/>
        <v>0</v>
      </c>
      <c r="AH105" s="138">
        <f t="shared" si="24"/>
        <v>0</v>
      </c>
      <c r="AI105" s="138">
        <v>0</v>
      </c>
      <c r="AJ105" s="138">
        <v>0</v>
      </c>
      <c r="AK105" s="138">
        <v>0</v>
      </c>
    </row>
    <row r="106" spans="1:37" ht="19.5" customHeight="1" outlineLevel="1" x14ac:dyDescent="0.3">
      <c r="A106" s="303"/>
      <c r="B106" s="55" t="s">
        <v>28</v>
      </c>
      <c r="C106" s="56" t="e">
        <f t="shared" ref="C106:E108" si="29">C11+C16+C21+C26+C31+C36+C41+C46+C51+C56+C61+C66+C71+C76+C81+C86+C91+C96+C101</f>
        <v>#REF!</v>
      </c>
      <c r="D106" s="56" t="e">
        <f t="shared" si="29"/>
        <v>#REF!</v>
      </c>
      <c r="E106" s="68">
        <f t="shared" si="29"/>
        <v>2036008592</v>
      </c>
      <c r="F106" s="71" t="e">
        <f>E106/(C106+D106)</f>
        <v>#REF!</v>
      </c>
      <c r="G106" s="71">
        <f t="shared" ref="G106:G108" si="30">G11+G16+G21+G26+G31+G36+G41+G46+G51+G56+G61+G66+G71+G76+G81+G86+G91+G96+G101</f>
        <v>24815714.740000002</v>
      </c>
      <c r="H106" s="58" t="e">
        <f t="shared" ref="H106:H108" si="31">G106/(C106+D106)</f>
        <v>#REF!</v>
      </c>
      <c r="I106" s="91" t="e">
        <f t="shared" ref="I106:K108" si="32">I11+I16+I21+I26+I31+I36+I41+I46+I51+I56+I61+I66+I71+I76+I81+I86+I91+I96+I101</f>
        <v>#REF!</v>
      </c>
      <c r="J106" s="91" t="e">
        <f t="shared" si="32"/>
        <v>#REF!</v>
      </c>
      <c r="K106" s="57">
        <f t="shared" si="32"/>
        <v>1351013079.0273659</v>
      </c>
      <c r="L106" s="87" t="e">
        <f>K106/(I106+J106)</f>
        <v>#REF!</v>
      </c>
      <c r="M106" s="92">
        <f t="shared" ref="M106:M108" si="33">M11+M16+M21+M26+M31+M36+M41+M46+M51+M56+M61+M66+M71+M76+M81+M86+M91+M96+M101</f>
        <v>13052245.719999999</v>
      </c>
      <c r="N106" s="89" t="e">
        <f>M106/(I106+J106)</f>
        <v>#REF!</v>
      </c>
      <c r="O106" s="91" t="e">
        <f t="shared" ref="O106:Q106" si="34">O11+O16+O21+O26+O31+O36+O41+O46+O51+O56+O61+O66+O71+O76+O81+O86+O91+O96+O101</f>
        <v>#REF!</v>
      </c>
      <c r="P106" s="91" t="e">
        <f t="shared" si="34"/>
        <v>#REF!</v>
      </c>
      <c r="Q106" s="136">
        <f t="shared" si="34"/>
        <v>3387021671.0273657</v>
      </c>
      <c r="R106" s="87" t="e">
        <f>Q106/(O106+P106)</f>
        <v>#REF!</v>
      </c>
      <c r="S106" s="92">
        <f t="shared" ref="S106:S108" si="35">S11+S16+S21+S26+S31+S36+S41+S46+S51+S56+S61+S66+S71+S76+S81+S86+S91+S96+S101</f>
        <v>37867960.459999993</v>
      </c>
      <c r="T106" s="89" t="e">
        <f>S106/(O106+P106)</f>
        <v>#REF!</v>
      </c>
      <c r="V106" s="138" t="s">
        <v>117</v>
      </c>
      <c r="W106" s="11" t="str">
        <f t="shared" si="26"/>
        <v>Επαγγελματικό</v>
      </c>
      <c r="AB106" s="138" t="s">
        <v>149</v>
      </c>
      <c r="AC106" s="138" t="s">
        <v>119</v>
      </c>
      <c r="AD106" s="138" t="str">
        <f t="shared" si="20"/>
        <v>Supplier 14Βιομηχανικό</v>
      </c>
      <c r="AE106" s="138">
        <f t="shared" si="21"/>
        <v>0</v>
      </c>
      <c r="AF106" s="138">
        <f t="shared" si="22"/>
        <v>0</v>
      </c>
      <c r="AG106" s="138">
        <f t="shared" si="23"/>
        <v>0</v>
      </c>
      <c r="AH106" s="138">
        <f t="shared" si="24"/>
        <v>0</v>
      </c>
      <c r="AI106" s="138">
        <v>0</v>
      </c>
      <c r="AJ106" s="138">
        <v>0</v>
      </c>
      <c r="AK106" s="138">
        <v>0</v>
      </c>
    </row>
    <row r="107" spans="1:37" ht="19.5" customHeight="1" outlineLevel="1" x14ac:dyDescent="0.3">
      <c r="A107" s="303"/>
      <c r="B107" s="55" t="s">
        <v>29</v>
      </c>
      <c r="C107" s="56" t="e">
        <f t="shared" si="29"/>
        <v>#REF!</v>
      </c>
      <c r="D107" s="56" t="e">
        <f t="shared" si="29"/>
        <v>#REF!</v>
      </c>
      <c r="E107" s="68">
        <f t="shared" si="29"/>
        <v>782580930</v>
      </c>
      <c r="F107" s="71" t="e">
        <f>E107/(C107+D107)</f>
        <v>#REF!</v>
      </c>
      <c r="G107" s="71">
        <f t="shared" si="30"/>
        <v>9120371.9600000009</v>
      </c>
      <c r="H107" s="58" t="e">
        <f t="shared" si="31"/>
        <v>#REF!</v>
      </c>
      <c r="I107" s="91" t="e">
        <f t="shared" si="32"/>
        <v>#REF!</v>
      </c>
      <c r="J107" s="91">
        <v>1</v>
      </c>
      <c r="K107" s="57">
        <f t="shared" si="32"/>
        <v>684900229</v>
      </c>
      <c r="L107" s="87" t="e">
        <f>K107/(I107+J107)</f>
        <v>#REF!</v>
      </c>
      <c r="M107" s="92">
        <f t="shared" si="33"/>
        <v>5746525.7000000002</v>
      </c>
      <c r="N107" s="89" t="e">
        <f>M107/(I107+J107)</f>
        <v>#REF!</v>
      </c>
      <c r="O107" s="91" t="e">
        <f t="shared" ref="O107" si="36">O12+O17+O22+O27+O32+O37+O42+O47+O52+O57+O62+O67+O72+O77+O82+O87+O92+O97+O102</f>
        <v>#REF!</v>
      </c>
      <c r="P107" s="91">
        <v>1</v>
      </c>
      <c r="Q107" s="136">
        <f t="shared" ref="Q107" si="37">Q12+Q17+Q22+Q27+Q32+Q37+Q42+Q47+Q52+Q57+Q62+Q67+Q72+Q77+Q82+Q87+Q92+Q97+Q102</f>
        <v>1467481159</v>
      </c>
      <c r="R107" s="87" t="e">
        <f>Q107/(O107+P107)</f>
        <v>#REF!</v>
      </c>
      <c r="S107" s="92">
        <f t="shared" si="35"/>
        <v>14866897.66</v>
      </c>
      <c r="T107" s="89" t="e">
        <f>S107/(O107+P107)</f>
        <v>#REF!</v>
      </c>
      <c r="V107" s="138" t="s">
        <v>119</v>
      </c>
      <c r="W107" s="11" t="str">
        <f t="shared" si="26"/>
        <v>Βιομηχανικό</v>
      </c>
      <c r="AB107" s="138" t="s">
        <v>150</v>
      </c>
      <c r="AC107" s="138" t="s">
        <v>115</v>
      </c>
      <c r="AD107" s="138" t="str">
        <f t="shared" si="20"/>
        <v>Supplier 15Οικιακό</v>
      </c>
      <c r="AE107" s="138">
        <f t="shared" si="21"/>
        <v>0</v>
      </c>
      <c r="AF107" s="138">
        <f t="shared" si="22"/>
        <v>0</v>
      </c>
      <c r="AG107" s="138">
        <f t="shared" si="23"/>
        <v>0</v>
      </c>
      <c r="AH107" s="138">
        <f t="shared" si="24"/>
        <v>0</v>
      </c>
      <c r="AI107" s="138">
        <v>0</v>
      </c>
      <c r="AJ107" s="138">
        <v>0</v>
      </c>
      <c r="AK107" s="138">
        <v>0</v>
      </c>
    </row>
    <row r="108" spans="1:37" ht="19.5" customHeight="1" outlineLevel="1" x14ac:dyDescent="0.3">
      <c r="A108" s="303"/>
      <c r="B108" s="59" t="s">
        <v>30</v>
      </c>
      <c r="C108" s="56" t="e">
        <f t="shared" si="29"/>
        <v>#REF!</v>
      </c>
      <c r="D108" s="56" t="e">
        <f t="shared" si="29"/>
        <v>#REF!</v>
      </c>
      <c r="E108" s="68">
        <f t="shared" si="29"/>
        <v>470992704</v>
      </c>
      <c r="F108" s="71" t="e">
        <f>E108/(C108+D108)</f>
        <v>#REF!</v>
      </c>
      <c r="G108" s="71">
        <f t="shared" si="30"/>
        <v>3438965.2399999998</v>
      </c>
      <c r="H108" s="58" t="e">
        <f t="shared" si="31"/>
        <v>#REF!</v>
      </c>
      <c r="I108" s="91" t="e">
        <f t="shared" si="32"/>
        <v>#REF!</v>
      </c>
      <c r="J108" s="91">
        <v>1</v>
      </c>
      <c r="K108" s="57">
        <f t="shared" si="32"/>
        <v>653028507</v>
      </c>
      <c r="L108" s="71" t="e">
        <f>K108/(I108+J108)</f>
        <v>#REF!</v>
      </c>
      <c r="M108" s="92">
        <f t="shared" si="33"/>
        <v>2900523.28</v>
      </c>
      <c r="N108" s="89" t="e">
        <f>M108/(I108+J108)</f>
        <v>#REF!</v>
      </c>
      <c r="O108" s="91" t="e">
        <f t="shared" ref="O108" si="38">O13+O18+O23+O28+O33+O38+O43+O48+O53+O58+O63+O68+O73+O78+O83+O88+O93+O98+O103</f>
        <v>#REF!</v>
      </c>
      <c r="P108" s="91">
        <v>1</v>
      </c>
      <c r="Q108" s="136">
        <f t="shared" ref="Q108" si="39">Q13+Q18+Q23+Q28+Q33+Q38+Q43+Q48+Q53+Q58+Q63+Q68+Q73+Q78+Q83+Q88+Q93+Q98+Q103</f>
        <v>1124021211</v>
      </c>
      <c r="R108" s="71" t="e">
        <f>Q108/(O108+P108)</f>
        <v>#REF!</v>
      </c>
      <c r="S108" s="92">
        <f t="shared" si="35"/>
        <v>6339488.5199999996</v>
      </c>
      <c r="T108" s="89" t="e">
        <f>S108/(O108+P108)</f>
        <v>#REF!</v>
      </c>
      <c r="W108" s="11" t="str">
        <f t="shared" si="26"/>
        <v/>
      </c>
      <c r="AB108" s="138" t="s">
        <v>150</v>
      </c>
      <c r="AC108" s="138" t="s">
        <v>117</v>
      </c>
      <c r="AD108" s="138" t="str">
        <f t="shared" si="20"/>
        <v>Supplier 15Επαγγελματικό</v>
      </c>
      <c r="AE108" s="138">
        <f t="shared" si="21"/>
        <v>0</v>
      </c>
      <c r="AF108" s="138">
        <f t="shared" si="22"/>
        <v>0</v>
      </c>
      <c r="AG108" s="138">
        <f t="shared" si="23"/>
        <v>0</v>
      </c>
      <c r="AH108" s="138">
        <f t="shared" si="24"/>
        <v>0</v>
      </c>
      <c r="AI108" s="138">
        <v>0</v>
      </c>
      <c r="AJ108" s="138">
        <v>0</v>
      </c>
      <c r="AK108" s="138">
        <v>0</v>
      </c>
    </row>
    <row r="109" spans="1:37" ht="47.4" outlineLevel="1" thickBot="1" x14ac:dyDescent="0.35">
      <c r="A109" s="304"/>
      <c r="B109" s="60" t="s">
        <v>53</v>
      </c>
      <c r="C109" s="61" t="e">
        <f>SUM(C105:C108)</f>
        <v>#REF!</v>
      </c>
      <c r="D109" s="61" t="e">
        <f>SUM(D105:D108)</f>
        <v>#REF!</v>
      </c>
      <c r="E109" s="69">
        <f>SUM(E105:E108)</f>
        <v>5976680390</v>
      </c>
      <c r="F109" s="63" t="e">
        <f>E109/(C109+D109)</f>
        <v>#REF!</v>
      </c>
      <c r="G109" s="64">
        <f>SUM(G105:G108)</f>
        <v>67007075.679999992</v>
      </c>
      <c r="H109" s="64" t="e">
        <f>G109/(C109+D109)</f>
        <v>#REF!</v>
      </c>
      <c r="I109" s="66" t="e">
        <f>SUM(I105:I108)</f>
        <v>#REF!</v>
      </c>
      <c r="J109" s="62" t="e">
        <f>SUM(J105:J108)</f>
        <v>#REF!</v>
      </c>
      <c r="K109" s="63">
        <f>SUM(K105:K108)</f>
        <v>4117017578.0547318</v>
      </c>
      <c r="L109" s="64" t="e">
        <f>K109/(I109+J109)</f>
        <v>#REF!</v>
      </c>
      <c r="M109" s="65">
        <f>SUM(M105:M108)</f>
        <v>38184353.800000004</v>
      </c>
      <c r="N109" s="90" t="e">
        <f>M109/(I109+J109)</f>
        <v>#REF!</v>
      </c>
      <c r="O109" s="66" t="e">
        <f>SUM(O105:O108)</f>
        <v>#REF!</v>
      </c>
      <c r="P109" s="62" t="e">
        <f>SUM(P105:P108)</f>
        <v>#REF!</v>
      </c>
      <c r="Q109" s="137">
        <f>SUM(Q105:Q108)</f>
        <v>10093697968.054731</v>
      </c>
      <c r="R109" s="64" t="e">
        <f>Q109/(O109+P109)</f>
        <v>#REF!</v>
      </c>
      <c r="S109" s="65">
        <f>SUM(S105:S108)</f>
        <v>105191429.47999997</v>
      </c>
      <c r="T109" s="90" t="e">
        <f>S109/(O109+P109)</f>
        <v>#REF!</v>
      </c>
      <c r="AB109" s="138" t="s">
        <v>150</v>
      </c>
      <c r="AC109" s="138" t="s">
        <v>119</v>
      </c>
      <c r="AD109" s="138" t="str">
        <f t="shared" si="20"/>
        <v>Supplier 15Βιομηχανικό</v>
      </c>
      <c r="AE109" s="138">
        <f t="shared" si="21"/>
        <v>0</v>
      </c>
      <c r="AF109" s="138">
        <f t="shared" si="22"/>
        <v>0</v>
      </c>
      <c r="AG109" s="138">
        <f t="shared" si="23"/>
        <v>0</v>
      </c>
      <c r="AH109" s="138">
        <f t="shared" si="24"/>
        <v>0</v>
      </c>
      <c r="AI109" s="138">
        <v>0</v>
      </c>
      <c r="AJ109" s="138">
        <v>0</v>
      </c>
      <c r="AK109" s="138">
        <v>0</v>
      </c>
    </row>
    <row r="112" spans="1:37" x14ac:dyDescent="0.3">
      <c r="B112" s="72" t="s">
        <v>151</v>
      </c>
      <c r="M112" s="34"/>
      <c r="S112" s="34"/>
    </row>
    <row r="113" spans="3:3" x14ac:dyDescent="0.3">
      <c r="C113" s="17"/>
    </row>
  </sheetData>
  <mergeCells count="37">
    <mergeCell ref="A84:A88"/>
    <mergeCell ref="A89:A93"/>
    <mergeCell ref="A94:A98"/>
    <mergeCell ref="A100:A103"/>
    <mergeCell ref="A104:A109"/>
    <mergeCell ref="O4:T4"/>
    <mergeCell ref="O5:P5"/>
    <mergeCell ref="O6:P6"/>
    <mergeCell ref="O7:P7"/>
    <mergeCell ref="A54:A58"/>
    <mergeCell ref="A24:A28"/>
    <mergeCell ref="A29:A33"/>
    <mergeCell ref="A34:A38"/>
    <mergeCell ref="A39:A43"/>
    <mergeCell ref="A44:A48"/>
    <mergeCell ref="A49:A53"/>
    <mergeCell ref="I6:J6"/>
    <mergeCell ref="C7:D7"/>
    <mergeCell ref="I7:J7"/>
    <mergeCell ref="A9:A13"/>
    <mergeCell ref="A14:A18"/>
    <mergeCell ref="A59:A63"/>
    <mergeCell ref="A64:A68"/>
    <mergeCell ref="A69:A73"/>
    <mergeCell ref="A74:A78"/>
    <mergeCell ref="A79:A83"/>
    <mergeCell ref="A19:A23"/>
    <mergeCell ref="A2:K2"/>
    <mergeCell ref="A3:B3"/>
    <mergeCell ref="A4:B4"/>
    <mergeCell ref="C4:H4"/>
    <mergeCell ref="I4:N4"/>
    <mergeCell ref="A5:A8"/>
    <mergeCell ref="B5:B8"/>
    <mergeCell ref="C5:D5"/>
    <mergeCell ref="I5:J5"/>
    <mergeCell ref="C6:D6"/>
  </mergeCells>
  <pageMargins left="0.7" right="0.7" top="0.75" bottom="0.75" header="0.3" footer="0.3"/>
  <pageSetup paperSize="9" orientation="portrait" r:id="rId1"/>
  <headerFooter>
    <oddFooter>&amp;C&amp;1#&amp;"Calibri"&amp;8&amp;K000000ΕΔΑ ΘΕΣΣΑΛΟΝΙΚΗΣ - ΘΕΣΣΑΛΙΑΣ Α.Ε. | ΕΣΩΤΕΡΙΚΗΣ ΧΡΗΣΗΣ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E7B4A-D4D0-426C-998D-6AD8147D6595}">
  <sheetPr>
    <pageSetUpPr fitToPage="1"/>
  </sheetPr>
  <dimension ref="A1:BP142"/>
  <sheetViews>
    <sheetView zoomScale="72" zoomScaleNormal="72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F1" sqref="F1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19.33203125" style="6" customWidth="1"/>
    <col min="4" max="4" width="19.6640625" style="6" customWidth="1"/>
    <col min="5" max="5" width="19.33203125" style="5" customWidth="1"/>
    <col min="6" max="6" width="16.109375" style="5" bestFit="1" customWidth="1"/>
    <col min="7" max="7" width="18.6640625" style="5" customWidth="1"/>
    <col min="8" max="8" width="16" style="5" customWidth="1"/>
    <col min="9" max="10" width="22.5546875" style="6" customWidth="1"/>
    <col min="11" max="11" width="20" style="5" customWidth="1"/>
    <col min="12" max="12" width="16.44140625" style="32" customWidth="1"/>
    <col min="13" max="13" width="16.33203125" style="5" customWidth="1"/>
    <col min="14" max="14" width="13.88671875" style="34" customWidth="1"/>
    <col min="15" max="16" width="20.33203125" style="5" bestFit="1" customWidth="1"/>
    <col min="17" max="17" width="16.6640625" style="5" customWidth="1"/>
    <col min="18" max="18" width="14.33203125" style="5" bestFit="1" customWidth="1"/>
    <col min="19" max="19" width="18.6640625" style="5" customWidth="1"/>
    <col min="20" max="20" width="17.5546875" style="5" customWidth="1"/>
    <col min="21" max="23" width="20.33203125" style="5" bestFit="1" customWidth="1"/>
    <col min="24" max="24" width="16" style="5" bestFit="1" customWidth="1"/>
    <col min="25" max="25" width="17.33203125" style="5" customWidth="1"/>
    <col min="26" max="26" width="15.6640625" style="5" customWidth="1"/>
    <col min="27" max="29" width="20.33203125" style="5" bestFit="1" customWidth="1"/>
    <col min="30" max="30" width="14.33203125" style="5" customWidth="1"/>
    <col min="31" max="31" width="17.33203125" style="5" customWidth="1"/>
    <col min="32" max="32" width="15.6640625" style="5" customWidth="1"/>
    <col min="33" max="34" width="20.33203125" style="5" bestFit="1" customWidth="1"/>
    <col min="35" max="35" width="18.88671875" style="5" bestFit="1" customWidth="1"/>
    <col min="36" max="36" width="14.33203125" style="5" customWidth="1"/>
    <col min="37" max="37" width="17.33203125" style="5" customWidth="1"/>
    <col min="38" max="38" width="15.6640625" style="5" customWidth="1"/>
    <col min="39" max="40" width="20.33203125" style="5" bestFit="1" customWidth="1"/>
    <col min="41" max="41" width="16.6640625" style="5" customWidth="1"/>
    <col min="42" max="42" width="14.33203125" style="5" customWidth="1"/>
    <col min="43" max="43" width="17.33203125" style="5" customWidth="1"/>
    <col min="44" max="44" width="15.6640625" style="5" customWidth="1"/>
    <col min="45" max="46" width="20.33203125" style="5" bestFit="1" customWidth="1"/>
    <col min="47" max="47" width="16.6640625" style="5" customWidth="1"/>
    <col min="48" max="48" width="14.33203125" style="5" customWidth="1"/>
    <col min="49" max="49" width="17.33203125" style="5" customWidth="1"/>
    <col min="50" max="50" width="15.6640625" style="5" customWidth="1"/>
    <col min="51" max="52" width="20.33203125" style="5" bestFit="1" customWidth="1"/>
    <col min="53" max="53" width="16.6640625" style="5" customWidth="1"/>
    <col min="54" max="54" width="14.33203125" style="5" customWidth="1"/>
    <col min="55" max="55" width="17.33203125" style="5" customWidth="1"/>
    <col min="56" max="56" width="15.6640625" style="5" customWidth="1"/>
    <col min="57" max="58" width="20.33203125" style="5" bestFit="1" customWidth="1"/>
    <col min="59" max="59" width="16.6640625" style="5" customWidth="1"/>
    <col min="60" max="60" width="14.33203125" style="5" customWidth="1"/>
    <col min="61" max="61" width="17.33203125" style="5" customWidth="1"/>
    <col min="62" max="62" width="15.6640625" style="5" customWidth="1"/>
    <col min="63" max="64" width="20.33203125" style="5" bestFit="1" customWidth="1"/>
    <col min="65" max="65" width="16.6640625" style="5" customWidth="1"/>
    <col min="66" max="66" width="14.33203125" style="5" customWidth="1"/>
    <col min="67" max="67" width="17.33203125" style="5" customWidth="1"/>
    <col min="68" max="68" width="15.6640625" style="5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44.25" customHeight="1" thickBot="1" x14ac:dyDescent="0.35">
      <c r="A1" s="1" t="s">
        <v>0</v>
      </c>
      <c r="B1" s="2"/>
      <c r="C1" s="3"/>
      <c r="D1" s="3"/>
      <c r="I1" s="3"/>
      <c r="J1" s="3"/>
      <c r="L1" s="31"/>
      <c r="N1" s="33"/>
    </row>
    <row r="2" spans="1:68" ht="51.75" customHeight="1" thickBot="1" x14ac:dyDescent="0.35">
      <c r="A2" s="251" t="s">
        <v>1</v>
      </c>
      <c r="B2" s="252"/>
      <c r="C2" s="253"/>
      <c r="D2" s="253"/>
      <c r="E2" s="253"/>
      <c r="F2" s="253"/>
      <c r="G2" s="253"/>
      <c r="H2" s="253"/>
      <c r="I2" s="253"/>
      <c r="J2" s="253"/>
      <c r="K2" s="254"/>
      <c r="L2" s="96"/>
    </row>
    <row r="3" spans="1:68" ht="37.5" customHeight="1" thickBot="1" x14ac:dyDescent="0.35">
      <c r="A3" s="255" t="s">
        <v>2</v>
      </c>
      <c r="B3" s="256"/>
      <c r="C3" s="143"/>
      <c r="D3" s="143"/>
      <c r="E3" s="144"/>
      <c r="F3" s="144"/>
      <c r="G3" s="144"/>
      <c r="H3" s="144"/>
      <c r="I3" s="143"/>
      <c r="J3" s="143"/>
      <c r="K3" s="145"/>
    </row>
    <row r="4" spans="1:68" ht="18" x14ac:dyDescent="0.3">
      <c r="A4" s="257" t="s">
        <v>3</v>
      </c>
      <c r="B4" s="258"/>
      <c r="C4" s="249" t="s">
        <v>4</v>
      </c>
      <c r="D4" s="249"/>
      <c r="E4" s="249"/>
      <c r="F4" s="249"/>
      <c r="G4" s="249"/>
      <c r="H4" s="250"/>
      <c r="I4" s="248" t="s">
        <v>5</v>
      </c>
      <c r="J4" s="249"/>
      <c r="K4" s="249"/>
      <c r="L4" s="249"/>
      <c r="M4" s="249"/>
      <c r="N4" s="250"/>
      <c r="O4" s="248" t="s">
        <v>6</v>
      </c>
      <c r="P4" s="249"/>
      <c r="Q4" s="249"/>
      <c r="R4" s="249"/>
      <c r="S4" s="249"/>
      <c r="T4" s="250"/>
      <c r="U4" s="248" t="s">
        <v>7</v>
      </c>
      <c r="V4" s="249"/>
      <c r="W4" s="249"/>
      <c r="X4" s="249"/>
      <c r="Y4" s="249"/>
      <c r="Z4" s="250"/>
      <c r="AA4" s="248" t="s">
        <v>8</v>
      </c>
      <c r="AB4" s="249"/>
      <c r="AC4" s="266"/>
      <c r="AD4" s="249"/>
      <c r="AE4" s="249"/>
      <c r="AF4" s="250"/>
      <c r="AG4" s="248" t="s">
        <v>9</v>
      </c>
      <c r="AH4" s="249"/>
      <c r="AI4" s="249"/>
      <c r="AJ4" s="249"/>
      <c r="AK4" s="249"/>
      <c r="AL4" s="250"/>
      <c r="AM4" s="248" t="s">
        <v>10</v>
      </c>
      <c r="AN4" s="249"/>
      <c r="AO4" s="249"/>
      <c r="AP4" s="249"/>
      <c r="AQ4" s="249"/>
      <c r="AR4" s="250"/>
      <c r="AS4" s="248" t="s">
        <v>11</v>
      </c>
      <c r="AT4" s="249"/>
      <c r="AU4" s="249"/>
      <c r="AV4" s="249"/>
      <c r="AW4" s="249"/>
      <c r="AX4" s="250"/>
      <c r="AY4" s="248" t="s">
        <v>12</v>
      </c>
      <c r="AZ4" s="249"/>
      <c r="BA4" s="249"/>
      <c r="BB4" s="249"/>
      <c r="BC4" s="249"/>
      <c r="BD4" s="250"/>
      <c r="BE4" s="248" t="s">
        <v>13</v>
      </c>
      <c r="BF4" s="249"/>
      <c r="BG4" s="249"/>
      <c r="BH4" s="249"/>
      <c r="BI4" s="249"/>
      <c r="BJ4" s="250"/>
      <c r="BK4" s="248" t="s">
        <v>14</v>
      </c>
      <c r="BL4" s="249"/>
      <c r="BM4" s="249"/>
      <c r="BN4" s="249"/>
      <c r="BO4" s="249"/>
      <c r="BP4" s="250"/>
    </row>
    <row r="5" spans="1:68" ht="30.6" customHeight="1" x14ac:dyDescent="0.3">
      <c r="A5" s="259" t="s">
        <v>15</v>
      </c>
      <c r="B5" s="262" t="s">
        <v>16</v>
      </c>
      <c r="C5" s="264" t="s">
        <v>17</v>
      </c>
      <c r="D5" s="264"/>
      <c r="E5" s="25">
        <f>E6+E7</f>
        <v>0</v>
      </c>
      <c r="F5" s="20"/>
      <c r="G5" s="20"/>
      <c r="H5" s="21"/>
      <c r="I5" s="265" t="s">
        <v>17</v>
      </c>
      <c r="J5" s="264"/>
      <c r="K5" s="25">
        <f>K6+K7</f>
        <v>0</v>
      </c>
      <c r="L5" s="38"/>
      <c r="M5" s="20"/>
      <c r="N5" s="35"/>
      <c r="O5" s="265" t="s">
        <v>17</v>
      </c>
      <c r="P5" s="264"/>
      <c r="Q5" s="25">
        <f>Q6+Q7</f>
        <v>0</v>
      </c>
      <c r="R5" s="38"/>
      <c r="S5" s="20"/>
      <c r="T5" s="35"/>
      <c r="U5" s="265" t="s">
        <v>17</v>
      </c>
      <c r="V5" s="264"/>
      <c r="W5" s="25">
        <f>W6+W7</f>
        <v>0</v>
      </c>
      <c r="X5" s="38"/>
      <c r="Y5" s="20"/>
      <c r="Z5" s="35"/>
      <c r="AA5" s="265" t="s">
        <v>17</v>
      </c>
      <c r="AB5" s="264"/>
      <c r="AC5" s="163">
        <f>AC6+AC7</f>
        <v>0</v>
      </c>
      <c r="AD5" s="38"/>
      <c r="AE5" s="20"/>
      <c r="AF5" s="35"/>
      <c r="AG5" s="265" t="s">
        <v>17</v>
      </c>
      <c r="AH5" s="264"/>
      <c r="AI5" s="25">
        <f>AI6+AI7</f>
        <v>0</v>
      </c>
      <c r="AJ5" s="38"/>
      <c r="AK5" s="20"/>
      <c r="AL5" s="35"/>
      <c r="AM5" s="265" t="s">
        <v>17</v>
      </c>
      <c r="AN5" s="264"/>
      <c r="AO5" s="25">
        <f>AO6+AO7</f>
        <v>0</v>
      </c>
      <c r="AP5" s="38"/>
      <c r="AQ5" s="20"/>
      <c r="AR5" s="35"/>
      <c r="AS5" s="265" t="s">
        <v>17</v>
      </c>
      <c r="AT5" s="264"/>
      <c r="AU5" s="25">
        <f>AU6+AU7</f>
        <v>0</v>
      </c>
      <c r="AV5" s="38"/>
      <c r="AW5" s="20"/>
      <c r="AX5" s="35"/>
      <c r="AY5" s="265" t="s">
        <v>17</v>
      </c>
      <c r="AZ5" s="264"/>
      <c r="BA5" s="25">
        <f>BA6+BA7</f>
        <v>0</v>
      </c>
      <c r="BB5" s="38"/>
      <c r="BC5" s="20"/>
      <c r="BD5" s="35"/>
      <c r="BE5" s="265" t="s">
        <v>17</v>
      </c>
      <c r="BF5" s="264"/>
      <c r="BG5" s="25">
        <f>BG6+BG7</f>
        <v>0</v>
      </c>
      <c r="BH5" s="38"/>
      <c r="BI5" s="20"/>
      <c r="BJ5" s="35"/>
      <c r="BK5" s="265" t="s">
        <v>17</v>
      </c>
      <c r="BL5" s="264"/>
      <c r="BM5" s="25">
        <f>BM6+BM7</f>
        <v>0</v>
      </c>
      <c r="BN5" s="38"/>
      <c r="BO5" s="20"/>
      <c r="BP5" s="35"/>
    </row>
    <row r="6" spans="1:68" ht="18.75" customHeight="1" x14ac:dyDescent="0.3">
      <c r="A6" s="260"/>
      <c r="B6" s="263"/>
      <c r="C6" s="267" t="s">
        <v>18</v>
      </c>
      <c r="D6" s="268"/>
      <c r="E6" s="22"/>
      <c r="F6" s="22"/>
      <c r="G6" s="22"/>
      <c r="H6" s="23"/>
      <c r="I6" s="269" t="s">
        <v>18</v>
      </c>
      <c r="J6" s="268"/>
      <c r="K6" s="22"/>
      <c r="L6" s="22"/>
      <c r="M6" s="22"/>
      <c r="N6" s="36"/>
      <c r="O6" s="269" t="s">
        <v>18</v>
      </c>
      <c r="P6" s="268"/>
      <c r="Q6" s="22"/>
      <c r="R6" s="22"/>
      <c r="S6" s="22"/>
      <c r="T6" s="36"/>
      <c r="U6" s="269" t="s">
        <v>18</v>
      </c>
      <c r="V6" s="268"/>
      <c r="W6" s="166"/>
      <c r="X6" s="22"/>
      <c r="Y6" s="22"/>
      <c r="Z6" s="36"/>
      <c r="AA6" s="269" t="s">
        <v>18</v>
      </c>
      <c r="AB6" s="268"/>
      <c r="AC6" s="166"/>
      <c r="AD6" s="22"/>
      <c r="AE6" s="22"/>
      <c r="AF6" s="36"/>
      <c r="AG6" s="269" t="s">
        <v>18</v>
      </c>
      <c r="AH6" s="268"/>
      <c r="AI6" s="166"/>
      <c r="AJ6" s="22"/>
      <c r="AK6" s="22"/>
      <c r="AL6" s="36"/>
      <c r="AM6" s="269" t="s">
        <v>18</v>
      </c>
      <c r="AN6" s="268"/>
      <c r="AO6" s="22">
        <v>0</v>
      </c>
      <c r="AP6" s="22"/>
      <c r="AQ6" s="22"/>
      <c r="AR6" s="36"/>
      <c r="AS6" s="269" t="s">
        <v>18</v>
      </c>
      <c r="AT6" s="268"/>
      <c r="AU6" s="22">
        <v>0</v>
      </c>
      <c r="AV6" s="22"/>
      <c r="AW6" s="22"/>
      <c r="AX6" s="36"/>
      <c r="AY6" s="269" t="s">
        <v>18</v>
      </c>
      <c r="AZ6" s="268"/>
      <c r="BA6" s="22">
        <v>0</v>
      </c>
      <c r="BB6" s="22"/>
      <c r="BC6" s="22"/>
      <c r="BD6" s="36"/>
      <c r="BE6" s="269" t="s">
        <v>18</v>
      </c>
      <c r="BF6" s="268"/>
      <c r="BG6" s="166"/>
      <c r="BH6" s="22"/>
      <c r="BI6" s="22"/>
      <c r="BJ6" s="36"/>
      <c r="BK6" s="269" t="s">
        <v>18</v>
      </c>
      <c r="BL6" s="268"/>
      <c r="BM6" s="22">
        <v>0</v>
      </c>
      <c r="BN6" s="22"/>
      <c r="BO6" s="22"/>
      <c r="BP6" s="36"/>
    </row>
    <row r="7" spans="1:68" ht="16.2" thickBot="1" x14ac:dyDescent="0.35">
      <c r="A7" s="260"/>
      <c r="B7" s="263"/>
      <c r="C7" s="272" t="s">
        <v>19</v>
      </c>
      <c r="D7" s="271"/>
      <c r="E7" s="25"/>
      <c r="F7" s="25"/>
      <c r="G7" s="25"/>
      <c r="H7" s="47"/>
      <c r="I7" s="270" t="s">
        <v>19</v>
      </c>
      <c r="J7" s="271"/>
      <c r="K7" s="25"/>
      <c r="L7" s="25"/>
      <c r="M7" s="25"/>
      <c r="N7" s="48"/>
      <c r="O7" s="270" t="s">
        <v>19</v>
      </c>
      <c r="P7" s="271"/>
      <c r="Q7" s="25"/>
      <c r="R7" s="25"/>
      <c r="S7" s="25"/>
      <c r="T7" s="48"/>
      <c r="U7" s="270" t="s">
        <v>19</v>
      </c>
      <c r="V7" s="271"/>
      <c r="W7" s="162"/>
      <c r="X7" s="25"/>
      <c r="Y7" s="25"/>
      <c r="Z7" s="48"/>
      <c r="AA7" s="270" t="s">
        <v>19</v>
      </c>
      <c r="AB7" s="271"/>
      <c r="AC7" s="162"/>
      <c r="AD7" s="25"/>
      <c r="AE7" s="25"/>
      <c r="AF7" s="48"/>
      <c r="AG7" s="270" t="s">
        <v>19</v>
      </c>
      <c r="AH7" s="271"/>
      <c r="AI7" s="162"/>
      <c r="AJ7" s="25"/>
      <c r="AK7" s="25"/>
      <c r="AL7" s="48"/>
      <c r="AM7" s="270" t="s">
        <v>19</v>
      </c>
      <c r="AN7" s="271"/>
      <c r="AO7" s="25">
        <v>0</v>
      </c>
      <c r="AP7" s="25"/>
      <c r="AQ7" s="25"/>
      <c r="AR7" s="48"/>
      <c r="AS7" s="270" t="s">
        <v>19</v>
      </c>
      <c r="AT7" s="271"/>
      <c r="AU7" s="25">
        <v>0</v>
      </c>
      <c r="AV7" s="25"/>
      <c r="AW7" s="25"/>
      <c r="AX7" s="48"/>
      <c r="AY7" s="270" t="s">
        <v>19</v>
      </c>
      <c r="AZ7" s="271"/>
      <c r="BA7" s="25">
        <v>0</v>
      </c>
      <c r="BB7" s="25"/>
      <c r="BC7" s="25"/>
      <c r="BD7" s="48"/>
      <c r="BE7" s="270" t="s">
        <v>19</v>
      </c>
      <c r="BF7" s="271"/>
      <c r="BG7" s="162">
        <v>0</v>
      </c>
      <c r="BH7" s="25"/>
      <c r="BI7" s="25"/>
      <c r="BJ7" s="48"/>
      <c r="BK7" s="270" t="s">
        <v>19</v>
      </c>
      <c r="BL7" s="271"/>
      <c r="BM7" s="25">
        <v>0</v>
      </c>
      <c r="BN7" s="25"/>
      <c r="BO7" s="25"/>
      <c r="BP7" s="48"/>
    </row>
    <row r="8" spans="1:68" s="7" customFormat="1" ht="94.5" customHeight="1" thickBot="1" x14ac:dyDescent="0.35">
      <c r="A8" s="261"/>
      <c r="B8" s="263"/>
      <c r="C8" s="76" t="s">
        <v>20</v>
      </c>
      <c r="D8" s="77" t="s">
        <v>21</v>
      </c>
      <c r="E8" s="78" t="s">
        <v>22</v>
      </c>
      <c r="F8" s="78" t="s">
        <v>23</v>
      </c>
      <c r="G8" s="79" t="s">
        <v>24</v>
      </c>
      <c r="H8" s="80" t="s">
        <v>25</v>
      </c>
      <c r="I8" s="76" t="s">
        <v>20</v>
      </c>
      <c r="J8" s="77" t="s">
        <v>21</v>
      </c>
      <c r="K8" s="78" t="s">
        <v>22</v>
      </c>
      <c r="L8" s="78" t="s">
        <v>23</v>
      </c>
      <c r="M8" s="79" t="s">
        <v>24</v>
      </c>
      <c r="N8" s="80" t="s">
        <v>25</v>
      </c>
      <c r="O8" s="76" t="s">
        <v>20</v>
      </c>
      <c r="P8" s="77" t="s">
        <v>21</v>
      </c>
      <c r="Q8" s="78" t="s">
        <v>22</v>
      </c>
      <c r="R8" s="78" t="s">
        <v>23</v>
      </c>
      <c r="S8" s="79" t="s">
        <v>24</v>
      </c>
      <c r="T8" s="80" t="s">
        <v>25</v>
      </c>
      <c r="U8" s="76" t="s">
        <v>20</v>
      </c>
      <c r="V8" s="77" t="s">
        <v>21</v>
      </c>
      <c r="W8" s="78" t="s">
        <v>22</v>
      </c>
      <c r="X8" s="78" t="s">
        <v>23</v>
      </c>
      <c r="Y8" s="79" t="s">
        <v>24</v>
      </c>
      <c r="Z8" s="80" t="s">
        <v>25</v>
      </c>
      <c r="AA8" s="76" t="s">
        <v>20</v>
      </c>
      <c r="AB8" s="77" t="s">
        <v>21</v>
      </c>
      <c r="AC8" s="78" t="s">
        <v>22</v>
      </c>
      <c r="AD8" s="78" t="s">
        <v>23</v>
      </c>
      <c r="AE8" s="79" t="s">
        <v>24</v>
      </c>
      <c r="AF8" s="80" t="s">
        <v>25</v>
      </c>
      <c r="AG8" s="76" t="s">
        <v>20</v>
      </c>
      <c r="AH8" s="77" t="s">
        <v>21</v>
      </c>
      <c r="AI8" s="78" t="s">
        <v>22</v>
      </c>
      <c r="AJ8" s="78" t="s">
        <v>23</v>
      </c>
      <c r="AK8" s="79" t="s">
        <v>24</v>
      </c>
      <c r="AL8" s="80" t="s">
        <v>25</v>
      </c>
      <c r="AM8" s="76" t="s">
        <v>20</v>
      </c>
      <c r="AN8" s="77" t="s">
        <v>21</v>
      </c>
      <c r="AO8" s="78" t="s">
        <v>22</v>
      </c>
      <c r="AP8" s="78" t="s">
        <v>23</v>
      </c>
      <c r="AQ8" s="79" t="s">
        <v>24</v>
      </c>
      <c r="AR8" s="80" t="s">
        <v>25</v>
      </c>
      <c r="AS8" s="76" t="s">
        <v>20</v>
      </c>
      <c r="AT8" s="77" t="s">
        <v>21</v>
      </c>
      <c r="AU8" s="78" t="s">
        <v>22</v>
      </c>
      <c r="AV8" s="78" t="s">
        <v>23</v>
      </c>
      <c r="AW8" s="79" t="s">
        <v>24</v>
      </c>
      <c r="AX8" s="80" t="s">
        <v>25</v>
      </c>
      <c r="AY8" s="76" t="s">
        <v>20</v>
      </c>
      <c r="AZ8" s="77" t="s">
        <v>21</v>
      </c>
      <c r="BA8" s="78" t="s">
        <v>22</v>
      </c>
      <c r="BB8" s="78" t="s">
        <v>23</v>
      </c>
      <c r="BC8" s="79" t="s">
        <v>24</v>
      </c>
      <c r="BD8" s="80" t="s">
        <v>25</v>
      </c>
      <c r="BE8" s="76" t="s">
        <v>20</v>
      </c>
      <c r="BF8" s="77" t="s">
        <v>21</v>
      </c>
      <c r="BG8" s="78" t="s">
        <v>22</v>
      </c>
      <c r="BH8" s="78" t="s">
        <v>23</v>
      </c>
      <c r="BI8" s="79" t="s">
        <v>24</v>
      </c>
      <c r="BJ8" s="80" t="s">
        <v>25</v>
      </c>
      <c r="BK8" s="76" t="s">
        <v>20</v>
      </c>
      <c r="BL8" s="77" t="s">
        <v>21</v>
      </c>
      <c r="BM8" s="78" t="s">
        <v>22</v>
      </c>
      <c r="BN8" s="78" t="s">
        <v>23</v>
      </c>
      <c r="BO8" s="79" t="s">
        <v>24</v>
      </c>
      <c r="BP8" s="80" t="s">
        <v>25</v>
      </c>
    </row>
    <row r="9" spans="1:68" s="8" customFormat="1" ht="36" customHeight="1" x14ac:dyDescent="0.3">
      <c r="A9" s="153">
        <v>1</v>
      </c>
      <c r="B9" s="141" t="s">
        <v>26</v>
      </c>
      <c r="C9" s="121">
        <f>SUM(C10:C14)</f>
        <v>0</v>
      </c>
      <c r="D9" s="74">
        <f>SUM(D10:D14)</f>
        <v>0</v>
      </c>
      <c r="E9" s="81">
        <f>SUM(E10:E13)</f>
        <v>0</v>
      </c>
      <c r="F9" s="81">
        <f>IFERROR(E9/(C9+D9),0)</f>
        <v>0</v>
      </c>
      <c r="G9" s="81">
        <f>SUM(G10:G14)</f>
        <v>0</v>
      </c>
      <c r="H9" s="37">
        <f>IFERROR(G9/(C9+D9),0)</f>
        <v>0</v>
      </c>
      <c r="I9" s="121">
        <f>SUM(I10:I14)</f>
        <v>0</v>
      </c>
      <c r="J9" s="74">
        <f>SUM(J10:J14)</f>
        <v>0</v>
      </c>
      <c r="K9" s="81">
        <f>SUM(K10:K13)</f>
        <v>0</v>
      </c>
      <c r="L9" s="81">
        <f>IFERROR(K9/(I9+J9),0)</f>
        <v>0</v>
      </c>
      <c r="M9" s="81">
        <f>SUM(M10:M14)</f>
        <v>0</v>
      </c>
      <c r="N9" s="37">
        <f>IFERROR(M9/(I9+J9),0)</f>
        <v>0</v>
      </c>
      <c r="O9" s="121">
        <f>SUM(O10:O14)</f>
        <v>0</v>
      </c>
      <c r="P9" s="74">
        <f>SUM(P10:P14)</f>
        <v>0</v>
      </c>
      <c r="Q9" s="81">
        <f>SUM(Q10:Q13)</f>
        <v>0</v>
      </c>
      <c r="R9" s="81">
        <f>IFERROR(Q9/(O9+P9),0)</f>
        <v>0</v>
      </c>
      <c r="S9" s="81">
        <f>SUM(S10:S14)</f>
        <v>0</v>
      </c>
      <c r="T9" s="37">
        <f>IFERROR(S9/(O9+P9),0)</f>
        <v>0</v>
      </c>
      <c r="U9" s="121">
        <f>SUM(U10:U14)</f>
        <v>0</v>
      </c>
      <c r="V9" s="74">
        <f>SUM(V10:V14)</f>
        <v>0</v>
      </c>
      <c r="W9" s="81">
        <f>SUM(W10:W13)</f>
        <v>0</v>
      </c>
      <c r="X9" s="81">
        <f>IFERROR(W9/(U9+V9),0)</f>
        <v>0</v>
      </c>
      <c r="Y9" s="81">
        <f>SUM(Y10:Y14)</f>
        <v>0</v>
      </c>
      <c r="Z9" s="37">
        <f>IFERROR(Y9/(U9+V9),0)</f>
        <v>0</v>
      </c>
      <c r="AA9" s="121">
        <f>SUM(AA10:AA14)</f>
        <v>0</v>
      </c>
      <c r="AB9" s="74">
        <f>SUM(AB10:AB14)</f>
        <v>0</v>
      </c>
      <c r="AC9" s="81">
        <f>SUM(AC10:AC13)</f>
        <v>0</v>
      </c>
      <c r="AD9" s="81">
        <f>IFERROR(AC9/(AA9+AB9),0)</f>
        <v>0</v>
      </c>
      <c r="AE9" s="81">
        <f>SUM(AE10:AE14)</f>
        <v>0</v>
      </c>
      <c r="AF9" s="37">
        <f>IFERROR(AE9/(AA9+AB9),0)</f>
        <v>0</v>
      </c>
      <c r="AG9" s="121">
        <f>SUM(AG10:AG14)</f>
        <v>0</v>
      </c>
      <c r="AH9" s="74">
        <f>SUM(AH10:AH14)</f>
        <v>0</v>
      </c>
      <c r="AI9" s="81">
        <f>SUM(AI10:AI13)</f>
        <v>0</v>
      </c>
      <c r="AJ9" s="81">
        <f>IFERROR(AI9/(AG9+AH9),0)</f>
        <v>0</v>
      </c>
      <c r="AK9" s="81">
        <f>SUM(AK10:AK14)</f>
        <v>0</v>
      </c>
      <c r="AL9" s="37">
        <f>IFERROR(AK9/(AG9+AH9),0)</f>
        <v>0</v>
      </c>
      <c r="AM9" s="121">
        <f>SUM(AM10:AM14)</f>
        <v>0</v>
      </c>
      <c r="AN9" s="74">
        <f>SUM(AN10:AN14)</f>
        <v>0</v>
      </c>
      <c r="AO9" s="81">
        <f>SUM(AO10:AO13)</f>
        <v>0</v>
      </c>
      <c r="AP9" s="81">
        <f>IFERROR(AO9/(AM9+AN9),0)</f>
        <v>0</v>
      </c>
      <c r="AQ9" s="81">
        <f>SUM(AQ10:AQ14)</f>
        <v>0</v>
      </c>
      <c r="AR9" s="37">
        <f>IFERROR(AQ9/(AM9+AN9),0)</f>
        <v>0</v>
      </c>
      <c r="AS9" s="121">
        <f>SUM(AS10:AS14)</f>
        <v>0</v>
      </c>
      <c r="AT9" s="74">
        <f>SUM(AT10:AT14)</f>
        <v>0</v>
      </c>
      <c r="AU9" s="81">
        <f>SUM(AU10:AU13)</f>
        <v>0</v>
      </c>
      <c r="AV9" s="81">
        <f>IFERROR(AU9/(AS9+AT9),0)</f>
        <v>0</v>
      </c>
      <c r="AW9" s="81">
        <f>SUM(AW10:AW14)</f>
        <v>0</v>
      </c>
      <c r="AX9" s="37">
        <f>IFERROR(AW9/(AS9+AT9),0)</f>
        <v>0</v>
      </c>
      <c r="AY9" s="121">
        <f>SUM(AY10:AY14)</f>
        <v>0</v>
      </c>
      <c r="AZ9" s="74">
        <f>SUM(AZ10:AZ14)</f>
        <v>0</v>
      </c>
      <c r="BA9" s="81">
        <f>SUM(BA10:BA13)</f>
        <v>0</v>
      </c>
      <c r="BB9" s="81">
        <f>IFERROR(BA9/(AY9+AZ9),0)</f>
        <v>0</v>
      </c>
      <c r="BC9" s="81">
        <f>SUM(BC10:BC14)</f>
        <v>0</v>
      </c>
      <c r="BD9" s="37">
        <f>IFERROR(BC9/(AY9+AZ9),0)</f>
        <v>0</v>
      </c>
      <c r="BE9" s="121">
        <f>SUM(BE10:BE14)</f>
        <v>0</v>
      </c>
      <c r="BF9" s="74">
        <f>SUM(BF10:BF14)</f>
        <v>0</v>
      </c>
      <c r="BG9" s="81">
        <f>SUM(BG10:BG13)</f>
        <v>0</v>
      </c>
      <c r="BH9" s="81">
        <f>IFERROR(BG9/(BE9+BF9),0)</f>
        <v>0</v>
      </c>
      <c r="BI9" s="81">
        <f>SUM(BI10:BI14)</f>
        <v>0</v>
      </c>
      <c r="BJ9" s="37">
        <f>IFERROR(BI9/(BE9+BF9),0)</f>
        <v>0</v>
      </c>
      <c r="BK9" s="121">
        <f>SUM(BK10:BK14)</f>
        <v>0</v>
      </c>
      <c r="BL9" s="74">
        <f>SUM(BL10:BL14)</f>
        <v>0</v>
      </c>
      <c r="BM9" s="81">
        <f>SUM(BM10:BM13)</f>
        <v>0</v>
      </c>
      <c r="BN9" s="81">
        <f>IFERROR(BM9/(BK9+BL9),0)</f>
        <v>0</v>
      </c>
      <c r="BO9" s="81">
        <f>SUM(BO10:BO14)</f>
        <v>0</v>
      </c>
      <c r="BP9" s="37">
        <f>IFERROR(BO9/(BK9+BL9),0)</f>
        <v>0</v>
      </c>
    </row>
    <row r="10" spans="1:68" s="11" customFormat="1" ht="19.5" customHeight="1" outlineLevel="1" x14ac:dyDescent="0.3">
      <c r="A10" s="154"/>
      <c r="B10" s="139" t="s">
        <v>27</v>
      </c>
      <c r="C10" s="39"/>
      <c r="D10" s="10"/>
      <c r="E10" s="70"/>
      <c r="F10" s="70">
        <f>IFERROR(E10/(C10+D10),0)</f>
        <v>0</v>
      </c>
      <c r="G10" s="30"/>
      <c r="H10" s="83">
        <f>IFERROR(G10/(C10+D10),0)</f>
        <v>0</v>
      </c>
      <c r="I10" s="39"/>
      <c r="J10" s="10"/>
      <c r="K10" s="70"/>
      <c r="L10" s="70">
        <f>IFERROR(K10/(I10+J10),0)</f>
        <v>0</v>
      </c>
      <c r="M10" s="30"/>
      <c r="N10" s="83">
        <f>IFERROR(M10/(I10+J10),0)</f>
        <v>0</v>
      </c>
      <c r="O10" s="39"/>
      <c r="P10" s="10"/>
      <c r="Q10" s="70"/>
      <c r="R10" s="70">
        <f>IFERROR(Q10/(O10+P10),0)</f>
        <v>0</v>
      </c>
      <c r="S10" s="30"/>
      <c r="T10" s="83">
        <f>IFERROR(S10/(O10+P10),0)</f>
        <v>0</v>
      </c>
      <c r="U10" s="39"/>
      <c r="V10" s="10"/>
      <c r="W10" s="70"/>
      <c r="X10" s="70">
        <f>IFERROR(W10/(U10+V10),0)</f>
        <v>0</v>
      </c>
      <c r="Y10" s="30"/>
      <c r="Z10" s="83">
        <f>IFERROR(Y10/(U10+V10),0)</f>
        <v>0</v>
      </c>
      <c r="AA10" s="39"/>
      <c r="AB10" s="10"/>
      <c r="AC10" s="70"/>
      <c r="AD10" s="70">
        <f>IFERROR(AC10/(AA10+AB10),0)</f>
        <v>0</v>
      </c>
      <c r="AE10" s="30"/>
      <c r="AF10" s="83">
        <f>IFERROR(AE10/(AA10+AB10),0)</f>
        <v>0</v>
      </c>
      <c r="AG10" s="39"/>
      <c r="AH10" s="10"/>
      <c r="AI10" s="70"/>
      <c r="AJ10" s="70">
        <f>IFERROR(AI10/(AG10+AH10),0)</f>
        <v>0</v>
      </c>
      <c r="AK10" s="30"/>
      <c r="AL10" s="83">
        <f>IFERROR(AK10/(AG10+AH10),0)</f>
        <v>0</v>
      </c>
      <c r="AM10" s="39"/>
      <c r="AN10" s="10"/>
      <c r="AO10" s="70"/>
      <c r="AP10" s="70">
        <f>IFERROR(AO10/(AM10+AN10),0)</f>
        <v>0</v>
      </c>
      <c r="AQ10" s="30"/>
      <c r="AR10" s="83">
        <f>IFERROR(AQ10/(AM10+AN10),0)</f>
        <v>0</v>
      </c>
      <c r="AS10" s="39"/>
      <c r="AT10" s="10"/>
      <c r="AU10" s="70"/>
      <c r="AV10" s="70">
        <f>IFERROR(AU10/(AS10+AT10),0)</f>
        <v>0</v>
      </c>
      <c r="AW10" s="30"/>
      <c r="AX10" s="83">
        <f>IFERROR(AW10/(AS10+AT10),0)</f>
        <v>0</v>
      </c>
      <c r="AY10" s="39"/>
      <c r="AZ10" s="10"/>
      <c r="BA10" s="70"/>
      <c r="BB10" s="70">
        <f>IFERROR(BA10/(AY10+AZ10),0)</f>
        <v>0</v>
      </c>
      <c r="BC10" s="30"/>
      <c r="BD10" s="83">
        <f>IFERROR(BC10/(AY10+AZ10),0)</f>
        <v>0</v>
      </c>
      <c r="BE10" s="39"/>
      <c r="BF10" s="10"/>
      <c r="BG10" s="70"/>
      <c r="BH10" s="70">
        <f>IFERROR(BG10/(BE10+BF10),0)</f>
        <v>0</v>
      </c>
      <c r="BI10" s="30"/>
      <c r="BJ10" s="83">
        <f>IFERROR(BI10/(BE10+BF10),0)</f>
        <v>0</v>
      </c>
      <c r="BK10" s="39"/>
      <c r="BL10" s="10"/>
      <c r="BM10" s="70"/>
      <c r="BN10" s="70">
        <f>IFERROR(BM10/(BK10+BL10),0)</f>
        <v>0</v>
      </c>
      <c r="BO10" s="30"/>
      <c r="BP10" s="83">
        <f>IFERROR(BO10/(BK10+BL10),0)</f>
        <v>0</v>
      </c>
    </row>
    <row r="11" spans="1:68" s="11" customFormat="1" ht="19.5" customHeight="1" outlineLevel="1" x14ac:dyDescent="0.3">
      <c r="A11" s="154"/>
      <c r="B11" s="139" t="s">
        <v>28</v>
      </c>
      <c r="C11" s="39"/>
      <c r="D11" s="10"/>
      <c r="E11" s="70"/>
      <c r="F11" s="70">
        <f t="shared" ref="F11:F14" si="0">IFERROR(E11/(C11+D11),0)</f>
        <v>0</v>
      </c>
      <c r="G11" s="30"/>
      <c r="H11" s="83">
        <f t="shared" ref="H11:H14" si="1">IFERROR(G11/(C11+D11),0)</f>
        <v>0</v>
      </c>
      <c r="I11" s="39"/>
      <c r="J11" s="10"/>
      <c r="K11" s="70"/>
      <c r="L11" s="70">
        <f t="shared" ref="L11:L14" si="2">IFERROR(K11/(I11+J11),0)</f>
        <v>0</v>
      </c>
      <c r="M11" s="30"/>
      <c r="N11" s="83">
        <f t="shared" ref="N11:N14" si="3">IFERROR(M11/(I11+J11),0)</f>
        <v>0</v>
      </c>
      <c r="O11" s="39"/>
      <c r="P11" s="10"/>
      <c r="Q11" s="70"/>
      <c r="R11" s="70">
        <f t="shared" ref="R11:R14" si="4">IFERROR(Q11/(O11+P11),0)</f>
        <v>0</v>
      </c>
      <c r="S11" s="30"/>
      <c r="T11" s="83">
        <f t="shared" ref="T11:T14" si="5">IFERROR(S11/(O11+P11),0)</f>
        <v>0</v>
      </c>
      <c r="U11" s="39"/>
      <c r="V11" s="10"/>
      <c r="W11" s="70"/>
      <c r="X11" s="70">
        <f t="shared" ref="X11:X14" si="6">IFERROR(W11/(U11+V11),0)</f>
        <v>0</v>
      </c>
      <c r="Y11" s="30"/>
      <c r="Z11" s="83">
        <f t="shared" ref="Z11:Z14" si="7">IFERROR(Y11/(U11+V11),0)</f>
        <v>0</v>
      </c>
      <c r="AA11" s="39"/>
      <c r="AB11" s="10"/>
      <c r="AC11" s="70"/>
      <c r="AD11" s="70">
        <f t="shared" ref="AD11:AD14" si="8">IFERROR(AC11/(AA11+AB11),0)</f>
        <v>0</v>
      </c>
      <c r="AE11" s="30"/>
      <c r="AF11" s="83">
        <f t="shared" ref="AF11:AF14" si="9">IFERROR(AE11/(AA11+AB11),0)</f>
        <v>0</v>
      </c>
      <c r="AG11" s="39"/>
      <c r="AH11" s="10"/>
      <c r="AI11" s="70"/>
      <c r="AJ11" s="70">
        <f t="shared" ref="AJ11:AJ14" si="10">IFERROR(AI11/(AG11+AH11),0)</f>
        <v>0</v>
      </c>
      <c r="AK11" s="30"/>
      <c r="AL11" s="83">
        <f t="shared" ref="AL11:AL14" si="11">IFERROR(AK11/(AG11+AH11),0)</f>
        <v>0</v>
      </c>
      <c r="AM11" s="39"/>
      <c r="AN11" s="10"/>
      <c r="AO11" s="70"/>
      <c r="AP11" s="70">
        <f t="shared" ref="AP11:AP14" si="12">IFERROR(AO11/(AM11+AN11),0)</f>
        <v>0</v>
      </c>
      <c r="AQ11" s="30"/>
      <c r="AR11" s="83">
        <f t="shared" ref="AR11:AR14" si="13">IFERROR(AQ11/(AM11+AN11),0)</f>
        <v>0</v>
      </c>
      <c r="AS11" s="39"/>
      <c r="AT11" s="10"/>
      <c r="AU11" s="70"/>
      <c r="AV11" s="70">
        <f t="shared" ref="AV11:AV14" si="14">IFERROR(AU11/(AS11+AT11),0)</f>
        <v>0</v>
      </c>
      <c r="AW11" s="30"/>
      <c r="AX11" s="83">
        <f t="shared" ref="AX11:AX14" si="15">IFERROR(AW11/(AS11+AT11),0)</f>
        <v>0</v>
      </c>
      <c r="AY11" s="39"/>
      <c r="AZ11" s="10"/>
      <c r="BA11" s="70"/>
      <c r="BB11" s="70">
        <f t="shared" ref="BB11:BB14" si="16">IFERROR(BA11/(AY11+AZ11),0)</f>
        <v>0</v>
      </c>
      <c r="BC11" s="30"/>
      <c r="BD11" s="83">
        <f t="shared" ref="BD11:BD14" si="17">IFERROR(BC11/(AY11+AZ11),0)</f>
        <v>0</v>
      </c>
      <c r="BE11" s="39"/>
      <c r="BF11" s="10"/>
      <c r="BG11" s="70"/>
      <c r="BH11" s="70">
        <f t="shared" ref="BH11:BH14" si="18">IFERROR(BG11/(BE11+BF11),0)</f>
        <v>0</v>
      </c>
      <c r="BI11" s="30"/>
      <c r="BJ11" s="83">
        <f t="shared" ref="BJ11:BJ14" si="19">IFERROR(BI11/(BE11+BF11),0)</f>
        <v>0</v>
      </c>
      <c r="BK11" s="39"/>
      <c r="BL11" s="10"/>
      <c r="BM11" s="70"/>
      <c r="BN11" s="70">
        <f t="shared" ref="BN11:BN14" si="20">IFERROR(BM11/(BK11+BL11),0)</f>
        <v>0</v>
      </c>
      <c r="BO11" s="30"/>
      <c r="BP11" s="83">
        <f t="shared" ref="BP11:BP14" si="21">IFERROR(BO11/(BK11+BL11),0)</f>
        <v>0</v>
      </c>
    </row>
    <row r="12" spans="1:68" s="11" customFormat="1" ht="19.5" customHeight="1" outlineLevel="1" x14ac:dyDescent="0.3">
      <c r="A12" s="154"/>
      <c r="B12" s="139" t="s">
        <v>29</v>
      </c>
      <c r="C12" s="39"/>
      <c r="D12" s="10"/>
      <c r="E12" s="70"/>
      <c r="F12" s="70">
        <f t="shared" si="0"/>
        <v>0</v>
      </c>
      <c r="G12" s="30"/>
      <c r="H12" s="83">
        <f t="shared" si="1"/>
        <v>0</v>
      </c>
      <c r="I12" s="39"/>
      <c r="J12" s="10"/>
      <c r="K12" s="70"/>
      <c r="L12" s="70">
        <f t="shared" si="2"/>
        <v>0</v>
      </c>
      <c r="M12" s="30"/>
      <c r="N12" s="83">
        <f t="shared" si="3"/>
        <v>0</v>
      </c>
      <c r="O12" s="39"/>
      <c r="P12" s="10"/>
      <c r="Q12" s="70"/>
      <c r="R12" s="70">
        <f t="shared" si="4"/>
        <v>0</v>
      </c>
      <c r="S12" s="30"/>
      <c r="T12" s="83">
        <f t="shared" si="5"/>
        <v>0</v>
      </c>
      <c r="U12" s="39"/>
      <c r="V12" s="10"/>
      <c r="W12" s="70"/>
      <c r="X12" s="70">
        <f t="shared" si="6"/>
        <v>0</v>
      </c>
      <c r="Y12" s="30"/>
      <c r="Z12" s="83">
        <f t="shared" si="7"/>
        <v>0</v>
      </c>
      <c r="AA12" s="39"/>
      <c r="AB12" s="10"/>
      <c r="AC12" s="70"/>
      <c r="AD12" s="70">
        <f t="shared" si="8"/>
        <v>0</v>
      </c>
      <c r="AE12" s="30"/>
      <c r="AF12" s="83">
        <f t="shared" si="9"/>
        <v>0</v>
      </c>
      <c r="AG12" s="39"/>
      <c r="AH12" s="10"/>
      <c r="AI12" s="70"/>
      <c r="AJ12" s="70">
        <f t="shared" si="10"/>
        <v>0</v>
      </c>
      <c r="AK12" s="30"/>
      <c r="AL12" s="83">
        <f t="shared" si="11"/>
        <v>0</v>
      </c>
      <c r="AM12" s="39"/>
      <c r="AN12" s="10"/>
      <c r="AO12" s="70"/>
      <c r="AP12" s="70">
        <f t="shared" si="12"/>
        <v>0</v>
      </c>
      <c r="AQ12" s="30"/>
      <c r="AR12" s="83">
        <f t="shared" si="13"/>
        <v>0</v>
      </c>
      <c r="AS12" s="39"/>
      <c r="AT12" s="10"/>
      <c r="AU12" s="70"/>
      <c r="AV12" s="70">
        <f t="shared" si="14"/>
        <v>0</v>
      </c>
      <c r="AW12" s="30"/>
      <c r="AX12" s="83">
        <f t="shared" si="15"/>
        <v>0</v>
      </c>
      <c r="AY12" s="39"/>
      <c r="AZ12" s="10"/>
      <c r="BA12" s="70"/>
      <c r="BB12" s="70">
        <f t="shared" si="16"/>
        <v>0</v>
      </c>
      <c r="BC12" s="30"/>
      <c r="BD12" s="83">
        <f t="shared" si="17"/>
        <v>0</v>
      </c>
      <c r="BE12" s="39"/>
      <c r="BF12" s="10"/>
      <c r="BG12" s="70"/>
      <c r="BH12" s="70">
        <f t="shared" si="18"/>
        <v>0</v>
      </c>
      <c r="BI12" s="30"/>
      <c r="BJ12" s="83">
        <f t="shared" si="19"/>
        <v>0</v>
      </c>
      <c r="BK12" s="39"/>
      <c r="BL12" s="10"/>
      <c r="BM12" s="70"/>
      <c r="BN12" s="70">
        <f t="shared" si="20"/>
        <v>0</v>
      </c>
      <c r="BO12" s="30"/>
      <c r="BP12" s="83">
        <f t="shared" si="21"/>
        <v>0</v>
      </c>
    </row>
    <row r="13" spans="1:68" s="12" customFormat="1" ht="19.5" customHeight="1" outlineLevel="1" x14ac:dyDescent="0.3">
      <c r="A13" s="154"/>
      <c r="B13" s="139" t="s">
        <v>30</v>
      </c>
      <c r="C13" s="39"/>
      <c r="D13" s="10"/>
      <c r="E13" s="70"/>
      <c r="F13" s="70">
        <f t="shared" si="0"/>
        <v>0</v>
      </c>
      <c r="G13" s="30"/>
      <c r="H13" s="83">
        <f t="shared" si="1"/>
        <v>0</v>
      </c>
      <c r="I13" s="39"/>
      <c r="J13" s="10"/>
      <c r="K13" s="70"/>
      <c r="L13" s="70">
        <f t="shared" si="2"/>
        <v>0</v>
      </c>
      <c r="M13" s="30"/>
      <c r="N13" s="83">
        <f t="shared" si="3"/>
        <v>0</v>
      </c>
      <c r="O13" s="39"/>
      <c r="P13" s="10"/>
      <c r="Q13" s="70"/>
      <c r="R13" s="70">
        <f t="shared" si="4"/>
        <v>0</v>
      </c>
      <c r="S13" s="30"/>
      <c r="T13" s="83">
        <f t="shared" si="5"/>
        <v>0</v>
      </c>
      <c r="U13" s="39"/>
      <c r="V13" s="10"/>
      <c r="W13" s="70"/>
      <c r="X13" s="70">
        <f t="shared" si="6"/>
        <v>0</v>
      </c>
      <c r="Y13" s="30"/>
      <c r="Z13" s="83">
        <f t="shared" si="7"/>
        <v>0</v>
      </c>
      <c r="AA13" s="39"/>
      <c r="AB13" s="10"/>
      <c r="AC13" s="70"/>
      <c r="AD13" s="70">
        <f t="shared" si="8"/>
        <v>0</v>
      </c>
      <c r="AE13" s="30"/>
      <c r="AF13" s="83">
        <f t="shared" si="9"/>
        <v>0</v>
      </c>
      <c r="AG13" s="39"/>
      <c r="AH13" s="10"/>
      <c r="AI13" s="70"/>
      <c r="AJ13" s="70">
        <f t="shared" si="10"/>
        <v>0</v>
      </c>
      <c r="AK13" s="30"/>
      <c r="AL13" s="83">
        <f t="shared" si="11"/>
        <v>0</v>
      </c>
      <c r="AM13" s="39"/>
      <c r="AN13" s="10"/>
      <c r="AO13" s="70"/>
      <c r="AP13" s="70">
        <f t="shared" si="12"/>
        <v>0</v>
      </c>
      <c r="AQ13" s="30"/>
      <c r="AR13" s="83">
        <f t="shared" si="13"/>
        <v>0</v>
      </c>
      <c r="AS13" s="39"/>
      <c r="AT13" s="10"/>
      <c r="AU13" s="70"/>
      <c r="AV13" s="70">
        <f t="shared" si="14"/>
        <v>0</v>
      </c>
      <c r="AW13" s="30"/>
      <c r="AX13" s="83">
        <f t="shared" si="15"/>
        <v>0</v>
      </c>
      <c r="AY13" s="39"/>
      <c r="AZ13" s="10"/>
      <c r="BA13" s="70"/>
      <c r="BB13" s="70">
        <f t="shared" si="16"/>
        <v>0</v>
      </c>
      <c r="BC13" s="30"/>
      <c r="BD13" s="83">
        <f t="shared" si="17"/>
        <v>0</v>
      </c>
      <c r="BE13" s="39"/>
      <c r="BF13" s="10"/>
      <c r="BG13" s="70"/>
      <c r="BH13" s="70">
        <f t="shared" si="18"/>
        <v>0</v>
      </c>
      <c r="BI13" s="30"/>
      <c r="BJ13" s="83">
        <f t="shared" si="19"/>
        <v>0</v>
      </c>
      <c r="BK13" s="39"/>
      <c r="BL13" s="10"/>
      <c r="BM13" s="70"/>
      <c r="BN13" s="70">
        <f t="shared" si="20"/>
        <v>0</v>
      </c>
      <c r="BO13" s="30"/>
      <c r="BP13" s="83">
        <f t="shared" si="21"/>
        <v>0</v>
      </c>
    </row>
    <row r="14" spans="1:68" s="12" customFormat="1" ht="19.5" customHeight="1" outlineLevel="1" thickBot="1" x14ac:dyDescent="0.35">
      <c r="A14" s="155"/>
      <c r="B14" s="139" t="s">
        <v>31</v>
      </c>
      <c r="C14" s="147"/>
      <c r="D14" s="148"/>
      <c r="E14" s="24"/>
      <c r="F14" s="70">
        <f t="shared" si="0"/>
        <v>0</v>
      </c>
      <c r="G14" s="140"/>
      <c r="H14" s="83">
        <f t="shared" si="1"/>
        <v>0</v>
      </c>
      <c r="I14" s="147"/>
      <c r="J14" s="148"/>
      <c r="K14" s="24"/>
      <c r="L14" s="70">
        <f t="shared" si="2"/>
        <v>0</v>
      </c>
      <c r="M14" s="140"/>
      <c r="N14" s="83">
        <f t="shared" si="3"/>
        <v>0</v>
      </c>
      <c r="O14" s="147"/>
      <c r="P14" s="148"/>
      <c r="Q14" s="24"/>
      <c r="R14" s="70">
        <f t="shared" si="4"/>
        <v>0</v>
      </c>
      <c r="S14" s="140"/>
      <c r="T14" s="83">
        <f t="shared" si="5"/>
        <v>0</v>
      </c>
      <c r="U14" s="147"/>
      <c r="V14" s="148"/>
      <c r="W14" s="24"/>
      <c r="X14" s="70">
        <f t="shared" si="6"/>
        <v>0</v>
      </c>
      <c r="Y14" s="140"/>
      <c r="Z14" s="83">
        <f t="shared" si="7"/>
        <v>0</v>
      </c>
      <c r="AA14" s="147"/>
      <c r="AB14" s="148"/>
      <c r="AC14" s="24"/>
      <c r="AD14" s="70">
        <f t="shared" si="8"/>
        <v>0</v>
      </c>
      <c r="AE14" s="140"/>
      <c r="AF14" s="83">
        <f t="shared" si="9"/>
        <v>0</v>
      </c>
      <c r="AG14" s="147"/>
      <c r="AH14" s="148"/>
      <c r="AI14" s="24"/>
      <c r="AJ14" s="70">
        <f t="shared" si="10"/>
        <v>0</v>
      </c>
      <c r="AK14" s="140"/>
      <c r="AL14" s="83">
        <f t="shared" si="11"/>
        <v>0</v>
      </c>
      <c r="AM14" s="147"/>
      <c r="AN14" s="148"/>
      <c r="AO14" s="24"/>
      <c r="AP14" s="70">
        <f t="shared" si="12"/>
        <v>0</v>
      </c>
      <c r="AQ14" s="140"/>
      <c r="AR14" s="83">
        <f t="shared" si="13"/>
        <v>0</v>
      </c>
      <c r="AS14" s="147"/>
      <c r="AT14" s="148"/>
      <c r="AU14" s="24"/>
      <c r="AV14" s="70">
        <f t="shared" si="14"/>
        <v>0</v>
      </c>
      <c r="AW14" s="140"/>
      <c r="AX14" s="83">
        <f t="shared" si="15"/>
        <v>0</v>
      </c>
      <c r="AY14" s="147"/>
      <c r="AZ14" s="148"/>
      <c r="BA14" s="24"/>
      <c r="BB14" s="70">
        <f t="shared" si="16"/>
        <v>0</v>
      </c>
      <c r="BC14" s="140"/>
      <c r="BD14" s="83">
        <f t="shared" si="17"/>
        <v>0</v>
      </c>
      <c r="BE14" s="147"/>
      <c r="BF14" s="148"/>
      <c r="BG14" s="24"/>
      <c r="BH14" s="70">
        <f t="shared" si="18"/>
        <v>0</v>
      </c>
      <c r="BI14" s="140"/>
      <c r="BJ14" s="83">
        <f t="shared" si="19"/>
        <v>0</v>
      </c>
      <c r="BK14" s="147"/>
      <c r="BL14" s="148"/>
      <c r="BM14" s="24"/>
      <c r="BN14" s="70">
        <f t="shared" si="20"/>
        <v>0</v>
      </c>
      <c r="BO14" s="140"/>
      <c r="BP14" s="83">
        <f t="shared" si="21"/>
        <v>0</v>
      </c>
    </row>
    <row r="15" spans="1:68" s="8" customFormat="1" ht="18" x14ac:dyDescent="0.3">
      <c r="A15" s="153">
        <v>2</v>
      </c>
      <c r="B15" s="141" t="s">
        <v>32</v>
      </c>
      <c r="C15" s="121">
        <f>SUM(C16:C20)</f>
        <v>0</v>
      </c>
      <c r="D15" s="74">
        <f>SUM(D16:D20)</f>
        <v>0</v>
      </c>
      <c r="E15" s="81">
        <f>SUM(E16:E19)</f>
        <v>0</v>
      </c>
      <c r="F15" s="81">
        <f>IFERROR(E15/(C15+D15),0)</f>
        <v>0</v>
      </c>
      <c r="G15" s="81">
        <f>SUM(G16:G20)</f>
        <v>0</v>
      </c>
      <c r="H15" s="37">
        <f>IFERROR(G15/(C15+D15),0)</f>
        <v>0</v>
      </c>
      <c r="I15" s="121">
        <f>SUM(I16:I20)</f>
        <v>0</v>
      </c>
      <c r="J15" s="74">
        <f>SUM(J16:J20)</f>
        <v>0</v>
      </c>
      <c r="K15" s="81">
        <f>SUM(K16:K19)</f>
        <v>0</v>
      </c>
      <c r="L15" s="81">
        <f>IFERROR(K15/(I15+J15),0)</f>
        <v>0</v>
      </c>
      <c r="M15" s="81">
        <f>SUM(M16:M20)</f>
        <v>0</v>
      </c>
      <c r="N15" s="37">
        <f>IFERROR(M15/(I15+J15),0)</f>
        <v>0</v>
      </c>
      <c r="O15" s="121">
        <f>SUM(O16:O20)</f>
        <v>0</v>
      </c>
      <c r="P15" s="74">
        <f>SUM(P16:P20)</f>
        <v>0</v>
      </c>
      <c r="Q15" s="81">
        <f>SUM(Q16:Q19)</f>
        <v>0</v>
      </c>
      <c r="R15" s="81">
        <f>IFERROR(Q15/(O15+P15),0)</f>
        <v>0</v>
      </c>
      <c r="S15" s="81">
        <f>SUM(S16:S20)</f>
        <v>0</v>
      </c>
      <c r="T15" s="37">
        <f>IFERROR(S15/(O15+P15),0)</f>
        <v>0</v>
      </c>
      <c r="U15" s="121">
        <f>SUM(U16:U20)</f>
        <v>0</v>
      </c>
      <c r="V15" s="74">
        <f>SUM(V16:V20)</f>
        <v>0</v>
      </c>
      <c r="W15" s="81">
        <f>SUM(W16:W19)</f>
        <v>0</v>
      </c>
      <c r="X15" s="81">
        <f>IFERROR(W15/(U15+V15),0)</f>
        <v>0</v>
      </c>
      <c r="Y15" s="81">
        <f>SUM(Y16:Y20)</f>
        <v>0</v>
      </c>
      <c r="Z15" s="37">
        <f>IFERROR(Y15/(U15+V15),0)</f>
        <v>0</v>
      </c>
      <c r="AA15" s="121">
        <f>SUM(AA16:AA20)</f>
        <v>0</v>
      </c>
      <c r="AB15" s="74">
        <f>SUM(AB16:AB20)</f>
        <v>0</v>
      </c>
      <c r="AC15" s="81">
        <f>SUM(AC16:AC19)</f>
        <v>0</v>
      </c>
      <c r="AD15" s="81">
        <f>IFERROR(AC15/(AA15+AB15),0)</f>
        <v>0</v>
      </c>
      <c r="AE15" s="81">
        <f>SUM(AE16:AE20)</f>
        <v>0</v>
      </c>
      <c r="AF15" s="37">
        <f>IFERROR(AE15/(AA15+AB15),0)</f>
        <v>0</v>
      </c>
      <c r="AG15" s="121">
        <f>SUM(AG16:AG20)</f>
        <v>0</v>
      </c>
      <c r="AH15" s="74">
        <f>SUM(AH16:AH20)</f>
        <v>0</v>
      </c>
      <c r="AI15" s="81">
        <f>SUM(AI16:AI19)</f>
        <v>0</v>
      </c>
      <c r="AJ15" s="81">
        <f>IFERROR(AI15/(AG15+AH15),0)</f>
        <v>0</v>
      </c>
      <c r="AK15" s="81">
        <f>SUM(AK16:AK20)</f>
        <v>0</v>
      </c>
      <c r="AL15" s="37">
        <f>IFERROR(AK15/(AG15+AH15),0)</f>
        <v>0</v>
      </c>
      <c r="AM15" s="121">
        <f>SUM(AM16:AM20)</f>
        <v>0</v>
      </c>
      <c r="AN15" s="74">
        <f>SUM(AN16:AN20)</f>
        <v>0</v>
      </c>
      <c r="AO15" s="81">
        <f>SUM(AO16:AO19)</f>
        <v>0</v>
      </c>
      <c r="AP15" s="81">
        <f>IFERROR(AO15/(AM15+AN15),0)</f>
        <v>0</v>
      </c>
      <c r="AQ15" s="81">
        <f>SUM(AQ16:AQ20)</f>
        <v>0</v>
      </c>
      <c r="AR15" s="37">
        <f>IFERROR(AQ15/(AM15+AN15),0)</f>
        <v>0</v>
      </c>
      <c r="AS15" s="121">
        <f>SUM(AS16:AS20)</f>
        <v>0</v>
      </c>
      <c r="AT15" s="74">
        <f>SUM(AT16:AT20)</f>
        <v>0</v>
      </c>
      <c r="AU15" s="81">
        <f>SUM(AU16:AU19)</f>
        <v>0</v>
      </c>
      <c r="AV15" s="81">
        <f>IFERROR(AU15/(AS15+AT15),0)</f>
        <v>0</v>
      </c>
      <c r="AW15" s="81">
        <f>SUM(AW16:AW20)</f>
        <v>0</v>
      </c>
      <c r="AX15" s="37">
        <f>IFERROR(AW15/(AS15+AT15),0)</f>
        <v>0</v>
      </c>
      <c r="AY15" s="121">
        <f>SUM(AY16:AY20)</f>
        <v>0</v>
      </c>
      <c r="AZ15" s="74">
        <f>SUM(AZ16:AZ20)</f>
        <v>0</v>
      </c>
      <c r="BA15" s="81">
        <f>SUM(BA16:BA19)</f>
        <v>0</v>
      </c>
      <c r="BB15" s="81">
        <f>IFERROR(BA15/(AY15+AZ15),0)</f>
        <v>0</v>
      </c>
      <c r="BC15" s="81">
        <f>SUM(BC16:BC20)</f>
        <v>0</v>
      </c>
      <c r="BD15" s="37">
        <f>IFERROR(BC15/(AY15+AZ15),0)</f>
        <v>0</v>
      </c>
      <c r="BE15" s="121">
        <f>SUM(BE16:BE20)</f>
        <v>0</v>
      </c>
      <c r="BF15" s="74">
        <f>SUM(BF16:BF20)</f>
        <v>0</v>
      </c>
      <c r="BG15" s="81">
        <f>SUM(BG16:BG19)</f>
        <v>0</v>
      </c>
      <c r="BH15" s="81">
        <f>IFERROR(BG15/(BE15+BF15),0)</f>
        <v>0</v>
      </c>
      <c r="BI15" s="81">
        <f>SUM(BI16:BI20)</f>
        <v>0</v>
      </c>
      <c r="BJ15" s="37">
        <f>IFERROR(BI15/(BE15+BF15),0)</f>
        <v>0</v>
      </c>
      <c r="BK15" s="121">
        <f>SUM(BK16:BK20)</f>
        <v>0</v>
      </c>
      <c r="BL15" s="74">
        <f>SUM(BL16:BL20)</f>
        <v>0</v>
      </c>
      <c r="BM15" s="81">
        <f>SUM(BM16:BM19)</f>
        <v>0</v>
      </c>
      <c r="BN15" s="81">
        <f>IFERROR(BM15/(BK15+BL15),0)</f>
        <v>0</v>
      </c>
      <c r="BO15" s="81">
        <f>SUM(BO16:BO20)</f>
        <v>0</v>
      </c>
      <c r="BP15" s="37">
        <f>IFERROR(BO15/(BK15+BL15),0)</f>
        <v>0</v>
      </c>
    </row>
    <row r="16" spans="1:68" s="8" customFormat="1" ht="19.5" customHeight="1" outlineLevel="1" x14ac:dyDescent="0.3">
      <c r="A16" s="154"/>
      <c r="B16" s="139" t="str" cm="1">
        <f t="array" ref="B16:B20">$B$10:$B$14</f>
        <v>ΟΙΚΙΑΚΟΣ</v>
      </c>
      <c r="C16" s="39"/>
      <c r="D16" s="10"/>
      <c r="E16" s="70"/>
      <c r="F16" s="70">
        <f>IFERROR(E16/(C16+D16),0)</f>
        <v>0</v>
      </c>
      <c r="G16" s="30"/>
      <c r="H16" s="83">
        <f>IFERROR(G16/(C16+D16),0)</f>
        <v>0</v>
      </c>
      <c r="I16" s="39"/>
      <c r="J16" s="10"/>
      <c r="K16" s="70"/>
      <c r="L16" s="70">
        <f>IFERROR(K16/(I16+J16),0)</f>
        <v>0</v>
      </c>
      <c r="M16" s="30"/>
      <c r="N16" s="83">
        <f>IFERROR(M16/(I16+J16),0)</f>
        <v>0</v>
      </c>
      <c r="O16" s="39"/>
      <c r="P16" s="10"/>
      <c r="Q16" s="70"/>
      <c r="R16" s="70">
        <f>IFERROR(Q16/(O16+P16),0)</f>
        <v>0</v>
      </c>
      <c r="S16" s="30"/>
      <c r="T16" s="83">
        <f>IFERROR(S16/(O16+P16),0)</f>
        <v>0</v>
      </c>
      <c r="U16" s="39"/>
      <c r="V16" s="10"/>
      <c r="W16" s="70"/>
      <c r="X16" s="70">
        <f>IFERROR(W16/(U16+V16),0)</f>
        <v>0</v>
      </c>
      <c r="Y16" s="30"/>
      <c r="Z16" s="83">
        <f>IFERROR(Y16/(U16+V16),0)</f>
        <v>0</v>
      </c>
      <c r="AA16" s="39"/>
      <c r="AB16" s="10"/>
      <c r="AC16" s="70"/>
      <c r="AD16" s="70">
        <f>IFERROR(AC16/(AA16+AB16),0)</f>
        <v>0</v>
      </c>
      <c r="AE16" s="30"/>
      <c r="AF16" s="83">
        <f>IFERROR(AE16/(AA16+AB16),0)</f>
        <v>0</v>
      </c>
      <c r="AG16" s="39"/>
      <c r="AH16" s="10"/>
      <c r="AI16" s="70"/>
      <c r="AJ16" s="70">
        <f>IFERROR(AI16/(AG16+AH16),0)</f>
        <v>0</v>
      </c>
      <c r="AK16" s="30"/>
      <c r="AL16" s="83">
        <f>IFERROR(AK16/(AG16+AH16),0)</f>
        <v>0</v>
      </c>
      <c r="AM16" s="39"/>
      <c r="AN16" s="10"/>
      <c r="AO16" s="70"/>
      <c r="AP16" s="70">
        <f>IFERROR(AO16/(AM16+AN16),0)</f>
        <v>0</v>
      </c>
      <c r="AQ16" s="30"/>
      <c r="AR16" s="83">
        <f>IFERROR(AQ16/(AM16+AN16),0)</f>
        <v>0</v>
      </c>
      <c r="AS16" s="39"/>
      <c r="AT16" s="10"/>
      <c r="AU16" s="70"/>
      <c r="AV16" s="70">
        <f>IFERROR(AU16/(AS16+AT16),0)</f>
        <v>0</v>
      </c>
      <c r="AW16" s="30"/>
      <c r="AX16" s="83">
        <f>IFERROR(AW16/(AS16+AT16),0)</f>
        <v>0</v>
      </c>
      <c r="AY16" s="39"/>
      <c r="AZ16" s="10"/>
      <c r="BA16" s="70"/>
      <c r="BB16" s="70">
        <f>IFERROR(BA16/(AY16+AZ16),0)</f>
        <v>0</v>
      </c>
      <c r="BC16" s="30"/>
      <c r="BD16" s="83">
        <f>IFERROR(BC16/(AY16+AZ16),0)</f>
        <v>0</v>
      </c>
      <c r="BE16" s="39"/>
      <c r="BF16" s="10"/>
      <c r="BG16" s="70"/>
      <c r="BH16" s="70">
        <f>IFERROR(BG16/(BE16+BF16),0)</f>
        <v>0</v>
      </c>
      <c r="BI16" s="30"/>
      <c r="BJ16" s="83">
        <f>IFERROR(BI16/(BE16+BF16),0)</f>
        <v>0</v>
      </c>
      <c r="BK16" s="39"/>
      <c r="BL16" s="10"/>
      <c r="BM16" s="70"/>
      <c r="BN16" s="70">
        <f>IFERROR(BM16/(BK16+BL16),0)</f>
        <v>0</v>
      </c>
      <c r="BO16" s="30"/>
      <c r="BP16" s="83">
        <f>IFERROR(BO16/(BK16+BL16),0)</f>
        <v>0</v>
      </c>
    </row>
    <row r="17" spans="1:68" s="8" customFormat="1" ht="19.5" customHeight="1" outlineLevel="1" x14ac:dyDescent="0.3">
      <c r="A17" s="154"/>
      <c r="B17" s="139" t="str">
        <v>ΕΜΠΟΡΙΚΟΣ</v>
      </c>
      <c r="C17" s="39"/>
      <c r="D17" s="10"/>
      <c r="E17" s="70"/>
      <c r="F17" s="70">
        <f t="shared" ref="F17:F20" si="22">IFERROR(E17/(C17+D17),0)</f>
        <v>0</v>
      </c>
      <c r="G17" s="30"/>
      <c r="H17" s="83">
        <f t="shared" ref="H17:H20" si="23">IFERROR(G17/(C17+D17),0)</f>
        <v>0</v>
      </c>
      <c r="I17" s="39"/>
      <c r="J17" s="10"/>
      <c r="K17" s="70"/>
      <c r="L17" s="70">
        <f t="shared" ref="L17:L20" si="24">IFERROR(K17/(I17+J17),0)</f>
        <v>0</v>
      </c>
      <c r="M17" s="30"/>
      <c r="N17" s="83">
        <f t="shared" ref="N17:N20" si="25">IFERROR(M17/(I17+J17),0)</f>
        <v>0</v>
      </c>
      <c r="O17" s="39"/>
      <c r="P17" s="10"/>
      <c r="Q17" s="70"/>
      <c r="R17" s="70">
        <f t="shared" ref="R17:R20" si="26">IFERROR(Q17/(O17+P17),0)</f>
        <v>0</v>
      </c>
      <c r="S17" s="30"/>
      <c r="T17" s="83">
        <f t="shared" ref="T17:T20" si="27">IFERROR(S17/(O17+P17),0)</f>
        <v>0</v>
      </c>
      <c r="U17" s="39"/>
      <c r="V17" s="10"/>
      <c r="W17" s="70"/>
      <c r="X17" s="70">
        <f t="shared" ref="X17:X20" si="28">IFERROR(W17/(U17+V17),0)</f>
        <v>0</v>
      </c>
      <c r="Y17" s="30"/>
      <c r="Z17" s="83">
        <f t="shared" ref="Z17:Z20" si="29">IFERROR(Y17/(U17+V17),0)</f>
        <v>0</v>
      </c>
      <c r="AA17" s="39"/>
      <c r="AB17" s="10"/>
      <c r="AC17" s="70"/>
      <c r="AD17" s="70">
        <f t="shared" ref="AD17:AD20" si="30">IFERROR(AC17/(AA17+AB17),0)</f>
        <v>0</v>
      </c>
      <c r="AE17" s="30"/>
      <c r="AF17" s="83">
        <f t="shared" ref="AF17:AF20" si="31">IFERROR(AE17/(AA17+AB17),0)</f>
        <v>0</v>
      </c>
      <c r="AG17" s="39"/>
      <c r="AH17" s="10"/>
      <c r="AI17" s="70"/>
      <c r="AJ17" s="70">
        <f t="shared" ref="AJ17:AJ20" si="32">IFERROR(AI17/(AG17+AH17),0)</f>
        <v>0</v>
      </c>
      <c r="AK17" s="30"/>
      <c r="AL17" s="83">
        <f t="shared" ref="AL17:AL20" si="33">IFERROR(AK17/(AG17+AH17),0)</f>
        <v>0</v>
      </c>
      <c r="AM17" s="39"/>
      <c r="AN17" s="10"/>
      <c r="AO17" s="70"/>
      <c r="AP17" s="70">
        <f t="shared" ref="AP17:AP20" si="34">IFERROR(AO17/(AM17+AN17),0)</f>
        <v>0</v>
      </c>
      <c r="AQ17" s="30"/>
      <c r="AR17" s="83">
        <f t="shared" ref="AR17:AR20" si="35">IFERROR(AQ17/(AM17+AN17),0)</f>
        <v>0</v>
      </c>
      <c r="AS17" s="39"/>
      <c r="AT17" s="10"/>
      <c r="AU17" s="70"/>
      <c r="AV17" s="70">
        <f t="shared" ref="AV17:AV20" si="36">IFERROR(AU17/(AS17+AT17),0)</f>
        <v>0</v>
      </c>
      <c r="AW17" s="30"/>
      <c r="AX17" s="83">
        <f t="shared" ref="AX17:AX20" si="37">IFERROR(AW17/(AS17+AT17),0)</f>
        <v>0</v>
      </c>
      <c r="AY17" s="39"/>
      <c r="AZ17" s="10"/>
      <c r="BA17" s="70"/>
      <c r="BB17" s="70">
        <f t="shared" ref="BB17:BB20" si="38">IFERROR(BA17/(AY17+AZ17),0)</f>
        <v>0</v>
      </c>
      <c r="BC17" s="30"/>
      <c r="BD17" s="83">
        <f t="shared" ref="BD17:BD20" si="39">IFERROR(BC17/(AY17+AZ17),0)</f>
        <v>0</v>
      </c>
      <c r="BE17" s="39"/>
      <c r="BF17" s="10"/>
      <c r="BG17" s="70"/>
      <c r="BH17" s="70">
        <f t="shared" ref="BH17:BH20" si="40">IFERROR(BG17/(BE17+BF17),0)</f>
        <v>0</v>
      </c>
      <c r="BI17" s="30"/>
      <c r="BJ17" s="83">
        <f t="shared" ref="BJ17:BJ20" si="41">IFERROR(BI17/(BE17+BF17),0)</f>
        <v>0</v>
      </c>
      <c r="BK17" s="39"/>
      <c r="BL17" s="10"/>
      <c r="BM17" s="70"/>
      <c r="BN17" s="70">
        <f t="shared" ref="BN17:BN20" si="42">IFERROR(BM17/(BK17+BL17),0)</f>
        <v>0</v>
      </c>
      <c r="BO17" s="30"/>
      <c r="BP17" s="83">
        <f t="shared" ref="BP17:BP20" si="43">IFERROR(BO17/(BK17+BL17),0)</f>
        <v>0</v>
      </c>
    </row>
    <row r="18" spans="1:68" s="8" customFormat="1" ht="19.5" customHeight="1" outlineLevel="1" x14ac:dyDescent="0.3">
      <c r="A18" s="154"/>
      <c r="B18" s="139" t="str">
        <v>CNG</v>
      </c>
      <c r="C18" s="39"/>
      <c r="D18" s="10"/>
      <c r="E18" s="10"/>
      <c r="F18" s="10">
        <f t="shared" si="22"/>
        <v>0</v>
      </c>
      <c r="G18" s="30"/>
      <c r="H18" s="83">
        <f t="shared" si="23"/>
        <v>0</v>
      </c>
      <c r="I18" s="39"/>
      <c r="J18" s="10"/>
      <c r="K18" s="10"/>
      <c r="L18" s="10">
        <f t="shared" si="24"/>
        <v>0</v>
      </c>
      <c r="M18" s="30"/>
      <c r="N18" s="83">
        <f t="shared" si="25"/>
        <v>0</v>
      </c>
      <c r="O18" s="39"/>
      <c r="P18" s="10"/>
      <c r="Q18" s="10"/>
      <c r="R18" s="10">
        <f t="shared" si="26"/>
        <v>0</v>
      </c>
      <c r="S18" s="30"/>
      <c r="T18" s="83">
        <f t="shared" si="27"/>
        <v>0</v>
      </c>
      <c r="U18" s="39"/>
      <c r="V18" s="10"/>
      <c r="W18" s="10"/>
      <c r="X18" s="10">
        <f t="shared" si="28"/>
        <v>0</v>
      </c>
      <c r="Y18" s="30"/>
      <c r="Z18" s="83">
        <f t="shared" si="29"/>
        <v>0</v>
      </c>
      <c r="AA18" s="39"/>
      <c r="AB18" s="10"/>
      <c r="AC18" s="10"/>
      <c r="AD18" s="10">
        <f t="shared" si="30"/>
        <v>0</v>
      </c>
      <c r="AE18" s="30"/>
      <c r="AF18" s="83">
        <f t="shared" si="31"/>
        <v>0</v>
      </c>
      <c r="AG18" s="39"/>
      <c r="AH18" s="10"/>
      <c r="AI18" s="10"/>
      <c r="AJ18" s="10">
        <f t="shared" si="32"/>
        <v>0</v>
      </c>
      <c r="AK18" s="30"/>
      <c r="AL18" s="83">
        <f t="shared" si="33"/>
        <v>0</v>
      </c>
      <c r="AM18" s="39"/>
      <c r="AN18" s="10"/>
      <c r="AO18" s="10"/>
      <c r="AP18" s="10">
        <f t="shared" si="34"/>
        <v>0</v>
      </c>
      <c r="AQ18" s="30"/>
      <c r="AR18" s="83">
        <f t="shared" si="35"/>
        <v>0</v>
      </c>
      <c r="AS18" s="39"/>
      <c r="AT18" s="10"/>
      <c r="AU18" s="10"/>
      <c r="AV18" s="10">
        <f t="shared" si="36"/>
        <v>0</v>
      </c>
      <c r="AW18" s="30"/>
      <c r="AX18" s="83">
        <f t="shared" si="37"/>
        <v>0</v>
      </c>
      <c r="AY18" s="39"/>
      <c r="AZ18" s="10"/>
      <c r="BA18" s="10"/>
      <c r="BB18" s="10">
        <f t="shared" si="38"/>
        <v>0</v>
      </c>
      <c r="BC18" s="30"/>
      <c r="BD18" s="83">
        <f t="shared" si="39"/>
        <v>0</v>
      </c>
      <c r="BE18" s="39"/>
      <c r="BF18" s="10"/>
      <c r="BG18" s="10"/>
      <c r="BH18" s="10">
        <f t="shared" si="40"/>
        <v>0</v>
      </c>
      <c r="BI18" s="30"/>
      <c r="BJ18" s="83">
        <f t="shared" si="41"/>
        <v>0</v>
      </c>
      <c r="BK18" s="39"/>
      <c r="BL18" s="10"/>
      <c r="BM18" s="10"/>
      <c r="BN18" s="10">
        <f t="shared" si="42"/>
        <v>0</v>
      </c>
      <c r="BO18" s="30"/>
      <c r="BP18" s="83">
        <f t="shared" si="43"/>
        <v>0</v>
      </c>
    </row>
    <row r="19" spans="1:68" s="15" customFormat="1" ht="19.5" customHeight="1" outlineLevel="1" x14ac:dyDescent="0.3">
      <c r="A19" s="154"/>
      <c r="B19" s="139" t="str">
        <v>ΒΙΟΜΗΧΑΝΙΚΟΣ</v>
      </c>
      <c r="C19" s="39"/>
      <c r="D19" s="10"/>
      <c r="E19" s="10"/>
      <c r="F19" s="10">
        <f t="shared" si="22"/>
        <v>0</v>
      </c>
      <c r="G19" s="30"/>
      <c r="H19" s="83">
        <f t="shared" si="23"/>
        <v>0</v>
      </c>
      <c r="I19" s="39"/>
      <c r="J19" s="10"/>
      <c r="K19" s="10"/>
      <c r="L19" s="10">
        <f t="shared" si="24"/>
        <v>0</v>
      </c>
      <c r="M19" s="30"/>
      <c r="N19" s="83">
        <f t="shared" si="25"/>
        <v>0</v>
      </c>
      <c r="O19" s="39"/>
      <c r="P19" s="10"/>
      <c r="Q19" s="10"/>
      <c r="R19" s="10">
        <f t="shared" si="26"/>
        <v>0</v>
      </c>
      <c r="S19" s="30"/>
      <c r="T19" s="83">
        <f t="shared" si="27"/>
        <v>0</v>
      </c>
      <c r="U19" s="39"/>
      <c r="V19" s="10"/>
      <c r="W19" s="10"/>
      <c r="X19" s="10">
        <f t="shared" si="28"/>
        <v>0</v>
      </c>
      <c r="Y19" s="30"/>
      <c r="Z19" s="83">
        <f t="shared" si="29"/>
        <v>0</v>
      </c>
      <c r="AA19" s="39"/>
      <c r="AB19" s="10"/>
      <c r="AC19" s="10"/>
      <c r="AD19" s="10">
        <f t="shared" si="30"/>
        <v>0</v>
      </c>
      <c r="AE19" s="30"/>
      <c r="AF19" s="83">
        <f t="shared" si="31"/>
        <v>0</v>
      </c>
      <c r="AG19" s="39"/>
      <c r="AH19" s="10"/>
      <c r="AI19" s="10"/>
      <c r="AJ19" s="10">
        <f t="shared" si="32"/>
        <v>0</v>
      </c>
      <c r="AK19" s="30"/>
      <c r="AL19" s="83">
        <f t="shared" si="33"/>
        <v>0</v>
      </c>
      <c r="AM19" s="39"/>
      <c r="AN19" s="10"/>
      <c r="AO19" s="10"/>
      <c r="AP19" s="10">
        <f t="shared" si="34"/>
        <v>0</v>
      </c>
      <c r="AQ19" s="30"/>
      <c r="AR19" s="83">
        <f t="shared" si="35"/>
        <v>0</v>
      </c>
      <c r="AS19" s="39"/>
      <c r="AT19" s="10"/>
      <c r="AU19" s="10"/>
      <c r="AV19" s="10">
        <f t="shared" si="36"/>
        <v>0</v>
      </c>
      <c r="AW19" s="30"/>
      <c r="AX19" s="83">
        <f t="shared" si="37"/>
        <v>0</v>
      </c>
      <c r="AY19" s="39"/>
      <c r="AZ19" s="10"/>
      <c r="BA19" s="10"/>
      <c r="BB19" s="10">
        <f t="shared" si="38"/>
        <v>0</v>
      </c>
      <c r="BC19" s="30"/>
      <c r="BD19" s="83">
        <f t="shared" si="39"/>
        <v>0</v>
      </c>
      <c r="BE19" s="39"/>
      <c r="BF19" s="10"/>
      <c r="BG19" s="10"/>
      <c r="BH19" s="10">
        <f t="shared" si="40"/>
        <v>0</v>
      </c>
      <c r="BI19" s="30"/>
      <c r="BJ19" s="83">
        <f t="shared" si="41"/>
        <v>0</v>
      </c>
      <c r="BK19" s="39"/>
      <c r="BL19" s="10"/>
      <c r="BM19" s="10"/>
      <c r="BN19" s="10">
        <f t="shared" si="42"/>
        <v>0</v>
      </c>
      <c r="BO19" s="30"/>
      <c r="BP19" s="83">
        <f t="shared" si="43"/>
        <v>0</v>
      </c>
    </row>
    <row r="20" spans="1:68" s="15" customFormat="1" ht="19.5" customHeight="1" outlineLevel="1" thickBot="1" x14ac:dyDescent="0.35">
      <c r="A20" s="155"/>
      <c r="B20" s="139" t="str">
        <v>ΚΛΙΜΑΤΙΣΜΟΣ / ΣΥΜΠΑΡΑΓΩΓΗ</v>
      </c>
      <c r="C20" s="147"/>
      <c r="D20" s="148"/>
      <c r="E20" s="157"/>
      <c r="F20" s="10">
        <f t="shared" si="22"/>
        <v>0</v>
      </c>
      <c r="G20" s="140"/>
      <c r="H20" s="83">
        <f t="shared" si="23"/>
        <v>0</v>
      </c>
      <c r="I20" s="147"/>
      <c r="J20" s="148"/>
      <c r="K20" s="157"/>
      <c r="L20" s="10">
        <f t="shared" si="24"/>
        <v>0</v>
      </c>
      <c r="M20" s="140"/>
      <c r="N20" s="83">
        <f t="shared" si="25"/>
        <v>0</v>
      </c>
      <c r="O20" s="147"/>
      <c r="P20" s="148"/>
      <c r="Q20" s="157"/>
      <c r="R20" s="10">
        <f t="shared" si="26"/>
        <v>0</v>
      </c>
      <c r="S20" s="140"/>
      <c r="T20" s="83">
        <f t="shared" si="27"/>
        <v>0</v>
      </c>
      <c r="U20" s="147"/>
      <c r="V20" s="148"/>
      <c r="W20" s="157"/>
      <c r="X20" s="10">
        <f t="shared" si="28"/>
        <v>0</v>
      </c>
      <c r="Y20" s="140"/>
      <c r="Z20" s="83">
        <f t="shared" si="29"/>
        <v>0</v>
      </c>
      <c r="AA20" s="147"/>
      <c r="AB20" s="148"/>
      <c r="AC20" s="157"/>
      <c r="AD20" s="10">
        <f t="shared" si="30"/>
        <v>0</v>
      </c>
      <c r="AE20" s="140"/>
      <c r="AF20" s="83">
        <f t="shared" si="31"/>
        <v>0</v>
      </c>
      <c r="AG20" s="147"/>
      <c r="AH20" s="148"/>
      <c r="AI20" s="157"/>
      <c r="AJ20" s="10">
        <f t="shared" si="32"/>
        <v>0</v>
      </c>
      <c r="AK20" s="140"/>
      <c r="AL20" s="83">
        <f t="shared" si="33"/>
        <v>0</v>
      </c>
      <c r="AM20" s="147"/>
      <c r="AN20" s="148"/>
      <c r="AO20" s="157"/>
      <c r="AP20" s="10">
        <f t="shared" si="34"/>
        <v>0</v>
      </c>
      <c r="AQ20" s="140"/>
      <c r="AR20" s="83">
        <f t="shared" si="35"/>
        <v>0</v>
      </c>
      <c r="AS20" s="147"/>
      <c r="AT20" s="148"/>
      <c r="AU20" s="157"/>
      <c r="AV20" s="10">
        <f t="shared" si="36"/>
        <v>0</v>
      </c>
      <c r="AW20" s="140"/>
      <c r="AX20" s="83">
        <f t="shared" si="37"/>
        <v>0</v>
      </c>
      <c r="AY20" s="147"/>
      <c r="AZ20" s="148"/>
      <c r="BA20" s="157"/>
      <c r="BB20" s="10">
        <f t="shared" si="38"/>
        <v>0</v>
      </c>
      <c r="BC20" s="140"/>
      <c r="BD20" s="83">
        <f t="shared" si="39"/>
        <v>0</v>
      </c>
      <c r="BE20" s="147"/>
      <c r="BF20" s="148"/>
      <c r="BG20" s="157"/>
      <c r="BH20" s="10">
        <f t="shared" si="40"/>
        <v>0</v>
      </c>
      <c r="BI20" s="140"/>
      <c r="BJ20" s="83">
        <f t="shared" si="41"/>
        <v>0</v>
      </c>
      <c r="BK20" s="147"/>
      <c r="BL20" s="148"/>
      <c r="BM20" s="157"/>
      <c r="BN20" s="10">
        <f t="shared" si="42"/>
        <v>0</v>
      </c>
      <c r="BO20" s="140"/>
      <c r="BP20" s="83">
        <f t="shared" si="43"/>
        <v>0</v>
      </c>
    </row>
    <row r="21" spans="1:68" s="8" customFormat="1" ht="18" x14ac:dyDescent="0.3">
      <c r="A21" s="153">
        <v>3</v>
      </c>
      <c r="B21" s="141" t="s">
        <v>33</v>
      </c>
      <c r="C21" s="121">
        <f>SUM(C22:C26)</f>
        <v>0</v>
      </c>
      <c r="D21" s="74">
        <f>SUM(D22:D26)</f>
        <v>0</v>
      </c>
      <c r="E21" s="74">
        <f>SUM(E22:E25)</f>
        <v>0</v>
      </c>
      <c r="F21" s="74">
        <f>IFERROR(E21/(C21+D21),0)</f>
        <v>0</v>
      </c>
      <c r="G21" s="81">
        <f>SUM(G22:G26)</f>
        <v>0</v>
      </c>
      <c r="H21" s="37">
        <f>IFERROR(G21/(C21+D21),0)</f>
        <v>0</v>
      </c>
      <c r="I21" s="121">
        <f>SUM(I22:I26)</f>
        <v>0</v>
      </c>
      <c r="J21" s="74">
        <f>SUM(J22:J26)</f>
        <v>0</v>
      </c>
      <c r="K21" s="74">
        <f>SUM(K22:K25)</f>
        <v>0</v>
      </c>
      <c r="L21" s="74">
        <f>IFERROR(K21/(I21+J21),0)</f>
        <v>0</v>
      </c>
      <c r="M21" s="81">
        <f>SUM(M22:M26)</f>
        <v>0</v>
      </c>
      <c r="N21" s="37">
        <f>IFERROR(M21/(I21+J21),0)</f>
        <v>0</v>
      </c>
      <c r="O21" s="121">
        <f>SUM(O22:O26)</f>
        <v>0</v>
      </c>
      <c r="P21" s="74">
        <f>SUM(P22:P26)</f>
        <v>0</v>
      </c>
      <c r="Q21" s="74">
        <f>SUM(Q22:Q25)</f>
        <v>0</v>
      </c>
      <c r="R21" s="74">
        <f>IFERROR(Q21/(O21+P21),0)</f>
        <v>0</v>
      </c>
      <c r="S21" s="81">
        <f>SUM(S22:S26)</f>
        <v>0</v>
      </c>
      <c r="T21" s="37">
        <f>IFERROR(S21/(O21+P21),0)</f>
        <v>0</v>
      </c>
      <c r="U21" s="121">
        <f>SUM(U22:U26)</f>
        <v>0</v>
      </c>
      <c r="V21" s="74">
        <f>SUM(V22:V26)</f>
        <v>0</v>
      </c>
      <c r="W21" s="74">
        <f>SUM(W22:W25)</f>
        <v>0</v>
      </c>
      <c r="X21" s="74">
        <f>IFERROR(W21/(U21+V21),0)</f>
        <v>0</v>
      </c>
      <c r="Y21" s="81">
        <f>SUM(Y22:Y26)</f>
        <v>0</v>
      </c>
      <c r="Z21" s="37">
        <f>IFERROR(Y21/(U21+V21),0)</f>
        <v>0</v>
      </c>
      <c r="AA21" s="121">
        <f>SUM(AA22:AA26)</f>
        <v>0</v>
      </c>
      <c r="AB21" s="74">
        <f>SUM(AB22:AB26)</f>
        <v>0</v>
      </c>
      <c r="AC21" s="74">
        <f>SUM(AC22:AC25)</f>
        <v>0</v>
      </c>
      <c r="AD21" s="74">
        <f>IFERROR(AC21/(AA21+AB21),0)</f>
        <v>0</v>
      </c>
      <c r="AE21" s="81">
        <f>SUM(AE22:AE26)</f>
        <v>0</v>
      </c>
      <c r="AF21" s="37">
        <f>IFERROR(AE21/(AA21+AB21),0)</f>
        <v>0</v>
      </c>
      <c r="AG21" s="121">
        <f>SUM(AG22:AG26)</f>
        <v>0</v>
      </c>
      <c r="AH21" s="74">
        <f>SUM(AH22:AH26)</f>
        <v>0</v>
      </c>
      <c r="AI21" s="74">
        <f>SUM(AI22:AI25)</f>
        <v>0</v>
      </c>
      <c r="AJ21" s="74">
        <f>IFERROR(AI21/(AG21+AH21),0)</f>
        <v>0</v>
      </c>
      <c r="AK21" s="81">
        <f>SUM(AK22:AK26)</f>
        <v>0</v>
      </c>
      <c r="AL21" s="37">
        <f>IFERROR(AK21/(AG21+AH21),0)</f>
        <v>0</v>
      </c>
      <c r="AM21" s="121">
        <f>SUM(AM22:AM26)</f>
        <v>0</v>
      </c>
      <c r="AN21" s="74">
        <f>SUM(AN22:AN26)</f>
        <v>0</v>
      </c>
      <c r="AO21" s="74">
        <f>SUM(AO22:AO25)</f>
        <v>0</v>
      </c>
      <c r="AP21" s="74">
        <f>IFERROR(AO21/(AM21+AN21),0)</f>
        <v>0</v>
      </c>
      <c r="AQ21" s="81">
        <f>SUM(AQ22:AQ26)</f>
        <v>0</v>
      </c>
      <c r="AR21" s="37">
        <f>IFERROR(AQ21/(AM21+AN21),0)</f>
        <v>0</v>
      </c>
      <c r="AS21" s="121">
        <f>SUM(AS22:AS26)</f>
        <v>0</v>
      </c>
      <c r="AT21" s="74">
        <f>SUM(AT22:AT26)</f>
        <v>0</v>
      </c>
      <c r="AU21" s="74">
        <f>SUM(AU22:AU25)</f>
        <v>0</v>
      </c>
      <c r="AV21" s="74">
        <f>IFERROR(AU21/(AS21+AT21),0)</f>
        <v>0</v>
      </c>
      <c r="AW21" s="81">
        <f>SUM(AW22:AW26)</f>
        <v>0</v>
      </c>
      <c r="AX21" s="37">
        <f>IFERROR(AW21/(AS21+AT21),0)</f>
        <v>0</v>
      </c>
      <c r="AY21" s="121">
        <f>SUM(AY22:AY26)</f>
        <v>0</v>
      </c>
      <c r="AZ21" s="74">
        <f>SUM(AZ22:AZ26)</f>
        <v>0</v>
      </c>
      <c r="BA21" s="74">
        <f>SUM(BA22:BA25)</f>
        <v>0</v>
      </c>
      <c r="BB21" s="74">
        <f>IFERROR(BA21/(AY21+AZ21),0)</f>
        <v>0</v>
      </c>
      <c r="BC21" s="81">
        <f>SUM(BC22:BC26)</f>
        <v>0</v>
      </c>
      <c r="BD21" s="37">
        <f>IFERROR(BC21/(AY21+AZ21),0)</f>
        <v>0</v>
      </c>
      <c r="BE21" s="121">
        <f>SUM(BE22:BE26)</f>
        <v>0</v>
      </c>
      <c r="BF21" s="74">
        <f>SUM(BF22:BF26)</f>
        <v>0</v>
      </c>
      <c r="BG21" s="74">
        <f>SUM(BG22:BG25)</f>
        <v>0</v>
      </c>
      <c r="BH21" s="74">
        <f>IFERROR(BG21/(BE21+BF21),0)</f>
        <v>0</v>
      </c>
      <c r="BI21" s="81">
        <f>SUM(BI22:BI26)</f>
        <v>0</v>
      </c>
      <c r="BJ21" s="37">
        <f>IFERROR(BI21/(BE21+BF21),0)</f>
        <v>0</v>
      </c>
      <c r="BK21" s="121">
        <f>SUM(BK22:BK26)</f>
        <v>0</v>
      </c>
      <c r="BL21" s="74">
        <f>SUM(BL22:BL26)</f>
        <v>0</v>
      </c>
      <c r="BM21" s="74">
        <f>SUM(BM22:BM25)</f>
        <v>0</v>
      </c>
      <c r="BN21" s="74">
        <f>IFERROR(BM21/(BK21+BL21),0)</f>
        <v>0</v>
      </c>
      <c r="BO21" s="81">
        <f>SUM(BO22:BO26)</f>
        <v>0</v>
      </c>
      <c r="BP21" s="37">
        <f>IFERROR(BO21/(BK21+BL21),0)</f>
        <v>0</v>
      </c>
    </row>
    <row r="22" spans="1:68" s="8" customFormat="1" ht="19.5" customHeight="1" outlineLevel="1" x14ac:dyDescent="0.3">
      <c r="A22" s="154"/>
      <c r="B22" s="139" t="str" cm="1">
        <f t="array" ref="B22:B26">$B$10:$B$14</f>
        <v>ΟΙΚΙΑΚΟΣ</v>
      </c>
      <c r="C22" s="39"/>
      <c r="D22" s="10"/>
      <c r="E22" s="10"/>
      <c r="F22" s="10">
        <f>IFERROR(E22/(C22+D22),0)</f>
        <v>0</v>
      </c>
      <c r="G22" s="30"/>
      <c r="H22" s="83">
        <f>IFERROR(G22/(C22+D22),0)</f>
        <v>0</v>
      </c>
      <c r="I22" s="39"/>
      <c r="J22" s="10"/>
      <c r="K22" s="10"/>
      <c r="L22" s="10">
        <f>IFERROR(K22/(I22+J22),0)</f>
        <v>0</v>
      </c>
      <c r="M22" s="30"/>
      <c r="N22" s="83">
        <f>IFERROR(M22/(I22+J22),0)</f>
        <v>0</v>
      </c>
      <c r="O22" s="39"/>
      <c r="P22" s="10"/>
      <c r="Q22" s="10"/>
      <c r="R22" s="10">
        <f>IFERROR(Q22/(O22+P22),0)</f>
        <v>0</v>
      </c>
      <c r="S22" s="30"/>
      <c r="T22" s="83">
        <f>IFERROR(S22/(O22+P22),0)</f>
        <v>0</v>
      </c>
      <c r="U22" s="39"/>
      <c r="V22" s="10"/>
      <c r="W22" s="10"/>
      <c r="X22" s="10">
        <f>IFERROR(W22/(U22+V22),0)</f>
        <v>0</v>
      </c>
      <c r="Y22" s="30"/>
      <c r="Z22" s="83">
        <f>IFERROR(Y22/(U22+V22),0)</f>
        <v>0</v>
      </c>
      <c r="AA22" s="39"/>
      <c r="AB22" s="10"/>
      <c r="AC22" s="10"/>
      <c r="AD22" s="10">
        <f>IFERROR(AC22/(AA22+AB22),0)</f>
        <v>0</v>
      </c>
      <c r="AE22" s="30"/>
      <c r="AF22" s="83">
        <f>IFERROR(AE22/(AA22+AB22),0)</f>
        <v>0</v>
      </c>
      <c r="AG22" s="39"/>
      <c r="AH22" s="10"/>
      <c r="AI22" s="10"/>
      <c r="AJ22" s="10">
        <f>IFERROR(AI22/(AG22+AH22),0)</f>
        <v>0</v>
      </c>
      <c r="AK22" s="30"/>
      <c r="AL22" s="83">
        <f>IFERROR(AK22/(AG22+AH22),0)</f>
        <v>0</v>
      </c>
      <c r="AM22" s="39"/>
      <c r="AN22" s="10"/>
      <c r="AO22" s="10"/>
      <c r="AP22" s="10">
        <f>IFERROR(AO22/(AM22+AN22),0)</f>
        <v>0</v>
      </c>
      <c r="AQ22" s="30"/>
      <c r="AR22" s="83">
        <f>IFERROR(AQ22/(AM22+AN22),0)</f>
        <v>0</v>
      </c>
      <c r="AS22" s="39"/>
      <c r="AT22" s="10"/>
      <c r="AU22" s="10"/>
      <c r="AV22" s="10">
        <f>IFERROR(AU22/(AS22+AT22),0)</f>
        <v>0</v>
      </c>
      <c r="AW22" s="30"/>
      <c r="AX22" s="83">
        <f>IFERROR(AW22/(AS22+AT22),0)</f>
        <v>0</v>
      </c>
      <c r="AY22" s="39"/>
      <c r="AZ22" s="10"/>
      <c r="BA22" s="10"/>
      <c r="BB22" s="10">
        <f>IFERROR(BA22/(AY22+AZ22),0)</f>
        <v>0</v>
      </c>
      <c r="BC22" s="30"/>
      <c r="BD22" s="83">
        <f>IFERROR(BC22/(AY22+AZ22),0)</f>
        <v>0</v>
      </c>
      <c r="BE22" s="39"/>
      <c r="BF22" s="10"/>
      <c r="BG22" s="10"/>
      <c r="BH22" s="10">
        <f>IFERROR(BG22/(BE22+BF22),0)</f>
        <v>0</v>
      </c>
      <c r="BI22" s="30"/>
      <c r="BJ22" s="83">
        <f>IFERROR(BI22/(BE22+BF22),0)</f>
        <v>0</v>
      </c>
      <c r="BK22" s="39"/>
      <c r="BL22" s="10"/>
      <c r="BM22" s="10"/>
      <c r="BN22" s="10">
        <f>IFERROR(BM22/(BK22+BL22),0)</f>
        <v>0</v>
      </c>
      <c r="BO22" s="30"/>
      <c r="BP22" s="83">
        <f>IFERROR(BO22/(BK22+BL22),0)</f>
        <v>0</v>
      </c>
    </row>
    <row r="23" spans="1:68" s="8" customFormat="1" ht="19.5" customHeight="1" outlineLevel="1" x14ac:dyDescent="0.3">
      <c r="A23" s="154"/>
      <c r="B23" s="139" t="str">
        <v>ΕΜΠΟΡΙΚΟΣ</v>
      </c>
      <c r="C23" s="39"/>
      <c r="D23" s="10"/>
      <c r="E23" s="10"/>
      <c r="F23" s="10">
        <f t="shared" ref="F23:F26" si="44">IFERROR(E23/(C23+D23),0)</f>
        <v>0</v>
      </c>
      <c r="G23" s="30"/>
      <c r="H23" s="83">
        <f t="shared" ref="H23:H26" si="45">IFERROR(G23/(C23+D23),0)</f>
        <v>0</v>
      </c>
      <c r="I23" s="39"/>
      <c r="J23" s="10"/>
      <c r="K23" s="10"/>
      <c r="L23" s="10">
        <f t="shared" ref="L23:L26" si="46">IFERROR(K23/(I23+J23),0)</f>
        <v>0</v>
      </c>
      <c r="M23" s="30"/>
      <c r="N23" s="83">
        <f t="shared" ref="N23:N26" si="47">IFERROR(M23/(I23+J23),0)</f>
        <v>0</v>
      </c>
      <c r="O23" s="39"/>
      <c r="P23" s="10"/>
      <c r="Q23" s="10"/>
      <c r="R23" s="10">
        <f t="shared" ref="R23:R26" si="48">IFERROR(Q23/(O23+P23),0)</f>
        <v>0</v>
      </c>
      <c r="S23" s="30"/>
      <c r="T23" s="83">
        <f t="shared" ref="T23:T26" si="49">IFERROR(S23/(O23+P23),0)</f>
        <v>0</v>
      </c>
      <c r="U23" s="39"/>
      <c r="V23" s="10"/>
      <c r="W23" s="10"/>
      <c r="X23" s="10">
        <f t="shared" ref="X23:X26" si="50">IFERROR(W23/(U23+V23),0)</f>
        <v>0</v>
      </c>
      <c r="Y23" s="30"/>
      <c r="Z23" s="83">
        <f t="shared" ref="Z23:Z26" si="51">IFERROR(Y23/(U23+V23),0)</f>
        <v>0</v>
      </c>
      <c r="AA23" s="39"/>
      <c r="AB23" s="10"/>
      <c r="AC23" s="10"/>
      <c r="AD23" s="10">
        <f t="shared" ref="AD23:AD26" si="52">IFERROR(AC23/(AA23+AB23),0)</f>
        <v>0</v>
      </c>
      <c r="AE23" s="30"/>
      <c r="AF23" s="83">
        <f t="shared" ref="AF23:AF26" si="53">IFERROR(AE23/(AA23+AB23),0)</f>
        <v>0</v>
      </c>
      <c r="AG23" s="39"/>
      <c r="AH23" s="10"/>
      <c r="AI23" s="10"/>
      <c r="AJ23" s="10">
        <f t="shared" ref="AJ23:AJ26" si="54">IFERROR(AI23/(AG23+AH23),0)</f>
        <v>0</v>
      </c>
      <c r="AK23" s="30"/>
      <c r="AL23" s="83">
        <f t="shared" ref="AL23:AL26" si="55">IFERROR(AK23/(AG23+AH23),0)</f>
        <v>0</v>
      </c>
      <c r="AM23" s="39"/>
      <c r="AN23" s="10"/>
      <c r="AO23" s="10"/>
      <c r="AP23" s="10">
        <f t="shared" ref="AP23:AP26" si="56">IFERROR(AO23/(AM23+AN23),0)</f>
        <v>0</v>
      </c>
      <c r="AQ23" s="30"/>
      <c r="AR23" s="83">
        <f t="shared" ref="AR23:AR26" si="57">IFERROR(AQ23/(AM23+AN23),0)</f>
        <v>0</v>
      </c>
      <c r="AS23" s="39"/>
      <c r="AT23" s="10"/>
      <c r="AU23" s="10"/>
      <c r="AV23" s="10">
        <f t="shared" ref="AV23:AV26" si="58">IFERROR(AU23/(AS23+AT23),0)</f>
        <v>0</v>
      </c>
      <c r="AW23" s="30"/>
      <c r="AX23" s="83">
        <f t="shared" ref="AX23:AX26" si="59">IFERROR(AW23/(AS23+AT23),0)</f>
        <v>0</v>
      </c>
      <c r="AY23" s="39"/>
      <c r="AZ23" s="10"/>
      <c r="BA23" s="10"/>
      <c r="BB23" s="10">
        <f t="shared" ref="BB23:BB26" si="60">IFERROR(BA23/(AY23+AZ23),0)</f>
        <v>0</v>
      </c>
      <c r="BC23" s="30"/>
      <c r="BD23" s="83">
        <f t="shared" ref="BD23:BD26" si="61">IFERROR(BC23/(AY23+AZ23),0)</f>
        <v>0</v>
      </c>
      <c r="BE23" s="39"/>
      <c r="BF23" s="10"/>
      <c r="BG23" s="10"/>
      <c r="BH23" s="10">
        <f t="shared" ref="BH23:BH26" si="62">IFERROR(BG23/(BE23+BF23),0)</f>
        <v>0</v>
      </c>
      <c r="BI23" s="30"/>
      <c r="BJ23" s="83">
        <f t="shared" ref="BJ23:BJ26" si="63">IFERROR(BI23/(BE23+BF23),0)</f>
        <v>0</v>
      </c>
      <c r="BK23" s="39"/>
      <c r="BL23" s="10"/>
      <c r="BM23" s="10"/>
      <c r="BN23" s="10">
        <f t="shared" ref="BN23:BN26" si="64">IFERROR(BM23/(BK23+BL23),0)</f>
        <v>0</v>
      </c>
      <c r="BO23" s="30"/>
      <c r="BP23" s="83">
        <f t="shared" ref="BP23:BP26" si="65">IFERROR(BO23/(BK23+BL23),0)</f>
        <v>0</v>
      </c>
    </row>
    <row r="24" spans="1:68" s="8" customFormat="1" ht="19.5" customHeight="1" outlineLevel="1" x14ac:dyDescent="0.3">
      <c r="A24" s="154"/>
      <c r="B24" s="139" t="str">
        <v>CNG</v>
      </c>
      <c r="C24" s="39"/>
      <c r="D24" s="10"/>
      <c r="E24" s="10"/>
      <c r="F24" s="10">
        <f t="shared" si="44"/>
        <v>0</v>
      </c>
      <c r="G24" s="30"/>
      <c r="H24" s="83">
        <f t="shared" si="45"/>
        <v>0</v>
      </c>
      <c r="I24" s="39"/>
      <c r="J24" s="10"/>
      <c r="K24" s="10"/>
      <c r="L24" s="10">
        <f t="shared" si="46"/>
        <v>0</v>
      </c>
      <c r="M24" s="30"/>
      <c r="N24" s="83">
        <f t="shared" si="47"/>
        <v>0</v>
      </c>
      <c r="O24" s="39"/>
      <c r="P24" s="10"/>
      <c r="Q24" s="10"/>
      <c r="R24" s="10">
        <f t="shared" si="48"/>
        <v>0</v>
      </c>
      <c r="S24" s="30"/>
      <c r="T24" s="83">
        <f t="shared" si="49"/>
        <v>0</v>
      </c>
      <c r="U24" s="39"/>
      <c r="V24" s="10"/>
      <c r="W24" s="10"/>
      <c r="X24" s="10">
        <f t="shared" si="50"/>
        <v>0</v>
      </c>
      <c r="Y24" s="30"/>
      <c r="Z24" s="83">
        <f t="shared" si="51"/>
        <v>0</v>
      </c>
      <c r="AA24" s="39"/>
      <c r="AB24" s="10"/>
      <c r="AC24" s="10"/>
      <c r="AD24" s="10">
        <f t="shared" si="52"/>
        <v>0</v>
      </c>
      <c r="AE24" s="30"/>
      <c r="AF24" s="83">
        <f t="shared" si="53"/>
        <v>0</v>
      </c>
      <c r="AG24" s="39"/>
      <c r="AH24" s="10"/>
      <c r="AI24" s="10"/>
      <c r="AJ24" s="10">
        <f t="shared" si="54"/>
        <v>0</v>
      </c>
      <c r="AK24" s="30"/>
      <c r="AL24" s="83">
        <f t="shared" si="55"/>
        <v>0</v>
      </c>
      <c r="AM24" s="39"/>
      <c r="AN24" s="10"/>
      <c r="AO24" s="10"/>
      <c r="AP24" s="10">
        <f t="shared" si="56"/>
        <v>0</v>
      </c>
      <c r="AQ24" s="30"/>
      <c r="AR24" s="83">
        <f t="shared" si="57"/>
        <v>0</v>
      </c>
      <c r="AS24" s="39"/>
      <c r="AT24" s="10"/>
      <c r="AU24" s="10"/>
      <c r="AV24" s="10">
        <f t="shared" si="58"/>
        <v>0</v>
      </c>
      <c r="AW24" s="30"/>
      <c r="AX24" s="83">
        <f t="shared" si="59"/>
        <v>0</v>
      </c>
      <c r="AY24" s="39"/>
      <c r="AZ24" s="10"/>
      <c r="BA24" s="10"/>
      <c r="BB24" s="10">
        <f t="shared" si="60"/>
        <v>0</v>
      </c>
      <c r="BC24" s="30"/>
      <c r="BD24" s="83">
        <f t="shared" si="61"/>
        <v>0</v>
      </c>
      <c r="BE24" s="39"/>
      <c r="BF24" s="10"/>
      <c r="BG24" s="10"/>
      <c r="BH24" s="10">
        <f t="shared" si="62"/>
        <v>0</v>
      </c>
      <c r="BI24" s="30"/>
      <c r="BJ24" s="83">
        <f t="shared" si="63"/>
        <v>0</v>
      </c>
      <c r="BK24" s="39"/>
      <c r="BL24" s="10"/>
      <c r="BM24" s="10"/>
      <c r="BN24" s="10">
        <f t="shared" si="64"/>
        <v>0</v>
      </c>
      <c r="BO24" s="30"/>
      <c r="BP24" s="83">
        <f t="shared" si="65"/>
        <v>0</v>
      </c>
    </row>
    <row r="25" spans="1:68" s="15" customFormat="1" ht="19.5" customHeight="1" outlineLevel="1" x14ac:dyDescent="0.3">
      <c r="A25" s="154"/>
      <c r="B25" s="139" t="str">
        <v>ΒΙΟΜΗΧΑΝΙΚΟΣ</v>
      </c>
      <c r="C25" s="39"/>
      <c r="D25" s="10"/>
      <c r="E25" s="10"/>
      <c r="F25" s="10">
        <f t="shared" si="44"/>
        <v>0</v>
      </c>
      <c r="G25" s="30"/>
      <c r="H25" s="83">
        <f t="shared" si="45"/>
        <v>0</v>
      </c>
      <c r="I25" s="39"/>
      <c r="J25" s="10"/>
      <c r="K25" s="10"/>
      <c r="L25" s="10">
        <f t="shared" si="46"/>
        <v>0</v>
      </c>
      <c r="M25" s="30"/>
      <c r="N25" s="83">
        <f t="shared" si="47"/>
        <v>0</v>
      </c>
      <c r="O25" s="39"/>
      <c r="P25" s="10"/>
      <c r="Q25" s="10"/>
      <c r="R25" s="10">
        <f t="shared" si="48"/>
        <v>0</v>
      </c>
      <c r="S25" s="30"/>
      <c r="T25" s="83">
        <f t="shared" si="49"/>
        <v>0</v>
      </c>
      <c r="U25" s="39"/>
      <c r="V25" s="10"/>
      <c r="W25" s="10"/>
      <c r="X25" s="10">
        <f t="shared" si="50"/>
        <v>0</v>
      </c>
      <c r="Y25" s="30"/>
      <c r="Z25" s="83">
        <f t="shared" si="51"/>
        <v>0</v>
      </c>
      <c r="AA25" s="39"/>
      <c r="AB25" s="10"/>
      <c r="AC25" s="10"/>
      <c r="AD25" s="10">
        <f t="shared" si="52"/>
        <v>0</v>
      </c>
      <c r="AE25" s="30"/>
      <c r="AF25" s="83">
        <f t="shared" si="53"/>
        <v>0</v>
      </c>
      <c r="AG25" s="39"/>
      <c r="AH25" s="10"/>
      <c r="AI25" s="10"/>
      <c r="AJ25" s="10">
        <f t="shared" si="54"/>
        <v>0</v>
      </c>
      <c r="AK25" s="30"/>
      <c r="AL25" s="83">
        <f t="shared" si="55"/>
        <v>0</v>
      </c>
      <c r="AM25" s="39"/>
      <c r="AN25" s="10"/>
      <c r="AO25" s="10"/>
      <c r="AP25" s="10">
        <f t="shared" si="56"/>
        <v>0</v>
      </c>
      <c r="AQ25" s="30"/>
      <c r="AR25" s="83">
        <f t="shared" si="57"/>
        <v>0</v>
      </c>
      <c r="AS25" s="39"/>
      <c r="AT25" s="10"/>
      <c r="AU25" s="10"/>
      <c r="AV25" s="10">
        <f t="shared" si="58"/>
        <v>0</v>
      </c>
      <c r="AW25" s="30"/>
      <c r="AX25" s="83">
        <f t="shared" si="59"/>
        <v>0</v>
      </c>
      <c r="AY25" s="39"/>
      <c r="AZ25" s="10"/>
      <c r="BA25" s="10"/>
      <c r="BB25" s="10">
        <f t="shared" si="60"/>
        <v>0</v>
      </c>
      <c r="BC25" s="30"/>
      <c r="BD25" s="83">
        <f t="shared" si="61"/>
        <v>0</v>
      </c>
      <c r="BE25" s="39"/>
      <c r="BF25" s="10"/>
      <c r="BG25" s="10"/>
      <c r="BH25" s="10">
        <f t="shared" si="62"/>
        <v>0</v>
      </c>
      <c r="BI25" s="30"/>
      <c r="BJ25" s="83">
        <f t="shared" si="63"/>
        <v>0</v>
      </c>
      <c r="BK25" s="39"/>
      <c r="BL25" s="10"/>
      <c r="BM25" s="10"/>
      <c r="BN25" s="10">
        <f t="shared" si="64"/>
        <v>0</v>
      </c>
      <c r="BO25" s="30"/>
      <c r="BP25" s="83">
        <f t="shared" si="65"/>
        <v>0</v>
      </c>
    </row>
    <row r="26" spans="1:68" s="15" customFormat="1" ht="19.5" customHeight="1" outlineLevel="1" thickBot="1" x14ac:dyDescent="0.35">
      <c r="A26" s="155"/>
      <c r="B26" s="139" t="str">
        <v>ΚΛΙΜΑΤΙΣΜΟΣ / ΣΥΜΠΑΡΑΓΩΓΗ</v>
      </c>
      <c r="C26" s="147"/>
      <c r="D26" s="148"/>
      <c r="E26" s="157"/>
      <c r="F26" s="10">
        <f t="shared" si="44"/>
        <v>0</v>
      </c>
      <c r="G26" s="140"/>
      <c r="H26" s="83">
        <f t="shared" si="45"/>
        <v>0</v>
      </c>
      <c r="I26" s="147"/>
      <c r="J26" s="148"/>
      <c r="K26" s="157"/>
      <c r="L26" s="10">
        <f t="shared" si="46"/>
        <v>0</v>
      </c>
      <c r="M26" s="140"/>
      <c r="N26" s="83">
        <f t="shared" si="47"/>
        <v>0</v>
      </c>
      <c r="O26" s="147"/>
      <c r="P26" s="148"/>
      <c r="Q26" s="157"/>
      <c r="R26" s="10">
        <f t="shared" si="48"/>
        <v>0</v>
      </c>
      <c r="S26" s="140"/>
      <c r="T26" s="83">
        <f t="shared" si="49"/>
        <v>0</v>
      </c>
      <c r="U26" s="147"/>
      <c r="V26" s="148"/>
      <c r="W26" s="157"/>
      <c r="X26" s="10">
        <f t="shared" si="50"/>
        <v>0</v>
      </c>
      <c r="Y26" s="140"/>
      <c r="Z26" s="83">
        <f t="shared" si="51"/>
        <v>0</v>
      </c>
      <c r="AA26" s="147"/>
      <c r="AB26" s="148"/>
      <c r="AC26" s="157"/>
      <c r="AD26" s="10">
        <f t="shared" si="52"/>
        <v>0</v>
      </c>
      <c r="AE26" s="140"/>
      <c r="AF26" s="83">
        <f t="shared" si="53"/>
        <v>0</v>
      </c>
      <c r="AG26" s="147"/>
      <c r="AH26" s="148"/>
      <c r="AI26" s="157"/>
      <c r="AJ26" s="10">
        <f t="shared" si="54"/>
        <v>0</v>
      </c>
      <c r="AK26" s="140"/>
      <c r="AL26" s="83">
        <f t="shared" si="55"/>
        <v>0</v>
      </c>
      <c r="AM26" s="147"/>
      <c r="AN26" s="148"/>
      <c r="AO26" s="157"/>
      <c r="AP26" s="10">
        <f t="shared" si="56"/>
        <v>0</v>
      </c>
      <c r="AQ26" s="140"/>
      <c r="AR26" s="83">
        <f t="shared" si="57"/>
        <v>0</v>
      </c>
      <c r="AS26" s="147"/>
      <c r="AT26" s="148"/>
      <c r="AU26" s="157"/>
      <c r="AV26" s="10">
        <f t="shared" si="58"/>
        <v>0</v>
      </c>
      <c r="AW26" s="140"/>
      <c r="AX26" s="83">
        <f t="shared" si="59"/>
        <v>0</v>
      </c>
      <c r="AY26" s="147"/>
      <c r="AZ26" s="148"/>
      <c r="BA26" s="157"/>
      <c r="BB26" s="10">
        <f t="shared" si="60"/>
        <v>0</v>
      </c>
      <c r="BC26" s="140"/>
      <c r="BD26" s="83">
        <f t="shared" si="61"/>
        <v>0</v>
      </c>
      <c r="BE26" s="147"/>
      <c r="BF26" s="148"/>
      <c r="BG26" s="157"/>
      <c r="BH26" s="10">
        <f t="shared" si="62"/>
        <v>0</v>
      </c>
      <c r="BI26" s="140"/>
      <c r="BJ26" s="83">
        <f t="shared" si="63"/>
        <v>0</v>
      </c>
      <c r="BK26" s="147"/>
      <c r="BL26" s="148"/>
      <c r="BM26" s="157"/>
      <c r="BN26" s="10">
        <f t="shared" si="64"/>
        <v>0</v>
      </c>
      <c r="BO26" s="140"/>
      <c r="BP26" s="83">
        <f t="shared" si="65"/>
        <v>0</v>
      </c>
    </row>
    <row r="27" spans="1:68" s="8" customFormat="1" ht="36" customHeight="1" x14ac:dyDescent="0.3">
      <c r="A27" s="153">
        <v>4</v>
      </c>
      <c r="B27" s="141" t="s">
        <v>34</v>
      </c>
      <c r="C27" s="121">
        <f>SUM(C28:C32)</f>
        <v>0</v>
      </c>
      <c r="D27" s="74">
        <f>SUM(D28:D32)</f>
        <v>0</v>
      </c>
      <c r="E27" s="74">
        <f>SUM(E28:E31)</f>
        <v>0</v>
      </c>
      <c r="F27" s="74">
        <f>IFERROR(E27/(C27+D27),0)</f>
        <v>0</v>
      </c>
      <c r="G27" s="81">
        <f>SUM(G28:G32)</f>
        <v>0</v>
      </c>
      <c r="H27" s="37">
        <f>IFERROR(G27/(C27+D27),0)</f>
        <v>0</v>
      </c>
      <c r="I27" s="121">
        <f>SUM(I28:I32)</f>
        <v>0</v>
      </c>
      <c r="J27" s="74">
        <f>SUM(J28:J32)</f>
        <v>0</v>
      </c>
      <c r="K27" s="74">
        <f>SUM(K28:K31)</f>
        <v>0</v>
      </c>
      <c r="L27" s="74">
        <f>IFERROR(K27/(I27+J27),0)</f>
        <v>0</v>
      </c>
      <c r="M27" s="81">
        <f>SUM(M28:M32)</f>
        <v>0</v>
      </c>
      <c r="N27" s="37">
        <f>IFERROR(M27/(I27+J27),0)</f>
        <v>0</v>
      </c>
      <c r="O27" s="121">
        <f>SUM(O28:O32)</f>
        <v>0</v>
      </c>
      <c r="P27" s="74">
        <f>SUM(P28:P32)</f>
        <v>0</v>
      </c>
      <c r="Q27" s="74">
        <f>SUM(Q28:Q31)</f>
        <v>0</v>
      </c>
      <c r="R27" s="74">
        <f>IFERROR(Q27/(O27+P27),0)</f>
        <v>0</v>
      </c>
      <c r="S27" s="81">
        <f>SUM(S28:S32)</f>
        <v>0</v>
      </c>
      <c r="T27" s="37">
        <f>IFERROR(S27/(O27+P27),0)</f>
        <v>0</v>
      </c>
      <c r="U27" s="121">
        <f>SUM(U28:U32)</f>
        <v>0</v>
      </c>
      <c r="V27" s="74">
        <f>SUM(V28:V32)</f>
        <v>0</v>
      </c>
      <c r="W27" s="74">
        <f>SUM(W28:W31)</f>
        <v>0</v>
      </c>
      <c r="X27" s="74">
        <f>IFERROR(W27/(U27+V27),0)</f>
        <v>0</v>
      </c>
      <c r="Y27" s="81">
        <f>SUM(Y28:Y32)</f>
        <v>0</v>
      </c>
      <c r="Z27" s="37">
        <f>IFERROR(Y27/(U27+V27),0)</f>
        <v>0</v>
      </c>
      <c r="AA27" s="121">
        <f>SUM(AA28:AA32)</f>
        <v>0</v>
      </c>
      <c r="AB27" s="74">
        <f>SUM(AB28:AB32)</f>
        <v>0</v>
      </c>
      <c r="AC27" s="74">
        <f>SUM(AC28:AC31)</f>
        <v>0</v>
      </c>
      <c r="AD27" s="74">
        <f>IFERROR(AC27/(AA27+AB27),0)</f>
        <v>0</v>
      </c>
      <c r="AE27" s="81">
        <f>SUM(AE28:AE32)</f>
        <v>0</v>
      </c>
      <c r="AF27" s="37">
        <f>IFERROR(AE27/(AA27+AB27),0)</f>
        <v>0</v>
      </c>
      <c r="AG27" s="121">
        <f>SUM(AG28:AG32)</f>
        <v>0</v>
      </c>
      <c r="AH27" s="74">
        <f>SUM(AH28:AH32)</f>
        <v>0</v>
      </c>
      <c r="AI27" s="74">
        <f>SUM(AI28:AI31)</f>
        <v>0</v>
      </c>
      <c r="AJ27" s="74">
        <f>IFERROR(AI27/(AG27+AH27),0)</f>
        <v>0</v>
      </c>
      <c r="AK27" s="81">
        <f>SUM(AK28:AK32)</f>
        <v>0</v>
      </c>
      <c r="AL27" s="37">
        <f>IFERROR(AK27/(AG27+AH27),0)</f>
        <v>0</v>
      </c>
      <c r="AM27" s="121">
        <f>SUM(AM28:AM32)</f>
        <v>0</v>
      </c>
      <c r="AN27" s="74">
        <f>SUM(AN28:AN32)</f>
        <v>0</v>
      </c>
      <c r="AO27" s="74">
        <f>SUM(AO28:AO31)</f>
        <v>0</v>
      </c>
      <c r="AP27" s="74">
        <f>IFERROR(AO27/(AM27+AN27),0)</f>
        <v>0</v>
      </c>
      <c r="AQ27" s="81">
        <f>SUM(AQ28:AQ32)</f>
        <v>0</v>
      </c>
      <c r="AR27" s="37">
        <f>IFERROR(AQ27/(AM27+AN27),0)</f>
        <v>0</v>
      </c>
      <c r="AS27" s="121">
        <f>SUM(AS28:AS32)</f>
        <v>0</v>
      </c>
      <c r="AT27" s="74">
        <f>SUM(AT28:AT32)</f>
        <v>0</v>
      </c>
      <c r="AU27" s="74">
        <f>SUM(AU28:AU31)</f>
        <v>0</v>
      </c>
      <c r="AV27" s="74">
        <f>IFERROR(AU27/(AS27+AT27),0)</f>
        <v>0</v>
      </c>
      <c r="AW27" s="81">
        <f>SUM(AW28:AW32)</f>
        <v>0</v>
      </c>
      <c r="AX27" s="37">
        <f>IFERROR(AW27/(AS27+AT27),0)</f>
        <v>0</v>
      </c>
      <c r="AY27" s="121">
        <f>SUM(AY28:AY32)</f>
        <v>0</v>
      </c>
      <c r="AZ27" s="74">
        <f>SUM(AZ28:AZ32)</f>
        <v>0</v>
      </c>
      <c r="BA27" s="74">
        <f>SUM(BA28:BA31)</f>
        <v>0</v>
      </c>
      <c r="BB27" s="74">
        <f>IFERROR(BA27/(AY27+AZ27),0)</f>
        <v>0</v>
      </c>
      <c r="BC27" s="81">
        <f>SUM(BC28:BC32)</f>
        <v>0</v>
      </c>
      <c r="BD27" s="37">
        <f>IFERROR(BC27/(AY27+AZ27),0)</f>
        <v>0</v>
      </c>
      <c r="BE27" s="121">
        <f>SUM(BE28:BE32)</f>
        <v>0</v>
      </c>
      <c r="BF27" s="74">
        <f>SUM(BF28:BF32)</f>
        <v>0</v>
      </c>
      <c r="BG27" s="74">
        <f>SUM(BG28:BG31)</f>
        <v>0</v>
      </c>
      <c r="BH27" s="74">
        <f>IFERROR(BG27/(BE27+BF27),0)</f>
        <v>0</v>
      </c>
      <c r="BI27" s="81">
        <f>SUM(BI28:BI32)</f>
        <v>0</v>
      </c>
      <c r="BJ27" s="37">
        <f>IFERROR(BI27/(BE27+BF27),0)</f>
        <v>0</v>
      </c>
      <c r="BK27" s="121">
        <f>SUM(BK28:BK32)</f>
        <v>0</v>
      </c>
      <c r="BL27" s="74">
        <f>SUM(BL28:BL32)</f>
        <v>0</v>
      </c>
      <c r="BM27" s="74">
        <f>SUM(BM28:BM31)</f>
        <v>0</v>
      </c>
      <c r="BN27" s="74">
        <f>IFERROR(BM27/(BK27+BL27),0)</f>
        <v>0</v>
      </c>
      <c r="BO27" s="81">
        <f>SUM(BO28:BO32)</f>
        <v>0</v>
      </c>
      <c r="BP27" s="37">
        <f>IFERROR(BO27/(BK27+BL27),0)</f>
        <v>0</v>
      </c>
    </row>
    <row r="28" spans="1:68" s="8" customFormat="1" ht="19.5" customHeight="1" outlineLevel="1" x14ac:dyDescent="0.3">
      <c r="A28" s="154"/>
      <c r="B28" s="139" t="str" cm="1">
        <f t="array" ref="B28:B32">$B$10:$B$14</f>
        <v>ΟΙΚΙΑΚΟΣ</v>
      </c>
      <c r="C28" s="39"/>
      <c r="D28" s="10"/>
      <c r="E28" s="10"/>
      <c r="F28" s="10">
        <f>IFERROR(E28/(C28+D28),0)</f>
        <v>0</v>
      </c>
      <c r="G28" s="30"/>
      <c r="H28" s="83">
        <f>IFERROR(G28/(C28+D28),0)</f>
        <v>0</v>
      </c>
      <c r="I28" s="39"/>
      <c r="J28" s="10"/>
      <c r="K28" s="10"/>
      <c r="L28" s="10">
        <f>IFERROR(K28/(I28+J28),0)</f>
        <v>0</v>
      </c>
      <c r="M28" s="30"/>
      <c r="N28" s="83">
        <f>IFERROR(M28/(I28+J28),0)</f>
        <v>0</v>
      </c>
      <c r="O28" s="39"/>
      <c r="P28" s="10"/>
      <c r="Q28" s="10"/>
      <c r="R28" s="10">
        <f>IFERROR(Q28/(O28+P28),0)</f>
        <v>0</v>
      </c>
      <c r="S28" s="30"/>
      <c r="T28" s="83">
        <f>IFERROR(S28/(O28+P28),0)</f>
        <v>0</v>
      </c>
      <c r="U28" s="39"/>
      <c r="V28" s="10"/>
      <c r="W28" s="10"/>
      <c r="X28" s="10">
        <f>IFERROR(W28/(U28+V28),0)</f>
        <v>0</v>
      </c>
      <c r="Y28" s="30"/>
      <c r="Z28" s="83">
        <f>IFERROR(Y28/(U28+V28),0)</f>
        <v>0</v>
      </c>
      <c r="AA28" s="39"/>
      <c r="AB28" s="10"/>
      <c r="AC28" s="10"/>
      <c r="AD28" s="10">
        <f>IFERROR(AC28/(AA28+AB28),0)</f>
        <v>0</v>
      </c>
      <c r="AE28" s="30"/>
      <c r="AF28" s="83">
        <f>IFERROR(AE28/(AA28+AB28),0)</f>
        <v>0</v>
      </c>
      <c r="AG28" s="39"/>
      <c r="AH28" s="10"/>
      <c r="AI28" s="10"/>
      <c r="AJ28" s="10">
        <f>IFERROR(AI28/(AG28+AH28),0)</f>
        <v>0</v>
      </c>
      <c r="AK28" s="30"/>
      <c r="AL28" s="83">
        <f>IFERROR(AK28/(AG28+AH28),0)</f>
        <v>0</v>
      </c>
      <c r="AM28" s="39"/>
      <c r="AN28" s="10"/>
      <c r="AO28" s="10"/>
      <c r="AP28" s="10">
        <f>IFERROR(AO28/(AM28+AN28),0)</f>
        <v>0</v>
      </c>
      <c r="AQ28" s="30"/>
      <c r="AR28" s="83">
        <f>IFERROR(AQ28/(AM28+AN28),0)</f>
        <v>0</v>
      </c>
      <c r="AS28" s="39"/>
      <c r="AT28" s="10"/>
      <c r="AU28" s="10"/>
      <c r="AV28" s="10">
        <f>IFERROR(AU28/(AS28+AT28),0)</f>
        <v>0</v>
      </c>
      <c r="AW28" s="30"/>
      <c r="AX28" s="83">
        <f>IFERROR(AW28/(AS28+AT28),0)</f>
        <v>0</v>
      </c>
      <c r="AY28" s="39"/>
      <c r="AZ28" s="10"/>
      <c r="BA28" s="10"/>
      <c r="BB28" s="10">
        <f>IFERROR(BA28/(AY28+AZ28),0)</f>
        <v>0</v>
      </c>
      <c r="BC28" s="30"/>
      <c r="BD28" s="83">
        <f>IFERROR(BC28/(AY28+AZ28),0)</f>
        <v>0</v>
      </c>
      <c r="BE28" s="39"/>
      <c r="BF28" s="10"/>
      <c r="BG28" s="10"/>
      <c r="BH28" s="10">
        <f>IFERROR(BG28/(BE28+BF28),0)</f>
        <v>0</v>
      </c>
      <c r="BI28" s="30"/>
      <c r="BJ28" s="83">
        <f>IFERROR(BI28/(BE28+BF28),0)</f>
        <v>0</v>
      </c>
      <c r="BK28" s="39"/>
      <c r="BL28" s="10"/>
      <c r="BM28" s="10"/>
      <c r="BN28" s="10">
        <f>IFERROR(BM28/(BK28+BL28),0)</f>
        <v>0</v>
      </c>
      <c r="BO28" s="30"/>
      <c r="BP28" s="83">
        <f>IFERROR(BO28/(BK28+BL28),0)</f>
        <v>0</v>
      </c>
    </row>
    <row r="29" spans="1:68" s="8" customFormat="1" ht="19.5" customHeight="1" outlineLevel="1" x14ac:dyDescent="0.3">
      <c r="A29" s="154"/>
      <c r="B29" s="139" t="str">
        <v>ΕΜΠΟΡΙΚΟΣ</v>
      </c>
      <c r="C29" s="39"/>
      <c r="D29" s="10"/>
      <c r="E29" s="10"/>
      <c r="F29" s="10">
        <f t="shared" ref="F29:F32" si="66">IFERROR(E29/(C29+D29),0)</f>
        <v>0</v>
      </c>
      <c r="G29" s="30"/>
      <c r="H29" s="83">
        <f t="shared" ref="H29:H32" si="67">IFERROR(G29/(C29+D29),0)</f>
        <v>0</v>
      </c>
      <c r="I29" s="39"/>
      <c r="J29" s="10"/>
      <c r="K29" s="10"/>
      <c r="L29" s="10">
        <f t="shared" ref="L29:L32" si="68">IFERROR(K29/(I29+J29),0)</f>
        <v>0</v>
      </c>
      <c r="M29" s="30"/>
      <c r="N29" s="83">
        <f t="shared" ref="N29:N32" si="69">IFERROR(M29/(I29+J29),0)</f>
        <v>0</v>
      </c>
      <c r="O29" s="39"/>
      <c r="P29" s="10"/>
      <c r="Q29" s="10"/>
      <c r="R29" s="10">
        <f t="shared" ref="R29:R32" si="70">IFERROR(Q29/(O29+P29),0)</f>
        <v>0</v>
      </c>
      <c r="S29" s="30"/>
      <c r="T29" s="83">
        <f t="shared" ref="T29:T32" si="71">IFERROR(S29/(O29+P29),0)</f>
        <v>0</v>
      </c>
      <c r="U29" s="39"/>
      <c r="V29" s="10"/>
      <c r="W29" s="10"/>
      <c r="X29" s="10">
        <f t="shared" ref="X29:X32" si="72">IFERROR(W29/(U29+V29),0)</f>
        <v>0</v>
      </c>
      <c r="Y29" s="30"/>
      <c r="Z29" s="83">
        <f t="shared" ref="Z29:Z32" si="73">IFERROR(Y29/(U29+V29),0)</f>
        <v>0</v>
      </c>
      <c r="AA29" s="39"/>
      <c r="AB29" s="10"/>
      <c r="AC29" s="10"/>
      <c r="AD29" s="10">
        <f t="shared" ref="AD29:AD32" si="74">IFERROR(AC29/(AA29+AB29),0)</f>
        <v>0</v>
      </c>
      <c r="AE29" s="30"/>
      <c r="AF29" s="83">
        <f t="shared" ref="AF29:AF32" si="75">IFERROR(AE29/(AA29+AB29),0)</f>
        <v>0</v>
      </c>
      <c r="AG29" s="39"/>
      <c r="AH29" s="10"/>
      <c r="AI29" s="10"/>
      <c r="AJ29" s="10">
        <f t="shared" ref="AJ29:AJ32" si="76">IFERROR(AI29/(AG29+AH29),0)</f>
        <v>0</v>
      </c>
      <c r="AK29" s="30"/>
      <c r="AL29" s="83">
        <f t="shared" ref="AL29:AL32" si="77">IFERROR(AK29/(AG29+AH29),0)</f>
        <v>0</v>
      </c>
      <c r="AM29" s="39"/>
      <c r="AN29" s="10"/>
      <c r="AO29" s="10"/>
      <c r="AP29" s="10">
        <f t="shared" ref="AP29:AP32" si="78">IFERROR(AO29/(AM29+AN29),0)</f>
        <v>0</v>
      </c>
      <c r="AQ29" s="30"/>
      <c r="AR29" s="83">
        <f t="shared" ref="AR29:AR32" si="79">IFERROR(AQ29/(AM29+AN29),0)</f>
        <v>0</v>
      </c>
      <c r="AS29" s="39"/>
      <c r="AT29" s="10"/>
      <c r="AU29" s="10"/>
      <c r="AV29" s="10">
        <f t="shared" ref="AV29:AV32" si="80">IFERROR(AU29/(AS29+AT29),0)</f>
        <v>0</v>
      </c>
      <c r="AW29" s="30"/>
      <c r="AX29" s="83">
        <f t="shared" ref="AX29:AX32" si="81">IFERROR(AW29/(AS29+AT29),0)</f>
        <v>0</v>
      </c>
      <c r="AY29" s="39"/>
      <c r="AZ29" s="10"/>
      <c r="BA29" s="10"/>
      <c r="BB29" s="10">
        <f t="shared" ref="BB29:BB32" si="82">IFERROR(BA29/(AY29+AZ29),0)</f>
        <v>0</v>
      </c>
      <c r="BC29" s="30"/>
      <c r="BD29" s="83">
        <f t="shared" ref="BD29:BD32" si="83">IFERROR(BC29/(AY29+AZ29),0)</f>
        <v>0</v>
      </c>
      <c r="BE29" s="39"/>
      <c r="BF29" s="10"/>
      <c r="BG29" s="10"/>
      <c r="BH29" s="10">
        <f t="shared" ref="BH29:BH32" si="84">IFERROR(BG29/(BE29+BF29),0)</f>
        <v>0</v>
      </c>
      <c r="BI29" s="30"/>
      <c r="BJ29" s="83">
        <f t="shared" ref="BJ29:BJ32" si="85">IFERROR(BI29/(BE29+BF29),0)</f>
        <v>0</v>
      </c>
      <c r="BK29" s="39"/>
      <c r="BL29" s="10"/>
      <c r="BM29" s="10"/>
      <c r="BN29" s="10">
        <f t="shared" ref="BN29:BN32" si="86">IFERROR(BM29/(BK29+BL29),0)</f>
        <v>0</v>
      </c>
      <c r="BO29" s="30"/>
      <c r="BP29" s="83">
        <f t="shared" ref="BP29:BP32" si="87">IFERROR(BO29/(BK29+BL29),0)</f>
        <v>0</v>
      </c>
    </row>
    <row r="30" spans="1:68" s="8" customFormat="1" ht="19.5" customHeight="1" outlineLevel="1" x14ac:dyDescent="0.3">
      <c r="A30" s="154"/>
      <c r="B30" s="139" t="str">
        <v>CNG</v>
      </c>
      <c r="C30" s="39"/>
      <c r="D30" s="10"/>
      <c r="E30" s="10"/>
      <c r="F30" s="10">
        <f t="shared" si="66"/>
        <v>0</v>
      </c>
      <c r="G30" s="30"/>
      <c r="H30" s="83">
        <f t="shared" si="67"/>
        <v>0</v>
      </c>
      <c r="I30" s="39"/>
      <c r="J30" s="10"/>
      <c r="K30" s="10"/>
      <c r="L30" s="10">
        <f t="shared" si="68"/>
        <v>0</v>
      </c>
      <c r="M30" s="30"/>
      <c r="N30" s="83">
        <f t="shared" si="69"/>
        <v>0</v>
      </c>
      <c r="O30" s="39"/>
      <c r="P30" s="10"/>
      <c r="Q30" s="10"/>
      <c r="R30" s="10">
        <f t="shared" si="70"/>
        <v>0</v>
      </c>
      <c r="S30" s="30"/>
      <c r="T30" s="83">
        <f t="shared" si="71"/>
        <v>0</v>
      </c>
      <c r="U30" s="39"/>
      <c r="V30" s="10"/>
      <c r="W30" s="10"/>
      <c r="X30" s="10">
        <f t="shared" si="72"/>
        <v>0</v>
      </c>
      <c r="Y30" s="30"/>
      <c r="Z30" s="83">
        <f t="shared" si="73"/>
        <v>0</v>
      </c>
      <c r="AA30" s="39"/>
      <c r="AB30" s="10"/>
      <c r="AC30" s="10"/>
      <c r="AD30" s="10">
        <f t="shared" si="74"/>
        <v>0</v>
      </c>
      <c r="AE30" s="30"/>
      <c r="AF30" s="83">
        <f t="shared" si="75"/>
        <v>0</v>
      </c>
      <c r="AG30" s="39"/>
      <c r="AH30" s="10"/>
      <c r="AI30" s="10"/>
      <c r="AJ30" s="10">
        <f t="shared" si="76"/>
        <v>0</v>
      </c>
      <c r="AK30" s="30"/>
      <c r="AL30" s="83">
        <f t="shared" si="77"/>
        <v>0</v>
      </c>
      <c r="AM30" s="39"/>
      <c r="AN30" s="10"/>
      <c r="AO30" s="10"/>
      <c r="AP30" s="10">
        <f t="shared" si="78"/>
        <v>0</v>
      </c>
      <c r="AQ30" s="30"/>
      <c r="AR30" s="83">
        <f t="shared" si="79"/>
        <v>0</v>
      </c>
      <c r="AS30" s="39"/>
      <c r="AT30" s="10"/>
      <c r="AU30" s="10"/>
      <c r="AV30" s="10">
        <f t="shared" si="80"/>
        <v>0</v>
      </c>
      <c r="AW30" s="30"/>
      <c r="AX30" s="83">
        <f t="shared" si="81"/>
        <v>0</v>
      </c>
      <c r="AY30" s="39"/>
      <c r="AZ30" s="10"/>
      <c r="BA30" s="10"/>
      <c r="BB30" s="10">
        <f t="shared" si="82"/>
        <v>0</v>
      </c>
      <c r="BC30" s="30"/>
      <c r="BD30" s="83">
        <f t="shared" si="83"/>
        <v>0</v>
      </c>
      <c r="BE30" s="39"/>
      <c r="BF30" s="10"/>
      <c r="BG30" s="10"/>
      <c r="BH30" s="10">
        <f t="shared" si="84"/>
        <v>0</v>
      </c>
      <c r="BI30" s="30"/>
      <c r="BJ30" s="83">
        <f t="shared" si="85"/>
        <v>0</v>
      </c>
      <c r="BK30" s="39"/>
      <c r="BL30" s="10"/>
      <c r="BM30" s="10"/>
      <c r="BN30" s="10">
        <f t="shared" si="86"/>
        <v>0</v>
      </c>
      <c r="BO30" s="30"/>
      <c r="BP30" s="83">
        <f t="shared" si="87"/>
        <v>0</v>
      </c>
    </row>
    <row r="31" spans="1:68" s="15" customFormat="1" ht="19.5" customHeight="1" outlineLevel="1" x14ac:dyDescent="0.3">
      <c r="A31" s="154"/>
      <c r="B31" s="139" t="str">
        <v>ΒΙΟΜΗΧΑΝΙΚΟΣ</v>
      </c>
      <c r="C31" s="39"/>
      <c r="D31" s="10"/>
      <c r="E31" s="10"/>
      <c r="F31" s="10">
        <f t="shared" si="66"/>
        <v>0</v>
      </c>
      <c r="G31" s="30"/>
      <c r="H31" s="83">
        <f t="shared" si="67"/>
        <v>0</v>
      </c>
      <c r="I31" s="39"/>
      <c r="J31" s="10"/>
      <c r="K31" s="10"/>
      <c r="L31" s="10">
        <f t="shared" si="68"/>
        <v>0</v>
      </c>
      <c r="M31" s="30"/>
      <c r="N31" s="83">
        <f t="shared" si="69"/>
        <v>0</v>
      </c>
      <c r="O31" s="39"/>
      <c r="P31" s="10"/>
      <c r="Q31" s="10"/>
      <c r="R31" s="10">
        <f t="shared" si="70"/>
        <v>0</v>
      </c>
      <c r="S31" s="30"/>
      <c r="T31" s="83">
        <f t="shared" si="71"/>
        <v>0</v>
      </c>
      <c r="U31" s="39"/>
      <c r="V31" s="10"/>
      <c r="W31" s="10"/>
      <c r="X31" s="10">
        <f t="shared" si="72"/>
        <v>0</v>
      </c>
      <c r="Y31" s="30"/>
      <c r="Z31" s="83">
        <f t="shared" si="73"/>
        <v>0</v>
      </c>
      <c r="AA31" s="39"/>
      <c r="AB31" s="10"/>
      <c r="AC31" s="10"/>
      <c r="AD31" s="10">
        <f t="shared" si="74"/>
        <v>0</v>
      </c>
      <c r="AE31" s="30"/>
      <c r="AF31" s="83">
        <f t="shared" si="75"/>
        <v>0</v>
      </c>
      <c r="AG31" s="39"/>
      <c r="AH31" s="10"/>
      <c r="AI31" s="10"/>
      <c r="AJ31" s="10">
        <f t="shared" si="76"/>
        <v>0</v>
      </c>
      <c r="AK31" s="30"/>
      <c r="AL31" s="83">
        <f t="shared" si="77"/>
        <v>0</v>
      </c>
      <c r="AM31" s="39"/>
      <c r="AN31" s="10"/>
      <c r="AO31" s="10"/>
      <c r="AP31" s="10">
        <f t="shared" si="78"/>
        <v>0</v>
      </c>
      <c r="AQ31" s="30"/>
      <c r="AR31" s="83">
        <f t="shared" si="79"/>
        <v>0</v>
      </c>
      <c r="AS31" s="39"/>
      <c r="AT31" s="10"/>
      <c r="AU31" s="10"/>
      <c r="AV31" s="10">
        <f t="shared" si="80"/>
        <v>0</v>
      </c>
      <c r="AW31" s="30"/>
      <c r="AX31" s="83">
        <f t="shared" si="81"/>
        <v>0</v>
      </c>
      <c r="AY31" s="39"/>
      <c r="AZ31" s="10"/>
      <c r="BA31" s="10"/>
      <c r="BB31" s="10">
        <f t="shared" si="82"/>
        <v>0</v>
      </c>
      <c r="BC31" s="30"/>
      <c r="BD31" s="83">
        <f t="shared" si="83"/>
        <v>0</v>
      </c>
      <c r="BE31" s="39"/>
      <c r="BF31" s="10"/>
      <c r="BG31" s="10"/>
      <c r="BH31" s="10">
        <f t="shared" si="84"/>
        <v>0</v>
      </c>
      <c r="BI31" s="30"/>
      <c r="BJ31" s="83">
        <f t="shared" si="85"/>
        <v>0</v>
      </c>
      <c r="BK31" s="39"/>
      <c r="BL31" s="10"/>
      <c r="BM31" s="10"/>
      <c r="BN31" s="10">
        <f t="shared" si="86"/>
        <v>0</v>
      </c>
      <c r="BO31" s="30"/>
      <c r="BP31" s="83">
        <f t="shared" si="87"/>
        <v>0</v>
      </c>
    </row>
    <row r="32" spans="1:68" s="15" customFormat="1" ht="19.5" customHeight="1" outlineLevel="1" thickBot="1" x14ac:dyDescent="0.35">
      <c r="A32" s="155"/>
      <c r="B32" s="139" t="str">
        <v>ΚΛΙΜΑΤΙΣΜΟΣ / ΣΥΜΠΑΡΑΓΩΓΗ</v>
      </c>
      <c r="C32" s="147"/>
      <c r="D32" s="148"/>
      <c r="E32" s="157"/>
      <c r="F32" s="10">
        <f t="shared" si="66"/>
        <v>0</v>
      </c>
      <c r="G32" s="140"/>
      <c r="H32" s="83">
        <f t="shared" si="67"/>
        <v>0</v>
      </c>
      <c r="I32" s="147"/>
      <c r="J32" s="148"/>
      <c r="K32" s="157"/>
      <c r="L32" s="10">
        <f t="shared" si="68"/>
        <v>0</v>
      </c>
      <c r="M32" s="140"/>
      <c r="N32" s="83">
        <f t="shared" si="69"/>
        <v>0</v>
      </c>
      <c r="O32" s="147"/>
      <c r="P32" s="148"/>
      <c r="Q32" s="157"/>
      <c r="R32" s="10">
        <f t="shared" si="70"/>
        <v>0</v>
      </c>
      <c r="S32" s="140"/>
      <c r="T32" s="83">
        <f t="shared" si="71"/>
        <v>0</v>
      </c>
      <c r="U32" s="147"/>
      <c r="V32" s="148"/>
      <c r="W32" s="157"/>
      <c r="X32" s="10">
        <f t="shared" si="72"/>
        <v>0</v>
      </c>
      <c r="Y32" s="140"/>
      <c r="Z32" s="83">
        <f t="shared" si="73"/>
        <v>0</v>
      </c>
      <c r="AA32" s="147"/>
      <c r="AB32" s="148"/>
      <c r="AC32" s="157"/>
      <c r="AD32" s="10">
        <f t="shared" si="74"/>
        <v>0</v>
      </c>
      <c r="AE32" s="140"/>
      <c r="AF32" s="83">
        <f t="shared" si="75"/>
        <v>0</v>
      </c>
      <c r="AG32" s="147"/>
      <c r="AH32" s="148"/>
      <c r="AI32" s="157"/>
      <c r="AJ32" s="10">
        <f t="shared" si="76"/>
        <v>0</v>
      </c>
      <c r="AK32" s="140"/>
      <c r="AL32" s="83">
        <f t="shared" si="77"/>
        <v>0</v>
      </c>
      <c r="AM32" s="147"/>
      <c r="AN32" s="148"/>
      <c r="AO32" s="157"/>
      <c r="AP32" s="10">
        <f t="shared" si="78"/>
        <v>0</v>
      </c>
      <c r="AQ32" s="140"/>
      <c r="AR32" s="83">
        <f t="shared" si="79"/>
        <v>0</v>
      </c>
      <c r="AS32" s="147"/>
      <c r="AT32" s="148"/>
      <c r="AU32" s="157"/>
      <c r="AV32" s="10">
        <f t="shared" si="80"/>
        <v>0</v>
      </c>
      <c r="AW32" s="140"/>
      <c r="AX32" s="83">
        <f t="shared" si="81"/>
        <v>0</v>
      </c>
      <c r="AY32" s="147"/>
      <c r="AZ32" s="148"/>
      <c r="BA32" s="157"/>
      <c r="BB32" s="10">
        <f t="shared" si="82"/>
        <v>0</v>
      </c>
      <c r="BC32" s="140"/>
      <c r="BD32" s="83">
        <f t="shared" si="83"/>
        <v>0</v>
      </c>
      <c r="BE32" s="147"/>
      <c r="BF32" s="148"/>
      <c r="BG32" s="157"/>
      <c r="BH32" s="10">
        <f t="shared" si="84"/>
        <v>0</v>
      </c>
      <c r="BI32" s="140"/>
      <c r="BJ32" s="83">
        <f t="shared" si="85"/>
        <v>0</v>
      </c>
      <c r="BK32" s="147"/>
      <c r="BL32" s="148"/>
      <c r="BM32" s="157"/>
      <c r="BN32" s="10">
        <f t="shared" si="86"/>
        <v>0</v>
      </c>
      <c r="BO32" s="140"/>
      <c r="BP32" s="83">
        <f t="shared" si="87"/>
        <v>0</v>
      </c>
    </row>
    <row r="33" spans="1:68" s="8" customFormat="1" ht="36" customHeight="1" x14ac:dyDescent="0.3">
      <c r="A33" s="153">
        <v>5</v>
      </c>
      <c r="B33" s="141" t="s">
        <v>35</v>
      </c>
      <c r="C33" s="121">
        <f>SUM(C34:C38)</f>
        <v>0</v>
      </c>
      <c r="D33" s="74">
        <f>SUM(D34:D38)</f>
        <v>0</v>
      </c>
      <c r="E33" s="74">
        <f>SUM(E34:E37)</f>
        <v>0</v>
      </c>
      <c r="F33" s="74">
        <f>IFERROR(E33/(C33+D33),0)</f>
        <v>0</v>
      </c>
      <c r="G33" s="81">
        <f>SUM(G34:G38)</f>
        <v>0</v>
      </c>
      <c r="H33" s="37">
        <f>IFERROR(G33/(C33+D33),0)</f>
        <v>0</v>
      </c>
      <c r="I33" s="121">
        <f>SUM(I34:I38)</f>
        <v>0</v>
      </c>
      <c r="J33" s="74">
        <f>SUM(J34:J38)</f>
        <v>0</v>
      </c>
      <c r="K33" s="74">
        <f>SUM(K34:K37)</f>
        <v>0</v>
      </c>
      <c r="L33" s="74">
        <f>IFERROR(K33/(I33+J33),0)</f>
        <v>0</v>
      </c>
      <c r="M33" s="81">
        <f>SUM(M34:M38)</f>
        <v>0</v>
      </c>
      <c r="N33" s="37">
        <f>IFERROR(M33/(I33+J33),0)</f>
        <v>0</v>
      </c>
      <c r="O33" s="121">
        <f>SUM(O34:O38)</f>
        <v>0</v>
      </c>
      <c r="P33" s="74">
        <f>SUM(P34:P38)</f>
        <v>0</v>
      </c>
      <c r="Q33" s="74">
        <f>SUM(Q34:Q37)</f>
        <v>0</v>
      </c>
      <c r="R33" s="74">
        <f>IFERROR(Q33/(O33+P33),0)</f>
        <v>0</v>
      </c>
      <c r="S33" s="81">
        <f>SUM(S34:S38)</f>
        <v>0</v>
      </c>
      <c r="T33" s="37">
        <f>IFERROR(S33/(O33+P33),0)</f>
        <v>0</v>
      </c>
      <c r="U33" s="121">
        <f>SUM(U34:U38)</f>
        <v>0</v>
      </c>
      <c r="V33" s="74">
        <f>SUM(V34:V38)</f>
        <v>0</v>
      </c>
      <c r="W33" s="74">
        <f>SUM(W34:W37)</f>
        <v>0</v>
      </c>
      <c r="X33" s="74">
        <f>IFERROR(W33/(U33+V33),0)</f>
        <v>0</v>
      </c>
      <c r="Y33" s="81">
        <f>SUM(Y34:Y38)</f>
        <v>0</v>
      </c>
      <c r="Z33" s="37">
        <f>IFERROR(Y33/(U33+V33),0)</f>
        <v>0</v>
      </c>
      <c r="AA33" s="121">
        <f>SUM(AA34:AA38)</f>
        <v>0</v>
      </c>
      <c r="AB33" s="74">
        <f>SUM(AB34:AB38)</f>
        <v>0</v>
      </c>
      <c r="AC33" s="74">
        <f>SUM(AC34:AC37)</f>
        <v>0</v>
      </c>
      <c r="AD33" s="74">
        <f>IFERROR(AC33/(AA33+AB33),0)</f>
        <v>0</v>
      </c>
      <c r="AE33" s="81">
        <f>SUM(AE34:AE38)</f>
        <v>0</v>
      </c>
      <c r="AF33" s="37">
        <f>IFERROR(AE33/(AA33+AB33),0)</f>
        <v>0</v>
      </c>
      <c r="AG33" s="121">
        <f>SUM(AG34:AG38)</f>
        <v>0</v>
      </c>
      <c r="AH33" s="74">
        <f>SUM(AH34:AH38)</f>
        <v>0</v>
      </c>
      <c r="AI33" s="74">
        <f>SUM(AI34:AI37)</f>
        <v>0</v>
      </c>
      <c r="AJ33" s="74">
        <f>IFERROR(AI33/(AG33+AH33),0)</f>
        <v>0</v>
      </c>
      <c r="AK33" s="81">
        <f>SUM(AK34:AK38)</f>
        <v>0</v>
      </c>
      <c r="AL33" s="37">
        <f>IFERROR(AK33/(AG33+AH33),0)</f>
        <v>0</v>
      </c>
      <c r="AM33" s="121">
        <f>SUM(AM34:AM38)</f>
        <v>0</v>
      </c>
      <c r="AN33" s="74">
        <f>SUM(AN34:AN38)</f>
        <v>0</v>
      </c>
      <c r="AO33" s="74">
        <f>SUM(AO34:AO37)</f>
        <v>0</v>
      </c>
      <c r="AP33" s="74">
        <f>IFERROR(AO33/(AM33+AN33),0)</f>
        <v>0</v>
      </c>
      <c r="AQ33" s="81">
        <f>SUM(AQ34:AQ38)</f>
        <v>0</v>
      </c>
      <c r="AR33" s="37">
        <f>IFERROR(AQ33/(AM33+AN33),0)</f>
        <v>0</v>
      </c>
      <c r="AS33" s="121">
        <f>SUM(AS34:AS38)</f>
        <v>0</v>
      </c>
      <c r="AT33" s="74">
        <f>SUM(AT34:AT38)</f>
        <v>0</v>
      </c>
      <c r="AU33" s="74">
        <f>SUM(AU34:AU37)</f>
        <v>0</v>
      </c>
      <c r="AV33" s="74">
        <f>IFERROR(AU33/(AS33+AT33),0)</f>
        <v>0</v>
      </c>
      <c r="AW33" s="81">
        <f>SUM(AW34:AW38)</f>
        <v>0</v>
      </c>
      <c r="AX33" s="37">
        <f>IFERROR(AW33/(AS33+AT33),0)</f>
        <v>0</v>
      </c>
      <c r="AY33" s="121">
        <f>SUM(AY34:AY38)</f>
        <v>0</v>
      </c>
      <c r="AZ33" s="74">
        <f>SUM(AZ34:AZ38)</f>
        <v>0</v>
      </c>
      <c r="BA33" s="74">
        <f>SUM(BA34:BA37)</f>
        <v>0</v>
      </c>
      <c r="BB33" s="74">
        <f>IFERROR(BA33/(AY33+AZ33),0)</f>
        <v>0</v>
      </c>
      <c r="BC33" s="81">
        <f>SUM(BC34:BC38)</f>
        <v>0</v>
      </c>
      <c r="BD33" s="37">
        <f>IFERROR(BC33/(AY33+AZ33),0)</f>
        <v>0</v>
      </c>
      <c r="BE33" s="121">
        <f>SUM(BE34:BE38)</f>
        <v>0</v>
      </c>
      <c r="BF33" s="74">
        <f>SUM(BF34:BF38)</f>
        <v>0</v>
      </c>
      <c r="BG33" s="74">
        <f>SUM(BG34:BG37)</f>
        <v>0</v>
      </c>
      <c r="BH33" s="74">
        <f>IFERROR(BG33/(BE33+BF33),0)</f>
        <v>0</v>
      </c>
      <c r="BI33" s="81">
        <f>SUM(BI34:BI38)</f>
        <v>0</v>
      </c>
      <c r="BJ33" s="37">
        <f>IFERROR(BI33/(BE33+BF33),0)</f>
        <v>0</v>
      </c>
      <c r="BK33" s="121">
        <f>SUM(BK34:BK38)</f>
        <v>0</v>
      </c>
      <c r="BL33" s="74">
        <f>SUM(BL34:BL38)</f>
        <v>0</v>
      </c>
      <c r="BM33" s="74">
        <f>SUM(BM34:BM37)</f>
        <v>0</v>
      </c>
      <c r="BN33" s="74">
        <f>IFERROR(BM33/(BK33+BL33),0)</f>
        <v>0</v>
      </c>
      <c r="BO33" s="81">
        <f>SUM(BO34:BO38)</f>
        <v>0</v>
      </c>
      <c r="BP33" s="37">
        <f>IFERROR(BO33/(BK33+BL33),0)</f>
        <v>0</v>
      </c>
    </row>
    <row r="34" spans="1:68" s="8" customFormat="1" ht="19.5" customHeight="1" outlineLevel="1" x14ac:dyDescent="0.3">
      <c r="A34" s="154"/>
      <c r="B34" s="139" t="str" cm="1">
        <f t="array" ref="B34:B38">$B$10:$B$14</f>
        <v>ΟΙΚΙΑΚΟΣ</v>
      </c>
      <c r="C34" s="39"/>
      <c r="D34" s="10"/>
      <c r="E34" s="10"/>
      <c r="F34" s="10">
        <f>IFERROR(E34/(C34+D34),0)</f>
        <v>0</v>
      </c>
      <c r="G34" s="30"/>
      <c r="H34" s="83">
        <f>IFERROR(G34/(C34+D34),0)</f>
        <v>0</v>
      </c>
      <c r="I34" s="39"/>
      <c r="J34" s="10"/>
      <c r="K34" s="10"/>
      <c r="L34" s="10">
        <f>IFERROR(K34/(I34+J34),0)</f>
        <v>0</v>
      </c>
      <c r="M34" s="30"/>
      <c r="N34" s="83">
        <f>IFERROR(M34/(I34+J34),0)</f>
        <v>0</v>
      </c>
      <c r="O34" s="39"/>
      <c r="P34" s="10"/>
      <c r="Q34" s="10"/>
      <c r="R34" s="10">
        <f>IFERROR(Q34/(O34+P34),0)</f>
        <v>0</v>
      </c>
      <c r="S34" s="30"/>
      <c r="T34" s="83">
        <f>IFERROR(S34/(O34+P34),0)</f>
        <v>0</v>
      </c>
      <c r="U34" s="39"/>
      <c r="V34" s="10"/>
      <c r="W34" s="10"/>
      <c r="X34" s="10">
        <f>IFERROR(W34/(U34+V34),0)</f>
        <v>0</v>
      </c>
      <c r="Y34" s="30"/>
      <c r="Z34" s="83">
        <f>IFERROR(Y34/(U34+V34),0)</f>
        <v>0</v>
      </c>
      <c r="AA34" s="39"/>
      <c r="AB34" s="10"/>
      <c r="AC34" s="10"/>
      <c r="AD34" s="10">
        <f>IFERROR(AC34/(AA34+AB34),0)</f>
        <v>0</v>
      </c>
      <c r="AE34" s="30"/>
      <c r="AF34" s="83">
        <f>IFERROR(AE34/(AA34+AB34),0)</f>
        <v>0</v>
      </c>
      <c r="AG34" s="39"/>
      <c r="AH34" s="10"/>
      <c r="AI34" s="10"/>
      <c r="AJ34" s="10">
        <f>IFERROR(AI34/(AG34+AH34),0)</f>
        <v>0</v>
      </c>
      <c r="AK34" s="30"/>
      <c r="AL34" s="83">
        <f>IFERROR(AK34/(AG34+AH34),0)</f>
        <v>0</v>
      </c>
      <c r="AM34" s="39"/>
      <c r="AN34" s="10"/>
      <c r="AO34" s="10"/>
      <c r="AP34" s="10">
        <f>IFERROR(AO34/(AM34+AN34),0)</f>
        <v>0</v>
      </c>
      <c r="AQ34" s="30"/>
      <c r="AR34" s="83">
        <f>IFERROR(AQ34/(AM34+AN34),0)</f>
        <v>0</v>
      </c>
      <c r="AS34" s="39"/>
      <c r="AT34" s="10"/>
      <c r="AU34" s="10"/>
      <c r="AV34" s="10">
        <f>IFERROR(AU34/(AS34+AT34),0)</f>
        <v>0</v>
      </c>
      <c r="AW34" s="30"/>
      <c r="AX34" s="83">
        <f>IFERROR(AW34/(AS34+AT34),0)</f>
        <v>0</v>
      </c>
      <c r="AY34" s="39"/>
      <c r="AZ34" s="10"/>
      <c r="BA34" s="10"/>
      <c r="BB34" s="10">
        <f>IFERROR(BA34/(AY34+AZ34),0)</f>
        <v>0</v>
      </c>
      <c r="BC34" s="30"/>
      <c r="BD34" s="83">
        <f>IFERROR(BC34/(AY34+AZ34),0)</f>
        <v>0</v>
      </c>
      <c r="BE34" s="39"/>
      <c r="BF34" s="10"/>
      <c r="BG34" s="10"/>
      <c r="BH34" s="10">
        <f>IFERROR(BG34/(BE34+BF34),0)</f>
        <v>0</v>
      </c>
      <c r="BI34" s="30"/>
      <c r="BJ34" s="83">
        <f>IFERROR(BI34/(BE34+BF34),0)</f>
        <v>0</v>
      </c>
      <c r="BK34" s="39"/>
      <c r="BL34" s="10"/>
      <c r="BM34" s="10"/>
      <c r="BN34" s="10">
        <f>IFERROR(BM34/(BK34+BL34),0)</f>
        <v>0</v>
      </c>
      <c r="BO34" s="30"/>
      <c r="BP34" s="83">
        <f>IFERROR(BO34/(BK34+BL34),0)</f>
        <v>0</v>
      </c>
    </row>
    <row r="35" spans="1:68" s="8" customFormat="1" ht="19.5" customHeight="1" outlineLevel="1" x14ac:dyDescent="0.3">
      <c r="A35" s="154"/>
      <c r="B35" s="139" t="str">
        <v>ΕΜΠΟΡΙΚΟΣ</v>
      </c>
      <c r="C35" s="39"/>
      <c r="D35" s="10"/>
      <c r="E35" s="10"/>
      <c r="F35" s="10">
        <f t="shared" ref="F35:F38" si="88">IFERROR(E35/(C35+D35),0)</f>
        <v>0</v>
      </c>
      <c r="G35" s="30"/>
      <c r="H35" s="83">
        <f t="shared" ref="H35:H38" si="89">IFERROR(G35/(C35+D35),0)</f>
        <v>0</v>
      </c>
      <c r="I35" s="39"/>
      <c r="J35" s="10"/>
      <c r="K35" s="10"/>
      <c r="L35" s="10">
        <f t="shared" ref="L35:L38" si="90">IFERROR(K35/(I35+J35),0)</f>
        <v>0</v>
      </c>
      <c r="M35" s="30"/>
      <c r="N35" s="83">
        <f t="shared" ref="N35:N38" si="91">IFERROR(M35/(I35+J35),0)</f>
        <v>0</v>
      </c>
      <c r="O35" s="39"/>
      <c r="P35" s="10"/>
      <c r="Q35" s="10"/>
      <c r="R35" s="10">
        <f t="shared" ref="R35:R38" si="92">IFERROR(Q35/(O35+P35),0)</f>
        <v>0</v>
      </c>
      <c r="S35" s="30"/>
      <c r="T35" s="83">
        <f t="shared" ref="T35:T38" si="93">IFERROR(S35/(O35+P35),0)</f>
        <v>0</v>
      </c>
      <c r="U35" s="39"/>
      <c r="V35" s="10"/>
      <c r="W35" s="10"/>
      <c r="X35" s="10">
        <f t="shared" ref="X35:X38" si="94">IFERROR(W35/(U35+V35),0)</f>
        <v>0</v>
      </c>
      <c r="Y35" s="30"/>
      <c r="Z35" s="83">
        <f t="shared" ref="Z35:Z38" si="95">IFERROR(Y35/(U35+V35),0)</f>
        <v>0</v>
      </c>
      <c r="AA35" s="39"/>
      <c r="AB35" s="10"/>
      <c r="AC35" s="10"/>
      <c r="AD35" s="10">
        <f t="shared" ref="AD35:AD38" si="96">IFERROR(AC35/(AA35+AB35),0)</f>
        <v>0</v>
      </c>
      <c r="AE35" s="30"/>
      <c r="AF35" s="83">
        <f t="shared" ref="AF35:AF38" si="97">IFERROR(AE35/(AA35+AB35),0)</f>
        <v>0</v>
      </c>
      <c r="AG35" s="39"/>
      <c r="AH35" s="10"/>
      <c r="AI35" s="10"/>
      <c r="AJ35" s="10">
        <f t="shared" ref="AJ35:AJ38" si="98">IFERROR(AI35/(AG35+AH35),0)</f>
        <v>0</v>
      </c>
      <c r="AK35" s="30"/>
      <c r="AL35" s="83">
        <f t="shared" ref="AL35:AL38" si="99">IFERROR(AK35/(AG35+AH35),0)</f>
        <v>0</v>
      </c>
      <c r="AM35" s="39"/>
      <c r="AN35" s="10"/>
      <c r="AO35" s="10"/>
      <c r="AP35" s="10">
        <f t="shared" ref="AP35:AP38" si="100">IFERROR(AO35/(AM35+AN35),0)</f>
        <v>0</v>
      </c>
      <c r="AQ35" s="30"/>
      <c r="AR35" s="83">
        <f t="shared" ref="AR35:AR38" si="101">IFERROR(AQ35/(AM35+AN35),0)</f>
        <v>0</v>
      </c>
      <c r="AS35" s="39"/>
      <c r="AT35" s="10"/>
      <c r="AU35" s="10"/>
      <c r="AV35" s="10">
        <f t="shared" ref="AV35:AV38" si="102">IFERROR(AU35/(AS35+AT35),0)</f>
        <v>0</v>
      </c>
      <c r="AW35" s="30"/>
      <c r="AX35" s="83">
        <f t="shared" ref="AX35:AX38" si="103">IFERROR(AW35/(AS35+AT35),0)</f>
        <v>0</v>
      </c>
      <c r="AY35" s="39"/>
      <c r="AZ35" s="10"/>
      <c r="BA35" s="10"/>
      <c r="BB35" s="10">
        <f t="shared" ref="BB35:BB38" si="104">IFERROR(BA35/(AY35+AZ35),0)</f>
        <v>0</v>
      </c>
      <c r="BC35" s="30"/>
      <c r="BD35" s="83">
        <f t="shared" ref="BD35:BD38" si="105">IFERROR(BC35/(AY35+AZ35),0)</f>
        <v>0</v>
      </c>
      <c r="BE35" s="39"/>
      <c r="BF35" s="10"/>
      <c r="BG35" s="10"/>
      <c r="BH35" s="10">
        <f t="shared" ref="BH35:BH38" si="106">IFERROR(BG35/(BE35+BF35),0)</f>
        <v>0</v>
      </c>
      <c r="BI35" s="30"/>
      <c r="BJ35" s="83">
        <f t="shared" ref="BJ35:BJ38" si="107">IFERROR(BI35/(BE35+BF35),0)</f>
        <v>0</v>
      </c>
      <c r="BK35" s="39"/>
      <c r="BL35" s="10"/>
      <c r="BM35" s="10"/>
      <c r="BN35" s="10">
        <f t="shared" ref="BN35:BN38" si="108">IFERROR(BM35/(BK35+BL35),0)</f>
        <v>0</v>
      </c>
      <c r="BO35" s="30"/>
      <c r="BP35" s="83">
        <f t="shared" ref="BP35:BP38" si="109">IFERROR(BO35/(BK35+BL35),0)</f>
        <v>0</v>
      </c>
    </row>
    <row r="36" spans="1:68" s="8" customFormat="1" ht="19.5" customHeight="1" outlineLevel="1" x14ac:dyDescent="0.3">
      <c r="A36" s="154"/>
      <c r="B36" s="139" t="str">
        <v>CNG</v>
      </c>
      <c r="C36" s="39"/>
      <c r="D36" s="10"/>
      <c r="E36" s="10"/>
      <c r="F36" s="10">
        <f t="shared" si="88"/>
        <v>0</v>
      </c>
      <c r="G36" s="30"/>
      <c r="H36" s="83">
        <f t="shared" si="89"/>
        <v>0</v>
      </c>
      <c r="I36" s="39"/>
      <c r="J36" s="10"/>
      <c r="K36" s="10"/>
      <c r="L36" s="10">
        <f t="shared" si="90"/>
        <v>0</v>
      </c>
      <c r="M36" s="30"/>
      <c r="N36" s="83">
        <f t="shared" si="91"/>
        <v>0</v>
      </c>
      <c r="O36" s="39"/>
      <c r="P36" s="10"/>
      <c r="Q36" s="10"/>
      <c r="R36" s="10">
        <f t="shared" si="92"/>
        <v>0</v>
      </c>
      <c r="S36" s="30"/>
      <c r="T36" s="83">
        <f t="shared" si="93"/>
        <v>0</v>
      </c>
      <c r="U36" s="39"/>
      <c r="V36" s="10"/>
      <c r="W36" s="10"/>
      <c r="X36" s="10">
        <f t="shared" si="94"/>
        <v>0</v>
      </c>
      <c r="Y36" s="30"/>
      <c r="Z36" s="83">
        <f t="shared" si="95"/>
        <v>0</v>
      </c>
      <c r="AA36" s="39"/>
      <c r="AB36" s="10"/>
      <c r="AC36" s="10"/>
      <c r="AD36" s="10">
        <f t="shared" si="96"/>
        <v>0</v>
      </c>
      <c r="AE36" s="30"/>
      <c r="AF36" s="83">
        <f t="shared" si="97"/>
        <v>0</v>
      </c>
      <c r="AG36" s="39"/>
      <c r="AH36" s="10"/>
      <c r="AI36" s="10"/>
      <c r="AJ36" s="10">
        <f t="shared" si="98"/>
        <v>0</v>
      </c>
      <c r="AK36" s="30"/>
      <c r="AL36" s="83">
        <f t="shared" si="99"/>
        <v>0</v>
      </c>
      <c r="AM36" s="39"/>
      <c r="AN36" s="10"/>
      <c r="AO36" s="10"/>
      <c r="AP36" s="10">
        <f t="shared" si="100"/>
        <v>0</v>
      </c>
      <c r="AQ36" s="30"/>
      <c r="AR36" s="83">
        <f t="shared" si="101"/>
        <v>0</v>
      </c>
      <c r="AS36" s="39"/>
      <c r="AT36" s="10"/>
      <c r="AU36" s="10"/>
      <c r="AV36" s="10">
        <f t="shared" si="102"/>
        <v>0</v>
      </c>
      <c r="AW36" s="30"/>
      <c r="AX36" s="83">
        <f t="shared" si="103"/>
        <v>0</v>
      </c>
      <c r="AY36" s="39"/>
      <c r="AZ36" s="10"/>
      <c r="BA36" s="10"/>
      <c r="BB36" s="10">
        <f t="shared" si="104"/>
        <v>0</v>
      </c>
      <c r="BC36" s="30"/>
      <c r="BD36" s="83">
        <f t="shared" si="105"/>
        <v>0</v>
      </c>
      <c r="BE36" s="39"/>
      <c r="BF36" s="10"/>
      <c r="BG36" s="10"/>
      <c r="BH36" s="10">
        <f t="shared" si="106"/>
        <v>0</v>
      </c>
      <c r="BI36" s="30"/>
      <c r="BJ36" s="83">
        <f t="shared" si="107"/>
        <v>0</v>
      </c>
      <c r="BK36" s="39"/>
      <c r="BL36" s="10"/>
      <c r="BM36" s="10"/>
      <c r="BN36" s="10">
        <f t="shared" si="108"/>
        <v>0</v>
      </c>
      <c r="BO36" s="30"/>
      <c r="BP36" s="83">
        <f t="shared" si="109"/>
        <v>0</v>
      </c>
    </row>
    <row r="37" spans="1:68" s="15" customFormat="1" ht="19.5" customHeight="1" outlineLevel="1" x14ac:dyDescent="0.3">
      <c r="A37" s="154"/>
      <c r="B37" s="139" t="str">
        <v>ΒΙΟΜΗΧΑΝΙΚΟΣ</v>
      </c>
      <c r="C37" s="39"/>
      <c r="D37" s="10"/>
      <c r="E37" s="10"/>
      <c r="F37" s="10">
        <f t="shared" si="88"/>
        <v>0</v>
      </c>
      <c r="G37" s="30"/>
      <c r="H37" s="83">
        <f t="shared" si="89"/>
        <v>0</v>
      </c>
      <c r="I37" s="39"/>
      <c r="J37" s="10"/>
      <c r="K37" s="10"/>
      <c r="L37" s="10">
        <f t="shared" si="90"/>
        <v>0</v>
      </c>
      <c r="M37" s="30"/>
      <c r="N37" s="83">
        <f t="shared" si="91"/>
        <v>0</v>
      </c>
      <c r="O37" s="39"/>
      <c r="P37" s="10"/>
      <c r="Q37" s="10"/>
      <c r="R37" s="10">
        <f t="shared" si="92"/>
        <v>0</v>
      </c>
      <c r="S37" s="30"/>
      <c r="T37" s="83">
        <f t="shared" si="93"/>
        <v>0</v>
      </c>
      <c r="U37" s="39"/>
      <c r="V37" s="10"/>
      <c r="W37" s="10"/>
      <c r="X37" s="10">
        <f t="shared" si="94"/>
        <v>0</v>
      </c>
      <c r="Y37" s="30"/>
      <c r="Z37" s="83">
        <f t="shared" si="95"/>
        <v>0</v>
      </c>
      <c r="AA37" s="39"/>
      <c r="AB37" s="10"/>
      <c r="AC37" s="10"/>
      <c r="AD37" s="10">
        <f t="shared" si="96"/>
        <v>0</v>
      </c>
      <c r="AE37" s="30"/>
      <c r="AF37" s="83">
        <f t="shared" si="97"/>
        <v>0</v>
      </c>
      <c r="AG37" s="39"/>
      <c r="AH37" s="10"/>
      <c r="AI37" s="10"/>
      <c r="AJ37" s="10">
        <f t="shared" si="98"/>
        <v>0</v>
      </c>
      <c r="AK37" s="30"/>
      <c r="AL37" s="83">
        <f t="shared" si="99"/>
        <v>0</v>
      </c>
      <c r="AM37" s="39"/>
      <c r="AN37" s="10"/>
      <c r="AO37" s="10"/>
      <c r="AP37" s="10">
        <f t="shared" si="100"/>
        <v>0</v>
      </c>
      <c r="AQ37" s="30"/>
      <c r="AR37" s="83">
        <f t="shared" si="101"/>
        <v>0</v>
      </c>
      <c r="AS37" s="39"/>
      <c r="AT37" s="10"/>
      <c r="AU37" s="10"/>
      <c r="AV37" s="10">
        <f t="shared" si="102"/>
        <v>0</v>
      </c>
      <c r="AW37" s="30"/>
      <c r="AX37" s="83">
        <f t="shared" si="103"/>
        <v>0</v>
      </c>
      <c r="AY37" s="39"/>
      <c r="AZ37" s="10"/>
      <c r="BA37" s="10"/>
      <c r="BB37" s="10">
        <f t="shared" si="104"/>
        <v>0</v>
      </c>
      <c r="BC37" s="30"/>
      <c r="BD37" s="83">
        <f t="shared" si="105"/>
        <v>0</v>
      </c>
      <c r="BE37" s="39"/>
      <c r="BF37" s="10"/>
      <c r="BG37" s="10"/>
      <c r="BH37" s="10">
        <f t="shared" si="106"/>
        <v>0</v>
      </c>
      <c r="BI37" s="30"/>
      <c r="BJ37" s="83">
        <f t="shared" si="107"/>
        <v>0</v>
      </c>
      <c r="BK37" s="39"/>
      <c r="BL37" s="10"/>
      <c r="BM37" s="10"/>
      <c r="BN37" s="10">
        <f t="shared" si="108"/>
        <v>0</v>
      </c>
      <c r="BO37" s="30"/>
      <c r="BP37" s="83">
        <f t="shared" si="109"/>
        <v>0</v>
      </c>
    </row>
    <row r="38" spans="1:68" s="15" customFormat="1" ht="19.5" customHeight="1" outlineLevel="1" thickBot="1" x14ac:dyDescent="0.35">
      <c r="A38" s="155"/>
      <c r="B38" s="139" t="str">
        <v>ΚΛΙΜΑΤΙΣΜΟΣ / ΣΥΜΠΑΡΑΓΩΓΗ</v>
      </c>
      <c r="C38" s="147"/>
      <c r="D38" s="148"/>
      <c r="E38" s="157"/>
      <c r="F38" s="10">
        <f t="shared" si="88"/>
        <v>0</v>
      </c>
      <c r="G38" s="140"/>
      <c r="H38" s="83">
        <f t="shared" si="89"/>
        <v>0</v>
      </c>
      <c r="I38" s="147"/>
      <c r="J38" s="148"/>
      <c r="K38" s="157"/>
      <c r="L38" s="10">
        <f t="shared" si="90"/>
        <v>0</v>
      </c>
      <c r="M38" s="140"/>
      <c r="N38" s="83">
        <f t="shared" si="91"/>
        <v>0</v>
      </c>
      <c r="O38" s="147"/>
      <c r="P38" s="148"/>
      <c r="Q38" s="157"/>
      <c r="R38" s="10">
        <f t="shared" si="92"/>
        <v>0</v>
      </c>
      <c r="S38" s="140"/>
      <c r="T38" s="83">
        <f t="shared" si="93"/>
        <v>0</v>
      </c>
      <c r="U38" s="147"/>
      <c r="V38" s="148"/>
      <c r="W38" s="157"/>
      <c r="X38" s="10">
        <f t="shared" si="94"/>
        <v>0</v>
      </c>
      <c r="Y38" s="140"/>
      <c r="Z38" s="83">
        <f t="shared" si="95"/>
        <v>0</v>
      </c>
      <c r="AA38" s="147"/>
      <c r="AB38" s="148"/>
      <c r="AC38" s="157"/>
      <c r="AD38" s="10">
        <f t="shared" si="96"/>
        <v>0</v>
      </c>
      <c r="AE38" s="140"/>
      <c r="AF38" s="83">
        <f t="shared" si="97"/>
        <v>0</v>
      </c>
      <c r="AG38" s="147"/>
      <c r="AH38" s="148"/>
      <c r="AI38" s="157"/>
      <c r="AJ38" s="10">
        <f t="shared" si="98"/>
        <v>0</v>
      </c>
      <c r="AK38" s="140"/>
      <c r="AL38" s="83">
        <f t="shared" si="99"/>
        <v>0</v>
      </c>
      <c r="AM38" s="147"/>
      <c r="AN38" s="148"/>
      <c r="AO38" s="157"/>
      <c r="AP38" s="10">
        <f t="shared" si="100"/>
        <v>0</v>
      </c>
      <c r="AQ38" s="140"/>
      <c r="AR38" s="83">
        <f t="shared" si="101"/>
        <v>0</v>
      </c>
      <c r="AS38" s="147"/>
      <c r="AT38" s="148"/>
      <c r="AU38" s="157"/>
      <c r="AV38" s="10">
        <f t="shared" si="102"/>
        <v>0</v>
      </c>
      <c r="AW38" s="140"/>
      <c r="AX38" s="83">
        <f t="shared" si="103"/>
        <v>0</v>
      </c>
      <c r="AY38" s="147"/>
      <c r="AZ38" s="148"/>
      <c r="BA38" s="157"/>
      <c r="BB38" s="10">
        <f t="shared" si="104"/>
        <v>0</v>
      </c>
      <c r="BC38" s="140"/>
      <c r="BD38" s="83">
        <f t="shared" si="105"/>
        <v>0</v>
      </c>
      <c r="BE38" s="147"/>
      <c r="BF38" s="148"/>
      <c r="BG38" s="157"/>
      <c r="BH38" s="10">
        <f t="shared" si="106"/>
        <v>0</v>
      </c>
      <c r="BI38" s="140"/>
      <c r="BJ38" s="83">
        <f t="shared" si="107"/>
        <v>0</v>
      </c>
      <c r="BK38" s="147"/>
      <c r="BL38" s="148"/>
      <c r="BM38" s="157"/>
      <c r="BN38" s="10">
        <f t="shared" si="108"/>
        <v>0</v>
      </c>
      <c r="BO38" s="140"/>
      <c r="BP38" s="83">
        <f t="shared" si="109"/>
        <v>0</v>
      </c>
    </row>
    <row r="39" spans="1:68" s="8" customFormat="1" ht="36" customHeight="1" x14ac:dyDescent="0.3">
      <c r="A39" s="153">
        <v>6</v>
      </c>
      <c r="B39" s="141" t="s">
        <v>36</v>
      </c>
      <c r="C39" s="121">
        <f>SUM(C40:C44)</f>
        <v>0</v>
      </c>
      <c r="D39" s="74">
        <f>SUM(D40:D44)</f>
        <v>0</v>
      </c>
      <c r="E39" s="74">
        <f>SUM(E40:E43)</f>
        <v>0</v>
      </c>
      <c r="F39" s="74">
        <f>IFERROR(E39/(C39+D39),0)</f>
        <v>0</v>
      </c>
      <c r="G39" s="81">
        <f>SUM(G40:G44)</f>
        <v>0</v>
      </c>
      <c r="H39" s="37">
        <f>IFERROR(G39/(C39+D39),0)</f>
        <v>0</v>
      </c>
      <c r="I39" s="121">
        <f>SUM(I40:I44)</f>
        <v>0</v>
      </c>
      <c r="J39" s="74">
        <f>SUM(J40:J44)</f>
        <v>0</v>
      </c>
      <c r="K39" s="74">
        <f>SUM(K40:K43)</f>
        <v>0</v>
      </c>
      <c r="L39" s="74">
        <f>IFERROR(K39/(I39+J39),0)</f>
        <v>0</v>
      </c>
      <c r="M39" s="81">
        <f>SUM(M40:M44)</f>
        <v>0</v>
      </c>
      <c r="N39" s="37">
        <f>IFERROR(M39/(I39+J39),0)</f>
        <v>0</v>
      </c>
      <c r="O39" s="121">
        <f>SUM(O40:O44)</f>
        <v>0</v>
      </c>
      <c r="P39" s="74">
        <f>SUM(P40:P44)</f>
        <v>0</v>
      </c>
      <c r="Q39" s="74">
        <f>SUM(Q40:Q43)</f>
        <v>0</v>
      </c>
      <c r="R39" s="74">
        <f>IFERROR(Q39/(O39+P39),0)</f>
        <v>0</v>
      </c>
      <c r="S39" s="81">
        <f>SUM(S40:S44)</f>
        <v>0</v>
      </c>
      <c r="T39" s="37">
        <f>IFERROR(S39/(O39+P39),0)</f>
        <v>0</v>
      </c>
      <c r="U39" s="121">
        <f>SUM(U40:U44)</f>
        <v>0</v>
      </c>
      <c r="V39" s="74">
        <f>SUM(V40:V44)</f>
        <v>0</v>
      </c>
      <c r="W39" s="74">
        <f>SUM(W40:W43)</f>
        <v>0</v>
      </c>
      <c r="X39" s="74">
        <f>IFERROR(W39/(U39+V39),0)</f>
        <v>0</v>
      </c>
      <c r="Y39" s="81">
        <f>SUM(Y40:Y44)</f>
        <v>0</v>
      </c>
      <c r="Z39" s="37">
        <f>IFERROR(Y39/(U39+V39),0)</f>
        <v>0</v>
      </c>
      <c r="AA39" s="121">
        <f>SUM(AA40:AA44)</f>
        <v>0</v>
      </c>
      <c r="AB39" s="74">
        <f>SUM(AB40:AB44)</f>
        <v>0</v>
      </c>
      <c r="AC39" s="74">
        <f>SUM(AC40:AC43)</f>
        <v>0</v>
      </c>
      <c r="AD39" s="74">
        <f>IFERROR(AC39/(AA39+AB39),0)</f>
        <v>0</v>
      </c>
      <c r="AE39" s="81">
        <f>SUM(AE40:AE44)</f>
        <v>0</v>
      </c>
      <c r="AF39" s="37">
        <f>IFERROR(AE39/(AA39+AB39),0)</f>
        <v>0</v>
      </c>
      <c r="AG39" s="121">
        <f>SUM(AG40:AG44)</f>
        <v>0</v>
      </c>
      <c r="AH39" s="74">
        <f>SUM(AH40:AH44)</f>
        <v>0</v>
      </c>
      <c r="AI39" s="74">
        <f>SUM(AI40:AI43)</f>
        <v>0</v>
      </c>
      <c r="AJ39" s="74">
        <f>IFERROR(AI39/(AG39+AH39),0)</f>
        <v>0</v>
      </c>
      <c r="AK39" s="81">
        <f>SUM(AK40:AK44)</f>
        <v>0</v>
      </c>
      <c r="AL39" s="37">
        <f>IFERROR(AK39/(AG39+AH39),0)</f>
        <v>0</v>
      </c>
      <c r="AM39" s="121">
        <f>SUM(AM40:AM44)</f>
        <v>0</v>
      </c>
      <c r="AN39" s="74">
        <f>SUM(AN40:AN44)</f>
        <v>0</v>
      </c>
      <c r="AO39" s="74">
        <f>SUM(AO40:AO43)</f>
        <v>0</v>
      </c>
      <c r="AP39" s="74">
        <f>IFERROR(AO39/(AM39+AN39),0)</f>
        <v>0</v>
      </c>
      <c r="AQ39" s="81">
        <f>SUM(AQ40:AQ44)</f>
        <v>0</v>
      </c>
      <c r="AR39" s="37">
        <f>IFERROR(AQ39/(AM39+AN39),0)</f>
        <v>0</v>
      </c>
      <c r="AS39" s="121">
        <f>SUM(AS40:AS44)</f>
        <v>0</v>
      </c>
      <c r="AT39" s="74">
        <f>SUM(AT40:AT44)</f>
        <v>0</v>
      </c>
      <c r="AU39" s="74">
        <f>SUM(AU40:AU43)</f>
        <v>0</v>
      </c>
      <c r="AV39" s="74">
        <f>IFERROR(AU39/(AS39+AT39),0)</f>
        <v>0</v>
      </c>
      <c r="AW39" s="81">
        <f>SUM(AW40:AW44)</f>
        <v>0</v>
      </c>
      <c r="AX39" s="37">
        <f>IFERROR(AW39/(AS39+AT39),0)</f>
        <v>0</v>
      </c>
      <c r="AY39" s="121">
        <f>SUM(AY40:AY44)</f>
        <v>0</v>
      </c>
      <c r="AZ39" s="74">
        <f>SUM(AZ40:AZ44)</f>
        <v>0</v>
      </c>
      <c r="BA39" s="74">
        <f>SUM(BA40:BA43)</f>
        <v>0</v>
      </c>
      <c r="BB39" s="74">
        <f>IFERROR(BA39/(AY39+AZ39),0)</f>
        <v>0</v>
      </c>
      <c r="BC39" s="81">
        <f>SUM(BC40:BC44)</f>
        <v>0</v>
      </c>
      <c r="BD39" s="37">
        <f>IFERROR(BC39/(AY39+AZ39),0)</f>
        <v>0</v>
      </c>
      <c r="BE39" s="121">
        <f>SUM(BE40:BE44)</f>
        <v>0</v>
      </c>
      <c r="BF39" s="74">
        <f>SUM(BF40:BF44)</f>
        <v>0</v>
      </c>
      <c r="BG39" s="74">
        <f>SUM(BG40:BG43)</f>
        <v>0</v>
      </c>
      <c r="BH39" s="74">
        <f>IFERROR(BG39/(BE39+BF39),0)</f>
        <v>0</v>
      </c>
      <c r="BI39" s="81">
        <f>SUM(BI40:BI44)</f>
        <v>0</v>
      </c>
      <c r="BJ39" s="37">
        <f>IFERROR(BI39/(BE39+BF39),0)</f>
        <v>0</v>
      </c>
      <c r="BK39" s="121">
        <f>SUM(BK40:BK44)</f>
        <v>0</v>
      </c>
      <c r="BL39" s="74">
        <f>SUM(BL40:BL44)</f>
        <v>0</v>
      </c>
      <c r="BM39" s="74">
        <f>SUM(BM40:BM43)</f>
        <v>0</v>
      </c>
      <c r="BN39" s="74">
        <f>IFERROR(BM39/(BK39+BL39),0)</f>
        <v>0</v>
      </c>
      <c r="BO39" s="81">
        <f>SUM(BO40:BO44)</f>
        <v>0</v>
      </c>
      <c r="BP39" s="37">
        <f>IFERROR(BO39/(BK39+BL39),0)</f>
        <v>0</v>
      </c>
    </row>
    <row r="40" spans="1:68" s="8" customFormat="1" ht="19.5" customHeight="1" outlineLevel="1" x14ac:dyDescent="0.3">
      <c r="A40" s="154"/>
      <c r="B40" s="139" t="str" cm="1">
        <f t="array" ref="B40:B44">$B$10:$B$14</f>
        <v>ΟΙΚΙΑΚΟΣ</v>
      </c>
      <c r="C40" s="39"/>
      <c r="D40" s="10"/>
      <c r="E40" s="10"/>
      <c r="F40" s="10">
        <f>IFERROR(E40/(C40+D40),0)</f>
        <v>0</v>
      </c>
      <c r="G40" s="30"/>
      <c r="H40" s="83">
        <f>IFERROR(G40/(C40+D40),0)</f>
        <v>0</v>
      </c>
      <c r="I40" s="39"/>
      <c r="J40" s="10"/>
      <c r="K40" s="10"/>
      <c r="L40" s="10">
        <f>IFERROR(K40/(I40+J40),0)</f>
        <v>0</v>
      </c>
      <c r="M40" s="30"/>
      <c r="N40" s="83">
        <f>IFERROR(M40/(I40+J40),0)</f>
        <v>0</v>
      </c>
      <c r="O40" s="39"/>
      <c r="P40" s="10"/>
      <c r="Q40" s="10"/>
      <c r="R40" s="10">
        <f>IFERROR(Q40/(O40+P40),0)</f>
        <v>0</v>
      </c>
      <c r="S40" s="30"/>
      <c r="T40" s="83">
        <f>IFERROR(S40/(O40+P40),0)</f>
        <v>0</v>
      </c>
      <c r="U40" s="39"/>
      <c r="V40" s="10"/>
      <c r="W40" s="10"/>
      <c r="X40" s="10">
        <f>IFERROR(W40/(U40+V40),0)</f>
        <v>0</v>
      </c>
      <c r="Y40" s="30"/>
      <c r="Z40" s="83">
        <f>IFERROR(Y40/(U40+V40),0)</f>
        <v>0</v>
      </c>
      <c r="AA40" s="39"/>
      <c r="AB40" s="10"/>
      <c r="AC40" s="10"/>
      <c r="AD40" s="10">
        <f>IFERROR(AC40/(AA40+AB40),0)</f>
        <v>0</v>
      </c>
      <c r="AE40" s="30"/>
      <c r="AF40" s="83">
        <f>IFERROR(AE40/(AA40+AB40),0)</f>
        <v>0</v>
      </c>
      <c r="AG40" s="39"/>
      <c r="AH40" s="10"/>
      <c r="AI40" s="10"/>
      <c r="AJ40" s="10">
        <f>IFERROR(AI40/(AG40+AH40),0)</f>
        <v>0</v>
      </c>
      <c r="AK40" s="30"/>
      <c r="AL40" s="83">
        <f>IFERROR(AK40/(AG40+AH40),0)</f>
        <v>0</v>
      </c>
      <c r="AM40" s="39"/>
      <c r="AN40" s="10"/>
      <c r="AO40" s="10"/>
      <c r="AP40" s="10">
        <f>IFERROR(AO40/(AM40+AN40),0)</f>
        <v>0</v>
      </c>
      <c r="AQ40" s="30"/>
      <c r="AR40" s="83">
        <f>IFERROR(AQ40/(AM40+AN40),0)</f>
        <v>0</v>
      </c>
      <c r="AS40" s="39"/>
      <c r="AT40" s="10"/>
      <c r="AU40" s="10"/>
      <c r="AV40" s="10">
        <f>IFERROR(AU40/(AS40+AT40),0)</f>
        <v>0</v>
      </c>
      <c r="AW40" s="30"/>
      <c r="AX40" s="83">
        <f>IFERROR(AW40/(AS40+AT40),0)</f>
        <v>0</v>
      </c>
      <c r="AY40" s="39"/>
      <c r="AZ40" s="10"/>
      <c r="BA40" s="10"/>
      <c r="BB40" s="10">
        <f>IFERROR(BA40/(AY40+AZ40),0)</f>
        <v>0</v>
      </c>
      <c r="BC40" s="30"/>
      <c r="BD40" s="83">
        <f>IFERROR(BC40/(AY40+AZ40),0)</f>
        <v>0</v>
      </c>
      <c r="BE40" s="39"/>
      <c r="BF40" s="10"/>
      <c r="BG40" s="10"/>
      <c r="BH40" s="10">
        <f>IFERROR(BG40/(BE40+BF40),0)</f>
        <v>0</v>
      </c>
      <c r="BI40" s="30"/>
      <c r="BJ40" s="83">
        <f>IFERROR(BI40/(BE40+BF40),0)</f>
        <v>0</v>
      </c>
      <c r="BK40" s="39"/>
      <c r="BL40" s="10"/>
      <c r="BM40" s="10"/>
      <c r="BN40" s="10">
        <f>IFERROR(BM40/(BK40+BL40),0)</f>
        <v>0</v>
      </c>
      <c r="BO40" s="30"/>
      <c r="BP40" s="83">
        <f>IFERROR(BO40/(BK40+BL40),0)</f>
        <v>0</v>
      </c>
    </row>
    <row r="41" spans="1:68" s="8" customFormat="1" ht="19.5" customHeight="1" outlineLevel="1" x14ac:dyDescent="0.3">
      <c r="A41" s="154"/>
      <c r="B41" s="139" t="str">
        <v>ΕΜΠΟΡΙΚΟΣ</v>
      </c>
      <c r="C41" s="39"/>
      <c r="D41" s="10"/>
      <c r="E41" s="10"/>
      <c r="F41" s="10">
        <f t="shared" ref="F41:F44" si="110">IFERROR(E41/(C41+D41),0)</f>
        <v>0</v>
      </c>
      <c r="G41" s="30"/>
      <c r="H41" s="83">
        <f t="shared" ref="H41:H44" si="111">IFERROR(G41/(C41+D41),0)</f>
        <v>0</v>
      </c>
      <c r="I41" s="39"/>
      <c r="J41" s="10"/>
      <c r="K41" s="10"/>
      <c r="L41" s="10">
        <f t="shared" ref="L41:L44" si="112">IFERROR(K41/(I41+J41),0)</f>
        <v>0</v>
      </c>
      <c r="M41" s="30"/>
      <c r="N41" s="83">
        <f t="shared" ref="N41:N44" si="113">IFERROR(M41/(I41+J41),0)</f>
        <v>0</v>
      </c>
      <c r="O41" s="39"/>
      <c r="P41" s="10"/>
      <c r="Q41" s="10"/>
      <c r="R41" s="10">
        <f t="shared" ref="R41:R44" si="114">IFERROR(Q41/(O41+P41),0)</f>
        <v>0</v>
      </c>
      <c r="S41" s="30"/>
      <c r="T41" s="83">
        <f t="shared" ref="T41:T44" si="115">IFERROR(S41/(O41+P41),0)</f>
        <v>0</v>
      </c>
      <c r="U41" s="39"/>
      <c r="V41" s="10"/>
      <c r="W41" s="10"/>
      <c r="X41" s="10">
        <f t="shared" ref="X41:X44" si="116">IFERROR(W41/(U41+V41),0)</f>
        <v>0</v>
      </c>
      <c r="Y41" s="30"/>
      <c r="Z41" s="83">
        <f t="shared" ref="Z41:Z44" si="117">IFERROR(Y41/(U41+V41),0)</f>
        <v>0</v>
      </c>
      <c r="AA41" s="39"/>
      <c r="AB41" s="10"/>
      <c r="AC41" s="10"/>
      <c r="AD41" s="10">
        <f t="shared" ref="AD41:AD44" si="118">IFERROR(AC41/(AA41+AB41),0)</f>
        <v>0</v>
      </c>
      <c r="AE41" s="30"/>
      <c r="AF41" s="83">
        <f t="shared" ref="AF41:AF44" si="119">IFERROR(AE41/(AA41+AB41),0)</f>
        <v>0</v>
      </c>
      <c r="AG41" s="39"/>
      <c r="AH41" s="10"/>
      <c r="AI41" s="10"/>
      <c r="AJ41" s="10">
        <f t="shared" ref="AJ41:AJ44" si="120">IFERROR(AI41/(AG41+AH41),0)</f>
        <v>0</v>
      </c>
      <c r="AK41" s="30"/>
      <c r="AL41" s="83">
        <f t="shared" ref="AL41:AL44" si="121">IFERROR(AK41/(AG41+AH41),0)</f>
        <v>0</v>
      </c>
      <c r="AM41" s="39"/>
      <c r="AN41" s="10"/>
      <c r="AO41" s="10"/>
      <c r="AP41" s="10">
        <f t="shared" ref="AP41:AP44" si="122">IFERROR(AO41/(AM41+AN41),0)</f>
        <v>0</v>
      </c>
      <c r="AQ41" s="30"/>
      <c r="AR41" s="83">
        <f t="shared" ref="AR41:AR44" si="123">IFERROR(AQ41/(AM41+AN41),0)</f>
        <v>0</v>
      </c>
      <c r="AS41" s="39"/>
      <c r="AT41" s="10"/>
      <c r="AU41" s="10"/>
      <c r="AV41" s="10">
        <f t="shared" ref="AV41:AV44" si="124">IFERROR(AU41/(AS41+AT41),0)</f>
        <v>0</v>
      </c>
      <c r="AW41" s="30"/>
      <c r="AX41" s="83">
        <f t="shared" ref="AX41:AX44" si="125">IFERROR(AW41/(AS41+AT41),0)</f>
        <v>0</v>
      </c>
      <c r="AY41" s="39"/>
      <c r="AZ41" s="10"/>
      <c r="BA41" s="10"/>
      <c r="BB41" s="10">
        <f t="shared" ref="BB41:BB44" si="126">IFERROR(BA41/(AY41+AZ41),0)</f>
        <v>0</v>
      </c>
      <c r="BC41" s="30"/>
      <c r="BD41" s="83">
        <f t="shared" ref="BD41:BD44" si="127">IFERROR(BC41/(AY41+AZ41),0)</f>
        <v>0</v>
      </c>
      <c r="BE41" s="39"/>
      <c r="BF41" s="10"/>
      <c r="BG41" s="10"/>
      <c r="BH41" s="10">
        <f t="shared" ref="BH41:BH44" si="128">IFERROR(BG41/(BE41+BF41),0)</f>
        <v>0</v>
      </c>
      <c r="BI41" s="30"/>
      <c r="BJ41" s="83">
        <f t="shared" ref="BJ41:BJ44" si="129">IFERROR(BI41/(BE41+BF41),0)</f>
        <v>0</v>
      </c>
      <c r="BK41" s="39"/>
      <c r="BL41" s="10"/>
      <c r="BM41" s="10"/>
      <c r="BN41" s="10">
        <f t="shared" ref="BN41:BN44" si="130">IFERROR(BM41/(BK41+BL41),0)</f>
        <v>0</v>
      </c>
      <c r="BO41" s="30"/>
      <c r="BP41" s="83">
        <f t="shared" ref="BP41:BP44" si="131">IFERROR(BO41/(BK41+BL41),0)</f>
        <v>0</v>
      </c>
    </row>
    <row r="42" spans="1:68" s="8" customFormat="1" ht="19.5" customHeight="1" outlineLevel="1" x14ac:dyDescent="0.3">
      <c r="A42" s="154"/>
      <c r="B42" s="139" t="str">
        <v>CNG</v>
      </c>
      <c r="C42" s="39"/>
      <c r="D42" s="10"/>
      <c r="E42" s="10"/>
      <c r="F42" s="10">
        <f t="shared" si="110"/>
        <v>0</v>
      </c>
      <c r="G42" s="30"/>
      <c r="H42" s="83">
        <f t="shared" si="111"/>
        <v>0</v>
      </c>
      <c r="I42" s="39"/>
      <c r="J42" s="10"/>
      <c r="K42" s="10"/>
      <c r="L42" s="10">
        <f t="shared" si="112"/>
        <v>0</v>
      </c>
      <c r="M42" s="30"/>
      <c r="N42" s="83">
        <f t="shared" si="113"/>
        <v>0</v>
      </c>
      <c r="O42" s="39"/>
      <c r="P42" s="10"/>
      <c r="Q42" s="10"/>
      <c r="R42" s="10">
        <f t="shared" si="114"/>
        <v>0</v>
      </c>
      <c r="S42" s="30"/>
      <c r="T42" s="83">
        <f t="shared" si="115"/>
        <v>0</v>
      </c>
      <c r="U42" s="39"/>
      <c r="V42" s="10"/>
      <c r="W42" s="10"/>
      <c r="X42" s="10">
        <f t="shared" si="116"/>
        <v>0</v>
      </c>
      <c r="Y42" s="30"/>
      <c r="Z42" s="83">
        <f t="shared" si="117"/>
        <v>0</v>
      </c>
      <c r="AA42" s="39"/>
      <c r="AB42" s="10"/>
      <c r="AC42" s="10"/>
      <c r="AD42" s="10">
        <f t="shared" si="118"/>
        <v>0</v>
      </c>
      <c r="AE42" s="30"/>
      <c r="AF42" s="83">
        <f t="shared" si="119"/>
        <v>0</v>
      </c>
      <c r="AG42" s="39"/>
      <c r="AH42" s="10"/>
      <c r="AI42" s="10"/>
      <c r="AJ42" s="10">
        <f t="shared" si="120"/>
        <v>0</v>
      </c>
      <c r="AK42" s="30"/>
      <c r="AL42" s="83">
        <f t="shared" si="121"/>
        <v>0</v>
      </c>
      <c r="AM42" s="39"/>
      <c r="AN42" s="10"/>
      <c r="AO42" s="10"/>
      <c r="AP42" s="10">
        <f t="shared" si="122"/>
        <v>0</v>
      </c>
      <c r="AQ42" s="30"/>
      <c r="AR42" s="83">
        <f t="shared" si="123"/>
        <v>0</v>
      </c>
      <c r="AS42" s="39"/>
      <c r="AT42" s="10"/>
      <c r="AU42" s="10"/>
      <c r="AV42" s="10">
        <f t="shared" si="124"/>
        <v>0</v>
      </c>
      <c r="AW42" s="30"/>
      <c r="AX42" s="83">
        <f t="shared" si="125"/>
        <v>0</v>
      </c>
      <c r="AY42" s="39"/>
      <c r="AZ42" s="10"/>
      <c r="BA42" s="10"/>
      <c r="BB42" s="10">
        <f t="shared" si="126"/>
        <v>0</v>
      </c>
      <c r="BC42" s="30"/>
      <c r="BD42" s="83">
        <f t="shared" si="127"/>
        <v>0</v>
      </c>
      <c r="BE42" s="39"/>
      <c r="BF42" s="10"/>
      <c r="BG42" s="10"/>
      <c r="BH42" s="10">
        <f t="shared" si="128"/>
        <v>0</v>
      </c>
      <c r="BI42" s="30"/>
      <c r="BJ42" s="83">
        <f t="shared" si="129"/>
        <v>0</v>
      </c>
      <c r="BK42" s="39"/>
      <c r="BL42" s="10"/>
      <c r="BM42" s="10"/>
      <c r="BN42" s="10">
        <f t="shared" si="130"/>
        <v>0</v>
      </c>
      <c r="BO42" s="30"/>
      <c r="BP42" s="83">
        <f t="shared" si="131"/>
        <v>0</v>
      </c>
    </row>
    <row r="43" spans="1:68" s="15" customFormat="1" ht="19.5" customHeight="1" outlineLevel="1" x14ac:dyDescent="0.3">
      <c r="A43" s="154"/>
      <c r="B43" s="139" t="str">
        <v>ΒΙΟΜΗΧΑΝΙΚΟΣ</v>
      </c>
      <c r="C43" s="39"/>
      <c r="D43" s="10"/>
      <c r="E43" s="10"/>
      <c r="F43" s="10">
        <f t="shared" si="110"/>
        <v>0</v>
      </c>
      <c r="G43" s="30"/>
      <c r="H43" s="83">
        <f t="shared" si="111"/>
        <v>0</v>
      </c>
      <c r="I43" s="39"/>
      <c r="J43" s="10"/>
      <c r="K43" s="10"/>
      <c r="L43" s="10">
        <f t="shared" si="112"/>
        <v>0</v>
      </c>
      <c r="M43" s="30"/>
      <c r="N43" s="83">
        <f t="shared" si="113"/>
        <v>0</v>
      </c>
      <c r="O43" s="39"/>
      <c r="P43" s="10"/>
      <c r="Q43" s="10"/>
      <c r="R43" s="10">
        <f t="shared" si="114"/>
        <v>0</v>
      </c>
      <c r="S43" s="30"/>
      <c r="T43" s="83">
        <f t="shared" si="115"/>
        <v>0</v>
      </c>
      <c r="U43" s="39"/>
      <c r="V43" s="10"/>
      <c r="W43" s="10"/>
      <c r="X43" s="10">
        <f t="shared" si="116"/>
        <v>0</v>
      </c>
      <c r="Y43" s="30"/>
      <c r="Z43" s="83">
        <f t="shared" si="117"/>
        <v>0</v>
      </c>
      <c r="AA43" s="39"/>
      <c r="AB43" s="10"/>
      <c r="AC43" s="10"/>
      <c r="AD43" s="10">
        <f t="shared" si="118"/>
        <v>0</v>
      </c>
      <c r="AE43" s="30"/>
      <c r="AF43" s="83">
        <f t="shared" si="119"/>
        <v>0</v>
      </c>
      <c r="AG43" s="39"/>
      <c r="AH43" s="10"/>
      <c r="AI43" s="10"/>
      <c r="AJ43" s="10">
        <f t="shared" si="120"/>
        <v>0</v>
      </c>
      <c r="AK43" s="30"/>
      <c r="AL43" s="83">
        <f t="shared" si="121"/>
        <v>0</v>
      </c>
      <c r="AM43" s="39"/>
      <c r="AN43" s="10"/>
      <c r="AO43" s="10"/>
      <c r="AP43" s="10">
        <f t="shared" si="122"/>
        <v>0</v>
      </c>
      <c r="AQ43" s="30"/>
      <c r="AR43" s="83">
        <f t="shared" si="123"/>
        <v>0</v>
      </c>
      <c r="AS43" s="39"/>
      <c r="AT43" s="10"/>
      <c r="AU43" s="10"/>
      <c r="AV43" s="10">
        <f t="shared" si="124"/>
        <v>0</v>
      </c>
      <c r="AW43" s="30"/>
      <c r="AX43" s="83">
        <f t="shared" si="125"/>
        <v>0</v>
      </c>
      <c r="AY43" s="39"/>
      <c r="AZ43" s="10"/>
      <c r="BA43" s="10"/>
      <c r="BB43" s="10">
        <f t="shared" si="126"/>
        <v>0</v>
      </c>
      <c r="BC43" s="30"/>
      <c r="BD43" s="83">
        <f t="shared" si="127"/>
        <v>0</v>
      </c>
      <c r="BE43" s="39"/>
      <c r="BF43" s="10"/>
      <c r="BG43" s="10"/>
      <c r="BH43" s="10">
        <f t="shared" si="128"/>
        <v>0</v>
      </c>
      <c r="BI43" s="30"/>
      <c r="BJ43" s="83">
        <f t="shared" si="129"/>
        <v>0</v>
      </c>
      <c r="BK43" s="39"/>
      <c r="BL43" s="10"/>
      <c r="BM43" s="10"/>
      <c r="BN43" s="10">
        <f t="shared" si="130"/>
        <v>0</v>
      </c>
      <c r="BO43" s="30"/>
      <c r="BP43" s="83">
        <f t="shared" si="131"/>
        <v>0</v>
      </c>
    </row>
    <row r="44" spans="1:68" s="15" customFormat="1" ht="19.5" customHeight="1" outlineLevel="1" thickBot="1" x14ac:dyDescent="0.35">
      <c r="A44" s="155"/>
      <c r="B44" s="139" t="str">
        <v>ΚΛΙΜΑΤΙΣΜΟΣ / ΣΥΜΠΑΡΑΓΩΓΗ</v>
      </c>
      <c r="C44" s="147"/>
      <c r="D44" s="148"/>
      <c r="E44" s="157"/>
      <c r="F44" s="10">
        <f t="shared" si="110"/>
        <v>0</v>
      </c>
      <c r="G44" s="140"/>
      <c r="H44" s="83">
        <f t="shared" si="111"/>
        <v>0</v>
      </c>
      <c r="I44" s="147"/>
      <c r="J44" s="148"/>
      <c r="K44" s="157"/>
      <c r="L44" s="10">
        <f t="shared" si="112"/>
        <v>0</v>
      </c>
      <c r="M44" s="140"/>
      <c r="N44" s="83">
        <f t="shared" si="113"/>
        <v>0</v>
      </c>
      <c r="O44" s="147"/>
      <c r="P44" s="148"/>
      <c r="Q44" s="157"/>
      <c r="R44" s="10">
        <f t="shared" si="114"/>
        <v>0</v>
      </c>
      <c r="S44" s="140"/>
      <c r="T44" s="83">
        <f t="shared" si="115"/>
        <v>0</v>
      </c>
      <c r="U44" s="147"/>
      <c r="V44" s="148"/>
      <c r="W44" s="157"/>
      <c r="X44" s="10">
        <f t="shared" si="116"/>
        <v>0</v>
      </c>
      <c r="Y44" s="140"/>
      <c r="Z44" s="83">
        <f t="shared" si="117"/>
        <v>0</v>
      </c>
      <c r="AA44" s="147"/>
      <c r="AB44" s="148"/>
      <c r="AC44" s="157"/>
      <c r="AD44" s="10">
        <f t="shared" si="118"/>
        <v>0</v>
      </c>
      <c r="AE44" s="140"/>
      <c r="AF44" s="83">
        <f t="shared" si="119"/>
        <v>0</v>
      </c>
      <c r="AG44" s="147"/>
      <c r="AH44" s="148"/>
      <c r="AI44" s="157"/>
      <c r="AJ44" s="10">
        <f t="shared" si="120"/>
        <v>0</v>
      </c>
      <c r="AK44" s="140"/>
      <c r="AL44" s="83">
        <f t="shared" si="121"/>
        <v>0</v>
      </c>
      <c r="AM44" s="147"/>
      <c r="AN44" s="148"/>
      <c r="AO44" s="157"/>
      <c r="AP44" s="10">
        <f t="shared" si="122"/>
        <v>0</v>
      </c>
      <c r="AQ44" s="140"/>
      <c r="AR44" s="83">
        <f t="shared" si="123"/>
        <v>0</v>
      </c>
      <c r="AS44" s="147"/>
      <c r="AT44" s="148"/>
      <c r="AU44" s="157"/>
      <c r="AV44" s="10">
        <f t="shared" si="124"/>
        <v>0</v>
      </c>
      <c r="AW44" s="140"/>
      <c r="AX44" s="83">
        <f t="shared" si="125"/>
        <v>0</v>
      </c>
      <c r="AY44" s="147"/>
      <c r="AZ44" s="148"/>
      <c r="BA44" s="157"/>
      <c r="BB44" s="10">
        <f t="shared" si="126"/>
        <v>0</v>
      </c>
      <c r="BC44" s="140"/>
      <c r="BD44" s="83">
        <f t="shared" si="127"/>
        <v>0</v>
      </c>
      <c r="BE44" s="147"/>
      <c r="BF44" s="148"/>
      <c r="BG44" s="157"/>
      <c r="BH44" s="10">
        <f t="shared" si="128"/>
        <v>0</v>
      </c>
      <c r="BI44" s="140"/>
      <c r="BJ44" s="83">
        <f t="shared" si="129"/>
        <v>0</v>
      </c>
      <c r="BK44" s="147"/>
      <c r="BL44" s="148"/>
      <c r="BM44" s="157"/>
      <c r="BN44" s="10">
        <f t="shared" si="130"/>
        <v>0</v>
      </c>
      <c r="BO44" s="140"/>
      <c r="BP44" s="83">
        <f t="shared" si="131"/>
        <v>0</v>
      </c>
    </row>
    <row r="45" spans="1:68" ht="36" x14ac:dyDescent="0.3">
      <c r="A45" s="153">
        <v>7</v>
      </c>
      <c r="B45" s="141" t="s">
        <v>37</v>
      </c>
      <c r="C45" s="121">
        <f>SUM(C46:C50)</f>
        <v>0</v>
      </c>
      <c r="D45" s="74">
        <f>SUM(D46:D50)</f>
        <v>0</v>
      </c>
      <c r="E45" s="74">
        <f>SUM(E46:E49)</f>
        <v>0</v>
      </c>
      <c r="F45" s="74">
        <f>IFERROR(E45/(C45+D45),0)</f>
        <v>0</v>
      </c>
      <c r="G45" s="81">
        <f>SUM(G46:G50)</f>
        <v>0</v>
      </c>
      <c r="H45" s="37">
        <f>IFERROR(G45/(C45+D45),0)</f>
        <v>0</v>
      </c>
      <c r="I45" s="121">
        <f>SUM(I46:I50)</f>
        <v>0</v>
      </c>
      <c r="J45" s="74">
        <f>SUM(J46:J50)</f>
        <v>0</v>
      </c>
      <c r="K45" s="74">
        <f>SUM(K46:K49)</f>
        <v>0</v>
      </c>
      <c r="L45" s="74">
        <f>IFERROR(K45/(I45+J45),0)</f>
        <v>0</v>
      </c>
      <c r="M45" s="81">
        <f>SUM(M46:M50)</f>
        <v>0</v>
      </c>
      <c r="N45" s="37">
        <f>IFERROR(M45/(I45+J45),0)</f>
        <v>0</v>
      </c>
      <c r="O45" s="121">
        <f>SUM(O46:O50)</f>
        <v>0</v>
      </c>
      <c r="P45" s="74">
        <f>SUM(P46:P50)</f>
        <v>0</v>
      </c>
      <c r="Q45" s="74">
        <f>SUM(Q46:Q49)</f>
        <v>0</v>
      </c>
      <c r="R45" s="74">
        <f>IFERROR(Q45/(O45+P45),0)</f>
        <v>0</v>
      </c>
      <c r="S45" s="81">
        <f>SUM(S46:S50)</f>
        <v>0</v>
      </c>
      <c r="T45" s="37">
        <f>IFERROR(S45/(O45+P45),0)</f>
        <v>0</v>
      </c>
      <c r="U45" s="121">
        <f>SUM(U46:U50)</f>
        <v>0</v>
      </c>
      <c r="V45" s="74">
        <f>SUM(V46:V50)</f>
        <v>0</v>
      </c>
      <c r="W45" s="74">
        <f>SUM(W46:W49)</f>
        <v>0</v>
      </c>
      <c r="X45" s="74">
        <f>IFERROR(W45/(U45+V45),0)</f>
        <v>0</v>
      </c>
      <c r="Y45" s="81">
        <f>SUM(Y46:Y50)</f>
        <v>0</v>
      </c>
      <c r="Z45" s="37">
        <f>IFERROR(Y45/(U45+V45),0)</f>
        <v>0</v>
      </c>
      <c r="AA45" s="121">
        <f>SUM(AA46:AA50)</f>
        <v>0</v>
      </c>
      <c r="AB45" s="74">
        <f>SUM(AB46:AB50)</f>
        <v>0</v>
      </c>
      <c r="AC45" s="74">
        <f>SUM(AC46:AC49)</f>
        <v>0</v>
      </c>
      <c r="AD45" s="74">
        <f>IFERROR(AC45/(AA45+AB45),0)</f>
        <v>0</v>
      </c>
      <c r="AE45" s="81">
        <f>SUM(AE46:AE50)</f>
        <v>0</v>
      </c>
      <c r="AF45" s="37">
        <f>IFERROR(AE45/(AA45+AB45),0)</f>
        <v>0</v>
      </c>
      <c r="AG45" s="121">
        <f>SUM(AG46:AG50)</f>
        <v>0</v>
      </c>
      <c r="AH45" s="74">
        <f>SUM(AH46:AH50)</f>
        <v>0</v>
      </c>
      <c r="AI45" s="74">
        <f>SUM(AI46:AI49)</f>
        <v>0</v>
      </c>
      <c r="AJ45" s="74">
        <f>IFERROR(AI45/(AG45+AH45),0)</f>
        <v>0</v>
      </c>
      <c r="AK45" s="81">
        <f>SUM(AK46:AK50)</f>
        <v>0</v>
      </c>
      <c r="AL45" s="37">
        <f>IFERROR(AK45/(AG45+AH45),0)</f>
        <v>0</v>
      </c>
      <c r="AM45" s="121">
        <f>SUM(AM46:AM50)</f>
        <v>0</v>
      </c>
      <c r="AN45" s="74">
        <f>SUM(AN46:AN50)</f>
        <v>0</v>
      </c>
      <c r="AO45" s="74">
        <f>SUM(AO46:AO49)</f>
        <v>0</v>
      </c>
      <c r="AP45" s="74">
        <f>IFERROR(AO45/(AM45+AN45),0)</f>
        <v>0</v>
      </c>
      <c r="AQ45" s="81">
        <f>SUM(AQ46:AQ50)</f>
        <v>0</v>
      </c>
      <c r="AR45" s="37">
        <f>IFERROR(AQ45/(AM45+AN45),0)</f>
        <v>0</v>
      </c>
      <c r="AS45" s="121">
        <f>SUM(AS46:AS50)</f>
        <v>0</v>
      </c>
      <c r="AT45" s="74">
        <f>SUM(AT46:AT50)</f>
        <v>0</v>
      </c>
      <c r="AU45" s="74">
        <f>SUM(AU46:AU49)</f>
        <v>0</v>
      </c>
      <c r="AV45" s="74">
        <f>IFERROR(AU45/(AS45+AT45),0)</f>
        <v>0</v>
      </c>
      <c r="AW45" s="81">
        <f>SUM(AW46:AW50)</f>
        <v>0</v>
      </c>
      <c r="AX45" s="37">
        <f>IFERROR(AW45/(AS45+AT45),0)</f>
        <v>0</v>
      </c>
      <c r="AY45" s="121">
        <f>SUM(AY46:AY50)</f>
        <v>0</v>
      </c>
      <c r="AZ45" s="74">
        <f>SUM(AZ46:AZ50)</f>
        <v>0</v>
      </c>
      <c r="BA45" s="74">
        <f>SUM(BA46:BA49)</f>
        <v>0</v>
      </c>
      <c r="BB45" s="74">
        <f>IFERROR(BA45/(AY45+AZ45),0)</f>
        <v>0</v>
      </c>
      <c r="BC45" s="81">
        <f>SUM(BC46:BC50)</f>
        <v>0</v>
      </c>
      <c r="BD45" s="37">
        <f>IFERROR(BC45/(AY45+AZ45),0)</f>
        <v>0</v>
      </c>
      <c r="BE45" s="121">
        <f>SUM(BE46:BE50)</f>
        <v>0</v>
      </c>
      <c r="BF45" s="74">
        <f>SUM(BF46:BF50)</f>
        <v>0</v>
      </c>
      <c r="BG45" s="74">
        <f>SUM(BG46:BG49)</f>
        <v>0</v>
      </c>
      <c r="BH45" s="74">
        <f>IFERROR(BG45/(BE45+BF45),0)</f>
        <v>0</v>
      </c>
      <c r="BI45" s="81">
        <f>SUM(BI46:BI50)</f>
        <v>0</v>
      </c>
      <c r="BJ45" s="37">
        <f>IFERROR(BI45/(BE45+BF45),0)</f>
        <v>0</v>
      </c>
      <c r="BK45" s="121">
        <f>SUM(BK46:BK50)</f>
        <v>0</v>
      </c>
      <c r="BL45" s="74">
        <f>SUM(BL46:BL50)</f>
        <v>0</v>
      </c>
      <c r="BM45" s="74">
        <f>SUM(BM46:BM49)</f>
        <v>0</v>
      </c>
      <c r="BN45" s="74">
        <f>IFERROR(BM45/(BK45+BL45),0)</f>
        <v>0</v>
      </c>
      <c r="BO45" s="81">
        <f>SUM(BO46:BO50)</f>
        <v>0</v>
      </c>
      <c r="BP45" s="37">
        <f>IFERROR(BO45/(BK45+BL45),0)</f>
        <v>0</v>
      </c>
    </row>
    <row r="46" spans="1:68" ht="19.5" customHeight="1" outlineLevel="1" x14ac:dyDescent="0.3">
      <c r="A46" s="154"/>
      <c r="B46" s="139" t="str" cm="1">
        <f t="array" ref="B46:B50">$B$10:$B$14</f>
        <v>ΟΙΚΙΑΚΟΣ</v>
      </c>
      <c r="C46" s="39"/>
      <c r="D46" s="10"/>
      <c r="E46" s="10"/>
      <c r="F46" s="10">
        <f>IFERROR(E46/(C46+D46),0)</f>
        <v>0</v>
      </c>
      <c r="G46" s="30"/>
      <c r="H46" s="83">
        <f>IFERROR(G46/(C46+D46),0)</f>
        <v>0</v>
      </c>
      <c r="I46" s="39"/>
      <c r="J46" s="10"/>
      <c r="K46" s="10"/>
      <c r="L46" s="10">
        <f>IFERROR(K46/(I46+J46),0)</f>
        <v>0</v>
      </c>
      <c r="M46" s="30"/>
      <c r="N46" s="83">
        <f>IFERROR(M46/(I46+J46),0)</f>
        <v>0</v>
      </c>
      <c r="O46" s="39"/>
      <c r="P46" s="10"/>
      <c r="Q46" s="10"/>
      <c r="R46" s="10">
        <f>IFERROR(Q46/(O46+P46),0)</f>
        <v>0</v>
      </c>
      <c r="S46" s="30"/>
      <c r="T46" s="83">
        <f>IFERROR(S46/(O46+P46),0)</f>
        <v>0</v>
      </c>
      <c r="U46" s="39"/>
      <c r="V46" s="10"/>
      <c r="W46" s="10"/>
      <c r="X46" s="10">
        <f>IFERROR(W46/(U46+V46),0)</f>
        <v>0</v>
      </c>
      <c r="Y46" s="30"/>
      <c r="Z46" s="83">
        <f>IFERROR(Y46/(U46+V46),0)</f>
        <v>0</v>
      </c>
      <c r="AA46" s="39"/>
      <c r="AB46" s="10"/>
      <c r="AC46" s="10"/>
      <c r="AD46" s="10">
        <f>IFERROR(AC46/(AA46+AB46),0)</f>
        <v>0</v>
      </c>
      <c r="AE46" s="30"/>
      <c r="AF46" s="83">
        <f>IFERROR(AE46/(AA46+AB46),0)</f>
        <v>0</v>
      </c>
      <c r="AG46" s="39"/>
      <c r="AH46" s="10"/>
      <c r="AI46" s="10"/>
      <c r="AJ46" s="10">
        <f>IFERROR(AI46/(AG46+AH46),0)</f>
        <v>0</v>
      </c>
      <c r="AK46" s="30"/>
      <c r="AL46" s="83">
        <f>IFERROR(AK46/(AG46+AH46),0)</f>
        <v>0</v>
      </c>
      <c r="AM46" s="39"/>
      <c r="AN46" s="10"/>
      <c r="AO46" s="10"/>
      <c r="AP46" s="10">
        <f>IFERROR(AO46/(AM46+AN46),0)</f>
        <v>0</v>
      </c>
      <c r="AQ46" s="30"/>
      <c r="AR46" s="83">
        <f>IFERROR(AQ46/(AM46+AN46),0)</f>
        <v>0</v>
      </c>
      <c r="AS46" s="39"/>
      <c r="AT46" s="10"/>
      <c r="AU46" s="10"/>
      <c r="AV46" s="10">
        <f>IFERROR(AU46/(AS46+AT46),0)</f>
        <v>0</v>
      </c>
      <c r="AW46" s="30"/>
      <c r="AX46" s="83">
        <f>IFERROR(AW46/(AS46+AT46),0)</f>
        <v>0</v>
      </c>
      <c r="AY46" s="39"/>
      <c r="AZ46" s="10"/>
      <c r="BA46" s="10"/>
      <c r="BB46" s="10">
        <f>IFERROR(BA46/(AY46+AZ46),0)</f>
        <v>0</v>
      </c>
      <c r="BC46" s="30"/>
      <c r="BD46" s="83">
        <f>IFERROR(BC46/(AY46+AZ46),0)</f>
        <v>0</v>
      </c>
      <c r="BE46" s="39"/>
      <c r="BF46" s="10"/>
      <c r="BG46" s="10"/>
      <c r="BH46" s="10">
        <f>IFERROR(BG46/(BE46+BF46),0)</f>
        <v>0</v>
      </c>
      <c r="BI46" s="30"/>
      <c r="BJ46" s="83">
        <f>IFERROR(BI46/(BE46+BF46),0)</f>
        <v>0</v>
      </c>
      <c r="BK46" s="39"/>
      <c r="BL46" s="10"/>
      <c r="BM46" s="10"/>
      <c r="BN46" s="10">
        <f>IFERROR(BM46/(BK46+BL46),0)</f>
        <v>0</v>
      </c>
      <c r="BO46" s="30"/>
      <c r="BP46" s="83">
        <f>IFERROR(BO46/(BK46+BL46),0)</f>
        <v>0</v>
      </c>
    </row>
    <row r="47" spans="1:68" ht="19.5" customHeight="1" outlineLevel="1" x14ac:dyDescent="0.3">
      <c r="A47" s="154"/>
      <c r="B47" s="139" t="str">
        <v>ΕΜΠΟΡΙΚΟΣ</v>
      </c>
      <c r="C47" s="39"/>
      <c r="D47" s="10"/>
      <c r="E47" s="10"/>
      <c r="F47" s="10">
        <f t="shared" ref="F47:F50" si="132">IFERROR(E47/(C47+D47),0)</f>
        <v>0</v>
      </c>
      <c r="G47" s="30"/>
      <c r="H47" s="83">
        <f t="shared" ref="H47:H50" si="133">IFERROR(G47/(C47+D47),0)</f>
        <v>0</v>
      </c>
      <c r="I47" s="39"/>
      <c r="J47" s="10"/>
      <c r="K47" s="10"/>
      <c r="L47" s="10">
        <f t="shared" ref="L47:L50" si="134">IFERROR(K47/(I47+J47),0)</f>
        <v>0</v>
      </c>
      <c r="M47" s="30"/>
      <c r="N47" s="83">
        <f t="shared" ref="N47:N50" si="135">IFERROR(M47/(I47+J47),0)</f>
        <v>0</v>
      </c>
      <c r="O47" s="39"/>
      <c r="P47" s="10"/>
      <c r="Q47" s="10"/>
      <c r="R47" s="10">
        <f t="shared" ref="R47:R50" si="136">IFERROR(Q47/(O47+P47),0)</f>
        <v>0</v>
      </c>
      <c r="S47" s="30"/>
      <c r="T47" s="83">
        <f t="shared" ref="T47:T50" si="137">IFERROR(S47/(O47+P47),0)</f>
        <v>0</v>
      </c>
      <c r="U47" s="39"/>
      <c r="V47" s="10"/>
      <c r="W47" s="10"/>
      <c r="X47" s="10">
        <f t="shared" ref="X47:X50" si="138">IFERROR(W47/(U47+V47),0)</f>
        <v>0</v>
      </c>
      <c r="Y47" s="30"/>
      <c r="Z47" s="83">
        <f t="shared" ref="Z47:Z50" si="139">IFERROR(Y47/(U47+V47),0)</f>
        <v>0</v>
      </c>
      <c r="AA47" s="39"/>
      <c r="AB47" s="10"/>
      <c r="AC47" s="10"/>
      <c r="AD47" s="10">
        <f t="shared" ref="AD47:AD50" si="140">IFERROR(AC47/(AA47+AB47),0)</f>
        <v>0</v>
      </c>
      <c r="AE47" s="30"/>
      <c r="AF47" s="83">
        <f t="shared" ref="AF47:AF50" si="141">IFERROR(AE47/(AA47+AB47),0)</f>
        <v>0</v>
      </c>
      <c r="AG47" s="39"/>
      <c r="AH47" s="10"/>
      <c r="AI47" s="10"/>
      <c r="AJ47" s="10">
        <f t="shared" ref="AJ47:AJ50" si="142">IFERROR(AI47/(AG47+AH47),0)</f>
        <v>0</v>
      </c>
      <c r="AK47" s="30"/>
      <c r="AL47" s="83">
        <f t="shared" ref="AL47:AL50" si="143">IFERROR(AK47/(AG47+AH47),0)</f>
        <v>0</v>
      </c>
      <c r="AM47" s="39"/>
      <c r="AN47" s="10"/>
      <c r="AO47" s="10"/>
      <c r="AP47" s="10">
        <f t="shared" ref="AP47:AP50" si="144">IFERROR(AO47/(AM47+AN47),0)</f>
        <v>0</v>
      </c>
      <c r="AQ47" s="30"/>
      <c r="AR47" s="83">
        <f t="shared" ref="AR47:AR50" si="145">IFERROR(AQ47/(AM47+AN47),0)</f>
        <v>0</v>
      </c>
      <c r="AS47" s="39"/>
      <c r="AT47" s="10"/>
      <c r="AU47" s="10"/>
      <c r="AV47" s="10">
        <f t="shared" ref="AV47:AV50" si="146">IFERROR(AU47/(AS47+AT47),0)</f>
        <v>0</v>
      </c>
      <c r="AW47" s="30"/>
      <c r="AX47" s="83">
        <f t="shared" ref="AX47:AX50" si="147">IFERROR(AW47/(AS47+AT47),0)</f>
        <v>0</v>
      </c>
      <c r="AY47" s="39"/>
      <c r="AZ47" s="10"/>
      <c r="BA47" s="10"/>
      <c r="BB47" s="10">
        <f t="shared" ref="BB47:BB50" si="148">IFERROR(BA47/(AY47+AZ47),0)</f>
        <v>0</v>
      </c>
      <c r="BC47" s="30"/>
      <c r="BD47" s="83">
        <f t="shared" ref="BD47:BD50" si="149">IFERROR(BC47/(AY47+AZ47),0)</f>
        <v>0</v>
      </c>
      <c r="BE47" s="39"/>
      <c r="BF47" s="10"/>
      <c r="BG47" s="10"/>
      <c r="BH47" s="10">
        <f t="shared" ref="BH47:BH50" si="150">IFERROR(BG47/(BE47+BF47),0)</f>
        <v>0</v>
      </c>
      <c r="BI47" s="30"/>
      <c r="BJ47" s="83">
        <f t="shared" ref="BJ47:BJ50" si="151">IFERROR(BI47/(BE47+BF47),0)</f>
        <v>0</v>
      </c>
      <c r="BK47" s="39"/>
      <c r="BL47" s="10"/>
      <c r="BM47" s="10"/>
      <c r="BN47" s="10">
        <f t="shared" ref="BN47:BN50" si="152">IFERROR(BM47/(BK47+BL47),0)</f>
        <v>0</v>
      </c>
      <c r="BO47" s="30"/>
      <c r="BP47" s="83">
        <f t="shared" ref="BP47:BP50" si="153">IFERROR(BO47/(BK47+BL47),0)</f>
        <v>0</v>
      </c>
    </row>
    <row r="48" spans="1:68" ht="19.5" customHeight="1" outlineLevel="1" x14ac:dyDescent="0.3">
      <c r="A48" s="154"/>
      <c r="B48" s="139" t="str">
        <v>CNG</v>
      </c>
      <c r="C48" s="39"/>
      <c r="D48" s="10"/>
      <c r="E48" s="10"/>
      <c r="F48" s="10">
        <f t="shared" si="132"/>
        <v>0</v>
      </c>
      <c r="G48" s="30"/>
      <c r="H48" s="83">
        <f t="shared" si="133"/>
        <v>0</v>
      </c>
      <c r="I48" s="39"/>
      <c r="J48" s="10"/>
      <c r="K48" s="10"/>
      <c r="L48" s="10">
        <f t="shared" si="134"/>
        <v>0</v>
      </c>
      <c r="M48" s="30"/>
      <c r="N48" s="83">
        <f t="shared" si="135"/>
        <v>0</v>
      </c>
      <c r="O48" s="39"/>
      <c r="P48" s="10"/>
      <c r="Q48" s="10"/>
      <c r="R48" s="10">
        <f t="shared" si="136"/>
        <v>0</v>
      </c>
      <c r="S48" s="30"/>
      <c r="T48" s="83">
        <f t="shared" si="137"/>
        <v>0</v>
      </c>
      <c r="U48" s="39"/>
      <c r="V48" s="10"/>
      <c r="W48" s="10"/>
      <c r="X48" s="10">
        <f t="shared" si="138"/>
        <v>0</v>
      </c>
      <c r="Y48" s="30"/>
      <c r="Z48" s="83">
        <f t="shared" si="139"/>
        <v>0</v>
      </c>
      <c r="AA48" s="39"/>
      <c r="AB48" s="10"/>
      <c r="AC48" s="10"/>
      <c r="AD48" s="10">
        <f t="shared" si="140"/>
        <v>0</v>
      </c>
      <c r="AE48" s="30"/>
      <c r="AF48" s="83">
        <f t="shared" si="141"/>
        <v>0</v>
      </c>
      <c r="AG48" s="39"/>
      <c r="AH48" s="10"/>
      <c r="AI48" s="10"/>
      <c r="AJ48" s="10">
        <f t="shared" si="142"/>
        <v>0</v>
      </c>
      <c r="AK48" s="30"/>
      <c r="AL48" s="83">
        <f t="shared" si="143"/>
        <v>0</v>
      </c>
      <c r="AM48" s="39"/>
      <c r="AN48" s="10"/>
      <c r="AO48" s="10"/>
      <c r="AP48" s="10">
        <f t="shared" si="144"/>
        <v>0</v>
      </c>
      <c r="AQ48" s="30"/>
      <c r="AR48" s="83">
        <f t="shared" si="145"/>
        <v>0</v>
      </c>
      <c r="AS48" s="39"/>
      <c r="AT48" s="10"/>
      <c r="AU48" s="10"/>
      <c r="AV48" s="10">
        <f t="shared" si="146"/>
        <v>0</v>
      </c>
      <c r="AW48" s="30"/>
      <c r="AX48" s="83">
        <f t="shared" si="147"/>
        <v>0</v>
      </c>
      <c r="AY48" s="39"/>
      <c r="AZ48" s="10"/>
      <c r="BA48" s="10"/>
      <c r="BB48" s="10">
        <f t="shared" si="148"/>
        <v>0</v>
      </c>
      <c r="BC48" s="30"/>
      <c r="BD48" s="83">
        <f t="shared" si="149"/>
        <v>0</v>
      </c>
      <c r="BE48" s="39"/>
      <c r="BF48" s="10"/>
      <c r="BG48" s="10"/>
      <c r="BH48" s="10">
        <f t="shared" si="150"/>
        <v>0</v>
      </c>
      <c r="BI48" s="30"/>
      <c r="BJ48" s="83">
        <f t="shared" si="151"/>
        <v>0</v>
      </c>
      <c r="BK48" s="39"/>
      <c r="BL48" s="10"/>
      <c r="BM48" s="10"/>
      <c r="BN48" s="10">
        <f t="shared" si="152"/>
        <v>0</v>
      </c>
      <c r="BO48" s="30"/>
      <c r="BP48" s="83">
        <f t="shared" si="153"/>
        <v>0</v>
      </c>
    </row>
    <row r="49" spans="1:68" ht="19.5" customHeight="1" outlineLevel="1" x14ac:dyDescent="0.3">
      <c r="A49" s="154"/>
      <c r="B49" s="139" t="str">
        <v>ΒΙΟΜΗΧΑΝΙΚΟΣ</v>
      </c>
      <c r="C49" s="39"/>
      <c r="D49" s="10"/>
      <c r="E49" s="10"/>
      <c r="F49" s="10">
        <f t="shared" si="132"/>
        <v>0</v>
      </c>
      <c r="G49" s="30"/>
      <c r="H49" s="83">
        <f t="shared" si="133"/>
        <v>0</v>
      </c>
      <c r="I49" s="39"/>
      <c r="J49" s="10"/>
      <c r="K49" s="10"/>
      <c r="L49" s="10">
        <f t="shared" si="134"/>
        <v>0</v>
      </c>
      <c r="M49" s="30"/>
      <c r="N49" s="83">
        <f t="shared" si="135"/>
        <v>0</v>
      </c>
      <c r="O49" s="39"/>
      <c r="P49" s="10"/>
      <c r="Q49" s="10"/>
      <c r="R49" s="10">
        <f t="shared" si="136"/>
        <v>0</v>
      </c>
      <c r="S49" s="30"/>
      <c r="T49" s="83">
        <f t="shared" si="137"/>
        <v>0</v>
      </c>
      <c r="U49" s="39"/>
      <c r="V49" s="10"/>
      <c r="W49" s="10"/>
      <c r="X49" s="10">
        <f t="shared" si="138"/>
        <v>0</v>
      </c>
      <c r="Y49" s="30"/>
      <c r="Z49" s="83">
        <f t="shared" si="139"/>
        <v>0</v>
      </c>
      <c r="AA49" s="39"/>
      <c r="AB49" s="10"/>
      <c r="AC49" s="10"/>
      <c r="AD49" s="10">
        <f t="shared" si="140"/>
        <v>0</v>
      </c>
      <c r="AE49" s="30"/>
      <c r="AF49" s="83">
        <f t="shared" si="141"/>
        <v>0</v>
      </c>
      <c r="AG49" s="39"/>
      <c r="AH49" s="10"/>
      <c r="AI49" s="10"/>
      <c r="AJ49" s="10">
        <f t="shared" si="142"/>
        <v>0</v>
      </c>
      <c r="AK49" s="30"/>
      <c r="AL49" s="83">
        <f t="shared" si="143"/>
        <v>0</v>
      </c>
      <c r="AM49" s="39"/>
      <c r="AN49" s="10"/>
      <c r="AO49" s="10"/>
      <c r="AP49" s="10">
        <f t="shared" si="144"/>
        <v>0</v>
      </c>
      <c r="AQ49" s="30"/>
      <c r="AR49" s="83">
        <f t="shared" si="145"/>
        <v>0</v>
      </c>
      <c r="AS49" s="39"/>
      <c r="AT49" s="10"/>
      <c r="AU49" s="10"/>
      <c r="AV49" s="10">
        <f t="shared" si="146"/>
        <v>0</v>
      </c>
      <c r="AW49" s="30"/>
      <c r="AX49" s="83">
        <f t="shared" si="147"/>
        <v>0</v>
      </c>
      <c r="AY49" s="39"/>
      <c r="AZ49" s="10"/>
      <c r="BA49" s="10"/>
      <c r="BB49" s="10">
        <f t="shared" si="148"/>
        <v>0</v>
      </c>
      <c r="BC49" s="30"/>
      <c r="BD49" s="83">
        <f t="shared" si="149"/>
        <v>0</v>
      </c>
      <c r="BE49" s="39"/>
      <c r="BF49" s="10"/>
      <c r="BG49" s="10"/>
      <c r="BH49" s="10">
        <f t="shared" si="150"/>
        <v>0</v>
      </c>
      <c r="BI49" s="30"/>
      <c r="BJ49" s="83">
        <f t="shared" si="151"/>
        <v>0</v>
      </c>
      <c r="BK49" s="39"/>
      <c r="BL49" s="10"/>
      <c r="BM49" s="10"/>
      <c r="BN49" s="10">
        <f t="shared" si="152"/>
        <v>0</v>
      </c>
      <c r="BO49" s="30"/>
      <c r="BP49" s="83">
        <f t="shared" si="153"/>
        <v>0</v>
      </c>
    </row>
    <row r="50" spans="1:68" ht="19.5" customHeight="1" outlineLevel="1" thickBot="1" x14ac:dyDescent="0.35">
      <c r="A50" s="155"/>
      <c r="B50" s="139" t="str">
        <v>ΚΛΙΜΑΤΙΣΜΟΣ / ΣΥΜΠΑΡΑΓΩΓΗ</v>
      </c>
      <c r="C50" s="147"/>
      <c r="D50" s="148"/>
      <c r="E50" s="157"/>
      <c r="F50" s="10">
        <f t="shared" si="132"/>
        <v>0</v>
      </c>
      <c r="G50" s="140"/>
      <c r="H50" s="83">
        <f t="shared" si="133"/>
        <v>0</v>
      </c>
      <c r="I50" s="147"/>
      <c r="J50" s="148"/>
      <c r="K50" s="157"/>
      <c r="L50" s="10">
        <f t="shared" si="134"/>
        <v>0</v>
      </c>
      <c r="M50" s="140"/>
      <c r="N50" s="83">
        <f t="shared" si="135"/>
        <v>0</v>
      </c>
      <c r="O50" s="147"/>
      <c r="P50" s="148"/>
      <c r="Q50" s="157"/>
      <c r="R50" s="10">
        <f t="shared" si="136"/>
        <v>0</v>
      </c>
      <c r="S50" s="140"/>
      <c r="T50" s="83">
        <f t="shared" si="137"/>
        <v>0</v>
      </c>
      <c r="U50" s="147"/>
      <c r="V50" s="148"/>
      <c r="W50" s="157"/>
      <c r="X50" s="10">
        <f t="shared" si="138"/>
        <v>0</v>
      </c>
      <c r="Y50" s="140"/>
      <c r="Z50" s="83">
        <f t="shared" si="139"/>
        <v>0</v>
      </c>
      <c r="AA50" s="147"/>
      <c r="AB50" s="148"/>
      <c r="AC50" s="157"/>
      <c r="AD50" s="10">
        <f t="shared" si="140"/>
        <v>0</v>
      </c>
      <c r="AE50" s="140"/>
      <c r="AF50" s="83">
        <f t="shared" si="141"/>
        <v>0</v>
      </c>
      <c r="AG50" s="147"/>
      <c r="AH50" s="148"/>
      <c r="AI50" s="157"/>
      <c r="AJ50" s="10">
        <f t="shared" si="142"/>
        <v>0</v>
      </c>
      <c r="AK50" s="140"/>
      <c r="AL50" s="83">
        <f t="shared" si="143"/>
        <v>0</v>
      </c>
      <c r="AM50" s="147"/>
      <c r="AN50" s="148"/>
      <c r="AO50" s="157"/>
      <c r="AP50" s="10">
        <f t="shared" si="144"/>
        <v>0</v>
      </c>
      <c r="AQ50" s="140"/>
      <c r="AR50" s="83">
        <f t="shared" si="145"/>
        <v>0</v>
      </c>
      <c r="AS50" s="147"/>
      <c r="AT50" s="148"/>
      <c r="AU50" s="157"/>
      <c r="AV50" s="10">
        <f t="shared" si="146"/>
        <v>0</v>
      </c>
      <c r="AW50" s="140"/>
      <c r="AX50" s="83">
        <f t="shared" si="147"/>
        <v>0</v>
      </c>
      <c r="AY50" s="147"/>
      <c r="AZ50" s="148"/>
      <c r="BA50" s="157"/>
      <c r="BB50" s="10">
        <f t="shared" si="148"/>
        <v>0</v>
      </c>
      <c r="BC50" s="140"/>
      <c r="BD50" s="83">
        <f t="shared" si="149"/>
        <v>0</v>
      </c>
      <c r="BE50" s="147"/>
      <c r="BF50" s="148"/>
      <c r="BG50" s="157"/>
      <c r="BH50" s="10">
        <f t="shared" si="150"/>
        <v>0</v>
      </c>
      <c r="BI50" s="140"/>
      <c r="BJ50" s="83">
        <f t="shared" si="151"/>
        <v>0</v>
      </c>
      <c r="BK50" s="147"/>
      <c r="BL50" s="148"/>
      <c r="BM50" s="157"/>
      <c r="BN50" s="10">
        <f t="shared" si="152"/>
        <v>0</v>
      </c>
      <c r="BO50" s="140"/>
      <c r="BP50" s="83">
        <f t="shared" si="153"/>
        <v>0</v>
      </c>
    </row>
    <row r="51" spans="1:68" ht="36" x14ac:dyDescent="0.3">
      <c r="A51" s="153">
        <v>8</v>
      </c>
      <c r="B51" s="141" t="s">
        <v>38</v>
      </c>
      <c r="C51" s="121">
        <f>SUM(C52:C56)</f>
        <v>0</v>
      </c>
      <c r="D51" s="74">
        <f>SUM(D52:D56)</f>
        <v>0</v>
      </c>
      <c r="E51" s="74">
        <f>SUM(E52:E55)</f>
        <v>0</v>
      </c>
      <c r="F51" s="74">
        <f>IFERROR(E51/(C51+D51),0)</f>
        <v>0</v>
      </c>
      <c r="G51" s="81">
        <f>SUM(G52:G56)</f>
        <v>0</v>
      </c>
      <c r="H51" s="37">
        <f>IFERROR(G51/(C51+D51),0)</f>
        <v>0</v>
      </c>
      <c r="I51" s="121">
        <f>SUM(I52:I56)</f>
        <v>0</v>
      </c>
      <c r="J51" s="74">
        <f>SUM(J52:J56)</f>
        <v>0</v>
      </c>
      <c r="K51" s="74">
        <f>SUM(K52:K55)</f>
        <v>0</v>
      </c>
      <c r="L51" s="74">
        <f>IFERROR(K51/(I51+J51),0)</f>
        <v>0</v>
      </c>
      <c r="M51" s="81">
        <f>SUM(M52:M56)</f>
        <v>0</v>
      </c>
      <c r="N51" s="37">
        <f>IFERROR(M51/(I51+J51),0)</f>
        <v>0</v>
      </c>
      <c r="O51" s="121">
        <f>SUM(O52:O56)</f>
        <v>0</v>
      </c>
      <c r="P51" s="74">
        <f>SUM(P52:P56)</f>
        <v>0</v>
      </c>
      <c r="Q51" s="74">
        <f>SUM(Q52:Q55)</f>
        <v>0</v>
      </c>
      <c r="R51" s="74">
        <f>IFERROR(Q51/(O51+P51),0)</f>
        <v>0</v>
      </c>
      <c r="S51" s="81">
        <f>SUM(S52:S56)</f>
        <v>0</v>
      </c>
      <c r="T51" s="37">
        <f>IFERROR(S51/(O51+P51),0)</f>
        <v>0</v>
      </c>
      <c r="U51" s="121">
        <f>SUM(U52:U56)</f>
        <v>0</v>
      </c>
      <c r="V51" s="74">
        <f>SUM(V52:V56)</f>
        <v>0</v>
      </c>
      <c r="W51" s="74">
        <f>SUM(W52:W55)</f>
        <v>0</v>
      </c>
      <c r="X51" s="74">
        <f>IFERROR(W51/(U51+V51),0)</f>
        <v>0</v>
      </c>
      <c r="Y51" s="81">
        <f>SUM(Y52:Y56)</f>
        <v>0</v>
      </c>
      <c r="Z51" s="37">
        <f>IFERROR(Y51/(U51+V51),0)</f>
        <v>0</v>
      </c>
      <c r="AA51" s="121">
        <f>SUM(AA52:AA56)</f>
        <v>0</v>
      </c>
      <c r="AB51" s="74">
        <f>SUM(AB52:AB56)</f>
        <v>0</v>
      </c>
      <c r="AC51" s="74">
        <f>SUM(AC52:AC55)</f>
        <v>0</v>
      </c>
      <c r="AD51" s="74">
        <f>IFERROR(AC51/(AA51+AB51),0)</f>
        <v>0</v>
      </c>
      <c r="AE51" s="81">
        <f>SUM(AE52:AE56)</f>
        <v>0</v>
      </c>
      <c r="AF51" s="37">
        <f>IFERROR(AE51/(AA51+AB51),0)</f>
        <v>0</v>
      </c>
      <c r="AG51" s="121">
        <f>SUM(AG52:AG56)</f>
        <v>0</v>
      </c>
      <c r="AH51" s="74">
        <f>SUM(AH52:AH56)</f>
        <v>0</v>
      </c>
      <c r="AI51" s="74">
        <f>SUM(AI52:AI55)</f>
        <v>0</v>
      </c>
      <c r="AJ51" s="74">
        <f>IFERROR(AI51/(AG51+AH51),0)</f>
        <v>0</v>
      </c>
      <c r="AK51" s="81">
        <f>SUM(AK52:AK56)</f>
        <v>0</v>
      </c>
      <c r="AL51" s="37">
        <f>IFERROR(AK51/(AG51+AH51),0)</f>
        <v>0</v>
      </c>
      <c r="AM51" s="121">
        <f>SUM(AM52:AM56)</f>
        <v>0</v>
      </c>
      <c r="AN51" s="74">
        <f>SUM(AN52:AN56)</f>
        <v>0</v>
      </c>
      <c r="AO51" s="74">
        <f>SUM(AO52:AO55)</f>
        <v>0</v>
      </c>
      <c r="AP51" s="74">
        <f>IFERROR(AO51/(AM51+AN51),0)</f>
        <v>0</v>
      </c>
      <c r="AQ51" s="81">
        <f>SUM(AQ52:AQ56)</f>
        <v>0</v>
      </c>
      <c r="AR51" s="37">
        <f>IFERROR(AQ51/(AM51+AN51),0)</f>
        <v>0</v>
      </c>
      <c r="AS51" s="121">
        <f>SUM(AS52:AS56)</f>
        <v>0</v>
      </c>
      <c r="AT51" s="74">
        <f>SUM(AT52:AT56)</f>
        <v>0</v>
      </c>
      <c r="AU51" s="74">
        <f>SUM(AU52:AU55)</f>
        <v>0</v>
      </c>
      <c r="AV51" s="74">
        <f>IFERROR(AU51/(AS51+AT51),0)</f>
        <v>0</v>
      </c>
      <c r="AW51" s="81">
        <f>SUM(AW52:AW56)</f>
        <v>0</v>
      </c>
      <c r="AX51" s="37">
        <f>IFERROR(AW51/(AS51+AT51),0)</f>
        <v>0</v>
      </c>
      <c r="AY51" s="121">
        <f>SUM(AY52:AY56)</f>
        <v>0</v>
      </c>
      <c r="AZ51" s="74">
        <f>SUM(AZ52:AZ56)</f>
        <v>0</v>
      </c>
      <c r="BA51" s="74">
        <f>SUM(BA52:BA55)</f>
        <v>0</v>
      </c>
      <c r="BB51" s="74">
        <f>IFERROR(BA51/(AY51+AZ51),0)</f>
        <v>0</v>
      </c>
      <c r="BC51" s="81">
        <f>SUM(BC52:BC56)</f>
        <v>0</v>
      </c>
      <c r="BD51" s="37">
        <f>IFERROR(BC51/(AY51+AZ51),0)</f>
        <v>0</v>
      </c>
      <c r="BE51" s="121">
        <f>SUM(BE52:BE56)</f>
        <v>0</v>
      </c>
      <c r="BF51" s="74">
        <f>SUM(BF52:BF56)</f>
        <v>0</v>
      </c>
      <c r="BG51" s="74">
        <f>SUM(BG52:BG55)</f>
        <v>0</v>
      </c>
      <c r="BH51" s="74">
        <f>IFERROR(BG51/(BE51+BF51),0)</f>
        <v>0</v>
      </c>
      <c r="BI51" s="81">
        <f>SUM(BI52:BI56)</f>
        <v>0</v>
      </c>
      <c r="BJ51" s="37">
        <f>IFERROR(BI51/(BE51+BF51),0)</f>
        <v>0</v>
      </c>
      <c r="BK51" s="121">
        <f>SUM(BK52:BK56)</f>
        <v>0</v>
      </c>
      <c r="BL51" s="74">
        <f>SUM(BL52:BL56)</f>
        <v>0</v>
      </c>
      <c r="BM51" s="74">
        <f>SUM(BM52:BM55)</f>
        <v>0</v>
      </c>
      <c r="BN51" s="74">
        <f>IFERROR(BM51/(BK51+BL51),0)</f>
        <v>0</v>
      </c>
      <c r="BO51" s="81">
        <f>SUM(BO52:BO56)</f>
        <v>0</v>
      </c>
      <c r="BP51" s="37">
        <f>IFERROR(BO51/(BK51+BL51),0)</f>
        <v>0</v>
      </c>
    </row>
    <row r="52" spans="1:68" ht="19.5" customHeight="1" outlineLevel="1" x14ac:dyDescent="0.3">
      <c r="A52" s="154"/>
      <c r="B52" s="139" t="str" cm="1">
        <f t="array" ref="B52:B56">$B$10:$B$14</f>
        <v>ΟΙΚΙΑΚΟΣ</v>
      </c>
      <c r="C52" s="39"/>
      <c r="D52" s="10"/>
      <c r="E52" s="10"/>
      <c r="F52" s="10">
        <f>IFERROR(E52/(C52+D52),0)</f>
        <v>0</v>
      </c>
      <c r="G52" s="30"/>
      <c r="H52" s="83">
        <f>IFERROR(G52/(C52+D52),0)</f>
        <v>0</v>
      </c>
      <c r="I52" s="39"/>
      <c r="J52" s="10"/>
      <c r="K52" s="10"/>
      <c r="L52" s="10">
        <f>IFERROR(K52/(I52+J52),0)</f>
        <v>0</v>
      </c>
      <c r="M52" s="30"/>
      <c r="N52" s="83">
        <f>IFERROR(M52/(I52+J52),0)</f>
        <v>0</v>
      </c>
      <c r="O52" s="39"/>
      <c r="P52" s="10"/>
      <c r="Q52" s="10"/>
      <c r="R52" s="10">
        <f>IFERROR(Q52/(O52+P52),0)</f>
        <v>0</v>
      </c>
      <c r="S52" s="30"/>
      <c r="T52" s="83">
        <f>IFERROR(S52/(O52+P52),0)</f>
        <v>0</v>
      </c>
      <c r="U52" s="39"/>
      <c r="V52" s="10"/>
      <c r="W52" s="10"/>
      <c r="X52" s="10">
        <f>IFERROR(W52/(U52+V52),0)</f>
        <v>0</v>
      </c>
      <c r="Y52" s="30"/>
      <c r="Z52" s="83">
        <f>IFERROR(Y52/(U52+V52),0)</f>
        <v>0</v>
      </c>
      <c r="AA52" s="39"/>
      <c r="AB52" s="10"/>
      <c r="AC52" s="10"/>
      <c r="AD52" s="10">
        <f>IFERROR(AC52/(AA52+AB52),0)</f>
        <v>0</v>
      </c>
      <c r="AE52" s="30"/>
      <c r="AF52" s="83">
        <f>IFERROR(AE52/(AA52+AB52),0)</f>
        <v>0</v>
      </c>
      <c r="AG52" s="39"/>
      <c r="AH52" s="10"/>
      <c r="AI52" s="10"/>
      <c r="AJ52" s="10">
        <f>IFERROR(AI52/(AG52+AH52),0)</f>
        <v>0</v>
      </c>
      <c r="AK52" s="30"/>
      <c r="AL52" s="83">
        <f>IFERROR(AK52/(AG52+AH52),0)</f>
        <v>0</v>
      </c>
      <c r="AM52" s="39"/>
      <c r="AN52" s="10"/>
      <c r="AO52" s="10"/>
      <c r="AP52" s="10">
        <f>IFERROR(AO52/(AM52+AN52),0)</f>
        <v>0</v>
      </c>
      <c r="AQ52" s="30"/>
      <c r="AR52" s="83">
        <f>IFERROR(AQ52/(AM52+AN52),0)</f>
        <v>0</v>
      </c>
      <c r="AS52" s="39"/>
      <c r="AT52" s="10"/>
      <c r="AU52" s="10"/>
      <c r="AV52" s="10">
        <f>IFERROR(AU52/(AS52+AT52),0)</f>
        <v>0</v>
      </c>
      <c r="AW52" s="30"/>
      <c r="AX52" s="83">
        <f>IFERROR(AW52/(AS52+AT52),0)</f>
        <v>0</v>
      </c>
      <c r="AY52" s="39"/>
      <c r="AZ52" s="10"/>
      <c r="BA52" s="10"/>
      <c r="BB52" s="10">
        <f>IFERROR(BA52/(AY52+AZ52),0)</f>
        <v>0</v>
      </c>
      <c r="BC52" s="30"/>
      <c r="BD52" s="83">
        <f>IFERROR(BC52/(AY52+AZ52),0)</f>
        <v>0</v>
      </c>
      <c r="BE52" s="39"/>
      <c r="BF52" s="10"/>
      <c r="BG52" s="10"/>
      <c r="BH52" s="10">
        <f>IFERROR(BG52/(BE52+BF52),0)</f>
        <v>0</v>
      </c>
      <c r="BI52" s="30"/>
      <c r="BJ52" s="83">
        <f>IFERROR(BI52/(BE52+BF52),0)</f>
        <v>0</v>
      </c>
      <c r="BK52" s="39"/>
      <c r="BL52" s="10"/>
      <c r="BM52" s="10"/>
      <c r="BN52" s="10">
        <f>IFERROR(BM52/(BK52+BL52),0)</f>
        <v>0</v>
      </c>
      <c r="BO52" s="30"/>
      <c r="BP52" s="83">
        <f>IFERROR(BO52/(BK52+BL52),0)</f>
        <v>0</v>
      </c>
    </row>
    <row r="53" spans="1:68" ht="19.5" customHeight="1" outlineLevel="1" x14ac:dyDescent="0.3">
      <c r="A53" s="154"/>
      <c r="B53" s="139" t="str">
        <v>ΕΜΠΟΡΙΚΟΣ</v>
      </c>
      <c r="C53" s="39"/>
      <c r="D53" s="10"/>
      <c r="E53" s="10"/>
      <c r="F53" s="10">
        <f t="shared" ref="F53:F56" si="154">IFERROR(E53/(C53+D53),0)</f>
        <v>0</v>
      </c>
      <c r="G53" s="30"/>
      <c r="H53" s="83">
        <f t="shared" ref="H53:H56" si="155">IFERROR(G53/(C53+D53),0)</f>
        <v>0</v>
      </c>
      <c r="I53" s="39"/>
      <c r="J53" s="10"/>
      <c r="K53" s="10"/>
      <c r="L53" s="10">
        <f t="shared" ref="L53:L56" si="156">IFERROR(K53/(I53+J53),0)</f>
        <v>0</v>
      </c>
      <c r="M53" s="30"/>
      <c r="N53" s="83">
        <f t="shared" ref="N53:N56" si="157">IFERROR(M53/(I53+J53),0)</f>
        <v>0</v>
      </c>
      <c r="O53" s="39"/>
      <c r="P53" s="10"/>
      <c r="Q53" s="10"/>
      <c r="R53" s="10">
        <f t="shared" ref="R53:R56" si="158">IFERROR(Q53/(O53+P53),0)</f>
        <v>0</v>
      </c>
      <c r="S53" s="30"/>
      <c r="T53" s="83">
        <f t="shared" ref="T53:T56" si="159">IFERROR(S53/(O53+P53),0)</f>
        <v>0</v>
      </c>
      <c r="U53" s="39"/>
      <c r="V53" s="10"/>
      <c r="W53" s="10"/>
      <c r="X53" s="10">
        <f t="shared" ref="X53:X56" si="160">IFERROR(W53/(U53+V53),0)</f>
        <v>0</v>
      </c>
      <c r="Y53" s="30"/>
      <c r="Z53" s="83">
        <f t="shared" ref="Z53:Z56" si="161">IFERROR(Y53/(U53+V53),0)</f>
        <v>0</v>
      </c>
      <c r="AA53" s="39"/>
      <c r="AB53" s="10"/>
      <c r="AC53" s="10"/>
      <c r="AD53" s="10">
        <f t="shared" ref="AD53:AD56" si="162">IFERROR(AC53/(AA53+AB53),0)</f>
        <v>0</v>
      </c>
      <c r="AE53" s="30"/>
      <c r="AF53" s="83">
        <f t="shared" ref="AF53:AF56" si="163">IFERROR(AE53/(AA53+AB53),0)</f>
        <v>0</v>
      </c>
      <c r="AG53" s="39"/>
      <c r="AH53" s="10"/>
      <c r="AI53" s="10"/>
      <c r="AJ53" s="10">
        <f t="shared" ref="AJ53:AJ56" si="164">IFERROR(AI53/(AG53+AH53),0)</f>
        <v>0</v>
      </c>
      <c r="AK53" s="30"/>
      <c r="AL53" s="83">
        <f t="shared" ref="AL53:AL56" si="165">IFERROR(AK53/(AG53+AH53),0)</f>
        <v>0</v>
      </c>
      <c r="AM53" s="39"/>
      <c r="AN53" s="10"/>
      <c r="AO53" s="10"/>
      <c r="AP53" s="10">
        <f t="shared" ref="AP53:AP56" si="166">IFERROR(AO53/(AM53+AN53),0)</f>
        <v>0</v>
      </c>
      <c r="AQ53" s="30"/>
      <c r="AR53" s="83">
        <f t="shared" ref="AR53:AR56" si="167">IFERROR(AQ53/(AM53+AN53),0)</f>
        <v>0</v>
      </c>
      <c r="AS53" s="39"/>
      <c r="AT53" s="10"/>
      <c r="AU53" s="10"/>
      <c r="AV53" s="10">
        <f t="shared" ref="AV53:AV56" si="168">IFERROR(AU53/(AS53+AT53),0)</f>
        <v>0</v>
      </c>
      <c r="AW53" s="30"/>
      <c r="AX53" s="83">
        <f t="shared" ref="AX53:AX56" si="169">IFERROR(AW53/(AS53+AT53),0)</f>
        <v>0</v>
      </c>
      <c r="AY53" s="39"/>
      <c r="AZ53" s="10"/>
      <c r="BA53" s="10"/>
      <c r="BB53" s="10">
        <f t="shared" ref="BB53:BB56" si="170">IFERROR(BA53/(AY53+AZ53),0)</f>
        <v>0</v>
      </c>
      <c r="BC53" s="30"/>
      <c r="BD53" s="83">
        <f t="shared" ref="BD53:BD56" si="171">IFERROR(BC53/(AY53+AZ53),0)</f>
        <v>0</v>
      </c>
      <c r="BE53" s="39"/>
      <c r="BF53" s="10"/>
      <c r="BG53" s="10"/>
      <c r="BH53" s="10">
        <f t="shared" ref="BH53:BH56" si="172">IFERROR(BG53/(BE53+BF53),0)</f>
        <v>0</v>
      </c>
      <c r="BI53" s="30"/>
      <c r="BJ53" s="83">
        <f t="shared" ref="BJ53:BJ56" si="173">IFERROR(BI53/(BE53+BF53),0)</f>
        <v>0</v>
      </c>
      <c r="BK53" s="39"/>
      <c r="BL53" s="10"/>
      <c r="BM53" s="10"/>
      <c r="BN53" s="10">
        <f t="shared" ref="BN53:BN56" si="174">IFERROR(BM53/(BK53+BL53),0)</f>
        <v>0</v>
      </c>
      <c r="BO53" s="30"/>
      <c r="BP53" s="83">
        <f t="shared" ref="BP53:BP56" si="175">IFERROR(BO53/(BK53+BL53),0)</f>
        <v>0</v>
      </c>
    </row>
    <row r="54" spans="1:68" ht="19.5" customHeight="1" outlineLevel="1" x14ac:dyDescent="0.3">
      <c r="A54" s="154"/>
      <c r="B54" s="139" t="str">
        <v>CNG</v>
      </c>
      <c r="C54" s="39"/>
      <c r="D54" s="10"/>
      <c r="E54" s="10"/>
      <c r="F54" s="10">
        <f t="shared" si="154"/>
        <v>0</v>
      </c>
      <c r="G54" s="30"/>
      <c r="H54" s="83">
        <f t="shared" si="155"/>
        <v>0</v>
      </c>
      <c r="I54" s="39"/>
      <c r="J54" s="10"/>
      <c r="K54" s="10"/>
      <c r="L54" s="10">
        <f t="shared" si="156"/>
        <v>0</v>
      </c>
      <c r="M54" s="30"/>
      <c r="N54" s="83">
        <f t="shared" si="157"/>
        <v>0</v>
      </c>
      <c r="O54" s="39"/>
      <c r="P54" s="10"/>
      <c r="Q54" s="10"/>
      <c r="R54" s="10">
        <f t="shared" si="158"/>
        <v>0</v>
      </c>
      <c r="S54" s="30"/>
      <c r="T54" s="83">
        <f t="shared" si="159"/>
        <v>0</v>
      </c>
      <c r="U54" s="39"/>
      <c r="V54" s="10"/>
      <c r="W54" s="10"/>
      <c r="X54" s="10">
        <f t="shared" si="160"/>
        <v>0</v>
      </c>
      <c r="Y54" s="30"/>
      <c r="Z54" s="83">
        <f t="shared" si="161"/>
        <v>0</v>
      </c>
      <c r="AA54" s="39"/>
      <c r="AB54" s="10"/>
      <c r="AC54" s="10"/>
      <c r="AD54" s="10">
        <f t="shared" si="162"/>
        <v>0</v>
      </c>
      <c r="AE54" s="30"/>
      <c r="AF54" s="83">
        <f t="shared" si="163"/>
        <v>0</v>
      </c>
      <c r="AG54" s="39"/>
      <c r="AH54" s="10"/>
      <c r="AI54" s="10"/>
      <c r="AJ54" s="10">
        <f t="shared" si="164"/>
        <v>0</v>
      </c>
      <c r="AK54" s="30"/>
      <c r="AL54" s="83">
        <f t="shared" si="165"/>
        <v>0</v>
      </c>
      <c r="AM54" s="39"/>
      <c r="AN54" s="10"/>
      <c r="AO54" s="10"/>
      <c r="AP54" s="10">
        <f t="shared" si="166"/>
        <v>0</v>
      </c>
      <c r="AQ54" s="30"/>
      <c r="AR54" s="83">
        <f t="shared" si="167"/>
        <v>0</v>
      </c>
      <c r="AS54" s="39"/>
      <c r="AT54" s="10"/>
      <c r="AU54" s="10"/>
      <c r="AV54" s="10">
        <f t="shared" si="168"/>
        <v>0</v>
      </c>
      <c r="AW54" s="30"/>
      <c r="AX54" s="83">
        <f t="shared" si="169"/>
        <v>0</v>
      </c>
      <c r="AY54" s="39"/>
      <c r="AZ54" s="10"/>
      <c r="BA54" s="10"/>
      <c r="BB54" s="10">
        <f t="shared" si="170"/>
        <v>0</v>
      </c>
      <c r="BC54" s="30"/>
      <c r="BD54" s="83">
        <f t="shared" si="171"/>
        <v>0</v>
      </c>
      <c r="BE54" s="39"/>
      <c r="BF54" s="10"/>
      <c r="BG54" s="10"/>
      <c r="BH54" s="10">
        <f t="shared" si="172"/>
        <v>0</v>
      </c>
      <c r="BI54" s="30"/>
      <c r="BJ54" s="83">
        <f t="shared" si="173"/>
        <v>0</v>
      </c>
      <c r="BK54" s="39"/>
      <c r="BL54" s="10"/>
      <c r="BM54" s="10"/>
      <c r="BN54" s="10">
        <f t="shared" si="174"/>
        <v>0</v>
      </c>
      <c r="BO54" s="30"/>
      <c r="BP54" s="83">
        <f t="shared" si="175"/>
        <v>0</v>
      </c>
    </row>
    <row r="55" spans="1:68" ht="19.5" customHeight="1" outlineLevel="1" x14ac:dyDescent="0.3">
      <c r="A55" s="154"/>
      <c r="B55" s="139" t="str">
        <v>ΒΙΟΜΗΧΑΝΙΚΟΣ</v>
      </c>
      <c r="C55" s="39"/>
      <c r="D55" s="10"/>
      <c r="E55" s="10"/>
      <c r="F55" s="10">
        <f t="shared" si="154"/>
        <v>0</v>
      </c>
      <c r="G55" s="30"/>
      <c r="H55" s="83">
        <f t="shared" si="155"/>
        <v>0</v>
      </c>
      <c r="I55" s="39"/>
      <c r="J55" s="10"/>
      <c r="K55" s="10"/>
      <c r="L55" s="10">
        <f t="shared" si="156"/>
        <v>0</v>
      </c>
      <c r="M55" s="30"/>
      <c r="N55" s="83">
        <f t="shared" si="157"/>
        <v>0</v>
      </c>
      <c r="O55" s="39"/>
      <c r="P55" s="10"/>
      <c r="Q55" s="10"/>
      <c r="R55" s="10">
        <f t="shared" si="158"/>
        <v>0</v>
      </c>
      <c r="S55" s="30"/>
      <c r="T55" s="83">
        <f t="shared" si="159"/>
        <v>0</v>
      </c>
      <c r="U55" s="39"/>
      <c r="V55" s="10"/>
      <c r="W55" s="10"/>
      <c r="X55" s="10">
        <f t="shared" si="160"/>
        <v>0</v>
      </c>
      <c r="Y55" s="30"/>
      <c r="Z55" s="83">
        <f t="shared" si="161"/>
        <v>0</v>
      </c>
      <c r="AA55" s="39"/>
      <c r="AB55" s="10"/>
      <c r="AC55" s="10"/>
      <c r="AD55" s="10">
        <f t="shared" si="162"/>
        <v>0</v>
      </c>
      <c r="AE55" s="30"/>
      <c r="AF55" s="83">
        <f t="shared" si="163"/>
        <v>0</v>
      </c>
      <c r="AG55" s="39"/>
      <c r="AH55" s="10"/>
      <c r="AI55" s="10"/>
      <c r="AJ55" s="10">
        <f t="shared" si="164"/>
        <v>0</v>
      </c>
      <c r="AK55" s="30"/>
      <c r="AL55" s="83">
        <f t="shared" si="165"/>
        <v>0</v>
      </c>
      <c r="AM55" s="39"/>
      <c r="AN55" s="10"/>
      <c r="AO55" s="10"/>
      <c r="AP55" s="10">
        <f t="shared" si="166"/>
        <v>0</v>
      </c>
      <c r="AQ55" s="30"/>
      <c r="AR55" s="83">
        <f t="shared" si="167"/>
        <v>0</v>
      </c>
      <c r="AS55" s="39"/>
      <c r="AT55" s="10"/>
      <c r="AU55" s="10"/>
      <c r="AV55" s="10">
        <f t="shared" si="168"/>
        <v>0</v>
      </c>
      <c r="AW55" s="30"/>
      <c r="AX55" s="83">
        <f t="shared" si="169"/>
        <v>0</v>
      </c>
      <c r="AY55" s="39"/>
      <c r="AZ55" s="10"/>
      <c r="BA55" s="10"/>
      <c r="BB55" s="10">
        <f t="shared" si="170"/>
        <v>0</v>
      </c>
      <c r="BC55" s="30"/>
      <c r="BD55" s="83">
        <f t="shared" si="171"/>
        <v>0</v>
      </c>
      <c r="BE55" s="39"/>
      <c r="BF55" s="10"/>
      <c r="BG55" s="10"/>
      <c r="BH55" s="10">
        <f t="shared" si="172"/>
        <v>0</v>
      </c>
      <c r="BI55" s="30"/>
      <c r="BJ55" s="83">
        <f t="shared" si="173"/>
        <v>0</v>
      </c>
      <c r="BK55" s="39"/>
      <c r="BL55" s="10"/>
      <c r="BM55" s="10"/>
      <c r="BN55" s="10">
        <f t="shared" si="174"/>
        <v>0</v>
      </c>
      <c r="BO55" s="30"/>
      <c r="BP55" s="83">
        <f t="shared" si="175"/>
        <v>0</v>
      </c>
    </row>
    <row r="56" spans="1:68" ht="19.5" customHeight="1" outlineLevel="1" thickBot="1" x14ac:dyDescent="0.35">
      <c r="A56" s="155"/>
      <c r="B56" s="139" t="str">
        <v>ΚΛΙΜΑΤΙΣΜΟΣ / ΣΥΜΠΑΡΑΓΩΓΗ</v>
      </c>
      <c r="C56" s="147"/>
      <c r="D56" s="148"/>
      <c r="E56" s="157"/>
      <c r="F56" s="10">
        <f t="shared" si="154"/>
        <v>0</v>
      </c>
      <c r="G56" s="140"/>
      <c r="H56" s="83">
        <f t="shared" si="155"/>
        <v>0</v>
      </c>
      <c r="I56" s="147"/>
      <c r="J56" s="148"/>
      <c r="K56" s="157"/>
      <c r="L56" s="10">
        <f t="shared" si="156"/>
        <v>0</v>
      </c>
      <c r="M56" s="140"/>
      <c r="N56" s="83">
        <f t="shared" si="157"/>
        <v>0</v>
      </c>
      <c r="O56" s="147"/>
      <c r="P56" s="148"/>
      <c r="Q56" s="157"/>
      <c r="R56" s="10">
        <f t="shared" si="158"/>
        <v>0</v>
      </c>
      <c r="S56" s="140"/>
      <c r="T56" s="83">
        <f t="shared" si="159"/>
        <v>0</v>
      </c>
      <c r="U56" s="147"/>
      <c r="V56" s="148"/>
      <c r="W56" s="157"/>
      <c r="X56" s="10">
        <f t="shared" si="160"/>
        <v>0</v>
      </c>
      <c r="Y56" s="140"/>
      <c r="Z56" s="83">
        <f t="shared" si="161"/>
        <v>0</v>
      </c>
      <c r="AA56" s="147"/>
      <c r="AB56" s="148"/>
      <c r="AC56" s="157"/>
      <c r="AD56" s="10">
        <f t="shared" si="162"/>
        <v>0</v>
      </c>
      <c r="AE56" s="140"/>
      <c r="AF56" s="83">
        <f t="shared" si="163"/>
        <v>0</v>
      </c>
      <c r="AG56" s="147"/>
      <c r="AH56" s="148"/>
      <c r="AI56" s="157"/>
      <c r="AJ56" s="10">
        <f t="shared" si="164"/>
        <v>0</v>
      </c>
      <c r="AK56" s="140"/>
      <c r="AL56" s="83">
        <f t="shared" si="165"/>
        <v>0</v>
      </c>
      <c r="AM56" s="147"/>
      <c r="AN56" s="148"/>
      <c r="AO56" s="157"/>
      <c r="AP56" s="10">
        <f t="shared" si="166"/>
        <v>0</v>
      </c>
      <c r="AQ56" s="140"/>
      <c r="AR56" s="83">
        <f t="shared" si="167"/>
        <v>0</v>
      </c>
      <c r="AS56" s="147"/>
      <c r="AT56" s="148"/>
      <c r="AU56" s="157"/>
      <c r="AV56" s="10">
        <f t="shared" si="168"/>
        <v>0</v>
      </c>
      <c r="AW56" s="140"/>
      <c r="AX56" s="83">
        <f t="shared" si="169"/>
        <v>0</v>
      </c>
      <c r="AY56" s="147"/>
      <c r="AZ56" s="148"/>
      <c r="BA56" s="157"/>
      <c r="BB56" s="10">
        <f t="shared" si="170"/>
        <v>0</v>
      </c>
      <c r="BC56" s="140"/>
      <c r="BD56" s="83">
        <f t="shared" si="171"/>
        <v>0</v>
      </c>
      <c r="BE56" s="147"/>
      <c r="BF56" s="148"/>
      <c r="BG56" s="157"/>
      <c r="BH56" s="10">
        <f t="shared" si="172"/>
        <v>0</v>
      </c>
      <c r="BI56" s="140"/>
      <c r="BJ56" s="83">
        <f t="shared" si="173"/>
        <v>0</v>
      </c>
      <c r="BK56" s="147"/>
      <c r="BL56" s="148"/>
      <c r="BM56" s="157"/>
      <c r="BN56" s="10">
        <f t="shared" si="174"/>
        <v>0</v>
      </c>
      <c r="BO56" s="140"/>
      <c r="BP56" s="83">
        <f t="shared" si="175"/>
        <v>0</v>
      </c>
    </row>
    <row r="57" spans="1:68" ht="36" customHeight="1" x14ac:dyDescent="0.3">
      <c r="A57" s="153">
        <v>9</v>
      </c>
      <c r="B57" s="141" t="s">
        <v>39</v>
      </c>
      <c r="C57" s="121">
        <f>SUM(C58:C62)</f>
        <v>0</v>
      </c>
      <c r="D57" s="74">
        <f>SUM(D58:D62)</f>
        <v>0</v>
      </c>
      <c r="E57" s="74">
        <f>SUM(E58:E61)</f>
        <v>0</v>
      </c>
      <c r="F57" s="74">
        <f>IFERROR(E57/(C57+D57),0)</f>
        <v>0</v>
      </c>
      <c r="G57" s="81">
        <f>SUM(G58:G62)</f>
        <v>0</v>
      </c>
      <c r="H57" s="37">
        <f>IFERROR(G57/(C57+D57),0)</f>
        <v>0</v>
      </c>
      <c r="I57" s="121">
        <f>SUM(I58:I62)</f>
        <v>0</v>
      </c>
      <c r="J57" s="74">
        <f>SUM(J58:J62)</f>
        <v>0</v>
      </c>
      <c r="K57" s="74">
        <f>SUM(K58:K61)</f>
        <v>0</v>
      </c>
      <c r="L57" s="74">
        <f>IFERROR(K57/(I57+J57),0)</f>
        <v>0</v>
      </c>
      <c r="M57" s="81">
        <f>SUM(M58:M62)</f>
        <v>0</v>
      </c>
      <c r="N57" s="37">
        <f>IFERROR(M57/(I57+J57),0)</f>
        <v>0</v>
      </c>
      <c r="O57" s="121">
        <f>SUM(O58:O62)</f>
        <v>0</v>
      </c>
      <c r="P57" s="74">
        <f>SUM(P58:P62)</f>
        <v>0</v>
      </c>
      <c r="Q57" s="74">
        <f>SUM(Q58:Q61)</f>
        <v>0</v>
      </c>
      <c r="R57" s="74">
        <f>IFERROR(Q57/(O57+P57),0)</f>
        <v>0</v>
      </c>
      <c r="S57" s="81">
        <f>SUM(S58:S62)</f>
        <v>0</v>
      </c>
      <c r="T57" s="37">
        <f>IFERROR(S57/(O57+P57),0)</f>
        <v>0</v>
      </c>
      <c r="U57" s="121">
        <f>SUM(U58:U62)</f>
        <v>0</v>
      </c>
      <c r="V57" s="74">
        <f>SUM(V58:V62)</f>
        <v>0</v>
      </c>
      <c r="W57" s="74">
        <f>SUM(W58:W61)</f>
        <v>0</v>
      </c>
      <c r="X57" s="74">
        <f>IFERROR(W57/(U57+V57),0)</f>
        <v>0</v>
      </c>
      <c r="Y57" s="81">
        <f>SUM(Y58:Y62)</f>
        <v>0</v>
      </c>
      <c r="Z57" s="37">
        <f>IFERROR(Y57/(U57+V57),0)</f>
        <v>0</v>
      </c>
      <c r="AA57" s="121">
        <f>SUM(AA58:AA62)</f>
        <v>0</v>
      </c>
      <c r="AB57" s="74">
        <f>SUM(AB58:AB62)</f>
        <v>0</v>
      </c>
      <c r="AC57" s="74">
        <f>SUM(AC58:AC61)</f>
        <v>0</v>
      </c>
      <c r="AD57" s="74">
        <f>IFERROR(AC57/(AA57+AB57),0)</f>
        <v>0</v>
      </c>
      <c r="AE57" s="81">
        <f>SUM(AE58:AE62)</f>
        <v>0</v>
      </c>
      <c r="AF57" s="37">
        <f>IFERROR(AE57/(AA57+AB57),0)</f>
        <v>0</v>
      </c>
      <c r="AG57" s="121">
        <f>SUM(AG58:AG62)</f>
        <v>0</v>
      </c>
      <c r="AH57" s="74">
        <f>SUM(AH58:AH62)</f>
        <v>0</v>
      </c>
      <c r="AI57" s="74">
        <f>SUM(AI58:AI61)</f>
        <v>0</v>
      </c>
      <c r="AJ57" s="74">
        <f>IFERROR(AI57/(AG57+AH57),0)</f>
        <v>0</v>
      </c>
      <c r="AK57" s="81">
        <f>SUM(AK58:AK62)</f>
        <v>0</v>
      </c>
      <c r="AL57" s="37">
        <f>IFERROR(AK57/(AG57+AH57),0)</f>
        <v>0</v>
      </c>
      <c r="AM57" s="121">
        <f>SUM(AM58:AM62)</f>
        <v>0</v>
      </c>
      <c r="AN57" s="74">
        <f>SUM(AN58:AN62)</f>
        <v>0</v>
      </c>
      <c r="AO57" s="74">
        <f>SUM(AO58:AO61)</f>
        <v>0</v>
      </c>
      <c r="AP57" s="74">
        <f>IFERROR(AO57/(AM57+AN57),0)</f>
        <v>0</v>
      </c>
      <c r="AQ57" s="81">
        <f>SUM(AQ58:AQ62)</f>
        <v>0</v>
      </c>
      <c r="AR57" s="37">
        <f>IFERROR(AQ57/(AM57+AN57),0)</f>
        <v>0</v>
      </c>
      <c r="AS57" s="121">
        <f>SUM(AS58:AS62)</f>
        <v>0</v>
      </c>
      <c r="AT57" s="74">
        <f>SUM(AT58:AT62)</f>
        <v>0</v>
      </c>
      <c r="AU57" s="74">
        <f>SUM(AU58:AU61)</f>
        <v>0</v>
      </c>
      <c r="AV57" s="74">
        <f>IFERROR(AU57/(AS57+AT57),0)</f>
        <v>0</v>
      </c>
      <c r="AW57" s="81">
        <f>SUM(AW58:AW62)</f>
        <v>0</v>
      </c>
      <c r="AX57" s="37">
        <f>IFERROR(AW57/(AS57+AT57),0)</f>
        <v>0</v>
      </c>
      <c r="AY57" s="121">
        <f>SUM(AY58:AY62)</f>
        <v>0</v>
      </c>
      <c r="AZ57" s="74">
        <f>SUM(AZ58:AZ62)</f>
        <v>0</v>
      </c>
      <c r="BA57" s="74">
        <f>SUM(BA58:BA61)</f>
        <v>0</v>
      </c>
      <c r="BB57" s="74">
        <f>IFERROR(BA57/(AY57+AZ57),0)</f>
        <v>0</v>
      </c>
      <c r="BC57" s="81">
        <f>SUM(BC58:BC62)</f>
        <v>0</v>
      </c>
      <c r="BD57" s="37">
        <f>IFERROR(BC57/(AY57+AZ57),0)</f>
        <v>0</v>
      </c>
      <c r="BE57" s="121">
        <f>SUM(BE58:BE62)</f>
        <v>0</v>
      </c>
      <c r="BF57" s="74">
        <f>SUM(BF58:BF62)</f>
        <v>0</v>
      </c>
      <c r="BG57" s="74">
        <f>SUM(BG58:BG61)</f>
        <v>0</v>
      </c>
      <c r="BH57" s="74">
        <f>IFERROR(BG57/(BE57+BF57),0)</f>
        <v>0</v>
      </c>
      <c r="BI57" s="81">
        <f>SUM(BI58:BI62)</f>
        <v>0</v>
      </c>
      <c r="BJ57" s="37">
        <f>IFERROR(BI57/(BE57+BF57),0)</f>
        <v>0</v>
      </c>
      <c r="BK57" s="121">
        <f>SUM(BK58:BK62)</f>
        <v>0</v>
      </c>
      <c r="BL57" s="74">
        <f>SUM(BL58:BL62)</f>
        <v>0</v>
      </c>
      <c r="BM57" s="74">
        <f>SUM(BM58:BM61)</f>
        <v>0</v>
      </c>
      <c r="BN57" s="74">
        <f>IFERROR(BM57/(BK57+BL57),0)</f>
        <v>0</v>
      </c>
      <c r="BO57" s="81">
        <f>SUM(BO58:BO62)</f>
        <v>0</v>
      </c>
      <c r="BP57" s="37">
        <f>IFERROR(BO57/(BK57+BL57),0)</f>
        <v>0</v>
      </c>
    </row>
    <row r="58" spans="1:68" ht="19.5" customHeight="1" outlineLevel="1" x14ac:dyDescent="0.3">
      <c r="A58" s="154"/>
      <c r="B58" s="139" t="str" cm="1">
        <f t="array" ref="B58:B62">$B$10:$B$14</f>
        <v>ΟΙΚΙΑΚΟΣ</v>
      </c>
      <c r="C58" s="39"/>
      <c r="D58" s="10"/>
      <c r="E58" s="10"/>
      <c r="F58" s="10">
        <f>IFERROR(E58/(C58+D58),0)</f>
        <v>0</v>
      </c>
      <c r="G58" s="30"/>
      <c r="H58" s="83">
        <f>IFERROR(G58/(C58+D58),0)</f>
        <v>0</v>
      </c>
      <c r="I58" s="39"/>
      <c r="J58" s="10"/>
      <c r="K58" s="10"/>
      <c r="L58" s="10">
        <f>IFERROR(K58/(I58+J58),0)</f>
        <v>0</v>
      </c>
      <c r="M58" s="30"/>
      <c r="N58" s="83">
        <f>IFERROR(M58/(I58+J58),0)</f>
        <v>0</v>
      </c>
      <c r="O58" s="39"/>
      <c r="P58" s="10"/>
      <c r="Q58" s="10"/>
      <c r="R58" s="10">
        <f>IFERROR(Q58/(O58+P58),0)</f>
        <v>0</v>
      </c>
      <c r="S58" s="30"/>
      <c r="T58" s="83">
        <f>IFERROR(S58/(O58+P58),0)</f>
        <v>0</v>
      </c>
      <c r="U58" s="39"/>
      <c r="V58" s="10"/>
      <c r="W58" s="10"/>
      <c r="X58" s="10">
        <f>IFERROR(W58/(U58+V58),0)</f>
        <v>0</v>
      </c>
      <c r="Y58" s="30"/>
      <c r="Z58" s="83">
        <f>IFERROR(Y58/(U58+V58),0)</f>
        <v>0</v>
      </c>
      <c r="AA58" s="39"/>
      <c r="AB58" s="10"/>
      <c r="AC58" s="10"/>
      <c r="AD58" s="10">
        <f>IFERROR(AC58/(AA58+AB58),0)</f>
        <v>0</v>
      </c>
      <c r="AE58" s="30"/>
      <c r="AF58" s="83">
        <f>IFERROR(AE58/(AA58+AB58),0)</f>
        <v>0</v>
      </c>
      <c r="AG58" s="39"/>
      <c r="AH58" s="10"/>
      <c r="AI58" s="10"/>
      <c r="AJ58" s="10">
        <f>IFERROR(AI58/(AG58+AH58),0)</f>
        <v>0</v>
      </c>
      <c r="AK58" s="30"/>
      <c r="AL58" s="83">
        <f>IFERROR(AK58/(AG58+AH58),0)</f>
        <v>0</v>
      </c>
      <c r="AM58" s="39"/>
      <c r="AN58" s="10"/>
      <c r="AO58" s="10"/>
      <c r="AP58" s="10">
        <f>IFERROR(AO58/(AM58+AN58),0)</f>
        <v>0</v>
      </c>
      <c r="AQ58" s="30"/>
      <c r="AR58" s="83">
        <f>IFERROR(AQ58/(AM58+AN58),0)</f>
        <v>0</v>
      </c>
      <c r="AS58" s="39"/>
      <c r="AT58" s="10"/>
      <c r="AU58" s="10"/>
      <c r="AV58" s="10">
        <f>IFERROR(AU58/(AS58+AT58),0)</f>
        <v>0</v>
      </c>
      <c r="AW58" s="30"/>
      <c r="AX58" s="83">
        <f>IFERROR(AW58/(AS58+AT58),0)</f>
        <v>0</v>
      </c>
      <c r="AY58" s="39"/>
      <c r="AZ58" s="10"/>
      <c r="BA58" s="10"/>
      <c r="BB58" s="10">
        <f>IFERROR(BA58/(AY58+AZ58),0)</f>
        <v>0</v>
      </c>
      <c r="BC58" s="30"/>
      <c r="BD58" s="83">
        <f>IFERROR(BC58/(AY58+AZ58),0)</f>
        <v>0</v>
      </c>
      <c r="BE58" s="39"/>
      <c r="BF58" s="10"/>
      <c r="BG58" s="10"/>
      <c r="BH58" s="10">
        <f>IFERROR(BG58/(BE58+BF58),0)</f>
        <v>0</v>
      </c>
      <c r="BI58" s="30"/>
      <c r="BJ58" s="83">
        <f>IFERROR(BI58/(BE58+BF58),0)</f>
        <v>0</v>
      </c>
      <c r="BK58" s="39"/>
      <c r="BL58" s="10"/>
      <c r="BM58" s="10"/>
      <c r="BN58" s="10">
        <f>IFERROR(BM58/(BK58+BL58),0)</f>
        <v>0</v>
      </c>
      <c r="BO58" s="30"/>
      <c r="BP58" s="83">
        <f>IFERROR(BO58/(BK58+BL58),0)</f>
        <v>0</v>
      </c>
    </row>
    <row r="59" spans="1:68" ht="20.25" customHeight="1" outlineLevel="1" x14ac:dyDescent="0.3">
      <c r="A59" s="154"/>
      <c r="B59" s="139" t="str">
        <v>ΕΜΠΟΡΙΚΟΣ</v>
      </c>
      <c r="C59" s="39"/>
      <c r="D59" s="10"/>
      <c r="E59" s="10"/>
      <c r="F59" s="10">
        <f t="shared" ref="F59:F62" si="176">IFERROR(E59/(C59+D59),0)</f>
        <v>0</v>
      </c>
      <c r="G59" s="30"/>
      <c r="H59" s="83">
        <f t="shared" ref="H59:H62" si="177">IFERROR(G59/(C59+D59),0)</f>
        <v>0</v>
      </c>
      <c r="I59" s="39"/>
      <c r="J59" s="10"/>
      <c r="K59" s="10"/>
      <c r="L59" s="10">
        <f t="shared" ref="L59:L62" si="178">IFERROR(K59/(I59+J59),0)</f>
        <v>0</v>
      </c>
      <c r="M59" s="30"/>
      <c r="N59" s="83">
        <f t="shared" ref="N59:N62" si="179">IFERROR(M59/(I59+J59),0)</f>
        <v>0</v>
      </c>
      <c r="O59" s="39"/>
      <c r="P59" s="10"/>
      <c r="Q59" s="10"/>
      <c r="R59" s="10">
        <f t="shared" ref="R59:R62" si="180">IFERROR(Q59/(O59+P59),0)</f>
        <v>0</v>
      </c>
      <c r="S59" s="30"/>
      <c r="T59" s="83">
        <f t="shared" ref="T59:T62" si="181">IFERROR(S59/(O59+P59),0)</f>
        <v>0</v>
      </c>
      <c r="U59" s="39"/>
      <c r="V59" s="10"/>
      <c r="W59" s="10"/>
      <c r="X59" s="10">
        <f t="shared" ref="X59:X62" si="182">IFERROR(W59/(U59+V59),0)</f>
        <v>0</v>
      </c>
      <c r="Y59" s="30"/>
      <c r="Z59" s="83">
        <f t="shared" ref="Z59:Z62" si="183">IFERROR(Y59/(U59+V59),0)</f>
        <v>0</v>
      </c>
      <c r="AA59" s="39"/>
      <c r="AB59" s="10"/>
      <c r="AC59" s="10"/>
      <c r="AD59" s="10">
        <f t="shared" ref="AD59:AD62" si="184">IFERROR(AC59/(AA59+AB59),0)</f>
        <v>0</v>
      </c>
      <c r="AE59" s="30"/>
      <c r="AF59" s="83">
        <f t="shared" ref="AF59:AF62" si="185">IFERROR(AE59/(AA59+AB59),0)</f>
        <v>0</v>
      </c>
      <c r="AG59" s="39"/>
      <c r="AH59" s="10"/>
      <c r="AI59" s="10"/>
      <c r="AJ59" s="10">
        <f t="shared" ref="AJ59:AJ62" si="186">IFERROR(AI59/(AG59+AH59),0)</f>
        <v>0</v>
      </c>
      <c r="AK59" s="30"/>
      <c r="AL59" s="83">
        <f t="shared" ref="AL59:AL62" si="187">IFERROR(AK59/(AG59+AH59),0)</f>
        <v>0</v>
      </c>
      <c r="AM59" s="39"/>
      <c r="AN59" s="10"/>
      <c r="AO59" s="10"/>
      <c r="AP59" s="10">
        <f t="shared" ref="AP59:AP62" si="188">IFERROR(AO59/(AM59+AN59),0)</f>
        <v>0</v>
      </c>
      <c r="AQ59" s="30"/>
      <c r="AR59" s="83">
        <f t="shared" ref="AR59:AR62" si="189">IFERROR(AQ59/(AM59+AN59),0)</f>
        <v>0</v>
      </c>
      <c r="AS59" s="39"/>
      <c r="AT59" s="10"/>
      <c r="AU59" s="10"/>
      <c r="AV59" s="10">
        <f t="shared" ref="AV59:AV62" si="190">IFERROR(AU59/(AS59+AT59),0)</f>
        <v>0</v>
      </c>
      <c r="AW59" s="30"/>
      <c r="AX59" s="83">
        <f t="shared" ref="AX59:AX62" si="191">IFERROR(AW59/(AS59+AT59),0)</f>
        <v>0</v>
      </c>
      <c r="AY59" s="39"/>
      <c r="AZ59" s="10"/>
      <c r="BA59" s="10"/>
      <c r="BB59" s="10">
        <f t="shared" ref="BB59:BB62" si="192">IFERROR(BA59/(AY59+AZ59),0)</f>
        <v>0</v>
      </c>
      <c r="BC59" s="30"/>
      <c r="BD59" s="83">
        <f t="shared" ref="BD59:BD62" si="193">IFERROR(BC59/(AY59+AZ59),0)</f>
        <v>0</v>
      </c>
      <c r="BE59" s="39"/>
      <c r="BF59" s="10"/>
      <c r="BG59" s="10"/>
      <c r="BH59" s="10">
        <f t="shared" ref="BH59:BH62" si="194">IFERROR(BG59/(BE59+BF59),0)</f>
        <v>0</v>
      </c>
      <c r="BI59" s="30"/>
      <c r="BJ59" s="83">
        <f t="shared" ref="BJ59:BJ62" si="195">IFERROR(BI59/(BE59+BF59),0)</f>
        <v>0</v>
      </c>
      <c r="BK59" s="39"/>
      <c r="BL59" s="10"/>
      <c r="BM59" s="10"/>
      <c r="BN59" s="10">
        <f t="shared" ref="BN59:BN62" si="196">IFERROR(BM59/(BK59+BL59),0)</f>
        <v>0</v>
      </c>
      <c r="BO59" s="30"/>
      <c r="BP59" s="83">
        <f t="shared" ref="BP59:BP62" si="197">IFERROR(BO59/(BK59+BL59),0)</f>
        <v>0</v>
      </c>
    </row>
    <row r="60" spans="1:68" ht="20.25" customHeight="1" outlineLevel="1" x14ac:dyDescent="0.3">
      <c r="A60" s="154"/>
      <c r="B60" s="139" t="str">
        <v>CNG</v>
      </c>
      <c r="C60" s="39"/>
      <c r="D60" s="10"/>
      <c r="E60" s="10"/>
      <c r="F60" s="10">
        <f t="shared" si="176"/>
        <v>0</v>
      </c>
      <c r="G60" s="30"/>
      <c r="H60" s="83">
        <f t="shared" si="177"/>
        <v>0</v>
      </c>
      <c r="I60" s="39"/>
      <c r="J60" s="10"/>
      <c r="K60" s="10"/>
      <c r="L60" s="10">
        <f t="shared" si="178"/>
        <v>0</v>
      </c>
      <c r="M60" s="30"/>
      <c r="N60" s="83">
        <f t="shared" si="179"/>
        <v>0</v>
      </c>
      <c r="O60" s="39"/>
      <c r="P60" s="10"/>
      <c r="Q60" s="10"/>
      <c r="R60" s="10">
        <f t="shared" si="180"/>
        <v>0</v>
      </c>
      <c r="S60" s="30"/>
      <c r="T60" s="83">
        <f t="shared" si="181"/>
        <v>0</v>
      </c>
      <c r="U60" s="39"/>
      <c r="V60" s="10"/>
      <c r="W60" s="10"/>
      <c r="X60" s="10">
        <f t="shared" si="182"/>
        <v>0</v>
      </c>
      <c r="Y60" s="30"/>
      <c r="Z60" s="83">
        <f t="shared" si="183"/>
        <v>0</v>
      </c>
      <c r="AA60" s="39"/>
      <c r="AB60" s="10"/>
      <c r="AC60" s="10"/>
      <c r="AD60" s="10">
        <f t="shared" si="184"/>
        <v>0</v>
      </c>
      <c r="AE60" s="30"/>
      <c r="AF60" s="83">
        <f t="shared" si="185"/>
        <v>0</v>
      </c>
      <c r="AG60" s="39"/>
      <c r="AH60" s="10"/>
      <c r="AI60" s="10"/>
      <c r="AJ60" s="10">
        <f t="shared" si="186"/>
        <v>0</v>
      </c>
      <c r="AK60" s="30"/>
      <c r="AL60" s="83">
        <f t="shared" si="187"/>
        <v>0</v>
      </c>
      <c r="AM60" s="39"/>
      <c r="AN60" s="10"/>
      <c r="AO60" s="10"/>
      <c r="AP60" s="10">
        <f t="shared" si="188"/>
        <v>0</v>
      </c>
      <c r="AQ60" s="30"/>
      <c r="AR60" s="83">
        <f t="shared" si="189"/>
        <v>0</v>
      </c>
      <c r="AS60" s="39"/>
      <c r="AT60" s="10"/>
      <c r="AU60" s="10"/>
      <c r="AV60" s="10">
        <f t="shared" si="190"/>
        <v>0</v>
      </c>
      <c r="AW60" s="30"/>
      <c r="AX60" s="83">
        <f t="shared" si="191"/>
        <v>0</v>
      </c>
      <c r="AY60" s="39"/>
      <c r="AZ60" s="10"/>
      <c r="BA60" s="10"/>
      <c r="BB60" s="10">
        <f t="shared" si="192"/>
        <v>0</v>
      </c>
      <c r="BC60" s="30"/>
      <c r="BD60" s="83">
        <f t="shared" si="193"/>
        <v>0</v>
      </c>
      <c r="BE60" s="39"/>
      <c r="BF60" s="10"/>
      <c r="BG60" s="10"/>
      <c r="BH60" s="10">
        <f t="shared" si="194"/>
        <v>0</v>
      </c>
      <c r="BI60" s="30"/>
      <c r="BJ60" s="83">
        <f t="shared" si="195"/>
        <v>0</v>
      </c>
      <c r="BK60" s="39"/>
      <c r="BL60" s="10"/>
      <c r="BM60" s="10"/>
      <c r="BN60" s="10">
        <f t="shared" si="196"/>
        <v>0</v>
      </c>
      <c r="BO60" s="30"/>
      <c r="BP60" s="83">
        <f t="shared" si="197"/>
        <v>0</v>
      </c>
    </row>
    <row r="61" spans="1:68" ht="19.5" customHeight="1" outlineLevel="1" x14ac:dyDescent="0.3">
      <c r="A61" s="154"/>
      <c r="B61" s="139" t="str">
        <v>ΒΙΟΜΗΧΑΝΙΚΟΣ</v>
      </c>
      <c r="C61" s="39"/>
      <c r="D61" s="10"/>
      <c r="E61" s="10"/>
      <c r="F61" s="10">
        <f t="shared" si="176"/>
        <v>0</v>
      </c>
      <c r="G61" s="30"/>
      <c r="H61" s="83">
        <f t="shared" si="177"/>
        <v>0</v>
      </c>
      <c r="I61" s="39"/>
      <c r="J61" s="10"/>
      <c r="K61" s="10"/>
      <c r="L61" s="10">
        <f t="shared" si="178"/>
        <v>0</v>
      </c>
      <c r="M61" s="30"/>
      <c r="N61" s="83">
        <f t="shared" si="179"/>
        <v>0</v>
      </c>
      <c r="O61" s="39"/>
      <c r="P61" s="10"/>
      <c r="Q61" s="10"/>
      <c r="R61" s="10">
        <f t="shared" si="180"/>
        <v>0</v>
      </c>
      <c r="S61" s="30"/>
      <c r="T61" s="83">
        <f t="shared" si="181"/>
        <v>0</v>
      </c>
      <c r="U61" s="39"/>
      <c r="V61" s="10"/>
      <c r="W61" s="10"/>
      <c r="X61" s="10">
        <f t="shared" si="182"/>
        <v>0</v>
      </c>
      <c r="Y61" s="30"/>
      <c r="Z61" s="83">
        <f t="shared" si="183"/>
        <v>0</v>
      </c>
      <c r="AA61" s="39"/>
      <c r="AB61" s="10"/>
      <c r="AC61" s="10"/>
      <c r="AD61" s="10">
        <f t="shared" si="184"/>
        <v>0</v>
      </c>
      <c r="AE61" s="30"/>
      <c r="AF61" s="83">
        <f t="shared" si="185"/>
        <v>0</v>
      </c>
      <c r="AG61" s="39"/>
      <c r="AH61" s="10"/>
      <c r="AI61" s="10"/>
      <c r="AJ61" s="10">
        <f t="shared" si="186"/>
        <v>0</v>
      </c>
      <c r="AK61" s="30"/>
      <c r="AL61" s="83">
        <f t="shared" si="187"/>
        <v>0</v>
      </c>
      <c r="AM61" s="39"/>
      <c r="AN61" s="10"/>
      <c r="AO61" s="10"/>
      <c r="AP61" s="10">
        <f t="shared" si="188"/>
        <v>0</v>
      </c>
      <c r="AQ61" s="30"/>
      <c r="AR61" s="83">
        <f t="shared" si="189"/>
        <v>0</v>
      </c>
      <c r="AS61" s="39"/>
      <c r="AT61" s="10"/>
      <c r="AU61" s="10"/>
      <c r="AV61" s="10">
        <f t="shared" si="190"/>
        <v>0</v>
      </c>
      <c r="AW61" s="30"/>
      <c r="AX61" s="83">
        <f t="shared" si="191"/>
        <v>0</v>
      </c>
      <c r="AY61" s="39"/>
      <c r="AZ61" s="10"/>
      <c r="BA61" s="10"/>
      <c r="BB61" s="10">
        <f t="shared" si="192"/>
        <v>0</v>
      </c>
      <c r="BC61" s="30"/>
      <c r="BD61" s="83">
        <f t="shared" si="193"/>
        <v>0</v>
      </c>
      <c r="BE61" s="39"/>
      <c r="BF61" s="10"/>
      <c r="BG61" s="10"/>
      <c r="BH61" s="10">
        <f t="shared" si="194"/>
        <v>0</v>
      </c>
      <c r="BI61" s="30"/>
      <c r="BJ61" s="83">
        <f t="shared" si="195"/>
        <v>0</v>
      </c>
      <c r="BK61" s="39"/>
      <c r="BL61" s="10"/>
      <c r="BM61" s="10"/>
      <c r="BN61" s="10">
        <f t="shared" si="196"/>
        <v>0</v>
      </c>
      <c r="BO61" s="30"/>
      <c r="BP61" s="83">
        <f t="shared" si="197"/>
        <v>0</v>
      </c>
    </row>
    <row r="62" spans="1:68" ht="19.5" customHeight="1" outlineLevel="1" thickBot="1" x14ac:dyDescent="0.35">
      <c r="A62" s="155"/>
      <c r="B62" s="139" t="str">
        <v>ΚΛΙΜΑΤΙΣΜΟΣ / ΣΥΜΠΑΡΑΓΩΓΗ</v>
      </c>
      <c r="C62" s="147"/>
      <c r="D62" s="148"/>
      <c r="E62" s="157"/>
      <c r="F62" s="10">
        <f t="shared" si="176"/>
        <v>0</v>
      </c>
      <c r="G62" s="140"/>
      <c r="H62" s="83">
        <f t="shared" si="177"/>
        <v>0</v>
      </c>
      <c r="I62" s="147"/>
      <c r="J62" s="148"/>
      <c r="K62" s="157"/>
      <c r="L62" s="10">
        <f t="shared" si="178"/>
        <v>0</v>
      </c>
      <c r="M62" s="140"/>
      <c r="N62" s="83">
        <f t="shared" si="179"/>
        <v>0</v>
      </c>
      <c r="O62" s="147"/>
      <c r="P62" s="148"/>
      <c r="Q62" s="157"/>
      <c r="R62" s="10">
        <f t="shared" si="180"/>
        <v>0</v>
      </c>
      <c r="S62" s="140"/>
      <c r="T62" s="83">
        <f t="shared" si="181"/>
        <v>0</v>
      </c>
      <c r="U62" s="147"/>
      <c r="V62" s="148"/>
      <c r="W62" s="157"/>
      <c r="X62" s="10">
        <f t="shared" si="182"/>
        <v>0</v>
      </c>
      <c r="Y62" s="140"/>
      <c r="Z62" s="83">
        <f t="shared" si="183"/>
        <v>0</v>
      </c>
      <c r="AA62" s="147"/>
      <c r="AB62" s="148"/>
      <c r="AC62" s="157"/>
      <c r="AD62" s="10">
        <f t="shared" si="184"/>
        <v>0</v>
      </c>
      <c r="AE62" s="140"/>
      <c r="AF62" s="83">
        <f t="shared" si="185"/>
        <v>0</v>
      </c>
      <c r="AG62" s="147"/>
      <c r="AH62" s="148"/>
      <c r="AI62" s="157"/>
      <c r="AJ62" s="10">
        <f t="shared" si="186"/>
        <v>0</v>
      </c>
      <c r="AK62" s="140"/>
      <c r="AL62" s="83">
        <f t="shared" si="187"/>
        <v>0</v>
      </c>
      <c r="AM62" s="147"/>
      <c r="AN62" s="148"/>
      <c r="AO62" s="157"/>
      <c r="AP62" s="10">
        <f t="shared" si="188"/>
        <v>0</v>
      </c>
      <c r="AQ62" s="140"/>
      <c r="AR62" s="83">
        <f t="shared" si="189"/>
        <v>0</v>
      </c>
      <c r="AS62" s="147"/>
      <c r="AT62" s="148"/>
      <c r="AU62" s="157"/>
      <c r="AV62" s="10">
        <f t="shared" si="190"/>
        <v>0</v>
      </c>
      <c r="AW62" s="140"/>
      <c r="AX62" s="83">
        <f t="shared" si="191"/>
        <v>0</v>
      </c>
      <c r="AY62" s="147"/>
      <c r="AZ62" s="148"/>
      <c r="BA62" s="157"/>
      <c r="BB62" s="10">
        <f t="shared" si="192"/>
        <v>0</v>
      </c>
      <c r="BC62" s="140"/>
      <c r="BD62" s="83">
        <f t="shared" si="193"/>
        <v>0</v>
      </c>
      <c r="BE62" s="147"/>
      <c r="BF62" s="148"/>
      <c r="BG62" s="157"/>
      <c r="BH62" s="10">
        <f t="shared" si="194"/>
        <v>0</v>
      </c>
      <c r="BI62" s="140"/>
      <c r="BJ62" s="83">
        <f t="shared" si="195"/>
        <v>0</v>
      </c>
      <c r="BK62" s="147"/>
      <c r="BL62" s="148"/>
      <c r="BM62" s="157"/>
      <c r="BN62" s="10">
        <f t="shared" si="196"/>
        <v>0</v>
      </c>
      <c r="BO62" s="140"/>
      <c r="BP62" s="83">
        <f t="shared" si="197"/>
        <v>0</v>
      </c>
    </row>
    <row r="63" spans="1:68" ht="18" x14ac:dyDescent="0.3">
      <c r="A63" s="153">
        <v>10</v>
      </c>
      <c r="B63" s="141" t="s">
        <v>40</v>
      </c>
      <c r="C63" s="121">
        <f>SUM(C64:C68)</f>
        <v>0</v>
      </c>
      <c r="D63" s="74">
        <f>SUM(D64:D68)</f>
        <v>0</v>
      </c>
      <c r="E63" s="74">
        <f>SUM(E64:E67)</f>
        <v>0</v>
      </c>
      <c r="F63" s="74">
        <f>IFERROR(E63/(C63+D63),0)</f>
        <v>0</v>
      </c>
      <c r="G63" s="81">
        <f>SUM(G64:G68)</f>
        <v>0</v>
      </c>
      <c r="H63" s="37">
        <f>IFERROR(G63/(C63+D63),0)</f>
        <v>0</v>
      </c>
      <c r="I63" s="121">
        <f>SUM(I64:I68)</f>
        <v>0</v>
      </c>
      <c r="J63" s="74">
        <f>SUM(J64:J68)</f>
        <v>0</v>
      </c>
      <c r="K63" s="74">
        <f>SUM(K64:K67)</f>
        <v>0</v>
      </c>
      <c r="L63" s="74">
        <f>IFERROR(K63/(I63+J63),0)</f>
        <v>0</v>
      </c>
      <c r="M63" s="81">
        <f>SUM(M64:M68)</f>
        <v>0</v>
      </c>
      <c r="N63" s="37">
        <f>IFERROR(M63/(I63+J63),0)</f>
        <v>0</v>
      </c>
      <c r="O63" s="121">
        <f>SUM(O64:O68)</f>
        <v>0</v>
      </c>
      <c r="P63" s="74">
        <f>SUM(P64:P68)</f>
        <v>0</v>
      </c>
      <c r="Q63" s="74">
        <f>SUM(Q64:Q67)</f>
        <v>0</v>
      </c>
      <c r="R63" s="74">
        <f>IFERROR(Q63/(O63+P63),0)</f>
        <v>0</v>
      </c>
      <c r="S63" s="81">
        <f>SUM(S64:S68)</f>
        <v>0</v>
      </c>
      <c r="T63" s="37">
        <f>IFERROR(S63/(O63+P63),0)</f>
        <v>0</v>
      </c>
      <c r="U63" s="121">
        <f>SUM(U64:U68)</f>
        <v>0</v>
      </c>
      <c r="V63" s="74">
        <f>SUM(V64:V68)</f>
        <v>0</v>
      </c>
      <c r="W63" s="74">
        <f>SUM(W64:W67)</f>
        <v>0</v>
      </c>
      <c r="X63" s="74">
        <f>IFERROR(W63/(U63+V63),0)</f>
        <v>0</v>
      </c>
      <c r="Y63" s="81">
        <f>SUM(Y64:Y68)</f>
        <v>0</v>
      </c>
      <c r="Z63" s="37">
        <f>IFERROR(Y63/(U63+V63),0)</f>
        <v>0</v>
      </c>
      <c r="AA63" s="121">
        <f>SUM(AA64:AA68)</f>
        <v>0</v>
      </c>
      <c r="AB63" s="74">
        <f>SUM(AB64:AB68)</f>
        <v>0</v>
      </c>
      <c r="AC63" s="74">
        <f>SUM(AC64:AC67)</f>
        <v>0</v>
      </c>
      <c r="AD63" s="74">
        <f>IFERROR(AC63/(AA63+AB63),0)</f>
        <v>0</v>
      </c>
      <c r="AE63" s="81">
        <f>SUM(AE64:AE68)</f>
        <v>0</v>
      </c>
      <c r="AF63" s="37">
        <f>IFERROR(AE63/(AA63+AB63),0)</f>
        <v>0</v>
      </c>
      <c r="AG63" s="121">
        <f>SUM(AG64:AG68)</f>
        <v>0</v>
      </c>
      <c r="AH63" s="74">
        <f>SUM(AH64:AH68)</f>
        <v>0</v>
      </c>
      <c r="AI63" s="74">
        <f>SUM(AI64:AI67)</f>
        <v>0</v>
      </c>
      <c r="AJ63" s="74">
        <f>IFERROR(AI63/(AG63+AH63),0)</f>
        <v>0</v>
      </c>
      <c r="AK63" s="81">
        <f>SUM(AK64:AK68)</f>
        <v>0</v>
      </c>
      <c r="AL63" s="37">
        <f>IFERROR(AK63/(AG63+AH63),0)</f>
        <v>0</v>
      </c>
      <c r="AM63" s="121">
        <f>SUM(AM64:AM68)</f>
        <v>0</v>
      </c>
      <c r="AN63" s="74">
        <f>SUM(AN64:AN68)</f>
        <v>0</v>
      </c>
      <c r="AO63" s="74">
        <f>SUM(AO64:AO67)</f>
        <v>0</v>
      </c>
      <c r="AP63" s="74">
        <f>IFERROR(AO63/(AM63+AN63),0)</f>
        <v>0</v>
      </c>
      <c r="AQ63" s="81">
        <f>SUM(AQ64:AQ68)</f>
        <v>0</v>
      </c>
      <c r="AR63" s="37">
        <f>IFERROR(AQ63/(AM63+AN63),0)</f>
        <v>0</v>
      </c>
      <c r="AS63" s="121">
        <f>SUM(AS64:AS68)</f>
        <v>0</v>
      </c>
      <c r="AT63" s="74">
        <f>SUM(AT64:AT68)</f>
        <v>0</v>
      </c>
      <c r="AU63" s="74">
        <f>SUM(AU64:AU67)</f>
        <v>0</v>
      </c>
      <c r="AV63" s="74">
        <f>IFERROR(AU63/(AS63+AT63),0)</f>
        <v>0</v>
      </c>
      <c r="AW63" s="81">
        <f>SUM(AW64:AW68)</f>
        <v>0</v>
      </c>
      <c r="AX63" s="37">
        <f>IFERROR(AW63/(AS63+AT63),0)</f>
        <v>0</v>
      </c>
      <c r="AY63" s="121">
        <f>SUM(AY64:AY68)</f>
        <v>0</v>
      </c>
      <c r="AZ63" s="74">
        <f>SUM(AZ64:AZ68)</f>
        <v>0</v>
      </c>
      <c r="BA63" s="74">
        <f>SUM(BA64:BA67)</f>
        <v>0</v>
      </c>
      <c r="BB63" s="74">
        <f>IFERROR(BA63/(AY63+AZ63),0)</f>
        <v>0</v>
      </c>
      <c r="BC63" s="81">
        <f>SUM(BC64:BC68)</f>
        <v>0</v>
      </c>
      <c r="BD63" s="37">
        <f>IFERROR(BC63/(AY63+AZ63),0)</f>
        <v>0</v>
      </c>
      <c r="BE63" s="121">
        <f>SUM(BE64:BE68)</f>
        <v>0</v>
      </c>
      <c r="BF63" s="74">
        <f>SUM(BF64:BF68)</f>
        <v>0</v>
      </c>
      <c r="BG63" s="74">
        <f>SUM(BG64:BG67)</f>
        <v>0</v>
      </c>
      <c r="BH63" s="74">
        <f>IFERROR(BG63/(BE63+BF63),0)</f>
        <v>0</v>
      </c>
      <c r="BI63" s="81">
        <f>SUM(BI64:BI68)</f>
        <v>0</v>
      </c>
      <c r="BJ63" s="37">
        <f>IFERROR(BI63/(BE63+BF63),0)</f>
        <v>0</v>
      </c>
      <c r="BK63" s="121">
        <f>SUM(BK64:BK68)</f>
        <v>0</v>
      </c>
      <c r="BL63" s="74">
        <f>SUM(BL64:BL68)</f>
        <v>0</v>
      </c>
      <c r="BM63" s="74">
        <f>SUM(BM64:BM67)</f>
        <v>0</v>
      </c>
      <c r="BN63" s="74">
        <f>IFERROR(BM63/(BK63+BL63),0)</f>
        <v>0</v>
      </c>
      <c r="BO63" s="81">
        <f>SUM(BO64:BO68)</f>
        <v>0</v>
      </c>
      <c r="BP63" s="37">
        <f>IFERROR(BO63/(BK63+BL63),0)</f>
        <v>0</v>
      </c>
    </row>
    <row r="64" spans="1:68" ht="19.5" customHeight="1" outlineLevel="1" x14ac:dyDescent="0.3">
      <c r="A64" s="154"/>
      <c r="B64" s="139" t="str" cm="1">
        <f t="array" ref="B64:B68">$B$10:$B$14</f>
        <v>ΟΙΚΙΑΚΟΣ</v>
      </c>
      <c r="C64" s="39"/>
      <c r="D64" s="10"/>
      <c r="E64" s="10"/>
      <c r="F64" s="10">
        <f>IFERROR(E64/(C64+D64),0)</f>
        <v>0</v>
      </c>
      <c r="G64" s="30"/>
      <c r="H64" s="83">
        <f>IFERROR(G64/(C64+D64),0)</f>
        <v>0</v>
      </c>
      <c r="I64" s="39"/>
      <c r="J64" s="10"/>
      <c r="K64" s="10"/>
      <c r="L64" s="10">
        <f>IFERROR(K64/(I64+J64),0)</f>
        <v>0</v>
      </c>
      <c r="M64" s="30"/>
      <c r="N64" s="83">
        <f>IFERROR(M64/(I64+J64),0)</f>
        <v>0</v>
      </c>
      <c r="O64" s="39"/>
      <c r="P64" s="10"/>
      <c r="Q64" s="10"/>
      <c r="R64" s="10">
        <f>IFERROR(Q64/(O64+P64),0)</f>
        <v>0</v>
      </c>
      <c r="S64" s="30"/>
      <c r="T64" s="83">
        <f>IFERROR(S64/(O64+P64),0)</f>
        <v>0</v>
      </c>
      <c r="U64" s="39"/>
      <c r="V64" s="10"/>
      <c r="W64" s="10"/>
      <c r="X64" s="10">
        <f>IFERROR(W64/(U64+V64),0)</f>
        <v>0</v>
      </c>
      <c r="Y64" s="30"/>
      <c r="Z64" s="83">
        <f>IFERROR(Y64/(U64+V64),0)</f>
        <v>0</v>
      </c>
      <c r="AA64" s="39"/>
      <c r="AB64" s="10"/>
      <c r="AC64" s="10"/>
      <c r="AD64" s="10">
        <f>IFERROR(AC64/(AA64+AB64),0)</f>
        <v>0</v>
      </c>
      <c r="AE64" s="30"/>
      <c r="AF64" s="83">
        <f>IFERROR(AE64/(AA64+AB64),0)</f>
        <v>0</v>
      </c>
      <c r="AG64" s="39"/>
      <c r="AH64" s="10"/>
      <c r="AI64" s="10"/>
      <c r="AJ64" s="10">
        <f>IFERROR(AI64/(AG64+AH64),0)</f>
        <v>0</v>
      </c>
      <c r="AK64" s="30"/>
      <c r="AL64" s="83">
        <f>IFERROR(AK64/(AG64+AH64),0)</f>
        <v>0</v>
      </c>
      <c r="AM64" s="39"/>
      <c r="AN64" s="10"/>
      <c r="AO64" s="10"/>
      <c r="AP64" s="10">
        <f>IFERROR(AO64/(AM64+AN64),0)</f>
        <v>0</v>
      </c>
      <c r="AQ64" s="30"/>
      <c r="AR64" s="83">
        <f>IFERROR(AQ64/(AM64+AN64),0)</f>
        <v>0</v>
      </c>
      <c r="AS64" s="39"/>
      <c r="AT64" s="10"/>
      <c r="AU64" s="10"/>
      <c r="AV64" s="10">
        <f>IFERROR(AU64/(AS64+AT64),0)</f>
        <v>0</v>
      </c>
      <c r="AW64" s="30"/>
      <c r="AX64" s="83">
        <f>IFERROR(AW64/(AS64+AT64),0)</f>
        <v>0</v>
      </c>
      <c r="AY64" s="39"/>
      <c r="AZ64" s="10"/>
      <c r="BA64" s="10"/>
      <c r="BB64" s="10">
        <f>IFERROR(BA64/(AY64+AZ64),0)</f>
        <v>0</v>
      </c>
      <c r="BC64" s="30"/>
      <c r="BD64" s="83">
        <f>IFERROR(BC64/(AY64+AZ64),0)</f>
        <v>0</v>
      </c>
      <c r="BE64" s="39"/>
      <c r="BF64" s="10"/>
      <c r="BG64" s="10"/>
      <c r="BH64" s="10">
        <f>IFERROR(BG64/(BE64+BF64),0)</f>
        <v>0</v>
      </c>
      <c r="BI64" s="30"/>
      <c r="BJ64" s="83">
        <f>IFERROR(BI64/(BE64+BF64),0)</f>
        <v>0</v>
      </c>
      <c r="BK64" s="39"/>
      <c r="BL64" s="10"/>
      <c r="BM64" s="10"/>
      <c r="BN64" s="10">
        <f>IFERROR(BM64/(BK64+BL64),0)</f>
        <v>0</v>
      </c>
      <c r="BO64" s="30"/>
      <c r="BP64" s="83">
        <f>IFERROR(BO64/(BK64+BL64),0)</f>
        <v>0</v>
      </c>
    </row>
    <row r="65" spans="1:68" ht="19.5" customHeight="1" outlineLevel="1" x14ac:dyDescent="0.3">
      <c r="A65" s="154"/>
      <c r="B65" s="139" t="str">
        <v>ΕΜΠΟΡΙΚΟΣ</v>
      </c>
      <c r="C65" s="39"/>
      <c r="D65" s="10"/>
      <c r="E65" s="10"/>
      <c r="F65" s="10">
        <f t="shared" ref="F65:F68" si="198">IFERROR(E65/(C65+D65),0)</f>
        <v>0</v>
      </c>
      <c r="G65" s="30"/>
      <c r="H65" s="83">
        <f>IFERROR(#REF!/(C65+D65),0)</f>
        <v>0</v>
      </c>
      <c r="I65" s="39"/>
      <c r="J65" s="10"/>
      <c r="K65" s="10"/>
      <c r="L65" s="10">
        <f t="shared" ref="L65:L68" si="199">IFERROR(K65/(I65+J65),0)</f>
        <v>0</v>
      </c>
      <c r="M65" s="30"/>
      <c r="N65" s="83">
        <f>IFERROR(#REF!/(I65+J65),0)</f>
        <v>0</v>
      </c>
      <c r="O65" s="39"/>
      <c r="P65" s="10"/>
      <c r="Q65" s="10"/>
      <c r="R65" s="10">
        <f t="shared" ref="R65:R68" si="200">IFERROR(Q65/(O65+P65),0)</f>
        <v>0</v>
      </c>
      <c r="S65" s="30"/>
      <c r="T65" s="83">
        <f>IFERROR(#REF!/(O65+P65),0)</f>
        <v>0</v>
      </c>
      <c r="U65" s="39"/>
      <c r="V65" s="10"/>
      <c r="W65" s="10"/>
      <c r="X65" s="10">
        <f t="shared" ref="X65:X68" si="201">IFERROR(W65/(U65+V65),0)</f>
        <v>0</v>
      </c>
      <c r="Y65" s="30"/>
      <c r="Z65" s="83">
        <f>IFERROR(#REF!/(U65+V65),0)</f>
        <v>0</v>
      </c>
      <c r="AA65" s="39"/>
      <c r="AB65" s="10"/>
      <c r="AC65" s="10"/>
      <c r="AD65" s="10">
        <f t="shared" ref="AD65:AD68" si="202">IFERROR(AC65/(AA65+AB65),0)</f>
        <v>0</v>
      </c>
      <c r="AE65" s="30"/>
      <c r="AF65" s="83">
        <f>IFERROR(#REF!/(AA65+AB65),0)</f>
        <v>0</v>
      </c>
      <c r="AG65" s="39"/>
      <c r="AH65" s="10"/>
      <c r="AI65" s="10"/>
      <c r="AJ65" s="10">
        <f t="shared" ref="AJ65:AJ68" si="203">IFERROR(AI65/(AG65+AH65),0)</f>
        <v>0</v>
      </c>
      <c r="AK65" s="30"/>
      <c r="AL65" s="83">
        <f>IFERROR(#REF!/(AG65+AH65),0)</f>
        <v>0</v>
      </c>
      <c r="AM65" s="39"/>
      <c r="AN65" s="10"/>
      <c r="AO65" s="10"/>
      <c r="AP65" s="10">
        <f t="shared" ref="AP65:AP68" si="204">IFERROR(AO65/(AM65+AN65),0)</f>
        <v>0</v>
      </c>
      <c r="AQ65" s="30"/>
      <c r="AR65" s="83">
        <f>IFERROR(#REF!/(AM65+AN65),0)</f>
        <v>0</v>
      </c>
      <c r="AS65" s="39"/>
      <c r="AT65" s="10"/>
      <c r="AU65" s="10"/>
      <c r="AV65" s="10">
        <f t="shared" ref="AV65:AV68" si="205">IFERROR(AU65/(AS65+AT65),0)</f>
        <v>0</v>
      </c>
      <c r="AW65" s="30"/>
      <c r="AX65" s="83">
        <f>IFERROR(#REF!/(AS65+AT65),0)</f>
        <v>0</v>
      </c>
      <c r="AY65" s="39"/>
      <c r="AZ65" s="10"/>
      <c r="BA65" s="10"/>
      <c r="BB65" s="10">
        <f t="shared" ref="BB65:BB68" si="206">IFERROR(BA65/(AY65+AZ65),0)</f>
        <v>0</v>
      </c>
      <c r="BC65" s="30"/>
      <c r="BD65" s="83">
        <f>IFERROR(#REF!/(AY65+AZ65),0)</f>
        <v>0</v>
      </c>
      <c r="BE65" s="39"/>
      <c r="BF65" s="10"/>
      <c r="BG65" s="10"/>
      <c r="BH65" s="10">
        <f t="shared" ref="BH65:BH68" si="207">IFERROR(BG65/(BE65+BF65),0)</f>
        <v>0</v>
      </c>
      <c r="BI65" s="30"/>
      <c r="BJ65" s="83">
        <f>IFERROR(#REF!/(BE65+BF65),0)</f>
        <v>0</v>
      </c>
      <c r="BK65" s="39"/>
      <c r="BL65" s="10"/>
      <c r="BM65" s="10"/>
      <c r="BN65" s="10">
        <f t="shared" ref="BN65:BN68" si="208">IFERROR(BM65/(BK65+BL65),0)</f>
        <v>0</v>
      </c>
      <c r="BO65" s="30"/>
      <c r="BP65" s="83">
        <f>IFERROR(#REF!/(BK65+BL65),0)</f>
        <v>0</v>
      </c>
    </row>
    <row r="66" spans="1:68" ht="19.5" customHeight="1" outlineLevel="1" x14ac:dyDescent="0.3">
      <c r="A66" s="154"/>
      <c r="B66" s="139" t="str">
        <v>CNG</v>
      </c>
      <c r="C66" s="39"/>
      <c r="D66" s="10"/>
      <c r="E66" s="10"/>
      <c r="F66" s="10">
        <f t="shared" si="198"/>
        <v>0</v>
      </c>
      <c r="H66" s="83">
        <f>IFERROR(G65/(C66+D66),0)</f>
        <v>0</v>
      </c>
      <c r="I66" s="39"/>
      <c r="J66" s="10"/>
      <c r="K66" s="10"/>
      <c r="L66" s="10">
        <f t="shared" si="199"/>
        <v>0</v>
      </c>
      <c r="N66" s="83">
        <f>IFERROR(M65/(I66+J66),0)</f>
        <v>0</v>
      </c>
      <c r="O66" s="39"/>
      <c r="P66" s="10"/>
      <c r="Q66" s="10"/>
      <c r="R66" s="10">
        <f t="shared" si="200"/>
        <v>0</v>
      </c>
      <c r="T66" s="83">
        <f>IFERROR(S65/(O66+P66),0)</f>
        <v>0</v>
      </c>
      <c r="U66" s="39"/>
      <c r="V66" s="10"/>
      <c r="W66" s="10"/>
      <c r="X66" s="10">
        <f t="shared" si="201"/>
        <v>0</v>
      </c>
      <c r="Z66" s="83">
        <f>IFERROR(Y65/(U66+V66),0)</f>
        <v>0</v>
      </c>
      <c r="AA66" s="39"/>
      <c r="AB66" s="10"/>
      <c r="AC66" s="10"/>
      <c r="AD66" s="10">
        <f t="shared" si="202"/>
        <v>0</v>
      </c>
      <c r="AF66" s="83">
        <f>IFERROR(AE65/(AA66+AB66),0)</f>
        <v>0</v>
      </c>
      <c r="AG66" s="39"/>
      <c r="AH66" s="10"/>
      <c r="AI66" s="10"/>
      <c r="AJ66" s="10">
        <f t="shared" si="203"/>
        <v>0</v>
      </c>
      <c r="AL66" s="83">
        <f>IFERROR(AK65/(AG66+AH66),0)</f>
        <v>0</v>
      </c>
      <c r="AM66" s="39"/>
      <c r="AN66" s="10"/>
      <c r="AO66" s="10"/>
      <c r="AP66" s="10">
        <f t="shared" si="204"/>
        <v>0</v>
      </c>
      <c r="AR66" s="83">
        <f>IFERROR(AQ65/(AM66+AN66),0)</f>
        <v>0</v>
      </c>
      <c r="AS66" s="39"/>
      <c r="AT66" s="10"/>
      <c r="AU66" s="10"/>
      <c r="AV66" s="10">
        <f t="shared" si="205"/>
        <v>0</v>
      </c>
      <c r="AX66" s="83">
        <f>IFERROR(AW65/(AS66+AT66),0)</f>
        <v>0</v>
      </c>
      <c r="AY66" s="39"/>
      <c r="AZ66" s="10"/>
      <c r="BA66" s="10"/>
      <c r="BB66" s="10">
        <f t="shared" si="206"/>
        <v>0</v>
      </c>
      <c r="BD66" s="83">
        <f>IFERROR(BC65/(AY66+AZ66),0)</f>
        <v>0</v>
      </c>
      <c r="BE66" s="39"/>
      <c r="BF66" s="10"/>
      <c r="BG66" s="10"/>
      <c r="BH66" s="10">
        <f t="shared" si="207"/>
        <v>0</v>
      </c>
      <c r="BJ66" s="83">
        <f>IFERROR(BI65/(BE66+BF66),0)</f>
        <v>0</v>
      </c>
      <c r="BK66" s="39"/>
      <c r="BL66" s="10"/>
      <c r="BM66" s="10"/>
      <c r="BN66" s="10">
        <f t="shared" si="208"/>
        <v>0</v>
      </c>
      <c r="BP66" s="83">
        <f>IFERROR(BO65/(BK66+BL66),0)</f>
        <v>0</v>
      </c>
    </row>
    <row r="67" spans="1:68" ht="19.5" customHeight="1" outlineLevel="1" x14ac:dyDescent="0.3">
      <c r="A67" s="154"/>
      <c r="B67" s="139" t="str">
        <v>ΒΙΟΜΗΧΑΝΙΚΟΣ</v>
      </c>
      <c r="C67" s="39"/>
      <c r="D67" s="10"/>
      <c r="E67" s="10"/>
      <c r="F67" s="10">
        <f t="shared" si="198"/>
        <v>0</v>
      </c>
      <c r="G67"/>
      <c r="H67" s="83">
        <f>IFERROR(#REF!/(C67+D67),0)</f>
        <v>0</v>
      </c>
      <c r="I67" s="39"/>
      <c r="J67" s="10"/>
      <c r="K67" s="10"/>
      <c r="L67" s="10">
        <f t="shared" si="199"/>
        <v>0</v>
      </c>
      <c r="M67"/>
      <c r="N67" s="83">
        <f>IFERROR(#REF!/(I67+J67),0)</f>
        <v>0</v>
      </c>
      <c r="O67" s="39"/>
      <c r="P67" s="10"/>
      <c r="Q67" s="10"/>
      <c r="R67" s="10">
        <f t="shared" si="200"/>
        <v>0</v>
      </c>
      <c r="S67"/>
      <c r="T67" s="83">
        <f>IFERROR(#REF!/(O67+P67),0)</f>
        <v>0</v>
      </c>
      <c r="U67" s="39"/>
      <c r="V67" s="10"/>
      <c r="W67" s="10"/>
      <c r="X67" s="10">
        <f t="shared" si="201"/>
        <v>0</v>
      </c>
      <c r="Y67"/>
      <c r="Z67" s="83">
        <f>IFERROR(#REF!/(U67+V67),0)</f>
        <v>0</v>
      </c>
      <c r="AA67" s="39"/>
      <c r="AB67" s="10"/>
      <c r="AC67" s="10"/>
      <c r="AD67" s="10">
        <f t="shared" si="202"/>
        <v>0</v>
      </c>
      <c r="AE67"/>
      <c r="AF67" s="83">
        <f>IFERROR(#REF!/(AA67+AB67),0)</f>
        <v>0</v>
      </c>
      <c r="AG67" s="39"/>
      <c r="AH67" s="10"/>
      <c r="AI67" s="10"/>
      <c r="AJ67" s="10">
        <f t="shared" si="203"/>
        <v>0</v>
      </c>
      <c r="AK67"/>
      <c r="AL67" s="83">
        <f>IFERROR(#REF!/(AG67+AH67),0)</f>
        <v>0</v>
      </c>
      <c r="AM67" s="39"/>
      <c r="AN67" s="10"/>
      <c r="AO67" s="10"/>
      <c r="AP67" s="10">
        <f t="shared" si="204"/>
        <v>0</v>
      </c>
      <c r="AQ67"/>
      <c r="AR67" s="83">
        <f>IFERROR(#REF!/(AM67+AN67),0)</f>
        <v>0</v>
      </c>
      <c r="AS67" s="39"/>
      <c r="AT67" s="10"/>
      <c r="AU67" s="10"/>
      <c r="AV67" s="10">
        <f t="shared" si="205"/>
        <v>0</v>
      </c>
      <c r="AW67"/>
      <c r="AX67" s="83">
        <f>IFERROR(#REF!/(AS67+AT67),0)</f>
        <v>0</v>
      </c>
      <c r="AY67" s="39"/>
      <c r="AZ67" s="10"/>
      <c r="BA67" s="10"/>
      <c r="BB67" s="10">
        <f t="shared" si="206"/>
        <v>0</v>
      </c>
      <c r="BC67"/>
      <c r="BD67" s="83">
        <f>IFERROR(#REF!/(AY67+AZ67),0)</f>
        <v>0</v>
      </c>
      <c r="BE67" s="39"/>
      <c r="BF67" s="10"/>
      <c r="BG67" s="10"/>
      <c r="BH67" s="10">
        <f t="shared" si="207"/>
        <v>0</v>
      </c>
      <c r="BI67"/>
      <c r="BJ67" s="83">
        <f>IFERROR(#REF!/(BE67+BF67),0)</f>
        <v>0</v>
      </c>
      <c r="BK67" s="39"/>
      <c r="BL67" s="10"/>
      <c r="BM67" s="10"/>
      <c r="BN67" s="10">
        <f t="shared" si="208"/>
        <v>0</v>
      </c>
      <c r="BO67"/>
      <c r="BP67" s="83">
        <f>IFERROR(#REF!/(BK67+BL67),0)</f>
        <v>0</v>
      </c>
    </row>
    <row r="68" spans="1:68" ht="19.5" customHeight="1" outlineLevel="1" thickBot="1" x14ac:dyDescent="0.35">
      <c r="A68" s="155"/>
      <c r="B68" s="139" t="str">
        <v>ΚΛΙΜΑΤΙΣΜΟΣ / ΣΥΜΠΑΡΑΓΩΓΗ</v>
      </c>
      <c r="C68" s="147"/>
      <c r="D68" s="148"/>
      <c r="E68" s="157"/>
      <c r="F68" s="10">
        <f t="shared" si="198"/>
        <v>0</v>
      </c>
      <c r="G68" s="140"/>
      <c r="H68" s="83">
        <f t="shared" ref="H68" si="209">IFERROR(G68/(C68+D68),0)</f>
        <v>0</v>
      </c>
      <c r="I68" s="147"/>
      <c r="J68" s="148"/>
      <c r="K68" s="157"/>
      <c r="L68" s="10">
        <f t="shared" si="199"/>
        <v>0</v>
      </c>
      <c r="M68" s="140"/>
      <c r="N68" s="83">
        <f t="shared" ref="N68" si="210">IFERROR(M68/(I68+J68),0)</f>
        <v>0</v>
      </c>
      <c r="O68" s="147"/>
      <c r="P68" s="148"/>
      <c r="Q68" s="157"/>
      <c r="R68" s="10">
        <f t="shared" si="200"/>
        <v>0</v>
      </c>
      <c r="S68" s="140"/>
      <c r="T68" s="83">
        <f t="shared" ref="T68" si="211">IFERROR(S68/(O68+P68),0)</f>
        <v>0</v>
      </c>
      <c r="U68" s="147"/>
      <c r="V68" s="148"/>
      <c r="W68" s="157"/>
      <c r="X68" s="10">
        <f t="shared" si="201"/>
        <v>0</v>
      </c>
      <c r="Y68" s="140"/>
      <c r="Z68" s="83">
        <f t="shared" ref="Z68" si="212">IFERROR(Y68/(U68+V68),0)</f>
        <v>0</v>
      </c>
      <c r="AA68" s="147"/>
      <c r="AB68" s="148"/>
      <c r="AC68" s="157"/>
      <c r="AD68" s="10">
        <f t="shared" si="202"/>
        <v>0</v>
      </c>
      <c r="AE68" s="140"/>
      <c r="AF68" s="83">
        <f t="shared" ref="AF68" si="213">IFERROR(AE68/(AA68+AB68),0)</f>
        <v>0</v>
      </c>
      <c r="AG68" s="147"/>
      <c r="AH68" s="148"/>
      <c r="AI68" s="157"/>
      <c r="AJ68" s="10">
        <f t="shared" si="203"/>
        <v>0</v>
      </c>
      <c r="AK68" s="140"/>
      <c r="AL68" s="83">
        <f t="shared" ref="AL68" si="214">IFERROR(AK68/(AG68+AH68),0)</f>
        <v>0</v>
      </c>
      <c r="AM68" s="147"/>
      <c r="AN68" s="148"/>
      <c r="AO68" s="157"/>
      <c r="AP68" s="10">
        <f t="shared" si="204"/>
        <v>0</v>
      </c>
      <c r="AQ68" s="140"/>
      <c r="AR68" s="83">
        <f t="shared" ref="AR68" si="215">IFERROR(AQ68/(AM68+AN68),0)</f>
        <v>0</v>
      </c>
      <c r="AS68" s="147"/>
      <c r="AT68" s="148"/>
      <c r="AU68" s="157"/>
      <c r="AV68" s="10">
        <f t="shared" si="205"/>
        <v>0</v>
      </c>
      <c r="AW68" s="140"/>
      <c r="AX68" s="83">
        <f t="shared" ref="AX68" si="216">IFERROR(AW68/(AS68+AT68),0)</f>
        <v>0</v>
      </c>
      <c r="AY68" s="147"/>
      <c r="AZ68" s="148"/>
      <c r="BA68" s="157"/>
      <c r="BB68" s="10">
        <f t="shared" si="206"/>
        <v>0</v>
      </c>
      <c r="BC68" s="140"/>
      <c r="BD68" s="83">
        <f t="shared" ref="BD68" si="217">IFERROR(BC68/(AY68+AZ68),0)</f>
        <v>0</v>
      </c>
      <c r="BE68" s="147"/>
      <c r="BF68" s="148"/>
      <c r="BG68" s="157"/>
      <c r="BH68" s="10">
        <f t="shared" si="207"/>
        <v>0</v>
      </c>
      <c r="BI68" s="140"/>
      <c r="BJ68" s="83">
        <f t="shared" ref="BJ68" si="218">IFERROR(BI68/(BE68+BF68),0)</f>
        <v>0</v>
      </c>
      <c r="BK68" s="147"/>
      <c r="BL68" s="148"/>
      <c r="BM68" s="157"/>
      <c r="BN68" s="10">
        <f t="shared" si="208"/>
        <v>0</v>
      </c>
      <c r="BO68" s="140"/>
      <c r="BP68" s="83">
        <f t="shared" ref="BP68" si="219">IFERROR(BO68/(BK68+BL68),0)</f>
        <v>0</v>
      </c>
    </row>
    <row r="69" spans="1:68" ht="36" outlineLevel="1" x14ac:dyDescent="0.3">
      <c r="A69" s="153">
        <v>11</v>
      </c>
      <c r="B69" s="141" t="s">
        <v>41</v>
      </c>
      <c r="C69" s="121">
        <f>SUM(C70:C74)</f>
        <v>0</v>
      </c>
      <c r="D69" s="74">
        <f>SUM(D70:D74)</f>
        <v>0</v>
      </c>
      <c r="E69" s="74">
        <f>SUM(E70:E73)</f>
        <v>0</v>
      </c>
      <c r="F69" s="74">
        <f>IFERROR(E69/(C69+D69),0)</f>
        <v>0</v>
      </c>
      <c r="G69" s="81">
        <f>SUM(G70:G74)</f>
        <v>0</v>
      </c>
      <c r="H69" s="37">
        <f>IFERROR(G69/(C69+D69),0)</f>
        <v>0</v>
      </c>
      <c r="I69" s="121">
        <f>SUM(I70:I74)</f>
        <v>0</v>
      </c>
      <c r="J69" s="74">
        <f>SUM(J70:J74)</f>
        <v>0</v>
      </c>
      <c r="K69" s="74">
        <f>SUM(K70:K73)</f>
        <v>0</v>
      </c>
      <c r="L69" s="74">
        <f>IFERROR(K69/(I69+J69),0)</f>
        <v>0</v>
      </c>
      <c r="M69" s="81">
        <f>SUM(M70:M74)</f>
        <v>0</v>
      </c>
      <c r="N69" s="37">
        <f>IFERROR(M69/(I69+J69),0)</f>
        <v>0</v>
      </c>
      <c r="O69" s="121">
        <f>SUM(O70:O74)</f>
        <v>0</v>
      </c>
      <c r="P69" s="74">
        <f>SUM(P70:P74)</f>
        <v>0</v>
      </c>
      <c r="Q69" s="74">
        <f>SUM(Q70:Q73)</f>
        <v>0</v>
      </c>
      <c r="R69" s="74">
        <f>IFERROR(Q69/(O69+P69),0)</f>
        <v>0</v>
      </c>
      <c r="S69" s="81">
        <f>SUM(S70:S74)</f>
        <v>0</v>
      </c>
      <c r="T69" s="37">
        <f>IFERROR(S69/(O69+P69),0)</f>
        <v>0</v>
      </c>
      <c r="U69" s="121">
        <f>SUM(U70:U74)</f>
        <v>0</v>
      </c>
      <c r="V69" s="74">
        <f>SUM(V70:V74)</f>
        <v>0</v>
      </c>
      <c r="W69" s="74">
        <f>SUM(W70:W73)</f>
        <v>0</v>
      </c>
      <c r="X69" s="74">
        <f>IFERROR(W69/(U69+V69),0)</f>
        <v>0</v>
      </c>
      <c r="Y69" s="81">
        <f>SUM(Y70:Y74)</f>
        <v>0</v>
      </c>
      <c r="Z69" s="37">
        <f>IFERROR(Y69/(U69+V69),0)</f>
        <v>0</v>
      </c>
      <c r="AA69" s="121">
        <f>SUM(AA70:AA74)</f>
        <v>0</v>
      </c>
      <c r="AB69" s="74">
        <f>SUM(AB70:AB74)</f>
        <v>0</v>
      </c>
      <c r="AC69" s="74">
        <f>SUM(AC70:AC73)</f>
        <v>0</v>
      </c>
      <c r="AD69" s="74">
        <f>IFERROR(AC69/(AA69+AB69),0)</f>
        <v>0</v>
      </c>
      <c r="AE69" s="81">
        <f>SUM(AE70:AE74)</f>
        <v>0</v>
      </c>
      <c r="AF69" s="37">
        <f>IFERROR(AE69/(AA69+AB69),0)</f>
        <v>0</v>
      </c>
      <c r="AG69" s="121">
        <f>SUM(AG70:AG74)</f>
        <v>0</v>
      </c>
      <c r="AH69" s="74">
        <f>SUM(AH70:AH74)</f>
        <v>0</v>
      </c>
      <c r="AI69" s="74">
        <f>SUM(AI70:AI73)</f>
        <v>0</v>
      </c>
      <c r="AJ69" s="74">
        <f>IFERROR(AI69/(AG69+AH69),0)</f>
        <v>0</v>
      </c>
      <c r="AK69" s="81">
        <f>SUM(AK70:AK74)</f>
        <v>0</v>
      </c>
      <c r="AL69" s="37">
        <f>IFERROR(AK69/(AG69+AH69),0)</f>
        <v>0</v>
      </c>
      <c r="AM69" s="121">
        <f>SUM(AM70:AM74)</f>
        <v>0</v>
      </c>
      <c r="AN69" s="74">
        <f>SUM(AN70:AN74)</f>
        <v>0</v>
      </c>
      <c r="AO69" s="74">
        <f>SUM(AO70:AO73)</f>
        <v>0</v>
      </c>
      <c r="AP69" s="74">
        <f>IFERROR(AO69/(AM69+AN69),0)</f>
        <v>0</v>
      </c>
      <c r="AQ69" s="81">
        <f>SUM(AQ70:AQ74)</f>
        <v>0</v>
      </c>
      <c r="AR69" s="37">
        <f>IFERROR(AQ69/(AM69+AN69),0)</f>
        <v>0</v>
      </c>
      <c r="AS69" s="121">
        <f>SUM(AS70:AS74)</f>
        <v>0</v>
      </c>
      <c r="AT69" s="74">
        <f>SUM(AT70:AT74)</f>
        <v>0</v>
      </c>
      <c r="AU69" s="74">
        <f>SUM(AU70:AU73)</f>
        <v>0</v>
      </c>
      <c r="AV69" s="74">
        <f>IFERROR(AU69/(AS69+AT69),0)</f>
        <v>0</v>
      </c>
      <c r="AW69" s="81">
        <f>SUM(AW70:AW74)</f>
        <v>0</v>
      </c>
      <c r="AX69" s="37">
        <f>IFERROR(AW69/(AS69+AT69),0)</f>
        <v>0</v>
      </c>
      <c r="AY69" s="121">
        <f>SUM(AY70:AY74)</f>
        <v>0</v>
      </c>
      <c r="AZ69" s="74">
        <f>SUM(AZ70:AZ74)</f>
        <v>0</v>
      </c>
      <c r="BA69" s="74">
        <f>SUM(BA70:BA73)</f>
        <v>0</v>
      </c>
      <c r="BB69" s="74">
        <f>IFERROR(BA69/(AY69+AZ69),0)</f>
        <v>0</v>
      </c>
      <c r="BC69" s="81">
        <f>SUM(BC70:BC74)</f>
        <v>0</v>
      </c>
      <c r="BD69" s="37">
        <f>IFERROR(BC69/(AY69+AZ69),0)</f>
        <v>0</v>
      </c>
      <c r="BE69" s="121">
        <f>SUM(BE70:BE74)</f>
        <v>0</v>
      </c>
      <c r="BF69" s="74">
        <f>SUM(BF70:BF74)</f>
        <v>0</v>
      </c>
      <c r="BG69" s="74">
        <f>SUM(BG70:BG73)</f>
        <v>0</v>
      </c>
      <c r="BH69" s="74">
        <f>IFERROR(BG69/(BE69+BF69),0)</f>
        <v>0</v>
      </c>
      <c r="BI69" s="81">
        <f>SUM(BI70:BI74)</f>
        <v>0</v>
      </c>
      <c r="BJ69" s="37">
        <f>IFERROR(BI69/(BE69+BF69),0)</f>
        <v>0</v>
      </c>
      <c r="BK69" s="121">
        <f>SUM(BK70:BK74)</f>
        <v>0</v>
      </c>
      <c r="BL69" s="74">
        <f>SUM(BL70:BL74)</f>
        <v>0</v>
      </c>
      <c r="BM69" s="74">
        <f>SUM(BM70:BM73)</f>
        <v>0</v>
      </c>
      <c r="BN69" s="74">
        <f>IFERROR(BM69/(BK69+BL69),0)</f>
        <v>0</v>
      </c>
      <c r="BO69" s="81">
        <f>SUM(BO70:BO74)</f>
        <v>0</v>
      </c>
      <c r="BP69" s="37">
        <f>IFERROR(BO69/(BK69+BL69),0)</f>
        <v>0</v>
      </c>
    </row>
    <row r="70" spans="1:68" ht="19.5" customHeight="1" outlineLevel="1" x14ac:dyDescent="0.3">
      <c r="A70" s="154"/>
      <c r="B70" s="139" t="str" cm="1">
        <f t="array" ref="B70:B74">$B$10:$B$14</f>
        <v>ΟΙΚΙΑΚΟΣ</v>
      </c>
      <c r="C70" s="39"/>
      <c r="D70" s="10"/>
      <c r="E70" s="10"/>
      <c r="F70" s="10">
        <f>IFERROR(E70/(C70+D70),0)</f>
        <v>0</v>
      </c>
      <c r="G70" s="30"/>
      <c r="H70" s="83">
        <f>IFERROR(G70/(C70+D70),0)</f>
        <v>0</v>
      </c>
      <c r="I70" s="39"/>
      <c r="J70" s="10"/>
      <c r="K70" s="10"/>
      <c r="L70" s="10">
        <f>IFERROR(K70/(I70+J70),0)</f>
        <v>0</v>
      </c>
      <c r="M70" s="30"/>
      <c r="N70" s="83">
        <f>IFERROR(M70/(I70+J70),0)</f>
        <v>0</v>
      </c>
      <c r="O70" s="39"/>
      <c r="P70" s="10"/>
      <c r="Q70" s="10"/>
      <c r="R70" s="10">
        <f>IFERROR(Q70/(O70+P70),0)</f>
        <v>0</v>
      </c>
      <c r="S70" s="30"/>
      <c r="T70" s="83">
        <f>IFERROR(S70/(O70+P70),0)</f>
        <v>0</v>
      </c>
      <c r="U70" s="39"/>
      <c r="V70" s="10"/>
      <c r="W70" s="10"/>
      <c r="X70" s="10">
        <f>IFERROR(W70/(U70+V70),0)</f>
        <v>0</v>
      </c>
      <c r="Y70" s="30"/>
      <c r="Z70" s="83">
        <f>IFERROR(Y70/(U70+V70),0)</f>
        <v>0</v>
      </c>
      <c r="AA70" s="39"/>
      <c r="AB70" s="10"/>
      <c r="AC70" s="10"/>
      <c r="AD70" s="10">
        <f>IFERROR(AC70/(AA70+AB70),0)</f>
        <v>0</v>
      </c>
      <c r="AE70" s="30"/>
      <c r="AF70" s="83">
        <f>IFERROR(AE70/(AA70+AB70),0)</f>
        <v>0</v>
      </c>
      <c r="AG70" s="39"/>
      <c r="AH70" s="10"/>
      <c r="AI70" s="10"/>
      <c r="AJ70" s="10">
        <f>IFERROR(AI70/(AG70+AH70),0)</f>
        <v>0</v>
      </c>
      <c r="AK70" s="30"/>
      <c r="AL70" s="83">
        <f>IFERROR(AK70/(AG70+AH70),0)</f>
        <v>0</v>
      </c>
      <c r="AM70" s="39"/>
      <c r="AN70" s="10"/>
      <c r="AO70" s="10"/>
      <c r="AP70" s="10">
        <f>IFERROR(AO70/(AM70+AN70),0)</f>
        <v>0</v>
      </c>
      <c r="AQ70" s="30"/>
      <c r="AR70" s="83">
        <f>IFERROR(AQ70/(AM70+AN70),0)</f>
        <v>0</v>
      </c>
      <c r="AS70" s="39"/>
      <c r="AT70" s="10"/>
      <c r="AU70" s="10"/>
      <c r="AV70" s="10">
        <f>IFERROR(AU70/(AS70+AT70),0)</f>
        <v>0</v>
      </c>
      <c r="AW70" s="30"/>
      <c r="AX70" s="83">
        <f>IFERROR(AW70/(AS70+AT70),0)</f>
        <v>0</v>
      </c>
      <c r="AY70" s="39"/>
      <c r="AZ70" s="10"/>
      <c r="BA70" s="10"/>
      <c r="BB70" s="10">
        <f>IFERROR(BA70/(AY70+AZ70),0)</f>
        <v>0</v>
      </c>
      <c r="BC70" s="30"/>
      <c r="BD70" s="83">
        <f>IFERROR(BC70/(AY70+AZ70),0)</f>
        <v>0</v>
      </c>
      <c r="BE70" s="39"/>
      <c r="BF70" s="10"/>
      <c r="BG70" s="10"/>
      <c r="BH70" s="10">
        <f>IFERROR(BG70/(BE70+BF70),0)</f>
        <v>0</v>
      </c>
      <c r="BI70" s="30"/>
      <c r="BJ70" s="83">
        <f>IFERROR(BI70/(BE70+BF70),0)</f>
        <v>0</v>
      </c>
      <c r="BK70" s="39"/>
      <c r="BL70" s="10"/>
      <c r="BM70" s="10"/>
      <c r="BN70" s="10">
        <f>IFERROR(BM70/(BK70+BL70),0)</f>
        <v>0</v>
      </c>
      <c r="BO70" s="30"/>
      <c r="BP70" s="83">
        <f>IFERROR(BO70/(BK70+BL70),0)</f>
        <v>0</v>
      </c>
    </row>
    <row r="71" spans="1:68" ht="19.5" customHeight="1" outlineLevel="1" x14ac:dyDescent="0.3">
      <c r="A71" s="154"/>
      <c r="B71" s="139" t="str">
        <v>ΕΜΠΟΡΙΚΟΣ</v>
      </c>
      <c r="C71" s="39"/>
      <c r="D71" s="10"/>
      <c r="E71" s="10"/>
      <c r="F71" s="10">
        <f t="shared" ref="F71:F74" si="220">IFERROR(E71/(C71+D71),0)</f>
        <v>0</v>
      </c>
      <c r="G71" s="30"/>
      <c r="H71" s="83">
        <f t="shared" ref="H71:H74" si="221">IFERROR(G71/(C71+D71),0)</f>
        <v>0</v>
      </c>
      <c r="I71" s="39"/>
      <c r="J71" s="10"/>
      <c r="K71" s="10"/>
      <c r="L71" s="10">
        <f t="shared" ref="L71:L74" si="222">IFERROR(K71/(I71+J71),0)</f>
        <v>0</v>
      </c>
      <c r="M71" s="30"/>
      <c r="N71" s="83">
        <f t="shared" ref="N71:N74" si="223">IFERROR(M71/(I71+J71),0)</f>
        <v>0</v>
      </c>
      <c r="O71" s="39"/>
      <c r="P71" s="10"/>
      <c r="Q71" s="10"/>
      <c r="R71" s="10">
        <f t="shared" ref="R71:R74" si="224">IFERROR(Q71/(O71+P71),0)</f>
        <v>0</v>
      </c>
      <c r="S71" s="30"/>
      <c r="T71" s="83">
        <f t="shared" ref="T71:T74" si="225">IFERROR(S71/(O71+P71),0)</f>
        <v>0</v>
      </c>
      <c r="U71" s="39"/>
      <c r="V71" s="10"/>
      <c r="W71" s="10"/>
      <c r="X71" s="10">
        <f t="shared" ref="X71:X74" si="226">IFERROR(W71/(U71+V71),0)</f>
        <v>0</v>
      </c>
      <c r="Y71" s="30"/>
      <c r="Z71" s="83">
        <f t="shared" ref="Z71:Z74" si="227">IFERROR(Y71/(U71+V71),0)</f>
        <v>0</v>
      </c>
      <c r="AA71" s="39"/>
      <c r="AB71" s="10"/>
      <c r="AC71" s="10"/>
      <c r="AD71" s="10">
        <f t="shared" ref="AD71:AD74" si="228">IFERROR(AC71/(AA71+AB71),0)</f>
        <v>0</v>
      </c>
      <c r="AE71" s="30"/>
      <c r="AF71" s="83">
        <f t="shared" ref="AF71:AF74" si="229">IFERROR(AE71/(AA71+AB71),0)</f>
        <v>0</v>
      </c>
      <c r="AG71" s="39"/>
      <c r="AH71" s="10"/>
      <c r="AI71" s="10"/>
      <c r="AJ71" s="10">
        <f t="shared" ref="AJ71:AJ74" si="230">IFERROR(AI71/(AG71+AH71),0)</f>
        <v>0</v>
      </c>
      <c r="AK71" s="30"/>
      <c r="AL71" s="83">
        <f t="shared" ref="AL71:AL74" si="231">IFERROR(AK71/(AG71+AH71),0)</f>
        <v>0</v>
      </c>
      <c r="AM71" s="39"/>
      <c r="AN71" s="10"/>
      <c r="AO71" s="10"/>
      <c r="AP71" s="10">
        <f t="shared" ref="AP71:AP74" si="232">IFERROR(AO71/(AM71+AN71),0)</f>
        <v>0</v>
      </c>
      <c r="AQ71" s="30"/>
      <c r="AR71" s="83">
        <f t="shared" ref="AR71:AR74" si="233">IFERROR(AQ71/(AM71+AN71),0)</f>
        <v>0</v>
      </c>
      <c r="AS71" s="39"/>
      <c r="AT71" s="10"/>
      <c r="AU71" s="10"/>
      <c r="AV71" s="10">
        <f t="shared" ref="AV71:AV74" si="234">IFERROR(AU71/(AS71+AT71),0)</f>
        <v>0</v>
      </c>
      <c r="AW71" s="30"/>
      <c r="AX71" s="83">
        <f t="shared" ref="AX71:AX74" si="235">IFERROR(AW71/(AS71+AT71),0)</f>
        <v>0</v>
      </c>
      <c r="AY71" s="39"/>
      <c r="AZ71" s="10"/>
      <c r="BA71" s="10"/>
      <c r="BB71" s="10">
        <f t="shared" ref="BB71:BB74" si="236">IFERROR(BA71/(AY71+AZ71),0)</f>
        <v>0</v>
      </c>
      <c r="BC71" s="30"/>
      <c r="BD71" s="83">
        <f t="shared" ref="BD71:BD74" si="237">IFERROR(BC71/(AY71+AZ71),0)</f>
        <v>0</v>
      </c>
      <c r="BE71" s="39"/>
      <c r="BF71" s="10"/>
      <c r="BG71" s="10"/>
      <c r="BH71" s="10">
        <f t="shared" ref="BH71:BH74" si="238">IFERROR(BG71/(BE71+BF71),0)</f>
        <v>0</v>
      </c>
      <c r="BI71" s="30"/>
      <c r="BJ71" s="83">
        <f t="shared" ref="BJ71:BJ74" si="239">IFERROR(BI71/(BE71+BF71),0)</f>
        <v>0</v>
      </c>
      <c r="BK71" s="39"/>
      <c r="BL71" s="10"/>
      <c r="BM71" s="10"/>
      <c r="BN71" s="10">
        <f t="shared" ref="BN71:BN74" si="240">IFERROR(BM71/(BK71+BL71),0)</f>
        <v>0</v>
      </c>
      <c r="BO71" s="30"/>
      <c r="BP71" s="83">
        <f t="shared" ref="BP71:BP74" si="241">IFERROR(BO71/(BK71+BL71),0)</f>
        <v>0</v>
      </c>
    </row>
    <row r="72" spans="1:68" ht="19.5" customHeight="1" outlineLevel="1" x14ac:dyDescent="0.3">
      <c r="A72" s="154"/>
      <c r="B72" s="139" t="str">
        <v>CNG</v>
      </c>
      <c r="C72" s="39"/>
      <c r="D72" s="10"/>
      <c r="E72" s="10"/>
      <c r="F72" s="10">
        <f t="shared" si="220"/>
        <v>0</v>
      </c>
      <c r="G72" s="30"/>
      <c r="H72" s="83">
        <f t="shared" si="221"/>
        <v>0</v>
      </c>
      <c r="I72" s="39"/>
      <c r="J72" s="10"/>
      <c r="K72" s="10"/>
      <c r="L72" s="10">
        <f t="shared" si="222"/>
        <v>0</v>
      </c>
      <c r="M72" s="30"/>
      <c r="N72" s="83">
        <f t="shared" si="223"/>
        <v>0</v>
      </c>
      <c r="O72" s="39"/>
      <c r="P72" s="10"/>
      <c r="Q72" s="10"/>
      <c r="R72" s="10">
        <f t="shared" si="224"/>
        <v>0</v>
      </c>
      <c r="S72" s="30"/>
      <c r="T72" s="83">
        <f t="shared" si="225"/>
        <v>0</v>
      </c>
      <c r="U72" s="39"/>
      <c r="V72" s="10"/>
      <c r="W72" s="10"/>
      <c r="X72" s="10">
        <f t="shared" si="226"/>
        <v>0</v>
      </c>
      <c r="Y72" s="30"/>
      <c r="Z72" s="83">
        <f t="shared" si="227"/>
        <v>0</v>
      </c>
      <c r="AA72" s="39"/>
      <c r="AB72" s="10"/>
      <c r="AC72" s="10"/>
      <c r="AD72" s="10">
        <f t="shared" si="228"/>
        <v>0</v>
      </c>
      <c r="AE72" s="30"/>
      <c r="AF72" s="83">
        <f t="shared" si="229"/>
        <v>0</v>
      </c>
      <c r="AG72" s="39"/>
      <c r="AH72" s="10"/>
      <c r="AI72" s="10"/>
      <c r="AJ72" s="10">
        <f t="shared" si="230"/>
        <v>0</v>
      </c>
      <c r="AK72" s="30"/>
      <c r="AL72" s="83">
        <f t="shared" si="231"/>
        <v>0</v>
      </c>
      <c r="AM72" s="39"/>
      <c r="AN72" s="10"/>
      <c r="AO72" s="10"/>
      <c r="AP72" s="10">
        <f t="shared" si="232"/>
        <v>0</v>
      </c>
      <c r="AQ72" s="30"/>
      <c r="AR72" s="83">
        <f t="shared" si="233"/>
        <v>0</v>
      </c>
      <c r="AS72" s="39"/>
      <c r="AT72" s="10"/>
      <c r="AU72" s="10"/>
      <c r="AV72" s="10">
        <f t="shared" si="234"/>
        <v>0</v>
      </c>
      <c r="AW72" s="30"/>
      <c r="AX72" s="83">
        <f t="shared" si="235"/>
        <v>0</v>
      </c>
      <c r="AY72" s="39"/>
      <c r="AZ72" s="10"/>
      <c r="BA72" s="10"/>
      <c r="BB72" s="10">
        <f t="shared" si="236"/>
        <v>0</v>
      </c>
      <c r="BC72" s="30"/>
      <c r="BD72" s="83">
        <f t="shared" si="237"/>
        <v>0</v>
      </c>
      <c r="BE72" s="39"/>
      <c r="BF72" s="10"/>
      <c r="BG72" s="10"/>
      <c r="BH72" s="10">
        <f t="shared" si="238"/>
        <v>0</v>
      </c>
      <c r="BI72" s="30"/>
      <c r="BJ72" s="83">
        <f t="shared" si="239"/>
        <v>0</v>
      </c>
      <c r="BK72" s="39"/>
      <c r="BL72" s="10"/>
      <c r="BM72" s="10"/>
      <c r="BN72" s="10">
        <f t="shared" si="240"/>
        <v>0</v>
      </c>
      <c r="BO72" s="30"/>
      <c r="BP72" s="83">
        <f t="shared" si="241"/>
        <v>0</v>
      </c>
    </row>
    <row r="73" spans="1:68" ht="19.5" customHeight="1" outlineLevel="1" x14ac:dyDescent="0.3">
      <c r="A73" s="154"/>
      <c r="B73" s="139" t="str">
        <v>ΒΙΟΜΗΧΑΝΙΚΟΣ</v>
      </c>
      <c r="C73" s="39"/>
      <c r="D73" s="10"/>
      <c r="E73" s="10"/>
      <c r="F73" s="10">
        <f t="shared" si="220"/>
        <v>0</v>
      </c>
      <c r="G73" s="30"/>
      <c r="H73" s="83">
        <f t="shared" si="221"/>
        <v>0</v>
      </c>
      <c r="I73" s="39"/>
      <c r="J73" s="10"/>
      <c r="K73" s="10"/>
      <c r="L73" s="10">
        <f t="shared" si="222"/>
        <v>0</v>
      </c>
      <c r="M73" s="30"/>
      <c r="N73" s="83">
        <f t="shared" si="223"/>
        <v>0</v>
      </c>
      <c r="O73" s="39"/>
      <c r="P73" s="10"/>
      <c r="Q73" s="10"/>
      <c r="R73" s="10">
        <f t="shared" si="224"/>
        <v>0</v>
      </c>
      <c r="S73" s="30"/>
      <c r="T73" s="83">
        <f t="shared" si="225"/>
        <v>0</v>
      </c>
      <c r="U73" s="39"/>
      <c r="V73" s="10"/>
      <c r="W73" s="10"/>
      <c r="X73" s="10">
        <f t="shared" si="226"/>
        <v>0</v>
      </c>
      <c r="Y73" s="30"/>
      <c r="Z73" s="83">
        <f t="shared" si="227"/>
        <v>0</v>
      </c>
      <c r="AA73" s="39"/>
      <c r="AB73" s="10"/>
      <c r="AC73" s="10"/>
      <c r="AD73" s="10">
        <f t="shared" si="228"/>
        <v>0</v>
      </c>
      <c r="AE73" s="30"/>
      <c r="AF73" s="83">
        <f t="shared" si="229"/>
        <v>0</v>
      </c>
      <c r="AG73" s="39"/>
      <c r="AH73" s="10"/>
      <c r="AI73" s="10"/>
      <c r="AJ73" s="10">
        <f t="shared" si="230"/>
        <v>0</v>
      </c>
      <c r="AK73" s="30"/>
      <c r="AL73" s="83">
        <f t="shared" si="231"/>
        <v>0</v>
      </c>
      <c r="AM73" s="39"/>
      <c r="AN73" s="10"/>
      <c r="AO73" s="10"/>
      <c r="AP73" s="10">
        <f t="shared" si="232"/>
        <v>0</v>
      </c>
      <c r="AQ73" s="30"/>
      <c r="AR73" s="83">
        <f t="shared" si="233"/>
        <v>0</v>
      </c>
      <c r="AS73" s="39"/>
      <c r="AT73" s="10"/>
      <c r="AU73" s="10"/>
      <c r="AV73" s="10">
        <f t="shared" si="234"/>
        <v>0</v>
      </c>
      <c r="AW73" s="30"/>
      <c r="AX73" s="83">
        <f t="shared" si="235"/>
        <v>0</v>
      </c>
      <c r="AY73" s="39"/>
      <c r="AZ73" s="10"/>
      <c r="BA73" s="10"/>
      <c r="BB73" s="10">
        <f t="shared" si="236"/>
        <v>0</v>
      </c>
      <c r="BC73" s="30"/>
      <c r="BD73" s="83">
        <f t="shared" si="237"/>
        <v>0</v>
      </c>
      <c r="BE73" s="39"/>
      <c r="BF73" s="10"/>
      <c r="BG73" s="10"/>
      <c r="BH73" s="10">
        <f t="shared" si="238"/>
        <v>0</v>
      </c>
      <c r="BI73" s="30"/>
      <c r="BJ73" s="83">
        <f t="shared" si="239"/>
        <v>0</v>
      </c>
      <c r="BK73" s="39"/>
      <c r="BL73" s="10"/>
      <c r="BM73" s="10"/>
      <c r="BN73" s="10">
        <f t="shared" si="240"/>
        <v>0</v>
      </c>
      <c r="BO73" s="30"/>
      <c r="BP73" s="83">
        <f t="shared" si="241"/>
        <v>0</v>
      </c>
    </row>
    <row r="74" spans="1:68" ht="19.5" customHeight="1" outlineLevel="1" thickBot="1" x14ac:dyDescent="0.35">
      <c r="A74" s="155"/>
      <c r="B74" s="139" t="str">
        <v>ΚΛΙΜΑΤΙΣΜΟΣ / ΣΥΜΠΑΡΑΓΩΓΗ</v>
      </c>
      <c r="C74" s="147"/>
      <c r="D74" s="148"/>
      <c r="E74" s="157"/>
      <c r="F74" s="10">
        <f t="shared" si="220"/>
        <v>0</v>
      </c>
      <c r="G74" s="140"/>
      <c r="H74" s="83">
        <f t="shared" si="221"/>
        <v>0</v>
      </c>
      <c r="I74" s="147"/>
      <c r="J74" s="148"/>
      <c r="K74" s="157"/>
      <c r="L74" s="10">
        <f t="shared" si="222"/>
        <v>0</v>
      </c>
      <c r="M74" s="140"/>
      <c r="N74" s="83">
        <f t="shared" si="223"/>
        <v>0</v>
      </c>
      <c r="O74" s="147"/>
      <c r="P74" s="148"/>
      <c r="Q74" s="157"/>
      <c r="R74" s="10">
        <f t="shared" si="224"/>
        <v>0</v>
      </c>
      <c r="S74" s="140"/>
      <c r="T74" s="83">
        <f t="shared" si="225"/>
        <v>0</v>
      </c>
      <c r="U74" s="147"/>
      <c r="V74" s="148"/>
      <c r="W74" s="157"/>
      <c r="X74" s="10">
        <f t="shared" si="226"/>
        <v>0</v>
      </c>
      <c r="Y74" s="140"/>
      <c r="Z74" s="83">
        <f t="shared" si="227"/>
        <v>0</v>
      </c>
      <c r="AA74" s="147"/>
      <c r="AB74" s="148"/>
      <c r="AC74" s="157"/>
      <c r="AD74" s="10">
        <f t="shared" si="228"/>
        <v>0</v>
      </c>
      <c r="AE74" s="140"/>
      <c r="AF74" s="83">
        <f t="shared" si="229"/>
        <v>0</v>
      </c>
      <c r="AG74" s="147"/>
      <c r="AH74" s="148"/>
      <c r="AI74" s="157"/>
      <c r="AJ74" s="10">
        <f t="shared" si="230"/>
        <v>0</v>
      </c>
      <c r="AK74" s="140"/>
      <c r="AL74" s="83">
        <f t="shared" si="231"/>
        <v>0</v>
      </c>
      <c r="AM74" s="147"/>
      <c r="AN74" s="148"/>
      <c r="AO74" s="157"/>
      <c r="AP74" s="10">
        <f t="shared" si="232"/>
        <v>0</v>
      </c>
      <c r="AQ74" s="140"/>
      <c r="AR74" s="83">
        <f t="shared" si="233"/>
        <v>0</v>
      </c>
      <c r="AS74" s="147"/>
      <c r="AT74" s="148"/>
      <c r="AU74" s="157"/>
      <c r="AV74" s="10">
        <f t="shared" si="234"/>
        <v>0</v>
      </c>
      <c r="AW74" s="140"/>
      <c r="AX74" s="83">
        <f t="shared" si="235"/>
        <v>0</v>
      </c>
      <c r="AY74" s="147"/>
      <c r="AZ74" s="148"/>
      <c r="BA74" s="157"/>
      <c r="BB74" s="10">
        <f t="shared" si="236"/>
        <v>0</v>
      </c>
      <c r="BC74" s="140"/>
      <c r="BD74" s="83">
        <f t="shared" si="237"/>
        <v>0</v>
      </c>
      <c r="BE74" s="147"/>
      <c r="BF74" s="148"/>
      <c r="BG74" s="157"/>
      <c r="BH74" s="10">
        <f t="shared" si="238"/>
        <v>0</v>
      </c>
      <c r="BI74" s="140"/>
      <c r="BJ74" s="83">
        <f t="shared" si="239"/>
        <v>0</v>
      </c>
      <c r="BK74" s="147"/>
      <c r="BL74" s="148"/>
      <c r="BM74" s="157"/>
      <c r="BN74" s="10">
        <f t="shared" si="240"/>
        <v>0</v>
      </c>
      <c r="BO74" s="140"/>
      <c r="BP74" s="83">
        <f t="shared" si="241"/>
        <v>0</v>
      </c>
    </row>
    <row r="75" spans="1:68" ht="18" outlineLevel="1" x14ac:dyDescent="0.3">
      <c r="A75" s="153">
        <v>12</v>
      </c>
      <c r="B75" s="141" t="s">
        <v>42</v>
      </c>
      <c r="C75" s="121">
        <f>SUM(C76:C80)</f>
        <v>0</v>
      </c>
      <c r="D75" s="74">
        <f>SUM(D76:D80)</f>
        <v>0</v>
      </c>
      <c r="E75" s="74">
        <f>SUM(E76:E79)</f>
        <v>0</v>
      </c>
      <c r="F75" s="74">
        <f>IFERROR(E75/(C75+D75),0)</f>
        <v>0</v>
      </c>
      <c r="G75" s="81">
        <f>SUM(G76:G80)</f>
        <v>0</v>
      </c>
      <c r="H75" s="37">
        <f>IFERROR(G75/(C75+D75),0)</f>
        <v>0</v>
      </c>
      <c r="I75" s="121">
        <f>SUM(I76:I80)</f>
        <v>0</v>
      </c>
      <c r="J75" s="74">
        <f>SUM(J76:J80)</f>
        <v>0</v>
      </c>
      <c r="K75" s="74">
        <f>SUM(K76:K79)</f>
        <v>0</v>
      </c>
      <c r="L75" s="74">
        <f>IFERROR(K75/(I75+J75),0)</f>
        <v>0</v>
      </c>
      <c r="M75" s="81">
        <f>SUM(M76:M80)</f>
        <v>0</v>
      </c>
      <c r="N75" s="37">
        <f>IFERROR(M75/(I75+J75),0)</f>
        <v>0</v>
      </c>
      <c r="O75" s="121">
        <f>SUM(O76:O80)</f>
        <v>0</v>
      </c>
      <c r="P75" s="74">
        <f>SUM(P76:P80)</f>
        <v>0</v>
      </c>
      <c r="Q75" s="74">
        <f>SUM(Q76:Q79)</f>
        <v>0</v>
      </c>
      <c r="R75" s="74">
        <f>IFERROR(Q75/(O75+P75),0)</f>
        <v>0</v>
      </c>
      <c r="S75" s="81">
        <f>SUM(S76:S80)</f>
        <v>0</v>
      </c>
      <c r="T75" s="37">
        <f>IFERROR(S75/(O75+P75),0)</f>
        <v>0</v>
      </c>
      <c r="U75" s="121">
        <f>SUM(U76:U80)</f>
        <v>0</v>
      </c>
      <c r="V75" s="74">
        <f>SUM(V76:V80)</f>
        <v>0</v>
      </c>
      <c r="W75" s="74">
        <f>SUM(W76:W79)</f>
        <v>0</v>
      </c>
      <c r="X75" s="74">
        <f>IFERROR(W75/(U75+V75),0)</f>
        <v>0</v>
      </c>
      <c r="Y75" s="81">
        <f>SUM(Y76:Y80)</f>
        <v>0</v>
      </c>
      <c r="Z75" s="37">
        <f>IFERROR(Y75/(U75+V75),0)</f>
        <v>0</v>
      </c>
      <c r="AA75" s="121">
        <f>SUM(AA76:AA80)</f>
        <v>0</v>
      </c>
      <c r="AB75" s="74">
        <f>SUM(AB76:AB80)</f>
        <v>0</v>
      </c>
      <c r="AC75" s="74">
        <f>SUM(AC76:AC79)</f>
        <v>0</v>
      </c>
      <c r="AD75" s="74">
        <f>IFERROR(AC75/(AA75+AB75),0)</f>
        <v>0</v>
      </c>
      <c r="AE75" s="81">
        <f>SUM(AE76:AE80)</f>
        <v>0</v>
      </c>
      <c r="AF75" s="37">
        <f>IFERROR(AE75/(AA75+AB75),0)</f>
        <v>0</v>
      </c>
      <c r="AG75" s="121">
        <f>SUM(AG76:AG80)</f>
        <v>0</v>
      </c>
      <c r="AH75" s="74">
        <f>SUM(AH76:AH80)</f>
        <v>0</v>
      </c>
      <c r="AI75" s="74">
        <f>SUM(AI76:AI79)</f>
        <v>0</v>
      </c>
      <c r="AJ75" s="74">
        <f>IFERROR(AI75/(AG75+AH75),0)</f>
        <v>0</v>
      </c>
      <c r="AK75" s="81">
        <f>SUM(AK76:AK80)</f>
        <v>0</v>
      </c>
      <c r="AL75" s="37">
        <f>IFERROR(AK75/(AG75+AH75),0)</f>
        <v>0</v>
      </c>
      <c r="AM75" s="121">
        <f>SUM(AM76:AM80)</f>
        <v>0</v>
      </c>
      <c r="AN75" s="74">
        <f>SUM(AN76:AN80)</f>
        <v>0</v>
      </c>
      <c r="AO75" s="74">
        <f>SUM(AO76:AO79)</f>
        <v>0</v>
      </c>
      <c r="AP75" s="74">
        <f>IFERROR(AO75/(AM75+AN75),0)</f>
        <v>0</v>
      </c>
      <c r="AQ75" s="81">
        <f>SUM(AQ76:AQ80)</f>
        <v>0</v>
      </c>
      <c r="AR75" s="37">
        <f>IFERROR(AQ75/(AM75+AN75),0)</f>
        <v>0</v>
      </c>
      <c r="AS75" s="121">
        <f>SUM(AS76:AS80)</f>
        <v>0</v>
      </c>
      <c r="AT75" s="74">
        <f>SUM(AT76:AT80)</f>
        <v>0</v>
      </c>
      <c r="AU75" s="74">
        <f>SUM(AU76:AU79)</f>
        <v>0</v>
      </c>
      <c r="AV75" s="74">
        <f>IFERROR(AU75/(AS75+AT75),0)</f>
        <v>0</v>
      </c>
      <c r="AW75" s="81">
        <f>SUM(AW76:AW80)</f>
        <v>0</v>
      </c>
      <c r="AX75" s="37">
        <f>IFERROR(AW75/(AS75+AT75),0)</f>
        <v>0</v>
      </c>
      <c r="AY75" s="121">
        <f>SUM(AY76:AY80)</f>
        <v>0</v>
      </c>
      <c r="AZ75" s="74">
        <f>SUM(AZ76:AZ80)</f>
        <v>0</v>
      </c>
      <c r="BA75" s="74">
        <f>SUM(BA76:BA79)</f>
        <v>0</v>
      </c>
      <c r="BB75" s="74">
        <f>IFERROR(BA75/(AY75+AZ75),0)</f>
        <v>0</v>
      </c>
      <c r="BC75" s="81">
        <f>SUM(BC76:BC80)</f>
        <v>0</v>
      </c>
      <c r="BD75" s="37">
        <f>IFERROR(BC75/(AY75+AZ75),0)</f>
        <v>0</v>
      </c>
      <c r="BE75" s="121">
        <f>SUM(BE76:BE80)</f>
        <v>0</v>
      </c>
      <c r="BF75" s="74">
        <f>SUM(BF76:BF80)</f>
        <v>0</v>
      </c>
      <c r="BG75" s="74">
        <f>SUM(BG76:BG79)</f>
        <v>0</v>
      </c>
      <c r="BH75" s="74">
        <f>IFERROR(BG75/(BE75+BF75),0)</f>
        <v>0</v>
      </c>
      <c r="BI75" s="81">
        <f>SUM(BI76:BI80)</f>
        <v>0</v>
      </c>
      <c r="BJ75" s="37">
        <f>IFERROR(BI75/(BE75+BF75),0)</f>
        <v>0</v>
      </c>
      <c r="BK75" s="121">
        <f>SUM(BK76:BK80)</f>
        <v>0</v>
      </c>
      <c r="BL75" s="74">
        <f>SUM(BL76:BL80)</f>
        <v>0</v>
      </c>
      <c r="BM75" s="74">
        <f>SUM(BM76:BM79)</f>
        <v>0</v>
      </c>
      <c r="BN75" s="74">
        <f>IFERROR(BM75/(BK75+BL75),0)</f>
        <v>0</v>
      </c>
      <c r="BO75" s="81">
        <f>SUM(BO76:BO80)</f>
        <v>0</v>
      </c>
      <c r="BP75" s="37">
        <f>IFERROR(BO75/(BK75+BL75),0)</f>
        <v>0</v>
      </c>
    </row>
    <row r="76" spans="1:68" ht="19.5" customHeight="1" outlineLevel="1" x14ac:dyDescent="0.3">
      <c r="A76" s="154"/>
      <c r="B76" s="139" t="str" cm="1">
        <f t="array" ref="B76:B80">$B$10:$B$14</f>
        <v>ΟΙΚΙΑΚΟΣ</v>
      </c>
      <c r="C76" s="39"/>
      <c r="D76" s="10"/>
      <c r="E76" s="10"/>
      <c r="F76" s="10">
        <f>IFERROR(E76/(C76+D76),0)</f>
        <v>0</v>
      </c>
      <c r="G76" s="30"/>
      <c r="H76" s="83">
        <f>IFERROR(G76/(C76+D76),0)</f>
        <v>0</v>
      </c>
      <c r="I76" s="39"/>
      <c r="J76" s="10"/>
      <c r="K76" s="10"/>
      <c r="L76" s="10">
        <f>IFERROR(K76/(I76+J76),0)</f>
        <v>0</v>
      </c>
      <c r="M76" s="30"/>
      <c r="N76" s="83">
        <f>IFERROR(M76/(I76+J76),0)</f>
        <v>0</v>
      </c>
      <c r="O76" s="39"/>
      <c r="P76" s="10"/>
      <c r="Q76" s="10"/>
      <c r="R76" s="10">
        <f>IFERROR(Q76/(O76+P76),0)</f>
        <v>0</v>
      </c>
      <c r="S76" s="30"/>
      <c r="T76" s="83">
        <f>IFERROR(S76/(O76+P76),0)</f>
        <v>0</v>
      </c>
      <c r="U76" s="39"/>
      <c r="V76" s="10"/>
      <c r="W76" s="10"/>
      <c r="X76" s="10">
        <f>IFERROR(W76/(U76+V76),0)</f>
        <v>0</v>
      </c>
      <c r="Y76" s="30"/>
      <c r="Z76" s="83">
        <f>IFERROR(Y76/(U76+V76),0)</f>
        <v>0</v>
      </c>
      <c r="AA76" s="39"/>
      <c r="AB76" s="10"/>
      <c r="AC76" s="10"/>
      <c r="AD76" s="10">
        <f>IFERROR(AC76/(AA76+AB76),0)</f>
        <v>0</v>
      </c>
      <c r="AE76" s="30"/>
      <c r="AF76" s="83">
        <f>IFERROR(AE76/(AA76+AB76),0)</f>
        <v>0</v>
      </c>
      <c r="AG76" s="39"/>
      <c r="AH76" s="10"/>
      <c r="AI76" s="10"/>
      <c r="AJ76" s="10">
        <f>IFERROR(AI76/(AG76+AH76),0)</f>
        <v>0</v>
      </c>
      <c r="AK76" s="30"/>
      <c r="AL76" s="83">
        <f>IFERROR(AK76/(AG76+AH76),0)</f>
        <v>0</v>
      </c>
      <c r="AM76" s="39"/>
      <c r="AN76" s="10"/>
      <c r="AO76" s="10"/>
      <c r="AP76" s="10">
        <f>IFERROR(AO76/(AM76+AN76),0)</f>
        <v>0</v>
      </c>
      <c r="AQ76" s="30"/>
      <c r="AR76" s="83">
        <f>IFERROR(AQ76/(AM76+AN76),0)</f>
        <v>0</v>
      </c>
      <c r="AS76" s="39"/>
      <c r="AT76" s="10"/>
      <c r="AU76" s="10"/>
      <c r="AV76" s="10">
        <f>IFERROR(AU76/(AS76+AT76),0)</f>
        <v>0</v>
      </c>
      <c r="AW76" s="30"/>
      <c r="AX76" s="83">
        <f>IFERROR(AW76/(AS76+AT76),0)</f>
        <v>0</v>
      </c>
      <c r="AY76" s="39"/>
      <c r="AZ76" s="10"/>
      <c r="BA76" s="10"/>
      <c r="BB76" s="10">
        <f>IFERROR(BA76/(AY76+AZ76),0)</f>
        <v>0</v>
      </c>
      <c r="BC76" s="30"/>
      <c r="BD76" s="83">
        <f>IFERROR(BC76/(AY76+AZ76),0)</f>
        <v>0</v>
      </c>
      <c r="BE76" s="39"/>
      <c r="BF76" s="10"/>
      <c r="BG76" s="10"/>
      <c r="BH76" s="10">
        <f>IFERROR(BG76/(BE76+BF76),0)</f>
        <v>0</v>
      </c>
      <c r="BI76" s="30"/>
      <c r="BJ76" s="83">
        <f>IFERROR(BI76/(BE76+BF76),0)</f>
        <v>0</v>
      </c>
      <c r="BK76" s="39"/>
      <c r="BL76" s="10"/>
      <c r="BM76" s="10"/>
      <c r="BN76" s="10">
        <f>IFERROR(BM76/(BK76+BL76),0)</f>
        <v>0</v>
      </c>
      <c r="BO76" s="30"/>
      <c r="BP76" s="83">
        <f>IFERROR(BO76/(BK76+BL76),0)</f>
        <v>0</v>
      </c>
    </row>
    <row r="77" spans="1:68" ht="19.5" customHeight="1" outlineLevel="1" x14ac:dyDescent="0.3">
      <c r="A77" s="154"/>
      <c r="B77" s="139" t="str">
        <v>ΕΜΠΟΡΙΚΟΣ</v>
      </c>
      <c r="C77" s="39"/>
      <c r="D77" s="10"/>
      <c r="E77" s="10"/>
      <c r="F77" s="10">
        <f t="shared" ref="F77:F80" si="242">IFERROR(E77/(C77+D77),0)</f>
        <v>0</v>
      </c>
      <c r="G77" s="30"/>
      <c r="H77" s="83">
        <f t="shared" ref="H77:H80" si="243">IFERROR(G77/(C77+D77),0)</f>
        <v>0</v>
      </c>
      <c r="I77" s="39"/>
      <c r="J77" s="10"/>
      <c r="K77" s="10"/>
      <c r="L77" s="10">
        <f t="shared" ref="L77:L80" si="244">IFERROR(K77/(I77+J77),0)</f>
        <v>0</v>
      </c>
      <c r="M77" s="30"/>
      <c r="N77" s="83">
        <f t="shared" ref="N77:N80" si="245">IFERROR(M77/(I77+J77),0)</f>
        <v>0</v>
      </c>
      <c r="O77" s="39"/>
      <c r="P77" s="10"/>
      <c r="Q77" s="10"/>
      <c r="R77" s="10">
        <f t="shared" ref="R77:R80" si="246">IFERROR(Q77/(O77+P77),0)</f>
        <v>0</v>
      </c>
      <c r="S77" s="30"/>
      <c r="T77" s="83">
        <f t="shared" ref="T77:T80" si="247">IFERROR(S77/(O77+P77),0)</f>
        <v>0</v>
      </c>
      <c r="U77" s="39"/>
      <c r="V77" s="10"/>
      <c r="W77" s="10"/>
      <c r="X77" s="10">
        <f t="shared" ref="X77:X80" si="248">IFERROR(W77/(U77+V77),0)</f>
        <v>0</v>
      </c>
      <c r="Y77" s="30"/>
      <c r="Z77" s="83">
        <f t="shared" ref="Z77:Z80" si="249">IFERROR(Y77/(U77+V77),0)</f>
        <v>0</v>
      </c>
      <c r="AA77" s="39"/>
      <c r="AB77" s="10"/>
      <c r="AC77" s="10"/>
      <c r="AD77" s="10">
        <f t="shared" ref="AD77:AD80" si="250">IFERROR(AC77/(AA77+AB77),0)</f>
        <v>0</v>
      </c>
      <c r="AE77" s="30"/>
      <c r="AF77" s="83">
        <f t="shared" ref="AF77:AF80" si="251">IFERROR(AE77/(AA77+AB77),0)</f>
        <v>0</v>
      </c>
      <c r="AG77" s="39"/>
      <c r="AH77" s="10"/>
      <c r="AI77" s="10"/>
      <c r="AJ77" s="10">
        <f t="shared" ref="AJ77:AJ80" si="252">IFERROR(AI77/(AG77+AH77),0)</f>
        <v>0</v>
      </c>
      <c r="AK77" s="30"/>
      <c r="AL77" s="83">
        <f t="shared" ref="AL77:AL80" si="253">IFERROR(AK77/(AG77+AH77),0)</f>
        <v>0</v>
      </c>
      <c r="AM77" s="39"/>
      <c r="AN77" s="10"/>
      <c r="AO77" s="10"/>
      <c r="AP77" s="10">
        <f t="shared" ref="AP77:AP80" si="254">IFERROR(AO77/(AM77+AN77),0)</f>
        <v>0</v>
      </c>
      <c r="AQ77" s="30"/>
      <c r="AR77" s="83">
        <f t="shared" ref="AR77:AR80" si="255">IFERROR(AQ77/(AM77+AN77),0)</f>
        <v>0</v>
      </c>
      <c r="AS77" s="39"/>
      <c r="AT77" s="10"/>
      <c r="AU77" s="10"/>
      <c r="AV77" s="10">
        <f t="shared" ref="AV77:AV80" si="256">IFERROR(AU77/(AS77+AT77),0)</f>
        <v>0</v>
      </c>
      <c r="AW77" s="30"/>
      <c r="AX77" s="83">
        <f t="shared" ref="AX77:AX80" si="257">IFERROR(AW77/(AS77+AT77),0)</f>
        <v>0</v>
      </c>
      <c r="AY77" s="39"/>
      <c r="AZ77" s="10"/>
      <c r="BA77" s="10"/>
      <c r="BB77" s="10">
        <f t="shared" ref="BB77:BB80" si="258">IFERROR(BA77/(AY77+AZ77),0)</f>
        <v>0</v>
      </c>
      <c r="BC77" s="30"/>
      <c r="BD77" s="83">
        <f t="shared" ref="BD77:BD80" si="259">IFERROR(BC77/(AY77+AZ77),0)</f>
        <v>0</v>
      </c>
      <c r="BE77" s="39"/>
      <c r="BF77" s="10"/>
      <c r="BG77" s="10"/>
      <c r="BH77" s="10">
        <f t="shared" ref="BH77:BH80" si="260">IFERROR(BG77/(BE77+BF77),0)</f>
        <v>0</v>
      </c>
      <c r="BI77" s="30"/>
      <c r="BJ77" s="83">
        <f t="shared" ref="BJ77:BJ80" si="261">IFERROR(BI77/(BE77+BF77),0)</f>
        <v>0</v>
      </c>
      <c r="BK77" s="39"/>
      <c r="BL77" s="10"/>
      <c r="BM77" s="10"/>
      <c r="BN77" s="10">
        <f t="shared" ref="BN77:BN80" si="262">IFERROR(BM77/(BK77+BL77),0)</f>
        <v>0</v>
      </c>
      <c r="BO77" s="30"/>
      <c r="BP77" s="83">
        <f t="shared" ref="BP77:BP80" si="263">IFERROR(BO77/(BK77+BL77),0)</f>
        <v>0</v>
      </c>
    </row>
    <row r="78" spans="1:68" ht="19.5" customHeight="1" outlineLevel="1" x14ac:dyDescent="0.3">
      <c r="A78" s="154"/>
      <c r="B78" s="139" t="str">
        <v>CNG</v>
      </c>
      <c r="C78" s="39"/>
      <c r="D78" s="10"/>
      <c r="E78" s="10"/>
      <c r="F78" s="10">
        <f t="shared" si="242"/>
        <v>0</v>
      </c>
      <c r="G78" s="30"/>
      <c r="H78" s="83">
        <f t="shared" si="243"/>
        <v>0</v>
      </c>
      <c r="I78" s="39"/>
      <c r="J78" s="10"/>
      <c r="K78" s="10"/>
      <c r="L78" s="10">
        <f t="shared" si="244"/>
        <v>0</v>
      </c>
      <c r="M78" s="30"/>
      <c r="N78" s="83">
        <f t="shared" si="245"/>
        <v>0</v>
      </c>
      <c r="O78" s="39"/>
      <c r="P78" s="10"/>
      <c r="Q78" s="10"/>
      <c r="R78" s="10">
        <f t="shared" si="246"/>
        <v>0</v>
      </c>
      <c r="S78" s="30"/>
      <c r="T78" s="83">
        <f t="shared" si="247"/>
        <v>0</v>
      </c>
      <c r="U78" s="39"/>
      <c r="V78" s="10"/>
      <c r="W78" s="10"/>
      <c r="X78" s="10">
        <f t="shared" si="248"/>
        <v>0</v>
      </c>
      <c r="Y78" s="30"/>
      <c r="Z78" s="83">
        <f t="shared" si="249"/>
        <v>0</v>
      </c>
      <c r="AA78" s="39"/>
      <c r="AB78" s="10"/>
      <c r="AC78" s="10"/>
      <c r="AD78" s="10">
        <f t="shared" si="250"/>
        <v>0</v>
      </c>
      <c r="AE78" s="30"/>
      <c r="AF78" s="83">
        <f t="shared" si="251"/>
        <v>0</v>
      </c>
      <c r="AG78" s="39"/>
      <c r="AH78" s="10"/>
      <c r="AI78" s="10"/>
      <c r="AJ78" s="10">
        <f t="shared" si="252"/>
        <v>0</v>
      </c>
      <c r="AK78" s="30"/>
      <c r="AL78" s="83">
        <f t="shared" si="253"/>
        <v>0</v>
      </c>
      <c r="AM78" s="39"/>
      <c r="AN78" s="10"/>
      <c r="AO78" s="10"/>
      <c r="AP78" s="10">
        <f t="shared" si="254"/>
        <v>0</v>
      </c>
      <c r="AQ78" s="30"/>
      <c r="AR78" s="83">
        <f t="shared" si="255"/>
        <v>0</v>
      </c>
      <c r="AS78" s="39"/>
      <c r="AT78" s="10"/>
      <c r="AU78" s="10"/>
      <c r="AV78" s="10">
        <f t="shared" si="256"/>
        <v>0</v>
      </c>
      <c r="AW78" s="30"/>
      <c r="AX78" s="83">
        <f t="shared" si="257"/>
        <v>0</v>
      </c>
      <c r="AY78" s="39"/>
      <c r="AZ78" s="10"/>
      <c r="BA78" s="10"/>
      <c r="BB78" s="10">
        <f t="shared" si="258"/>
        <v>0</v>
      </c>
      <c r="BC78" s="30"/>
      <c r="BD78" s="83">
        <f t="shared" si="259"/>
        <v>0</v>
      </c>
      <c r="BE78" s="39"/>
      <c r="BF78" s="10"/>
      <c r="BG78" s="10"/>
      <c r="BH78" s="10">
        <f t="shared" si="260"/>
        <v>0</v>
      </c>
      <c r="BI78" s="30"/>
      <c r="BJ78" s="83">
        <f t="shared" si="261"/>
        <v>0</v>
      </c>
      <c r="BK78" s="39"/>
      <c r="BL78" s="10"/>
      <c r="BM78" s="10"/>
      <c r="BN78" s="10">
        <f t="shared" si="262"/>
        <v>0</v>
      </c>
      <c r="BO78" s="30"/>
      <c r="BP78" s="83">
        <f t="shared" si="263"/>
        <v>0</v>
      </c>
    </row>
    <row r="79" spans="1:68" ht="19.5" customHeight="1" outlineLevel="1" x14ac:dyDescent="0.3">
      <c r="A79" s="154"/>
      <c r="B79" s="139" t="str">
        <v>ΒΙΟΜΗΧΑΝΙΚΟΣ</v>
      </c>
      <c r="C79" s="39"/>
      <c r="D79" s="10"/>
      <c r="E79" s="10"/>
      <c r="F79" s="10">
        <f t="shared" si="242"/>
        <v>0</v>
      </c>
      <c r="G79" s="30"/>
      <c r="H79" s="83">
        <f t="shared" si="243"/>
        <v>0</v>
      </c>
      <c r="I79" s="39"/>
      <c r="J79" s="10"/>
      <c r="K79" s="10"/>
      <c r="L79" s="10">
        <f t="shared" si="244"/>
        <v>0</v>
      </c>
      <c r="M79" s="30"/>
      <c r="N79" s="83">
        <f t="shared" si="245"/>
        <v>0</v>
      </c>
      <c r="O79" s="39"/>
      <c r="P79" s="10"/>
      <c r="Q79" s="10"/>
      <c r="R79" s="10">
        <f t="shared" si="246"/>
        <v>0</v>
      </c>
      <c r="S79" s="30"/>
      <c r="T79" s="83">
        <f t="shared" si="247"/>
        <v>0</v>
      </c>
      <c r="U79" s="39"/>
      <c r="V79" s="10"/>
      <c r="W79" s="10"/>
      <c r="X79" s="10">
        <f t="shared" si="248"/>
        <v>0</v>
      </c>
      <c r="Y79" s="30"/>
      <c r="Z79" s="83">
        <f t="shared" si="249"/>
        <v>0</v>
      </c>
      <c r="AA79" s="39"/>
      <c r="AB79" s="10"/>
      <c r="AC79" s="10"/>
      <c r="AD79" s="10">
        <f t="shared" si="250"/>
        <v>0</v>
      </c>
      <c r="AE79" s="30"/>
      <c r="AF79" s="83">
        <f t="shared" si="251"/>
        <v>0</v>
      </c>
      <c r="AG79" s="39"/>
      <c r="AH79" s="10"/>
      <c r="AI79" s="10"/>
      <c r="AJ79" s="10">
        <f t="shared" si="252"/>
        <v>0</v>
      </c>
      <c r="AK79" s="30"/>
      <c r="AL79" s="83">
        <f t="shared" si="253"/>
        <v>0</v>
      </c>
      <c r="AM79" s="39"/>
      <c r="AN79" s="10"/>
      <c r="AO79" s="10"/>
      <c r="AP79" s="10">
        <f t="shared" si="254"/>
        <v>0</v>
      </c>
      <c r="AQ79" s="30"/>
      <c r="AR79" s="83">
        <f t="shared" si="255"/>
        <v>0</v>
      </c>
      <c r="AS79" s="39"/>
      <c r="AT79" s="10"/>
      <c r="AU79" s="10"/>
      <c r="AV79" s="10">
        <f t="shared" si="256"/>
        <v>0</v>
      </c>
      <c r="AW79" s="30"/>
      <c r="AX79" s="83">
        <f t="shared" si="257"/>
        <v>0</v>
      </c>
      <c r="AY79" s="39"/>
      <c r="AZ79" s="10"/>
      <c r="BA79" s="10"/>
      <c r="BB79" s="10">
        <f t="shared" si="258"/>
        <v>0</v>
      </c>
      <c r="BC79" s="30"/>
      <c r="BD79" s="83">
        <f t="shared" si="259"/>
        <v>0</v>
      </c>
      <c r="BE79" s="39"/>
      <c r="BF79" s="10"/>
      <c r="BG79" s="10"/>
      <c r="BH79" s="10">
        <f t="shared" si="260"/>
        <v>0</v>
      </c>
      <c r="BI79" s="30"/>
      <c r="BJ79" s="83">
        <f t="shared" si="261"/>
        <v>0</v>
      </c>
      <c r="BK79" s="39"/>
      <c r="BL79" s="10"/>
      <c r="BM79" s="10"/>
      <c r="BN79" s="10">
        <f t="shared" si="262"/>
        <v>0</v>
      </c>
      <c r="BO79" s="30"/>
      <c r="BP79" s="83">
        <f t="shared" si="263"/>
        <v>0</v>
      </c>
    </row>
    <row r="80" spans="1:68" ht="19.5" customHeight="1" outlineLevel="1" thickBot="1" x14ac:dyDescent="0.35">
      <c r="A80" s="155"/>
      <c r="B80" s="139" t="str">
        <v>ΚΛΙΜΑΤΙΣΜΟΣ / ΣΥΜΠΑΡΑΓΩΓΗ</v>
      </c>
      <c r="C80" s="147"/>
      <c r="D80" s="148"/>
      <c r="E80" s="157"/>
      <c r="F80" s="10">
        <f t="shared" si="242"/>
        <v>0</v>
      </c>
      <c r="G80" s="140"/>
      <c r="H80" s="83">
        <f t="shared" si="243"/>
        <v>0</v>
      </c>
      <c r="I80" s="147"/>
      <c r="J80" s="148"/>
      <c r="K80" s="157"/>
      <c r="L80" s="10">
        <f t="shared" si="244"/>
        <v>0</v>
      </c>
      <c r="M80" s="140"/>
      <c r="N80" s="83">
        <f t="shared" si="245"/>
        <v>0</v>
      </c>
      <c r="O80" s="147"/>
      <c r="P80" s="148"/>
      <c r="Q80" s="157"/>
      <c r="R80" s="10">
        <f t="shared" si="246"/>
        <v>0</v>
      </c>
      <c r="S80" s="140"/>
      <c r="T80" s="83">
        <f t="shared" si="247"/>
        <v>0</v>
      </c>
      <c r="U80" s="147"/>
      <c r="V80" s="148"/>
      <c r="W80" s="157"/>
      <c r="X80" s="10">
        <f t="shared" si="248"/>
        <v>0</v>
      </c>
      <c r="Y80" s="140"/>
      <c r="Z80" s="83">
        <f t="shared" si="249"/>
        <v>0</v>
      </c>
      <c r="AA80" s="147"/>
      <c r="AB80" s="148"/>
      <c r="AC80" s="157"/>
      <c r="AD80" s="10">
        <f t="shared" si="250"/>
        <v>0</v>
      </c>
      <c r="AE80" s="140"/>
      <c r="AF80" s="83">
        <f t="shared" si="251"/>
        <v>0</v>
      </c>
      <c r="AG80" s="147"/>
      <c r="AH80" s="148"/>
      <c r="AI80" s="157"/>
      <c r="AJ80" s="10">
        <f t="shared" si="252"/>
        <v>0</v>
      </c>
      <c r="AK80" s="140"/>
      <c r="AL80" s="83">
        <f t="shared" si="253"/>
        <v>0</v>
      </c>
      <c r="AM80" s="147"/>
      <c r="AN80" s="148"/>
      <c r="AO80" s="157"/>
      <c r="AP80" s="10">
        <f t="shared" si="254"/>
        <v>0</v>
      </c>
      <c r="AQ80" s="140"/>
      <c r="AR80" s="83">
        <f t="shared" si="255"/>
        <v>0</v>
      </c>
      <c r="AS80" s="147"/>
      <c r="AT80" s="148"/>
      <c r="AU80" s="157"/>
      <c r="AV80" s="10">
        <f t="shared" si="256"/>
        <v>0</v>
      </c>
      <c r="AW80" s="140"/>
      <c r="AX80" s="83">
        <f t="shared" si="257"/>
        <v>0</v>
      </c>
      <c r="AY80" s="147"/>
      <c r="AZ80" s="148"/>
      <c r="BA80" s="157"/>
      <c r="BB80" s="10">
        <f t="shared" si="258"/>
        <v>0</v>
      </c>
      <c r="BC80" s="140"/>
      <c r="BD80" s="83">
        <f t="shared" si="259"/>
        <v>0</v>
      </c>
      <c r="BE80" s="147"/>
      <c r="BF80" s="148"/>
      <c r="BG80" s="157"/>
      <c r="BH80" s="10">
        <f t="shared" si="260"/>
        <v>0</v>
      </c>
      <c r="BI80" s="140"/>
      <c r="BJ80" s="83">
        <f t="shared" si="261"/>
        <v>0</v>
      </c>
      <c r="BK80" s="147"/>
      <c r="BL80" s="148"/>
      <c r="BM80" s="157"/>
      <c r="BN80" s="10">
        <f t="shared" si="262"/>
        <v>0</v>
      </c>
      <c r="BO80" s="140"/>
      <c r="BP80" s="83">
        <f t="shared" si="263"/>
        <v>0</v>
      </c>
    </row>
    <row r="81" spans="1:68" ht="18" outlineLevel="1" x14ac:dyDescent="0.3">
      <c r="A81" s="153">
        <v>13</v>
      </c>
      <c r="B81" s="141" t="s">
        <v>43</v>
      </c>
      <c r="C81" s="121">
        <f>SUM(C82:C86)</f>
        <v>0</v>
      </c>
      <c r="D81" s="74">
        <f>SUM(D82:D86)</f>
        <v>0</v>
      </c>
      <c r="E81" s="74">
        <f>SUM(E82:E85)</f>
        <v>0</v>
      </c>
      <c r="F81" s="74">
        <f>IFERROR(E81/(C81+D81),0)</f>
        <v>0</v>
      </c>
      <c r="G81" s="81">
        <f>SUM(G82:G86)</f>
        <v>0</v>
      </c>
      <c r="H81" s="37">
        <f>IFERROR(G81/(C81+D81),0)</f>
        <v>0</v>
      </c>
      <c r="I81" s="121">
        <f>SUM(I82:I86)</f>
        <v>0</v>
      </c>
      <c r="J81" s="74">
        <f>SUM(J82:J86)</f>
        <v>0</v>
      </c>
      <c r="K81" s="74">
        <f>SUM(K82:K85)</f>
        <v>0</v>
      </c>
      <c r="L81" s="74">
        <f>IFERROR(K81/(I81+J81),0)</f>
        <v>0</v>
      </c>
      <c r="M81" s="81">
        <f>SUM(M82:M86)</f>
        <v>0</v>
      </c>
      <c r="N81" s="37">
        <f>IFERROR(M81/(I81+J81),0)</f>
        <v>0</v>
      </c>
      <c r="O81" s="121">
        <f>SUM(O82:O86)</f>
        <v>0</v>
      </c>
      <c r="P81" s="74">
        <f>SUM(P82:P86)</f>
        <v>0</v>
      </c>
      <c r="Q81" s="74">
        <f>SUM(Q82:Q85)</f>
        <v>0</v>
      </c>
      <c r="R81" s="74">
        <f>IFERROR(Q81/(O81+P81),0)</f>
        <v>0</v>
      </c>
      <c r="S81" s="81">
        <f>SUM(S82:S86)</f>
        <v>0</v>
      </c>
      <c r="T81" s="37">
        <f>IFERROR(S81/(O81+P81),0)</f>
        <v>0</v>
      </c>
      <c r="U81" s="121">
        <f>SUM(U82:U86)</f>
        <v>0</v>
      </c>
      <c r="V81" s="74">
        <f>SUM(V82:V86)</f>
        <v>0</v>
      </c>
      <c r="W81" s="74">
        <f>SUM(W82:W85)</f>
        <v>0</v>
      </c>
      <c r="X81" s="74">
        <f>IFERROR(W81/(U81+V81),0)</f>
        <v>0</v>
      </c>
      <c r="Y81" s="81">
        <f>SUM(Y82:Y86)</f>
        <v>0</v>
      </c>
      <c r="Z81" s="37">
        <f>IFERROR(Y81/(U81+V81),0)</f>
        <v>0</v>
      </c>
      <c r="AA81" s="121">
        <f>SUM(AA82:AA86)</f>
        <v>0</v>
      </c>
      <c r="AB81" s="74">
        <f>SUM(AB82:AB86)</f>
        <v>0</v>
      </c>
      <c r="AC81" s="74">
        <f>SUM(AC82:AC85)</f>
        <v>0</v>
      </c>
      <c r="AD81" s="74">
        <f>IFERROR(AC81/(AA81+AB81),0)</f>
        <v>0</v>
      </c>
      <c r="AE81" s="81">
        <f>SUM(AE82:AE86)</f>
        <v>0</v>
      </c>
      <c r="AF81" s="37">
        <f>IFERROR(AE81/(AA81+AB81),0)</f>
        <v>0</v>
      </c>
      <c r="AG81" s="121">
        <f>SUM(AG82:AG86)</f>
        <v>0</v>
      </c>
      <c r="AH81" s="74">
        <f>SUM(AH82:AH86)</f>
        <v>0</v>
      </c>
      <c r="AI81" s="74">
        <f>SUM(AI82:AI85)</f>
        <v>0</v>
      </c>
      <c r="AJ81" s="74">
        <f>IFERROR(AI81/(AG81+AH81),0)</f>
        <v>0</v>
      </c>
      <c r="AK81" s="81">
        <f>SUM(AK82:AK86)</f>
        <v>0</v>
      </c>
      <c r="AL81" s="37">
        <f>IFERROR(AK81/(AG81+AH81),0)</f>
        <v>0</v>
      </c>
      <c r="AM81" s="121">
        <f>SUM(AM82:AM86)</f>
        <v>0</v>
      </c>
      <c r="AN81" s="74">
        <f>SUM(AN82:AN86)</f>
        <v>0</v>
      </c>
      <c r="AO81" s="74">
        <f>SUM(AO82:AO85)</f>
        <v>0</v>
      </c>
      <c r="AP81" s="74">
        <f>IFERROR(AO81/(AM81+AN81),0)</f>
        <v>0</v>
      </c>
      <c r="AQ81" s="81">
        <f>SUM(AQ82:AQ86)</f>
        <v>0</v>
      </c>
      <c r="AR81" s="37">
        <f>IFERROR(AQ81/(AM81+AN81),0)</f>
        <v>0</v>
      </c>
      <c r="AS81" s="121">
        <f>SUM(AS82:AS86)</f>
        <v>0</v>
      </c>
      <c r="AT81" s="74">
        <f>SUM(AT82:AT86)</f>
        <v>0</v>
      </c>
      <c r="AU81" s="74">
        <f>SUM(AU82:AU85)</f>
        <v>0</v>
      </c>
      <c r="AV81" s="74">
        <f>IFERROR(AU81/(AS81+AT81),0)</f>
        <v>0</v>
      </c>
      <c r="AW81" s="81">
        <f>SUM(AW82:AW86)</f>
        <v>0</v>
      </c>
      <c r="AX81" s="37">
        <f>IFERROR(AW81/(AS81+AT81),0)</f>
        <v>0</v>
      </c>
      <c r="AY81" s="121">
        <f>SUM(AY82:AY86)</f>
        <v>0</v>
      </c>
      <c r="AZ81" s="74">
        <f>SUM(AZ82:AZ86)</f>
        <v>0</v>
      </c>
      <c r="BA81" s="74">
        <f>SUM(BA82:BA85)</f>
        <v>0</v>
      </c>
      <c r="BB81" s="74">
        <f>IFERROR(BA81/(AY81+AZ81),0)</f>
        <v>0</v>
      </c>
      <c r="BC81" s="81">
        <f>SUM(BC82:BC86)</f>
        <v>0</v>
      </c>
      <c r="BD81" s="37">
        <f>IFERROR(BC81/(AY81+AZ81),0)</f>
        <v>0</v>
      </c>
      <c r="BE81" s="121">
        <f>SUM(BE82:BE86)</f>
        <v>0</v>
      </c>
      <c r="BF81" s="74">
        <f>SUM(BF82:BF86)</f>
        <v>0</v>
      </c>
      <c r="BG81" s="74">
        <f>SUM(BG82:BG85)</f>
        <v>0</v>
      </c>
      <c r="BH81" s="74">
        <f>IFERROR(BG81/(BE81+BF81),0)</f>
        <v>0</v>
      </c>
      <c r="BI81" s="81">
        <f>SUM(BI82:BI86)</f>
        <v>0</v>
      </c>
      <c r="BJ81" s="37">
        <f>IFERROR(BI81/(BE81+BF81),0)</f>
        <v>0</v>
      </c>
      <c r="BK81" s="121">
        <f>SUM(BK82:BK86)</f>
        <v>0</v>
      </c>
      <c r="BL81" s="74">
        <f>SUM(BL82:BL86)</f>
        <v>0</v>
      </c>
      <c r="BM81" s="74">
        <f>SUM(BM82:BM85)</f>
        <v>0</v>
      </c>
      <c r="BN81" s="74">
        <f>IFERROR(BM81/(BK81+BL81),0)</f>
        <v>0</v>
      </c>
      <c r="BO81" s="81">
        <f>SUM(BO82:BO86)</f>
        <v>0</v>
      </c>
      <c r="BP81" s="37">
        <f>IFERROR(BO81/(BK81+BL81),0)</f>
        <v>0</v>
      </c>
    </row>
    <row r="82" spans="1:68" ht="19.5" customHeight="1" outlineLevel="1" x14ac:dyDescent="0.3">
      <c r="A82" s="154"/>
      <c r="B82" s="139" t="str" cm="1">
        <f t="array" ref="B82:B86">$B$10:$B$14</f>
        <v>ΟΙΚΙΑΚΟΣ</v>
      </c>
      <c r="C82" s="39"/>
      <c r="D82" s="10"/>
      <c r="E82" s="10"/>
      <c r="F82" s="10">
        <f>IFERROR(E82/(C82+D82),0)</f>
        <v>0</v>
      </c>
      <c r="G82" s="30"/>
      <c r="H82" s="83">
        <f>IFERROR(G82/(C82+D82),0)</f>
        <v>0</v>
      </c>
      <c r="I82" s="39"/>
      <c r="J82" s="10"/>
      <c r="K82" s="10"/>
      <c r="L82" s="10">
        <f>IFERROR(K82/(I82+J82),0)</f>
        <v>0</v>
      </c>
      <c r="M82" s="30"/>
      <c r="N82" s="83">
        <f>IFERROR(M82/(I82+J82),0)</f>
        <v>0</v>
      </c>
      <c r="O82" s="39"/>
      <c r="P82" s="10"/>
      <c r="Q82" s="10"/>
      <c r="R82" s="10">
        <f>IFERROR(Q82/(O82+P82),0)</f>
        <v>0</v>
      </c>
      <c r="S82" s="30"/>
      <c r="T82" s="83">
        <f>IFERROR(S82/(O82+P82),0)</f>
        <v>0</v>
      </c>
      <c r="U82" s="39"/>
      <c r="V82" s="10"/>
      <c r="W82" s="10"/>
      <c r="X82" s="10">
        <f>IFERROR(W82/(U82+V82),0)</f>
        <v>0</v>
      </c>
      <c r="Y82" s="30"/>
      <c r="Z82" s="83">
        <f>IFERROR(Y82/(U82+V82),0)</f>
        <v>0</v>
      </c>
      <c r="AA82" s="39"/>
      <c r="AB82" s="10"/>
      <c r="AC82" s="10"/>
      <c r="AD82" s="10">
        <f>IFERROR(AC82/(AA82+AB82),0)</f>
        <v>0</v>
      </c>
      <c r="AE82" s="30"/>
      <c r="AF82" s="83">
        <f>IFERROR(AE82/(AA82+AB82),0)</f>
        <v>0</v>
      </c>
      <c r="AG82" s="39"/>
      <c r="AH82" s="10"/>
      <c r="AI82" s="10"/>
      <c r="AJ82" s="10">
        <f>IFERROR(AI82/(AG82+AH82),0)</f>
        <v>0</v>
      </c>
      <c r="AK82" s="30"/>
      <c r="AL82" s="83">
        <f>IFERROR(AK82/(AG82+AH82),0)</f>
        <v>0</v>
      </c>
      <c r="AM82" s="39"/>
      <c r="AN82" s="10"/>
      <c r="AO82" s="10"/>
      <c r="AP82" s="10">
        <f>IFERROR(AO82/(AM82+AN82),0)</f>
        <v>0</v>
      </c>
      <c r="AQ82" s="30"/>
      <c r="AR82" s="83">
        <f>IFERROR(AQ82/(AM82+AN82),0)</f>
        <v>0</v>
      </c>
      <c r="AS82" s="39"/>
      <c r="AT82" s="10"/>
      <c r="AU82" s="10"/>
      <c r="AV82" s="10">
        <f>IFERROR(AU82/(AS82+AT82),0)</f>
        <v>0</v>
      </c>
      <c r="AW82" s="30"/>
      <c r="AX82" s="83">
        <f>IFERROR(AW82/(AS82+AT82),0)</f>
        <v>0</v>
      </c>
      <c r="AY82" s="39"/>
      <c r="AZ82" s="10"/>
      <c r="BA82" s="10"/>
      <c r="BB82" s="10">
        <f>IFERROR(BA82/(AY82+AZ82),0)</f>
        <v>0</v>
      </c>
      <c r="BC82" s="30"/>
      <c r="BD82" s="83">
        <f>IFERROR(BC82/(AY82+AZ82),0)</f>
        <v>0</v>
      </c>
      <c r="BE82" s="39"/>
      <c r="BF82" s="10"/>
      <c r="BG82" s="10"/>
      <c r="BH82" s="10">
        <f>IFERROR(BG82/(BE82+BF82),0)</f>
        <v>0</v>
      </c>
      <c r="BI82" s="30"/>
      <c r="BJ82" s="83">
        <f>IFERROR(BI82/(BE82+BF82),0)</f>
        <v>0</v>
      </c>
      <c r="BK82" s="39"/>
      <c r="BL82" s="10"/>
      <c r="BM82" s="10"/>
      <c r="BN82" s="10">
        <f>IFERROR(BM82/(BK82+BL82),0)</f>
        <v>0</v>
      </c>
      <c r="BO82" s="30"/>
      <c r="BP82" s="83">
        <f>IFERROR(BO82/(BK82+BL82),0)</f>
        <v>0</v>
      </c>
    </row>
    <row r="83" spans="1:68" ht="19.5" customHeight="1" outlineLevel="1" x14ac:dyDescent="0.3">
      <c r="A83" s="154"/>
      <c r="B83" s="139" t="str">
        <v>ΕΜΠΟΡΙΚΟΣ</v>
      </c>
      <c r="C83" s="39"/>
      <c r="D83" s="10"/>
      <c r="E83" s="10"/>
      <c r="F83" s="10">
        <f t="shared" ref="F83:F86" si="264">IFERROR(E83/(C83+D83),0)</f>
        <v>0</v>
      </c>
      <c r="G83" s="30"/>
      <c r="H83" s="83">
        <f t="shared" ref="H83:H86" si="265">IFERROR(G83/(C83+D83),0)</f>
        <v>0</v>
      </c>
      <c r="I83" s="39"/>
      <c r="J83" s="10"/>
      <c r="K83" s="10"/>
      <c r="L83" s="10">
        <f t="shared" ref="L83:L86" si="266">IFERROR(K83/(I83+J83),0)</f>
        <v>0</v>
      </c>
      <c r="M83" s="30"/>
      <c r="N83" s="83">
        <f t="shared" ref="N83:N86" si="267">IFERROR(M83/(I83+J83),0)</f>
        <v>0</v>
      </c>
      <c r="O83" s="39"/>
      <c r="P83" s="10"/>
      <c r="Q83" s="10"/>
      <c r="R83" s="10">
        <f t="shared" ref="R83:R86" si="268">IFERROR(Q83/(O83+P83),0)</f>
        <v>0</v>
      </c>
      <c r="S83" s="30"/>
      <c r="T83" s="83">
        <f t="shared" ref="T83:T86" si="269">IFERROR(S83/(O83+P83),0)</f>
        <v>0</v>
      </c>
      <c r="U83" s="39"/>
      <c r="V83" s="10"/>
      <c r="W83" s="10"/>
      <c r="X83" s="10">
        <f t="shared" ref="X83:X86" si="270">IFERROR(W83/(U83+V83),0)</f>
        <v>0</v>
      </c>
      <c r="Y83" s="30"/>
      <c r="Z83" s="83">
        <f t="shared" ref="Z83:Z86" si="271">IFERROR(Y83/(U83+V83),0)</f>
        <v>0</v>
      </c>
      <c r="AA83" s="39"/>
      <c r="AB83" s="10"/>
      <c r="AC83" s="10"/>
      <c r="AD83" s="10">
        <f t="shared" ref="AD83:AD86" si="272">IFERROR(AC83/(AA83+AB83),0)</f>
        <v>0</v>
      </c>
      <c r="AE83" s="30"/>
      <c r="AF83" s="83">
        <f t="shared" ref="AF83:AF86" si="273">IFERROR(AE83/(AA83+AB83),0)</f>
        <v>0</v>
      </c>
      <c r="AG83" s="39"/>
      <c r="AH83" s="10"/>
      <c r="AI83" s="10"/>
      <c r="AJ83" s="10">
        <f t="shared" ref="AJ83:AJ86" si="274">IFERROR(AI83/(AG83+AH83),0)</f>
        <v>0</v>
      </c>
      <c r="AK83" s="30"/>
      <c r="AL83" s="83">
        <f t="shared" ref="AL83:AL86" si="275">IFERROR(AK83/(AG83+AH83),0)</f>
        <v>0</v>
      </c>
      <c r="AM83" s="39"/>
      <c r="AN83" s="10"/>
      <c r="AO83" s="10"/>
      <c r="AP83" s="10">
        <f t="shared" ref="AP83:AP86" si="276">IFERROR(AO83/(AM83+AN83),0)</f>
        <v>0</v>
      </c>
      <c r="AQ83" s="30"/>
      <c r="AR83" s="83">
        <f t="shared" ref="AR83:AR86" si="277">IFERROR(AQ83/(AM83+AN83),0)</f>
        <v>0</v>
      </c>
      <c r="AS83" s="39"/>
      <c r="AT83" s="10"/>
      <c r="AU83" s="10"/>
      <c r="AV83" s="10">
        <f t="shared" ref="AV83:AV86" si="278">IFERROR(AU83/(AS83+AT83),0)</f>
        <v>0</v>
      </c>
      <c r="AW83" s="30"/>
      <c r="AX83" s="83">
        <f t="shared" ref="AX83:AX86" si="279">IFERROR(AW83/(AS83+AT83),0)</f>
        <v>0</v>
      </c>
      <c r="AY83" s="39"/>
      <c r="AZ83" s="10"/>
      <c r="BA83" s="10"/>
      <c r="BB83" s="10">
        <f t="shared" ref="BB83:BB86" si="280">IFERROR(BA83/(AY83+AZ83),0)</f>
        <v>0</v>
      </c>
      <c r="BC83" s="30"/>
      <c r="BD83" s="83">
        <f t="shared" ref="BD83:BD86" si="281">IFERROR(BC83/(AY83+AZ83),0)</f>
        <v>0</v>
      </c>
      <c r="BE83" s="39"/>
      <c r="BF83" s="10"/>
      <c r="BG83" s="10"/>
      <c r="BH83" s="10">
        <f t="shared" ref="BH83:BH86" si="282">IFERROR(BG83/(BE83+BF83),0)</f>
        <v>0</v>
      </c>
      <c r="BI83" s="30"/>
      <c r="BJ83" s="83">
        <f t="shared" ref="BJ83:BJ86" si="283">IFERROR(BI83/(BE83+BF83),0)</f>
        <v>0</v>
      </c>
      <c r="BK83" s="39"/>
      <c r="BL83" s="10"/>
      <c r="BM83" s="10"/>
      <c r="BN83" s="10">
        <f t="shared" ref="BN83:BN86" si="284">IFERROR(BM83/(BK83+BL83),0)</f>
        <v>0</v>
      </c>
      <c r="BO83" s="30"/>
      <c r="BP83" s="83">
        <f t="shared" ref="BP83:BP86" si="285">IFERROR(BO83/(BK83+BL83),0)</f>
        <v>0</v>
      </c>
    </row>
    <row r="84" spans="1:68" ht="19.5" customHeight="1" outlineLevel="1" x14ac:dyDescent="0.3">
      <c r="A84" s="154"/>
      <c r="B84" s="139" t="str">
        <v>CNG</v>
      </c>
      <c r="C84" s="39"/>
      <c r="D84" s="10"/>
      <c r="E84" s="10"/>
      <c r="F84" s="10">
        <f t="shared" si="264"/>
        <v>0</v>
      </c>
      <c r="G84" s="30"/>
      <c r="H84" s="83">
        <f t="shared" si="265"/>
        <v>0</v>
      </c>
      <c r="I84" s="39"/>
      <c r="J84" s="10"/>
      <c r="K84" s="10"/>
      <c r="L84" s="10">
        <f t="shared" si="266"/>
        <v>0</v>
      </c>
      <c r="M84" s="30"/>
      <c r="N84" s="83">
        <f t="shared" si="267"/>
        <v>0</v>
      </c>
      <c r="O84" s="39"/>
      <c r="P84" s="10"/>
      <c r="Q84" s="10"/>
      <c r="R84" s="10">
        <f t="shared" si="268"/>
        <v>0</v>
      </c>
      <c r="S84" s="30"/>
      <c r="T84" s="83">
        <f t="shared" si="269"/>
        <v>0</v>
      </c>
      <c r="U84" s="39"/>
      <c r="V84" s="10"/>
      <c r="W84" s="10"/>
      <c r="X84" s="10">
        <f t="shared" si="270"/>
        <v>0</v>
      </c>
      <c r="Y84" s="30"/>
      <c r="Z84" s="83">
        <f t="shared" si="271"/>
        <v>0</v>
      </c>
      <c r="AA84" s="39"/>
      <c r="AB84" s="10"/>
      <c r="AC84" s="10"/>
      <c r="AD84" s="10">
        <f t="shared" si="272"/>
        <v>0</v>
      </c>
      <c r="AE84" s="30"/>
      <c r="AF84" s="83">
        <f t="shared" si="273"/>
        <v>0</v>
      </c>
      <c r="AG84" s="39"/>
      <c r="AH84" s="10"/>
      <c r="AI84" s="10"/>
      <c r="AJ84" s="10">
        <f t="shared" si="274"/>
        <v>0</v>
      </c>
      <c r="AK84" s="30"/>
      <c r="AL84" s="83">
        <f t="shared" si="275"/>
        <v>0</v>
      </c>
      <c r="AM84" s="39"/>
      <c r="AN84" s="10"/>
      <c r="AO84" s="10"/>
      <c r="AP84" s="10">
        <f t="shared" si="276"/>
        <v>0</v>
      </c>
      <c r="AQ84" s="30"/>
      <c r="AR84" s="83">
        <f t="shared" si="277"/>
        <v>0</v>
      </c>
      <c r="AS84" s="39"/>
      <c r="AT84" s="10"/>
      <c r="AU84" s="10"/>
      <c r="AV84" s="10">
        <f t="shared" si="278"/>
        <v>0</v>
      </c>
      <c r="AW84" s="30"/>
      <c r="AX84" s="83">
        <f t="shared" si="279"/>
        <v>0</v>
      </c>
      <c r="AY84" s="39"/>
      <c r="AZ84" s="10"/>
      <c r="BA84" s="10"/>
      <c r="BB84" s="10">
        <f t="shared" si="280"/>
        <v>0</v>
      </c>
      <c r="BC84" s="30"/>
      <c r="BD84" s="83">
        <f t="shared" si="281"/>
        <v>0</v>
      </c>
      <c r="BE84" s="39"/>
      <c r="BF84" s="10"/>
      <c r="BG84" s="10"/>
      <c r="BH84" s="10">
        <f t="shared" si="282"/>
        <v>0</v>
      </c>
      <c r="BI84" s="30"/>
      <c r="BJ84" s="83">
        <f t="shared" si="283"/>
        <v>0</v>
      </c>
      <c r="BK84" s="39"/>
      <c r="BL84" s="10"/>
      <c r="BM84" s="10"/>
      <c r="BN84" s="10">
        <f t="shared" si="284"/>
        <v>0</v>
      </c>
      <c r="BO84" s="30"/>
      <c r="BP84" s="83">
        <f t="shared" si="285"/>
        <v>0</v>
      </c>
    </row>
    <row r="85" spans="1:68" ht="19.5" customHeight="1" outlineLevel="1" x14ac:dyDescent="0.3">
      <c r="A85" s="154"/>
      <c r="B85" s="139" t="str">
        <v>ΒΙΟΜΗΧΑΝΙΚΟΣ</v>
      </c>
      <c r="C85" s="39"/>
      <c r="D85" s="10"/>
      <c r="E85" s="10"/>
      <c r="F85" s="10">
        <f t="shared" si="264"/>
        <v>0</v>
      </c>
      <c r="G85" s="30"/>
      <c r="H85" s="83">
        <f t="shared" si="265"/>
        <v>0</v>
      </c>
      <c r="I85" s="39"/>
      <c r="J85" s="10"/>
      <c r="K85" s="10"/>
      <c r="L85" s="10">
        <f t="shared" si="266"/>
        <v>0</v>
      </c>
      <c r="M85" s="30"/>
      <c r="N85" s="83">
        <f t="shared" si="267"/>
        <v>0</v>
      </c>
      <c r="O85" s="39"/>
      <c r="P85" s="10"/>
      <c r="Q85" s="10"/>
      <c r="R85" s="10">
        <f t="shared" si="268"/>
        <v>0</v>
      </c>
      <c r="S85" s="30"/>
      <c r="T85" s="83">
        <f t="shared" si="269"/>
        <v>0</v>
      </c>
      <c r="U85" s="39"/>
      <c r="V85" s="10"/>
      <c r="W85" s="10"/>
      <c r="X85" s="10">
        <f t="shared" si="270"/>
        <v>0</v>
      </c>
      <c r="Y85" s="30"/>
      <c r="Z85" s="83">
        <f t="shared" si="271"/>
        <v>0</v>
      </c>
      <c r="AA85" s="39"/>
      <c r="AB85" s="10"/>
      <c r="AC85" s="10"/>
      <c r="AD85" s="10">
        <f t="shared" si="272"/>
        <v>0</v>
      </c>
      <c r="AE85" s="30"/>
      <c r="AF85" s="83">
        <f t="shared" si="273"/>
        <v>0</v>
      </c>
      <c r="AG85" s="39"/>
      <c r="AH85" s="10"/>
      <c r="AI85" s="10"/>
      <c r="AJ85" s="10">
        <f t="shared" si="274"/>
        <v>0</v>
      </c>
      <c r="AK85" s="30"/>
      <c r="AL85" s="83">
        <f t="shared" si="275"/>
        <v>0</v>
      </c>
      <c r="AM85" s="39"/>
      <c r="AN85" s="10"/>
      <c r="AO85" s="10"/>
      <c r="AP85" s="10">
        <f t="shared" si="276"/>
        <v>0</v>
      </c>
      <c r="AQ85" s="30"/>
      <c r="AR85" s="83">
        <f t="shared" si="277"/>
        <v>0</v>
      </c>
      <c r="AS85" s="39"/>
      <c r="AT85" s="10"/>
      <c r="AU85" s="10"/>
      <c r="AV85" s="10">
        <f t="shared" si="278"/>
        <v>0</v>
      </c>
      <c r="AW85" s="30"/>
      <c r="AX85" s="83">
        <f t="shared" si="279"/>
        <v>0</v>
      </c>
      <c r="AY85" s="39"/>
      <c r="AZ85" s="10"/>
      <c r="BA85" s="10"/>
      <c r="BB85" s="10">
        <f t="shared" si="280"/>
        <v>0</v>
      </c>
      <c r="BC85" s="30"/>
      <c r="BD85" s="83">
        <f t="shared" si="281"/>
        <v>0</v>
      </c>
      <c r="BE85" s="39"/>
      <c r="BF85" s="10"/>
      <c r="BG85" s="10"/>
      <c r="BH85" s="10">
        <f t="shared" si="282"/>
        <v>0</v>
      </c>
      <c r="BI85" s="30"/>
      <c r="BJ85" s="83">
        <f t="shared" si="283"/>
        <v>0</v>
      </c>
      <c r="BK85" s="39"/>
      <c r="BL85" s="10"/>
      <c r="BM85" s="10"/>
      <c r="BN85" s="10">
        <f t="shared" si="284"/>
        <v>0</v>
      </c>
      <c r="BO85" s="30"/>
      <c r="BP85" s="83">
        <f t="shared" si="285"/>
        <v>0</v>
      </c>
    </row>
    <row r="86" spans="1:68" ht="19.5" customHeight="1" outlineLevel="1" thickBot="1" x14ac:dyDescent="0.35">
      <c r="A86" s="155"/>
      <c r="B86" s="139" t="str">
        <v>ΚΛΙΜΑΤΙΣΜΟΣ / ΣΥΜΠΑΡΑΓΩΓΗ</v>
      </c>
      <c r="C86" s="147"/>
      <c r="D86" s="148"/>
      <c r="E86" s="157"/>
      <c r="F86" s="10">
        <f t="shared" si="264"/>
        <v>0</v>
      </c>
      <c r="G86" s="140"/>
      <c r="H86" s="83">
        <f t="shared" si="265"/>
        <v>0</v>
      </c>
      <c r="I86" s="147"/>
      <c r="J86" s="148"/>
      <c r="K86" s="157"/>
      <c r="L86" s="10">
        <f t="shared" si="266"/>
        <v>0</v>
      </c>
      <c r="M86" s="140"/>
      <c r="N86" s="83">
        <f t="shared" si="267"/>
        <v>0</v>
      </c>
      <c r="O86" s="147"/>
      <c r="P86" s="148"/>
      <c r="Q86" s="157"/>
      <c r="R86" s="10">
        <f t="shared" si="268"/>
        <v>0</v>
      </c>
      <c r="S86" s="140"/>
      <c r="T86" s="83">
        <f t="shared" si="269"/>
        <v>0</v>
      </c>
      <c r="U86" s="147"/>
      <c r="V86" s="148"/>
      <c r="W86" s="157"/>
      <c r="X86" s="10">
        <f t="shared" si="270"/>
        <v>0</v>
      </c>
      <c r="Y86" s="140"/>
      <c r="Z86" s="83">
        <f t="shared" si="271"/>
        <v>0</v>
      </c>
      <c r="AA86" s="147"/>
      <c r="AB86" s="148"/>
      <c r="AC86" s="157"/>
      <c r="AD86" s="10">
        <f t="shared" si="272"/>
        <v>0</v>
      </c>
      <c r="AE86" s="140"/>
      <c r="AF86" s="83">
        <f t="shared" si="273"/>
        <v>0</v>
      </c>
      <c r="AG86" s="147"/>
      <c r="AH86" s="148"/>
      <c r="AI86" s="157"/>
      <c r="AJ86" s="10">
        <f t="shared" si="274"/>
        <v>0</v>
      </c>
      <c r="AK86" s="140"/>
      <c r="AL86" s="83">
        <f t="shared" si="275"/>
        <v>0</v>
      </c>
      <c r="AM86" s="147"/>
      <c r="AN86" s="148"/>
      <c r="AO86" s="157"/>
      <c r="AP86" s="10">
        <f t="shared" si="276"/>
        <v>0</v>
      </c>
      <c r="AQ86" s="140"/>
      <c r="AR86" s="83">
        <f t="shared" si="277"/>
        <v>0</v>
      </c>
      <c r="AS86" s="147"/>
      <c r="AT86" s="148"/>
      <c r="AU86" s="157"/>
      <c r="AV86" s="10">
        <f t="shared" si="278"/>
        <v>0</v>
      </c>
      <c r="AW86" s="140"/>
      <c r="AX86" s="83">
        <f t="shared" si="279"/>
        <v>0</v>
      </c>
      <c r="AY86" s="147"/>
      <c r="AZ86" s="148"/>
      <c r="BA86" s="157"/>
      <c r="BB86" s="10">
        <f t="shared" si="280"/>
        <v>0</v>
      </c>
      <c r="BC86" s="140"/>
      <c r="BD86" s="83">
        <f t="shared" si="281"/>
        <v>0</v>
      </c>
      <c r="BE86" s="147"/>
      <c r="BF86" s="148"/>
      <c r="BG86" s="157"/>
      <c r="BH86" s="10">
        <f t="shared" si="282"/>
        <v>0</v>
      </c>
      <c r="BI86" s="140"/>
      <c r="BJ86" s="83">
        <f t="shared" si="283"/>
        <v>0</v>
      </c>
      <c r="BK86" s="147"/>
      <c r="BL86" s="148"/>
      <c r="BM86" s="157"/>
      <c r="BN86" s="10">
        <f t="shared" si="284"/>
        <v>0</v>
      </c>
      <c r="BO86" s="140"/>
      <c r="BP86" s="83">
        <f t="shared" si="285"/>
        <v>0</v>
      </c>
    </row>
    <row r="87" spans="1:68" ht="36" customHeight="1" outlineLevel="1" x14ac:dyDescent="0.3">
      <c r="A87" s="153">
        <v>14</v>
      </c>
      <c r="B87" s="141" t="s">
        <v>44</v>
      </c>
      <c r="C87" s="121">
        <f>SUM(C88:C92)</f>
        <v>0</v>
      </c>
      <c r="D87" s="74">
        <f>SUM(D88:D92)</f>
        <v>0</v>
      </c>
      <c r="E87" s="74">
        <f>SUM(E88:E91)</f>
        <v>0</v>
      </c>
      <c r="F87" s="74">
        <f>IFERROR(E87/(C87+D87),0)</f>
        <v>0</v>
      </c>
      <c r="G87" s="81">
        <f>SUM(G88:G92)</f>
        <v>0</v>
      </c>
      <c r="H87" s="37">
        <f>IFERROR(G87/(C87+D87),0)</f>
        <v>0</v>
      </c>
      <c r="I87" s="121">
        <f>SUM(I88:I92)</f>
        <v>0</v>
      </c>
      <c r="J87" s="74">
        <f>SUM(J88:J92)</f>
        <v>0</v>
      </c>
      <c r="K87" s="74">
        <f>SUM(K88:K91)</f>
        <v>0</v>
      </c>
      <c r="L87" s="74">
        <f>IFERROR(K87/(I87+J87),0)</f>
        <v>0</v>
      </c>
      <c r="M87" s="81">
        <f>SUM(M88:M92)</f>
        <v>0</v>
      </c>
      <c r="N87" s="37">
        <f>IFERROR(M87/(I87+J87),0)</f>
        <v>0</v>
      </c>
      <c r="O87" s="121">
        <f>SUM(O88:O92)</f>
        <v>0</v>
      </c>
      <c r="P87" s="74">
        <f>SUM(P88:P92)</f>
        <v>0</v>
      </c>
      <c r="Q87" s="74">
        <f>SUM(Q88:Q91)</f>
        <v>0</v>
      </c>
      <c r="R87" s="74">
        <f>IFERROR(Q87/(O87+P87),0)</f>
        <v>0</v>
      </c>
      <c r="S87" s="81">
        <f>SUM(S88:S92)</f>
        <v>0</v>
      </c>
      <c r="T87" s="37">
        <f>IFERROR(S87/(O87+P87),0)</f>
        <v>0</v>
      </c>
      <c r="U87" s="121">
        <f>SUM(U88:U92)</f>
        <v>0</v>
      </c>
      <c r="V87" s="74">
        <f>SUM(V88:V92)</f>
        <v>0</v>
      </c>
      <c r="W87" s="74">
        <f>SUM(W88:W91)</f>
        <v>0</v>
      </c>
      <c r="X87" s="74">
        <f>IFERROR(W87/(U87+V87),0)</f>
        <v>0</v>
      </c>
      <c r="Y87" s="81">
        <f>SUM(Y88:Y92)</f>
        <v>0</v>
      </c>
      <c r="Z87" s="37">
        <f>IFERROR(Y87/(U87+V87),0)</f>
        <v>0</v>
      </c>
      <c r="AA87" s="121">
        <f>SUM(AA88:AA92)</f>
        <v>0</v>
      </c>
      <c r="AB87" s="74">
        <f>SUM(AB88:AB92)</f>
        <v>0</v>
      </c>
      <c r="AC87" s="74">
        <f>SUM(AC88:AC91)</f>
        <v>0</v>
      </c>
      <c r="AD87" s="74">
        <f>IFERROR(AC87/(AA87+AB87),0)</f>
        <v>0</v>
      </c>
      <c r="AE87" s="81">
        <f>SUM(AE88:AE92)</f>
        <v>0</v>
      </c>
      <c r="AF87" s="37">
        <f>IFERROR(AE87/(AA87+AB87),0)</f>
        <v>0</v>
      </c>
      <c r="AG87" s="121">
        <f>SUM(AG88:AG92)</f>
        <v>0</v>
      </c>
      <c r="AH87" s="74">
        <f>SUM(AH88:AH92)</f>
        <v>0</v>
      </c>
      <c r="AI87" s="74">
        <f>SUM(AI88:AI91)</f>
        <v>0</v>
      </c>
      <c r="AJ87" s="74">
        <f>IFERROR(AI87/(AG87+AH87),0)</f>
        <v>0</v>
      </c>
      <c r="AK87" s="81">
        <f>SUM(AK88:AK92)</f>
        <v>0</v>
      </c>
      <c r="AL87" s="37">
        <f>IFERROR(AK87/(AG87+AH87),0)</f>
        <v>0</v>
      </c>
      <c r="AM87" s="121">
        <f>SUM(AM88:AM92)</f>
        <v>0</v>
      </c>
      <c r="AN87" s="74">
        <f>SUM(AN88:AN92)</f>
        <v>0</v>
      </c>
      <c r="AO87" s="74">
        <f>SUM(AO88:AO91)</f>
        <v>0</v>
      </c>
      <c r="AP87" s="74">
        <f>IFERROR(AO87/(AM87+AN87),0)</f>
        <v>0</v>
      </c>
      <c r="AQ87" s="81">
        <f>SUM(AQ88:AQ92)</f>
        <v>0</v>
      </c>
      <c r="AR87" s="37">
        <f>IFERROR(AQ87/(AM87+AN87),0)</f>
        <v>0</v>
      </c>
      <c r="AS87" s="121">
        <f>SUM(AS88:AS92)</f>
        <v>0</v>
      </c>
      <c r="AT87" s="74">
        <f>SUM(AT88:AT92)</f>
        <v>0</v>
      </c>
      <c r="AU87" s="74">
        <f>SUM(AU88:AU91)</f>
        <v>0</v>
      </c>
      <c r="AV87" s="74">
        <f>IFERROR(AU87/(AS87+AT87),0)</f>
        <v>0</v>
      </c>
      <c r="AW87" s="81">
        <f>SUM(AW88:AW92)</f>
        <v>0</v>
      </c>
      <c r="AX87" s="37">
        <f>IFERROR(AW87/(AS87+AT87),0)</f>
        <v>0</v>
      </c>
      <c r="AY87" s="121">
        <f>SUM(AY88:AY92)</f>
        <v>0</v>
      </c>
      <c r="AZ87" s="74">
        <f>SUM(AZ88:AZ92)</f>
        <v>0</v>
      </c>
      <c r="BA87" s="74">
        <f>SUM(BA88:BA91)</f>
        <v>0</v>
      </c>
      <c r="BB87" s="74">
        <f>IFERROR(BA87/(AY87+AZ87),0)</f>
        <v>0</v>
      </c>
      <c r="BC87" s="81">
        <f>SUM(BC88:BC92)</f>
        <v>0</v>
      </c>
      <c r="BD87" s="37">
        <f>IFERROR(BC87/(AY87+AZ87),0)</f>
        <v>0</v>
      </c>
      <c r="BE87" s="121">
        <f>SUM(BE88:BE92)</f>
        <v>0</v>
      </c>
      <c r="BF87" s="74">
        <f>SUM(BF88:BF92)</f>
        <v>0</v>
      </c>
      <c r="BG87" s="74">
        <f>SUM(BG88:BG91)</f>
        <v>0</v>
      </c>
      <c r="BH87" s="74">
        <f>IFERROR(BG87/(BE87+BF87),0)</f>
        <v>0</v>
      </c>
      <c r="BI87" s="81">
        <f>SUM(BI88:BI92)</f>
        <v>0</v>
      </c>
      <c r="BJ87" s="37">
        <f>IFERROR(BI87/(BE87+BF87),0)</f>
        <v>0</v>
      </c>
      <c r="BK87" s="121">
        <f>SUM(BK88:BK92)</f>
        <v>0</v>
      </c>
      <c r="BL87" s="74">
        <f>SUM(BL88:BL92)</f>
        <v>0</v>
      </c>
      <c r="BM87" s="74">
        <f>SUM(BM88:BM91)</f>
        <v>0</v>
      </c>
      <c r="BN87" s="74">
        <f>IFERROR(BM87/(BK87+BL87),0)</f>
        <v>0</v>
      </c>
      <c r="BO87" s="81">
        <f>SUM(BO88:BO92)</f>
        <v>0</v>
      </c>
      <c r="BP87" s="37">
        <f>IFERROR(BO87/(BK87+BL87),0)</f>
        <v>0</v>
      </c>
    </row>
    <row r="88" spans="1:68" ht="19.5" customHeight="1" outlineLevel="1" x14ac:dyDescent="0.3">
      <c r="A88" s="154"/>
      <c r="B88" s="139" t="str" cm="1">
        <f t="array" ref="B88:B92">$B$10:$B$14</f>
        <v>ΟΙΚΙΑΚΟΣ</v>
      </c>
      <c r="C88" s="39"/>
      <c r="D88" s="10"/>
      <c r="E88" s="10"/>
      <c r="F88" s="10">
        <f>IFERROR(E88/(C88+D88),0)</f>
        <v>0</v>
      </c>
      <c r="G88" s="30"/>
      <c r="H88" s="83">
        <f>IFERROR(G88/(C88+D88),0)</f>
        <v>0</v>
      </c>
      <c r="I88" s="39"/>
      <c r="J88" s="10"/>
      <c r="K88" s="10"/>
      <c r="L88" s="10">
        <f>IFERROR(K88/(I88+J88),0)</f>
        <v>0</v>
      </c>
      <c r="M88" s="30"/>
      <c r="N88" s="83">
        <f>IFERROR(M88/(I88+J88),0)</f>
        <v>0</v>
      </c>
      <c r="O88" s="39"/>
      <c r="P88" s="10"/>
      <c r="Q88" s="10"/>
      <c r="R88" s="10">
        <f>IFERROR(Q88/(O88+P88),0)</f>
        <v>0</v>
      </c>
      <c r="S88" s="30"/>
      <c r="T88" s="83">
        <f>IFERROR(S88/(O88+P88),0)</f>
        <v>0</v>
      </c>
      <c r="U88" s="39"/>
      <c r="V88" s="10"/>
      <c r="W88" s="10"/>
      <c r="X88" s="10">
        <f>IFERROR(W88/(U88+V88),0)</f>
        <v>0</v>
      </c>
      <c r="Y88" s="30"/>
      <c r="Z88" s="83">
        <f>IFERROR(Y88/(U88+V88),0)</f>
        <v>0</v>
      </c>
      <c r="AA88" s="39"/>
      <c r="AB88" s="10"/>
      <c r="AC88" s="10"/>
      <c r="AD88" s="10">
        <f>IFERROR(AC88/(AA88+AB88),0)</f>
        <v>0</v>
      </c>
      <c r="AE88" s="30"/>
      <c r="AF88" s="83">
        <f>IFERROR(AE88/(AA88+AB88),0)</f>
        <v>0</v>
      </c>
      <c r="AG88" s="39"/>
      <c r="AH88" s="10"/>
      <c r="AI88" s="10"/>
      <c r="AJ88" s="10">
        <f>IFERROR(AI88/(AG88+AH88),0)</f>
        <v>0</v>
      </c>
      <c r="AK88" s="30"/>
      <c r="AL88" s="83">
        <f>IFERROR(AK88/(AG88+AH88),0)</f>
        <v>0</v>
      </c>
      <c r="AM88" s="39"/>
      <c r="AN88" s="10"/>
      <c r="AO88" s="10"/>
      <c r="AP88" s="10">
        <f>IFERROR(AO88/(AM88+AN88),0)</f>
        <v>0</v>
      </c>
      <c r="AQ88" s="30"/>
      <c r="AR88" s="83">
        <f>IFERROR(AQ88/(AM88+AN88),0)</f>
        <v>0</v>
      </c>
      <c r="AS88" s="39"/>
      <c r="AT88" s="10"/>
      <c r="AU88" s="10"/>
      <c r="AV88" s="10">
        <f>IFERROR(AU88/(AS88+AT88),0)</f>
        <v>0</v>
      </c>
      <c r="AW88" s="30"/>
      <c r="AX88" s="83">
        <f>IFERROR(AW88/(AS88+AT88),0)</f>
        <v>0</v>
      </c>
      <c r="AY88" s="39"/>
      <c r="AZ88" s="10"/>
      <c r="BA88" s="10"/>
      <c r="BB88" s="10">
        <f>IFERROR(BA88/(AY88+AZ88),0)</f>
        <v>0</v>
      </c>
      <c r="BC88" s="30"/>
      <c r="BD88" s="83">
        <f>IFERROR(BC88/(AY88+AZ88),0)</f>
        <v>0</v>
      </c>
      <c r="BE88" s="39"/>
      <c r="BF88" s="10"/>
      <c r="BG88" s="10"/>
      <c r="BH88" s="10">
        <f>IFERROR(BG88/(BE88+BF88),0)</f>
        <v>0</v>
      </c>
      <c r="BI88" s="30"/>
      <c r="BJ88" s="83">
        <f>IFERROR(BI88/(BE88+BF88),0)</f>
        <v>0</v>
      </c>
      <c r="BK88" s="39"/>
      <c r="BL88" s="10"/>
      <c r="BM88" s="10"/>
      <c r="BN88" s="10">
        <f>IFERROR(BM88/(BK88+BL88),0)</f>
        <v>0</v>
      </c>
      <c r="BO88" s="30"/>
      <c r="BP88" s="83">
        <f>IFERROR(BO88/(BK88+BL88),0)</f>
        <v>0</v>
      </c>
    </row>
    <row r="89" spans="1:68" ht="19.5" customHeight="1" outlineLevel="1" x14ac:dyDescent="0.3">
      <c r="A89" s="154"/>
      <c r="B89" s="139" t="str">
        <v>ΕΜΠΟΡΙΚΟΣ</v>
      </c>
      <c r="C89" s="39"/>
      <c r="D89" s="10"/>
      <c r="E89" s="10"/>
      <c r="F89" s="10">
        <f t="shared" ref="F89:F92" si="286">IFERROR(E89/(C89+D89),0)</f>
        <v>0</v>
      </c>
      <c r="G89" s="30"/>
      <c r="H89" s="83">
        <f t="shared" ref="H89:H92" si="287">IFERROR(G89/(C89+D89),0)</f>
        <v>0</v>
      </c>
      <c r="I89" s="39"/>
      <c r="J89" s="10"/>
      <c r="K89" s="10"/>
      <c r="L89" s="10">
        <f t="shared" ref="L89:L92" si="288">IFERROR(K89/(I89+J89),0)</f>
        <v>0</v>
      </c>
      <c r="M89" s="30"/>
      <c r="N89" s="83">
        <f t="shared" ref="N89:N92" si="289">IFERROR(M89/(I89+J89),0)</f>
        <v>0</v>
      </c>
      <c r="O89" s="39"/>
      <c r="P89" s="10"/>
      <c r="Q89" s="10"/>
      <c r="R89" s="10">
        <f t="shared" ref="R89:R92" si="290">IFERROR(Q89/(O89+P89),0)</f>
        <v>0</v>
      </c>
      <c r="S89" s="30"/>
      <c r="T89" s="83">
        <f t="shared" ref="T89:T92" si="291">IFERROR(S89/(O89+P89),0)</f>
        <v>0</v>
      </c>
      <c r="U89" s="39"/>
      <c r="V89" s="10"/>
      <c r="W89" s="10"/>
      <c r="X89" s="10">
        <f t="shared" ref="X89:X92" si="292">IFERROR(W89/(U89+V89),0)</f>
        <v>0</v>
      </c>
      <c r="Y89" s="30"/>
      <c r="Z89" s="83">
        <f t="shared" ref="Z89:Z92" si="293">IFERROR(Y89/(U89+V89),0)</f>
        <v>0</v>
      </c>
      <c r="AA89" s="39"/>
      <c r="AB89" s="10"/>
      <c r="AC89" s="10"/>
      <c r="AD89" s="10">
        <f t="shared" ref="AD89:AD92" si="294">IFERROR(AC89/(AA89+AB89),0)</f>
        <v>0</v>
      </c>
      <c r="AE89" s="30"/>
      <c r="AF89" s="83">
        <f t="shared" ref="AF89:AF92" si="295">IFERROR(AE89/(AA89+AB89),0)</f>
        <v>0</v>
      </c>
      <c r="AG89" s="39"/>
      <c r="AH89" s="10"/>
      <c r="AI89" s="10"/>
      <c r="AJ89" s="10">
        <f t="shared" ref="AJ89:AJ92" si="296">IFERROR(AI89/(AG89+AH89),0)</f>
        <v>0</v>
      </c>
      <c r="AK89" s="30"/>
      <c r="AL89" s="83">
        <f t="shared" ref="AL89:AL92" si="297">IFERROR(AK89/(AG89+AH89),0)</f>
        <v>0</v>
      </c>
      <c r="AM89" s="39"/>
      <c r="AN89" s="10"/>
      <c r="AO89" s="10"/>
      <c r="AP89" s="10">
        <f t="shared" ref="AP89:AP92" si="298">IFERROR(AO89/(AM89+AN89),0)</f>
        <v>0</v>
      </c>
      <c r="AQ89" s="30"/>
      <c r="AR89" s="83">
        <f t="shared" ref="AR89:AR92" si="299">IFERROR(AQ89/(AM89+AN89),0)</f>
        <v>0</v>
      </c>
      <c r="AS89" s="39"/>
      <c r="AT89" s="10"/>
      <c r="AU89" s="10"/>
      <c r="AV89" s="10">
        <f t="shared" ref="AV89:AV92" si="300">IFERROR(AU89/(AS89+AT89),0)</f>
        <v>0</v>
      </c>
      <c r="AW89" s="30"/>
      <c r="AX89" s="83">
        <f t="shared" ref="AX89:AX92" si="301">IFERROR(AW89/(AS89+AT89),0)</f>
        <v>0</v>
      </c>
      <c r="AY89" s="39"/>
      <c r="AZ89" s="10"/>
      <c r="BA89" s="10"/>
      <c r="BB89" s="10">
        <f t="shared" ref="BB89:BB92" si="302">IFERROR(BA89/(AY89+AZ89),0)</f>
        <v>0</v>
      </c>
      <c r="BC89" s="30"/>
      <c r="BD89" s="83">
        <f t="shared" ref="BD89:BD92" si="303">IFERROR(BC89/(AY89+AZ89),0)</f>
        <v>0</v>
      </c>
      <c r="BE89" s="39"/>
      <c r="BF89" s="10"/>
      <c r="BG89" s="10"/>
      <c r="BH89" s="10">
        <f t="shared" ref="BH89:BH92" si="304">IFERROR(BG89/(BE89+BF89),0)</f>
        <v>0</v>
      </c>
      <c r="BI89" s="30"/>
      <c r="BJ89" s="83">
        <f t="shared" ref="BJ89:BJ92" si="305">IFERROR(BI89/(BE89+BF89),0)</f>
        <v>0</v>
      </c>
      <c r="BK89" s="39"/>
      <c r="BL89" s="10"/>
      <c r="BM89" s="10"/>
      <c r="BN89" s="10">
        <f t="shared" ref="BN89:BN92" si="306">IFERROR(BM89/(BK89+BL89),0)</f>
        <v>0</v>
      </c>
      <c r="BO89" s="30"/>
      <c r="BP89" s="83">
        <f t="shared" ref="BP89:BP92" si="307">IFERROR(BO89/(BK89+BL89),0)</f>
        <v>0</v>
      </c>
    </row>
    <row r="90" spans="1:68" ht="19.5" customHeight="1" outlineLevel="1" x14ac:dyDescent="0.3">
      <c r="A90" s="154"/>
      <c r="B90" s="139" t="str">
        <v>CNG</v>
      </c>
      <c r="C90" s="39"/>
      <c r="D90" s="10"/>
      <c r="E90" s="10"/>
      <c r="F90" s="10">
        <f t="shared" si="286"/>
        <v>0</v>
      </c>
      <c r="G90" s="30"/>
      <c r="H90" s="83">
        <f t="shared" si="287"/>
        <v>0</v>
      </c>
      <c r="I90" s="39"/>
      <c r="J90" s="10"/>
      <c r="K90" s="10"/>
      <c r="L90" s="10">
        <f t="shared" si="288"/>
        <v>0</v>
      </c>
      <c r="M90" s="30"/>
      <c r="N90" s="83">
        <f t="shared" si="289"/>
        <v>0</v>
      </c>
      <c r="O90" s="39"/>
      <c r="P90" s="10"/>
      <c r="Q90" s="10"/>
      <c r="R90" s="10">
        <f t="shared" si="290"/>
        <v>0</v>
      </c>
      <c r="S90" s="30"/>
      <c r="T90" s="83">
        <f t="shared" si="291"/>
        <v>0</v>
      </c>
      <c r="U90" s="39"/>
      <c r="V90" s="10"/>
      <c r="W90" s="10"/>
      <c r="X90" s="10">
        <f t="shared" si="292"/>
        <v>0</v>
      </c>
      <c r="Y90" s="30"/>
      <c r="Z90" s="83">
        <f t="shared" si="293"/>
        <v>0</v>
      </c>
      <c r="AA90" s="39"/>
      <c r="AB90" s="10"/>
      <c r="AC90" s="10"/>
      <c r="AD90" s="10">
        <f t="shared" si="294"/>
        <v>0</v>
      </c>
      <c r="AE90" s="30"/>
      <c r="AF90" s="83">
        <f t="shared" si="295"/>
        <v>0</v>
      </c>
      <c r="AG90" s="39"/>
      <c r="AH90" s="10"/>
      <c r="AI90" s="10"/>
      <c r="AJ90" s="10">
        <f t="shared" si="296"/>
        <v>0</v>
      </c>
      <c r="AK90" s="30"/>
      <c r="AL90" s="83">
        <f t="shared" si="297"/>
        <v>0</v>
      </c>
      <c r="AM90" s="39"/>
      <c r="AN90" s="10"/>
      <c r="AO90" s="10"/>
      <c r="AP90" s="10">
        <f t="shared" si="298"/>
        <v>0</v>
      </c>
      <c r="AQ90" s="30"/>
      <c r="AR90" s="83">
        <f t="shared" si="299"/>
        <v>0</v>
      </c>
      <c r="AS90" s="39"/>
      <c r="AT90" s="10"/>
      <c r="AU90" s="10"/>
      <c r="AV90" s="10">
        <f t="shared" si="300"/>
        <v>0</v>
      </c>
      <c r="AW90" s="30"/>
      <c r="AX90" s="83">
        <f t="shared" si="301"/>
        <v>0</v>
      </c>
      <c r="AY90" s="39"/>
      <c r="AZ90" s="10"/>
      <c r="BA90" s="10"/>
      <c r="BB90" s="10">
        <f t="shared" si="302"/>
        <v>0</v>
      </c>
      <c r="BC90" s="30"/>
      <c r="BD90" s="83">
        <f t="shared" si="303"/>
        <v>0</v>
      </c>
      <c r="BE90" s="39"/>
      <c r="BF90" s="10"/>
      <c r="BG90" s="10"/>
      <c r="BH90" s="10">
        <f t="shared" si="304"/>
        <v>0</v>
      </c>
      <c r="BI90" s="30"/>
      <c r="BJ90" s="83">
        <f t="shared" si="305"/>
        <v>0</v>
      </c>
      <c r="BK90" s="39"/>
      <c r="BL90" s="10"/>
      <c r="BM90" s="10"/>
      <c r="BN90" s="10">
        <f t="shared" si="306"/>
        <v>0</v>
      </c>
      <c r="BO90" s="30"/>
      <c r="BP90" s="83">
        <f t="shared" si="307"/>
        <v>0</v>
      </c>
    </row>
    <row r="91" spans="1:68" ht="19.5" customHeight="1" outlineLevel="1" x14ac:dyDescent="0.3">
      <c r="A91" s="154"/>
      <c r="B91" s="139" t="str">
        <v>ΒΙΟΜΗΧΑΝΙΚΟΣ</v>
      </c>
      <c r="C91" s="39"/>
      <c r="D91" s="10"/>
      <c r="E91" s="10"/>
      <c r="F91" s="10">
        <f t="shared" si="286"/>
        <v>0</v>
      </c>
      <c r="G91" s="30"/>
      <c r="H91" s="83">
        <f t="shared" si="287"/>
        <v>0</v>
      </c>
      <c r="I91" s="39"/>
      <c r="J91" s="10"/>
      <c r="K91" s="10"/>
      <c r="L91" s="10">
        <f t="shared" si="288"/>
        <v>0</v>
      </c>
      <c r="M91" s="30"/>
      <c r="N91" s="83">
        <f t="shared" si="289"/>
        <v>0</v>
      </c>
      <c r="O91" s="39"/>
      <c r="P91" s="10"/>
      <c r="Q91" s="10"/>
      <c r="R91" s="10">
        <f t="shared" si="290"/>
        <v>0</v>
      </c>
      <c r="S91" s="30"/>
      <c r="T91" s="83">
        <f t="shared" si="291"/>
        <v>0</v>
      </c>
      <c r="U91" s="39"/>
      <c r="V91" s="10"/>
      <c r="W91" s="10"/>
      <c r="X91" s="10">
        <f t="shared" si="292"/>
        <v>0</v>
      </c>
      <c r="Y91" s="30"/>
      <c r="Z91" s="83">
        <f t="shared" si="293"/>
        <v>0</v>
      </c>
      <c r="AA91" s="39"/>
      <c r="AB91" s="10"/>
      <c r="AC91" s="10"/>
      <c r="AD91" s="10">
        <f t="shared" si="294"/>
        <v>0</v>
      </c>
      <c r="AE91" s="30"/>
      <c r="AF91" s="83">
        <f t="shared" si="295"/>
        <v>0</v>
      </c>
      <c r="AG91" s="39"/>
      <c r="AH91" s="10"/>
      <c r="AI91" s="10"/>
      <c r="AJ91" s="10">
        <f t="shared" si="296"/>
        <v>0</v>
      </c>
      <c r="AK91" s="30"/>
      <c r="AL91" s="83">
        <f t="shared" si="297"/>
        <v>0</v>
      </c>
      <c r="AM91" s="39"/>
      <c r="AN91" s="10"/>
      <c r="AO91" s="10"/>
      <c r="AP91" s="10">
        <f t="shared" si="298"/>
        <v>0</v>
      </c>
      <c r="AQ91" s="30"/>
      <c r="AR91" s="83">
        <f t="shared" si="299"/>
        <v>0</v>
      </c>
      <c r="AS91" s="39"/>
      <c r="AT91" s="10"/>
      <c r="AU91" s="10"/>
      <c r="AV91" s="10">
        <f t="shared" si="300"/>
        <v>0</v>
      </c>
      <c r="AW91" s="30"/>
      <c r="AX91" s="83">
        <f t="shared" si="301"/>
        <v>0</v>
      </c>
      <c r="AY91" s="39"/>
      <c r="AZ91" s="10"/>
      <c r="BA91" s="10"/>
      <c r="BB91" s="10">
        <f t="shared" si="302"/>
        <v>0</v>
      </c>
      <c r="BC91" s="30"/>
      <c r="BD91" s="83">
        <f t="shared" si="303"/>
        <v>0</v>
      </c>
      <c r="BE91" s="39"/>
      <c r="BF91" s="10"/>
      <c r="BG91" s="10"/>
      <c r="BH91" s="10">
        <f t="shared" si="304"/>
        <v>0</v>
      </c>
      <c r="BI91" s="30"/>
      <c r="BJ91" s="83">
        <f t="shared" si="305"/>
        <v>0</v>
      </c>
      <c r="BK91" s="39"/>
      <c r="BL91" s="10"/>
      <c r="BM91" s="10"/>
      <c r="BN91" s="10">
        <f t="shared" si="306"/>
        <v>0</v>
      </c>
      <c r="BO91" s="30"/>
      <c r="BP91" s="83">
        <f t="shared" si="307"/>
        <v>0</v>
      </c>
    </row>
    <row r="92" spans="1:68" ht="19.5" customHeight="1" outlineLevel="1" thickBot="1" x14ac:dyDescent="0.35">
      <c r="A92" s="155"/>
      <c r="B92" s="139" t="str">
        <v>ΚΛΙΜΑΤΙΣΜΟΣ / ΣΥΜΠΑΡΑΓΩΓΗ</v>
      </c>
      <c r="C92" s="147"/>
      <c r="D92" s="148"/>
      <c r="E92" s="157"/>
      <c r="F92" s="10">
        <f t="shared" si="286"/>
        <v>0</v>
      </c>
      <c r="G92" s="140"/>
      <c r="H92" s="83">
        <f t="shared" si="287"/>
        <v>0</v>
      </c>
      <c r="I92" s="147"/>
      <c r="J92" s="148"/>
      <c r="K92" s="157"/>
      <c r="L92" s="10">
        <f t="shared" si="288"/>
        <v>0</v>
      </c>
      <c r="M92" s="140"/>
      <c r="N92" s="83">
        <f t="shared" si="289"/>
        <v>0</v>
      </c>
      <c r="O92" s="147"/>
      <c r="P92" s="148"/>
      <c r="Q92" s="157"/>
      <c r="R92" s="10">
        <f t="shared" si="290"/>
        <v>0</v>
      </c>
      <c r="S92" s="140"/>
      <c r="T92" s="83">
        <f t="shared" si="291"/>
        <v>0</v>
      </c>
      <c r="U92" s="147"/>
      <c r="V92" s="148"/>
      <c r="W92" s="157"/>
      <c r="X92" s="10">
        <f t="shared" si="292"/>
        <v>0</v>
      </c>
      <c r="Y92" s="140"/>
      <c r="Z92" s="83">
        <f t="shared" si="293"/>
        <v>0</v>
      </c>
      <c r="AA92" s="147"/>
      <c r="AB92" s="148"/>
      <c r="AC92" s="157"/>
      <c r="AD92" s="10">
        <f t="shared" si="294"/>
        <v>0</v>
      </c>
      <c r="AE92" s="140"/>
      <c r="AF92" s="83">
        <f t="shared" si="295"/>
        <v>0</v>
      </c>
      <c r="AG92" s="147"/>
      <c r="AH92" s="148"/>
      <c r="AI92" s="157"/>
      <c r="AJ92" s="10">
        <f t="shared" si="296"/>
        <v>0</v>
      </c>
      <c r="AK92" s="140"/>
      <c r="AL92" s="83">
        <f t="shared" si="297"/>
        <v>0</v>
      </c>
      <c r="AM92" s="147"/>
      <c r="AN92" s="148"/>
      <c r="AO92" s="157"/>
      <c r="AP92" s="10">
        <f t="shared" si="298"/>
        <v>0</v>
      </c>
      <c r="AQ92" s="140"/>
      <c r="AR92" s="83">
        <f t="shared" si="299"/>
        <v>0</v>
      </c>
      <c r="AS92" s="147"/>
      <c r="AT92" s="148"/>
      <c r="AU92" s="157"/>
      <c r="AV92" s="10">
        <f t="shared" si="300"/>
        <v>0</v>
      </c>
      <c r="AW92" s="140"/>
      <c r="AX92" s="83">
        <f t="shared" si="301"/>
        <v>0</v>
      </c>
      <c r="AY92" s="147"/>
      <c r="AZ92" s="148"/>
      <c r="BA92" s="157"/>
      <c r="BB92" s="10">
        <f t="shared" si="302"/>
        <v>0</v>
      </c>
      <c r="BC92" s="140"/>
      <c r="BD92" s="83">
        <f t="shared" si="303"/>
        <v>0</v>
      </c>
      <c r="BE92" s="147"/>
      <c r="BF92" s="148"/>
      <c r="BG92" s="157"/>
      <c r="BH92" s="10">
        <f t="shared" si="304"/>
        <v>0</v>
      </c>
      <c r="BI92" s="140"/>
      <c r="BJ92" s="83">
        <f t="shared" si="305"/>
        <v>0</v>
      </c>
      <c r="BK92" s="147"/>
      <c r="BL92" s="148"/>
      <c r="BM92" s="157"/>
      <c r="BN92" s="10">
        <f t="shared" si="306"/>
        <v>0</v>
      </c>
      <c r="BO92" s="140"/>
      <c r="BP92" s="83">
        <f t="shared" si="307"/>
        <v>0</v>
      </c>
    </row>
    <row r="93" spans="1:68" ht="36" customHeight="1" outlineLevel="1" x14ac:dyDescent="0.3">
      <c r="A93" s="153">
        <v>15</v>
      </c>
      <c r="B93" s="141" t="s">
        <v>45</v>
      </c>
      <c r="C93" s="121">
        <f>SUM(C94:C98)</f>
        <v>0</v>
      </c>
      <c r="D93" s="74">
        <f>SUM(D94:D98)</f>
        <v>0</v>
      </c>
      <c r="E93" s="74">
        <f>SUM(E94:E97)</f>
        <v>0</v>
      </c>
      <c r="F93" s="74">
        <f>IFERROR(E93/(C93+D93),0)</f>
        <v>0</v>
      </c>
      <c r="G93" s="81">
        <f>SUM(G94:G98)</f>
        <v>0</v>
      </c>
      <c r="H93" s="37">
        <f>IFERROR(G93/(C93+D93),0)</f>
        <v>0</v>
      </c>
      <c r="I93" s="121">
        <f>SUM(I94:I98)</f>
        <v>0</v>
      </c>
      <c r="J93" s="74">
        <f>SUM(J94:J98)</f>
        <v>0</v>
      </c>
      <c r="K93" s="74">
        <f>SUM(K94:K97)</f>
        <v>0</v>
      </c>
      <c r="L93" s="74">
        <f>IFERROR(K93/(I93+J93),0)</f>
        <v>0</v>
      </c>
      <c r="M93" s="81">
        <f>SUM(M94:M98)</f>
        <v>0</v>
      </c>
      <c r="N93" s="37">
        <f>IFERROR(M93/(I93+J93),0)</f>
        <v>0</v>
      </c>
      <c r="O93" s="121">
        <f>SUM(O94:O98)</f>
        <v>0</v>
      </c>
      <c r="P93" s="74">
        <f>SUM(P94:P98)</f>
        <v>0</v>
      </c>
      <c r="Q93" s="74">
        <f>SUM(Q94:Q97)</f>
        <v>0</v>
      </c>
      <c r="R93" s="74">
        <f>IFERROR(Q93/(O93+P93),0)</f>
        <v>0</v>
      </c>
      <c r="S93" s="81">
        <f>SUM(S94:S98)</f>
        <v>0</v>
      </c>
      <c r="T93" s="37">
        <f>IFERROR(S93/(O93+P93),0)</f>
        <v>0</v>
      </c>
      <c r="U93" s="121">
        <f>SUM(U94:U98)</f>
        <v>0</v>
      </c>
      <c r="V93" s="74">
        <f>SUM(V94:V98)</f>
        <v>0</v>
      </c>
      <c r="W93" s="74">
        <f>SUM(W94:W97)</f>
        <v>0</v>
      </c>
      <c r="X93" s="74">
        <f>IFERROR(W93/(U93+V93),0)</f>
        <v>0</v>
      </c>
      <c r="Y93" s="81">
        <f>SUM(Y94:Y98)</f>
        <v>0</v>
      </c>
      <c r="Z93" s="37">
        <f>IFERROR(Y93/(U93+V93),0)</f>
        <v>0</v>
      </c>
      <c r="AA93" s="121">
        <f>SUM(AA94:AA98)</f>
        <v>0</v>
      </c>
      <c r="AB93" s="74">
        <f>SUM(AB94:AB98)</f>
        <v>0</v>
      </c>
      <c r="AC93" s="74">
        <f>SUM(AC94:AC97)</f>
        <v>0</v>
      </c>
      <c r="AD93" s="74">
        <f>IFERROR(AC93/(AA93+AB93),0)</f>
        <v>0</v>
      </c>
      <c r="AE93" s="81">
        <f>SUM(AE94:AE98)</f>
        <v>0</v>
      </c>
      <c r="AF93" s="37">
        <f>IFERROR(AE93/(AA93+AB93),0)</f>
        <v>0</v>
      </c>
      <c r="AG93" s="121">
        <f>SUM(AG94:AG98)</f>
        <v>0</v>
      </c>
      <c r="AH93" s="74">
        <f>SUM(AH94:AH98)</f>
        <v>0</v>
      </c>
      <c r="AI93" s="74">
        <f>SUM(AI94:AI97)</f>
        <v>0</v>
      </c>
      <c r="AJ93" s="74">
        <f>IFERROR(AI93/(AG93+AH93),0)</f>
        <v>0</v>
      </c>
      <c r="AK93" s="81">
        <f>SUM(AK94:AK98)</f>
        <v>0</v>
      </c>
      <c r="AL93" s="37">
        <f>IFERROR(AK93/(AG93+AH93),0)</f>
        <v>0</v>
      </c>
      <c r="AM93" s="121">
        <f>SUM(AM94:AM98)</f>
        <v>0</v>
      </c>
      <c r="AN93" s="74">
        <f>SUM(AN94:AN98)</f>
        <v>0</v>
      </c>
      <c r="AO93" s="74">
        <f>SUM(AO94:AO97)</f>
        <v>0</v>
      </c>
      <c r="AP93" s="74">
        <f>IFERROR(AO93/(AM93+AN93),0)</f>
        <v>0</v>
      </c>
      <c r="AQ93" s="81">
        <f>SUM(AQ94:AQ98)</f>
        <v>0</v>
      </c>
      <c r="AR93" s="37">
        <f>IFERROR(AQ93/(AM93+AN93),0)</f>
        <v>0</v>
      </c>
      <c r="AS93" s="121">
        <f>SUM(AS94:AS98)</f>
        <v>0</v>
      </c>
      <c r="AT93" s="74">
        <f>SUM(AT94:AT98)</f>
        <v>0</v>
      </c>
      <c r="AU93" s="74">
        <f>SUM(AU94:AU97)</f>
        <v>0</v>
      </c>
      <c r="AV93" s="74">
        <f>IFERROR(AU93/(AS93+AT93),0)</f>
        <v>0</v>
      </c>
      <c r="AW93" s="81">
        <f>SUM(AW94:AW98)</f>
        <v>0</v>
      </c>
      <c r="AX93" s="37">
        <f>IFERROR(AW93/(AS93+AT93),0)</f>
        <v>0</v>
      </c>
      <c r="AY93" s="121">
        <f>SUM(AY94:AY98)</f>
        <v>0</v>
      </c>
      <c r="AZ93" s="74">
        <f>SUM(AZ94:AZ98)</f>
        <v>0</v>
      </c>
      <c r="BA93" s="74">
        <f>SUM(BA94:BA97)</f>
        <v>0</v>
      </c>
      <c r="BB93" s="74">
        <f>IFERROR(BA93/(AY93+AZ93),0)</f>
        <v>0</v>
      </c>
      <c r="BC93" s="81">
        <f>SUM(BC94:BC98)</f>
        <v>0</v>
      </c>
      <c r="BD93" s="37">
        <f>IFERROR(BC93/(AY93+AZ93),0)</f>
        <v>0</v>
      </c>
      <c r="BE93" s="121">
        <f>SUM(BE94:BE98)</f>
        <v>0</v>
      </c>
      <c r="BF93" s="74">
        <f>SUM(BF94:BF98)</f>
        <v>0</v>
      </c>
      <c r="BG93" s="74">
        <f>SUM(BG94:BG97)</f>
        <v>0</v>
      </c>
      <c r="BH93" s="74">
        <f>IFERROR(BG93/(BE93+BF93),0)</f>
        <v>0</v>
      </c>
      <c r="BI93" s="81">
        <f>SUM(BI94:BI98)</f>
        <v>0</v>
      </c>
      <c r="BJ93" s="37">
        <f>IFERROR(BI93/(BE93+BF93),0)</f>
        <v>0</v>
      </c>
      <c r="BK93" s="121">
        <f>SUM(BK94:BK98)</f>
        <v>0</v>
      </c>
      <c r="BL93" s="74">
        <f>SUM(BL94:BL98)</f>
        <v>0</v>
      </c>
      <c r="BM93" s="74">
        <f>SUM(BM94:BM97)</f>
        <v>0</v>
      </c>
      <c r="BN93" s="74">
        <f>IFERROR(BM93/(BK93+BL93),0)</f>
        <v>0</v>
      </c>
      <c r="BO93" s="81">
        <f>SUM(BO94:BO98)</f>
        <v>0</v>
      </c>
      <c r="BP93" s="37">
        <f>IFERROR(BO93/(BK93+BL93),0)</f>
        <v>0</v>
      </c>
    </row>
    <row r="94" spans="1:68" ht="19.5" customHeight="1" outlineLevel="1" x14ac:dyDescent="0.3">
      <c r="A94" s="154"/>
      <c r="B94" s="139" t="str" cm="1">
        <f t="array" ref="B94:B98">$B$10:$B$14</f>
        <v>ΟΙΚΙΑΚΟΣ</v>
      </c>
      <c r="C94" s="39"/>
      <c r="D94" s="10"/>
      <c r="E94" s="10"/>
      <c r="F94" s="10">
        <f>IFERROR(E94/(C94+D94),0)</f>
        <v>0</v>
      </c>
      <c r="G94" s="30"/>
      <c r="H94" s="83">
        <f>IFERROR(G94/(C94+D94),0)</f>
        <v>0</v>
      </c>
      <c r="I94" s="39"/>
      <c r="J94" s="10"/>
      <c r="K94" s="10"/>
      <c r="L94" s="10">
        <f>IFERROR(K94/(I94+J94),0)</f>
        <v>0</v>
      </c>
      <c r="M94" s="30"/>
      <c r="N94" s="83">
        <f>IFERROR(M94/(I94+J94),0)</f>
        <v>0</v>
      </c>
      <c r="O94" s="39"/>
      <c r="P94" s="10"/>
      <c r="Q94" s="10"/>
      <c r="R94" s="10">
        <f>IFERROR(Q94/(O94+P94),0)</f>
        <v>0</v>
      </c>
      <c r="S94" s="30"/>
      <c r="T94" s="83">
        <f>IFERROR(S94/(O94+P94),0)</f>
        <v>0</v>
      </c>
      <c r="U94" s="39"/>
      <c r="V94" s="10"/>
      <c r="W94" s="10"/>
      <c r="X94" s="10">
        <f>IFERROR(W94/(U94+V94),0)</f>
        <v>0</v>
      </c>
      <c r="Y94" s="30"/>
      <c r="Z94" s="83">
        <f>IFERROR(Y94/(U94+V94),0)</f>
        <v>0</v>
      </c>
      <c r="AA94" s="39"/>
      <c r="AB94" s="10"/>
      <c r="AC94" s="10"/>
      <c r="AD94" s="10">
        <f>IFERROR(AC94/(AA94+AB94),0)</f>
        <v>0</v>
      </c>
      <c r="AE94" s="30"/>
      <c r="AF94" s="83">
        <f>IFERROR(AE94/(AA94+AB94),0)</f>
        <v>0</v>
      </c>
      <c r="AG94" s="39"/>
      <c r="AH94" s="10"/>
      <c r="AI94" s="10"/>
      <c r="AJ94" s="10">
        <f>IFERROR(AI94/(AG94+AH94),0)</f>
        <v>0</v>
      </c>
      <c r="AK94" s="30"/>
      <c r="AL94" s="83">
        <f>IFERROR(AK94/(AG94+AH94),0)</f>
        <v>0</v>
      </c>
      <c r="AM94" s="39"/>
      <c r="AN94" s="10"/>
      <c r="AO94" s="10"/>
      <c r="AP94" s="10">
        <f>IFERROR(AO94/(AM94+AN94),0)</f>
        <v>0</v>
      </c>
      <c r="AQ94" s="30"/>
      <c r="AR94" s="83">
        <f>IFERROR(AQ94/(AM94+AN94),0)</f>
        <v>0</v>
      </c>
      <c r="AS94" s="39"/>
      <c r="AT94" s="10"/>
      <c r="AU94" s="10"/>
      <c r="AV94" s="10">
        <f>IFERROR(AU94/(AS94+AT94),0)</f>
        <v>0</v>
      </c>
      <c r="AW94" s="30"/>
      <c r="AX94" s="83">
        <f>IFERROR(AW94/(AS94+AT94),0)</f>
        <v>0</v>
      </c>
      <c r="AY94" s="39"/>
      <c r="AZ94" s="10"/>
      <c r="BA94" s="10"/>
      <c r="BB94" s="10">
        <f>IFERROR(BA94/(AY94+AZ94),0)</f>
        <v>0</v>
      </c>
      <c r="BC94" s="30"/>
      <c r="BD94" s="83">
        <f>IFERROR(BC94/(AY94+AZ94),0)</f>
        <v>0</v>
      </c>
      <c r="BE94" s="39"/>
      <c r="BF94" s="10"/>
      <c r="BG94" s="10"/>
      <c r="BH94" s="10">
        <f>IFERROR(BG94/(BE94+BF94),0)</f>
        <v>0</v>
      </c>
      <c r="BI94" s="30"/>
      <c r="BJ94" s="83">
        <f>IFERROR(BI94/(BE94+BF94),0)</f>
        <v>0</v>
      </c>
      <c r="BK94" s="39"/>
      <c r="BL94" s="10"/>
      <c r="BM94" s="10"/>
      <c r="BN94" s="10">
        <f>IFERROR(BM94/(BK94+BL94),0)</f>
        <v>0</v>
      </c>
      <c r="BO94" s="30"/>
      <c r="BP94" s="83">
        <f>IFERROR(BO94/(BK94+BL94),0)</f>
        <v>0</v>
      </c>
    </row>
    <row r="95" spans="1:68" ht="19.5" customHeight="1" outlineLevel="1" x14ac:dyDescent="0.3">
      <c r="A95" s="154"/>
      <c r="B95" s="139" t="str">
        <v>ΕΜΠΟΡΙΚΟΣ</v>
      </c>
      <c r="C95" s="39"/>
      <c r="D95" s="10"/>
      <c r="E95" s="10"/>
      <c r="F95" s="10">
        <f t="shared" ref="F95:F98" si="308">IFERROR(E95/(C95+D95),0)</f>
        <v>0</v>
      </c>
      <c r="G95" s="30"/>
      <c r="H95" s="83">
        <f t="shared" ref="H95:H98" si="309">IFERROR(G95/(C95+D95),0)</f>
        <v>0</v>
      </c>
      <c r="I95" s="39"/>
      <c r="J95" s="10"/>
      <c r="K95" s="10"/>
      <c r="L95" s="10">
        <f t="shared" ref="L95:L98" si="310">IFERROR(K95/(I95+J95),0)</f>
        <v>0</v>
      </c>
      <c r="M95" s="30"/>
      <c r="N95" s="83">
        <f t="shared" ref="N95:N98" si="311">IFERROR(M95/(I95+J95),0)</f>
        <v>0</v>
      </c>
      <c r="O95" s="39"/>
      <c r="P95" s="10"/>
      <c r="Q95" s="10"/>
      <c r="R95" s="10">
        <f t="shared" ref="R95:R98" si="312">IFERROR(Q95/(O95+P95),0)</f>
        <v>0</v>
      </c>
      <c r="S95" s="30"/>
      <c r="T95" s="83">
        <f t="shared" ref="T95:T98" si="313">IFERROR(S95/(O95+P95),0)</f>
        <v>0</v>
      </c>
      <c r="U95" s="39"/>
      <c r="V95" s="10"/>
      <c r="W95" s="10"/>
      <c r="X95" s="10">
        <f t="shared" ref="X95:X98" si="314">IFERROR(W95/(U95+V95),0)</f>
        <v>0</v>
      </c>
      <c r="Y95" s="30"/>
      <c r="Z95" s="83">
        <f t="shared" ref="Z95:Z98" si="315">IFERROR(Y95/(U95+V95),0)</f>
        <v>0</v>
      </c>
      <c r="AA95" s="39"/>
      <c r="AB95" s="10"/>
      <c r="AC95" s="10"/>
      <c r="AD95" s="10">
        <f t="shared" ref="AD95:AD98" si="316">IFERROR(AC95/(AA95+AB95),0)</f>
        <v>0</v>
      </c>
      <c r="AE95" s="30"/>
      <c r="AF95" s="83">
        <f t="shared" ref="AF95:AF98" si="317">IFERROR(AE95/(AA95+AB95),0)</f>
        <v>0</v>
      </c>
      <c r="AG95" s="39"/>
      <c r="AH95" s="10"/>
      <c r="AI95" s="10"/>
      <c r="AJ95" s="10">
        <f t="shared" ref="AJ95:AJ98" si="318">IFERROR(AI95/(AG95+AH95),0)</f>
        <v>0</v>
      </c>
      <c r="AK95" s="30"/>
      <c r="AL95" s="83">
        <f t="shared" ref="AL95:AL98" si="319">IFERROR(AK95/(AG95+AH95),0)</f>
        <v>0</v>
      </c>
      <c r="AM95" s="39"/>
      <c r="AN95" s="10"/>
      <c r="AO95" s="10"/>
      <c r="AP95" s="10">
        <f t="shared" ref="AP95:AP98" si="320">IFERROR(AO95/(AM95+AN95),0)</f>
        <v>0</v>
      </c>
      <c r="AQ95" s="30"/>
      <c r="AR95" s="83">
        <f t="shared" ref="AR95:AR98" si="321">IFERROR(AQ95/(AM95+AN95),0)</f>
        <v>0</v>
      </c>
      <c r="AS95" s="39"/>
      <c r="AT95" s="10"/>
      <c r="AU95" s="10"/>
      <c r="AV95" s="10">
        <f t="shared" ref="AV95:AV98" si="322">IFERROR(AU95/(AS95+AT95),0)</f>
        <v>0</v>
      </c>
      <c r="AW95" s="30"/>
      <c r="AX95" s="83">
        <f t="shared" ref="AX95:AX98" si="323">IFERROR(AW95/(AS95+AT95),0)</f>
        <v>0</v>
      </c>
      <c r="AY95" s="39"/>
      <c r="AZ95" s="10"/>
      <c r="BA95" s="10"/>
      <c r="BB95" s="10">
        <f t="shared" ref="BB95:BB98" si="324">IFERROR(BA95/(AY95+AZ95),0)</f>
        <v>0</v>
      </c>
      <c r="BC95" s="30"/>
      <c r="BD95" s="83">
        <f t="shared" ref="BD95:BD98" si="325">IFERROR(BC95/(AY95+AZ95),0)</f>
        <v>0</v>
      </c>
      <c r="BE95" s="39"/>
      <c r="BF95" s="10"/>
      <c r="BG95" s="10"/>
      <c r="BH95" s="10">
        <f t="shared" ref="BH95:BH98" si="326">IFERROR(BG95/(BE95+BF95),0)</f>
        <v>0</v>
      </c>
      <c r="BI95" s="30"/>
      <c r="BJ95" s="83">
        <f t="shared" ref="BJ95:BJ98" si="327">IFERROR(BI95/(BE95+BF95),0)</f>
        <v>0</v>
      </c>
      <c r="BK95" s="39"/>
      <c r="BL95" s="10"/>
      <c r="BM95" s="10"/>
      <c r="BN95" s="10">
        <f t="shared" ref="BN95:BN98" si="328">IFERROR(BM95/(BK95+BL95),0)</f>
        <v>0</v>
      </c>
      <c r="BO95" s="30"/>
      <c r="BP95" s="83">
        <f t="shared" ref="BP95:BP98" si="329">IFERROR(BO95/(BK95+BL95),0)</f>
        <v>0</v>
      </c>
    </row>
    <row r="96" spans="1:68" ht="19.5" customHeight="1" outlineLevel="1" x14ac:dyDescent="0.3">
      <c r="A96" s="154"/>
      <c r="B96" s="139" t="str">
        <v>CNG</v>
      </c>
      <c r="C96" s="39"/>
      <c r="D96" s="10"/>
      <c r="E96" s="10"/>
      <c r="F96" s="10">
        <f t="shared" si="308"/>
        <v>0</v>
      </c>
      <c r="G96" s="30"/>
      <c r="H96" s="83">
        <f t="shared" si="309"/>
        <v>0</v>
      </c>
      <c r="I96" s="39"/>
      <c r="J96" s="10"/>
      <c r="K96" s="10"/>
      <c r="L96" s="10">
        <f t="shared" si="310"/>
        <v>0</v>
      </c>
      <c r="M96" s="30"/>
      <c r="N96" s="83">
        <f t="shared" si="311"/>
        <v>0</v>
      </c>
      <c r="O96" s="39"/>
      <c r="P96" s="10"/>
      <c r="Q96" s="10"/>
      <c r="R96" s="10">
        <f t="shared" si="312"/>
        <v>0</v>
      </c>
      <c r="S96" s="30"/>
      <c r="T96" s="83">
        <f t="shared" si="313"/>
        <v>0</v>
      </c>
      <c r="U96" s="39"/>
      <c r="V96" s="10"/>
      <c r="W96" s="10"/>
      <c r="X96" s="10">
        <f t="shared" si="314"/>
        <v>0</v>
      </c>
      <c r="Y96" s="30"/>
      <c r="Z96" s="83">
        <f t="shared" si="315"/>
        <v>0</v>
      </c>
      <c r="AA96" s="39"/>
      <c r="AB96" s="10"/>
      <c r="AC96" s="10"/>
      <c r="AD96" s="10">
        <f t="shared" si="316"/>
        <v>0</v>
      </c>
      <c r="AE96" s="30"/>
      <c r="AF96" s="83">
        <f t="shared" si="317"/>
        <v>0</v>
      </c>
      <c r="AG96" s="39"/>
      <c r="AH96" s="10"/>
      <c r="AI96" s="10"/>
      <c r="AJ96" s="10">
        <f t="shared" si="318"/>
        <v>0</v>
      </c>
      <c r="AK96" s="30"/>
      <c r="AL96" s="83">
        <f t="shared" si="319"/>
        <v>0</v>
      </c>
      <c r="AM96" s="39"/>
      <c r="AN96" s="10"/>
      <c r="AO96" s="10"/>
      <c r="AP96" s="10">
        <f t="shared" si="320"/>
        <v>0</v>
      </c>
      <c r="AQ96" s="30"/>
      <c r="AR96" s="83">
        <f t="shared" si="321"/>
        <v>0</v>
      </c>
      <c r="AS96" s="39"/>
      <c r="AT96" s="10"/>
      <c r="AU96" s="10"/>
      <c r="AV96" s="10">
        <f t="shared" si="322"/>
        <v>0</v>
      </c>
      <c r="AW96" s="30"/>
      <c r="AX96" s="83">
        <f t="shared" si="323"/>
        <v>0</v>
      </c>
      <c r="AY96" s="39"/>
      <c r="AZ96" s="10"/>
      <c r="BA96" s="10"/>
      <c r="BB96" s="10">
        <f t="shared" si="324"/>
        <v>0</v>
      </c>
      <c r="BC96" s="30"/>
      <c r="BD96" s="83">
        <f t="shared" si="325"/>
        <v>0</v>
      </c>
      <c r="BE96" s="39"/>
      <c r="BF96" s="10"/>
      <c r="BG96" s="10"/>
      <c r="BH96" s="10">
        <f t="shared" si="326"/>
        <v>0</v>
      </c>
      <c r="BI96" s="30"/>
      <c r="BJ96" s="83">
        <f t="shared" si="327"/>
        <v>0</v>
      </c>
      <c r="BK96" s="39"/>
      <c r="BL96" s="10"/>
      <c r="BM96" s="10"/>
      <c r="BN96" s="10">
        <f t="shared" si="328"/>
        <v>0</v>
      </c>
      <c r="BO96" s="30"/>
      <c r="BP96" s="83">
        <f t="shared" si="329"/>
        <v>0</v>
      </c>
    </row>
    <row r="97" spans="1:68" ht="19.5" customHeight="1" outlineLevel="1" x14ac:dyDescent="0.3">
      <c r="A97" s="154"/>
      <c r="B97" s="139" t="str">
        <v>ΒΙΟΜΗΧΑΝΙΚΟΣ</v>
      </c>
      <c r="C97" s="39"/>
      <c r="D97" s="10"/>
      <c r="E97" s="10"/>
      <c r="F97" s="10">
        <f t="shared" si="308"/>
        <v>0</v>
      </c>
      <c r="G97" s="30"/>
      <c r="H97" s="83">
        <f t="shared" si="309"/>
        <v>0</v>
      </c>
      <c r="I97" s="39"/>
      <c r="J97" s="10"/>
      <c r="K97" s="10"/>
      <c r="L97" s="10">
        <f t="shared" si="310"/>
        <v>0</v>
      </c>
      <c r="M97" s="30"/>
      <c r="N97" s="83">
        <f t="shared" si="311"/>
        <v>0</v>
      </c>
      <c r="O97" s="39"/>
      <c r="P97" s="10"/>
      <c r="Q97" s="10"/>
      <c r="R97" s="10">
        <f t="shared" si="312"/>
        <v>0</v>
      </c>
      <c r="S97" s="30"/>
      <c r="T97" s="83">
        <f t="shared" si="313"/>
        <v>0</v>
      </c>
      <c r="U97" s="39"/>
      <c r="V97" s="10"/>
      <c r="W97" s="10"/>
      <c r="X97" s="10">
        <f t="shared" si="314"/>
        <v>0</v>
      </c>
      <c r="Y97" s="30"/>
      <c r="Z97" s="83">
        <f t="shared" si="315"/>
        <v>0</v>
      </c>
      <c r="AA97" s="39"/>
      <c r="AB97" s="10"/>
      <c r="AC97" s="10"/>
      <c r="AD97" s="10">
        <f t="shared" si="316"/>
        <v>0</v>
      </c>
      <c r="AE97" s="30"/>
      <c r="AF97" s="83">
        <f t="shared" si="317"/>
        <v>0</v>
      </c>
      <c r="AG97" s="39"/>
      <c r="AH97" s="10"/>
      <c r="AI97" s="10"/>
      <c r="AJ97" s="10">
        <f t="shared" si="318"/>
        <v>0</v>
      </c>
      <c r="AK97" s="30"/>
      <c r="AL97" s="83">
        <f t="shared" si="319"/>
        <v>0</v>
      </c>
      <c r="AM97" s="39"/>
      <c r="AN97" s="10"/>
      <c r="AO97" s="10"/>
      <c r="AP97" s="10">
        <f t="shared" si="320"/>
        <v>0</v>
      </c>
      <c r="AQ97" s="30"/>
      <c r="AR97" s="83">
        <f t="shared" si="321"/>
        <v>0</v>
      </c>
      <c r="AS97" s="39"/>
      <c r="AT97" s="10"/>
      <c r="AU97" s="10"/>
      <c r="AV97" s="10">
        <f t="shared" si="322"/>
        <v>0</v>
      </c>
      <c r="AW97" s="30"/>
      <c r="AX97" s="83">
        <f t="shared" si="323"/>
        <v>0</v>
      </c>
      <c r="AY97" s="39"/>
      <c r="AZ97" s="10"/>
      <c r="BA97" s="10"/>
      <c r="BB97" s="10">
        <f t="shared" si="324"/>
        <v>0</v>
      </c>
      <c r="BC97" s="30"/>
      <c r="BD97" s="83">
        <f t="shared" si="325"/>
        <v>0</v>
      </c>
      <c r="BE97" s="39"/>
      <c r="BF97" s="10"/>
      <c r="BG97" s="10"/>
      <c r="BH97" s="10">
        <f t="shared" si="326"/>
        <v>0</v>
      </c>
      <c r="BI97" s="30"/>
      <c r="BJ97" s="83">
        <f t="shared" si="327"/>
        <v>0</v>
      </c>
      <c r="BK97" s="39"/>
      <c r="BL97" s="10"/>
      <c r="BM97" s="10"/>
      <c r="BN97" s="10">
        <f t="shared" si="328"/>
        <v>0</v>
      </c>
      <c r="BO97" s="30"/>
      <c r="BP97" s="83">
        <f t="shared" si="329"/>
        <v>0</v>
      </c>
    </row>
    <row r="98" spans="1:68" ht="19.5" customHeight="1" outlineLevel="1" thickBot="1" x14ac:dyDescent="0.35">
      <c r="A98" s="155"/>
      <c r="B98" s="139" t="str">
        <v>ΚΛΙΜΑΤΙΣΜΟΣ / ΣΥΜΠΑΡΑΓΩΓΗ</v>
      </c>
      <c r="C98" s="147"/>
      <c r="D98" s="148"/>
      <c r="E98" s="157"/>
      <c r="F98" s="10">
        <f t="shared" si="308"/>
        <v>0</v>
      </c>
      <c r="G98" s="140"/>
      <c r="H98" s="83">
        <f t="shared" si="309"/>
        <v>0</v>
      </c>
      <c r="I98" s="147"/>
      <c r="J98" s="148"/>
      <c r="K98" s="157"/>
      <c r="L98" s="10">
        <f t="shared" si="310"/>
        <v>0</v>
      </c>
      <c r="M98" s="140"/>
      <c r="N98" s="83">
        <f t="shared" si="311"/>
        <v>0</v>
      </c>
      <c r="O98" s="147"/>
      <c r="P98" s="148"/>
      <c r="Q98" s="157"/>
      <c r="R98" s="10">
        <f t="shared" si="312"/>
        <v>0</v>
      </c>
      <c r="S98" s="140"/>
      <c r="T98" s="83">
        <f t="shared" si="313"/>
        <v>0</v>
      </c>
      <c r="U98" s="147"/>
      <c r="V98" s="148"/>
      <c r="W98" s="157"/>
      <c r="X98" s="10">
        <f t="shared" si="314"/>
        <v>0</v>
      </c>
      <c r="Y98" s="140"/>
      <c r="Z98" s="83">
        <f t="shared" si="315"/>
        <v>0</v>
      </c>
      <c r="AA98" s="147"/>
      <c r="AB98" s="148"/>
      <c r="AC98" s="157"/>
      <c r="AD98" s="10">
        <f t="shared" si="316"/>
        <v>0</v>
      </c>
      <c r="AE98" s="140"/>
      <c r="AF98" s="83">
        <f t="shared" si="317"/>
        <v>0</v>
      </c>
      <c r="AG98" s="147"/>
      <c r="AH98" s="148"/>
      <c r="AI98" s="157"/>
      <c r="AJ98" s="10">
        <f t="shared" si="318"/>
        <v>0</v>
      </c>
      <c r="AK98" s="140"/>
      <c r="AL98" s="83">
        <f t="shared" si="319"/>
        <v>0</v>
      </c>
      <c r="AM98" s="147"/>
      <c r="AN98" s="148"/>
      <c r="AO98" s="157"/>
      <c r="AP98" s="10">
        <f t="shared" si="320"/>
        <v>0</v>
      </c>
      <c r="AQ98" s="140"/>
      <c r="AR98" s="83">
        <f t="shared" si="321"/>
        <v>0</v>
      </c>
      <c r="AS98" s="147"/>
      <c r="AT98" s="148"/>
      <c r="AU98" s="157"/>
      <c r="AV98" s="10">
        <f t="shared" si="322"/>
        <v>0</v>
      </c>
      <c r="AW98" s="140"/>
      <c r="AX98" s="83">
        <f t="shared" si="323"/>
        <v>0</v>
      </c>
      <c r="AY98" s="147"/>
      <c r="AZ98" s="148"/>
      <c r="BA98" s="157"/>
      <c r="BB98" s="10">
        <f t="shared" si="324"/>
        <v>0</v>
      </c>
      <c r="BC98" s="140"/>
      <c r="BD98" s="83">
        <f t="shared" si="325"/>
        <v>0</v>
      </c>
      <c r="BE98" s="147"/>
      <c r="BF98" s="148"/>
      <c r="BG98" s="157"/>
      <c r="BH98" s="10">
        <f t="shared" si="326"/>
        <v>0</v>
      </c>
      <c r="BI98" s="140"/>
      <c r="BJ98" s="83">
        <f t="shared" si="327"/>
        <v>0</v>
      </c>
      <c r="BK98" s="147"/>
      <c r="BL98" s="148"/>
      <c r="BM98" s="157"/>
      <c r="BN98" s="10">
        <f t="shared" si="328"/>
        <v>0</v>
      </c>
      <c r="BO98" s="140"/>
      <c r="BP98" s="83">
        <f t="shared" si="329"/>
        <v>0</v>
      </c>
    </row>
    <row r="99" spans="1:68" ht="18" outlineLevel="1" x14ac:dyDescent="0.3">
      <c r="A99" s="153">
        <v>16</v>
      </c>
      <c r="B99" s="141" t="s">
        <v>46</v>
      </c>
      <c r="C99" s="121">
        <f>SUM(C100:C104)</f>
        <v>0</v>
      </c>
      <c r="D99" s="74">
        <f>SUM(D100:D104)</f>
        <v>0</v>
      </c>
      <c r="E99" s="74">
        <f>SUM(E100:E103)</f>
        <v>0</v>
      </c>
      <c r="F99" s="74">
        <f>IFERROR(E99/(C99+D99),0)</f>
        <v>0</v>
      </c>
      <c r="G99" s="81">
        <f>SUM(G100:G104)</f>
        <v>0</v>
      </c>
      <c r="H99" s="37">
        <f>IFERROR(G99/(C99+D99),0)</f>
        <v>0</v>
      </c>
      <c r="I99" s="121">
        <f>SUM(I100:I104)</f>
        <v>0</v>
      </c>
      <c r="J99" s="74">
        <f>SUM(J100:J104)</f>
        <v>0</v>
      </c>
      <c r="K99" s="74">
        <f>SUM(K100:K103)</f>
        <v>0</v>
      </c>
      <c r="L99" s="74">
        <f>IFERROR(K99/(I99+J99),0)</f>
        <v>0</v>
      </c>
      <c r="M99" s="81">
        <f>SUM(M100:M104)</f>
        <v>0</v>
      </c>
      <c r="N99" s="37">
        <f>IFERROR(M99/(I99+J99),0)</f>
        <v>0</v>
      </c>
      <c r="O99" s="121">
        <f>SUM(O100:O104)</f>
        <v>0</v>
      </c>
      <c r="P99" s="74">
        <f>SUM(P100:P104)</f>
        <v>0</v>
      </c>
      <c r="Q99" s="74">
        <f>SUM(Q100:Q103)</f>
        <v>0</v>
      </c>
      <c r="R99" s="74">
        <f>IFERROR(Q99/(O99+P99),0)</f>
        <v>0</v>
      </c>
      <c r="S99" s="81">
        <f>SUM(S100:S104)</f>
        <v>0</v>
      </c>
      <c r="T99" s="37">
        <f>IFERROR(S99/(O99+P99),0)</f>
        <v>0</v>
      </c>
      <c r="U99" s="121">
        <f>SUM(U100:U104)</f>
        <v>0</v>
      </c>
      <c r="V99" s="74">
        <f>SUM(V100:V104)</f>
        <v>0</v>
      </c>
      <c r="W99" s="74">
        <f>SUM(W100:W103)</f>
        <v>0</v>
      </c>
      <c r="X99" s="74">
        <f>IFERROR(W99/(U99+V99),0)</f>
        <v>0</v>
      </c>
      <c r="Y99" s="81">
        <f>SUM(Y100:Y104)</f>
        <v>0</v>
      </c>
      <c r="Z99" s="37">
        <f>IFERROR(Y99/(U99+V99),0)</f>
        <v>0</v>
      </c>
      <c r="AA99" s="121">
        <f>SUM(AA100:AA104)</f>
        <v>0</v>
      </c>
      <c r="AB99" s="74">
        <f>SUM(AB100:AB104)</f>
        <v>0</v>
      </c>
      <c r="AC99" s="74">
        <f>SUM(AC100:AC103)</f>
        <v>0</v>
      </c>
      <c r="AD99" s="74">
        <f>IFERROR(AC99/(AA99+AB99),0)</f>
        <v>0</v>
      </c>
      <c r="AE99" s="81">
        <f>SUM(AE100:AE104)</f>
        <v>0</v>
      </c>
      <c r="AF99" s="37">
        <f>IFERROR(AE99/(AA99+AB99),0)</f>
        <v>0</v>
      </c>
      <c r="AG99" s="121">
        <f>SUM(AG100:AG104)</f>
        <v>0</v>
      </c>
      <c r="AH99" s="74">
        <f>SUM(AH100:AH104)</f>
        <v>0</v>
      </c>
      <c r="AI99" s="74">
        <f>SUM(AI100:AI103)</f>
        <v>0</v>
      </c>
      <c r="AJ99" s="74">
        <f>IFERROR(AI99/(AG99+AH99),0)</f>
        <v>0</v>
      </c>
      <c r="AK99" s="81">
        <f>SUM(AK100:AK104)</f>
        <v>0</v>
      </c>
      <c r="AL99" s="37">
        <f>IFERROR(AK99/(AG99+AH99),0)</f>
        <v>0</v>
      </c>
      <c r="AM99" s="121">
        <f>SUM(AM100:AM104)</f>
        <v>0</v>
      </c>
      <c r="AN99" s="74">
        <f>SUM(AN100:AN104)</f>
        <v>0</v>
      </c>
      <c r="AO99" s="74">
        <f>SUM(AO100:AO103)</f>
        <v>0</v>
      </c>
      <c r="AP99" s="74">
        <f>IFERROR(AO99/(AM99+AN99),0)</f>
        <v>0</v>
      </c>
      <c r="AQ99" s="81">
        <f>SUM(AQ100:AQ104)</f>
        <v>0</v>
      </c>
      <c r="AR99" s="37">
        <f>IFERROR(AQ99/(AM99+AN99),0)</f>
        <v>0</v>
      </c>
      <c r="AS99" s="121">
        <f>SUM(AS100:AS104)</f>
        <v>0</v>
      </c>
      <c r="AT99" s="74">
        <f>SUM(AT100:AT104)</f>
        <v>0</v>
      </c>
      <c r="AU99" s="74">
        <f>SUM(AU100:AU103)</f>
        <v>0</v>
      </c>
      <c r="AV99" s="74">
        <f>IFERROR(AU99/(AS99+AT99),0)</f>
        <v>0</v>
      </c>
      <c r="AW99" s="81">
        <f>SUM(AW100:AW104)</f>
        <v>0</v>
      </c>
      <c r="AX99" s="37">
        <f>IFERROR(AW99/(AS99+AT99),0)</f>
        <v>0</v>
      </c>
      <c r="AY99" s="121">
        <f>SUM(AY100:AY104)</f>
        <v>0</v>
      </c>
      <c r="AZ99" s="74">
        <f>SUM(AZ100:AZ104)</f>
        <v>0</v>
      </c>
      <c r="BA99" s="74">
        <f>SUM(BA100:BA103)</f>
        <v>0</v>
      </c>
      <c r="BB99" s="74">
        <f>IFERROR(BA99/(AY99+AZ99),0)</f>
        <v>0</v>
      </c>
      <c r="BC99" s="81">
        <f>SUM(BC100:BC104)</f>
        <v>0</v>
      </c>
      <c r="BD99" s="37">
        <f>IFERROR(BC99/(AY99+AZ99),0)</f>
        <v>0</v>
      </c>
      <c r="BE99" s="121">
        <f>SUM(BE100:BE104)</f>
        <v>0</v>
      </c>
      <c r="BF99" s="74">
        <f>SUM(BF100:BF104)</f>
        <v>0</v>
      </c>
      <c r="BG99" s="74">
        <f>SUM(BG100:BG103)</f>
        <v>0</v>
      </c>
      <c r="BH99" s="74">
        <f>IFERROR(BG99/(BE99+BF99),0)</f>
        <v>0</v>
      </c>
      <c r="BI99" s="81">
        <f>SUM(BI100:BI104)</f>
        <v>0</v>
      </c>
      <c r="BJ99" s="37">
        <f>IFERROR(BI99/(BE99+BF99),0)</f>
        <v>0</v>
      </c>
      <c r="BK99" s="121">
        <f>SUM(BK100:BK104)</f>
        <v>0</v>
      </c>
      <c r="BL99" s="74">
        <f>SUM(BL100:BL104)</f>
        <v>0</v>
      </c>
      <c r="BM99" s="74">
        <f>SUM(BM100:BM103)</f>
        <v>0</v>
      </c>
      <c r="BN99" s="74">
        <f>IFERROR(BM99/(BK99+BL99),0)</f>
        <v>0</v>
      </c>
      <c r="BO99" s="81">
        <f>SUM(BO100:BO104)</f>
        <v>0</v>
      </c>
      <c r="BP99" s="37">
        <f>IFERROR(BO99/(BK99+BL99),0)</f>
        <v>0</v>
      </c>
    </row>
    <row r="100" spans="1:68" ht="19.5" customHeight="1" outlineLevel="1" x14ac:dyDescent="0.3">
      <c r="A100" s="154"/>
      <c r="B100" s="139" t="e" cm="1" vm="1">
        <f t="array" aca="1" ref="B100" ca="1">$B$10:$B$14</f>
        <v>#VALUE!</v>
      </c>
      <c r="C100" s="39"/>
      <c r="D100" s="10"/>
      <c r="E100" s="10"/>
      <c r="F100" s="10">
        <f>IFERROR(E100/(C100+D100),0)</f>
        <v>0</v>
      </c>
      <c r="G100" s="30"/>
      <c r="H100" s="83">
        <f>IFERROR(G100/(C100+D100),0)</f>
        <v>0</v>
      </c>
      <c r="I100" s="39"/>
      <c r="J100" s="10"/>
      <c r="K100" s="10"/>
      <c r="L100" s="10">
        <f>IFERROR(K100/(I100+J100),0)</f>
        <v>0</v>
      </c>
      <c r="M100" s="30"/>
      <c r="N100" s="83">
        <f>IFERROR(M100/(I100+J100),0)</f>
        <v>0</v>
      </c>
      <c r="O100" s="39"/>
      <c r="P100" s="10"/>
      <c r="Q100" s="10"/>
      <c r="R100" s="10">
        <f>IFERROR(Q100/(O100+P100),0)</f>
        <v>0</v>
      </c>
      <c r="S100" s="30"/>
      <c r="T100" s="83">
        <f>IFERROR(S100/(O100+P100),0)</f>
        <v>0</v>
      </c>
      <c r="U100" s="39"/>
      <c r="V100" s="10"/>
      <c r="W100" s="10"/>
      <c r="X100" s="10">
        <f>IFERROR(W100/(U100+V100),0)</f>
        <v>0</v>
      </c>
      <c r="Y100" s="30"/>
      <c r="Z100" s="83">
        <f>IFERROR(Y100/(U100+V100),0)</f>
        <v>0</v>
      </c>
      <c r="AA100" s="39"/>
      <c r="AB100" s="10"/>
      <c r="AC100" s="10"/>
      <c r="AD100" s="10">
        <f>IFERROR(AC100/(AA100+AB100),0)</f>
        <v>0</v>
      </c>
      <c r="AE100" s="30"/>
      <c r="AF100" s="83">
        <f>IFERROR(AE100/(AA100+AB100),0)</f>
        <v>0</v>
      </c>
      <c r="AG100" s="39"/>
      <c r="AH100" s="10"/>
      <c r="AI100" s="10"/>
      <c r="AJ100" s="10">
        <f>IFERROR(AI100/(AG100+AH100),0)</f>
        <v>0</v>
      </c>
      <c r="AK100" s="30"/>
      <c r="AL100" s="83">
        <f>IFERROR(AK100/(AG100+AH100),0)</f>
        <v>0</v>
      </c>
      <c r="AM100" s="39"/>
      <c r="AN100" s="10"/>
      <c r="AO100" s="10"/>
      <c r="AP100" s="10">
        <f>IFERROR(AO100/(AM100+AN100),0)</f>
        <v>0</v>
      </c>
      <c r="AQ100" s="30"/>
      <c r="AR100" s="83">
        <f>IFERROR(AQ100/(AM100+AN100),0)</f>
        <v>0</v>
      </c>
      <c r="AS100" s="39"/>
      <c r="AT100" s="10"/>
      <c r="AU100" s="10"/>
      <c r="AV100" s="10">
        <f>IFERROR(AU100/(AS100+AT100),0)</f>
        <v>0</v>
      </c>
      <c r="AW100" s="30"/>
      <c r="AX100" s="83">
        <f>IFERROR(AW100/(AS100+AT100),0)</f>
        <v>0</v>
      </c>
      <c r="AY100" s="39"/>
      <c r="AZ100" s="10"/>
      <c r="BA100" s="10"/>
      <c r="BB100" s="10">
        <f>IFERROR(BA100/(AY100+AZ100),0)</f>
        <v>0</v>
      </c>
      <c r="BC100" s="30"/>
      <c r="BD100" s="83">
        <f>IFERROR(BC100/(AY100+AZ100),0)</f>
        <v>0</v>
      </c>
      <c r="BE100" s="39"/>
      <c r="BF100" s="10"/>
      <c r="BG100" s="10"/>
      <c r="BH100" s="10">
        <f>IFERROR(BG100/(BE100+BF100),0)</f>
        <v>0</v>
      </c>
      <c r="BI100" s="30"/>
      <c r="BJ100" s="83">
        <f>IFERROR(BI100/(BE100+BF100),0)</f>
        <v>0</v>
      </c>
      <c r="BK100" s="39"/>
      <c r="BL100" s="10"/>
      <c r="BM100" s="10"/>
      <c r="BN100" s="10">
        <f>IFERROR(BM100/(BK100+BL100),0)</f>
        <v>0</v>
      </c>
      <c r="BO100" s="30"/>
      <c r="BP100" s="83">
        <f>IFERROR(BO100/(BK100+BL100),0)</f>
        <v>0</v>
      </c>
    </row>
    <row r="101" spans="1:68" ht="19.5" customHeight="1" outlineLevel="1" x14ac:dyDescent="0.3">
      <c r="A101" s="154"/>
      <c r="B101" s="139"/>
      <c r="C101" s="39"/>
      <c r="D101" s="10"/>
      <c r="E101" s="10"/>
      <c r="F101" s="10">
        <f t="shared" ref="F101:F104" si="330">IFERROR(E101/(C101+D101),0)</f>
        <v>0</v>
      </c>
      <c r="G101" s="30"/>
      <c r="H101" s="83">
        <f t="shared" ref="H101:H104" si="331">IFERROR(G101/(C101+D101),0)</f>
        <v>0</v>
      </c>
      <c r="I101" s="39"/>
      <c r="J101" s="10"/>
      <c r="K101" s="10"/>
      <c r="L101" s="10">
        <f t="shared" ref="L101:L104" si="332">IFERROR(K101/(I101+J101),0)</f>
        <v>0</v>
      </c>
      <c r="M101" s="30"/>
      <c r="N101" s="83">
        <f t="shared" ref="N101:N104" si="333">IFERROR(M101/(I101+J101),0)</f>
        <v>0</v>
      </c>
      <c r="O101" s="39"/>
      <c r="P101" s="10"/>
      <c r="Q101" s="10"/>
      <c r="R101" s="10">
        <f t="shared" ref="R101:R104" si="334">IFERROR(Q101/(O101+P101),0)</f>
        <v>0</v>
      </c>
      <c r="S101" s="30"/>
      <c r="T101" s="83">
        <f t="shared" ref="T101:T104" si="335">IFERROR(S101/(O101+P101),0)</f>
        <v>0</v>
      </c>
      <c r="U101" s="39"/>
      <c r="V101" s="10"/>
      <c r="W101" s="10"/>
      <c r="X101" s="10">
        <f t="shared" ref="X101:X104" si="336">IFERROR(W101/(U101+V101),0)</f>
        <v>0</v>
      </c>
      <c r="Y101" s="30"/>
      <c r="Z101" s="83">
        <f t="shared" ref="Z101:Z104" si="337">IFERROR(Y101/(U101+V101),0)</f>
        <v>0</v>
      </c>
      <c r="AA101" s="39"/>
      <c r="AB101" s="10"/>
      <c r="AC101" s="10"/>
      <c r="AD101" s="10">
        <f t="shared" ref="AD101:AD104" si="338">IFERROR(AC101/(AA101+AB101),0)</f>
        <v>0</v>
      </c>
      <c r="AE101" s="30"/>
      <c r="AF101" s="83">
        <f t="shared" ref="AF101:AF104" si="339">IFERROR(AE101/(AA101+AB101),0)</f>
        <v>0</v>
      </c>
      <c r="AG101" s="39"/>
      <c r="AH101" s="10"/>
      <c r="AI101" s="10"/>
      <c r="AJ101" s="10">
        <f t="shared" ref="AJ101:AJ104" si="340">IFERROR(AI101/(AG101+AH101),0)</f>
        <v>0</v>
      </c>
      <c r="AK101" s="30"/>
      <c r="AL101" s="83">
        <f t="shared" ref="AL101:AL104" si="341">IFERROR(AK101/(AG101+AH101),0)</f>
        <v>0</v>
      </c>
      <c r="AM101" s="39"/>
      <c r="AN101" s="10"/>
      <c r="AO101" s="10"/>
      <c r="AP101" s="10">
        <f t="shared" ref="AP101:AP104" si="342">IFERROR(AO101/(AM101+AN101),0)</f>
        <v>0</v>
      </c>
      <c r="AQ101" s="30"/>
      <c r="AR101" s="83">
        <f t="shared" ref="AR101:AR104" si="343">IFERROR(AQ101/(AM101+AN101),0)</f>
        <v>0</v>
      </c>
      <c r="AS101" s="39"/>
      <c r="AT101" s="10"/>
      <c r="AU101" s="10"/>
      <c r="AV101" s="10">
        <f t="shared" ref="AV101:AV104" si="344">IFERROR(AU101/(AS101+AT101),0)</f>
        <v>0</v>
      </c>
      <c r="AW101" s="30"/>
      <c r="AX101" s="83">
        <f t="shared" ref="AX101:AX104" si="345">IFERROR(AW101/(AS101+AT101),0)</f>
        <v>0</v>
      </c>
      <c r="AY101" s="39"/>
      <c r="AZ101" s="10"/>
      <c r="BA101" s="10"/>
      <c r="BB101" s="10">
        <f t="shared" ref="BB101:BB104" si="346">IFERROR(BA101/(AY101+AZ101),0)</f>
        <v>0</v>
      </c>
      <c r="BC101" s="30"/>
      <c r="BD101" s="83">
        <f t="shared" ref="BD101:BD104" si="347">IFERROR(BC101/(AY101+AZ101),0)</f>
        <v>0</v>
      </c>
      <c r="BE101" s="39"/>
      <c r="BF101" s="10"/>
      <c r="BG101" s="10"/>
      <c r="BH101" s="10">
        <f t="shared" ref="BH101:BH104" si="348">IFERROR(BG101/(BE101+BF101),0)</f>
        <v>0</v>
      </c>
      <c r="BI101" s="30"/>
      <c r="BJ101" s="83">
        <f t="shared" ref="BJ101:BJ104" si="349">IFERROR(BI101/(BE101+BF101),0)</f>
        <v>0</v>
      </c>
      <c r="BK101" s="39"/>
      <c r="BL101" s="10"/>
      <c r="BM101" s="10"/>
      <c r="BN101" s="10">
        <f t="shared" ref="BN101:BN104" si="350">IFERROR(BM101/(BK101+BL101),0)</f>
        <v>0</v>
      </c>
      <c r="BO101" s="30"/>
      <c r="BP101" s="83">
        <f t="shared" ref="BP101:BP104" si="351">IFERROR(BO101/(BK101+BL101),0)</f>
        <v>0</v>
      </c>
    </row>
    <row r="102" spans="1:68" ht="19.5" customHeight="1" outlineLevel="1" x14ac:dyDescent="0.3">
      <c r="A102" s="154"/>
      <c r="B102" s="139"/>
      <c r="C102" s="39"/>
      <c r="D102" s="10"/>
      <c r="E102" s="10"/>
      <c r="F102" s="10">
        <f t="shared" si="330"/>
        <v>0</v>
      </c>
      <c r="G102" s="30"/>
      <c r="H102" s="83">
        <f t="shared" si="331"/>
        <v>0</v>
      </c>
      <c r="I102" s="39"/>
      <c r="J102" s="10"/>
      <c r="K102" s="10"/>
      <c r="L102" s="10">
        <f t="shared" si="332"/>
        <v>0</v>
      </c>
      <c r="M102" s="30"/>
      <c r="N102" s="83">
        <f t="shared" si="333"/>
        <v>0</v>
      </c>
      <c r="O102" s="39"/>
      <c r="P102" s="10"/>
      <c r="Q102" s="10"/>
      <c r="R102" s="10">
        <f t="shared" si="334"/>
        <v>0</v>
      </c>
      <c r="S102" s="30"/>
      <c r="T102" s="83">
        <f t="shared" si="335"/>
        <v>0</v>
      </c>
      <c r="U102" s="39"/>
      <c r="V102" s="10"/>
      <c r="W102" s="10"/>
      <c r="X102" s="10">
        <f t="shared" si="336"/>
        <v>0</v>
      </c>
      <c r="Y102" s="30"/>
      <c r="Z102" s="83">
        <f t="shared" si="337"/>
        <v>0</v>
      </c>
      <c r="AA102" s="39"/>
      <c r="AB102" s="10"/>
      <c r="AC102" s="10"/>
      <c r="AD102" s="10">
        <f t="shared" si="338"/>
        <v>0</v>
      </c>
      <c r="AE102" s="30"/>
      <c r="AF102" s="83">
        <f t="shared" si="339"/>
        <v>0</v>
      </c>
      <c r="AG102" s="39"/>
      <c r="AH102" s="10"/>
      <c r="AI102" s="10"/>
      <c r="AJ102" s="10">
        <f t="shared" si="340"/>
        <v>0</v>
      </c>
      <c r="AK102" s="30"/>
      <c r="AL102" s="83">
        <f t="shared" si="341"/>
        <v>0</v>
      </c>
      <c r="AM102" s="39"/>
      <c r="AN102" s="10"/>
      <c r="AO102" s="10"/>
      <c r="AP102" s="10">
        <f t="shared" si="342"/>
        <v>0</v>
      </c>
      <c r="AQ102" s="30"/>
      <c r="AR102" s="83">
        <f t="shared" si="343"/>
        <v>0</v>
      </c>
      <c r="AS102" s="39"/>
      <c r="AT102" s="10"/>
      <c r="AU102" s="10"/>
      <c r="AV102" s="10">
        <f t="shared" si="344"/>
        <v>0</v>
      </c>
      <c r="AW102" s="30"/>
      <c r="AX102" s="83">
        <f t="shared" si="345"/>
        <v>0</v>
      </c>
      <c r="AY102" s="39"/>
      <c r="AZ102" s="10"/>
      <c r="BA102" s="10"/>
      <c r="BB102" s="10">
        <f t="shared" si="346"/>
        <v>0</v>
      </c>
      <c r="BC102" s="30"/>
      <c r="BD102" s="83">
        <f t="shared" si="347"/>
        <v>0</v>
      </c>
      <c r="BE102" s="39"/>
      <c r="BF102" s="10"/>
      <c r="BG102" s="10"/>
      <c r="BH102" s="10">
        <f t="shared" si="348"/>
        <v>0</v>
      </c>
      <c r="BI102" s="30"/>
      <c r="BJ102" s="83">
        <f t="shared" si="349"/>
        <v>0</v>
      </c>
      <c r="BK102" s="39"/>
      <c r="BL102" s="10"/>
      <c r="BM102" s="10"/>
      <c r="BN102" s="10">
        <f t="shared" si="350"/>
        <v>0</v>
      </c>
      <c r="BO102" s="30"/>
      <c r="BP102" s="83">
        <f t="shared" si="351"/>
        <v>0</v>
      </c>
    </row>
    <row r="103" spans="1:68" ht="19.5" customHeight="1" outlineLevel="1" x14ac:dyDescent="0.3">
      <c r="A103" s="154"/>
      <c r="B103" s="139" t="s">
        <v>47</v>
      </c>
      <c r="C103" s="39"/>
      <c r="D103" s="10"/>
      <c r="E103" s="10"/>
      <c r="F103" s="10">
        <f t="shared" si="330"/>
        <v>0</v>
      </c>
      <c r="G103" s="30"/>
      <c r="H103" s="83">
        <f t="shared" si="331"/>
        <v>0</v>
      </c>
      <c r="I103" s="39"/>
      <c r="J103" s="10"/>
      <c r="K103" s="10"/>
      <c r="L103" s="10">
        <f t="shared" si="332"/>
        <v>0</v>
      </c>
      <c r="M103" s="30"/>
      <c r="N103" s="83">
        <f t="shared" si="333"/>
        <v>0</v>
      </c>
      <c r="O103" s="39"/>
      <c r="P103" s="10"/>
      <c r="Q103" s="10"/>
      <c r="R103" s="10">
        <f t="shared" si="334"/>
        <v>0</v>
      </c>
      <c r="S103" s="30"/>
      <c r="T103" s="83">
        <f t="shared" si="335"/>
        <v>0</v>
      </c>
      <c r="U103" s="39"/>
      <c r="V103" s="10"/>
      <c r="W103" s="10"/>
      <c r="X103" s="10">
        <f t="shared" si="336"/>
        <v>0</v>
      </c>
      <c r="Y103" s="30"/>
      <c r="Z103" s="83">
        <f t="shared" si="337"/>
        <v>0</v>
      </c>
      <c r="AA103" s="39"/>
      <c r="AB103" s="10"/>
      <c r="AC103" s="10"/>
      <c r="AD103" s="10">
        <f t="shared" si="338"/>
        <v>0</v>
      </c>
      <c r="AE103" s="30"/>
      <c r="AF103" s="83">
        <f t="shared" si="339"/>
        <v>0</v>
      </c>
      <c r="AG103" s="39"/>
      <c r="AH103" s="10"/>
      <c r="AI103" s="10"/>
      <c r="AJ103" s="10">
        <f t="shared" si="340"/>
        <v>0</v>
      </c>
      <c r="AK103" s="30"/>
      <c r="AL103" s="83">
        <f t="shared" si="341"/>
        <v>0</v>
      </c>
      <c r="AM103" s="39"/>
      <c r="AN103" s="10"/>
      <c r="AO103" s="10"/>
      <c r="AP103" s="10">
        <f t="shared" si="342"/>
        <v>0</v>
      </c>
      <c r="AQ103" s="30"/>
      <c r="AR103" s="83">
        <f t="shared" si="343"/>
        <v>0</v>
      </c>
      <c r="AS103" s="39"/>
      <c r="AT103" s="10"/>
      <c r="AU103" s="10"/>
      <c r="AV103" s="10">
        <f t="shared" si="344"/>
        <v>0</v>
      </c>
      <c r="AW103" s="30"/>
      <c r="AX103" s="83">
        <f t="shared" si="345"/>
        <v>0</v>
      </c>
      <c r="AY103" s="39"/>
      <c r="AZ103" s="10"/>
      <c r="BA103" s="10"/>
      <c r="BB103" s="10">
        <f t="shared" si="346"/>
        <v>0</v>
      </c>
      <c r="BC103" s="30"/>
      <c r="BD103" s="83">
        <f t="shared" si="347"/>
        <v>0</v>
      </c>
      <c r="BE103" s="39"/>
      <c r="BF103" s="10"/>
      <c r="BG103" s="10"/>
      <c r="BH103" s="10">
        <f t="shared" si="348"/>
        <v>0</v>
      </c>
      <c r="BI103" s="30"/>
      <c r="BJ103" s="83">
        <f t="shared" si="349"/>
        <v>0</v>
      </c>
      <c r="BK103" s="39"/>
      <c r="BL103" s="10"/>
      <c r="BM103" s="10"/>
      <c r="BN103" s="10">
        <f t="shared" si="350"/>
        <v>0</v>
      </c>
      <c r="BO103" s="30"/>
      <c r="BP103" s="83">
        <f t="shared" si="351"/>
        <v>0</v>
      </c>
    </row>
    <row r="104" spans="1:68" ht="19.5" customHeight="1" outlineLevel="1" thickBot="1" x14ac:dyDescent="0.35">
      <c r="A104" s="155"/>
      <c r="B104" s="139"/>
      <c r="C104" s="147"/>
      <c r="D104" s="148"/>
      <c r="E104" s="157"/>
      <c r="F104" s="10">
        <f t="shared" si="330"/>
        <v>0</v>
      </c>
      <c r="G104" s="140"/>
      <c r="H104" s="83">
        <f t="shared" si="331"/>
        <v>0</v>
      </c>
      <c r="I104" s="147"/>
      <c r="J104" s="148"/>
      <c r="K104" s="157"/>
      <c r="L104" s="10">
        <f t="shared" si="332"/>
        <v>0</v>
      </c>
      <c r="M104" s="140"/>
      <c r="N104" s="83">
        <f t="shared" si="333"/>
        <v>0</v>
      </c>
      <c r="O104" s="147"/>
      <c r="P104" s="148"/>
      <c r="Q104" s="157"/>
      <c r="R104" s="10">
        <f t="shared" si="334"/>
        <v>0</v>
      </c>
      <c r="S104" s="140"/>
      <c r="T104" s="83">
        <f t="shared" si="335"/>
        <v>0</v>
      </c>
      <c r="U104" s="147"/>
      <c r="V104" s="148"/>
      <c r="W104" s="157"/>
      <c r="X104" s="10">
        <f t="shared" si="336"/>
        <v>0</v>
      </c>
      <c r="Y104" s="140"/>
      <c r="Z104" s="83">
        <f t="shared" si="337"/>
        <v>0</v>
      </c>
      <c r="AA104" s="147"/>
      <c r="AB104" s="148"/>
      <c r="AC104" s="157"/>
      <c r="AD104" s="10">
        <f t="shared" si="338"/>
        <v>0</v>
      </c>
      <c r="AE104" s="140"/>
      <c r="AF104" s="83">
        <f t="shared" si="339"/>
        <v>0</v>
      </c>
      <c r="AG104" s="147"/>
      <c r="AH104" s="148"/>
      <c r="AI104" s="157"/>
      <c r="AJ104" s="10">
        <f t="shared" si="340"/>
        <v>0</v>
      </c>
      <c r="AK104" s="140"/>
      <c r="AL104" s="83">
        <f t="shared" si="341"/>
        <v>0</v>
      </c>
      <c r="AM104" s="147"/>
      <c r="AN104" s="148"/>
      <c r="AO104" s="157"/>
      <c r="AP104" s="10">
        <f t="shared" si="342"/>
        <v>0</v>
      </c>
      <c r="AQ104" s="140"/>
      <c r="AR104" s="83">
        <f t="shared" si="343"/>
        <v>0</v>
      </c>
      <c r="AS104" s="147"/>
      <c r="AT104" s="148"/>
      <c r="AU104" s="157"/>
      <c r="AV104" s="10">
        <f t="shared" si="344"/>
        <v>0</v>
      </c>
      <c r="AW104" s="140"/>
      <c r="AX104" s="83">
        <f t="shared" si="345"/>
        <v>0</v>
      </c>
      <c r="AY104" s="147"/>
      <c r="AZ104" s="148"/>
      <c r="BA104" s="157"/>
      <c r="BB104" s="10">
        <f t="shared" si="346"/>
        <v>0</v>
      </c>
      <c r="BC104" s="140"/>
      <c r="BD104" s="83">
        <f t="shared" si="347"/>
        <v>0</v>
      </c>
      <c r="BE104" s="147"/>
      <c r="BF104" s="148"/>
      <c r="BG104" s="157"/>
      <c r="BH104" s="10">
        <f t="shared" si="348"/>
        <v>0</v>
      </c>
      <c r="BI104" s="140"/>
      <c r="BJ104" s="83">
        <f t="shared" si="349"/>
        <v>0</v>
      </c>
      <c r="BK104" s="147"/>
      <c r="BL104" s="148"/>
      <c r="BM104" s="157"/>
      <c r="BN104" s="10">
        <f t="shared" si="350"/>
        <v>0</v>
      </c>
      <c r="BO104" s="140"/>
      <c r="BP104" s="83">
        <f t="shared" si="351"/>
        <v>0</v>
      </c>
    </row>
    <row r="105" spans="1:68" ht="36" customHeight="1" outlineLevel="1" x14ac:dyDescent="0.3">
      <c r="A105" s="153">
        <v>17</v>
      </c>
      <c r="B105" s="141" t="s">
        <v>48</v>
      </c>
      <c r="C105" s="121">
        <f>SUM(C106:C110)</f>
        <v>0</v>
      </c>
      <c r="D105" s="74">
        <f>SUM(D106:D110)</f>
        <v>0</v>
      </c>
      <c r="E105" s="74">
        <f>SUM(E106:E109)</f>
        <v>0</v>
      </c>
      <c r="F105" s="74">
        <f>IFERROR(E105/(C105+D105),0)</f>
        <v>0</v>
      </c>
      <c r="G105" s="81">
        <f>SUM(G106:G110)</f>
        <v>0</v>
      </c>
      <c r="H105" s="37">
        <f>IFERROR(G105/(C105+D105),0)</f>
        <v>0</v>
      </c>
      <c r="I105" s="121">
        <f>SUM(I106:I110)</f>
        <v>0</v>
      </c>
      <c r="J105" s="74">
        <f>SUM(J106:J110)</f>
        <v>0</v>
      </c>
      <c r="K105" s="74">
        <f>SUM(K106:K109)</f>
        <v>0</v>
      </c>
      <c r="L105" s="74">
        <f>IFERROR(K105/(I105+J105),0)</f>
        <v>0</v>
      </c>
      <c r="M105" s="81">
        <f>SUM(M106:M110)</f>
        <v>0</v>
      </c>
      <c r="N105" s="37">
        <f>IFERROR(M105/(I105+J105),0)</f>
        <v>0</v>
      </c>
      <c r="O105" s="121">
        <f>SUM(O106:O110)</f>
        <v>0</v>
      </c>
      <c r="P105" s="74">
        <f>SUM(P106:P110)</f>
        <v>0</v>
      </c>
      <c r="Q105" s="74">
        <f>SUM(Q106:Q109)</f>
        <v>0</v>
      </c>
      <c r="R105" s="74">
        <f>IFERROR(Q105/(O105+P105),0)</f>
        <v>0</v>
      </c>
      <c r="S105" s="81">
        <f>SUM(S106:S110)</f>
        <v>0</v>
      </c>
      <c r="T105" s="37">
        <f>IFERROR(S105/(O105+P105),0)</f>
        <v>0</v>
      </c>
      <c r="U105" s="121">
        <f>SUM(U106:U110)</f>
        <v>0</v>
      </c>
      <c r="V105" s="74">
        <f>SUM(V106:V110)</f>
        <v>0</v>
      </c>
      <c r="W105" s="74">
        <f>SUM(W106:W109)</f>
        <v>0</v>
      </c>
      <c r="X105" s="74">
        <f>IFERROR(W105/(U105+V105),0)</f>
        <v>0</v>
      </c>
      <c r="Y105" s="81">
        <f>SUM(Y106:Y110)</f>
        <v>0</v>
      </c>
      <c r="Z105" s="37">
        <f>IFERROR(Y105/(U105+V105),0)</f>
        <v>0</v>
      </c>
      <c r="AA105" s="121">
        <f>SUM(AA106:AA110)</f>
        <v>0</v>
      </c>
      <c r="AB105" s="74">
        <f>SUM(AB106:AB110)</f>
        <v>0</v>
      </c>
      <c r="AC105" s="74">
        <f>SUM(AC106:AC109)</f>
        <v>0</v>
      </c>
      <c r="AD105" s="74">
        <f>IFERROR(AC105/(AA105+AB105),0)</f>
        <v>0</v>
      </c>
      <c r="AE105" s="81">
        <f>SUM(AE106:AE110)</f>
        <v>0</v>
      </c>
      <c r="AF105" s="37">
        <f>IFERROR(AE105/(AA105+AB105),0)</f>
        <v>0</v>
      </c>
      <c r="AG105" s="121">
        <f>SUM(AG106:AG110)</f>
        <v>0</v>
      </c>
      <c r="AH105" s="74">
        <f>SUM(AH106:AH110)</f>
        <v>0</v>
      </c>
      <c r="AI105" s="74">
        <f>SUM(AI106:AI109)</f>
        <v>0</v>
      </c>
      <c r="AJ105" s="74">
        <f>IFERROR(AI105/(AG105+AH105),0)</f>
        <v>0</v>
      </c>
      <c r="AK105" s="81">
        <f>SUM(AK106:AK110)</f>
        <v>0</v>
      </c>
      <c r="AL105" s="37">
        <f>IFERROR(AK105/(AG105+AH105),0)</f>
        <v>0</v>
      </c>
      <c r="AM105" s="121">
        <f>SUM(AM106:AM110)</f>
        <v>0</v>
      </c>
      <c r="AN105" s="74">
        <f>SUM(AN106:AN110)</f>
        <v>0</v>
      </c>
      <c r="AO105" s="74">
        <f>SUM(AO106:AO109)</f>
        <v>0</v>
      </c>
      <c r="AP105" s="74">
        <f>IFERROR(AO105/(AM105+AN105),0)</f>
        <v>0</v>
      </c>
      <c r="AQ105" s="81">
        <f>SUM(AQ106:AQ110)</f>
        <v>0</v>
      </c>
      <c r="AR105" s="37">
        <f>IFERROR(AQ105/(AM105+AN105),0)</f>
        <v>0</v>
      </c>
      <c r="AS105" s="121">
        <f>SUM(AS106:AS110)</f>
        <v>0</v>
      </c>
      <c r="AT105" s="74">
        <f>SUM(AT106:AT110)</f>
        <v>0</v>
      </c>
      <c r="AU105" s="74">
        <f>SUM(AU106:AU109)</f>
        <v>0</v>
      </c>
      <c r="AV105" s="74">
        <f>IFERROR(AU105/(AS105+AT105),0)</f>
        <v>0</v>
      </c>
      <c r="AW105" s="81">
        <f>SUM(AW106:AW110)</f>
        <v>0</v>
      </c>
      <c r="AX105" s="37">
        <f>IFERROR(AW105/(AS105+AT105),0)</f>
        <v>0</v>
      </c>
      <c r="AY105" s="121">
        <f>SUM(AY106:AY110)</f>
        <v>0</v>
      </c>
      <c r="AZ105" s="74">
        <f>SUM(AZ106:AZ110)</f>
        <v>0</v>
      </c>
      <c r="BA105" s="74">
        <f>SUM(BA106:BA109)</f>
        <v>0</v>
      </c>
      <c r="BB105" s="74">
        <f>IFERROR(BA105/(AY105+AZ105),0)</f>
        <v>0</v>
      </c>
      <c r="BC105" s="81">
        <f>SUM(BC106:BC110)</f>
        <v>0</v>
      </c>
      <c r="BD105" s="37">
        <f>IFERROR(BC105/(AY105+AZ105),0)</f>
        <v>0</v>
      </c>
      <c r="BE105" s="121">
        <f>SUM(BE106:BE110)</f>
        <v>0</v>
      </c>
      <c r="BF105" s="74">
        <f>SUM(BF106:BF110)</f>
        <v>0</v>
      </c>
      <c r="BG105" s="74">
        <f>SUM(BG106:BG109)</f>
        <v>0</v>
      </c>
      <c r="BH105" s="74">
        <f>IFERROR(BG105/(BE105+BF105),0)</f>
        <v>0</v>
      </c>
      <c r="BI105" s="81">
        <f>SUM(BI106:BI110)</f>
        <v>0</v>
      </c>
      <c r="BJ105" s="37">
        <f>IFERROR(BI105/(BE105+BF105),0)</f>
        <v>0</v>
      </c>
      <c r="BK105" s="121">
        <f>SUM(BK106:BK110)</f>
        <v>0</v>
      </c>
      <c r="BL105" s="74">
        <f>SUM(BL106:BL110)</f>
        <v>0</v>
      </c>
      <c r="BM105" s="74">
        <f>SUM(BM106:BM109)</f>
        <v>0</v>
      </c>
      <c r="BN105" s="74">
        <f>IFERROR(BM105/(BK105+BL105),0)</f>
        <v>0</v>
      </c>
      <c r="BO105" s="81">
        <f>SUM(BO106:BO110)</f>
        <v>0</v>
      </c>
      <c r="BP105" s="37">
        <f>IFERROR(BO105/(BK105+BL105),0)</f>
        <v>0</v>
      </c>
    </row>
    <row r="106" spans="1:68" ht="19.5" customHeight="1" outlineLevel="1" x14ac:dyDescent="0.3">
      <c r="A106" s="154"/>
      <c r="B106" s="139" t="str" cm="1">
        <f t="array" ref="B106:B110">$B$10:$B$14</f>
        <v>ΟΙΚΙΑΚΟΣ</v>
      </c>
      <c r="C106" s="39"/>
      <c r="D106" s="10"/>
      <c r="E106" s="10"/>
      <c r="F106" s="10">
        <f>IFERROR(E106/(C106+D106),0)</f>
        <v>0</v>
      </c>
      <c r="G106" s="30"/>
      <c r="H106" s="83">
        <f>IFERROR(G106/(C106+D106),0)</f>
        <v>0</v>
      </c>
      <c r="I106" s="39"/>
      <c r="J106" s="10"/>
      <c r="K106" s="10"/>
      <c r="L106" s="10">
        <f>IFERROR(K106/(I106+J106),0)</f>
        <v>0</v>
      </c>
      <c r="M106" s="30"/>
      <c r="N106" s="83">
        <f>IFERROR(M106/(I106+J106),0)</f>
        <v>0</v>
      </c>
      <c r="O106" s="39"/>
      <c r="P106" s="10"/>
      <c r="Q106" s="10"/>
      <c r="R106" s="10">
        <f>IFERROR(Q106/(O106+P106),0)</f>
        <v>0</v>
      </c>
      <c r="S106" s="30"/>
      <c r="T106" s="83">
        <f>IFERROR(S106/(O106+P106),0)</f>
        <v>0</v>
      </c>
      <c r="U106" s="39"/>
      <c r="V106" s="10"/>
      <c r="W106" s="10"/>
      <c r="X106" s="10">
        <f>IFERROR(W106/(U106+V106),0)</f>
        <v>0</v>
      </c>
      <c r="Y106" s="30"/>
      <c r="Z106" s="83">
        <f>IFERROR(Y106/(U106+V106),0)</f>
        <v>0</v>
      </c>
      <c r="AA106" s="39"/>
      <c r="AB106" s="10"/>
      <c r="AC106" s="10"/>
      <c r="AD106" s="10">
        <f>IFERROR(AC106/(AA106+AB106),0)</f>
        <v>0</v>
      </c>
      <c r="AE106" s="30"/>
      <c r="AF106" s="83">
        <f>IFERROR(AE106/(AA106+AB106),0)</f>
        <v>0</v>
      </c>
      <c r="AG106" s="39"/>
      <c r="AH106" s="10"/>
      <c r="AI106" s="10"/>
      <c r="AJ106" s="10">
        <f>IFERROR(AI106/(AG106+AH106),0)</f>
        <v>0</v>
      </c>
      <c r="AK106" s="30"/>
      <c r="AL106" s="83">
        <f>IFERROR(AK106/(AG106+AH106),0)</f>
        <v>0</v>
      </c>
      <c r="AM106" s="39"/>
      <c r="AN106" s="10"/>
      <c r="AO106" s="10"/>
      <c r="AP106" s="10">
        <f>IFERROR(AO106/(AM106+AN106),0)</f>
        <v>0</v>
      </c>
      <c r="AQ106" s="30"/>
      <c r="AR106" s="83">
        <f>IFERROR(AQ106/(AM106+AN106),0)</f>
        <v>0</v>
      </c>
      <c r="AS106" s="39"/>
      <c r="AT106" s="10"/>
      <c r="AU106" s="10"/>
      <c r="AV106" s="10">
        <f>IFERROR(AU106/(AS106+AT106),0)</f>
        <v>0</v>
      </c>
      <c r="AW106" s="30"/>
      <c r="AX106" s="83">
        <f>IFERROR(AW106/(AS106+AT106),0)</f>
        <v>0</v>
      </c>
      <c r="AY106" s="39"/>
      <c r="AZ106" s="10"/>
      <c r="BA106" s="10"/>
      <c r="BB106" s="10">
        <f>IFERROR(BA106/(AY106+AZ106),0)</f>
        <v>0</v>
      </c>
      <c r="BC106" s="30"/>
      <c r="BD106" s="83">
        <f>IFERROR(BC106/(AY106+AZ106),0)</f>
        <v>0</v>
      </c>
      <c r="BE106" s="39"/>
      <c r="BF106" s="10"/>
      <c r="BG106" s="10"/>
      <c r="BH106" s="10">
        <f>IFERROR(BG106/(BE106+BF106),0)</f>
        <v>0</v>
      </c>
      <c r="BI106" s="30"/>
      <c r="BJ106" s="83">
        <f>IFERROR(BI106/(BE106+BF106),0)</f>
        <v>0</v>
      </c>
      <c r="BK106" s="39"/>
      <c r="BL106" s="10"/>
      <c r="BM106" s="10"/>
      <c r="BN106" s="10">
        <f>IFERROR(BM106/(BK106+BL106),0)</f>
        <v>0</v>
      </c>
      <c r="BO106" s="30"/>
      <c r="BP106" s="83">
        <f>IFERROR(BO106/(BK106+BL106),0)</f>
        <v>0</v>
      </c>
    </row>
    <row r="107" spans="1:68" ht="19.5" customHeight="1" outlineLevel="1" x14ac:dyDescent="0.3">
      <c r="A107" s="154"/>
      <c r="B107" s="139" t="str">
        <v>ΕΜΠΟΡΙΚΟΣ</v>
      </c>
      <c r="C107" s="39"/>
      <c r="D107" s="10"/>
      <c r="E107" s="10"/>
      <c r="F107" s="10">
        <f t="shared" ref="F107:F110" si="352">IFERROR(E107/(C107+D107),0)</f>
        <v>0</v>
      </c>
      <c r="G107" s="30"/>
      <c r="H107" s="83">
        <f t="shared" ref="H107:H110" si="353">IFERROR(G107/(C107+D107),0)</f>
        <v>0</v>
      </c>
      <c r="I107" s="39"/>
      <c r="J107" s="10"/>
      <c r="K107" s="10"/>
      <c r="L107" s="10">
        <f t="shared" ref="L107:L110" si="354">IFERROR(K107/(I107+J107),0)</f>
        <v>0</v>
      </c>
      <c r="M107" s="30"/>
      <c r="N107" s="83">
        <f t="shared" ref="N107:N110" si="355">IFERROR(M107/(I107+J107),0)</f>
        <v>0</v>
      </c>
      <c r="O107" s="39"/>
      <c r="P107" s="10"/>
      <c r="Q107" s="10"/>
      <c r="R107" s="10">
        <f t="shared" ref="R107:R110" si="356">IFERROR(Q107/(O107+P107),0)</f>
        <v>0</v>
      </c>
      <c r="S107" s="30"/>
      <c r="T107" s="83">
        <f t="shared" ref="T107:T110" si="357">IFERROR(S107/(O107+P107),0)</f>
        <v>0</v>
      </c>
      <c r="U107" s="39"/>
      <c r="V107" s="10"/>
      <c r="W107" s="10"/>
      <c r="X107" s="10">
        <f t="shared" ref="X107:X110" si="358">IFERROR(W107/(U107+V107),0)</f>
        <v>0</v>
      </c>
      <c r="Y107" s="30"/>
      <c r="Z107" s="83">
        <f t="shared" ref="Z107:Z110" si="359">IFERROR(Y107/(U107+V107),0)</f>
        <v>0</v>
      </c>
      <c r="AA107" s="39"/>
      <c r="AB107" s="10"/>
      <c r="AC107" s="10"/>
      <c r="AD107" s="10">
        <f t="shared" ref="AD107:AD110" si="360">IFERROR(AC107/(AA107+AB107),0)</f>
        <v>0</v>
      </c>
      <c r="AE107" s="30"/>
      <c r="AF107" s="83">
        <f t="shared" ref="AF107:AF110" si="361">IFERROR(AE107/(AA107+AB107),0)</f>
        <v>0</v>
      </c>
      <c r="AG107" s="39"/>
      <c r="AH107" s="10"/>
      <c r="AI107" s="10"/>
      <c r="AJ107" s="10">
        <f t="shared" ref="AJ107:AJ110" si="362">IFERROR(AI107/(AG107+AH107),0)</f>
        <v>0</v>
      </c>
      <c r="AK107" s="30"/>
      <c r="AL107" s="83">
        <f t="shared" ref="AL107:AL110" si="363">IFERROR(AK107/(AG107+AH107),0)</f>
        <v>0</v>
      </c>
      <c r="AM107" s="39"/>
      <c r="AN107" s="10"/>
      <c r="AO107" s="10"/>
      <c r="AP107" s="10">
        <f t="shared" ref="AP107:AP110" si="364">IFERROR(AO107/(AM107+AN107),0)</f>
        <v>0</v>
      </c>
      <c r="AQ107" s="30"/>
      <c r="AR107" s="83">
        <f t="shared" ref="AR107:AR110" si="365">IFERROR(AQ107/(AM107+AN107),0)</f>
        <v>0</v>
      </c>
      <c r="AS107" s="39"/>
      <c r="AT107" s="10"/>
      <c r="AU107" s="10"/>
      <c r="AV107" s="10">
        <f t="shared" ref="AV107:AV110" si="366">IFERROR(AU107/(AS107+AT107),0)</f>
        <v>0</v>
      </c>
      <c r="AW107" s="30"/>
      <c r="AX107" s="83">
        <f t="shared" ref="AX107:AX110" si="367">IFERROR(AW107/(AS107+AT107),0)</f>
        <v>0</v>
      </c>
      <c r="AY107" s="39"/>
      <c r="AZ107" s="10"/>
      <c r="BA107" s="10"/>
      <c r="BB107" s="10">
        <f t="shared" ref="BB107:BB110" si="368">IFERROR(BA107/(AY107+AZ107),0)</f>
        <v>0</v>
      </c>
      <c r="BC107" s="30"/>
      <c r="BD107" s="83">
        <f t="shared" ref="BD107:BD110" si="369">IFERROR(BC107/(AY107+AZ107),0)</f>
        <v>0</v>
      </c>
      <c r="BE107" s="39"/>
      <c r="BF107" s="10"/>
      <c r="BG107" s="10"/>
      <c r="BH107" s="10">
        <f t="shared" ref="BH107:BH110" si="370">IFERROR(BG107/(BE107+BF107),0)</f>
        <v>0</v>
      </c>
      <c r="BI107" s="30"/>
      <c r="BJ107" s="83">
        <f t="shared" ref="BJ107:BJ110" si="371">IFERROR(BI107/(BE107+BF107),0)</f>
        <v>0</v>
      </c>
      <c r="BK107" s="39"/>
      <c r="BL107" s="10"/>
      <c r="BM107" s="10"/>
      <c r="BN107" s="10">
        <f t="shared" ref="BN107:BN110" si="372">IFERROR(BM107/(BK107+BL107),0)</f>
        <v>0</v>
      </c>
      <c r="BO107" s="30"/>
      <c r="BP107" s="83">
        <f t="shared" ref="BP107:BP110" si="373">IFERROR(BO107/(BK107+BL107),0)</f>
        <v>0</v>
      </c>
    </row>
    <row r="108" spans="1:68" ht="19.5" customHeight="1" outlineLevel="1" x14ac:dyDescent="0.3">
      <c r="A108" s="154"/>
      <c r="B108" s="139" t="str">
        <v>CNG</v>
      </c>
      <c r="C108" s="39"/>
      <c r="D108" s="10"/>
      <c r="E108" s="10"/>
      <c r="F108" s="10">
        <f t="shared" si="352"/>
        <v>0</v>
      </c>
      <c r="G108" s="30"/>
      <c r="H108" s="83">
        <f t="shared" si="353"/>
        <v>0</v>
      </c>
      <c r="I108" s="39"/>
      <c r="J108" s="10"/>
      <c r="K108" s="10"/>
      <c r="L108" s="10">
        <f t="shared" si="354"/>
        <v>0</v>
      </c>
      <c r="M108" s="30"/>
      <c r="N108" s="83">
        <f t="shared" si="355"/>
        <v>0</v>
      </c>
      <c r="O108" s="39"/>
      <c r="P108" s="10"/>
      <c r="Q108" s="10"/>
      <c r="R108" s="10">
        <f t="shared" si="356"/>
        <v>0</v>
      </c>
      <c r="S108" s="30"/>
      <c r="T108" s="83">
        <f t="shared" si="357"/>
        <v>0</v>
      </c>
      <c r="U108" s="39"/>
      <c r="V108" s="10"/>
      <c r="W108" s="10"/>
      <c r="X108" s="10">
        <f t="shared" si="358"/>
        <v>0</v>
      </c>
      <c r="Y108" s="30"/>
      <c r="Z108" s="83">
        <f t="shared" si="359"/>
        <v>0</v>
      </c>
      <c r="AA108" s="39"/>
      <c r="AB108" s="10"/>
      <c r="AC108" s="10"/>
      <c r="AD108" s="10">
        <f t="shared" si="360"/>
        <v>0</v>
      </c>
      <c r="AE108" s="30"/>
      <c r="AF108" s="83">
        <f t="shared" si="361"/>
        <v>0</v>
      </c>
      <c r="AG108" s="39"/>
      <c r="AH108" s="10"/>
      <c r="AI108" s="10"/>
      <c r="AJ108" s="10">
        <f t="shared" si="362"/>
        <v>0</v>
      </c>
      <c r="AK108" s="30"/>
      <c r="AL108" s="83">
        <f t="shared" si="363"/>
        <v>0</v>
      </c>
      <c r="AM108" s="39"/>
      <c r="AN108" s="10"/>
      <c r="AO108" s="10"/>
      <c r="AP108" s="10">
        <f t="shared" si="364"/>
        <v>0</v>
      </c>
      <c r="AQ108" s="30"/>
      <c r="AR108" s="83">
        <f t="shared" si="365"/>
        <v>0</v>
      </c>
      <c r="AS108" s="39"/>
      <c r="AT108" s="10"/>
      <c r="AU108" s="10"/>
      <c r="AV108" s="10">
        <f t="shared" si="366"/>
        <v>0</v>
      </c>
      <c r="AW108" s="30"/>
      <c r="AX108" s="83">
        <f t="shared" si="367"/>
        <v>0</v>
      </c>
      <c r="AY108" s="39"/>
      <c r="AZ108" s="10"/>
      <c r="BA108" s="10"/>
      <c r="BB108" s="10">
        <f t="shared" si="368"/>
        <v>0</v>
      </c>
      <c r="BC108" s="30"/>
      <c r="BD108" s="83">
        <f t="shared" si="369"/>
        <v>0</v>
      </c>
      <c r="BE108" s="39"/>
      <c r="BF108" s="10"/>
      <c r="BG108" s="10"/>
      <c r="BH108" s="10">
        <f t="shared" si="370"/>
        <v>0</v>
      </c>
      <c r="BI108" s="30"/>
      <c r="BJ108" s="83">
        <f t="shared" si="371"/>
        <v>0</v>
      </c>
      <c r="BK108" s="39"/>
      <c r="BL108" s="10"/>
      <c r="BM108" s="10"/>
      <c r="BN108" s="10">
        <f t="shared" si="372"/>
        <v>0</v>
      </c>
      <c r="BO108" s="30"/>
      <c r="BP108" s="83">
        <f t="shared" si="373"/>
        <v>0</v>
      </c>
    </row>
    <row r="109" spans="1:68" ht="19.5" customHeight="1" outlineLevel="1" x14ac:dyDescent="0.3">
      <c r="A109" s="154"/>
      <c r="B109" s="139" t="str">
        <v>ΒΙΟΜΗΧΑΝΙΚΟΣ</v>
      </c>
      <c r="C109" s="39"/>
      <c r="D109" s="10"/>
      <c r="E109" s="10"/>
      <c r="F109" s="10">
        <f t="shared" si="352"/>
        <v>0</v>
      </c>
      <c r="G109" s="30"/>
      <c r="H109" s="83">
        <f t="shared" si="353"/>
        <v>0</v>
      </c>
      <c r="I109" s="39"/>
      <c r="J109" s="10"/>
      <c r="K109" s="10"/>
      <c r="L109" s="10">
        <f t="shared" si="354"/>
        <v>0</v>
      </c>
      <c r="M109" s="30"/>
      <c r="N109" s="83">
        <f t="shared" si="355"/>
        <v>0</v>
      </c>
      <c r="O109" s="39"/>
      <c r="P109" s="10"/>
      <c r="Q109" s="10"/>
      <c r="R109" s="10">
        <f t="shared" si="356"/>
        <v>0</v>
      </c>
      <c r="S109" s="30"/>
      <c r="T109" s="83">
        <f t="shared" si="357"/>
        <v>0</v>
      </c>
      <c r="U109" s="39"/>
      <c r="V109" s="10"/>
      <c r="W109" s="10"/>
      <c r="X109" s="10">
        <f t="shared" si="358"/>
        <v>0</v>
      </c>
      <c r="Y109" s="30"/>
      <c r="Z109" s="83">
        <f t="shared" si="359"/>
        <v>0</v>
      </c>
      <c r="AA109" s="39"/>
      <c r="AB109" s="10"/>
      <c r="AC109" s="10"/>
      <c r="AD109" s="10">
        <f t="shared" si="360"/>
        <v>0</v>
      </c>
      <c r="AE109" s="30"/>
      <c r="AF109" s="83">
        <f t="shared" si="361"/>
        <v>0</v>
      </c>
      <c r="AG109" s="39"/>
      <c r="AH109" s="10"/>
      <c r="AI109" s="10"/>
      <c r="AJ109" s="10">
        <f t="shared" si="362"/>
        <v>0</v>
      </c>
      <c r="AK109" s="30"/>
      <c r="AL109" s="83">
        <f t="shared" si="363"/>
        <v>0</v>
      </c>
      <c r="AM109" s="39"/>
      <c r="AN109" s="10"/>
      <c r="AO109" s="10"/>
      <c r="AP109" s="10">
        <f t="shared" si="364"/>
        <v>0</v>
      </c>
      <c r="AQ109" s="30"/>
      <c r="AR109" s="83">
        <f t="shared" si="365"/>
        <v>0</v>
      </c>
      <c r="AS109" s="39"/>
      <c r="AT109" s="10"/>
      <c r="AU109" s="10"/>
      <c r="AV109" s="10">
        <f t="shared" si="366"/>
        <v>0</v>
      </c>
      <c r="AW109" s="30"/>
      <c r="AX109" s="83">
        <f t="shared" si="367"/>
        <v>0</v>
      </c>
      <c r="AY109" s="39"/>
      <c r="AZ109" s="10"/>
      <c r="BA109" s="10"/>
      <c r="BB109" s="10">
        <f t="shared" si="368"/>
        <v>0</v>
      </c>
      <c r="BC109" s="30"/>
      <c r="BD109" s="83">
        <f t="shared" si="369"/>
        <v>0</v>
      </c>
      <c r="BE109" s="39"/>
      <c r="BF109" s="10"/>
      <c r="BG109" s="10"/>
      <c r="BH109" s="10">
        <f t="shared" si="370"/>
        <v>0</v>
      </c>
      <c r="BI109" s="30"/>
      <c r="BJ109" s="83">
        <f t="shared" si="371"/>
        <v>0</v>
      </c>
      <c r="BK109" s="39"/>
      <c r="BL109" s="10"/>
      <c r="BM109" s="10"/>
      <c r="BN109" s="10">
        <f t="shared" si="372"/>
        <v>0</v>
      </c>
      <c r="BO109" s="30"/>
      <c r="BP109" s="83">
        <f t="shared" si="373"/>
        <v>0</v>
      </c>
    </row>
    <row r="110" spans="1:68" ht="19.5" customHeight="1" outlineLevel="1" thickBot="1" x14ac:dyDescent="0.35">
      <c r="A110" s="155"/>
      <c r="B110" s="139" t="str">
        <v>ΚΛΙΜΑΤΙΣΜΟΣ / ΣΥΜΠΑΡΑΓΩΓΗ</v>
      </c>
      <c r="C110" s="147"/>
      <c r="D110" s="148"/>
      <c r="E110" s="157"/>
      <c r="F110" s="10">
        <f t="shared" si="352"/>
        <v>0</v>
      </c>
      <c r="G110" s="140"/>
      <c r="H110" s="83">
        <f t="shared" si="353"/>
        <v>0</v>
      </c>
      <c r="I110" s="147"/>
      <c r="J110" s="148"/>
      <c r="K110" s="157"/>
      <c r="L110" s="10">
        <f t="shared" si="354"/>
        <v>0</v>
      </c>
      <c r="M110" s="140"/>
      <c r="N110" s="83">
        <f t="shared" si="355"/>
        <v>0</v>
      </c>
      <c r="O110" s="147"/>
      <c r="P110" s="148"/>
      <c r="Q110" s="157"/>
      <c r="R110" s="10">
        <f t="shared" si="356"/>
        <v>0</v>
      </c>
      <c r="S110" s="140"/>
      <c r="T110" s="83">
        <f t="shared" si="357"/>
        <v>0</v>
      </c>
      <c r="U110" s="147"/>
      <c r="V110" s="148"/>
      <c r="W110" s="157"/>
      <c r="X110" s="10">
        <f t="shared" si="358"/>
        <v>0</v>
      </c>
      <c r="Y110" s="140"/>
      <c r="Z110" s="83">
        <f t="shared" si="359"/>
        <v>0</v>
      </c>
      <c r="AA110" s="147"/>
      <c r="AB110" s="148"/>
      <c r="AC110" s="157"/>
      <c r="AD110" s="10">
        <f t="shared" si="360"/>
        <v>0</v>
      </c>
      <c r="AE110" s="140"/>
      <c r="AF110" s="83">
        <f t="shared" si="361"/>
        <v>0</v>
      </c>
      <c r="AG110" s="147"/>
      <c r="AH110" s="148"/>
      <c r="AI110" s="157"/>
      <c r="AJ110" s="10">
        <f t="shared" si="362"/>
        <v>0</v>
      </c>
      <c r="AK110" s="140"/>
      <c r="AL110" s="83">
        <f t="shared" si="363"/>
        <v>0</v>
      </c>
      <c r="AM110" s="147"/>
      <c r="AN110" s="148"/>
      <c r="AO110" s="157"/>
      <c r="AP110" s="10">
        <f t="shared" si="364"/>
        <v>0</v>
      </c>
      <c r="AQ110" s="140"/>
      <c r="AR110" s="83">
        <f t="shared" si="365"/>
        <v>0</v>
      </c>
      <c r="AS110" s="147"/>
      <c r="AT110" s="148"/>
      <c r="AU110" s="157"/>
      <c r="AV110" s="10">
        <f t="shared" si="366"/>
        <v>0</v>
      </c>
      <c r="AW110" s="140"/>
      <c r="AX110" s="83">
        <f t="shared" si="367"/>
        <v>0</v>
      </c>
      <c r="AY110" s="147"/>
      <c r="AZ110" s="148"/>
      <c r="BA110" s="157"/>
      <c r="BB110" s="10">
        <f t="shared" si="368"/>
        <v>0</v>
      </c>
      <c r="BC110" s="140"/>
      <c r="BD110" s="83">
        <f t="shared" si="369"/>
        <v>0</v>
      </c>
      <c r="BE110" s="147"/>
      <c r="BF110" s="148"/>
      <c r="BG110" s="157"/>
      <c r="BH110" s="10">
        <f t="shared" si="370"/>
        <v>0</v>
      </c>
      <c r="BI110" s="140"/>
      <c r="BJ110" s="83">
        <f t="shared" si="371"/>
        <v>0</v>
      </c>
      <c r="BK110" s="147"/>
      <c r="BL110" s="148"/>
      <c r="BM110" s="157"/>
      <c r="BN110" s="10">
        <f t="shared" si="372"/>
        <v>0</v>
      </c>
      <c r="BO110" s="140"/>
      <c r="BP110" s="83">
        <f t="shared" si="373"/>
        <v>0</v>
      </c>
    </row>
    <row r="111" spans="1:68" ht="36" customHeight="1" outlineLevel="1" x14ac:dyDescent="0.3">
      <c r="A111" s="153">
        <v>18</v>
      </c>
      <c r="B111" s="141" t="s">
        <v>49</v>
      </c>
      <c r="C111" s="121">
        <f>SUM(C112:C116)</f>
        <v>0</v>
      </c>
      <c r="D111" s="74">
        <f>SUM(D112:D116)</f>
        <v>0</v>
      </c>
      <c r="E111" s="74">
        <f>SUM(E112:E115)</f>
        <v>0</v>
      </c>
      <c r="F111" s="74">
        <f>IFERROR(E111/(C111+D111),0)</f>
        <v>0</v>
      </c>
      <c r="G111" s="81">
        <f>SUM(G112:G116)</f>
        <v>0</v>
      </c>
      <c r="H111" s="37">
        <f>IFERROR(G111/(C111+D111),0)</f>
        <v>0</v>
      </c>
      <c r="I111" s="121">
        <f>SUM(I112:I116)</f>
        <v>0</v>
      </c>
      <c r="J111" s="74">
        <f>SUM(J112:J116)</f>
        <v>0</v>
      </c>
      <c r="K111" s="74">
        <f>SUM(K112:K115)</f>
        <v>0</v>
      </c>
      <c r="L111" s="74">
        <f>IFERROR(K111/(I111+J111),0)</f>
        <v>0</v>
      </c>
      <c r="M111" s="81">
        <f>SUM(M112:M116)</f>
        <v>0</v>
      </c>
      <c r="N111" s="37">
        <f>IFERROR(M111/(I111+J111),0)</f>
        <v>0</v>
      </c>
      <c r="O111" s="121">
        <f>SUM(O112:O116)</f>
        <v>0</v>
      </c>
      <c r="P111" s="74">
        <f>SUM(P112:P116)</f>
        <v>0</v>
      </c>
      <c r="Q111" s="74">
        <f>SUM(Q112:Q115)</f>
        <v>0</v>
      </c>
      <c r="R111" s="74">
        <f>IFERROR(Q111/(O111+P111),0)</f>
        <v>0</v>
      </c>
      <c r="S111" s="81">
        <f>SUM(S112:S116)</f>
        <v>0</v>
      </c>
      <c r="T111" s="37">
        <f>IFERROR(S111/(O111+P111),0)</f>
        <v>0</v>
      </c>
      <c r="U111" s="121">
        <f>SUM(U112:U116)</f>
        <v>0</v>
      </c>
      <c r="V111" s="74">
        <f>SUM(V112:V116)</f>
        <v>0</v>
      </c>
      <c r="W111" s="74">
        <f>SUM(W112:W115)</f>
        <v>0</v>
      </c>
      <c r="X111" s="74">
        <f>IFERROR(W111/(U111+V111),0)</f>
        <v>0</v>
      </c>
      <c r="Y111" s="81">
        <f>SUM(Y112:Y116)</f>
        <v>0</v>
      </c>
      <c r="Z111" s="37">
        <f>IFERROR(Y111/(U111+V111),0)</f>
        <v>0</v>
      </c>
      <c r="AA111" s="121">
        <f>SUM(AA112:AA116)</f>
        <v>0</v>
      </c>
      <c r="AB111" s="74">
        <f>SUM(AB112:AB116)</f>
        <v>0</v>
      </c>
      <c r="AC111" s="74">
        <f>SUM(AC112:AC115)</f>
        <v>0</v>
      </c>
      <c r="AD111" s="74">
        <f>IFERROR(AC111/(AA111+AB111),0)</f>
        <v>0</v>
      </c>
      <c r="AE111" s="81">
        <f>SUM(AE112:AE116)</f>
        <v>0</v>
      </c>
      <c r="AF111" s="37">
        <f>IFERROR(AE111/(AA111+AB111),0)</f>
        <v>0</v>
      </c>
      <c r="AG111" s="121">
        <f>SUM(AG112:AG116)</f>
        <v>0</v>
      </c>
      <c r="AH111" s="74">
        <f>SUM(AH112:AH116)</f>
        <v>0</v>
      </c>
      <c r="AI111" s="74">
        <f>SUM(AI112:AI115)</f>
        <v>0</v>
      </c>
      <c r="AJ111" s="74">
        <f>IFERROR(AI111/(AG111+AH111),0)</f>
        <v>0</v>
      </c>
      <c r="AK111" s="81">
        <f>SUM(AK112:AK116)</f>
        <v>0</v>
      </c>
      <c r="AL111" s="37">
        <f>IFERROR(AK111/(AG111+AH111),0)</f>
        <v>0</v>
      </c>
      <c r="AM111" s="121">
        <f>SUM(AM112:AM116)</f>
        <v>0</v>
      </c>
      <c r="AN111" s="74">
        <f>SUM(AN112:AN116)</f>
        <v>0</v>
      </c>
      <c r="AO111" s="74">
        <f>SUM(AO112:AO115)</f>
        <v>0</v>
      </c>
      <c r="AP111" s="74">
        <f>IFERROR(AO111/(AM111+AN111),0)</f>
        <v>0</v>
      </c>
      <c r="AQ111" s="81">
        <f>SUM(AQ112:AQ116)</f>
        <v>0</v>
      </c>
      <c r="AR111" s="37">
        <f>IFERROR(AQ111/(AM111+AN111),0)</f>
        <v>0</v>
      </c>
      <c r="AS111" s="121">
        <f>SUM(AS112:AS116)</f>
        <v>0</v>
      </c>
      <c r="AT111" s="74">
        <f>SUM(AT112:AT116)</f>
        <v>0</v>
      </c>
      <c r="AU111" s="74">
        <f>SUM(AU112:AU115)</f>
        <v>0</v>
      </c>
      <c r="AV111" s="74">
        <f>IFERROR(AU111/(AS111+AT111),0)</f>
        <v>0</v>
      </c>
      <c r="AW111" s="81">
        <f>SUM(AW112:AW116)</f>
        <v>0</v>
      </c>
      <c r="AX111" s="37">
        <f>IFERROR(AW111/(AS111+AT111),0)</f>
        <v>0</v>
      </c>
      <c r="AY111" s="121">
        <f>SUM(AY112:AY116)</f>
        <v>0</v>
      </c>
      <c r="AZ111" s="74">
        <f>SUM(AZ112:AZ116)</f>
        <v>0</v>
      </c>
      <c r="BA111" s="74">
        <f>SUM(BA112:BA115)</f>
        <v>0</v>
      </c>
      <c r="BB111" s="74">
        <f>IFERROR(BA111/(AY111+AZ111),0)</f>
        <v>0</v>
      </c>
      <c r="BC111" s="81">
        <f>SUM(BC112:BC116)</f>
        <v>0</v>
      </c>
      <c r="BD111" s="37">
        <f>IFERROR(BC111/(AY111+AZ111),0)</f>
        <v>0</v>
      </c>
      <c r="BE111" s="121">
        <f>SUM(BE112:BE116)</f>
        <v>0</v>
      </c>
      <c r="BF111" s="74">
        <f>SUM(BF112:BF116)</f>
        <v>0</v>
      </c>
      <c r="BG111" s="74">
        <f>SUM(BG112:BG115)</f>
        <v>0</v>
      </c>
      <c r="BH111" s="74">
        <f>IFERROR(BG111/(BE111+BF111),0)</f>
        <v>0</v>
      </c>
      <c r="BI111" s="81">
        <f>SUM(BI112:BI116)</f>
        <v>0</v>
      </c>
      <c r="BJ111" s="37">
        <f>IFERROR(BI111/(BE111+BF111),0)</f>
        <v>0</v>
      </c>
      <c r="BK111" s="121">
        <f>SUM(BK112:BK116)</f>
        <v>0</v>
      </c>
      <c r="BL111" s="74">
        <f>SUM(BL112:BL116)</f>
        <v>0</v>
      </c>
      <c r="BM111" s="74">
        <f>SUM(BM112:BM115)</f>
        <v>0</v>
      </c>
      <c r="BN111" s="74">
        <f>IFERROR(BM111/(BK111+BL111),0)</f>
        <v>0</v>
      </c>
      <c r="BO111" s="81">
        <f>SUM(BO112:BO116)</f>
        <v>0</v>
      </c>
      <c r="BP111" s="37">
        <f>IFERROR(BO111/(BK111+BL111),0)</f>
        <v>0</v>
      </c>
    </row>
    <row r="112" spans="1:68" ht="19.5" customHeight="1" outlineLevel="1" x14ac:dyDescent="0.3">
      <c r="A112" s="154"/>
      <c r="B112" s="139" t="str" cm="1">
        <f t="array" ref="B112:B116">$B$10:$B$14</f>
        <v>ΟΙΚΙΑΚΟΣ</v>
      </c>
      <c r="C112" s="39"/>
      <c r="D112" s="10"/>
      <c r="E112" s="10"/>
      <c r="F112" s="10">
        <f>IFERROR(E112/(C112+D112),0)</f>
        <v>0</v>
      </c>
      <c r="G112" s="30"/>
      <c r="H112" s="83">
        <f>IFERROR(G112/(C112+D112),0)</f>
        <v>0</v>
      </c>
      <c r="I112" s="39"/>
      <c r="J112" s="10"/>
      <c r="K112" s="10"/>
      <c r="L112" s="10">
        <f>IFERROR(K112/(I112+J112),0)</f>
        <v>0</v>
      </c>
      <c r="M112" s="30"/>
      <c r="N112" s="83">
        <f>IFERROR(M112/(I112+J112),0)</f>
        <v>0</v>
      </c>
      <c r="O112" s="39"/>
      <c r="P112" s="10"/>
      <c r="Q112" s="10"/>
      <c r="R112" s="10">
        <f>IFERROR(Q112/(O112+P112),0)</f>
        <v>0</v>
      </c>
      <c r="S112" s="30"/>
      <c r="T112" s="83">
        <f>IFERROR(S112/(O112+P112),0)</f>
        <v>0</v>
      </c>
      <c r="U112" s="39"/>
      <c r="V112" s="10"/>
      <c r="W112" s="10"/>
      <c r="X112" s="10">
        <f>IFERROR(W112/(U112+V112),0)</f>
        <v>0</v>
      </c>
      <c r="Y112" s="30"/>
      <c r="Z112" s="83">
        <f>IFERROR(Y112/(U112+V112),0)</f>
        <v>0</v>
      </c>
      <c r="AA112" s="39"/>
      <c r="AB112" s="10"/>
      <c r="AC112" s="10"/>
      <c r="AD112" s="10">
        <f>IFERROR(AC112/(AA112+AB112),0)</f>
        <v>0</v>
      </c>
      <c r="AE112" s="30"/>
      <c r="AF112" s="83">
        <f>IFERROR(AE112/(AA112+AB112),0)</f>
        <v>0</v>
      </c>
      <c r="AG112" s="39"/>
      <c r="AH112" s="10"/>
      <c r="AI112" s="10"/>
      <c r="AJ112" s="10">
        <f>IFERROR(AI112/(AG112+AH112),0)</f>
        <v>0</v>
      </c>
      <c r="AK112" s="30"/>
      <c r="AL112" s="83">
        <f>IFERROR(AK112/(AG112+AH112),0)</f>
        <v>0</v>
      </c>
      <c r="AM112" s="39"/>
      <c r="AN112" s="10"/>
      <c r="AO112" s="10"/>
      <c r="AP112" s="10">
        <f>IFERROR(AO112/(AM112+AN112),0)</f>
        <v>0</v>
      </c>
      <c r="AQ112" s="30"/>
      <c r="AR112" s="83">
        <f>IFERROR(AQ112/(AM112+AN112),0)</f>
        <v>0</v>
      </c>
      <c r="AS112" s="39"/>
      <c r="AT112" s="10"/>
      <c r="AU112" s="10"/>
      <c r="AV112" s="10">
        <f>IFERROR(AU112/(AS112+AT112),0)</f>
        <v>0</v>
      </c>
      <c r="AW112" s="30"/>
      <c r="AX112" s="83">
        <f>IFERROR(AW112/(AS112+AT112),0)</f>
        <v>0</v>
      </c>
      <c r="AY112" s="39"/>
      <c r="AZ112" s="10"/>
      <c r="BA112" s="10"/>
      <c r="BB112" s="10">
        <f>IFERROR(BA112/(AY112+AZ112),0)</f>
        <v>0</v>
      </c>
      <c r="BC112" s="30"/>
      <c r="BD112" s="83">
        <f>IFERROR(BC112/(AY112+AZ112),0)</f>
        <v>0</v>
      </c>
      <c r="BE112" s="39"/>
      <c r="BF112" s="10"/>
      <c r="BG112" s="10"/>
      <c r="BH112" s="10">
        <f>IFERROR(BG112/(BE112+BF112),0)</f>
        <v>0</v>
      </c>
      <c r="BI112" s="30"/>
      <c r="BJ112" s="83">
        <f>IFERROR(BI112/(BE112+BF112),0)</f>
        <v>0</v>
      </c>
      <c r="BK112" s="39"/>
      <c r="BL112" s="10"/>
      <c r="BM112" s="10"/>
      <c r="BN112" s="10">
        <f>IFERROR(BM112/(BK112+BL112),0)</f>
        <v>0</v>
      </c>
      <c r="BO112" s="30"/>
      <c r="BP112" s="83">
        <f>IFERROR(BO112/(BK112+BL112),0)</f>
        <v>0</v>
      </c>
    </row>
    <row r="113" spans="1:68" ht="19.5" customHeight="1" outlineLevel="1" x14ac:dyDescent="0.3">
      <c r="A113" s="154"/>
      <c r="B113" s="139" t="str">
        <v>ΕΜΠΟΡΙΚΟΣ</v>
      </c>
      <c r="C113" s="39"/>
      <c r="D113" s="10"/>
      <c r="E113" s="10"/>
      <c r="F113" s="10">
        <f t="shared" ref="F113:F116" si="374">IFERROR(E113/(C113+D113),0)</f>
        <v>0</v>
      </c>
      <c r="G113" s="30"/>
      <c r="H113" s="83">
        <f t="shared" ref="H113:H116" si="375">IFERROR(G113/(C113+D113),0)</f>
        <v>0</v>
      </c>
      <c r="I113" s="39"/>
      <c r="J113" s="10"/>
      <c r="K113" s="10"/>
      <c r="L113" s="10">
        <f t="shared" ref="L113:L116" si="376">IFERROR(K113/(I113+J113),0)</f>
        <v>0</v>
      </c>
      <c r="M113" s="30"/>
      <c r="N113" s="83">
        <f t="shared" ref="N113:N116" si="377">IFERROR(M113/(I113+J113),0)</f>
        <v>0</v>
      </c>
      <c r="O113" s="39"/>
      <c r="P113" s="10"/>
      <c r="Q113" s="10"/>
      <c r="R113" s="10">
        <f t="shared" ref="R113:R116" si="378">IFERROR(Q113/(O113+P113),0)</f>
        <v>0</v>
      </c>
      <c r="S113" s="30"/>
      <c r="T113" s="83">
        <f t="shared" ref="T113:T116" si="379">IFERROR(S113/(O113+P113),0)</f>
        <v>0</v>
      </c>
      <c r="U113" s="39"/>
      <c r="V113" s="10"/>
      <c r="W113" s="10"/>
      <c r="X113" s="10">
        <f t="shared" ref="X113:X116" si="380">IFERROR(W113/(U113+V113),0)</f>
        <v>0</v>
      </c>
      <c r="Y113" s="30"/>
      <c r="Z113" s="83">
        <f t="shared" ref="Z113:Z116" si="381">IFERROR(Y113/(U113+V113),0)</f>
        <v>0</v>
      </c>
      <c r="AA113" s="39"/>
      <c r="AB113" s="10"/>
      <c r="AC113" s="10"/>
      <c r="AD113" s="10">
        <f t="shared" ref="AD113:AD116" si="382">IFERROR(AC113/(AA113+AB113),0)</f>
        <v>0</v>
      </c>
      <c r="AE113" s="30"/>
      <c r="AF113" s="83">
        <f t="shared" ref="AF113:AF116" si="383">IFERROR(AE113/(AA113+AB113),0)</f>
        <v>0</v>
      </c>
      <c r="AG113" s="39"/>
      <c r="AH113" s="10"/>
      <c r="AI113" s="10"/>
      <c r="AJ113" s="10">
        <f t="shared" ref="AJ113:AJ116" si="384">IFERROR(AI113/(AG113+AH113),0)</f>
        <v>0</v>
      </c>
      <c r="AK113" s="30"/>
      <c r="AL113" s="83">
        <f t="shared" ref="AL113:AL116" si="385">IFERROR(AK113/(AG113+AH113),0)</f>
        <v>0</v>
      </c>
      <c r="AM113" s="39"/>
      <c r="AN113" s="10"/>
      <c r="AO113" s="10"/>
      <c r="AP113" s="10">
        <f t="shared" ref="AP113:AP116" si="386">IFERROR(AO113/(AM113+AN113),0)</f>
        <v>0</v>
      </c>
      <c r="AQ113" s="30"/>
      <c r="AR113" s="83">
        <f t="shared" ref="AR113:AR116" si="387">IFERROR(AQ113/(AM113+AN113),0)</f>
        <v>0</v>
      </c>
      <c r="AS113" s="39"/>
      <c r="AT113" s="10"/>
      <c r="AU113" s="10"/>
      <c r="AV113" s="10">
        <f t="shared" ref="AV113:AV116" si="388">IFERROR(AU113/(AS113+AT113),0)</f>
        <v>0</v>
      </c>
      <c r="AW113" s="30"/>
      <c r="AX113" s="83">
        <f t="shared" ref="AX113:AX116" si="389">IFERROR(AW113/(AS113+AT113),0)</f>
        <v>0</v>
      </c>
      <c r="AY113" s="39"/>
      <c r="AZ113" s="10"/>
      <c r="BA113" s="10"/>
      <c r="BB113" s="10">
        <f t="shared" ref="BB113:BB116" si="390">IFERROR(BA113/(AY113+AZ113),0)</f>
        <v>0</v>
      </c>
      <c r="BC113" s="30"/>
      <c r="BD113" s="83">
        <f t="shared" ref="BD113:BD116" si="391">IFERROR(BC113/(AY113+AZ113),0)</f>
        <v>0</v>
      </c>
      <c r="BE113" s="39"/>
      <c r="BF113" s="10"/>
      <c r="BG113" s="10"/>
      <c r="BH113" s="10">
        <f t="shared" ref="BH113:BH116" si="392">IFERROR(BG113/(BE113+BF113),0)</f>
        <v>0</v>
      </c>
      <c r="BI113" s="30"/>
      <c r="BJ113" s="83">
        <f t="shared" ref="BJ113:BJ116" si="393">IFERROR(BI113/(BE113+BF113),0)</f>
        <v>0</v>
      </c>
      <c r="BK113" s="39"/>
      <c r="BL113" s="10"/>
      <c r="BM113" s="10"/>
      <c r="BN113" s="10">
        <f t="shared" ref="BN113:BN116" si="394">IFERROR(BM113/(BK113+BL113),0)</f>
        <v>0</v>
      </c>
      <c r="BO113" s="30"/>
      <c r="BP113" s="83">
        <f t="shared" ref="BP113:BP116" si="395">IFERROR(BO113/(BK113+BL113),0)</f>
        <v>0</v>
      </c>
    </row>
    <row r="114" spans="1:68" ht="19.5" customHeight="1" outlineLevel="1" x14ac:dyDescent="0.3">
      <c r="A114" s="154"/>
      <c r="B114" s="139" t="str">
        <v>CNG</v>
      </c>
      <c r="C114" s="39"/>
      <c r="D114" s="10"/>
      <c r="E114" s="10"/>
      <c r="F114" s="10">
        <f t="shared" si="374"/>
        <v>0</v>
      </c>
      <c r="G114" s="30"/>
      <c r="H114" s="83">
        <f t="shared" si="375"/>
        <v>0</v>
      </c>
      <c r="I114" s="39"/>
      <c r="J114" s="10"/>
      <c r="K114" s="10"/>
      <c r="L114" s="10">
        <f t="shared" si="376"/>
        <v>0</v>
      </c>
      <c r="M114" s="30"/>
      <c r="N114" s="83">
        <f t="shared" si="377"/>
        <v>0</v>
      </c>
      <c r="O114" s="39"/>
      <c r="P114" s="10"/>
      <c r="Q114" s="10"/>
      <c r="R114" s="10">
        <f t="shared" si="378"/>
        <v>0</v>
      </c>
      <c r="S114" s="30"/>
      <c r="T114" s="83">
        <f t="shared" si="379"/>
        <v>0</v>
      </c>
      <c r="U114" s="39"/>
      <c r="V114" s="10"/>
      <c r="W114" s="10"/>
      <c r="X114" s="10">
        <f t="shared" si="380"/>
        <v>0</v>
      </c>
      <c r="Y114" s="30"/>
      <c r="Z114" s="83">
        <f t="shared" si="381"/>
        <v>0</v>
      </c>
      <c r="AA114" s="39"/>
      <c r="AB114" s="10"/>
      <c r="AC114" s="10"/>
      <c r="AD114" s="10">
        <f t="shared" si="382"/>
        <v>0</v>
      </c>
      <c r="AE114" s="30"/>
      <c r="AF114" s="83">
        <f t="shared" si="383"/>
        <v>0</v>
      </c>
      <c r="AG114" s="39"/>
      <c r="AH114" s="10"/>
      <c r="AI114" s="10"/>
      <c r="AJ114" s="10">
        <f t="shared" si="384"/>
        <v>0</v>
      </c>
      <c r="AK114" s="30"/>
      <c r="AL114" s="83">
        <f t="shared" si="385"/>
        <v>0</v>
      </c>
      <c r="AM114" s="39"/>
      <c r="AN114" s="10"/>
      <c r="AO114" s="10"/>
      <c r="AP114" s="10">
        <f t="shared" si="386"/>
        <v>0</v>
      </c>
      <c r="AQ114" s="30"/>
      <c r="AR114" s="83">
        <f t="shared" si="387"/>
        <v>0</v>
      </c>
      <c r="AS114" s="39"/>
      <c r="AT114" s="10"/>
      <c r="AU114" s="10"/>
      <c r="AV114" s="10">
        <f t="shared" si="388"/>
        <v>0</v>
      </c>
      <c r="AW114" s="30"/>
      <c r="AX114" s="83">
        <f t="shared" si="389"/>
        <v>0</v>
      </c>
      <c r="AY114" s="39"/>
      <c r="AZ114" s="10"/>
      <c r="BA114" s="10"/>
      <c r="BB114" s="10">
        <f t="shared" si="390"/>
        <v>0</v>
      </c>
      <c r="BC114" s="30"/>
      <c r="BD114" s="83">
        <f t="shared" si="391"/>
        <v>0</v>
      </c>
      <c r="BE114" s="39"/>
      <c r="BF114" s="10"/>
      <c r="BG114" s="10"/>
      <c r="BH114" s="10">
        <f t="shared" si="392"/>
        <v>0</v>
      </c>
      <c r="BI114" s="30"/>
      <c r="BJ114" s="83">
        <f t="shared" si="393"/>
        <v>0</v>
      </c>
      <c r="BK114" s="39"/>
      <c r="BL114" s="10"/>
      <c r="BM114" s="10"/>
      <c r="BN114" s="10">
        <f t="shared" si="394"/>
        <v>0</v>
      </c>
      <c r="BO114" s="30"/>
      <c r="BP114" s="83">
        <f t="shared" si="395"/>
        <v>0</v>
      </c>
    </row>
    <row r="115" spans="1:68" ht="19.5" customHeight="1" outlineLevel="1" x14ac:dyDescent="0.3">
      <c r="A115" s="154"/>
      <c r="B115" s="139" t="str">
        <v>ΒΙΟΜΗΧΑΝΙΚΟΣ</v>
      </c>
      <c r="C115" s="39"/>
      <c r="D115" s="10"/>
      <c r="E115" s="10"/>
      <c r="F115" s="10">
        <f t="shared" si="374"/>
        <v>0</v>
      </c>
      <c r="G115" s="30"/>
      <c r="H115" s="83">
        <f t="shared" si="375"/>
        <v>0</v>
      </c>
      <c r="I115" s="39"/>
      <c r="J115" s="10"/>
      <c r="K115" s="10"/>
      <c r="L115" s="10">
        <f t="shared" si="376"/>
        <v>0</v>
      </c>
      <c r="M115" s="30"/>
      <c r="N115" s="83">
        <f t="shared" si="377"/>
        <v>0</v>
      </c>
      <c r="O115" s="39"/>
      <c r="P115" s="10"/>
      <c r="Q115" s="10"/>
      <c r="R115" s="10">
        <f t="shared" si="378"/>
        <v>0</v>
      </c>
      <c r="S115" s="30"/>
      <c r="T115" s="83">
        <f t="shared" si="379"/>
        <v>0</v>
      </c>
      <c r="U115" s="39"/>
      <c r="V115" s="10"/>
      <c r="W115" s="10"/>
      <c r="X115" s="10">
        <f t="shared" si="380"/>
        <v>0</v>
      </c>
      <c r="Y115" s="30"/>
      <c r="Z115" s="83">
        <f t="shared" si="381"/>
        <v>0</v>
      </c>
      <c r="AA115" s="39"/>
      <c r="AB115" s="10"/>
      <c r="AC115" s="10"/>
      <c r="AD115" s="10">
        <f t="shared" si="382"/>
        <v>0</v>
      </c>
      <c r="AE115" s="30"/>
      <c r="AF115" s="83">
        <f t="shared" si="383"/>
        <v>0</v>
      </c>
      <c r="AG115" s="39"/>
      <c r="AH115" s="10"/>
      <c r="AI115" s="10"/>
      <c r="AJ115" s="10">
        <f t="shared" si="384"/>
        <v>0</v>
      </c>
      <c r="AK115" s="30"/>
      <c r="AL115" s="83">
        <f t="shared" si="385"/>
        <v>0</v>
      </c>
      <c r="AM115" s="39"/>
      <c r="AN115" s="10"/>
      <c r="AO115" s="10"/>
      <c r="AP115" s="10">
        <f t="shared" si="386"/>
        <v>0</v>
      </c>
      <c r="AQ115" s="30"/>
      <c r="AR115" s="83">
        <f t="shared" si="387"/>
        <v>0</v>
      </c>
      <c r="AS115" s="39"/>
      <c r="AT115" s="10"/>
      <c r="AU115" s="10"/>
      <c r="AV115" s="10">
        <f t="shared" si="388"/>
        <v>0</v>
      </c>
      <c r="AW115" s="30"/>
      <c r="AX115" s="83">
        <f t="shared" si="389"/>
        <v>0</v>
      </c>
      <c r="AY115" s="39"/>
      <c r="AZ115" s="10"/>
      <c r="BA115" s="10"/>
      <c r="BB115" s="10">
        <f t="shared" si="390"/>
        <v>0</v>
      </c>
      <c r="BC115" s="30"/>
      <c r="BD115" s="83">
        <f t="shared" si="391"/>
        <v>0</v>
      </c>
      <c r="BE115" s="39"/>
      <c r="BF115" s="10"/>
      <c r="BG115" s="10"/>
      <c r="BH115" s="10">
        <f t="shared" si="392"/>
        <v>0</v>
      </c>
      <c r="BI115" s="30"/>
      <c r="BJ115" s="83">
        <f t="shared" si="393"/>
        <v>0</v>
      </c>
      <c r="BK115" s="39"/>
      <c r="BL115" s="10"/>
      <c r="BM115" s="10"/>
      <c r="BN115" s="10">
        <f t="shared" si="394"/>
        <v>0</v>
      </c>
      <c r="BO115" s="30"/>
      <c r="BP115" s="83">
        <f t="shared" si="395"/>
        <v>0</v>
      </c>
    </row>
    <row r="116" spans="1:68" ht="19.5" customHeight="1" outlineLevel="1" thickBot="1" x14ac:dyDescent="0.35">
      <c r="A116" s="155"/>
      <c r="B116" s="139" t="str">
        <v>ΚΛΙΜΑΤΙΣΜΟΣ / ΣΥΜΠΑΡΑΓΩΓΗ</v>
      </c>
      <c r="C116" s="147"/>
      <c r="D116" s="148"/>
      <c r="E116" s="157"/>
      <c r="F116" s="10">
        <f t="shared" si="374"/>
        <v>0</v>
      </c>
      <c r="G116" s="140"/>
      <c r="H116" s="83">
        <f t="shared" si="375"/>
        <v>0</v>
      </c>
      <c r="I116" s="147"/>
      <c r="J116" s="148"/>
      <c r="K116" s="157"/>
      <c r="L116" s="10">
        <f t="shared" si="376"/>
        <v>0</v>
      </c>
      <c r="M116" s="140"/>
      <c r="N116" s="83">
        <f t="shared" si="377"/>
        <v>0</v>
      </c>
      <c r="O116" s="147"/>
      <c r="P116" s="148"/>
      <c r="Q116" s="157"/>
      <c r="R116" s="10">
        <f t="shared" si="378"/>
        <v>0</v>
      </c>
      <c r="S116" s="140"/>
      <c r="T116" s="83">
        <f t="shared" si="379"/>
        <v>0</v>
      </c>
      <c r="U116" s="147"/>
      <c r="V116" s="148"/>
      <c r="W116" s="157"/>
      <c r="X116" s="10">
        <f t="shared" si="380"/>
        <v>0</v>
      </c>
      <c r="Y116" s="140"/>
      <c r="Z116" s="83">
        <f t="shared" si="381"/>
        <v>0</v>
      </c>
      <c r="AA116" s="147"/>
      <c r="AB116" s="148"/>
      <c r="AC116" s="157"/>
      <c r="AD116" s="10">
        <f t="shared" si="382"/>
        <v>0</v>
      </c>
      <c r="AE116" s="140"/>
      <c r="AF116" s="83">
        <f t="shared" si="383"/>
        <v>0</v>
      </c>
      <c r="AG116" s="147"/>
      <c r="AH116" s="148"/>
      <c r="AI116" s="157"/>
      <c r="AJ116" s="10">
        <f t="shared" si="384"/>
        <v>0</v>
      </c>
      <c r="AK116" s="140"/>
      <c r="AL116" s="83">
        <f t="shared" si="385"/>
        <v>0</v>
      </c>
      <c r="AM116" s="147"/>
      <c r="AN116" s="148"/>
      <c r="AO116" s="157"/>
      <c r="AP116" s="10">
        <f t="shared" si="386"/>
        <v>0</v>
      </c>
      <c r="AQ116" s="140"/>
      <c r="AR116" s="83">
        <f t="shared" si="387"/>
        <v>0</v>
      </c>
      <c r="AS116" s="147"/>
      <c r="AT116" s="148"/>
      <c r="AU116" s="157"/>
      <c r="AV116" s="10">
        <f t="shared" si="388"/>
        <v>0</v>
      </c>
      <c r="AW116" s="140"/>
      <c r="AX116" s="83">
        <f t="shared" si="389"/>
        <v>0</v>
      </c>
      <c r="AY116" s="147"/>
      <c r="AZ116" s="148"/>
      <c r="BA116" s="157"/>
      <c r="BB116" s="10">
        <f t="shared" si="390"/>
        <v>0</v>
      </c>
      <c r="BC116" s="140"/>
      <c r="BD116" s="83">
        <f t="shared" si="391"/>
        <v>0</v>
      </c>
      <c r="BE116" s="147"/>
      <c r="BF116" s="148"/>
      <c r="BG116" s="157"/>
      <c r="BH116" s="10">
        <f t="shared" si="392"/>
        <v>0</v>
      </c>
      <c r="BI116" s="140"/>
      <c r="BJ116" s="83">
        <f t="shared" si="393"/>
        <v>0</v>
      </c>
      <c r="BK116" s="147"/>
      <c r="BL116" s="148"/>
      <c r="BM116" s="157"/>
      <c r="BN116" s="10">
        <f t="shared" si="394"/>
        <v>0</v>
      </c>
      <c r="BO116" s="140"/>
      <c r="BP116" s="83">
        <f t="shared" si="395"/>
        <v>0</v>
      </c>
    </row>
    <row r="117" spans="1:68" ht="42" customHeight="1" outlineLevel="1" x14ac:dyDescent="0.3">
      <c r="A117" s="153">
        <v>19</v>
      </c>
      <c r="B117" s="141" t="s">
        <v>50</v>
      </c>
      <c r="C117" s="121">
        <f>SUM(C118:C122)</f>
        <v>0</v>
      </c>
      <c r="D117" s="74">
        <f>SUM(D118:D122)</f>
        <v>0</v>
      </c>
      <c r="E117" s="74">
        <f>SUM(E118:E121)</f>
        <v>0</v>
      </c>
      <c r="F117" s="74">
        <f>IFERROR(E117/(C117+D117),0)</f>
        <v>0</v>
      </c>
      <c r="G117" s="81">
        <f>SUM(G118:G122)</f>
        <v>0</v>
      </c>
      <c r="H117" s="37">
        <f>IFERROR(G117/(C117+D117),0)</f>
        <v>0</v>
      </c>
      <c r="I117" s="121">
        <f>SUM(I118:I122)</f>
        <v>0</v>
      </c>
      <c r="J117" s="74">
        <f>SUM(J118:J122)</f>
        <v>0</v>
      </c>
      <c r="K117" s="74">
        <f>SUM(K118:K121)</f>
        <v>0</v>
      </c>
      <c r="L117" s="74">
        <f>IFERROR(K117/(I117+J117),0)</f>
        <v>0</v>
      </c>
      <c r="M117" s="81">
        <f>SUM(M118:M122)</f>
        <v>0</v>
      </c>
      <c r="N117" s="37">
        <f>IFERROR(M117/(I117+J117),0)</f>
        <v>0</v>
      </c>
      <c r="O117" s="121">
        <f>SUM(O118:O122)</f>
        <v>0</v>
      </c>
      <c r="P117" s="74">
        <f>SUM(P118:P122)</f>
        <v>0</v>
      </c>
      <c r="Q117" s="74">
        <f>SUM(Q118:Q121)</f>
        <v>0</v>
      </c>
      <c r="R117" s="74">
        <f>IFERROR(Q117/(O117+P117),0)</f>
        <v>0</v>
      </c>
      <c r="S117" s="81">
        <f>SUM(S118:S122)</f>
        <v>0</v>
      </c>
      <c r="T117" s="37">
        <f>IFERROR(S117/(O117+P117),0)</f>
        <v>0</v>
      </c>
      <c r="U117" s="121">
        <f>SUM(U118:U122)</f>
        <v>0</v>
      </c>
      <c r="V117" s="74">
        <f>SUM(V118:V122)</f>
        <v>0</v>
      </c>
      <c r="W117" s="74">
        <f>SUM(W118:W121)</f>
        <v>0</v>
      </c>
      <c r="X117" s="74">
        <f>IFERROR(W117/(U117+V117),0)</f>
        <v>0</v>
      </c>
      <c r="Y117" s="81">
        <f>SUM(Y118:Y122)</f>
        <v>0</v>
      </c>
      <c r="Z117" s="37">
        <f>IFERROR(Y117/(U117+V117),0)</f>
        <v>0</v>
      </c>
      <c r="AA117" s="121">
        <f>SUM(AA118:AA122)</f>
        <v>0</v>
      </c>
      <c r="AB117" s="74">
        <f>SUM(AB118:AB122)</f>
        <v>0</v>
      </c>
      <c r="AC117" s="74">
        <f>SUM(AC118:AC121)</f>
        <v>0</v>
      </c>
      <c r="AD117" s="74">
        <f>IFERROR(AC117/(AA117+AB117),0)</f>
        <v>0</v>
      </c>
      <c r="AE117" s="81">
        <f>SUM(AE118:AE122)</f>
        <v>0</v>
      </c>
      <c r="AF117" s="37">
        <f>IFERROR(AE117/(AA117+AB117),0)</f>
        <v>0</v>
      </c>
      <c r="AG117" s="121">
        <f>SUM(AG118:AG122)</f>
        <v>0</v>
      </c>
      <c r="AH117" s="74">
        <f>SUM(AH118:AH122)</f>
        <v>0</v>
      </c>
      <c r="AI117" s="74">
        <f>SUM(AI118:AI121)</f>
        <v>0</v>
      </c>
      <c r="AJ117" s="74">
        <f>IFERROR(AI117/(AG117+AH117),0)</f>
        <v>0</v>
      </c>
      <c r="AK117" s="81">
        <f>SUM(AK118:AK122)</f>
        <v>0</v>
      </c>
      <c r="AL117" s="37">
        <f>IFERROR(AK117/(AG117+AH117),0)</f>
        <v>0</v>
      </c>
      <c r="AM117" s="121">
        <f>SUM(AM118:AM122)</f>
        <v>0</v>
      </c>
      <c r="AN117" s="74">
        <f>SUM(AN118:AN122)</f>
        <v>0</v>
      </c>
      <c r="AO117" s="74">
        <f>SUM(AO118:AO121)</f>
        <v>0</v>
      </c>
      <c r="AP117" s="74">
        <f>IFERROR(AO117/(AM117+AN117),0)</f>
        <v>0</v>
      </c>
      <c r="AQ117" s="81">
        <f>SUM(AQ118:AQ122)</f>
        <v>0</v>
      </c>
      <c r="AR117" s="37">
        <f>IFERROR(AQ117/(AM117+AN117),0)</f>
        <v>0</v>
      </c>
      <c r="AS117" s="121">
        <f>SUM(AS118:AS122)</f>
        <v>0</v>
      </c>
      <c r="AT117" s="74">
        <f>SUM(AT118:AT122)</f>
        <v>0</v>
      </c>
      <c r="AU117" s="74">
        <f>SUM(AU118:AU121)</f>
        <v>0</v>
      </c>
      <c r="AV117" s="74">
        <f>IFERROR(AU117/(AS117+AT117),0)</f>
        <v>0</v>
      </c>
      <c r="AW117" s="81">
        <f>SUM(AW118:AW122)</f>
        <v>0</v>
      </c>
      <c r="AX117" s="37">
        <f>IFERROR(AW117/(AS117+AT117),0)</f>
        <v>0</v>
      </c>
      <c r="AY117" s="121">
        <f>SUM(AY118:AY122)</f>
        <v>0</v>
      </c>
      <c r="AZ117" s="74">
        <f>SUM(AZ118:AZ122)</f>
        <v>0</v>
      </c>
      <c r="BA117" s="74">
        <f>SUM(BA118:BA121)</f>
        <v>0</v>
      </c>
      <c r="BB117" s="74">
        <f>IFERROR(BA117/(AY117+AZ117),0)</f>
        <v>0</v>
      </c>
      <c r="BC117" s="81">
        <f>SUM(BC118:BC122)</f>
        <v>0</v>
      </c>
      <c r="BD117" s="37">
        <f>IFERROR(BC117/(AY117+AZ117),0)</f>
        <v>0</v>
      </c>
      <c r="BE117" s="121">
        <f>SUM(BE118:BE122)</f>
        <v>0</v>
      </c>
      <c r="BF117" s="74">
        <f>SUM(BF118:BF122)</f>
        <v>0</v>
      </c>
      <c r="BG117" s="74">
        <f>SUM(BG118:BG121)</f>
        <v>0</v>
      </c>
      <c r="BH117" s="74">
        <f>IFERROR(BG117/(BE117+BF117),0)</f>
        <v>0</v>
      </c>
      <c r="BI117" s="81">
        <f>SUM(BI118:BI122)</f>
        <v>0</v>
      </c>
      <c r="BJ117" s="37">
        <f>IFERROR(BI117/(BE117+BF117),0)</f>
        <v>0</v>
      </c>
      <c r="BK117" s="121">
        <f>SUM(BK118:BK122)</f>
        <v>0</v>
      </c>
      <c r="BL117" s="74">
        <f>SUM(BL118:BL122)</f>
        <v>0</v>
      </c>
      <c r="BM117" s="74">
        <f>SUM(BM118:BM121)</f>
        <v>0</v>
      </c>
      <c r="BN117" s="74">
        <f>IFERROR(BM117/(BK117+BL117),0)</f>
        <v>0</v>
      </c>
      <c r="BO117" s="81">
        <f>SUM(BO118:BO122)</f>
        <v>0</v>
      </c>
      <c r="BP117" s="37">
        <f>IFERROR(BO117/(BK117+BL117),0)</f>
        <v>0</v>
      </c>
    </row>
    <row r="118" spans="1:68" ht="19.5" customHeight="1" outlineLevel="1" x14ac:dyDescent="0.3">
      <c r="A118" s="154"/>
      <c r="B118" s="139" t="str" cm="1">
        <f t="array" ref="B118:B122">$B$10:$B$14</f>
        <v>ΟΙΚΙΑΚΟΣ</v>
      </c>
      <c r="C118" s="39"/>
      <c r="D118" s="10"/>
      <c r="E118" s="10"/>
      <c r="F118" s="10">
        <f>IFERROR(E118/(C118+D118),0)</f>
        <v>0</v>
      </c>
      <c r="G118" s="30"/>
      <c r="H118" s="83">
        <f>IFERROR(G118/(C118+D118),0)</f>
        <v>0</v>
      </c>
      <c r="I118" s="39"/>
      <c r="J118" s="10"/>
      <c r="K118" s="10"/>
      <c r="L118" s="10">
        <f>IFERROR(K118/(I118+J118),0)</f>
        <v>0</v>
      </c>
      <c r="M118" s="30"/>
      <c r="N118" s="83">
        <f>IFERROR(M118/(I118+J118),0)</f>
        <v>0</v>
      </c>
      <c r="O118" s="39"/>
      <c r="P118" s="10"/>
      <c r="Q118" s="10"/>
      <c r="R118" s="10">
        <f>IFERROR(Q118/(O118+P118),0)</f>
        <v>0</v>
      </c>
      <c r="S118" s="30"/>
      <c r="T118" s="83">
        <f>IFERROR(S118/(O118+P118),0)</f>
        <v>0</v>
      </c>
      <c r="U118" s="39"/>
      <c r="V118" s="10"/>
      <c r="W118" s="10"/>
      <c r="X118" s="10">
        <f>IFERROR(W118/(U118+V118),0)</f>
        <v>0</v>
      </c>
      <c r="Y118" s="30"/>
      <c r="Z118" s="83">
        <f>IFERROR(Y118/(U118+V118),0)</f>
        <v>0</v>
      </c>
      <c r="AA118" s="39"/>
      <c r="AB118" s="10"/>
      <c r="AC118" s="10"/>
      <c r="AD118" s="10">
        <f>IFERROR(AC118/(AA118+AB118),0)</f>
        <v>0</v>
      </c>
      <c r="AE118" s="30"/>
      <c r="AF118" s="83">
        <f>IFERROR(AE118/(AA118+AB118),0)</f>
        <v>0</v>
      </c>
      <c r="AG118" s="39"/>
      <c r="AH118" s="10"/>
      <c r="AI118" s="10"/>
      <c r="AJ118" s="10">
        <f>IFERROR(AI118/(AG118+AH118),0)</f>
        <v>0</v>
      </c>
      <c r="AK118" s="30"/>
      <c r="AL118" s="83">
        <f>IFERROR(AK118/(AG118+AH118),0)</f>
        <v>0</v>
      </c>
      <c r="AM118" s="39"/>
      <c r="AN118" s="10"/>
      <c r="AO118" s="10"/>
      <c r="AP118" s="10">
        <f>IFERROR(AO118/(AM118+AN118),0)</f>
        <v>0</v>
      </c>
      <c r="AQ118" s="30"/>
      <c r="AR118" s="83">
        <f>IFERROR(AQ118/(AM118+AN118),0)</f>
        <v>0</v>
      </c>
      <c r="AS118" s="39"/>
      <c r="AT118" s="10"/>
      <c r="AU118" s="10"/>
      <c r="AV118" s="10">
        <f>IFERROR(AU118/(AS118+AT118),0)</f>
        <v>0</v>
      </c>
      <c r="AW118" s="30"/>
      <c r="AX118" s="83">
        <f>IFERROR(AW118/(AS118+AT118),0)</f>
        <v>0</v>
      </c>
      <c r="AY118" s="39"/>
      <c r="AZ118" s="10"/>
      <c r="BA118" s="10"/>
      <c r="BB118" s="10">
        <f>IFERROR(BA118/(AY118+AZ118),0)</f>
        <v>0</v>
      </c>
      <c r="BC118" s="30"/>
      <c r="BD118" s="83">
        <f>IFERROR(BC118/(AY118+AZ118),0)</f>
        <v>0</v>
      </c>
      <c r="BE118" s="39"/>
      <c r="BF118" s="10"/>
      <c r="BG118" s="10"/>
      <c r="BH118" s="10">
        <f>IFERROR(BG118/(BE118+BF118),0)</f>
        <v>0</v>
      </c>
      <c r="BI118" s="30"/>
      <c r="BJ118" s="83">
        <f>IFERROR(BI118/(BE118+BF118),0)</f>
        <v>0</v>
      </c>
      <c r="BK118" s="39"/>
      <c r="BL118" s="10"/>
      <c r="BM118" s="10"/>
      <c r="BN118" s="10">
        <f>IFERROR(BM118/(BK118+BL118),0)</f>
        <v>0</v>
      </c>
      <c r="BO118" s="30"/>
      <c r="BP118" s="83">
        <f>IFERROR(BO118/(BK118+BL118),0)</f>
        <v>0</v>
      </c>
    </row>
    <row r="119" spans="1:68" ht="19.5" customHeight="1" outlineLevel="1" x14ac:dyDescent="0.3">
      <c r="A119" s="154"/>
      <c r="B119" s="139" t="str">
        <v>ΕΜΠΟΡΙΚΟΣ</v>
      </c>
      <c r="C119" s="39"/>
      <c r="D119" s="10"/>
      <c r="E119" s="10"/>
      <c r="F119" s="10">
        <f t="shared" ref="F119:F122" si="396">IFERROR(E119/(C119+D119),0)</f>
        <v>0</v>
      </c>
      <c r="G119" s="30"/>
      <c r="H119" s="83">
        <f t="shared" ref="H119:H122" si="397">IFERROR(G119/(C119+D119),0)</f>
        <v>0</v>
      </c>
      <c r="I119" s="39"/>
      <c r="J119" s="10"/>
      <c r="K119" s="10"/>
      <c r="L119" s="10">
        <f t="shared" ref="L119:L122" si="398">IFERROR(K119/(I119+J119),0)</f>
        <v>0</v>
      </c>
      <c r="M119" s="30"/>
      <c r="N119" s="83">
        <f t="shared" ref="N119:N122" si="399">IFERROR(M119/(I119+J119),0)</f>
        <v>0</v>
      </c>
      <c r="O119" s="39"/>
      <c r="P119" s="10"/>
      <c r="Q119" s="10"/>
      <c r="R119" s="10">
        <f t="shared" ref="R119:R122" si="400">IFERROR(Q119/(O119+P119),0)</f>
        <v>0</v>
      </c>
      <c r="S119" s="30"/>
      <c r="T119" s="83">
        <f t="shared" ref="T119:T122" si="401">IFERROR(S119/(O119+P119),0)</f>
        <v>0</v>
      </c>
      <c r="U119" s="39"/>
      <c r="V119" s="10"/>
      <c r="W119" s="10"/>
      <c r="X119" s="10">
        <f t="shared" ref="X119:X122" si="402">IFERROR(W119/(U119+V119),0)</f>
        <v>0</v>
      </c>
      <c r="Y119" s="30"/>
      <c r="Z119" s="83">
        <f t="shared" ref="Z119:Z122" si="403">IFERROR(Y119/(U119+V119),0)</f>
        <v>0</v>
      </c>
      <c r="AA119" s="39"/>
      <c r="AB119" s="10"/>
      <c r="AC119" s="10"/>
      <c r="AD119" s="10">
        <f t="shared" ref="AD119:AD122" si="404">IFERROR(AC119/(AA119+AB119),0)</f>
        <v>0</v>
      </c>
      <c r="AE119" s="30"/>
      <c r="AF119" s="83">
        <f t="shared" ref="AF119:AF122" si="405">IFERROR(AE119/(AA119+AB119),0)</f>
        <v>0</v>
      </c>
      <c r="AG119" s="39"/>
      <c r="AH119" s="10"/>
      <c r="AI119" s="10"/>
      <c r="AJ119" s="10">
        <f t="shared" ref="AJ119:AJ122" si="406">IFERROR(AI119/(AG119+AH119),0)</f>
        <v>0</v>
      </c>
      <c r="AK119" s="30"/>
      <c r="AL119" s="83">
        <f t="shared" ref="AL119:AL122" si="407">IFERROR(AK119/(AG119+AH119),0)</f>
        <v>0</v>
      </c>
      <c r="AM119" s="39"/>
      <c r="AN119" s="10"/>
      <c r="AO119" s="10"/>
      <c r="AP119" s="10">
        <f t="shared" ref="AP119:AP122" si="408">IFERROR(AO119/(AM119+AN119),0)</f>
        <v>0</v>
      </c>
      <c r="AQ119" s="30"/>
      <c r="AR119" s="83">
        <f t="shared" ref="AR119:AR122" si="409">IFERROR(AQ119/(AM119+AN119),0)</f>
        <v>0</v>
      </c>
      <c r="AS119" s="39"/>
      <c r="AT119" s="10"/>
      <c r="AU119" s="10"/>
      <c r="AV119" s="10">
        <f t="shared" ref="AV119:AV122" si="410">IFERROR(AU119/(AS119+AT119),0)</f>
        <v>0</v>
      </c>
      <c r="AW119" s="30"/>
      <c r="AX119" s="83">
        <f t="shared" ref="AX119:AX122" si="411">IFERROR(AW119/(AS119+AT119),0)</f>
        <v>0</v>
      </c>
      <c r="AY119" s="39"/>
      <c r="AZ119" s="10"/>
      <c r="BA119" s="10"/>
      <c r="BB119" s="10">
        <f t="shared" ref="BB119:BB122" si="412">IFERROR(BA119/(AY119+AZ119),0)</f>
        <v>0</v>
      </c>
      <c r="BC119" s="30"/>
      <c r="BD119" s="83">
        <f t="shared" ref="BD119:BD122" si="413">IFERROR(BC119/(AY119+AZ119),0)</f>
        <v>0</v>
      </c>
      <c r="BE119" s="39"/>
      <c r="BF119" s="10"/>
      <c r="BG119" s="10"/>
      <c r="BH119" s="10">
        <f t="shared" ref="BH119:BH122" si="414">IFERROR(BG119/(BE119+BF119),0)</f>
        <v>0</v>
      </c>
      <c r="BI119" s="30"/>
      <c r="BJ119" s="83">
        <f t="shared" ref="BJ119:BJ122" si="415">IFERROR(BI119/(BE119+BF119),0)</f>
        <v>0</v>
      </c>
      <c r="BK119" s="39"/>
      <c r="BL119" s="10"/>
      <c r="BM119" s="10"/>
      <c r="BN119" s="10">
        <f t="shared" ref="BN119:BN122" si="416">IFERROR(BM119/(BK119+BL119),0)</f>
        <v>0</v>
      </c>
      <c r="BO119" s="30"/>
      <c r="BP119" s="83">
        <f t="shared" ref="BP119:BP122" si="417">IFERROR(BO119/(BK119+BL119),0)</f>
        <v>0</v>
      </c>
    </row>
    <row r="120" spans="1:68" ht="19.5" customHeight="1" outlineLevel="1" x14ac:dyDescent="0.3">
      <c r="A120" s="154"/>
      <c r="B120" s="139" t="str">
        <v>CNG</v>
      </c>
      <c r="C120" s="39"/>
      <c r="D120" s="10"/>
      <c r="E120" s="10"/>
      <c r="F120" s="10">
        <f t="shared" si="396"/>
        <v>0</v>
      </c>
      <c r="G120" s="30"/>
      <c r="H120" s="83">
        <f t="shared" si="397"/>
        <v>0</v>
      </c>
      <c r="I120" s="39"/>
      <c r="J120" s="10"/>
      <c r="K120" s="10"/>
      <c r="L120" s="10">
        <f t="shared" si="398"/>
        <v>0</v>
      </c>
      <c r="M120" s="30"/>
      <c r="N120" s="83">
        <f t="shared" si="399"/>
        <v>0</v>
      </c>
      <c r="O120" s="39"/>
      <c r="P120" s="10"/>
      <c r="Q120" s="10"/>
      <c r="R120" s="10">
        <f t="shared" si="400"/>
        <v>0</v>
      </c>
      <c r="S120" s="30"/>
      <c r="T120" s="83">
        <f t="shared" si="401"/>
        <v>0</v>
      </c>
      <c r="U120" s="39"/>
      <c r="V120" s="10"/>
      <c r="W120" s="10"/>
      <c r="X120" s="10">
        <f t="shared" si="402"/>
        <v>0</v>
      </c>
      <c r="Y120" s="30"/>
      <c r="Z120" s="83">
        <f t="shared" si="403"/>
        <v>0</v>
      </c>
      <c r="AA120" s="39"/>
      <c r="AB120" s="10"/>
      <c r="AC120" s="10"/>
      <c r="AD120" s="10">
        <f t="shared" si="404"/>
        <v>0</v>
      </c>
      <c r="AE120" s="30"/>
      <c r="AF120" s="83">
        <f t="shared" si="405"/>
        <v>0</v>
      </c>
      <c r="AG120" s="39"/>
      <c r="AH120" s="10"/>
      <c r="AI120" s="10"/>
      <c r="AJ120" s="10">
        <f t="shared" si="406"/>
        <v>0</v>
      </c>
      <c r="AK120" s="30"/>
      <c r="AL120" s="83">
        <f t="shared" si="407"/>
        <v>0</v>
      </c>
      <c r="AM120" s="39"/>
      <c r="AN120" s="10"/>
      <c r="AO120" s="10"/>
      <c r="AP120" s="10">
        <f t="shared" si="408"/>
        <v>0</v>
      </c>
      <c r="AQ120" s="30"/>
      <c r="AR120" s="83">
        <f t="shared" si="409"/>
        <v>0</v>
      </c>
      <c r="AS120" s="39"/>
      <c r="AT120" s="10"/>
      <c r="AU120" s="10"/>
      <c r="AV120" s="10">
        <f t="shared" si="410"/>
        <v>0</v>
      </c>
      <c r="AW120" s="30"/>
      <c r="AX120" s="83">
        <f t="shared" si="411"/>
        <v>0</v>
      </c>
      <c r="AY120" s="39"/>
      <c r="AZ120" s="10"/>
      <c r="BA120" s="10"/>
      <c r="BB120" s="10">
        <f t="shared" si="412"/>
        <v>0</v>
      </c>
      <c r="BC120" s="30"/>
      <c r="BD120" s="83">
        <f t="shared" si="413"/>
        <v>0</v>
      </c>
      <c r="BE120" s="39"/>
      <c r="BF120" s="10"/>
      <c r="BG120" s="10"/>
      <c r="BH120" s="10">
        <f t="shared" si="414"/>
        <v>0</v>
      </c>
      <c r="BI120" s="30"/>
      <c r="BJ120" s="83">
        <f t="shared" si="415"/>
        <v>0</v>
      </c>
      <c r="BK120" s="39"/>
      <c r="BL120" s="10"/>
      <c r="BM120" s="10"/>
      <c r="BN120" s="10">
        <f t="shared" si="416"/>
        <v>0</v>
      </c>
      <c r="BO120" s="30"/>
      <c r="BP120" s="83">
        <f t="shared" si="417"/>
        <v>0</v>
      </c>
    </row>
    <row r="121" spans="1:68" ht="19.2" customHeight="1" outlineLevel="1" x14ac:dyDescent="0.3">
      <c r="A121" s="154"/>
      <c r="B121" s="139" t="str">
        <v>ΒΙΟΜΗΧΑΝΙΚΟΣ</v>
      </c>
      <c r="C121" s="39"/>
      <c r="D121" s="10"/>
      <c r="E121" s="10"/>
      <c r="F121" s="10">
        <f t="shared" si="396"/>
        <v>0</v>
      </c>
      <c r="G121" s="30"/>
      <c r="H121" s="83">
        <f t="shared" si="397"/>
        <v>0</v>
      </c>
      <c r="I121" s="39"/>
      <c r="J121" s="10"/>
      <c r="K121" s="10"/>
      <c r="L121" s="10">
        <f t="shared" si="398"/>
        <v>0</v>
      </c>
      <c r="M121" s="30"/>
      <c r="N121" s="83">
        <f t="shared" si="399"/>
        <v>0</v>
      </c>
      <c r="O121" s="39"/>
      <c r="P121" s="10"/>
      <c r="Q121" s="10"/>
      <c r="R121" s="10">
        <f t="shared" si="400"/>
        <v>0</v>
      </c>
      <c r="S121" s="30"/>
      <c r="T121" s="83">
        <f t="shared" si="401"/>
        <v>0</v>
      </c>
      <c r="U121" s="39"/>
      <c r="V121" s="10"/>
      <c r="W121" s="10"/>
      <c r="X121" s="10">
        <f t="shared" si="402"/>
        <v>0</v>
      </c>
      <c r="Y121" s="30"/>
      <c r="Z121" s="83">
        <f t="shared" si="403"/>
        <v>0</v>
      </c>
      <c r="AA121" s="39"/>
      <c r="AB121" s="10"/>
      <c r="AC121" s="10"/>
      <c r="AD121" s="10">
        <f t="shared" si="404"/>
        <v>0</v>
      </c>
      <c r="AE121" s="30"/>
      <c r="AF121" s="83">
        <f t="shared" si="405"/>
        <v>0</v>
      </c>
      <c r="AG121" s="39"/>
      <c r="AH121" s="10"/>
      <c r="AI121" s="10"/>
      <c r="AJ121" s="10">
        <f t="shared" si="406"/>
        <v>0</v>
      </c>
      <c r="AK121" s="30"/>
      <c r="AL121" s="83">
        <f t="shared" si="407"/>
        <v>0</v>
      </c>
      <c r="AM121" s="39"/>
      <c r="AN121" s="10"/>
      <c r="AO121" s="10"/>
      <c r="AP121" s="10">
        <f t="shared" si="408"/>
        <v>0</v>
      </c>
      <c r="AQ121" s="30"/>
      <c r="AR121" s="83">
        <f t="shared" si="409"/>
        <v>0</v>
      </c>
      <c r="AS121" s="39"/>
      <c r="AT121" s="10"/>
      <c r="AU121" s="10"/>
      <c r="AV121" s="10">
        <f t="shared" si="410"/>
        <v>0</v>
      </c>
      <c r="AW121" s="30"/>
      <c r="AX121" s="83">
        <f t="shared" si="411"/>
        <v>0</v>
      </c>
      <c r="AY121" s="39"/>
      <c r="AZ121" s="10"/>
      <c r="BA121" s="10"/>
      <c r="BB121" s="10">
        <f t="shared" si="412"/>
        <v>0</v>
      </c>
      <c r="BC121" s="30"/>
      <c r="BD121" s="83">
        <f t="shared" si="413"/>
        <v>0</v>
      </c>
      <c r="BE121" s="39"/>
      <c r="BF121" s="10"/>
      <c r="BG121" s="10"/>
      <c r="BH121" s="10">
        <f t="shared" si="414"/>
        <v>0</v>
      </c>
      <c r="BI121" s="30"/>
      <c r="BJ121" s="83">
        <f t="shared" si="415"/>
        <v>0</v>
      </c>
      <c r="BK121" s="39"/>
      <c r="BL121" s="10"/>
      <c r="BM121" s="10"/>
      <c r="BN121" s="10">
        <f t="shared" si="416"/>
        <v>0</v>
      </c>
      <c r="BO121" s="30"/>
      <c r="BP121" s="83">
        <f t="shared" si="417"/>
        <v>0</v>
      </c>
    </row>
    <row r="122" spans="1:68" ht="19.2" customHeight="1" outlineLevel="1" thickBot="1" x14ac:dyDescent="0.35">
      <c r="A122" s="155"/>
      <c r="B122" s="139" t="str">
        <v>ΚΛΙΜΑΤΙΣΜΟΣ / ΣΥΜΠΑΡΑΓΩΓΗ</v>
      </c>
      <c r="C122" s="147"/>
      <c r="D122" s="148"/>
      <c r="E122" s="157"/>
      <c r="F122" s="10">
        <f t="shared" si="396"/>
        <v>0</v>
      </c>
      <c r="G122" s="140"/>
      <c r="H122" s="83">
        <f t="shared" si="397"/>
        <v>0</v>
      </c>
      <c r="I122" s="147"/>
      <c r="J122" s="148"/>
      <c r="K122" s="157"/>
      <c r="L122" s="10">
        <f t="shared" si="398"/>
        <v>0</v>
      </c>
      <c r="M122" s="140"/>
      <c r="N122" s="83">
        <f t="shared" si="399"/>
        <v>0</v>
      </c>
      <c r="O122" s="147"/>
      <c r="P122" s="148"/>
      <c r="Q122" s="157"/>
      <c r="R122" s="10">
        <f t="shared" si="400"/>
        <v>0</v>
      </c>
      <c r="S122" s="140"/>
      <c r="T122" s="83">
        <f t="shared" si="401"/>
        <v>0</v>
      </c>
      <c r="U122" s="147"/>
      <c r="V122" s="148"/>
      <c r="W122" s="157"/>
      <c r="X122" s="10">
        <f t="shared" si="402"/>
        <v>0</v>
      </c>
      <c r="Y122" s="140"/>
      <c r="Z122" s="83">
        <f t="shared" si="403"/>
        <v>0</v>
      </c>
      <c r="AA122" s="147"/>
      <c r="AB122" s="148"/>
      <c r="AC122" s="157"/>
      <c r="AD122" s="10">
        <f t="shared" si="404"/>
        <v>0</v>
      </c>
      <c r="AE122" s="140"/>
      <c r="AF122" s="83">
        <f t="shared" si="405"/>
        <v>0</v>
      </c>
      <c r="AG122" s="147"/>
      <c r="AH122" s="148"/>
      <c r="AI122" s="157"/>
      <c r="AJ122" s="10">
        <f t="shared" si="406"/>
        <v>0</v>
      </c>
      <c r="AK122" s="140"/>
      <c r="AL122" s="83">
        <f t="shared" si="407"/>
        <v>0</v>
      </c>
      <c r="AM122" s="147"/>
      <c r="AN122" s="148"/>
      <c r="AO122" s="157"/>
      <c r="AP122" s="10">
        <f t="shared" si="408"/>
        <v>0</v>
      </c>
      <c r="AQ122" s="140"/>
      <c r="AR122" s="83">
        <f t="shared" si="409"/>
        <v>0</v>
      </c>
      <c r="AS122" s="147"/>
      <c r="AT122" s="148"/>
      <c r="AU122" s="157"/>
      <c r="AV122" s="10">
        <f t="shared" si="410"/>
        <v>0</v>
      </c>
      <c r="AW122" s="140"/>
      <c r="AX122" s="83">
        <f t="shared" si="411"/>
        <v>0</v>
      </c>
      <c r="AY122" s="147"/>
      <c r="AZ122" s="148"/>
      <c r="BA122" s="157"/>
      <c r="BB122" s="10">
        <f t="shared" si="412"/>
        <v>0</v>
      </c>
      <c r="BC122" s="140"/>
      <c r="BD122" s="83">
        <f t="shared" si="413"/>
        <v>0</v>
      </c>
      <c r="BE122" s="147"/>
      <c r="BF122" s="148"/>
      <c r="BG122" s="157"/>
      <c r="BH122" s="10">
        <f t="shared" si="414"/>
        <v>0</v>
      </c>
      <c r="BI122" s="140"/>
      <c r="BJ122" s="83">
        <f t="shared" si="415"/>
        <v>0</v>
      </c>
      <c r="BK122" s="147"/>
      <c r="BL122" s="148"/>
      <c r="BM122" s="157"/>
      <c r="BN122" s="10">
        <f t="shared" si="416"/>
        <v>0</v>
      </c>
      <c r="BO122" s="140"/>
      <c r="BP122" s="83">
        <f t="shared" si="417"/>
        <v>0</v>
      </c>
    </row>
    <row r="123" spans="1:68" ht="19.95" customHeight="1" outlineLevel="1" x14ac:dyDescent="0.3">
      <c r="A123" s="153">
        <v>20</v>
      </c>
      <c r="B123" s="141" t="s">
        <v>51</v>
      </c>
      <c r="C123" s="121">
        <f>SUM(C124:C128)</f>
        <v>0</v>
      </c>
      <c r="D123" s="74">
        <f>SUM(D124:D128)</f>
        <v>0</v>
      </c>
      <c r="E123" s="74">
        <f>SUM(E124:E127)</f>
        <v>0</v>
      </c>
      <c r="F123" s="74">
        <f>IFERROR(E123/(C123+D123),0)</f>
        <v>0</v>
      </c>
      <c r="G123" s="81">
        <f>SUM(G124:G128)</f>
        <v>0</v>
      </c>
      <c r="H123" s="37">
        <f>IFERROR(G123/(C123+D123),0)</f>
        <v>0</v>
      </c>
      <c r="I123" s="121">
        <f>SUM(I124:I128)</f>
        <v>0</v>
      </c>
      <c r="J123" s="74">
        <f>SUM(J124:J128)</f>
        <v>0</v>
      </c>
      <c r="K123" s="74">
        <f>SUM(K124:K127)</f>
        <v>0</v>
      </c>
      <c r="L123" s="74">
        <f>IFERROR(K123/(I123+J123),0)</f>
        <v>0</v>
      </c>
      <c r="M123" s="81">
        <f>SUM(M124:M128)</f>
        <v>0</v>
      </c>
      <c r="N123" s="37">
        <f>IFERROR(M123/(I123+J123),0)</f>
        <v>0</v>
      </c>
      <c r="O123" s="121">
        <f>SUM(O124:O128)</f>
        <v>0</v>
      </c>
      <c r="P123" s="74">
        <f>SUM(P124:P128)</f>
        <v>0</v>
      </c>
      <c r="Q123" s="74">
        <f>SUM(Q124:Q127)</f>
        <v>0</v>
      </c>
      <c r="R123" s="74">
        <f>IFERROR(Q123/(O123+P123),0)</f>
        <v>0</v>
      </c>
      <c r="S123" s="81">
        <f>SUM(S124:S128)</f>
        <v>0</v>
      </c>
      <c r="T123" s="37">
        <f>IFERROR(S123/(O123+P123),0)</f>
        <v>0</v>
      </c>
      <c r="U123" s="121">
        <f>SUM(U124:U128)</f>
        <v>0</v>
      </c>
      <c r="V123" s="74">
        <f>SUM(V124:V128)</f>
        <v>0</v>
      </c>
      <c r="W123" s="74">
        <f>SUM(W124:W127)</f>
        <v>0</v>
      </c>
      <c r="X123" s="74">
        <f>IFERROR(W123/(U123+V123),0)</f>
        <v>0</v>
      </c>
      <c r="Y123" s="81">
        <f>SUM(Y124:Y128)</f>
        <v>0</v>
      </c>
      <c r="Z123" s="37">
        <f>IFERROR(Y123/(U123+V123),0)</f>
        <v>0</v>
      </c>
      <c r="AA123" s="121">
        <f>SUM(AA124:AA128)</f>
        <v>0</v>
      </c>
      <c r="AB123" s="74">
        <f>SUM(AB124:AB128)</f>
        <v>0</v>
      </c>
      <c r="AC123" s="74">
        <f>SUM(AC124:AC127)</f>
        <v>0</v>
      </c>
      <c r="AD123" s="74">
        <f>IFERROR(AC123/(AA123+AB123),0)</f>
        <v>0</v>
      </c>
      <c r="AE123" s="81">
        <f>SUM(AE124:AE128)</f>
        <v>0</v>
      </c>
      <c r="AF123" s="37">
        <f>IFERROR(AE123/(AA123+AB123),0)</f>
        <v>0</v>
      </c>
      <c r="AG123" s="121">
        <f>SUM(AG124:AG128)</f>
        <v>0</v>
      </c>
      <c r="AH123" s="74">
        <f>SUM(AH124:AH128)</f>
        <v>0</v>
      </c>
      <c r="AI123" s="74">
        <f>SUM(AI124:AI127)</f>
        <v>0</v>
      </c>
      <c r="AJ123" s="74">
        <f>IFERROR(AI123/(AG123+AH123),0)</f>
        <v>0</v>
      </c>
      <c r="AK123" s="81">
        <f>SUM(AK124:AK128)</f>
        <v>0</v>
      </c>
      <c r="AL123" s="37">
        <f>IFERROR(AK123/(AG123+AH123),0)</f>
        <v>0</v>
      </c>
      <c r="AM123" s="121">
        <f>SUM(AM124:AM128)</f>
        <v>0</v>
      </c>
      <c r="AN123" s="74">
        <f>SUM(AN124:AN128)</f>
        <v>0</v>
      </c>
      <c r="AO123" s="74">
        <f>SUM(AO124:AO127)</f>
        <v>0</v>
      </c>
      <c r="AP123" s="74">
        <f>IFERROR(AO123/(AM123+AN123),0)</f>
        <v>0</v>
      </c>
      <c r="AQ123" s="81">
        <f>SUM(AQ124:AQ128)</f>
        <v>0</v>
      </c>
      <c r="AR123" s="37">
        <f>IFERROR(AQ123/(AM123+AN123),0)</f>
        <v>0</v>
      </c>
      <c r="AS123" s="121">
        <f>SUM(AS124:AS128)</f>
        <v>0</v>
      </c>
      <c r="AT123" s="74">
        <f>SUM(AT124:AT128)</f>
        <v>0</v>
      </c>
      <c r="AU123" s="74">
        <f>SUM(AU124:AU127)</f>
        <v>0</v>
      </c>
      <c r="AV123" s="74">
        <f>IFERROR(AU123/(AS123+AT123),0)</f>
        <v>0</v>
      </c>
      <c r="AW123" s="81">
        <f>SUM(AW124:AW128)</f>
        <v>0</v>
      </c>
      <c r="AX123" s="37">
        <f>IFERROR(AW123/(AS123+AT123),0)</f>
        <v>0</v>
      </c>
      <c r="AY123" s="121">
        <f>SUM(AY124:AY128)</f>
        <v>0</v>
      </c>
      <c r="AZ123" s="74">
        <f>SUM(AZ124:AZ128)</f>
        <v>0</v>
      </c>
      <c r="BA123" s="74">
        <f>SUM(BA124:BA127)</f>
        <v>0</v>
      </c>
      <c r="BB123" s="74">
        <f>IFERROR(BA123/(AY123+AZ123),0)</f>
        <v>0</v>
      </c>
      <c r="BC123" s="81">
        <f>SUM(BC124:BC128)</f>
        <v>0</v>
      </c>
      <c r="BD123" s="37">
        <f>IFERROR(BC123/(AY123+AZ123),0)</f>
        <v>0</v>
      </c>
      <c r="BE123" s="121">
        <f>SUM(BE124:BE128)</f>
        <v>0</v>
      </c>
      <c r="BF123" s="74">
        <f>SUM(BF124:BF128)</f>
        <v>0</v>
      </c>
      <c r="BG123" s="74">
        <f>SUM(BG124:BG127)</f>
        <v>0</v>
      </c>
      <c r="BH123" s="74">
        <f>IFERROR(BG123/(BE123+BF123),0)</f>
        <v>0</v>
      </c>
      <c r="BI123" s="81">
        <f>SUM(BI124:BI128)</f>
        <v>0</v>
      </c>
      <c r="BJ123" s="37">
        <f>IFERROR(BI123/(BE123+BF123),0)</f>
        <v>0</v>
      </c>
      <c r="BK123" s="121">
        <f>SUM(BK124:BK128)</f>
        <v>0</v>
      </c>
      <c r="BL123" s="74">
        <f>SUM(BL124:BL128)</f>
        <v>0</v>
      </c>
      <c r="BM123" s="74">
        <f>SUM(BM124:BM127)</f>
        <v>0</v>
      </c>
      <c r="BN123" s="74">
        <f>IFERROR(BM123/(BK123+BL123),0)</f>
        <v>0</v>
      </c>
      <c r="BO123" s="81">
        <f>SUM(BO124:BO128)</f>
        <v>0</v>
      </c>
      <c r="BP123" s="37">
        <f>IFERROR(BO123/(BK123+BL123),0)</f>
        <v>0</v>
      </c>
    </row>
    <row r="124" spans="1:68" ht="19.5" customHeight="1" outlineLevel="1" x14ac:dyDescent="0.3">
      <c r="A124" s="154"/>
      <c r="B124" s="139" t="str" cm="1">
        <f t="array" ref="B124:B128">$B$10:$B$14</f>
        <v>ΟΙΚΙΑΚΟΣ</v>
      </c>
      <c r="C124" s="39"/>
      <c r="D124" s="10"/>
      <c r="E124" s="10"/>
      <c r="F124" s="10">
        <f>IFERROR(E124/(C124+D124),0)</f>
        <v>0</v>
      </c>
      <c r="G124" s="30"/>
      <c r="H124" s="83">
        <f>IFERROR(G124/(C124+D124),0)</f>
        <v>0</v>
      </c>
      <c r="I124" s="39"/>
      <c r="J124" s="10"/>
      <c r="K124" s="10"/>
      <c r="L124" s="10">
        <f>IFERROR(K124/(I124+J124),0)</f>
        <v>0</v>
      </c>
      <c r="M124" s="30"/>
      <c r="N124" s="83">
        <f>IFERROR(M124/(I124+J124),0)</f>
        <v>0</v>
      </c>
      <c r="O124" s="39"/>
      <c r="P124" s="10"/>
      <c r="Q124" s="10"/>
      <c r="R124" s="10">
        <f>IFERROR(Q124/(O124+P124),0)</f>
        <v>0</v>
      </c>
      <c r="S124" s="30"/>
      <c r="T124" s="83">
        <f>IFERROR(S124/(O124+P124),0)</f>
        <v>0</v>
      </c>
      <c r="U124" s="39"/>
      <c r="V124" s="10"/>
      <c r="W124" s="10"/>
      <c r="X124" s="10">
        <f>IFERROR(W124/(U124+V124),0)</f>
        <v>0</v>
      </c>
      <c r="Y124" s="30"/>
      <c r="Z124" s="83">
        <f>IFERROR(Y124/(U124+V124),0)</f>
        <v>0</v>
      </c>
      <c r="AA124" s="39"/>
      <c r="AB124" s="10"/>
      <c r="AC124" s="10"/>
      <c r="AD124" s="10">
        <f>IFERROR(AC124/(AA124+AB124),0)</f>
        <v>0</v>
      </c>
      <c r="AE124" s="30"/>
      <c r="AF124" s="83">
        <f>IFERROR(AE124/(AA124+AB124),0)</f>
        <v>0</v>
      </c>
      <c r="AG124" s="39"/>
      <c r="AH124" s="10"/>
      <c r="AI124" s="10"/>
      <c r="AJ124" s="10">
        <f>IFERROR(AI124/(AG124+AH124),0)</f>
        <v>0</v>
      </c>
      <c r="AK124" s="30"/>
      <c r="AL124" s="83">
        <f>IFERROR(AK124/(AG124+AH124),0)</f>
        <v>0</v>
      </c>
      <c r="AM124" s="39"/>
      <c r="AN124" s="10"/>
      <c r="AO124" s="10"/>
      <c r="AP124" s="10">
        <f>IFERROR(AO124/(AM124+AN124),0)</f>
        <v>0</v>
      </c>
      <c r="AQ124" s="30"/>
      <c r="AR124" s="83">
        <f>IFERROR(AQ124/(AM124+AN124),0)</f>
        <v>0</v>
      </c>
      <c r="AS124" s="39"/>
      <c r="AT124" s="10"/>
      <c r="AU124" s="10"/>
      <c r="AV124" s="10">
        <f>IFERROR(AU124/(AS124+AT124),0)</f>
        <v>0</v>
      </c>
      <c r="AW124" s="30"/>
      <c r="AX124" s="83">
        <f>IFERROR(AW124/(AS124+AT124),0)</f>
        <v>0</v>
      </c>
      <c r="AY124" s="39"/>
      <c r="AZ124" s="10"/>
      <c r="BA124" s="10"/>
      <c r="BB124" s="10">
        <f>IFERROR(BA124/(AY124+AZ124),0)</f>
        <v>0</v>
      </c>
      <c r="BC124" s="30"/>
      <c r="BD124" s="83">
        <f>IFERROR(BC124/(AY124+AZ124),0)</f>
        <v>0</v>
      </c>
      <c r="BE124" s="39"/>
      <c r="BF124" s="10"/>
      <c r="BG124" s="10"/>
      <c r="BH124" s="10">
        <f>IFERROR(BG124/(BE124+BF124),0)</f>
        <v>0</v>
      </c>
      <c r="BI124" s="30"/>
      <c r="BJ124" s="83">
        <f>IFERROR(BI124/(BE124+BF124),0)</f>
        <v>0</v>
      </c>
      <c r="BK124" s="39"/>
      <c r="BL124" s="10"/>
      <c r="BM124" s="10"/>
      <c r="BN124" s="10">
        <f>IFERROR(BM124/(BK124+BL124),0)</f>
        <v>0</v>
      </c>
      <c r="BO124" s="30"/>
      <c r="BP124" s="83">
        <f>IFERROR(BO124/(BK124+BL124),0)</f>
        <v>0</v>
      </c>
    </row>
    <row r="125" spans="1:68" ht="19.5" customHeight="1" outlineLevel="1" x14ac:dyDescent="0.3">
      <c r="A125" s="154"/>
      <c r="B125" s="139" t="str">
        <v>ΕΜΠΟΡΙΚΟΣ</v>
      </c>
      <c r="C125" s="39"/>
      <c r="D125" s="10"/>
      <c r="E125" s="10"/>
      <c r="F125" s="10">
        <f t="shared" ref="F125:F128" si="418">IFERROR(E125/(C125+D125),0)</f>
        <v>0</v>
      </c>
      <c r="G125" s="30"/>
      <c r="H125" s="83">
        <f t="shared" ref="H125:H128" si="419">IFERROR(G125/(C125+D125),0)</f>
        <v>0</v>
      </c>
      <c r="I125" s="39"/>
      <c r="J125" s="10"/>
      <c r="K125" s="10"/>
      <c r="L125" s="10">
        <f t="shared" ref="L125:L128" si="420">IFERROR(K125/(I125+J125),0)</f>
        <v>0</v>
      </c>
      <c r="M125" s="30"/>
      <c r="N125" s="83">
        <f t="shared" ref="N125:N128" si="421">IFERROR(M125/(I125+J125),0)</f>
        <v>0</v>
      </c>
      <c r="O125" s="39"/>
      <c r="P125" s="10"/>
      <c r="Q125" s="10"/>
      <c r="R125" s="10">
        <f t="shared" ref="R125:R128" si="422">IFERROR(Q125/(O125+P125),0)</f>
        <v>0</v>
      </c>
      <c r="S125" s="30"/>
      <c r="T125" s="83">
        <f t="shared" ref="T125:T128" si="423">IFERROR(S125/(O125+P125),0)</f>
        <v>0</v>
      </c>
      <c r="U125" s="39"/>
      <c r="V125" s="10"/>
      <c r="W125" s="10"/>
      <c r="X125" s="10">
        <f t="shared" ref="X125:X128" si="424">IFERROR(W125/(U125+V125),0)</f>
        <v>0</v>
      </c>
      <c r="Y125" s="30"/>
      <c r="Z125" s="83">
        <f t="shared" ref="Z125:Z128" si="425">IFERROR(Y125/(U125+V125),0)</f>
        <v>0</v>
      </c>
      <c r="AA125" s="39"/>
      <c r="AB125" s="10"/>
      <c r="AC125" s="10"/>
      <c r="AD125" s="10">
        <f t="shared" ref="AD125:AD128" si="426">IFERROR(AC125/(AA125+AB125),0)</f>
        <v>0</v>
      </c>
      <c r="AE125" s="30"/>
      <c r="AF125" s="83">
        <f t="shared" ref="AF125:AF128" si="427">IFERROR(AE125/(AA125+AB125),0)</f>
        <v>0</v>
      </c>
      <c r="AG125" s="39"/>
      <c r="AH125" s="10"/>
      <c r="AI125" s="10"/>
      <c r="AJ125" s="10">
        <f t="shared" ref="AJ125:AJ128" si="428">IFERROR(AI125/(AG125+AH125),0)</f>
        <v>0</v>
      </c>
      <c r="AK125" s="30"/>
      <c r="AL125" s="83">
        <f t="shared" ref="AL125:AL128" si="429">IFERROR(AK125/(AG125+AH125),0)</f>
        <v>0</v>
      </c>
      <c r="AM125" s="39"/>
      <c r="AN125" s="10"/>
      <c r="AO125" s="10"/>
      <c r="AP125" s="10">
        <f t="shared" ref="AP125:AP128" si="430">IFERROR(AO125/(AM125+AN125),0)</f>
        <v>0</v>
      </c>
      <c r="AQ125" s="30"/>
      <c r="AR125" s="83">
        <f t="shared" ref="AR125:AR128" si="431">IFERROR(AQ125/(AM125+AN125),0)</f>
        <v>0</v>
      </c>
      <c r="AS125" s="39"/>
      <c r="AT125" s="10"/>
      <c r="AU125" s="10"/>
      <c r="AV125" s="10">
        <f t="shared" ref="AV125:AV128" si="432">IFERROR(AU125/(AS125+AT125),0)</f>
        <v>0</v>
      </c>
      <c r="AW125" s="30"/>
      <c r="AX125" s="83">
        <f t="shared" ref="AX125:AX128" si="433">IFERROR(AW125/(AS125+AT125),0)</f>
        <v>0</v>
      </c>
      <c r="AY125" s="39"/>
      <c r="AZ125" s="10"/>
      <c r="BA125" s="10"/>
      <c r="BB125" s="10">
        <f t="shared" ref="BB125:BB128" si="434">IFERROR(BA125/(AY125+AZ125),0)</f>
        <v>0</v>
      </c>
      <c r="BC125" s="30"/>
      <c r="BD125" s="83">
        <f t="shared" ref="BD125:BD128" si="435">IFERROR(BC125/(AY125+AZ125),0)</f>
        <v>0</v>
      </c>
      <c r="BE125" s="39"/>
      <c r="BF125" s="10"/>
      <c r="BG125" s="10"/>
      <c r="BH125" s="10">
        <f t="shared" ref="BH125:BH128" si="436">IFERROR(BG125/(BE125+BF125),0)</f>
        <v>0</v>
      </c>
      <c r="BI125" s="30"/>
      <c r="BJ125" s="83">
        <f t="shared" ref="BJ125:BJ128" si="437">IFERROR(BI125/(BE125+BF125),0)</f>
        <v>0</v>
      </c>
      <c r="BK125" s="39"/>
      <c r="BL125" s="10"/>
      <c r="BM125" s="10"/>
      <c r="BN125" s="10">
        <f t="shared" ref="BN125:BN128" si="438">IFERROR(BM125/(BK125+BL125),0)</f>
        <v>0</v>
      </c>
      <c r="BO125" s="30"/>
      <c r="BP125" s="83">
        <f t="shared" ref="BP125:BP128" si="439">IFERROR(BO125/(BK125+BL125),0)</f>
        <v>0</v>
      </c>
    </row>
    <row r="126" spans="1:68" ht="19.5" customHeight="1" outlineLevel="1" x14ac:dyDescent="0.3">
      <c r="A126" s="154"/>
      <c r="B126" s="139" t="str">
        <v>CNG</v>
      </c>
      <c r="C126" s="39"/>
      <c r="D126" s="10"/>
      <c r="E126" s="10"/>
      <c r="F126" s="10">
        <f t="shared" si="418"/>
        <v>0</v>
      </c>
      <c r="G126" s="30"/>
      <c r="H126" s="83">
        <f t="shared" si="419"/>
        <v>0</v>
      </c>
      <c r="I126" s="39"/>
      <c r="J126" s="10"/>
      <c r="K126" s="10"/>
      <c r="L126" s="10">
        <f t="shared" si="420"/>
        <v>0</v>
      </c>
      <c r="M126" s="30"/>
      <c r="N126" s="83">
        <f t="shared" si="421"/>
        <v>0</v>
      </c>
      <c r="O126" s="39"/>
      <c r="P126" s="10"/>
      <c r="Q126" s="10"/>
      <c r="R126" s="10">
        <f t="shared" si="422"/>
        <v>0</v>
      </c>
      <c r="S126" s="30"/>
      <c r="T126" s="83">
        <f t="shared" si="423"/>
        <v>0</v>
      </c>
      <c r="U126" s="39"/>
      <c r="V126" s="10"/>
      <c r="W126" s="10"/>
      <c r="X126" s="10">
        <f t="shared" si="424"/>
        <v>0</v>
      </c>
      <c r="Y126" s="30"/>
      <c r="Z126" s="83">
        <f t="shared" si="425"/>
        <v>0</v>
      </c>
      <c r="AA126" s="39"/>
      <c r="AB126" s="10"/>
      <c r="AC126" s="10"/>
      <c r="AD126" s="10">
        <f t="shared" si="426"/>
        <v>0</v>
      </c>
      <c r="AE126" s="30"/>
      <c r="AF126" s="83">
        <f t="shared" si="427"/>
        <v>0</v>
      </c>
      <c r="AG126" s="39"/>
      <c r="AH126" s="10"/>
      <c r="AI126" s="10"/>
      <c r="AJ126" s="10">
        <f t="shared" si="428"/>
        <v>0</v>
      </c>
      <c r="AK126" s="30"/>
      <c r="AL126" s="83">
        <f t="shared" si="429"/>
        <v>0</v>
      </c>
      <c r="AM126" s="39"/>
      <c r="AN126" s="10"/>
      <c r="AO126" s="10"/>
      <c r="AP126" s="10">
        <f t="shared" si="430"/>
        <v>0</v>
      </c>
      <c r="AQ126" s="30"/>
      <c r="AR126" s="83">
        <f t="shared" si="431"/>
        <v>0</v>
      </c>
      <c r="AS126" s="39"/>
      <c r="AT126" s="10"/>
      <c r="AU126" s="10"/>
      <c r="AV126" s="10">
        <f t="shared" si="432"/>
        <v>0</v>
      </c>
      <c r="AW126" s="30"/>
      <c r="AX126" s="83">
        <f t="shared" si="433"/>
        <v>0</v>
      </c>
      <c r="AY126" s="39"/>
      <c r="AZ126" s="10"/>
      <c r="BA126" s="10"/>
      <c r="BB126" s="10">
        <f t="shared" si="434"/>
        <v>0</v>
      </c>
      <c r="BC126" s="30"/>
      <c r="BD126" s="83">
        <f t="shared" si="435"/>
        <v>0</v>
      </c>
      <c r="BE126" s="39"/>
      <c r="BF126" s="10"/>
      <c r="BG126" s="10"/>
      <c r="BH126" s="10">
        <f t="shared" si="436"/>
        <v>0</v>
      </c>
      <c r="BI126" s="30"/>
      <c r="BJ126" s="83">
        <f t="shared" si="437"/>
        <v>0</v>
      </c>
      <c r="BK126" s="39"/>
      <c r="BL126" s="10"/>
      <c r="BM126" s="10"/>
      <c r="BN126" s="10">
        <f t="shared" si="438"/>
        <v>0</v>
      </c>
      <c r="BO126" s="30"/>
      <c r="BP126" s="83">
        <f t="shared" si="439"/>
        <v>0</v>
      </c>
    </row>
    <row r="127" spans="1:68" ht="19.5" customHeight="1" outlineLevel="1" x14ac:dyDescent="0.3">
      <c r="A127" s="154"/>
      <c r="B127" s="139" t="str">
        <v>ΒΙΟΜΗΧΑΝΙΚΟΣ</v>
      </c>
      <c r="C127" s="39"/>
      <c r="D127" s="10"/>
      <c r="E127" s="10"/>
      <c r="F127" s="10">
        <f t="shared" si="418"/>
        <v>0</v>
      </c>
      <c r="G127" s="30"/>
      <c r="H127" s="83">
        <f t="shared" si="419"/>
        <v>0</v>
      </c>
      <c r="I127" s="39"/>
      <c r="J127" s="10"/>
      <c r="K127" s="10"/>
      <c r="L127" s="10">
        <f t="shared" si="420"/>
        <v>0</v>
      </c>
      <c r="M127" s="30"/>
      <c r="N127" s="83">
        <f t="shared" si="421"/>
        <v>0</v>
      </c>
      <c r="O127" s="39"/>
      <c r="P127" s="10"/>
      <c r="Q127" s="10"/>
      <c r="R127" s="10">
        <f t="shared" si="422"/>
        <v>0</v>
      </c>
      <c r="S127" s="30"/>
      <c r="T127" s="83">
        <f t="shared" si="423"/>
        <v>0</v>
      </c>
      <c r="U127" s="39"/>
      <c r="V127" s="10"/>
      <c r="W127" s="10"/>
      <c r="X127" s="10">
        <f t="shared" si="424"/>
        <v>0</v>
      </c>
      <c r="Y127" s="30"/>
      <c r="Z127" s="83">
        <f t="shared" si="425"/>
        <v>0</v>
      </c>
      <c r="AA127" s="39"/>
      <c r="AB127" s="10"/>
      <c r="AC127" s="10"/>
      <c r="AD127" s="10">
        <f t="shared" si="426"/>
        <v>0</v>
      </c>
      <c r="AE127" s="30"/>
      <c r="AF127" s="83">
        <f t="shared" si="427"/>
        <v>0</v>
      </c>
      <c r="AG127" s="39"/>
      <c r="AH127" s="10"/>
      <c r="AI127" s="10"/>
      <c r="AJ127" s="10">
        <f t="shared" si="428"/>
        <v>0</v>
      </c>
      <c r="AK127" s="30"/>
      <c r="AL127" s="83">
        <f t="shared" si="429"/>
        <v>0</v>
      </c>
      <c r="AM127" s="39"/>
      <c r="AN127" s="10"/>
      <c r="AO127" s="10"/>
      <c r="AP127" s="10">
        <f t="shared" si="430"/>
        <v>0</v>
      </c>
      <c r="AQ127" s="30"/>
      <c r="AR127" s="83">
        <f t="shared" si="431"/>
        <v>0</v>
      </c>
      <c r="AS127" s="39"/>
      <c r="AT127" s="10"/>
      <c r="AU127" s="10"/>
      <c r="AV127" s="10">
        <f t="shared" si="432"/>
        <v>0</v>
      </c>
      <c r="AW127" s="30"/>
      <c r="AX127" s="83">
        <f t="shared" si="433"/>
        <v>0</v>
      </c>
      <c r="AY127" s="39"/>
      <c r="AZ127" s="10"/>
      <c r="BA127" s="10"/>
      <c r="BB127" s="10">
        <f t="shared" si="434"/>
        <v>0</v>
      </c>
      <c r="BC127" s="30"/>
      <c r="BD127" s="83">
        <f t="shared" si="435"/>
        <v>0</v>
      </c>
      <c r="BE127" s="39"/>
      <c r="BF127" s="10"/>
      <c r="BG127" s="10"/>
      <c r="BH127" s="10">
        <f t="shared" si="436"/>
        <v>0</v>
      </c>
      <c r="BI127" s="30"/>
      <c r="BJ127" s="83">
        <f t="shared" si="437"/>
        <v>0</v>
      </c>
      <c r="BK127" s="39"/>
      <c r="BL127" s="10"/>
      <c r="BM127" s="10"/>
      <c r="BN127" s="10">
        <f t="shared" si="438"/>
        <v>0</v>
      </c>
      <c r="BO127" s="30"/>
      <c r="BP127" s="83">
        <f t="shared" si="439"/>
        <v>0</v>
      </c>
    </row>
    <row r="128" spans="1:68" ht="19.5" customHeight="1" outlineLevel="1" thickBot="1" x14ac:dyDescent="0.35">
      <c r="A128" s="155"/>
      <c r="B128" s="139" t="str">
        <v>ΚΛΙΜΑΤΙΣΜΟΣ / ΣΥΜΠΑΡΑΓΩΓΗ</v>
      </c>
      <c r="C128" s="147"/>
      <c r="D128" s="148"/>
      <c r="E128" s="157"/>
      <c r="F128" s="10">
        <f t="shared" si="418"/>
        <v>0</v>
      </c>
      <c r="G128" s="140"/>
      <c r="H128" s="83">
        <f t="shared" si="419"/>
        <v>0</v>
      </c>
      <c r="I128" s="147"/>
      <c r="J128" s="148"/>
      <c r="K128" s="157"/>
      <c r="L128" s="10">
        <f t="shared" si="420"/>
        <v>0</v>
      </c>
      <c r="M128" s="140"/>
      <c r="N128" s="83">
        <f t="shared" si="421"/>
        <v>0</v>
      </c>
      <c r="O128" s="147"/>
      <c r="P128" s="148"/>
      <c r="Q128" s="157"/>
      <c r="R128" s="10">
        <f t="shared" si="422"/>
        <v>0</v>
      </c>
      <c r="S128" s="140"/>
      <c r="T128" s="83">
        <f t="shared" si="423"/>
        <v>0</v>
      </c>
      <c r="U128" s="147"/>
      <c r="V128" s="148"/>
      <c r="W128" s="157"/>
      <c r="X128" s="10">
        <f t="shared" si="424"/>
        <v>0</v>
      </c>
      <c r="Y128" s="140"/>
      <c r="Z128" s="83">
        <f t="shared" si="425"/>
        <v>0</v>
      </c>
      <c r="AA128" s="147"/>
      <c r="AB128" s="148"/>
      <c r="AC128" s="157"/>
      <c r="AD128" s="10">
        <f t="shared" si="426"/>
        <v>0</v>
      </c>
      <c r="AE128" s="140"/>
      <c r="AF128" s="83">
        <f t="shared" si="427"/>
        <v>0</v>
      </c>
      <c r="AG128" s="147"/>
      <c r="AH128" s="148"/>
      <c r="AI128" s="157"/>
      <c r="AJ128" s="10">
        <f t="shared" si="428"/>
        <v>0</v>
      </c>
      <c r="AK128" s="140"/>
      <c r="AL128" s="83">
        <f t="shared" si="429"/>
        <v>0</v>
      </c>
      <c r="AM128" s="147"/>
      <c r="AN128" s="148"/>
      <c r="AO128" s="157"/>
      <c r="AP128" s="10">
        <f t="shared" si="430"/>
        <v>0</v>
      </c>
      <c r="AQ128" s="140"/>
      <c r="AR128" s="83">
        <f t="shared" si="431"/>
        <v>0</v>
      </c>
      <c r="AS128" s="147"/>
      <c r="AT128" s="148"/>
      <c r="AU128" s="157"/>
      <c r="AV128" s="10">
        <f t="shared" si="432"/>
        <v>0</v>
      </c>
      <c r="AW128" s="140"/>
      <c r="AX128" s="83">
        <f t="shared" si="433"/>
        <v>0</v>
      </c>
      <c r="AY128" s="147"/>
      <c r="AZ128" s="148"/>
      <c r="BA128" s="157"/>
      <c r="BB128" s="10">
        <f t="shared" si="434"/>
        <v>0</v>
      </c>
      <c r="BC128" s="140"/>
      <c r="BD128" s="83">
        <f t="shared" si="435"/>
        <v>0</v>
      </c>
      <c r="BE128" s="147"/>
      <c r="BF128" s="148"/>
      <c r="BG128" s="157"/>
      <c r="BH128" s="10">
        <f t="shared" si="436"/>
        <v>0</v>
      </c>
      <c r="BI128" s="140"/>
      <c r="BJ128" s="83">
        <f t="shared" si="437"/>
        <v>0</v>
      </c>
      <c r="BK128" s="147"/>
      <c r="BL128" s="148"/>
      <c r="BM128" s="157"/>
      <c r="BN128" s="10">
        <f t="shared" si="438"/>
        <v>0</v>
      </c>
      <c r="BO128" s="140"/>
      <c r="BP128" s="83">
        <f t="shared" si="439"/>
        <v>0</v>
      </c>
    </row>
    <row r="129" spans="1:68" ht="36" customHeight="1" outlineLevel="1" x14ac:dyDescent="0.3">
      <c r="A129" s="149"/>
      <c r="B129" s="142" t="s">
        <v>52</v>
      </c>
      <c r="C129" s="106"/>
      <c r="D129" s="107"/>
      <c r="E129" s="158"/>
      <c r="F129" s="107"/>
      <c r="G129" s="110"/>
      <c r="H129" s="110"/>
      <c r="I129" s="106"/>
      <c r="J129" s="107"/>
      <c r="K129" s="158"/>
      <c r="L129" s="107"/>
      <c r="M129" s="110"/>
      <c r="N129" s="110"/>
      <c r="O129" s="106"/>
      <c r="P129" s="107"/>
      <c r="Q129" s="158"/>
      <c r="R129" s="107"/>
      <c r="S129" s="110"/>
      <c r="T129" s="110"/>
      <c r="U129" s="106"/>
      <c r="V129" s="107"/>
      <c r="W129" s="158"/>
      <c r="X129" s="107"/>
      <c r="Y129" s="110"/>
      <c r="Z129" s="110"/>
      <c r="AA129" s="106"/>
      <c r="AB129" s="107"/>
      <c r="AC129" s="158"/>
      <c r="AD129" s="107"/>
      <c r="AE129" s="110"/>
      <c r="AF129" s="110"/>
      <c r="AG129" s="106"/>
      <c r="AH129" s="107"/>
      <c r="AI129" s="158"/>
      <c r="AJ129" s="107"/>
      <c r="AK129" s="110"/>
      <c r="AL129" s="110"/>
      <c r="AM129" s="106"/>
      <c r="AN129" s="107"/>
      <c r="AO129" s="158"/>
      <c r="AP129" s="107"/>
      <c r="AQ129" s="110"/>
      <c r="AR129" s="110"/>
      <c r="AS129" s="106"/>
      <c r="AT129" s="107"/>
      <c r="AU129" s="158"/>
      <c r="AV129" s="107"/>
      <c r="AW129" s="110"/>
      <c r="AX129" s="110"/>
      <c r="AY129" s="106"/>
      <c r="AZ129" s="107"/>
      <c r="BA129" s="158"/>
      <c r="BB129" s="107"/>
      <c r="BC129" s="110"/>
      <c r="BD129" s="110"/>
      <c r="BE129" s="106"/>
      <c r="BF129" s="107"/>
      <c r="BG129" s="158"/>
      <c r="BH129" s="107"/>
      <c r="BI129" s="110"/>
      <c r="BJ129" s="110"/>
      <c r="BK129" s="106"/>
      <c r="BL129" s="107"/>
      <c r="BM129" s="158"/>
      <c r="BN129" s="107"/>
      <c r="BO129" s="110"/>
      <c r="BP129" s="110"/>
    </row>
    <row r="130" spans="1:68" ht="19.5" customHeight="1" outlineLevel="1" x14ac:dyDescent="0.3">
      <c r="A130" s="150"/>
      <c r="B130" s="55" t="str" cm="1">
        <f t="array" ref="B130:B134">$B$10:$B$14</f>
        <v>ΟΙΚΙΑΚΟΣ</v>
      </c>
      <c r="C130" s="56" t="e" cm="1" vm="2">
        <f t="array" aca="1" ref="C130" ca="1">SUM(_xlfn._xlws.FILTER(C$9:C$129,$B$9:$B$129=$B130))</f>
        <v>#VALUE!</v>
      </c>
      <c r="D130" s="56" t="e" cm="1" vm="2">
        <f t="array" aca="1" ref="D130" ca="1">SUM(_xlfn._xlws.FILTER(D$9:D$129,$B$9:$B$129=$B130))</f>
        <v>#VALUE!</v>
      </c>
      <c r="E130" s="56" t="e" cm="1" vm="2">
        <f t="array" aca="1" ref="E130" ca="1">SUM(_xlfn._xlws.FILTER(E$9:E$129,$B$9:$B$129=$B130))</f>
        <v>#VALUE!</v>
      </c>
      <c r="F130" s="56">
        <f ca="1">IFERROR(E130/(C130+D130),0)</f>
        <v>0</v>
      </c>
      <c r="G130" s="56" t="e" cm="1" vm="2">
        <f t="array" aca="1" ref="G130" ca="1">SUM(_xlfn._xlws.FILTER(G$9:G$129,$B$9:$B$129=$B130))</f>
        <v>#VALUE!</v>
      </c>
      <c r="H130" s="161">
        <f ca="1">IFERROR(G130/(C130+D130),0)</f>
        <v>0</v>
      </c>
      <c r="I130" s="56" t="e" cm="1" vm="2">
        <f t="array" aca="1" ref="I130" ca="1">SUM(_xlfn._xlws.FILTER(I$9:I$129,$B$9:$B$129=$B130))</f>
        <v>#VALUE!</v>
      </c>
      <c r="J130" s="56" t="e" cm="1" vm="2">
        <f t="array" aca="1" ref="J130" ca="1">SUM(_xlfn._xlws.FILTER(J$9:J$129,$B$9:$B$129=$B130))</f>
        <v>#VALUE!</v>
      </c>
      <c r="K130" s="56" t="e" cm="1" vm="2">
        <f t="array" aca="1" ref="K130" ca="1">SUM(_xlfn._xlws.FILTER(K$9:K$129,$B$9:$B$129=$B130))</f>
        <v>#VALUE!</v>
      </c>
      <c r="L130" s="56">
        <f ca="1">IFERROR(K130/(I130+J130),0)</f>
        <v>0</v>
      </c>
      <c r="M130" s="56" t="e" cm="1" vm="2">
        <f t="array" aca="1" ref="M130" ca="1">SUM(_xlfn._xlws.FILTER(M$9:M$129,$B$9:$B$129=$B130))</f>
        <v>#VALUE!</v>
      </c>
      <c r="N130" s="161">
        <f ca="1">IFERROR(M130/(I130+J130),0)</f>
        <v>0</v>
      </c>
      <c r="O130" s="56" t="e" cm="1" vm="2">
        <f t="array" aca="1" ref="O130" ca="1">SUM(_xlfn._xlws.FILTER(O$9:O$129,$B$9:$B$129=$B130))</f>
        <v>#VALUE!</v>
      </c>
      <c r="P130" s="56" t="e" cm="1" vm="2">
        <f t="array" aca="1" ref="P130" ca="1">SUM(_xlfn._xlws.FILTER(P$9:P$129,$B$9:$B$129=$B130))</f>
        <v>#VALUE!</v>
      </c>
      <c r="Q130" s="56" t="e" cm="1" vm="2">
        <f t="array" aca="1" ref="Q130" ca="1">SUM(_xlfn._xlws.FILTER(Q$9:Q$129,$B$9:$B$129=$B130))</f>
        <v>#VALUE!</v>
      </c>
      <c r="R130" s="56">
        <f ca="1">IFERROR(Q130/(O130+P130),0)</f>
        <v>0</v>
      </c>
      <c r="S130" s="56" t="e" cm="1" vm="2">
        <f t="array" aca="1" ref="S130" ca="1">SUM(_xlfn._xlws.FILTER(S$9:S$129,$B$9:$B$129=$B130))</f>
        <v>#VALUE!</v>
      </c>
      <c r="T130" s="161">
        <f ca="1">IFERROR(S130/(O130+P130),0)</f>
        <v>0</v>
      </c>
      <c r="U130" s="56" t="e" cm="1" vm="2">
        <f t="array" aca="1" ref="U130" ca="1">SUM(_xlfn._xlws.FILTER(U$9:U$129,$B$9:$B$129=$B130))</f>
        <v>#VALUE!</v>
      </c>
      <c r="V130" s="56" t="e" cm="1" vm="2">
        <f t="array" aca="1" ref="V130" ca="1">SUM(_xlfn._xlws.FILTER(V$9:V$129,$B$9:$B$129=$B130))</f>
        <v>#VALUE!</v>
      </c>
      <c r="W130" s="56" t="e" cm="1" vm="2">
        <f t="array" aca="1" ref="W130" ca="1">SUM(_xlfn._xlws.FILTER(W$9:W$129,$B$9:$B$129=$B130))</f>
        <v>#VALUE!</v>
      </c>
      <c r="X130" s="56">
        <f ca="1">IFERROR(W130/(U130+V130),0)</f>
        <v>0</v>
      </c>
      <c r="Y130" s="56" t="e" cm="1" vm="2">
        <f t="array" aca="1" ref="Y130" ca="1">SUM(_xlfn._xlws.FILTER(Y$9:Y$129,$B$9:$B$129=$B130))</f>
        <v>#VALUE!</v>
      </c>
      <c r="Z130" s="161">
        <f ca="1">IFERROR(Y130/(U130+V130),0)</f>
        <v>0</v>
      </c>
      <c r="AA130" s="56" t="e" cm="1" vm="2">
        <f t="array" aca="1" ref="AA130" ca="1">SUM(_xlfn._xlws.FILTER(AA$9:AA$129,$B$9:$B$129=$B130))</f>
        <v>#VALUE!</v>
      </c>
      <c r="AB130" s="56" t="e" cm="1" vm="2">
        <f t="array" aca="1" ref="AB130" ca="1">SUM(_xlfn._xlws.FILTER(AB$9:AB$129,$B$9:$B$129=$B130))</f>
        <v>#VALUE!</v>
      </c>
      <c r="AC130" s="56" t="e" cm="1" vm="2">
        <f t="array" aca="1" ref="AC130" ca="1">SUM(_xlfn._xlws.FILTER(AC$9:AC$129,$B$9:$B$129=$B130))</f>
        <v>#VALUE!</v>
      </c>
      <c r="AD130" s="56">
        <f ca="1">IFERROR(AC130/(AA130+AB130),0)</f>
        <v>0</v>
      </c>
      <c r="AE130" s="56" t="e" cm="1" vm="2">
        <f t="array" aca="1" ref="AE130" ca="1">SUM(_xlfn._xlws.FILTER(AE$9:AE$129,$B$9:$B$129=$B130))</f>
        <v>#VALUE!</v>
      </c>
      <c r="AF130" s="161">
        <f ca="1">IFERROR(AE130/(AA130+AB130),0)</f>
        <v>0</v>
      </c>
      <c r="AG130" s="56" t="e" cm="1" vm="2">
        <f t="array" aca="1" ref="AG130" ca="1">SUM(_xlfn._xlws.FILTER(AG$9:AG$129,$B$9:$B$129=$B130))</f>
        <v>#VALUE!</v>
      </c>
      <c r="AH130" s="56" t="e" cm="1" vm="2">
        <f t="array" aca="1" ref="AH130" ca="1">SUM(_xlfn._xlws.FILTER(AH$9:AH$129,$B$9:$B$129=$B130))</f>
        <v>#VALUE!</v>
      </c>
      <c r="AI130" s="56" t="e" cm="1" vm="2">
        <f t="array" aca="1" ref="AI130" ca="1">SUM(_xlfn._xlws.FILTER(AI$9:AI$129,$B$9:$B$129=$B130))</f>
        <v>#VALUE!</v>
      </c>
      <c r="AJ130" s="56">
        <f ca="1">IFERROR(AI130/(AG130+AH130),0)</f>
        <v>0</v>
      </c>
      <c r="AK130" s="56" t="e" cm="1" vm="2">
        <f t="array" aca="1" ref="AK130" ca="1">SUM(_xlfn._xlws.FILTER(AK$9:AK$129,$B$9:$B$129=$B130))</f>
        <v>#VALUE!</v>
      </c>
      <c r="AL130" s="161">
        <f ca="1">IFERROR(AK130/(AG130+AH130),0)</f>
        <v>0</v>
      </c>
      <c r="AM130" s="56" t="e" cm="1" vm="2">
        <f t="array" aca="1" ref="AM130" ca="1">SUM(_xlfn._xlws.FILTER(AM$9:AM$129,$B$9:$B$129=$B130))</f>
        <v>#VALUE!</v>
      </c>
      <c r="AN130" s="56" t="e" cm="1" vm="2">
        <f t="array" aca="1" ref="AN130" ca="1">SUM(_xlfn._xlws.FILTER(AN$9:AN$129,$B$9:$B$129=$B130))</f>
        <v>#VALUE!</v>
      </c>
      <c r="AO130" s="56" t="e" cm="1" vm="2">
        <f t="array" aca="1" ref="AO130" ca="1">SUM(_xlfn._xlws.FILTER(AO$9:AO$129,$B$9:$B$129=$B130))</f>
        <v>#VALUE!</v>
      </c>
      <c r="AP130" s="56">
        <f ca="1">IFERROR(AO130/(AM130+AN130),0)</f>
        <v>0</v>
      </c>
      <c r="AQ130" s="56" t="e" cm="1" vm="2">
        <f t="array" aca="1" ref="AQ130" ca="1">SUM(_xlfn._xlws.FILTER(AQ$9:AQ$129,$B$9:$B$129=$B130))</f>
        <v>#VALUE!</v>
      </c>
      <c r="AR130" s="161">
        <f ca="1">IFERROR(AQ130/(AM130+AN130),0)</f>
        <v>0</v>
      </c>
      <c r="AS130" s="56" t="e" cm="1" vm="2">
        <f t="array" aca="1" ref="AS130" ca="1">SUM(_xlfn._xlws.FILTER(AS$9:AS$129,$B$9:$B$129=$B130))</f>
        <v>#VALUE!</v>
      </c>
      <c r="AT130" s="56" t="e" cm="1" vm="2">
        <f t="array" aca="1" ref="AT130" ca="1">SUM(_xlfn._xlws.FILTER(AT$9:AT$129,$B$9:$B$129=$B130))</f>
        <v>#VALUE!</v>
      </c>
      <c r="AU130" s="56" t="e" cm="1" vm="2">
        <f t="array" aca="1" ref="AU130" ca="1">SUM(_xlfn._xlws.FILTER(AU$9:AU$129,$B$9:$B$129=$B130))</f>
        <v>#VALUE!</v>
      </c>
      <c r="AV130" s="56">
        <f ca="1">IFERROR(AU130/(AS130+AT130),0)</f>
        <v>0</v>
      </c>
      <c r="AW130" s="56" t="e" cm="1" vm="2">
        <f t="array" aca="1" ref="AW130" ca="1">SUM(_xlfn._xlws.FILTER(AW$9:AW$129,$B$9:$B$129=$B130))</f>
        <v>#VALUE!</v>
      </c>
      <c r="AX130" s="161">
        <f ca="1">IFERROR(AW130/(AS130+AT130),0)</f>
        <v>0</v>
      </c>
      <c r="AY130" s="56" t="e" cm="1" vm="2">
        <f t="array" aca="1" ref="AY130" ca="1">SUM(_xlfn._xlws.FILTER(AY$9:AY$129,$B$9:$B$129=$B130))</f>
        <v>#VALUE!</v>
      </c>
      <c r="AZ130" s="56" t="e" cm="1" vm="2">
        <f t="array" aca="1" ref="AZ130" ca="1">SUM(_xlfn._xlws.FILTER(AZ$9:AZ$129,$B$9:$B$129=$B130))</f>
        <v>#VALUE!</v>
      </c>
      <c r="BA130" s="56" t="e" cm="1" vm="2">
        <f t="array" aca="1" ref="BA130" ca="1">SUM(_xlfn._xlws.FILTER(BA$9:BA$129,$B$9:$B$129=$B130))</f>
        <v>#VALUE!</v>
      </c>
      <c r="BB130" s="56">
        <f ca="1">IFERROR(BA130/(AY130+AZ130),0)</f>
        <v>0</v>
      </c>
      <c r="BC130" s="56" t="e" cm="1" vm="2">
        <f t="array" aca="1" ref="BC130" ca="1">SUM(_xlfn._xlws.FILTER(BC$9:BC$129,$B$9:$B$129=$B130))</f>
        <v>#VALUE!</v>
      </c>
      <c r="BD130" s="161">
        <f ca="1">IFERROR(BC130/(AY130+AZ130),0)</f>
        <v>0</v>
      </c>
      <c r="BE130" s="56" t="e" cm="1" vm="2">
        <f t="array" aca="1" ref="BE130" ca="1">SUM(_xlfn._xlws.FILTER(BE$9:BE$129,$B$9:$B$129=$B130))</f>
        <v>#VALUE!</v>
      </c>
      <c r="BF130" s="56" t="e" cm="1" vm="2">
        <f t="array" aca="1" ref="BF130" ca="1">SUM(_xlfn._xlws.FILTER(BF$9:BF$129,$B$9:$B$129=$B130))</f>
        <v>#VALUE!</v>
      </c>
      <c r="BG130" s="56" t="e" cm="1" vm="2">
        <f t="array" aca="1" ref="BG130" ca="1">SUM(_xlfn._xlws.FILTER(BG$9:BG$129,$B$9:$B$129=$B130))</f>
        <v>#VALUE!</v>
      </c>
      <c r="BH130" s="56">
        <f ca="1">IFERROR(BG130/(BE130+BF130),0)</f>
        <v>0</v>
      </c>
      <c r="BI130" s="56" t="e" cm="1" vm="2">
        <f t="array" aca="1" ref="BI130" ca="1">SUM(_xlfn._xlws.FILTER(BI$9:BI$129,$B$9:$B$129=$B130))</f>
        <v>#VALUE!</v>
      </c>
      <c r="BJ130" s="161">
        <f ca="1">IFERROR(BI130/(BE130+BF130),0)</f>
        <v>0</v>
      </c>
      <c r="BK130" s="56" t="e" cm="1" vm="2">
        <f t="array" aca="1" ref="BK130" ca="1">SUM(_xlfn._xlws.FILTER(BK$9:BK$129,$B$9:$B$129=$B130))</f>
        <v>#VALUE!</v>
      </c>
      <c r="BL130" s="56" t="e" cm="1" vm="2">
        <f t="array" aca="1" ref="BL130" ca="1">SUM(_xlfn._xlws.FILTER(BL$9:BL$129,$B$9:$B$129=$B130))</f>
        <v>#VALUE!</v>
      </c>
      <c r="BM130" s="56" t="e" cm="1" vm="2">
        <f t="array" aca="1" ref="BM130" ca="1">SUM(_xlfn._xlws.FILTER(BM$9:BM$129,$B$9:$B$129=$B130))</f>
        <v>#VALUE!</v>
      </c>
      <c r="BN130" s="56">
        <f ca="1">IFERROR(BM130/(BK130+BL130),0)</f>
        <v>0</v>
      </c>
      <c r="BO130" s="56" t="e" cm="1" vm="2">
        <f t="array" aca="1" ref="BO130" ca="1">SUM(_xlfn._xlws.FILTER(BO$9:BO$129,$B$9:$B$129=$B130))</f>
        <v>#VALUE!</v>
      </c>
      <c r="BP130" s="161">
        <f ca="1">IFERROR(BO130/(BK130+BL130),0)</f>
        <v>0</v>
      </c>
    </row>
    <row r="131" spans="1:68" ht="19.5" customHeight="1" outlineLevel="1" x14ac:dyDescent="0.3">
      <c r="A131" s="150"/>
      <c r="B131" s="55" t="str">
        <v>ΕΜΠΟΡΙΚΟΣ</v>
      </c>
      <c r="C131" s="56" t="e" cm="1" vm="2">
        <f t="array" aca="1" ref="C131" ca="1">SUM(_xlfn._xlws.FILTER(C$9:C$129,$B$9:$B$129=$B131))</f>
        <v>#VALUE!</v>
      </c>
      <c r="D131" s="56" t="e" cm="1" vm="2">
        <f t="array" aca="1" ref="D131" ca="1">SUM(_xlfn._xlws.FILTER(D$9:D$129,$B$9:$B$129=$B131))</f>
        <v>#VALUE!</v>
      </c>
      <c r="E131" s="56" t="e" cm="1" vm="2">
        <f t="array" aca="1" ref="E131" ca="1">SUM(_xlfn._xlws.FILTER(E$9:E$129,$B$9:$B$129=$B131))</f>
        <v>#VALUE!</v>
      </c>
      <c r="F131" s="56">
        <f t="shared" ref="F131:F134" ca="1" si="440">IFERROR(E131/(C131+D131),0)</f>
        <v>0</v>
      </c>
      <c r="G131" s="56" t="e" cm="1" vm="2">
        <f t="array" aca="1" ref="G131" ca="1">SUM(_xlfn._xlws.FILTER(G$9:G$129,$B$9:$B$129=$B131))</f>
        <v>#VALUE!</v>
      </c>
      <c r="H131" s="161">
        <f t="shared" ref="H131:H134" ca="1" si="441">IFERROR(G131/(C131+D131),0)</f>
        <v>0</v>
      </c>
      <c r="I131" s="56" t="e" cm="1" vm="2">
        <f t="array" aca="1" ref="I131" ca="1">SUM(_xlfn._xlws.FILTER(I$9:I$129,$B$9:$B$129=$B131))</f>
        <v>#VALUE!</v>
      </c>
      <c r="J131" s="56" t="e" cm="1" vm="2">
        <f t="array" aca="1" ref="J131" ca="1">SUM(_xlfn._xlws.FILTER(J$9:J$129,$B$9:$B$129=$B131))</f>
        <v>#VALUE!</v>
      </c>
      <c r="K131" s="56" t="e" cm="1" vm="2">
        <f t="array" aca="1" ref="K131" ca="1">SUM(_xlfn._xlws.FILTER(K$9:K$129,$B$9:$B$129=$B131))</f>
        <v>#VALUE!</v>
      </c>
      <c r="L131" s="56">
        <f t="shared" ref="L131:L134" ca="1" si="442">IFERROR(K131/(I131+J131),0)</f>
        <v>0</v>
      </c>
      <c r="M131" s="56" t="e" cm="1" vm="2">
        <f t="array" aca="1" ref="M131" ca="1">SUM(_xlfn._xlws.FILTER(M$9:M$129,$B$9:$B$129=$B131))</f>
        <v>#VALUE!</v>
      </c>
      <c r="N131" s="161">
        <f t="shared" ref="N131:N134" ca="1" si="443">IFERROR(M131/(I131+J131),0)</f>
        <v>0</v>
      </c>
      <c r="O131" s="56" t="e" cm="1" vm="2">
        <f t="array" aca="1" ref="O131" ca="1">SUM(_xlfn._xlws.FILTER(O$9:O$129,$B$9:$B$129=$B131))</f>
        <v>#VALUE!</v>
      </c>
      <c r="P131" s="56" t="e" cm="1" vm="2">
        <f t="array" aca="1" ref="P131" ca="1">SUM(_xlfn._xlws.FILTER(P$9:P$129,$B$9:$B$129=$B131))</f>
        <v>#VALUE!</v>
      </c>
      <c r="Q131" s="56" t="e" cm="1" vm="2">
        <f t="array" aca="1" ref="Q131" ca="1">SUM(_xlfn._xlws.FILTER(Q$9:Q$129,$B$9:$B$129=$B131))</f>
        <v>#VALUE!</v>
      </c>
      <c r="R131" s="56">
        <f t="shared" ref="R131:R134" ca="1" si="444">IFERROR(Q131/(O131+P131),0)</f>
        <v>0</v>
      </c>
      <c r="S131" s="56" t="e" cm="1" vm="2">
        <f t="array" aca="1" ref="S131" ca="1">SUM(_xlfn._xlws.FILTER(S$9:S$129,$B$9:$B$129=$B131))</f>
        <v>#VALUE!</v>
      </c>
      <c r="T131" s="161">
        <f t="shared" ref="T131:T134" ca="1" si="445">IFERROR(S131/(O131+P131),0)</f>
        <v>0</v>
      </c>
      <c r="U131" s="56" t="e" cm="1" vm="2">
        <f t="array" aca="1" ref="U131" ca="1">SUM(_xlfn._xlws.FILTER(U$9:U$129,$B$9:$B$129=$B131))</f>
        <v>#VALUE!</v>
      </c>
      <c r="V131" s="56" t="e" cm="1" vm="2">
        <f t="array" aca="1" ref="V131" ca="1">SUM(_xlfn._xlws.FILTER(V$9:V$129,$B$9:$B$129=$B131))</f>
        <v>#VALUE!</v>
      </c>
      <c r="W131" s="56" t="e" cm="1" vm="2">
        <f t="array" aca="1" ref="W131" ca="1">SUM(_xlfn._xlws.FILTER(W$9:W$129,$B$9:$B$129=$B131))</f>
        <v>#VALUE!</v>
      </c>
      <c r="X131" s="56">
        <f t="shared" ref="X131:X134" ca="1" si="446">IFERROR(W131/(U131+V131),0)</f>
        <v>0</v>
      </c>
      <c r="Y131" s="56" t="e" cm="1" vm="2">
        <f t="array" aca="1" ref="Y131" ca="1">SUM(_xlfn._xlws.FILTER(Y$9:Y$129,$B$9:$B$129=$B131))</f>
        <v>#VALUE!</v>
      </c>
      <c r="Z131" s="161">
        <f t="shared" ref="Z131:Z134" ca="1" si="447">IFERROR(Y131/(U131+V131),0)</f>
        <v>0</v>
      </c>
      <c r="AA131" s="56" t="e" cm="1" vm="2">
        <f t="array" aca="1" ref="AA131" ca="1">SUM(_xlfn._xlws.FILTER(AA$9:AA$129,$B$9:$B$129=$B131))</f>
        <v>#VALUE!</v>
      </c>
      <c r="AB131" s="56" t="e" cm="1" vm="2">
        <f t="array" aca="1" ref="AB131" ca="1">SUM(_xlfn._xlws.FILTER(AB$9:AB$129,$B$9:$B$129=$B131))</f>
        <v>#VALUE!</v>
      </c>
      <c r="AC131" s="56" t="e" cm="1" vm="2">
        <f t="array" aca="1" ref="AC131" ca="1">SUM(_xlfn._xlws.FILTER(AC$9:AC$129,$B$9:$B$129=$B131))</f>
        <v>#VALUE!</v>
      </c>
      <c r="AD131" s="56">
        <f t="shared" ref="AD131:AD134" ca="1" si="448">IFERROR(AC131/(AA131+AB131),0)</f>
        <v>0</v>
      </c>
      <c r="AE131" s="56" t="e" cm="1" vm="2">
        <f t="array" aca="1" ref="AE131" ca="1">SUM(_xlfn._xlws.FILTER(AE$9:AE$129,$B$9:$B$129=$B131))</f>
        <v>#VALUE!</v>
      </c>
      <c r="AF131" s="161">
        <f t="shared" ref="AF131:AF134" ca="1" si="449">IFERROR(AE131/(AA131+AB131),0)</f>
        <v>0</v>
      </c>
      <c r="AG131" s="56" t="e" cm="1" vm="2">
        <f t="array" aca="1" ref="AG131" ca="1">SUM(_xlfn._xlws.FILTER(AG$9:AG$129,$B$9:$B$129=$B131))</f>
        <v>#VALUE!</v>
      </c>
      <c r="AH131" s="56" t="e" cm="1" vm="2">
        <f t="array" aca="1" ref="AH131" ca="1">SUM(_xlfn._xlws.FILTER(AH$9:AH$129,$B$9:$B$129=$B131))</f>
        <v>#VALUE!</v>
      </c>
      <c r="AI131" s="56" t="e" cm="1" vm="2">
        <f t="array" aca="1" ref="AI131" ca="1">SUM(_xlfn._xlws.FILTER(AI$9:AI$129,$B$9:$B$129=$B131))</f>
        <v>#VALUE!</v>
      </c>
      <c r="AJ131" s="56">
        <f t="shared" ref="AJ131:AJ134" ca="1" si="450">IFERROR(AI131/(AG131+AH131),0)</f>
        <v>0</v>
      </c>
      <c r="AK131" s="56" t="e" cm="1" vm="2">
        <f t="array" aca="1" ref="AK131" ca="1">SUM(_xlfn._xlws.FILTER(AK$9:AK$129,$B$9:$B$129=$B131))</f>
        <v>#VALUE!</v>
      </c>
      <c r="AL131" s="161">
        <f t="shared" ref="AL131:AL134" ca="1" si="451">IFERROR(AK131/(AG131+AH131),0)</f>
        <v>0</v>
      </c>
      <c r="AM131" s="56" t="e" cm="1" vm="2">
        <f t="array" aca="1" ref="AM131" ca="1">SUM(_xlfn._xlws.FILTER(AM$9:AM$129,$B$9:$B$129=$B131))</f>
        <v>#VALUE!</v>
      </c>
      <c r="AN131" s="56" t="e" cm="1" vm="2">
        <f t="array" aca="1" ref="AN131" ca="1">SUM(_xlfn._xlws.FILTER(AN$9:AN$129,$B$9:$B$129=$B131))</f>
        <v>#VALUE!</v>
      </c>
      <c r="AO131" s="56" t="e" cm="1" vm="2">
        <f t="array" aca="1" ref="AO131" ca="1">SUM(_xlfn._xlws.FILTER(AO$9:AO$129,$B$9:$B$129=$B131))</f>
        <v>#VALUE!</v>
      </c>
      <c r="AP131" s="56">
        <f t="shared" ref="AP131:AP134" ca="1" si="452">IFERROR(AO131/(AM131+AN131),0)</f>
        <v>0</v>
      </c>
      <c r="AQ131" s="56" t="e" cm="1" vm="2">
        <f t="array" aca="1" ref="AQ131" ca="1">SUM(_xlfn._xlws.FILTER(AQ$9:AQ$129,$B$9:$B$129=$B131))</f>
        <v>#VALUE!</v>
      </c>
      <c r="AR131" s="161">
        <f t="shared" ref="AR131:AR134" ca="1" si="453">IFERROR(AQ131/(AM131+AN131),0)</f>
        <v>0</v>
      </c>
      <c r="AS131" s="56" t="e" cm="1" vm="2">
        <f t="array" aca="1" ref="AS131" ca="1">SUM(_xlfn._xlws.FILTER(AS$9:AS$129,$B$9:$B$129=$B131))</f>
        <v>#VALUE!</v>
      </c>
      <c r="AT131" s="56" t="e" cm="1" vm="2">
        <f t="array" aca="1" ref="AT131" ca="1">SUM(_xlfn._xlws.FILTER(AT$9:AT$129,$B$9:$B$129=$B131))</f>
        <v>#VALUE!</v>
      </c>
      <c r="AU131" s="56" t="e" cm="1" vm="2">
        <f t="array" aca="1" ref="AU131" ca="1">SUM(_xlfn._xlws.FILTER(AU$9:AU$129,$B$9:$B$129=$B131))</f>
        <v>#VALUE!</v>
      </c>
      <c r="AV131" s="56">
        <f t="shared" ref="AV131:AV134" ca="1" si="454">IFERROR(AU131/(AS131+AT131),0)</f>
        <v>0</v>
      </c>
      <c r="AW131" s="56" t="e" cm="1" vm="2">
        <f t="array" aca="1" ref="AW131" ca="1">SUM(_xlfn._xlws.FILTER(AW$9:AW$129,$B$9:$B$129=$B131))</f>
        <v>#VALUE!</v>
      </c>
      <c r="AX131" s="161">
        <f t="shared" ref="AX131:AX134" ca="1" si="455">IFERROR(AW131/(AS131+AT131),0)</f>
        <v>0</v>
      </c>
      <c r="AY131" s="56" t="e" cm="1" vm="2">
        <f t="array" aca="1" ref="AY131" ca="1">SUM(_xlfn._xlws.FILTER(AY$9:AY$129,$B$9:$B$129=$B131))</f>
        <v>#VALUE!</v>
      </c>
      <c r="AZ131" s="56" t="e" cm="1" vm="2">
        <f t="array" aca="1" ref="AZ131" ca="1">SUM(_xlfn._xlws.FILTER(AZ$9:AZ$129,$B$9:$B$129=$B131))</f>
        <v>#VALUE!</v>
      </c>
      <c r="BA131" s="56" t="e" cm="1" vm="2">
        <f t="array" aca="1" ref="BA131" ca="1">SUM(_xlfn._xlws.FILTER(BA$9:BA$129,$B$9:$B$129=$B131))</f>
        <v>#VALUE!</v>
      </c>
      <c r="BB131" s="56">
        <f t="shared" ref="BB131:BB134" ca="1" si="456">IFERROR(BA131/(AY131+AZ131),0)</f>
        <v>0</v>
      </c>
      <c r="BC131" s="56" t="e" cm="1" vm="2">
        <f t="array" aca="1" ref="BC131" ca="1">SUM(_xlfn._xlws.FILTER(BC$9:BC$129,$B$9:$B$129=$B131))</f>
        <v>#VALUE!</v>
      </c>
      <c r="BD131" s="161">
        <f t="shared" ref="BD131:BD134" ca="1" si="457">IFERROR(BC131/(AY131+AZ131),0)</f>
        <v>0</v>
      </c>
      <c r="BE131" s="56" t="e" cm="1" vm="2">
        <f t="array" aca="1" ref="BE131" ca="1">SUM(_xlfn._xlws.FILTER(BE$9:BE$129,$B$9:$B$129=$B131))</f>
        <v>#VALUE!</v>
      </c>
      <c r="BF131" s="56" t="e" cm="1" vm="2">
        <f t="array" aca="1" ref="BF131" ca="1">SUM(_xlfn._xlws.FILTER(BF$9:BF$129,$B$9:$B$129=$B131))</f>
        <v>#VALUE!</v>
      </c>
      <c r="BG131" s="56" t="e" cm="1" vm="2">
        <f t="array" aca="1" ref="BG131" ca="1">SUM(_xlfn._xlws.FILTER(BG$9:BG$129,$B$9:$B$129=$B131))</f>
        <v>#VALUE!</v>
      </c>
      <c r="BH131" s="56">
        <f t="shared" ref="BH131:BH134" ca="1" si="458">IFERROR(BG131/(BE131+BF131),0)</f>
        <v>0</v>
      </c>
      <c r="BI131" s="56" t="e" cm="1" vm="2">
        <f t="array" aca="1" ref="BI131" ca="1">SUM(_xlfn._xlws.FILTER(BI$9:BI$129,$B$9:$B$129=$B131))</f>
        <v>#VALUE!</v>
      </c>
      <c r="BJ131" s="161">
        <f t="shared" ref="BJ131:BJ134" ca="1" si="459">IFERROR(BI131/(BE131+BF131),0)</f>
        <v>0</v>
      </c>
      <c r="BK131" s="56" t="e" cm="1" vm="2">
        <f t="array" aca="1" ref="BK131" ca="1">SUM(_xlfn._xlws.FILTER(BK$9:BK$129,$B$9:$B$129=$B131))</f>
        <v>#VALUE!</v>
      </c>
      <c r="BL131" s="56" t="e" cm="1" vm="2">
        <f t="array" aca="1" ref="BL131" ca="1">SUM(_xlfn._xlws.FILTER(BL$9:BL$129,$B$9:$B$129=$B131))</f>
        <v>#VALUE!</v>
      </c>
      <c r="BM131" s="56" t="e" cm="1" vm="2">
        <f t="array" aca="1" ref="BM131" ca="1">SUM(_xlfn._xlws.FILTER(BM$9:BM$129,$B$9:$B$129=$B131))</f>
        <v>#VALUE!</v>
      </c>
      <c r="BN131" s="56">
        <f t="shared" ref="BN131:BN134" ca="1" si="460">IFERROR(BM131/(BK131+BL131),0)</f>
        <v>0</v>
      </c>
      <c r="BO131" s="56" t="e" cm="1" vm="2">
        <f t="array" aca="1" ref="BO131" ca="1">SUM(_xlfn._xlws.FILTER(BO$9:BO$129,$B$9:$B$129=$B131))</f>
        <v>#VALUE!</v>
      </c>
      <c r="BP131" s="161">
        <f t="shared" ref="BP131:BP134" ca="1" si="461">IFERROR(BO131/(BK131+BL131),0)</f>
        <v>0</v>
      </c>
    </row>
    <row r="132" spans="1:68" ht="19.5" customHeight="1" outlineLevel="1" x14ac:dyDescent="0.3">
      <c r="A132" s="150"/>
      <c r="B132" s="55" t="str">
        <v>CNG</v>
      </c>
      <c r="C132" s="56" t="e" cm="1" vm="2">
        <f t="array" aca="1" ref="C132" ca="1">SUM(_xlfn._xlws.FILTER(C$9:C$129,$B$9:$B$129=$B132))</f>
        <v>#VALUE!</v>
      </c>
      <c r="D132" s="56" t="e" cm="1" vm="2">
        <f t="array" aca="1" ref="D132" ca="1">SUM(_xlfn._xlws.FILTER(D$9:D$129,$B$9:$B$129=$B132))</f>
        <v>#VALUE!</v>
      </c>
      <c r="E132" s="56" t="e" cm="1" vm="2">
        <f t="array" aca="1" ref="E132" ca="1">SUM(_xlfn._xlws.FILTER(E$9:E$129,$B$9:$B$129=$B132))</f>
        <v>#VALUE!</v>
      </c>
      <c r="F132" s="56">
        <f t="shared" ca="1" si="440"/>
        <v>0</v>
      </c>
      <c r="G132" s="56" t="e" cm="1" vm="2">
        <f t="array" aca="1" ref="G132" ca="1">SUM(_xlfn._xlws.FILTER(G$9:G$129,$B$9:$B$129=$B132))</f>
        <v>#VALUE!</v>
      </c>
      <c r="H132" s="161">
        <f t="shared" ca="1" si="441"/>
        <v>0</v>
      </c>
      <c r="I132" s="56" t="e" cm="1" vm="2">
        <f t="array" aca="1" ref="I132" ca="1">SUM(_xlfn._xlws.FILTER(I$9:I$129,$B$9:$B$129=$B132))</f>
        <v>#VALUE!</v>
      </c>
      <c r="J132" s="56" t="e" cm="1" vm="2">
        <f t="array" aca="1" ref="J132" ca="1">SUM(_xlfn._xlws.FILTER(J$9:J$129,$B$9:$B$129=$B132))</f>
        <v>#VALUE!</v>
      </c>
      <c r="K132" s="56" t="e" cm="1" vm="2">
        <f t="array" aca="1" ref="K132" ca="1">SUM(_xlfn._xlws.FILTER(K$9:K$129,$B$9:$B$129=$B132))</f>
        <v>#VALUE!</v>
      </c>
      <c r="L132" s="56">
        <f t="shared" ca="1" si="442"/>
        <v>0</v>
      </c>
      <c r="M132" s="56" t="e" cm="1" vm="2">
        <f t="array" aca="1" ref="M132" ca="1">SUM(_xlfn._xlws.FILTER(M$9:M$129,$B$9:$B$129=$B132))</f>
        <v>#VALUE!</v>
      </c>
      <c r="N132" s="161">
        <f t="shared" ca="1" si="443"/>
        <v>0</v>
      </c>
      <c r="O132" s="56" t="e" cm="1" vm="2">
        <f t="array" aca="1" ref="O132" ca="1">SUM(_xlfn._xlws.FILTER(O$9:O$129,$B$9:$B$129=$B132))</f>
        <v>#VALUE!</v>
      </c>
      <c r="P132" s="56" t="e" cm="1" vm="2">
        <f t="array" aca="1" ref="P132" ca="1">SUM(_xlfn._xlws.FILTER(P$9:P$129,$B$9:$B$129=$B132))</f>
        <v>#VALUE!</v>
      </c>
      <c r="Q132" s="56" t="e" cm="1" vm="2">
        <f t="array" aca="1" ref="Q132" ca="1">SUM(_xlfn._xlws.FILTER(Q$9:Q$129,$B$9:$B$129=$B132))</f>
        <v>#VALUE!</v>
      </c>
      <c r="R132" s="56">
        <f t="shared" ca="1" si="444"/>
        <v>0</v>
      </c>
      <c r="S132" s="56" t="e" cm="1" vm="2">
        <f t="array" aca="1" ref="S132" ca="1">SUM(_xlfn._xlws.FILTER(S$9:S$129,$B$9:$B$129=$B132))</f>
        <v>#VALUE!</v>
      </c>
      <c r="T132" s="161">
        <f t="shared" ca="1" si="445"/>
        <v>0</v>
      </c>
      <c r="U132" s="56" t="e" cm="1" vm="2">
        <f t="array" aca="1" ref="U132" ca="1">SUM(_xlfn._xlws.FILTER(U$9:U$129,$B$9:$B$129=$B132))</f>
        <v>#VALUE!</v>
      </c>
      <c r="V132" s="56" t="e" cm="1" vm="2">
        <f t="array" aca="1" ref="V132" ca="1">SUM(_xlfn._xlws.FILTER(V$9:V$129,$B$9:$B$129=$B132))</f>
        <v>#VALUE!</v>
      </c>
      <c r="W132" s="56" t="e" cm="1" vm="2">
        <f t="array" aca="1" ref="W132" ca="1">SUM(_xlfn._xlws.FILTER(W$9:W$129,$B$9:$B$129=$B132))</f>
        <v>#VALUE!</v>
      </c>
      <c r="X132" s="56">
        <f t="shared" ca="1" si="446"/>
        <v>0</v>
      </c>
      <c r="Y132" s="56" t="e" cm="1" vm="2">
        <f t="array" aca="1" ref="Y132" ca="1">SUM(_xlfn._xlws.FILTER(Y$9:Y$129,$B$9:$B$129=$B132))</f>
        <v>#VALUE!</v>
      </c>
      <c r="Z132" s="161">
        <f t="shared" ca="1" si="447"/>
        <v>0</v>
      </c>
      <c r="AA132" s="56" t="e" cm="1" vm="2">
        <f t="array" aca="1" ref="AA132" ca="1">SUM(_xlfn._xlws.FILTER(AA$9:AA$129,$B$9:$B$129=$B132))</f>
        <v>#VALUE!</v>
      </c>
      <c r="AB132" s="56" t="e" cm="1" vm="2">
        <f t="array" aca="1" ref="AB132" ca="1">SUM(_xlfn._xlws.FILTER(AB$9:AB$129,$B$9:$B$129=$B132))</f>
        <v>#VALUE!</v>
      </c>
      <c r="AC132" s="56" t="e" cm="1" vm="2">
        <f t="array" aca="1" ref="AC132" ca="1">SUM(_xlfn._xlws.FILTER(AC$9:AC$129,$B$9:$B$129=$B132))</f>
        <v>#VALUE!</v>
      </c>
      <c r="AD132" s="56">
        <f t="shared" ca="1" si="448"/>
        <v>0</v>
      </c>
      <c r="AE132" s="56" t="e" cm="1" vm="2">
        <f t="array" aca="1" ref="AE132" ca="1">SUM(_xlfn._xlws.FILTER(AE$9:AE$129,$B$9:$B$129=$B132))</f>
        <v>#VALUE!</v>
      </c>
      <c r="AF132" s="161">
        <f t="shared" ca="1" si="449"/>
        <v>0</v>
      </c>
      <c r="AG132" s="56" t="e" cm="1" vm="2">
        <f t="array" aca="1" ref="AG132" ca="1">SUM(_xlfn._xlws.FILTER(AG$9:AG$129,$B$9:$B$129=$B132))</f>
        <v>#VALUE!</v>
      </c>
      <c r="AH132" s="56" t="e" cm="1" vm="2">
        <f t="array" aca="1" ref="AH132" ca="1">SUM(_xlfn._xlws.FILTER(AH$9:AH$129,$B$9:$B$129=$B132))</f>
        <v>#VALUE!</v>
      </c>
      <c r="AI132" s="56" t="e" cm="1" vm="2">
        <f t="array" aca="1" ref="AI132" ca="1">SUM(_xlfn._xlws.FILTER(AI$9:AI$129,$B$9:$B$129=$B132))</f>
        <v>#VALUE!</v>
      </c>
      <c r="AJ132" s="56">
        <f t="shared" ca="1" si="450"/>
        <v>0</v>
      </c>
      <c r="AK132" s="56" t="e" cm="1" vm="2">
        <f t="array" aca="1" ref="AK132" ca="1">SUM(_xlfn._xlws.FILTER(AK$9:AK$129,$B$9:$B$129=$B132))</f>
        <v>#VALUE!</v>
      </c>
      <c r="AL132" s="161">
        <f t="shared" ca="1" si="451"/>
        <v>0</v>
      </c>
      <c r="AM132" s="56" t="e" cm="1" vm="2">
        <f t="array" aca="1" ref="AM132" ca="1">SUM(_xlfn._xlws.FILTER(AM$9:AM$129,$B$9:$B$129=$B132))</f>
        <v>#VALUE!</v>
      </c>
      <c r="AN132" s="56" t="e" cm="1" vm="2">
        <f t="array" aca="1" ref="AN132" ca="1">SUM(_xlfn._xlws.FILTER(AN$9:AN$129,$B$9:$B$129=$B132))</f>
        <v>#VALUE!</v>
      </c>
      <c r="AO132" s="56" t="e" cm="1" vm="2">
        <f t="array" aca="1" ref="AO132" ca="1">SUM(_xlfn._xlws.FILTER(AO$9:AO$129,$B$9:$B$129=$B132))</f>
        <v>#VALUE!</v>
      </c>
      <c r="AP132" s="56">
        <f t="shared" ca="1" si="452"/>
        <v>0</v>
      </c>
      <c r="AQ132" s="56" t="e" cm="1" vm="2">
        <f t="array" aca="1" ref="AQ132" ca="1">SUM(_xlfn._xlws.FILTER(AQ$9:AQ$129,$B$9:$B$129=$B132))</f>
        <v>#VALUE!</v>
      </c>
      <c r="AR132" s="161">
        <f t="shared" ca="1" si="453"/>
        <v>0</v>
      </c>
      <c r="AS132" s="56" t="e" cm="1" vm="2">
        <f t="array" aca="1" ref="AS132" ca="1">SUM(_xlfn._xlws.FILTER(AS$9:AS$129,$B$9:$B$129=$B132))</f>
        <v>#VALUE!</v>
      </c>
      <c r="AT132" s="56" t="e" cm="1" vm="2">
        <f t="array" aca="1" ref="AT132" ca="1">SUM(_xlfn._xlws.FILTER(AT$9:AT$129,$B$9:$B$129=$B132))</f>
        <v>#VALUE!</v>
      </c>
      <c r="AU132" s="56" t="e" cm="1" vm="2">
        <f t="array" aca="1" ref="AU132" ca="1">SUM(_xlfn._xlws.FILTER(AU$9:AU$129,$B$9:$B$129=$B132))</f>
        <v>#VALUE!</v>
      </c>
      <c r="AV132" s="56">
        <f t="shared" ca="1" si="454"/>
        <v>0</v>
      </c>
      <c r="AW132" s="56" t="e" cm="1" vm="2">
        <f t="array" aca="1" ref="AW132" ca="1">SUM(_xlfn._xlws.FILTER(AW$9:AW$129,$B$9:$B$129=$B132))</f>
        <v>#VALUE!</v>
      </c>
      <c r="AX132" s="161">
        <f t="shared" ca="1" si="455"/>
        <v>0</v>
      </c>
      <c r="AY132" s="56" t="e" cm="1" vm="2">
        <f t="array" aca="1" ref="AY132" ca="1">SUM(_xlfn._xlws.FILTER(AY$9:AY$129,$B$9:$B$129=$B132))</f>
        <v>#VALUE!</v>
      </c>
      <c r="AZ132" s="56" t="e" cm="1" vm="2">
        <f t="array" aca="1" ref="AZ132" ca="1">SUM(_xlfn._xlws.FILTER(AZ$9:AZ$129,$B$9:$B$129=$B132))</f>
        <v>#VALUE!</v>
      </c>
      <c r="BA132" s="56" t="e" cm="1" vm="2">
        <f t="array" aca="1" ref="BA132" ca="1">SUM(_xlfn._xlws.FILTER(BA$9:BA$129,$B$9:$B$129=$B132))</f>
        <v>#VALUE!</v>
      </c>
      <c r="BB132" s="56">
        <f t="shared" ca="1" si="456"/>
        <v>0</v>
      </c>
      <c r="BC132" s="56" t="e" cm="1" vm="2">
        <f t="array" aca="1" ref="BC132" ca="1">SUM(_xlfn._xlws.FILTER(BC$9:BC$129,$B$9:$B$129=$B132))</f>
        <v>#VALUE!</v>
      </c>
      <c r="BD132" s="161">
        <f t="shared" ca="1" si="457"/>
        <v>0</v>
      </c>
      <c r="BE132" s="56" t="e" cm="1" vm="2">
        <f t="array" aca="1" ref="BE132" ca="1">SUM(_xlfn._xlws.FILTER(BE$9:BE$129,$B$9:$B$129=$B132))</f>
        <v>#VALUE!</v>
      </c>
      <c r="BF132" s="56" t="e" cm="1" vm="2">
        <f t="array" aca="1" ref="BF132" ca="1">SUM(_xlfn._xlws.FILTER(BF$9:BF$129,$B$9:$B$129=$B132))</f>
        <v>#VALUE!</v>
      </c>
      <c r="BG132" s="56" t="e" cm="1" vm="2">
        <f t="array" aca="1" ref="BG132" ca="1">SUM(_xlfn._xlws.FILTER(BG$9:BG$129,$B$9:$B$129=$B132))</f>
        <v>#VALUE!</v>
      </c>
      <c r="BH132" s="56">
        <f t="shared" ca="1" si="458"/>
        <v>0</v>
      </c>
      <c r="BI132" s="56" t="e" cm="1" vm="2">
        <f t="array" aca="1" ref="BI132" ca="1">SUM(_xlfn._xlws.FILTER(BI$9:BI$129,$B$9:$B$129=$B132))</f>
        <v>#VALUE!</v>
      </c>
      <c r="BJ132" s="161">
        <f t="shared" ca="1" si="459"/>
        <v>0</v>
      </c>
      <c r="BK132" s="56" t="e" cm="1" vm="2">
        <f t="array" aca="1" ref="BK132" ca="1">SUM(_xlfn._xlws.FILTER(BK$9:BK$129,$B$9:$B$129=$B132))</f>
        <v>#VALUE!</v>
      </c>
      <c r="BL132" s="56" t="e" cm="1" vm="2">
        <f t="array" aca="1" ref="BL132" ca="1">SUM(_xlfn._xlws.FILTER(BL$9:BL$129,$B$9:$B$129=$B132))</f>
        <v>#VALUE!</v>
      </c>
      <c r="BM132" s="56" t="e" cm="1" vm="2">
        <f t="array" aca="1" ref="BM132" ca="1">SUM(_xlfn._xlws.FILTER(BM$9:BM$129,$B$9:$B$129=$B132))</f>
        <v>#VALUE!</v>
      </c>
      <c r="BN132" s="56">
        <f t="shared" ca="1" si="460"/>
        <v>0</v>
      </c>
      <c r="BO132" s="56" t="e" cm="1" vm="2">
        <f t="array" aca="1" ref="BO132" ca="1">SUM(_xlfn._xlws.FILTER(BO$9:BO$129,$B$9:$B$129=$B132))</f>
        <v>#VALUE!</v>
      </c>
      <c r="BP132" s="161">
        <f t="shared" ca="1" si="461"/>
        <v>0</v>
      </c>
    </row>
    <row r="133" spans="1:68" ht="19.5" customHeight="1" outlineLevel="1" x14ac:dyDescent="0.3">
      <c r="A133" s="150"/>
      <c r="B133" s="59" t="str">
        <v>ΒΙΟΜΗΧΑΝΙΚΟΣ</v>
      </c>
      <c r="C133" s="56" t="e" cm="1" vm="2">
        <f t="array" aca="1" ref="C133" ca="1">SUM(_xlfn._xlws.FILTER(C$9:C$129,$B$9:$B$129=$B133))</f>
        <v>#VALUE!</v>
      </c>
      <c r="D133" s="56" t="e" cm="1" vm="2">
        <f t="array" aca="1" ref="D133" ca="1">SUM(_xlfn._xlws.FILTER(D$9:D$129,$B$9:$B$129=$B133))</f>
        <v>#VALUE!</v>
      </c>
      <c r="E133" s="56" t="e" cm="1" vm="2">
        <f t="array" aca="1" ref="E133" ca="1">SUM(_xlfn._xlws.FILTER(E$9:E$129,$B$9:$B$129=$B133))</f>
        <v>#VALUE!</v>
      </c>
      <c r="F133" s="56">
        <f t="shared" ca="1" si="440"/>
        <v>0</v>
      </c>
      <c r="G133" s="56" t="e" cm="1" vm="2">
        <f t="array" aca="1" ref="G133" ca="1">SUM(_xlfn._xlws.FILTER(G$9:G$129,$B$9:$B$129=$B133))</f>
        <v>#VALUE!</v>
      </c>
      <c r="H133" s="161">
        <f t="shared" ca="1" si="441"/>
        <v>0</v>
      </c>
      <c r="I133" s="56" t="e" cm="1" vm="2">
        <f t="array" aca="1" ref="I133" ca="1">SUM(_xlfn._xlws.FILTER(I$9:I$129,$B$9:$B$129=$B133))</f>
        <v>#VALUE!</v>
      </c>
      <c r="J133" s="56" t="e" cm="1" vm="2">
        <f t="array" aca="1" ref="J133" ca="1">SUM(_xlfn._xlws.FILTER(J$9:J$129,$B$9:$B$129=$B133))</f>
        <v>#VALUE!</v>
      </c>
      <c r="K133" s="56" t="e" cm="1" vm="2">
        <f t="array" aca="1" ref="K133" ca="1">SUM(_xlfn._xlws.FILTER(K$9:K$129,$B$9:$B$129=$B133))</f>
        <v>#VALUE!</v>
      </c>
      <c r="L133" s="56">
        <f t="shared" ca="1" si="442"/>
        <v>0</v>
      </c>
      <c r="M133" s="56" t="e" cm="1" vm="2">
        <f t="array" aca="1" ref="M133" ca="1">SUM(_xlfn._xlws.FILTER(M$9:M$129,$B$9:$B$129=$B133))</f>
        <v>#VALUE!</v>
      </c>
      <c r="N133" s="161">
        <f t="shared" ca="1" si="443"/>
        <v>0</v>
      </c>
      <c r="O133" s="56" t="e" cm="1" vm="2">
        <f t="array" aca="1" ref="O133" ca="1">SUM(_xlfn._xlws.FILTER(O$9:O$129,$B$9:$B$129=$B133))</f>
        <v>#VALUE!</v>
      </c>
      <c r="P133" s="56" t="e" cm="1" vm="2">
        <f t="array" aca="1" ref="P133" ca="1">SUM(_xlfn._xlws.FILTER(P$9:P$129,$B$9:$B$129=$B133))</f>
        <v>#VALUE!</v>
      </c>
      <c r="Q133" s="56" t="e" cm="1" vm="2">
        <f t="array" aca="1" ref="Q133" ca="1">SUM(_xlfn._xlws.FILTER(Q$9:Q$129,$B$9:$B$129=$B133))</f>
        <v>#VALUE!</v>
      </c>
      <c r="R133" s="56">
        <f t="shared" ca="1" si="444"/>
        <v>0</v>
      </c>
      <c r="S133" s="56" t="e" cm="1" vm="2">
        <f t="array" aca="1" ref="S133" ca="1">SUM(_xlfn._xlws.FILTER(S$9:S$129,$B$9:$B$129=$B133))</f>
        <v>#VALUE!</v>
      </c>
      <c r="T133" s="161">
        <f t="shared" ca="1" si="445"/>
        <v>0</v>
      </c>
      <c r="U133" s="56" t="e" cm="1" vm="2">
        <f t="array" aca="1" ref="U133" ca="1">SUM(_xlfn._xlws.FILTER(U$9:U$129,$B$9:$B$129=$B133))</f>
        <v>#VALUE!</v>
      </c>
      <c r="V133" s="56" t="e" cm="1" vm="2">
        <f t="array" aca="1" ref="V133" ca="1">SUM(_xlfn._xlws.FILTER(V$9:V$129,$B$9:$B$129=$B133))</f>
        <v>#VALUE!</v>
      </c>
      <c r="W133" s="56" t="e" cm="1" vm="2">
        <f t="array" aca="1" ref="W133" ca="1">SUM(_xlfn._xlws.FILTER(W$9:W$129,$B$9:$B$129=$B133))</f>
        <v>#VALUE!</v>
      </c>
      <c r="X133" s="56">
        <f t="shared" ca="1" si="446"/>
        <v>0</v>
      </c>
      <c r="Y133" s="56" t="e" cm="1" vm="2">
        <f t="array" aca="1" ref="Y133" ca="1">SUM(_xlfn._xlws.FILTER(Y$9:Y$129,$B$9:$B$129=$B133))</f>
        <v>#VALUE!</v>
      </c>
      <c r="Z133" s="161">
        <f t="shared" ca="1" si="447"/>
        <v>0</v>
      </c>
      <c r="AA133" s="56" t="e" cm="1" vm="2">
        <f t="array" aca="1" ref="AA133" ca="1">SUM(_xlfn._xlws.FILTER(AA$9:AA$129,$B$9:$B$129=$B133))</f>
        <v>#VALUE!</v>
      </c>
      <c r="AB133" s="56" t="e" cm="1" vm="2">
        <f t="array" aca="1" ref="AB133" ca="1">SUM(_xlfn._xlws.FILTER(AB$9:AB$129,$B$9:$B$129=$B133))</f>
        <v>#VALUE!</v>
      </c>
      <c r="AC133" s="56" t="e" cm="1" vm="2">
        <f t="array" aca="1" ref="AC133" ca="1">SUM(_xlfn._xlws.FILTER(AC$9:AC$129,$B$9:$B$129=$B133))</f>
        <v>#VALUE!</v>
      </c>
      <c r="AD133" s="56">
        <f t="shared" ca="1" si="448"/>
        <v>0</v>
      </c>
      <c r="AE133" s="56" t="e" cm="1" vm="2">
        <f t="array" aca="1" ref="AE133" ca="1">SUM(_xlfn._xlws.FILTER(AE$9:AE$129,$B$9:$B$129=$B133))</f>
        <v>#VALUE!</v>
      </c>
      <c r="AF133" s="161">
        <f t="shared" ca="1" si="449"/>
        <v>0</v>
      </c>
      <c r="AG133" s="56" t="e" cm="1" vm="2">
        <f t="array" aca="1" ref="AG133" ca="1">SUM(_xlfn._xlws.FILTER(AG$9:AG$129,$B$9:$B$129=$B133))</f>
        <v>#VALUE!</v>
      </c>
      <c r="AH133" s="56" t="e" cm="1" vm="2">
        <f t="array" aca="1" ref="AH133" ca="1">SUM(_xlfn._xlws.FILTER(AH$9:AH$129,$B$9:$B$129=$B133))</f>
        <v>#VALUE!</v>
      </c>
      <c r="AI133" s="56" t="e" cm="1" vm="2">
        <f t="array" aca="1" ref="AI133" ca="1">SUM(_xlfn._xlws.FILTER(AI$9:AI$129,$B$9:$B$129=$B133))</f>
        <v>#VALUE!</v>
      </c>
      <c r="AJ133" s="56">
        <f t="shared" ca="1" si="450"/>
        <v>0</v>
      </c>
      <c r="AK133" s="56" t="e" cm="1" vm="2">
        <f t="array" aca="1" ref="AK133" ca="1">SUM(_xlfn._xlws.FILTER(AK$9:AK$129,$B$9:$B$129=$B133))</f>
        <v>#VALUE!</v>
      </c>
      <c r="AL133" s="161">
        <f t="shared" ca="1" si="451"/>
        <v>0</v>
      </c>
      <c r="AM133" s="56" t="e" cm="1" vm="2">
        <f t="array" aca="1" ref="AM133" ca="1">SUM(_xlfn._xlws.FILTER(AM$9:AM$129,$B$9:$B$129=$B133))</f>
        <v>#VALUE!</v>
      </c>
      <c r="AN133" s="56" t="e" cm="1" vm="2">
        <f t="array" aca="1" ref="AN133" ca="1">SUM(_xlfn._xlws.FILTER(AN$9:AN$129,$B$9:$B$129=$B133))</f>
        <v>#VALUE!</v>
      </c>
      <c r="AO133" s="56" t="e" cm="1" vm="2">
        <f t="array" aca="1" ref="AO133" ca="1">SUM(_xlfn._xlws.FILTER(AO$9:AO$129,$B$9:$B$129=$B133))</f>
        <v>#VALUE!</v>
      </c>
      <c r="AP133" s="56">
        <f t="shared" ca="1" si="452"/>
        <v>0</v>
      </c>
      <c r="AQ133" s="56" t="e" cm="1" vm="2">
        <f t="array" aca="1" ref="AQ133" ca="1">SUM(_xlfn._xlws.FILTER(AQ$9:AQ$129,$B$9:$B$129=$B133))</f>
        <v>#VALUE!</v>
      </c>
      <c r="AR133" s="161">
        <f t="shared" ca="1" si="453"/>
        <v>0</v>
      </c>
      <c r="AS133" s="56" t="e" cm="1" vm="2">
        <f t="array" aca="1" ref="AS133" ca="1">SUM(_xlfn._xlws.FILTER(AS$9:AS$129,$B$9:$B$129=$B133))</f>
        <v>#VALUE!</v>
      </c>
      <c r="AT133" s="56" t="e" cm="1" vm="2">
        <f t="array" aca="1" ref="AT133" ca="1">SUM(_xlfn._xlws.FILTER(AT$9:AT$129,$B$9:$B$129=$B133))</f>
        <v>#VALUE!</v>
      </c>
      <c r="AU133" s="56" t="e" cm="1" vm="2">
        <f t="array" aca="1" ref="AU133" ca="1">SUM(_xlfn._xlws.FILTER(AU$9:AU$129,$B$9:$B$129=$B133))</f>
        <v>#VALUE!</v>
      </c>
      <c r="AV133" s="56">
        <f t="shared" ca="1" si="454"/>
        <v>0</v>
      </c>
      <c r="AW133" s="56" t="e" cm="1" vm="2">
        <f t="array" aca="1" ref="AW133" ca="1">SUM(_xlfn._xlws.FILTER(AW$9:AW$129,$B$9:$B$129=$B133))</f>
        <v>#VALUE!</v>
      </c>
      <c r="AX133" s="161">
        <f t="shared" ca="1" si="455"/>
        <v>0</v>
      </c>
      <c r="AY133" s="56" t="e" cm="1" vm="2">
        <f t="array" aca="1" ref="AY133" ca="1">SUM(_xlfn._xlws.FILTER(AY$9:AY$129,$B$9:$B$129=$B133))</f>
        <v>#VALUE!</v>
      </c>
      <c r="AZ133" s="56" t="e" cm="1" vm="2">
        <f t="array" aca="1" ref="AZ133" ca="1">SUM(_xlfn._xlws.FILTER(AZ$9:AZ$129,$B$9:$B$129=$B133))</f>
        <v>#VALUE!</v>
      </c>
      <c r="BA133" s="56" t="e" cm="1" vm="2">
        <f t="array" aca="1" ref="BA133" ca="1">SUM(_xlfn._xlws.FILTER(BA$9:BA$129,$B$9:$B$129=$B133))</f>
        <v>#VALUE!</v>
      </c>
      <c r="BB133" s="56">
        <f t="shared" ca="1" si="456"/>
        <v>0</v>
      </c>
      <c r="BC133" s="56" t="e" cm="1" vm="2">
        <f t="array" aca="1" ref="BC133" ca="1">SUM(_xlfn._xlws.FILTER(BC$9:BC$129,$B$9:$B$129=$B133))</f>
        <v>#VALUE!</v>
      </c>
      <c r="BD133" s="161">
        <f t="shared" ca="1" si="457"/>
        <v>0</v>
      </c>
      <c r="BE133" s="56" t="e" cm="1" vm="2">
        <f t="array" aca="1" ref="BE133" ca="1">SUM(_xlfn._xlws.FILTER(BE$9:BE$129,$B$9:$B$129=$B133))</f>
        <v>#VALUE!</v>
      </c>
      <c r="BF133" s="56" t="e" cm="1" vm="2">
        <f t="array" aca="1" ref="BF133" ca="1">SUM(_xlfn._xlws.FILTER(BF$9:BF$129,$B$9:$B$129=$B133))</f>
        <v>#VALUE!</v>
      </c>
      <c r="BG133" s="56" t="e" cm="1" vm="2">
        <f t="array" aca="1" ref="BG133" ca="1">SUM(_xlfn._xlws.FILTER(BG$9:BG$129,$B$9:$B$129=$B133))</f>
        <v>#VALUE!</v>
      </c>
      <c r="BH133" s="56">
        <f t="shared" ca="1" si="458"/>
        <v>0</v>
      </c>
      <c r="BI133" s="56" t="e" cm="1" vm="2">
        <f t="array" aca="1" ref="BI133" ca="1">SUM(_xlfn._xlws.FILTER(BI$9:BI$129,$B$9:$B$129=$B133))</f>
        <v>#VALUE!</v>
      </c>
      <c r="BJ133" s="161">
        <f t="shared" ca="1" si="459"/>
        <v>0</v>
      </c>
      <c r="BK133" s="56" t="e" cm="1" vm="2">
        <f t="array" aca="1" ref="BK133" ca="1">SUM(_xlfn._xlws.FILTER(BK$9:BK$129,$B$9:$B$129=$B133))</f>
        <v>#VALUE!</v>
      </c>
      <c r="BL133" s="56" t="e" cm="1" vm="2">
        <f t="array" aca="1" ref="BL133" ca="1">SUM(_xlfn._xlws.FILTER(BL$9:BL$129,$B$9:$B$129=$B133))</f>
        <v>#VALUE!</v>
      </c>
      <c r="BM133" s="56" t="e" cm="1" vm="2">
        <f t="array" aca="1" ref="BM133" ca="1">SUM(_xlfn._xlws.FILTER(BM$9:BM$129,$B$9:$B$129=$B133))</f>
        <v>#VALUE!</v>
      </c>
      <c r="BN133" s="56">
        <f t="shared" ca="1" si="460"/>
        <v>0</v>
      </c>
      <c r="BO133" s="56" t="e" cm="1" vm="2">
        <f t="array" aca="1" ref="BO133" ca="1">SUM(_xlfn._xlws.FILTER(BO$9:BO$129,$B$9:$B$129=$B133))</f>
        <v>#VALUE!</v>
      </c>
      <c r="BP133" s="161">
        <f t="shared" ca="1" si="461"/>
        <v>0</v>
      </c>
    </row>
    <row r="134" spans="1:68" ht="19.5" customHeight="1" outlineLevel="1" x14ac:dyDescent="0.3">
      <c r="A134" s="151"/>
      <c r="B134" s="146" t="str">
        <v>ΚΛΙΜΑΤΙΣΜΟΣ / ΣΥΜΠΑΡΑΓΩΓΗ</v>
      </c>
      <c r="C134" s="56" t="e" cm="1" vm="2">
        <f t="array" aca="1" ref="C134" ca="1">SUM(_xlfn._xlws.FILTER(C$9:C$129,$B$9:$B$129=$B134))</f>
        <v>#VALUE!</v>
      </c>
      <c r="D134" s="56" t="e" cm="1" vm="2">
        <f t="array" aca="1" ref="D134" ca="1">SUM(_xlfn._xlws.FILTER(D$9:D$129,$B$9:$B$129=$B134))</f>
        <v>#VALUE!</v>
      </c>
      <c r="E134" s="56" t="e" cm="1" vm="2">
        <f t="array" aca="1" ref="E134" ca="1">SUM(_xlfn._xlws.FILTER(E$9:E$129,$B$9:$B$129=$B134))</f>
        <v>#VALUE!</v>
      </c>
      <c r="F134" s="56">
        <f t="shared" ca="1" si="440"/>
        <v>0</v>
      </c>
      <c r="G134" s="56" t="e" cm="1" vm="2">
        <f t="array" aca="1" ref="G134" ca="1">SUM(_xlfn._xlws.FILTER(G$9:G$129,$B$9:$B$129=$B134))</f>
        <v>#VALUE!</v>
      </c>
      <c r="H134" s="161">
        <f t="shared" ca="1" si="441"/>
        <v>0</v>
      </c>
      <c r="I134" s="56" t="e" cm="1" vm="2">
        <f t="array" aca="1" ref="I134" ca="1">SUM(_xlfn._xlws.FILTER(I$9:I$129,$B$9:$B$129=$B134))</f>
        <v>#VALUE!</v>
      </c>
      <c r="J134" s="56" t="e" cm="1" vm="2">
        <f t="array" aca="1" ref="J134" ca="1">SUM(_xlfn._xlws.FILTER(J$9:J$129,$B$9:$B$129=$B134))</f>
        <v>#VALUE!</v>
      </c>
      <c r="K134" s="56" t="e" cm="1" vm="2">
        <f t="array" aca="1" ref="K134" ca="1">SUM(_xlfn._xlws.FILTER(K$9:K$129,$B$9:$B$129=$B134))</f>
        <v>#VALUE!</v>
      </c>
      <c r="L134" s="56">
        <f t="shared" ca="1" si="442"/>
        <v>0</v>
      </c>
      <c r="M134" s="56" t="e" cm="1" vm="2">
        <f t="array" aca="1" ref="M134" ca="1">SUM(_xlfn._xlws.FILTER(M$9:M$129,$B$9:$B$129=$B134))</f>
        <v>#VALUE!</v>
      </c>
      <c r="N134" s="161">
        <f t="shared" ca="1" si="443"/>
        <v>0</v>
      </c>
      <c r="O134" s="56" t="e" cm="1" vm="2">
        <f t="array" aca="1" ref="O134" ca="1">SUM(_xlfn._xlws.FILTER(O$9:O$129,$B$9:$B$129=$B134))</f>
        <v>#VALUE!</v>
      </c>
      <c r="P134" s="56" t="e" cm="1" vm="2">
        <f t="array" aca="1" ref="P134" ca="1">SUM(_xlfn._xlws.FILTER(P$9:P$129,$B$9:$B$129=$B134))</f>
        <v>#VALUE!</v>
      </c>
      <c r="Q134" s="56" t="e" cm="1" vm="2">
        <f t="array" aca="1" ref="Q134" ca="1">SUM(_xlfn._xlws.FILTER(Q$9:Q$129,$B$9:$B$129=$B134))</f>
        <v>#VALUE!</v>
      </c>
      <c r="R134" s="56">
        <f t="shared" ca="1" si="444"/>
        <v>0</v>
      </c>
      <c r="S134" s="56" t="e" cm="1" vm="2">
        <f t="array" aca="1" ref="S134" ca="1">SUM(_xlfn._xlws.FILTER(S$9:S$129,$B$9:$B$129=$B134))</f>
        <v>#VALUE!</v>
      </c>
      <c r="T134" s="161">
        <f t="shared" ca="1" si="445"/>
        <v>0</v>
      </c>
      <c r="U134" s="56" t="e" cm="1" vm="2">
        <f t="array" aca="1" ref="U134" ca="1">SUM(_xlfn._xlws.FILTER(U$9:U$129,$B$9:$B$129=$B134))</f>
        <v>#VALUE!</v>
      </c>
      <c r="V134" s="56" t="e" cm="1" vm="2">
        <f t="array" aca="1" ref="V134" ca="1">SUM(_xlfn._xlws.FILTER(V$9:V$129,$B$9:$B$129=$B134))</f>
        <v>#VALUE!</v>
      </c>
      <c r="W134" s="56" t="e" cm="1" vm="2">
        <f t="array" aca="1" ref="W134" ca="1">SUM(_xlfn._xlws.FILTER(W$9:W$129,$B$9:$B$129=$B134))</f>
        <v>#VALUE!</v>
      </c>
      <c r="X134" s="56">
        <f t="shared" ca="1" si="446"/>
        <v>0</v>
      </c>
      <c r="Y134" s="56" t="e" cm="1" vm="2">
        <f t="array" aca="1" ref="Y134" ca="1">SUM(_xlfn._xlws.FILTER(Y$9:Y$129,$B$9:$B$129=$B134))</f>
        <v>#VALUE!</v>
      </c>
      <c r="Z134" s="161">
        <f t="shared" ca="1" si="447"/>
        <v>0</v>
      </c>
      <c r="AA134" s="56" t="e" cm="1" vm="2">
        <f t="array" aca="1" ref="AA134" ca="1">SUM(_xlfn._xlws.FILTER(AA$9:AA$129,$B$9:$B$129=$B134))</f>
        <v>#VALUE!</v>
      </c>
      <c r="AB134" s="56" t="e" cm="1" vm="2">
        <f t="array" aca="1" ref="AB134" ca="1">SUM(_xlfn._xlws.FILTER(AB$9:AB$129,$B$9:$B$129=$B134))</f>
        <v>#VALUE!</v>
      </c>
      <c r="AC134" s="56" t="e" cm="1" vm="2">
        <f t="array" aca="1" ref="AC134" ca="1">SUM(_xlfn._xlws.FILTER(AC$9:AC$129,$B$9:$B$129=$B134))</f>
        <v>#VALUE!</v>
      </c>
      <c r="AD134" s="56">
        <f t="shared" ca="1" si="448"/>
        <v>0</v>
      </c>
      <c r="AE134" s="56" t="e" cm="1" vm="2">
        <f t="array" aca="1" ref="AE134" ca="1">SUM(_xlfn._xlws.FILTER(AE$9:AE$129,$B$9:$B$129=$B134))</f>
        <v>#VALUE!</v>
      </c>
      <c r="AF134" s="161">
        <f t="shared" ca="1" si="449"/>
        <v>0</v>
      </c>
      <c r="AG134" s="56" t="e" cm="1" vm="2">
        <f t="array" aca="1" ref="AG134" ca="1">SUM(_xlfn._xlws.FILTER(AG$9:AG$129,$B$9:$B$129=$B134))</f>
        <v>#VALUE!</v>
      </c>
      <c r="AH134" s="56" t="e" cm="1" vm="2">
        <f t="array" aca="1" ref="AH134" ca="1">SUM(_xlfn._xlws.FILTER(AH$9:AH$129,$B$9:$B$129=$B134))</f>
        <v>#VALUE!</v>
      </c>
      <c r="AI134" s="56" t="e" cm="1" vm="2">
        <f t="array" aca="1" ref="AI134" ca="1">SUM(_xlfn._xlws.FILTER(AI$9:AI$129,$B$9:$B$129=$B134))</f>
        <v>#VALUE!</v>
      </c>
      <c r="AJ134" s="56">
        <f t="shared" ca="1" si="450"/>
        <v>0</v>
      </c>
      <c r="AK134" s="56" t="e" cm="1" vm="2">
        <f t="array" aca="1" ref="AK134" ca="1">SUM(_xlfn._xlws.FILTER(AK$9:AK$129,$B$9:$B$129=$B134))</f>
        <v>#VALUE!</v>
      </c>
      <c r="AL134" s="161">
        <f t="shared" ca="1" si="451"/>
        <v>0</v>
      </c>
      <c r="AM134" s="56" t="e" cm="1" vm="2">
        <f t="array" aca="1" ref="AM134" ca="1">SUM(_xlfn._xlws.FILTER(AM$9:AM$129,$B$9:$B$129=$B134))</f>
        <v>#VALUE!</v>
      </c>
      <c r="AN134" s="56" t="e" cm="1" vm="2">
        <f t="array" aca="1" ref="AN134" ca="1">SUM(_xlfn._xlws.FILTER(AN$9:AN$129,$B$9:$B$129=$B134))</f>
        <v>#VALUE!</v>
      </c>
      <c r="AO134" s="56" t="e" cm="1" vm="2">
        <f t="array" aca="1" ref="AO134" ca="1">SUM(_xlfn._xlws.FILTER(AO$9:AO$129,$B$9:$B$129=$B134))</f>
        <v>#VALUE!</v>
      </c>
      <c r="AP134" s="56">
        <f t="shared" ca="1" si="452"/>
        <v>0</v>
      </c>
      <c r="AQ134" s="56" t="e" cm="1" vm="2">
        <f t="array" aca="1" ref="AQ134" ca="1">SUM(_xlfn._xlws.FILTER(AQ$9:AQ$129,$B$9:$B$129=$B134))</f>
        <v>#VALUE!</v>
      </c>
      <c r="AR134" s="161">
        <f t="shared" ca="1" si="453"/>
        <v>0</v>
      </c>
      <c r="AS134" s="56" t="e" cm="1" vm="2">
        <f t="array" aca="1" ref="AS134" ca="1">SUM(_xlfn._xlws.FILTER(AS$9:AS$129,$B$9:$B$129=$B134))</f>
        <v>#VALUE!</v>
      </c>
      <c r="AT134" s="56" t="e" cm="1" vm="2">
        <f t="array" aca="1" ref="AT134" ca="1">SUM(_xlfn._xlws.FILTER(AT$9:AT$129,$B$9:$B$129=$B134))</f>
        <v>#VALUE!</v>
      </c>
      <c r="AU134" s="56" t="e" cm="1" vm="2">
        <f t="array" aca="1" ref="AU134" ca="1">SUM(_xlfn._xlws.FILTER(AU$9:AU$129,$B$9:$B$129=$B134))</f>
        <v>#VALUE!</v>
      </c>
      <c r="AV134" s="56">
        <f t="shared" ca="1" si="454"/>
        <v>0</v>
      </c>
      <c r="AW134" s="56" t="e" cm="1" vm="2">
        <f t="array" aca="1" ref="AW134" ca="1">SUM(_xlfn._xlws.FILTER(AW$9:AW$129,$B$9:$B$129=$B134))</f>
        <v>#VALUE!</v>
      </c>
      <c r="AX134" s="161">
        <f t="shared" ca="1" si="455"/>
        <v>0</v>
      </c>
      <c r="AY134" s="56" t="e" cm="1" vm="2">
        <f t="array" aca="1" ref="AY134" ca="1">SUM(_xlfn._xlws.FILTER(AY$9:AY$129,$B$9:$B$129=$B134))</f>
        <v>#VALUE!</v>
      </c>
      <c r="AZ134" s="56" t="e" cm="1" vm="2">
        <f t="array" aca="1" ref="AZ134" ca="1">SUM(_xlfn._xlws.FILTER(AZ$9:AZ$129,$B$9:$B$129=$B134))</f>
        <v>#VALUE!</v>
      </c>
      <c r="BA134" s="56" t="e" cm="1" vm="2">
        <f t="array" aca="1" ref="BA134" ca="1">SUM(_xlfn._xlws.FILTER(BA$9:BA$129,$B$9:$B$129=$B134))</f>
        <v>#VALUE!</v>
      </c>
      <c r="BB134" s="56">
        <f t="shared" ca="1" si="456"/>
        <v>0</v>
      </c>
      <c r="BC134" s="56" t="e" cm="1" vm="2">
        <f t="array" aca="1" ref="BC134" ca="1">SUM(_xlfn._xlws.FILTER(BC$9:BC$129,$B$9:$B$129=$B134))</f>
        <v>#VALUE!</v>
      </c>
      <c r="BD134" s="161">
        <f t="shared" ca="1" si="457"/>
        <v>0</v>
      </c>
      <c r="BE134" s="56" t="e" cm="1" vm="2">
        <f t="array" aca="1" ref="BE134" ca="1">SUM(_xlfn._xlws.FILTER(BE$9:BE$129,$B$9:$B$129=$B134))</f>
        <v>#VALUE!</v>
      </c>
      <c r="BF134" s="56" t="e" cm="1" vm="2">
        <f t="array" aca="1" ref="BF134" ca="1">SUM(_xlfn._xlws.FILTER(BF$9:BF$129,$B$9:$B$129=$B134))</f>
        <v>#VALUE!</v>
      </c>
      <c r="BG134" s="56" t="e" cm="1" vm="2">
        <f t="array" aca="1" ref="BG134" ca="1">SUM(_xlfn._xlws.FILTER(BG$9:BG$129,$B$9:$B$129=$B134))</f>
        <v>#VALUE!</v>
      </c>
      <c r="BH134" s="56">
        <f t="shared" ca="1" si="458"/>
        <v>0</v>
      </c>
      <c r="BI134" s="56" t="e" cm="1" vm="2">
        <f t="array" aca="1" ref="BI134" ca="1">SUM(_xlfn._xlws.FILTER(BI$9:BI$129,$B$9:$B$129=$B134))</f>
        <v>#VALUE!</v>
      </c>
      <c r="BJ134" s="161">
        <f t="shared" ca="1" si="459"/>
        <v>0</v>
      </c>
      <c r="BK134" s="56" t="e" cm="1" vm="2">
        <f t="array" aca="1" ref="BK134" ca="1">SUM(_xlfn._xlws.FILTER(BK$9:BK$129,$B$9:$B$129=$B134))</f>
        <v>#VALUE!</v>
      </c>
      <c r="BL134" s="56" t="e" cm="1" vm="2">
        <f t="array" aca="1" ref="BL134" ca="1">SUM(_xlfn._xlws.FILTER(BL$9:BL$129,$B$9:$B$129=$B134))</f>
        <v>#VALUE!</v>
      </c>
      <c r="BM134" s="56" t="e" cm="1" vm="2">
        <f t="array" aca="1" ref="BM134" ca="1">SUM(_xlfn._xlws.FILTER(BM$9:BM$129,$B$9:$B$129=$B134))</f>
        <v>#VALUE!</v>
      </c>
      <c r="BN134" s="56">
        <f t="shared" ca="1" si="460"/>
        <v>0</v>
      </c>
      <c r="BO134" s="56" t="e" cm="1" vm="2">
        <f t="array" aca="1" ref="BO134" ca="1">SUM(_xlfn._xlws.FILTER(BO$9:BO$129,$B$9:$B$129=$B134))</f>
        <v>#VALUE!</v>
      </c>
      <c r="BP134" s="161">
        <f t="shared" ca="1" si="461"/>
        <v>0</v>
      </c>
    </row>
    <row r="135" spans="1:68" ht="18.600000000000001" outlineLevel="1" thickBot="1" x14ac:dyDescent="0.35">
      <c r="A135" s="152"/>
      <c r="B135" s="60" t="s">
        <v>53</v>
      </c>
      <c r="C135" s="61" t="e" vm="2">
        <f ca="1">SUM(C130:C133)</f>
        <v>#VALUE!</v>
      </c>
      <c r="D135" s="61" t="e" vm="2">
        <f ca="1">SUM(D130:D133)</f>
        <v>#VALUE!</v>
      </c>
      <c r="E135" s="61" t="e" vm="2">
        <f ca="1">SUM(E130:E133)</f>
        <v>#VALUE!</v>
      </c>
      <c r="F135" s="159">
        <f ca="1">IFERROR(E135/(C135+D135),0)</f>
        <v>0</v>
      </c>
      <c r="G135" s="64" t="e" vm="2">
        <f ca="1">SUM(G130:G133)</f>
        <v>#VALUE!</v>
      </c>
      <c r="H135" s="64">
        <f ca="1">IFERROR(G135/(C135+D135),0)</f>
        <v>0</v>
      </c>
      <c r="I135" s="61" t="e" vm="2">
        <f ca="1">SUM(I130:I133)</f>
        <v>#VALUE!</v>
      </c>
      <c r="J135" s="61" t="e" vm="2">
        <f ca="1">SUM(J130:J133)</f>
        <v>#VALUE!</v>
      </c>
      <c r="K135" s="61" t="e" vm="2">
        <f ca="1">SUM(K130:K133)</f>
        <v>#VALUE!</v>
      </c>
      <c r="L135" s="159">
        <f ca="1">IFERROR(K135/(I135+J135),0)</f>
        <v>0</v>
      </c>
      <c r="M135" s="64" t="e" vm="2">
        <f ca="1">SUM(M130:M133)</f>
        <v>#VALUE!</v>
      </c>
      <c r="N135" s="64">
        <f ca="1">IFERROR(M135/(I135+J135),0)</f>
        <v>0</v>
      </c>
      <c r="O135" s="61" t="e" vm="2">
        <f ca="1">SUM(O130:O133)</f>
        <v>#VALUE!</v>
      </c>
      <c r="P135" s="61" t="e" vm="2">
        <f ca="1">SUM(P130:P133)</f>
        <v>#VALUE!</v>
      </c>
      <c r="Q135" s="61" t="e" vm="2">
        <f ca="1">SUM(Q130:Q133)</f>
        <v>#VALUE!</v>
      </c>
      <c r="R135" s="159">
        <f ca="1">IFERROR(Q135/(O135+P135),0)</f>
        <v>0</v>
      </c>
      <c r="S135" s="64" t="e" vm="2">
        <f ca="1">SUM(S130:S133)</f>
        <v>#VALUE!</v>
      </c>
      <c r="T135" s="64">
        <f ca="1">IFERROR(S135/(O135+P135),0)</f>
        <v>0</v>
      </c>
      <c r="U135" s="61" t="e" vm="2">
        <f ca="1">SUM(U130:U133)</f>
        <v>#VALUE!</v>
      </c>
      <c r="V135" s="61" t="e" vm="2">
        <f ca="1">SUM(V130:V133)</f>
        <v>#VALUE!</v>
      </c>
      <c r="W135" s="61" t="e" vm="2">
        <f ca="1">SUM(W130:W133)</f>
        <v>#VALUE!</v>
      </c>
      <c r="X135" s="159">
        <f ca="1">IFERROR(W135/(U135+V135),0)</f>
        <v>0</v>
      </c>
      <c r="Y135" s="64" t="e" vm="2">
        <f ca="1">SUM(Y130:Y133)</f>
        <v>#VALUE!</v>
      </c>
      <c r="Z135" s="64">
        <f ca="1">IFERROR(Y135/(U135+V135),0)</f>
        <v>0</v>
      </c>
      <c r="AA135" s="61" t="e" vm="2">
        <f ca="1">SUM(AA130:AA133)</f>
        <v>#VALUE!</v>
      </c>
      <c r="AB135" s="61" t="e" vm="2">
        <f ca="1">SUM(AB130:AB133)</f>
        <v>#VALUE!</v>
      </c>
      <c r="AC135" s="61" t="e" vm="2">
        <f ca="1">SUM(AC130:AC133)</f>
        <v>#VALUE!</v>
      </c>
      <c r="AD135" s="159">
        <f ca="1">IFERROR(AC135/(AA135+AB135),0)</f>
        <v>0</v>
      </c>
      <c r="AE135" s="64" t="e" vm="2">
        <f ca="1">SUM(AE130:AE133)</f>
        <v>#VALUE!</v>
      </c>
      <c r="AF135" s="64">
        <f ca="1">IFERROR(AE135/(AA135+AB135),0)</f>
        <v>0</v>
      </c>
      <c r="AG135" s="61" t="e" vm="2">
        <f ca="1">SUM(AG130:AG133)</f>
        <v>#VALUE!</v>
      </c>
      <c r="AH135" s="61" t="e" vm="2">
        <f ca="1">SUM(AH130:AH133)</f>
        <v>#VALUE!</v>
      </c>
      <c r="AI135" s="61" t="e" vm="2">
        <f ca="1">SUM(AI130:AI133)</f>
        <v>#VALUE!</v>
      </c>
      <c r="AJ135" s="159">
        <f ca="1">IFERROR(AI135/(AG135+AH135),0)</f>
        <v>0</v>
      </c>
      <c r="AK135" s="64" t="e" vm="2">
        <f ca="1">SUM(AK130:AK133)</f>
        <v>#VALUE!</v>
      </c>
      <c r="AL135" s="64">
        <f ca="1">IFERROR(AK135/(AG135+AH135),0)</f>
        <v>0</v>
      </c>
      <c r="AM135" s="61" t="e" vm="2">
        <f ca="1">SUM(AM130:AM133)</f>
        <v>#VALUE!</v>
      </c>
      <c r="AN135" s="61" t="e" vm="2">
        <f ca="1">SUM(AN130:AN133)</f>
        <v>#VALUE!</v>
      </c>
      <c r="AO135" s="61" t="e" vm="2">
        <f ca="1">SUM(AO130:AO133)</f>
        <v>#VALUE!</v>
      </c>
      <c r="AP135" s="159">
        <f ca="1">IFERROR(AO135/(AM135+AN135),0)</f>
        <v>0</v>
      </c>
      <c r="AQ135" s="64" t="e" vm="2">
        <f ca="1">SUM(AQ130:AQ133)</f>
        <v>#VALUE!</v>
      </c>
      <c r="AR135" s="64">
        <f ca="1">IFERROR(AQ135/(AM135+AN135),0)</f>
        <v>0</v>
      </c>
      <c r="AS135" s="61" t="e" vm="2">
        <f ca="1">SUM(AS130:AS133)</f>
        <v>#VALUE!</v>
      </c>
      <c r="AT135" s="61" t="e" vm="2">
        <f ca="1">SUM(AT130:AT133)</f>
        <v>#VALUE!</v>
      </c>
      <c r="AU135" s="61" t="e" vm="2">
        <f ca="1">SUM(AU130:AU133)</f>
        <v>#VALUE!</v>
      </c>
      <c r="AV135" s="159">
        <f ca="1">IFERROR(AU135/(AS135+AT135),0)</f>
        <v>0</v>
      </c>
      <c r="AW135" s="64" t="e" vm="2">
        <f ca="1">SUM(AW130:AW133)</f>
        <v>#VALUE!</v>
      </c>
      <c r="AX135" s="64">
        <f ca="1">IFERROR(AW135/(AS135+AT135),0)</f>
        <v>0</v>
      </c>
      <c r="AY135" s="61" t="e" vm="2">
        <f ca="1">SUM(AY130:AY133)</f>
        <v>#VALUE!</v>
      </c>
      <c r="AZ135" s="61" t="e" vm="2">
        <f ca="1">SUM(AZ130:AZ133)</f>
        <v>#VALUE!</v>
      </c>
      <c r="BA135" s="61" t="e" vm="2">
        <f ca="1">SUM(BA130:BA133)</f>
        <v>#VALUE!</v>
      </c>
      <c r="BB135" s="159">
        <f ca="1">IFERROR(BA135/(AY135+AZ135),0)</f>
        <v>0</v>
      </c>
      <c r="BC135" s="64" t="e" vm="2">
        <f ca="1">SUM(BC130:BC133)</f>
        <v>#VALUE!</v>
      </c>
      <c r="BD135" s="64">
        <f ca="1">IFERROR(BC135/(AY135+AZ135),0)</f>
        <v>0</v>
      </c>
      <c r="BE135" s="61" t="e" vm="2">
        <f ca="1">SUM(BE130:BE133)</f>
        <v>#VALUE!</v>
      </c>
      <c r="BF135" s="61" t="e" vm="2">
        <f ca="1">SUM(BF130:BF133)</f>
        <v>#VALUE!</v>
      </c>
      <c r="BG135" s="61" t="e" vm="2">
        <f ca="1">SUM(BG130:BG133)</f>
        <v>#VALUE!</v>
      </c>
      <c r="BH135" s="159">
        <f ca="1">IFERROR(BG135/(BE135+BF135),0)</f>
        <v>0</v>
      </c>
      <c r="BI135" s="64" t="e" vm="2">
        <f ca="1">SUM(BI130:BI133)</f>
        <v>#VALUE!</v>
      </c>
      <c r="BJ135" s="64">
        <f ca="1">IFERROR(BI135/(BE135+BF135),0)</f>
        <v>0</v>
      </c>
      <c r="BK135" s="61" t="e" vm="2">
        <f ca="1">SUM(BK130:BK133)</f>
        <v>#VALUE!</v>
      </c>
      <c r="BL135" s="61" t="e" vm="2">
        <f ca="1">SUM(BL130:BL133)</f>
        <v>#VALUE!</v>
      </c>
      <c r="BM135" s="61" t="e" vm="2">
        <f ca="1">SUM(BM130:BM133)</f>
        <v>#VALUE!</v>
      </c>
      <c r="BN135" s="159">
        <f ca="1">IFERROR(BM135/(BK135+BL135),0)</f>
        <v>0</v>
      </c>
      <c r="BO135" s="64" t="e" vm="2">
        <f ca="1">SUM(BO130:BO133)</f>
        <v>#VALUE!</v>
      </c>
      <c r="BP135" s="64">
        <f ca="1">IFERROR(BO135/(BK135+BL135),0)</f>
        <v>0</v>
      </c>
    </row>
    <row r="136" spans="1:68" x14ac:dyDescent="0.3">
      <c r="R136" s="34"/>
    </row>
    <row r="138" spans="1:68" x14ac:dyDescent="0.3">
      <c r="B138" s="72" t="s">
        <v>54</v>
      </c>
      <c r="M138" s="34"/>
    </row>
    <row r="139" spans="1:68" s="6" customFormat="1" x14ac:dyDescent="0.3">
      <c r="C139" s="17"/>
      <c r="E139" s="5"/>
      <c r="F139" s="5"/>
      <c r="G139" s="5"/>
      <c r="H139" s="5"/>
      <c r="K139" s="5"/>
      <c r="L139" s="32"/>
      <c r="M139" s="5"/>
      <c r="N139" s="34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</row>
    <row r="142" spans="1:68" x14ac:dyDescent="0.3">
      <c r="D142" s="17"/>
    </row>
  </sheetData>
  <mergeCells count="49">
    <mergeCell ref="BE7:BF7"/>
    <mergeCell ref="BK7:BL7"/>
    <mergeCell ref="C7:D7"/>
    <mergeCell ref="I7:J7"/>
    <mergeCell ref="O7:P7"/>
    <mergeCell ref="U7:V7"/>
    <mergeCell ref="AA7:AB7"/>
    <mergeCell ref="AG7:AH7"/>
    <mergeCell ref="AG6:AH6"/>
    <mergeCell ref="AM6:AN6"/>
    <mergeCell ref="AS6:AT6"/>
    <mergeCell ref="AY6:AZ6"/>
    <mergeCell ref="AM7:AN7"/>
    <mergeCell ref="AS7:AT7"/>
    <mergeCell ref="AY7:AZ7"/>
    <mergeCell ref="BE6:BF6"/>
    <mergeCell ref="BK6:BL6"/>
    <mergeCell ref="AM5:AN5"/>
    <mergeCell ref="AS5:AT5"/>
    <mergeCell ref="AY5:AZ5"/>
    <mergeCell ref="BE5:BF5"/>
    <mergeCell ref="BK5:BL5"/>
    <mergeCell ref="C6:D6"/>
    <mergeCell ref="I6:J6"/>
    <mergeCell ref="O6:P6"/>
    <mergeCell ref="U6:V6"/>
    <mergeCell ref="AA6:AB6"/>
    <mergeCell ref="BE4:BJ4"/>
    <mergeCell ref="BK4:BP4"/>
    <mergeCell ref="A5:A8"/>
    <mergeCell ref="B5:B8"/>
    <mergeCell ref="C5:D5"/>
    <mergeCell ref="I5:J5"/>
    <mergeCell ref="O5:P5"/>
    <mergeCell ref="U5:V5"/>
    <mergeCell ref="AA5:AB5"/>
    <mergeCell ref="AG5:AH5"/>
    <mergeCell ref="U4:Z4"/>
    <mergeCell ref="AA4:AF4"/>
    <mergeCell ref="AG4:AL4"/>
    <mergeCell ref="AM4:AR4"/>
    <mergeCell ref="AS4:AX4"/>
    <mergeCell ref="AY4:BD4"/>
    <mergeCell ref="O4:T4"/>
    <mergeCell ref="A2:K2"/>
    <mergeCell ref="A3:B3"/>
    <mergeCell ref="A4:B4"/>
    <mergeCell ref="C4:H4"/>
    <mergeCell ref="I4:N4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98A0-4C22-4450-81A4-37F589F0E3B8}">
  <sheetPr>
    <pageSetUpPr fitToPage="1"/>
  </sheetPr>
  <dimension ref="A1:BP136"/>
  <sheetViews>
    <sheetView zoomScale="55" zoomScaleNormal="55" workbookViewId="0">
      <pane xSplit="2" ySplit="8" topLeftCell="G152" activePane="bottomRight" state="frozen"/>
      <selection pane="topRight" activeCell="G133" sqref="G133"/>
      <selection pane="bottomLeft" activeCell="G133" sqref="G133"/>
      <selection pane="bottomRight" activeCell="G133" sqref="G133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20.88671875" style="6" customWidth="1"/>
    <col min="4" max="4" width="19.6640625" style="6" customWidth="1"/>
    <col min="5" max="5" width="19.33203125" style="198" customWidth="1"/>
    <col min="6" max="6" width="16.109375" style="198" bestFit="1" customWidth="1"/>
    <col min="7" max="7" width="18.6640625" style="186" customWidth="1"/>
    <col min="8" max="8" width="17.44140625" style="186" customWidth="1"/>
    <col min="9" max="10" width="22.5546875" style="6" customWidth="1"/>
    <col min="11" max="11" width="20" style="198" customWidth="1"/>
    <col min="12" max="12" width="16.44140625" style="198" customWidth="1"/>
    <col min="13" max="13" width="19.109375" style="186" customWidth="1"/>
    <col min="14" max="14" width="19.33203125" style="186" customWidth="1"/>
    <col min="15" max="16" width="20.33203125" style="5" bestFit="1" customWidth="1"/>
    <col min="17" max="17" width="16.6640625" style="198" customWidth="1"/>
    <col min="18" max="18" width="14.33203125" style="198" bestFit="1" customWidth="1"/>
    <col min="19" max="19" width="18.6640625" style="186" customWidth="1"/>
    <col min="20" max="20" width="17.5546875" style="186" customWidth="1"/>
    <col min="21" max="22" width="20.33203125" style="5" bestFit="1" customWidth="1"/>
    <col min="23" max="23" width="20.33203125" style="198" bestFit="1" customWidth="1"/>
    <col min="24" max="24" width="16" style="198" bestFit="1" customWidth="1"/>
    <col min="25" max="25" width="17.33203125" style="186" customWidth="1"/>
    <col min="26" max="26" width="15.6640625" style="186" customWidth="1"/>
    <col min="27" max="28" width="20.33203125" style="5" bestFit="1" customWidth="1"/>
    <col min="29" max="29" width="20.33203125" style="198" bestFit="1" customWidth="1"/>
    <col min="30" max="30" width="14.33203125" style="198" customWidth="1"/>
    <col min="31" max="31" width="17.33203125" style="186" customWidth="1"/>
    <col min="32" max="32" width="15.6640625" style="186" customWidth="1"/>
    <col min="33" max="34" width="20.33203125" style="5" bestFit="1" customWidth="1"/>
    <col min="35" max="35" width="18.88671875" style="198" bestFit="1" customWidth="1"/>
    <col min="36" max="36" width="14.33203125" style="198" customWidth="1"/>
    <col min="37" max="37" width="17.33203125" style="186" customWidth="1"/>
    <col min="38" max="38" width="15.6640625" style="186" customWidth="1"/>
    <col min="39" max="40" width="20.33203125" style="5" bestFit="1" customWidth="1"/>
    <col min="41" max="41" width="16.6640625" style="198" customWidth="1"/>
    <col min="42" max="42" width="14.33203125" style="198" customWidth="1"/>
    <col min="43" max="43" width="17.33203125" style="186" customWidth="1"/>
    <col min="44" max="44" width="15.6640625" style="186" customWidth="1"/>
    <col min="45" max="46" width="20.33203125" style="5" bestFit="1" customWidth="1"/>
    <col min="47" max="47" width="16.6640625" style="198" customWidth="1"/>
    <col min="48" max="48" width="14.33203125" style="198" customWidth="1"/>
    <col min="49" max="49" width="17.33203125" style="186" customWidth="1"/>
    <col min="50" max="50" width="15.6640625" style="186" customWidth="1"/>
    <col min="51" max="52" width="20.33203125" style="5" bestFit="1" customWidth="1"/>
    <col min="53" max="53" width="16.6640625" style="198" customWidth="1"/>
    <col min="54" max="54" width="14.33203125" style="198" customWidth="1"/>
    <col min="55" max="55" width="17.33203125" style="186" customWidth="1"/>
    <col min="56" max="56" width="15.6640625" style="186" customWidth="1"/>
    <col min="57" max="58" width="20.33203125" style="5" bestFit="1" customWidth="1"/>
    <col min="59" max="59" width="16.6640625" style="198" customWidth="1"/>
    <col min="60" max="60" width="14.33203125" style="198" customWidth="1"/>
    <col min="61" max="61" width="17.33203125" style="186" customWidth="1"/>
    <col min="62" max="62" width="15.6640625" style="186" customWidth="1"/>
    <col min="63" max="64" width="20.33203125" style="5" bestFit="1" customWidth="1"/>
    <col min="65" max="65" width="16.6640625" style="198" customWidth="1"/>
    <col min="66" max="66" width="14.33203125" style="198" customWidth="1"/>
    <col min="67" max="67" width="17.33203125" style="186" customWidth="1"/>
    <col min="68" max="68" width="15.6640625" style="186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44.25" customHeight="1" thickBot="1" x14ac:dyDescent="0.35">
      <c r="A1" s="1" t="s">
        <v>0</v>
      </c>
      <c r="B1" s="2"/>
      <c r="C1" s="3"/>
      <c r="D1" s="3"/>
      <c r="E1" s="197"/>
      <c r="F1" s="197"/>
      <c r="G1" s="171"/>
      <c r="H1" s="171"/>
      <c r="I1" s="3"/>
      <c r="J1" s="3"/>
      <c r="K1" s="197"/>
      <c r="L1" s="197"/>
      <c r="M1" s="171"/>
      <c r="N1" s="171"/>
      <c r="Q1" s="197"/>
      <c r="R1" s="197"/>
      <c r="S1" s="171"/>
      <c r="T1" s="171"/>
      <c r="W1" s="197"/>
      <c r="X1" s="197"/>
      <c r="Y1" s="171"/>
      <c r="Z1" s="171"/>
      <c r="AC1" s="197"/>
      <c r="AD1" s="197"/>
      <c r="AE1" s="171"/>
      <c r="AF1" s="171"/>
      <c r="AI1" s="197"/>
      <c r="AJ1" s="197"/>
      <c r="AK1" s="171"/>
      <c r="AL1" s="171"/>
      <c r="AO1" s="197"/>
      <c r="AP1" s="197"/>
      <c r="AQ1" s="171"/>
      <c r="AR1" s="171"/>
      <c r="AU1" s="197"/>
      <c r="AV1" s="197"/>
      <c r="AW1" s="171"/>
      <c r="AX1" s="171"/>
      <c r="BA1" s="197"/>
      <c r="BB1" s="197"/>
      <c r="BC1" s="171"/>
      <c r="BD1" s="171"/>
      <c r="BG1" s="197"/>
      <c r="BH1" s="197"/>
      <c r="BI1" s="171"/>
      <c r="BJ1" s="171"/>
      <c r="BM1" s="197"/>
      <c r="BN1" s="197"/>
      <c r="BO1" s="171"/>
      <c r="BP1" s="171"/>
    </row>
    <row r="2" spans="1:68" ht="111" customHeight="1" thickBot="1" x14ac:dyDescent="0.35">
      <c r="A2" s="275" t="s">
        <v>1</v>
      </c>
      <c r="B2" s="276"/>
      <c r="C2" s="277"/>
      <c r="D2" s="277"/>
      <c r="E2" s="277"/>
      <c r="F2" s="277"/>
      <c r="G2" s="277"/>
      <c r="H2" s="277"/>
      <c r="I2" s="277"/>
      <c r="J2" s="277"/>
      <c r="K2" s="278"/>
      <c r="L2" s="203"/>
    </row>
    <row r="3" spans="1:68" ht="37.5" customHeight="1" thickBot="1" x14ac:dyDescent="0.35">
      <c r="A3" s="255" t="s">
        <v>55</v>
      </c>
      <c r="B3" s="256"/>
      <c r="C3" s="143"/>
      <c r="D3" s="143"/>
      <c r="E3" s="202"/>
      <c r="F3" s="202"/>
      <c r="G3" s="172"/>
      <c r="H3" s="172"/>
      <c r="I3" s="143"/>
      <c r="J3" s="143"/>
      <c r="K3" s="204"/>
    </row>
    <row r="4" spans="1:68" ht="18" x14ac:dyDescent="0.3">
      <c r="A4" s="257" t="s">
        <v>3</v>
      </c>
      <c r="B4" s="258"/>
      <c r="C4" s="249" t="s">
        <v>4</v>
      </c>
      <c r="D4" s="249"/>
      <c r="E4" s="249"/>
      <c r="F4" s="249"/>
      <c r="G4" s="249"/>
      <c r="H4" s="250"/>
      <c r="I4" s="248" t="s">
        <v>5</v>
      </c>
      <c r="J4" s="249"/>
      <c r="K4" s="249"/>
      <c r="L4" s="249"/>
      <c r="M4" s="249"/>
      <c r="N4" s="250"/>
      <c r="O4" s="248" t="s">
        <v>6</v>
      </c>
      <c r="P4" s="249"/>
      <c r="Q4" s="249"/>
      <c r="R4" s="249"/>
      <c r="S4" s="249"/>
      <c r="T4" s="250"/>
      <c r="U4" s="248" t="s">
        <v>7</v>
      </c>
      <c r="V4" s="249"/>
      <c r="W4" s="249"/>
      <c r="X4" s="249"/>
      <c r="Y4" s="249"/>
      <c r="Z4" s="250"/>
      <c r="AA4" s="248" t="s">
        <v>8</v>
      </c>
      <c r="AB4" s="249"/>
      <c r="AC4" s="266"/>
      <c r="AD4" s="249"/>
      <c r="AE4" s="249"/>
      <c r="AF4" s="250"/>
      <c r="AG4" s="248" t="s">
        <v>9</v>
      </c>
      <c r="AH4" s="249"/>
      <c r="AI4" s="249"/>
      <c r="AJ4" s="249"/>
      <c r="AK4" s="249"/>
      <c r="AL4" s="250"/>
      <c r="AM4" s="248" t="s">
        <v>10</v>
      </c>
      <c r="AN4" s="249"/>
      <c r="AO4" s="249"/>
      <c r="AP4" s="249"/>
      <c r="AQ4" s="249"/>
      <c r="AR4" s="250"/>
      <c r="AS4" s="248" t="s">
        <v>11</v>
      </c>
      <c r="AT4" s="249"/>
      <c r="AU4" s="249"/>
      <c r="AV4" s="249"/>
      <c r="AW4" s="249"/>
      <c r="AX4" s="250"/>
      <c r="AY4" s="248" t="s">
        <v>12</v>
      </c>
      <c r="AZ4" s="249"/>
      <c r="BA4" s="249"/>
      <c r="BB4" s="249"/>
      <c r="BC4" s="249"/>
      <c r="BD4" s="250"/>
      <c r="BE4" s="248" t="s">
        <v>13</v>
      </c>
      <c r="BF4" s="249"/>
      <c r="BG4" s="249"/>
      <c r="BH4" s="249"/>
      <c r="BI4" s="249"/>
      <c r="BJ4" s="250"/>
      <c r="BK4" s="248" t="s">
        <v>56</v>
      </c>
      <c r="BL4" s="249"/>
      <c r="BM4" s="249"/>
      <c r="BN4" s="249"/>
      <c r="BO4" s="249"/>
      <c r="BP4" s="250"/>
    </row>
    <row r="5" spans="1:68" ht="30.6" customHeight="1" x14ac:dyDescent="0.3">
      <c r="A5" s="259" t="s">
        <v>15</v>
      </c>
      <c r="B5" s="262" t="s">
        <v>16</v>
      </c>
      <c r="C5" s="264" t="s">
        <v>17</v>
      </c>
      <c r="D5" s="264"/>
      <c r="E5" s="199">
        <f>E6+E7</f>
        <v>1740.5748800000001</v>
      </c>
      <c r="F5" s="200"/>
      <c r="G5" s="173"/>
      <c r="H5" s="174"/>
      <c r="I5" s="265" t="s">
        <v>17</v>
      </c>
      <c r="J5" s="264"/>
      <c r="K5" s="199">
        <f>K6+K7</f>
        <v>1346.8590300000003</v>
      </c>
      <c r="L5" s="200"/>
      <c r="M5" s="173"/>
      <c r="N5" s="174"/>
      <c r="O5" s="265" t="s">
        <v>17</v>
      </c>
      <c r="P5" s="264"/>
      <c r="Q5" s="199">
        <f>Q6+Q7</f>
        <v>4119</v>
      </c>
      <c r="R5" s="200"/>
      <c r="S5" s="173"/>
      <c r="T5" s="174"/>
      <c r="U5" s="265" t="s">
        <v>17</v>
      </c>
      <c r="V5" s="264"/>
      <c r="W5" s="199">
        <f>W6+W7</f>
        <v>365.45600000000002</v>
      </c>
      <c r="X5" s="200"/>
      <c r="Y5" s="173"/>
      <c r="Z5" s="174"/>
      <c r="AA5" s="265" t="s">
        <v>17</v>
      </c>
      <c r="AB5" s="264"/>
      <c r="AC5" s="207">
        <f>AC6+AC7</f>
        <v>221.90100000000001</v>
      </c>
      <c r="AD5" s="200"/>
      <c r="AE5" s="173"/>
      <c r="AF5" s="174"/>
      <c r="AG5" s="265" t="s">
        <v>17</v>
      </c>
      <c r="AH5" s="264"/>
      <c r="AI5" s="199">
        <f>AI6+AI7</f>
        <v>297.76800000000003</v>
      </c>
      <c r="AJ5" s="200"/>
      <c r="AK5" s="173"/>
      <c r="AL5" s="174"/>
      <c r="AM5" s="265" t="s">
        <v>17</v>
      </c>
      <c r="AN5" s="264"/>
      <c r="AO5" s="199">
        <f>AO6+AO7</f>
        <v>0</v>
      </c>
      <c r="AP5" s="200"/>
      <c r="AQ5" s="173"/>
      <c r="AR5" s="174"/>
      <c r="AS5" s="265" t="s">
        <v>17</v>
      </c>
      <c r="AT5" s="264"/>
      <c r="AU5" s="199">
        <f>AU6+AU7</f>
        <v>0</v>
      </c>
      <c r="AV5" s="200"/>
      <c r="AW5" s="173"/>
      <c r="AX5" s="174"/>
      <c r="AY5" s="265" t="s">
        <v>17</v>
      </c>
      <c r="AZ5" s="264"/>
      <c r="BA5" s="199">
        <f>BA6+BA7</f>
        <v>0</v>
      </c>
      <c r="BB5" s="200"/>
      <c r="BC5" s="173"/>
      <c r="BD5" s="174"/>
      <c r="BE5" s="265" t="s">
        <v>17</v>
      </c>
      <c r="BF5" s="264"/>
      <c r="BG5" s="199">
        <f>BG6+BG7</f>
        <v>6.8680000000000003</v>
      </c>
      <c r="BH5" s="200"/>
      <c r="BI5" s="173"/>
      <c r="BJ5" s="174"/>
      <c r="BK5" s="265" t="s">
        <v>17</v>
      </c>
      <c r="BL5" s="264"/>
      <c r="BM5" s="199">
        <f>E5+K5+Q5+W5+AC5+AI5+AO5+AU5+BA5+BG5</f>
        <v>8098.426910000001</v>
      </c>
      <c r="BN5" s="200"/>
      <c r="BO5" s="173"/>
      <c r="BP5" s="174"/>
    </row>
    <row r="6" spans="1:68" ht="18.75" customHeight="1" x14ac:dyDescent="0.3">
      <c r="A6" s="260"/>
      <c r="B6" s="263"/>
      <c r="C6" s="267" t="s">
        <v>18</v>
      </c>
      <c r="D6" s="268"/>
      <c r="E6" s="201">
        <v>191.64953000000003</v>
      </c>
      <c r="F6" s="201"/>
      <c r="G6" s="175"/>
      <c r="H6" s="176"/>
      <c r="I6" s="269" t="s">
        <v>18</v>
      </c>
      <c r="J6" s="268"/>
      <c r="K6" s="201">
        <v>124.65163</v>
      </c>
      <c r="L6" s="201"/>
      <c r="M6" s="175"/>
      <c r="N6" s="176"/>
      <c r="O6" s="269" t="s">
        <v>18</v>
      </c>
      <c r="P6" s="268"/>
      <c r="Q6" s="201">
        <v>345</v>
      </c>
      <c r="R6" s="201"/>
      <c r="S6" s="175"/>
      <c r="T6" s="176"/>
      <c r="U6" s="269" t="s">
        <v>18</v>
      </c>
      <c r="V6" s="268"/>
      <c r="W6" s="205">
        <v>128.96899999999999</v>
      </c>
      <c r="X6" s="201"/>
      <c r="Y6" s="175"/>
      <c r="Z6" s="176"/>
      <c r="AA6" s="269" t="s">
        <v>18</v>
      </c>
      <c r="AB6" s="268"/>
      <c r="AC6" s="205">
        <v>83.628</v>
      </c>
      <c r="AD6" s="201"/>
      <c r="AE6" s="175"/>
      <c r="AF6" s="176"/>
      <c r="AG6" s="269" t="s">
        <v>18</v>
      </c>
      <c r="AH6" s="268"/>
      <c r="AI6" s="205">
        <v>126.392</v>
      </c>
      <c r="AJ6" s="201"/>
      <c r="AK6" s="175"/>
      <c r="AL6" s="176"/>
      <c r="AM6" s="265" t="s">
        <v>18</v>
      </c>
      <c r="AN6" s="264"/>
      <c r="AO6" s="201">
        <v>0</v>
      </c>
      <c r="AP6" s="201"/>
      <c r="AQ6" s="175"/>
      <c r="AR6" s="176"/>
      <c r="AS6" s="265" t="s">
        <v>18</v>
      </c>
      <c r="AT6" s="264"/>
      <c r="AU6" s="201">
        <v>0</v>
      </c>
      <c r="AV6" s="201"/>
      <c r="AW6" s="175"/>
      <c r="AX6" s="176"/>
      <c r="AY6" s="265" t="s">
        <v>18</v>
      </c>
      <c r="AZ6" s="264"/>
      <c r="BA6" s="201">
        <v>0</v>
      </c>
      <c r="BB6" s="201"/>
      <c r="BC6" s="175"/>
      <c r="BD6" s="176"/>
      <c r="BE6" s="269" t="s">
        <v>18</v>
      </c>
      <c r="BF6" s="268"/>
      <c r="BG6" s="205">
        <v>6.8680000000000003</v>
      </c>
      <c r="BH6" s="201"/>
      <c r="BI6" s="175"/>
      <c r="BJ6" s="176"/>
      <c r="BK6" s="265" t="s">
        <v>18</v>
      </c>
      <c r="BL6" s="264"/>
      <c r="BM6" s="199">
        <f>E6+K6+Q6+W6+AC6+AI6+AO6+AU6+BA6+BG6</f>
        <v>1007.1581600000001</v>
      </c>
      <c r="BN6" s="201"/>
      <c r="BO6" s="175"/>
      <c r="BP6" s="176"/>
    </row>
    <row r="7" spans="1:68" ht="16.2" thickBot="1" x14ac:dyDescent="0.35">
      <c r="A7" s="260"/>
      <c r="B7" s="263"/>
      <c r="C7" s="272" t="s">
        <v>19</v>
      </c>
      <c r="D7" s="271"/>
      <c r="E7" s="199">
        <v>1548.9253500000002</v>
      </c>
      <c r="F7" s="199"/>
      <c r="G7" s="177"/>
      <c r="H7" s="178"/>
      <c r="I7" s="270" t="s">
        <v>19</v>
      </c>
      <c r="J7" s="271"/>
      <c r="K7" s="199">
        <v>1222.2074000000002</v>
      </c>
      <c r="L7" s="199"/>
      <c r="M7" s="177"/>
      <c r="N7" s="178"/>
      <c r="O7" s="270" t="s">
        <v>19</v>
      </c>
      <c r="P7" s="271"/>
      <c r="Q7" s="199">
        <v>3774</v>
      </c>
      <c r="R7" s="199"/>
      <c r="S7" s="177"/>
      <c r="T7" s="178"/>
      <c r="U7" s="270" t="s">
        <v>19</v>
      </c>
      <c r="V7" s="271"/>
      <c r="W7" s="206">
        <v>236.48699999999999</v>
      </c>
      <c r="X7" s="199"/>
      <c r="Y7" s="177"/>
      <c r="Z7" s="178"/>
      <c r="AA7" s="270" t="s">
        <v>19</v>
      </c>
      <c r="AB7" s="271"/>
      <c r="AC7" s="206">
        <v>138.273</v>
      </c>
      <c r="AD7" s="199"/>
      <c r="AE7" s="177"/>
      <c r="AF7" s="178"/>
      <c r="AG7" s="270" t="s">
        <v>19</v>
      </c>
      <c r="AH7" s="271"/>
      <c r="AI7" s="206">
        <v>171.376</v>
      </c>
      <c r="AJ7" s="199"/>
      <c r="AK7" s="177"/>
      <c r="AL7" s="178"/>
      <c r="AM7" s="273" t="s">
        <v>19</v>
      </c>
      <c r="AN7" s="274"/>
      <c r="AO7" s="199">
        <v>0</v>
      </c>
      <c r="AP7" s="199"/>
      <c r="AQ7" s="177"/>
      <c r="AR7" s="178"/>
      <c r="AS7" s="273" t="s">
        <v>19</v>
      </c>
      <c r="AT7" s="274"/>
      <c r="AU7" s="199">
        <v>0</v>
      </c>
      <c r="AV7" s="199"/>
      <c r="AW7" s="177"/>
      <c r="AX7" s="178"/>
      <c r="AY7" s="273" t="s">
        <v>19</v>
      </c>
      <c r="AZ7" s="274"/>
      <c r="BA7" s="199">
        <v>0</v>
      </c>
      <c r="BB7" s="199"/>
      <c r="BC7" s="177"/>
      <c r="BD7" s="178"/>
      <c r="BE7" s="270" t="s">
        <v>19</v>
      </c>
      <c r="BF7" s="271"/>
      <c r="BG7" s="206">
        <v>0</v>
      </c>
      <c r="BH7" s="199"/>
      <c r="BI7" s="177"/>
      <c r="BJ7" s="178"/>
      <c r="BK7" s="273" t="s">
        <v>19</v>
      </c>
      <c r="BL7" s="274"/>
      <c r="BM7" s="199">
        <f>E7+K7+Q7+W7+AC7+AI7+AO7+AU7+BA7+BG7</f>
        <v>7091.2687500000011</v>
      </c>
      <c r="BN7" s="199"/>
      <c r="BO7" s="177"/>
      <c r="BP7" s="178"/>
    </row>
    <row r="8" spans="1:68" s="7" customFormat="1" ht="94.5" customHeight="1" thickBot="1" x14ac:dyDescent="0.35">
      <c r="A8" s="261"/>
      <c r="B8" s="263"/>
      <c r="C8" s="76" t="s">
        <v>20</v>
      </c>
      <c r="D8" s="77" t="s">
        <v>21</v>
      </c>
      <c r="E8" s="170" t="s">
        <v>22</v>
      </c>
      <c r="F8" s="170" t="s">
        <v>23</v>
      </c>
      <c r="G8" s="179" t="s">
        <v>24</v>
      </c>
      <c r="H8" s="180" t="s">
        <v>25</v>
      </c>
      <c r="I8" s="76" t="s">
        <v>20</v>
      </c>
      <c r="J8" s="77" t="s">
        <v>21</v>
      </c>
      <c r="K8" s="170" t="s">
        <v>22</v>
      </c>
      <c r="L8" s="170" t="s">
        <v>23</v>
      </c>
      <c r="M8" s="179" t="s">
        <v>24</v>
      </c>
      <c r="N8" s="180" t="s">
        <v>25</v>
      </c>
      <c r="O8" s="76" t="s">
        <v>20</v>
      </c>
      <c r="P8" s="77" t="s">
        <v>21</v>
      </c>
      <c r="Q8" s="170" t="s">
        <v>22</v>
      </c>
      <c r="R8" s="170" t="s">
        <v>23</v>
      </c>
      <c r="S8" s="179" t="s">
        <v>24</v>
      </c>
      <c r="T8" s="180" t="s">
        <v>25</v>
      </c>
      <c r="U8" s="76" t="s">
        <v>20</v>
      </c>
      <c r="V8" s="77" t="s">
        <v>21</v>
      </c>
      <c r="W8" s="170" t="s">
        <v>22</v>
      </c>
      <c r="X8" s="170" t="s">
        <v>23</v>
      </c>
      <c r="Y8" s="179" t="s">
        <v>24</v>
      </c>
      <c r="Z8" s="180" t="s">
        <v>25</v>
      </c>
      <c r="AA8" s="76" t="s">
        <v>20</v>
      </c>
      <c r="AB8" s="77" t="s">
        <v>21</v>
      </c>
      <c r="AC8" s="170" t="s">
        <v>22</v>
      </c>
      <c r="AD8" s="170" t="s">
        <v>23</v>
      </c>
      <c r="AE8" s="179" t="s">
        <v>24</v>
      </c>
      <c r="AF8" s="180" t="s">
        <v>25</v>
      </c>
      <c r="AG8" s="76" t="s">
        <v>20</v>
      </c>
      <c r="AH8" s="77" t="s">
        <v>21</v>
      </c>
      <c r="AI8" s="170" t="s">
        <v>22</v>
      </c>
      <c r="AJ8" s="170" t="s">
        <v>23</v>
      </c>
      <c r="AK8" s="179" t="s">
        <v>24</v>
      </c>
      <c r="AL8" s="180" t="s">
        <v>25</v>
      </c>
      <c r="AM8" s="76" t="s">
        <v>20</v>
      </c>
      <c r="AN8" s="77" t="s">
        <v>21</v>
      </c>
      <c r="AO8" s="170" t="s">
        <v>22</v>
      </c>
      <c r="AP8" s="170" t="s">
        <v>23</v>
      </c>
      <c r="AQ8" s="179" t="s">
        <v>24</v>
      </c>
      <c r="AR8" s="180" t="s">
        <v>25</v>
      </c>
      <c r="AS8" s="76" t="s">
        <v>20</v>
      </c>
      <c r="AT8" s="77" t="s">
        <v>21</v>
      </c>
      <c r="AU8" s="170" t="s">
        <v>22</v>
      </c>
      <c r="AV8" s="170" t="s">
        <v>23</v>
      </c>
      <c r="AW8" s="179" t="s">
        <v>24</v>
      </c>
      <c r="AX8" s="180" t="s">
        <v>25</v>
      </c>
      <c r="AY8" s="76" t="s">
        <v>20</v>
      </c>
      <c r="AZ8" s="77" t="s">
        <v>21</v>
      </c>
      <c r="BA8" s="170" t="s">
        <v>22</v>
      </c>
      <c r="BB8" s="170" t="s">
        <v>23</v>
      </c>
      <c r="BC8" s="179" t="s">
        <v>24</v>
      </c>
      <c r="BD8" s="180" t="s">
        <v>25</v>
      </c>
      <c r="BE8" s="76" t="s">
        <v>20</v>
      </c>
      <c r="BF8" s="77" t="s">
        <v>21</v>
      </c>
      <c r="BG8" s="170" t="s">
        <v>22</v>
      </c>
      <c r="BH8" s="170" t="s">
        <v>23</v>
      </c>
      <c r="BI8" s="179" t="s">
        <v>24</v>
      </c>
      <c r="BJ8" s="180" t="s">
        <v>25</v>
      </c>
      <c r="BK8" s="76" t="s">
        <v>20</v>
      </c>
      <c r="BL8" s="77" t="s">
        <v>21</v>
      </c>
      <c r="BM8" s="170" t="s">
        <v>22</v>
      </c>
      <c r="BN8" s="170" t="s">
        <v>23</v>
      </c>
      <c r="BO8" s="179" t="s">
        <v>24</v>
      </c>
      <c r="BP8" s="180" t="s">
        <v>25</v>
      </c>
    </row>
    <row r="9" spans="1:68" s="8" customFormat="1" ht="36" customHeight="1" x14ac:dyDescent="0.3">
      <c r="A9" s="153">
        <v>1</v>
      </c>
      <c r="B9" s="141" t="s">
        <v>26</v>
      </c>
      <c r="C9" s="121">
        <f>SUM(C10:C14)</f>
        <v>0</v>
      </c>
      <c r="D9" s="74">
        <f>SUM(D10:D14)</f>
        <v>0</v>
      </c>
      <c r="E9" s="74">
        <f>SUM(E10:E13)</f>
        <v>0</v>
      </c>
      <c r="F9" s="74">
        <f>IFERROR(E9/(C9+D9),0)</f>
        <v>0</v>
      </c>
      <c r="G9" s="181">
        <f>SUM(G10:G14)</f>
        <v>0</v>
      </c>
      <c r="H9" s="182">
        <f>IFERROR(G9/(C9+D9),0)</f>
        <v>0</v>
      </c>
      <c r="I9" s="121">
        <f>SUM(I10:I14)</f>
        <v>0</v>
      </c>
      <c r="J9" s="74">
        <f>SUM(J10:J14)</f>
        <v>0</v>
      </c>
      <c r="K9" s="74">
        <f>SUM(K10:K13)</f>
        <v>0</v>
      </c>
      <c r="L9" s="74">
        <f>IFERROR(K9/(I9+J9),0)</f>
        <v>0</v>
      </c>
      <c r="M9" s="181">
        <f>SUM(M10:M14)</f>
        <v>0</v>
      </c>
      <c r="N9" s="182">
        <f>IFERROR(M9/(I9+J9),0)</f>
        <v>0</v>
      </c>
      <c r="O9" s="121">
        <f>SUM(O10:O14)</f>
        <v>0</v>
      </c>
      <c r="P9" s="74">
        <f>SUM(P10:P14)</f>
        <v>0</v>
      </c>
      <c r="Q9" s="74">
        <f>SUM(Q10:Q14)</f>
        <v>0</v>
      </c>
      <c r="R9" s="74">
        <f>IFERROR(Q9/(O9+P9),0)</f>
        <v>0</v>
      </c>
      <c r="S9" s="181">
        <f>SUM(S10:S14)</f>
        <v>0</v>
      </c>
      <c r="T9" s="182">
        <f>IFERROR(S9/(O9+P9),0)</f>
        <v>0</v>
      </c>
      <c r="U9" s="121">
        <f>SUM(U10:U14)</f>
        <v>1</v>
      </c>
      <c r="V9" s="74">
        <f>SUM(V10:V14)</f>
        <v>0</v>
      </c>
      <c r="W9" s="74">
        <f>SUM(W10:W13)</f>
        <v>5765476</v>
      </c>
      <c r="X9" s="74">
        <f>IFERROR(W9/(U9+V9),0)</f>
        <v>5765476</v>
      </c>
      <c r="Y9" s="181">
        <f>SUM(Y10:Y14)</f>
        <v>11477.02</v>
      </c>
      <c r="Z9" s="182">
        <f>IFERROR(Y9/(U9+V9),0)</f>
        <v>11477.02</v>
      </c>
      <c r="AA9" s="121">
        <f>SUM(AA10:AA14)</f>
        <v>0</v>
      </c>
      <c r="AB9" s="74">
        <f>SUM(AB10:AB14)</f>
        <v>0</v>
      </c>
      <c r="AC9" s="74">
        <f>SUM(AC10:AC13)</f>
        <v>0</v>
      </c>
      <c r="AD9" s="74">
        <f>IFERROR(AC9/(AA9+AB9),0)</f>
        <v>0</v>
      </c>
      <c r="AE9" s="181">
        <f>SUM(AE10:AE14)</f>
        <v>0</v>
      </c>
      <c r="AF9" s="182">
        <f>IFERROR(AE9/(AA9+AB9),0)</f>
        <v>0</v>
      </c>
      <c r="AG9" s="121">
        <f>SUM(AG10:AG14)</f>
        <v>0</v>
      </c>
      <c r="AH9" s="74">
        <f>SUM(AH10:AH14)</f>
        <v>0</v>
      </c>
      <c r="AI9" s="74">
        <f>SUM(AI10:AI13)</f>
        <v>0</v>
      </c>
      <c r="AJ9" s="74">
        <f>IFERROR(AI9/(AG9+AH9),0)</f>
        <v>0</v>
      </c>
      <c r="AK9" s="181">
        <f>SUM(AK10:AK14)</f>
        <v>0</v>
      </c>
      <c r="AL9" s="182">
        <f>IFERROR(AK9/(AG9+AH9),0)</f>
        <v>0</v>
      </c>
      <c r="AM9" s="121">
        <f>SUM(AM10:AM14)</f>
        <v>0</v>
      </c>
      <c r="AN9" s="74">
        <f>SUM(AN10:AN14)</f>
        <v>0</v>
      </c>
      <c r="AO9" s="74">
        <f>SUM(AO10:AO13)</f>
        <v>0</v>
      </c>
      <c r="AP9" s="74">
        <f>IFERROR(AO9/(AM9+AN9),0)</f>
        <v>0</v>
      </c>
      <c r="AQ9" s="181">
        <f>SUM(AQ10:AQ14)</f>
        <v>0</v>
      </c>
      <c r="AR9" s="182">
        <f t="shared" ref="AR9:AR40" si="0">IFERROR(AQ9/(AM9+AN9),0)</f>
        <v>0</v>
      </c>
      <c r="AS9" s="121">
        <f>SUM(AS10:AS14)</f>
        <v>0</v>
      </c>
      <c r="AT9" s="74">
        <f>SUM(AT10:AT14)</f>
        <v>0</v>
      </c>
      <c r="AU9" s="74">
        <f>SUM(AU10:AU13)</f>
        <v>0</v>
      </c>
      <c r="AV9" s="74">
        <f>IFERROR(AU9/(AS9+AT9),0)</f>
        <v>0</v>
      </c>
      <c r="AW9" s="181">
        <f>SUM(AW10:AW14)</f>
        <v>0</v>
      </c>
      <c r="AX9" s="182">
        <f>IFERROR(AW9/(AS9+AT9),0)</f>
        <v>0</v>
      </c>
      <c r="AY9" s="121">
        <f>SUM(AY10:AY14)</f>
        <v>0</v>
      </c>
      <c r="AZ9" s="74">
        <f>SUM(AZ10:AZ14)</f>
        <v>0</v>
      </c>
      <c r="BA9" s="74">
        <f>SUM(BA10:BA13)</f>
        <v>0</v>
      </c>
      <c r="BB9" s="74">
        <f>IFERROR(BA9/(AY9+AZ9),0)</f>
        <v>0</v>
      </c>
      <c r="BC9" s="181">
        <f>SUM(BC10:BC14)</f>
        <v>0</v>
      </c>
      <c r="BD9" s="182">
        <f>IFERROR(BC9/(AY9+AZ9),0)</f>
        <v>0</v>
      </c>
      <c r="BE9" s="121">
        <f>SUM(BE10:BE14)</f>
        <v>0</v>
      </c>
      <c r="BF9" s="74">
        <f>SUM(BF10:BF14)</f>
        <v>0</v>
      </c>
      <c r="BG9" s="74">
        <f>SUM(BG10:BG13)</f>
        <v>0</v>
      </c>
      <c r="BH9" s="74">
        <f>IFERROR(BG9/(BE9+BF9),0)</f>
        <v>0</v>
      </c>
      <c r="BI9" s="181">
        <f>SUM(BI10:BI14)</f>
        <v>0</v>
      </c>
      <c r="BJ9" s="182">
        <f>IFERROR(BI9/(BE9+BF9),0)</f>
        <v>0</v>
      </c>
      <c r="BK9" s="121">
        <f>SUM(BK10:BK14)</f>
        <v>1</v>
      </c>
      <c r="BL9" s="74">
        <f>SUM(BL10:BL14)</f>
        <v>0</v>
      </c>
      <c r="BM9" s="74">
        <f>SUM(BM10:BM13)</f>
        <v>5765476</v>
      </c>
      <c r="BN9" s="74">
        <f>IFERROR(BM9/(BK9+BL9),0)</f>
        <v>5765476</v>
      </c>
      <c r="BO9" s="181">
        <f>SUM(BO10:BO14)</f>
        <v>11477.02</v>
      </c>
      <c r="BP9" s="182">
        <f>IFERROR(BO9/(BK9+BL9),0)</f>
        <v>11477.02</v>
      </c>
    </row>
    <row r="10" spans="1:68" s="11" customFormat="1" ht="19.5" customHeight="1" outlineLevel="1" x14ac:dyDescent="0.3">
      <c r="A10" s="154"/>
      <c r="B10" s="139" t="s">
        <v>27</v>
      </c>
      <c r="C10" s="39"/>
      <c r="D10" s="10"/>
      <c r="E10" s="10"/>
      <c r="F10" s="10">
        <f>IFERROR(E10/(C10+D10),0)</f>
        <v>0</v>
      </c>
      <c r="G10" s="183"/>
      <c r="H10" s="184">
        <f>IFERROR(G10/(C10+D10),0)</f>
        <v>0</v>
      </c>
      <c r="I10" s="39"/>
      <c r="J10" s="10"/>
      <c r="K10" s="10"/>
      <c r="L10" s="10">
        <f>IFERROR(K10/(I10+J10),0)</f>
        <v>0</v>
      </c>
      <c r="M10" s="183"/>
      <c r="N10" s="184">
        <f>IFERROR(M10/(I10+J10),0)</f>
        <v>0</v>
      </c>
      <c r="O10" s="39"/>
      <c r="P10" s="10"/>
      <c r="Q10" s="10"/>
      <c r="R10" s="10">
        <f>IFERROR(Q10/(O10+P10),0)</f>
        <v>0</v>
      </c>
      <c r="S10" s="183"/>
      <c r="T10" s="184">
        <f>IFERROR(S10/(O10+P10),0)</f>
        <v>0</v>
      </c>
      <c r="U10" s="39"/>
      <c r="V10" s="10"/>
      <c r="W10" s="10"/>
      <c r="X10" s="10">
        <f>IFERROR(W10/(U10+V10),0)</f>
        <v>0</v>
      </c>
      <c r="Y10" s="183"/>
      <c r="Z10" s="184">
        <f>IFERROR(Y10/(U10+V10),0)</f>
        <v>0</v>
      </c>
      <c r="AA10" s="39"/>
      <c r="AB10" s="10"/>
      <c r="AC10" s="10"/>
      <c r="AD10" s="10">
        <f>IFERROR(AC10/(AA10+AB10),0)</f>
        <v>0</v>
      </c>
      <c r="AE10" s="183"/>
      <c r="AF10" s="184">
        <f>IFERROR(AE10/(AA10+AB10),0)</f>
        <v>0</v>
      </c>
      <c r="AG10" s="39"/>
      <c r="AH10" s="10"/>
      <c r="AI10" s="10"/>
      <c r="AJ10" s="10">
        <f>IFERROR(AI10/(AG10+AH10),0)</f>
        <v>0</v>
      </c>
      <c r="AK10" s="183"/>
      <c r="AL10" s="184">
        <f>IFERROR(AK10/(AG10+AH10),0)</f>
        <v>0</v>
      </c>
      <c r="AM10" s="39"/>
      <c r="AN10" s="10"/>
      <c r="AO10" s="10"/>
      <c r="AP10" s="10">
        <f>IFERROR(AO10/(AM10+AN10),0)</f>
        <v>0</v>
      </c>
      <c r="AQ10" s="183"/>
      <c r="AR10" s="184">
        <f t="shared" si="0"/>
        <v>0</v>
      </c>
      <c r="AS10" s="39"/>
      <c r="AT10" s="10"/>
      <c r="AU10" s="10"/>
      <c r="AV10" s="10">
        <f>IFERROR(AU10/(AS10+AT10),0)</f>
        <v>0</v>
      </c>
      <c r="AW10" s="183"/>
      <c r="AX10" s="184">
        <f>IFERROR(AW10/(AS10+AT10),0)</f>
        <v>0</v>
      </c>
      <c r="AY10" s="39"/>
      <c r="AZ10" s="10"/>
      <c r="BA10" s="10"/>
      <c r="BB10" s="10">
        <f>IFERROR(BA10/(AY10+AZ10),0)</f>
        <v>0</v>
      </c>
      <c r="BC10" s="183"/>
      <c r="BD10" s="184">
        <f>IFERROR(BC10/(AY10+AZ10),0)</f>
        <v>0</v>
      </c>
      <c r="BE10" s="39"/>
      <c r="BF10" s="10"/>
      <c r="BG10" s="10"/>
      <c r="BH10" s="10">
        <f>IFERROR(BG10/(BE10+BF10),0)</f>
        <v>0</v>
      </c>
      <c r="BI10" s="183"/>
      <c r="BJ10" s="184">
        <f>IFERROR(BI10/(BE10+BF10),0)</f>
        <v>0</v>
      </c>
      <c r="BK10" s="39" cm="1">
        <f t="array" ref="BK10">SUM(_xlfn._xlws.FILTER($C10:$BJ10,$C$8:$BJ$8=BK$8))</f>
        <v>0</v>
      </c>
      <c r="BL10" s="39" cm="1">
        <f t="array" ref="BL10">SUM(_xlfn._xlws.FILTER($C10:$BJ10,$C$8:$BJ$8=BL$8))</f>
        <v>0</v>
      </c>
      <c r="BM10" s="39" cm="1">
        <f t="array" ref="BM10">SUM(_xlfn._xlws.FILTER($C10:$BJ10,$C$8:$BJ$8=BM$8))</f>
        <v>0</v>
      </c>
      <c r="BN10" s="10">
        <f>IFERROR(BM10/(BK10+BL10),0)</f>
        <v>0</v>
      </c>
      <c r="BO10" s="196" cm="1">
        <f t="array" ref="BO10">SUM(_xlfn._xlws.FILTER($C10:$BJ10,$C$8:$BJ$8=BO$8))</f>
        <v>0</v>
      </c>
      <c r="BP10" s="184">
        <f>IFERROR(BO10/(BK10+BL10),0)</f>
        <v>0</v>
      </c>
    </row>
    <row r="11" spans="1:68" s="11" customFormat="1" ht="19.5" customHeight="1" outlineLevel="1" x14ac:dyDescent="0.3">
      <c r="A11" s="154"/>
      <c r="B11" s="139" t="s">
        <v>28</v>
      </c>
      <c r="C11" s="39"/>
      <c r="D11" s="10"/>
      <c r="E11" s="10"/>
      <c r="F11" s="10">
        <f t="shared" ref="F11:F14" si="1">IFERROR(E11/(C11+D11),0)</f>
        <v>0</v>
      </c>
      <c r="G11" s="183"/>
      <c r="H11" s="184">
        <f t="shared" ref="H11:H14" si="2">IFERROR(G11/(C11+D11),0)</f>
        <v>0</v>
      </c>
      <c r="I11" s="39"/>
      <c r="J11" s="10"/>
      <c r="K11" s="10"/>
      <c r="L11" s="10">
        <f t="shared" ref="L11:L13" si="3">IFERROR(K11/(I11+J11),0)</f>
        <v>0</v>
      </c>
      <c r="M11" s="183"/>
      <c r="N11" s="184">
        <f t="shared" ref="N11:N14" si="4">IFERROR(M11/(I11+J11),0)</f>
        <v>0</v>
      </c>
      <c r="O11" s="39"/>
      <c r="P11" s="10"/>
      <c r="Q11" s="10"/>
      <c r="R11" s="10">
        <f t="shared" ref="R11:R13" si="5">IFERROR(Q11/(O11+P11),0)</f>
        <v>0</v>
      </c>
      <c r="S11" s="183"/>
      <c r="T11" s="184">
        <f t="shared" ref="T11:T14" si="6">IFERROR(S11/(O11+P11),0)</f>
        <v>0</v>
      </c>
      <c r="U11" s="39"/>
      <c r="V11" s="10"/>
      <c r="W11" s="10"/>
      <c r="X11" s="10">
        <f t="shared" ref="X11:X13" si="7">IFERROR(W11/(U11+V11),0)</f>
        <v>0</v>
      </c>
      <c r="Y11" s="183"/>
      <c r="Z11" s="184">
        <f t="shared" ref="Z11:Z14" si="8">IFERROR(Y11/(U11+V11),0)</f>
        <v>0</v>
      </c>
      <c r="AA11" s="39"/>
      <c r="AB11" s="10"/>
      <c r="AC11" s="10"/>
      <c r="AD11" s="10">
        <f t="shared" ref="AD11:AD13" si="9">IFERROR(AC11/(AA11+AB11),0)</f>
        <v>0</v>
      </c>
      <c r="AE11" s="183"/>
      <c r="AF11" s="184">
        <f t="shared" ref="AF11:AF14" si="10">IFERROR(AE11/(AA11+AB11),0)</f>
        <v>0</v>
      </c>
      <c r="AG11" s="39"/>
      <c r="AH11" s="10"/>
      <c r="AI11" s="10"/>
      <c r="AJ11" s="10">
        <f t="shared" ref="AJ11:AJ13" si="11">IFERROR(AI11/(AG11+AH11),0)</f>
        <v>0</v>
      </c>
      <c r="AK11" s="183"/>
      <c r="AL11" s="184">
        <f t="shared" ref="AL11:AL14" si="12">IFERROR(AK11/(AG11+AH11),0)</f>
        <v>0</v>
      </c>
      <c r="AM11" s="39"/>
      <c r="AN11" s="10"/>
      <c r="AO11" s="10"/>
      <c r="AP11" s="10">
        <f t="shared" ref="AP11:AP13" si="13">IFERROR(AO11/(AM11+AN11),0)</f>
        <v>0</v>
      </c>
      <c r="AQ11" s="183"/>
      <c r="AR11" s="184">
        <f t="shared" si="0"/>
        <v>0</v>
      </c>
      <c r="AS11" s="39"/>
      <c r="AT11" s="10"/>
      <c r="AU11" s="10"/>
      <c r="AV11" s="10">
        <f t="shared" ref="AV11:AV13" si="14">IFERROR(AU11/(AS11+AT11),0)</f>
        <v>0</v>
      </c>
      <c r="AW11" s="183"/>
      <c r="AX11" s="184">
        <f t="shared" ref="AX11:AX14" si="15">IFERROR(AW11/(AS11+AT11),0)</f>
        <v>0</v>
      </c>
      <c r="AY11" s="39"/>
      <c r="AZ11" s="10"/>
      <c r="BA11" s="10"/>
      <c r="BB11" s="10">
        <f t="shared" ref="BB11:BB13" si="16">IFERROR(BA11/(AY11+AZ11),0)</f>
        <v>0</v>
      </c>
      <c r="BC11" s="183"/>
      <c r="BD11" s="184">
        <f t="shared" ref="BD11:BD14" si="17">IFERROR(BC11/(AY11+AZ11),0)</f>
        <v>0</v>
      </c>
      <c r="BE11" s="39"/>
      <c r="BF11" s="10"/>
      <c r="BG11" s="10"/>
      <c r="BH11" s="10">
        <f t="shared" ref="BH11:BH13" si="18">IFERROR(BG11/(BE11+BF11),0)</f>
        <v>0</v>
      </c>
      <c r="BI11" s="183"/>
      <c r="BJ11" s="184">
        <f t="shared" ref="BJ11:BJ14" si="19">IFERROR(BI11/(BE11+BF11),0)</f>
        <v>0</v>
      </c>
      <c r="BK11" s="39" cm="1">
        <f t="array" ref="BK11">SUM(_xlfn._xlws.FILTER($C11:$BJ11,$C$8:$BJ$8=BK$8))</f>
        <v>0</v>
      </c>
      <c r="BL11" s="39" cm="1">
        <f t="array" ref="BL11">SUM(_xlfn._xlws.FILTER($C11:$BJ11,$C$8:$BJ$8=BL$8))</f>
        <v>0</v>
      </c>
      <c r="BM11" s="39" cm="1">
        <f t="array" ref="BM11">SUM(_xlfn._xlws.FILTER($C11:$BJ11,$C$8:$BJ$8=BM$8))</f>
        <v>0</v>
      </c>
      <c r="BN11" s="10">
        <f t="shared" ref="BN11:BN13" si="20">IFERROR(BM11/(BK11+BL11),0)</f>
        <v>0</v>
      </c>
      <c r="BO11" s="196" cm="1">
        <f t="array" ref="BO11">SUM(_xlfn._xlws.FILTER($C11:$BJ11,$C$8:$BJ$8=BO$8))</f>
        <v>0</v>
      </c>
      <c r="BP11" s="184">
        <f t="shared" ref="BP11:BP14" si="21">IFERROR(BO11/(BK11+BL11),0)</f>
        <v>0</v>
      </c>
    </row>
    <row r="12" spans="1:68" s="11" customFormat="1" ht="19.5" customHeight="1" outlineLevel="1" x14ac:dyDescent="0.3">
      <c r="A12" s="154"/>
      <c r="B12" s="139" t="s">
        <v>29</v>
      </c>
      <c r="C12" s="39"/>
      <c r="D12" s="10"/>
      <c r="E12" s="10"/>
      <c r="F12" s="10">
        <f t="shared" si="1"/>
        <v>0</v>
      </c>
      <c r="G12" s="183"/>
      <c r="H12" s="184">
        <f t="shared" si="2"/>
        <v>0</v>
      </c>
      <c r="I12" s="39"/>
      <c r="J12" s="10"/>
      <c r="K12" s="10"/>
      <c r="L12" s="10">
        <f t="shared" si="3"/>
        <v>0</v>
      </c>
      <c r="M12" s="183"/>
      <c r="N12" s="184">
        <f t="shared" si="4"/>
        <v>0</v>
      </c>
      <c r="O12" s="39"/>
      <c r="P12" s="10"/>
      <c r="Q12" s="10"/>
      <c r="R12" s="10">
        <f t="shared" si="5"/>
        <v>0</v>
      </c>
      <c r="S12" s="183"/>
      <c r="T12" s="184">
        <f t="shared" si="6"/>
        <v>0</v>
      </c>
      <c r="U12" s="39"/>
      <c r="V12" s="10"/>
      <c r="W12" s="10"/>
      <c r="X12" s="10">
        <f t="shared" si="7"/>
        <v>0</v>
      </c>
      <c r="Y12" s="183"/>
      <c r="Z12" s="184">
        <f t="shared" si="8"/>
        <v>0</v>
      </c>
      <c r="AA12" s="39"/>
      <c r="AB12" s="10"/>
      <c r="AC12" s="10"/>
      <c r="AD12" s="10">
        <f t="shared" si="9"/>
        <v>0</v>
      </c>
      <c r="AE12" s="183"/>
      <c r="AF12" s="184">
        <f t="shared" si="10"/>
        <v>0</v>
      </c>
      <c r="AG12" s="39"/>
      <c r="AH12" s="10"/>
      <c r="AI12" s="10"/>
      <c r="AJ12" s="10">
        <f t="shared" si="11"/>
        <v>0</v>
      </c>
      <c r="AK12" s="183"/>
      <c r="AL12" s="184">
        <f t="shared" si="12"/>
        <v>0</v>
      </c>
      <c r="AM12" s="39"/>
      <c r="AN12" s="10"/>
      <c r="AO12" s="10"/>
      <c r="AP12" s="10">
        <f t="shared" si="13"/>
        <v>0</v>
      </c>
      <c r="AQ12" s="183"/>
      <c r="AR12" s="184">
        <f t="shared" si="0"/>
        <v>0</v>
      </c>
      <c r="AS12" s="39"/>
      <c r="AT12" s="10"/>
      <c r="AU12" s="10"/>
      <c r="AV12" s="10">
        <f t="shared" si="14"/>
        <v>0</v>
      </c>
      <c r="AW12" s="183"/>
      <c r="AX12" s="184">
        <f t="shared" si="15"/>
        <v>0</v>
      </c>
      <c r="AY12" s="39"/>
      <c r="AZ12" s="10"/>
      <c r="BA12" s="10"/>
      <c r="BB12" s="10">
        <f t="shared" si="16"/>
        <v>0</v>
      </c>
      <c r="BC12" s="183"/>
      <c r="BD12" s="184">
        <f t="shared" si="17"/>
        <v>0</v>
      </c>
      <c r="BE12" s="39"/>
      <c r="BF12" s="10"/>
      <c r="BG12" s="10"/>
      <c r="BH12" s="10">
        <f t="shared" si="18"/>
        <v>0</v>
      </c>
      <c r="BI12" s="183"/>
      <c r="BJ12" s="184">
        <f t="shared" si="19"/>
        <v>0</v>
      </c>
      <c r="BK12" s="39" cm="1">
        <f t="array" ref="BK12">SUM(_xlfn._xlws.FILTER($C12:$BJ12,$C$8:$BJ$8=BK$8))</f>
        <v>0</v>
      </c>
      <c r="BL12" s="39" cm="1">
        <f t="array" ref="BL12">SUM(_xlfn._xlws.FILTER($C12:$BJ12,$C$8:$BJ$8=BL$8))</f>
        <v>0</v>
      </c>
      <c r="BM12" s="39" cm="1">
        <f t="array" ref="BM12">SUM(_xlfn._xlws.FILTER($C12:$BJ12,$C$8:$BJ$8=BM$8))</f>
        <v>0</v>
      </c>
      <c r="BN12" s="10">
        <f t="shared" si="20"/>
        <v>0</v>
      </c>
      <c r="BO12" s="196" cm="1">
        <f t="array" ref="BO12">SUM(_xlfn._xlws.FILTER($C12:$BJ12,$C$8:$BJ$8=BO$8))</f>
        <v>0</v>
      </c>
      <c r="BP12" s="184">
        <f t="shared" si="21"/>
        <v>0</v>
      </c>
    </row>
    <row r="13" spans="1:68" s="12" customFormat="1" ht="19.5" customHeight="1" outlineLevel="1" x14ac:dyDescent="0.3">
      <c r="A13" s="154"/>
      <c r="B13" s="139" t="s">
        <v>30</v>
      </c>
      <c r="C13" s="39"/>
      <c r="D13" s="10"/>
      <c r="E13" s="10"/>
      <c r="F13" s="10">
        <f t="shared" si="1"/>
        <v>0</v>
      </c>
      <c r="G13" s="183"/>
      <c r="H13" s="184">
        <f t="shared" si="2"/>
        <v>0</v>
      </c>
      <c r="I13" s="39"/>
      <c r="J13" s="10"/>
      <c r="K13" s="10"/>
      <c r="L13" s="10">
        <f t="shared" si="3"/>
        <v>0</v>
      </c>
      <c r="M13" s="183"/>
      <c r="N13" s="184">
        <f t="shared" si="4"/>
        <v>0</v>
      </c>
      <c r="O13" s="39"/>
      <c r="P13" s="10"/>
      <c r="Q13" s="10"/>
      <c r="R13" s="10">
        <f t="shared" si="5"/>
        <v>0</v>
      </c>
      <c r="S13" s="183"/>
      <c r="T13" s="184">
        <f t="shared" si="6"/>
        <v>0</v>
      </c>
      <c r="U13" s="39">
        <v>1</v>
      </c>
      <c r="V13" s="10"/>
      <c r="W13" s="10">
        <v>5765476</v>
      </c>
      <c r="X13" s="10">
        <f t="shared" si="7"/>
        <v>5765476</v>
      </c>
      <c r="Y13" s="183">
        <v>11477.02</v>
      </c>
      <c r="Z13" s="184">
        <f t="shared" si="8"/>
        <v>11477.02</v>
      </c>
      <c r="AA13" s="39"/>
      <c r="AB13" s="10"/>
      <c r="AC13" s="10"/>
      <c r="AD13" s="10">
        <f t="shared" si="9"/>
        <v>0</v>
      </c>
      <c r="AE13" s="183"/>
      <c r="AF13" s="184">
        <f t="shared" si="10"/>
        <v>0</v>
      </c>
      <c r="AG13" s="39"/>
      <c r="AH13" s="10"/>
      <c r="AI13" s="10"/>
      <c r="AJ13" s="10">
        <f t="shared" si="11"/>
        <v>0</v>
      </c>
      <c r="AK13" s="183"/>
      <c r="AL13" s="184">
        <f t="shared" si="12"/>
        <v>0</v>
      </c>
      <c r="AM13" s="39"/>
      <c r="AN13" s="10"/>
      <c r="AO13" s="10"/>
      <c r="AP13" s="10">
        <f t="shared" si="13"/>
        <v>0</v>
      </c>
      <c r="AQ13" s="183"/>
      <c r="AR13" s="184">
        <f t="shared" si="0"/>
        <v>0</v>
      </c>
      <c r="AS13" s="39"/>
      <c r="AT13" s="10"/>
      <c r="AU13" s="10"/>
      <c r="AV13" s="10">
        <f t="shared" si="14"/>
        <v>0</v>
      </c>
      <c r="AW13" s="183"/>
      <c r="AX13" s="184">
        <f t="shared" si="15"/>
        <v>0</v>
      </c>
      <c r="AY13" s="39"/>
      <c r="AZ13" s="10"/>
      <c r="BA13" s="10"/>
      <c r="BB13" s="10">
        <f t="shared" si="16"/>
        <v>0</v>
      </c>
      <c r="BC13" s="183"/>
      <c r="BD13" s="184">
        <f t="shared" si="17"/>
        <v>0</v>
      </c>
      <c r="BE13" s="39"/>
      <c r="BF13" s="10"/>
      <c r="BG13" s="10"/>
      <c r="BH13" s="10">
        <f t="shared" si="18"/>
        <v>0</v>
      </c>
      <c r="BI13" s="183"/>
      <c r="BJ13" s="184">
        <f t="shared" si="19"/>
        <v>0</v>
      </c>
      <c r="BK13" s="39" cm="1">
        <f t="array" ref="BK13">SUM(_xlfn._xlws.FILTER($C13:$BJ13,$C$8:$BJ$8=BK$8))</f>
        <v>1</v>
      </c>
      <c r="BL13" s="39" cm="1">
        <f t="array" ref="BL13">SUM(_xlfn._xlws.FILTER($C13:$BJ13,$C$8:$BJ$8=BL$8))</f>
        <v>0</v>
      </c>
      <c r="BM13" s="39" cm="1">
        <f t="array" ref="BM13">SUM(_xlfn._xlws.FILTER($C13:$BJ13,$C$8:$BJ$8=BM$8))</f>
        <v>5765476</v>
      </c>
      <c r="BN13" s="10">
        <f t="shared" si="20"/>
        <v>5765476</v>
      </c>
      <c r="BO13" s="196" cm="1">
        <f t="array" ref="BO13">SUM(_xlfn._xlws.FILTER($C13:$BJ13,$C$8:$BJ$8=BO$8))</f>
        <v>11477.02</v>
      </c>
      <c r="BP13" s="184">
        <f t="shared" si="21"/>
        <v>11477.02</v>
      </c>
    </row>
    <row r="14" spans="1:68" s="12" customFormat="1" ht="19.5" customHeight="1" outlineLevel="1" thickBot="1" x14ac:dyDescent="0.35">
      <c r="A14" s="155"/>
      <c r="B14" s="139" t="s">
        <v>31</v>
      </c>
      <c r="C14" s="147"/>
      <c r="D14" s="148"/>
      <c r="E14" s="157"/>
      <c r="F14" s="10">
        <f t="shared" si="1"/>
        <v>0</v>
      </c>
      <c r="G14" s="185"/>
      <c r="H14" s="184">
        <f t="shared" si="2"/>
        <v>0</v>
      </c>
      <c r="I14" s="147"/>
      <c r="J14" s="148"/>
      <c r="K14" s="157"/>
      <c r="L14" s="10">
        <f>IFERROR(K14/(I14+J14),0)</f>
        <v>0</v>
      </c>
      <c r="M14" s="183"/>
      <c r="N14" s="184">
        <f t="shared" si="4"/>
        <v>0</v>
      </c>
      <c r="O14" s="147"/>
      <c r="P14" s="148"/>
      <c r="Q14" s="157"/>
      <c r="R14" s="10">
        <f>IFERROR(Q14/(O14+P14),0)</f>
        <v>0</v>
      </c>
      <c r="S14" s="183"/>
      <c r="T14" s="184">
        <f t="shared" si="6"/>
        <v>0</v>
      </c>
      <c r="U14" s="147"/>
      <c r="V14" s="148"/>
      <c r="W14" s="157"/>
      <c r="X14" s="10">
        <f>IFERROR(W14/(U14+V14),0)</f>
        <v>0</v>
      </c>
      <c r="Y14" s="183"/>
      <c r="Z14" s="184">
        <f t="shared" si="8"/>
        <v>0</v>
      </c>
      <c r="AA14" s="147"/>
      <c r="AB14" s="148"/>
      <c r="AC14" s="157"/>
      <c r="AD14" s="10">
        <f>IFERROR(AC14/(AA14+AB14),0)</f>
        <v>0</v>
      </c>
      <c r="AE14" s="183"/>
      <c r="AF14" s="184">
        <f t="shared" si="10"/>
        <v>0</v>
      </c>
      <c r="AG14" s="147"/>
      <c r="AH14" s="148"/>
      <c r="AI14" s="157"/>
      <c r="AJ14" s="10">
        <f>IFERROR(AI14/(AG14+AH14),0)</f>
        <v>0</v>
      </c>
      <c r="AK14" s="183"/>
      <c r="AL14" s="184">
        <f t="shared" si="12"/>
        <v>0</v>
      </c>
      <c r="AM14" s="147"/>
      <c r="AN14" s="148"/>
      <c r="AO14" s="157"/>
      <c r="AP14" s="10">
        <f>IFERROR(AO14/(AM14+AN14),0)</f>
        <v>0</v>
      </c>
      <c r="AQ14" s="183"/>
      <c r="AR14" s="184">
        <f t="shared" si="0"/>
        <v>0</v>
      </c>
      <c r="AS14" s="147"/>
      <c r="AT14" s="148"/>
      <c r="AU14" s="157"/>
      <c r="AV14" s="10">
        <f>IFERROR(AU14/(AS14+AT14),0)</f>
        <v>0</v>
      </c>
      <c r="AW14" s="183"/>
      <c r="AX14" s="184">
        <f t="shared" si="15"/>
        <v>0</v>
      </c>
      <c r="AY14" s="147"/>
      <c r="AZ14" s="148"/>
      <c r="BA14" s="157"/>
      <c r="BB14" s="10">
        <f>IFERROR(BA14/(AY14+AZ14),0)</f>
        <v>0</v>
      </c>
      <c r="BC14" s="183"/>
      <c r="BD14" s="184">
        <f t="shared" si="17"/>
        <v>0</v>
      </c>
      <c r="BE14" s="147"/>
      <c r="BF14" s="148"/>
      <c r="BG14" s="157"/>
      <c r="BH14" s="10">
        <f>IFERROR(BG14/(BE14+BF14),0)</f>
        <v>0</v>
      </c>
      <c r="BI14" s="183"/>
      <c r="BJ14" s="184">
        <f t="shared" si="19"/>
        <v>0</v>
      </c>
      <c r="BK14" s="39" cm="1">
        <f t="array" ref="BK14">SUM(_xlfn._xlws.FILTER($C14:$BJ14,$C$8:$BJ$8=BK$8))</f>
        <v>0</v>
      </c>
      <c r="BL14" s="39" cm="1">
        <f t="array" ref="BL14">SUM(_xlfn._xlws.FILTER($C14:$BJ14,$C$8:$BJ$8=BL$8))</f>
        <v>0</v>
      </c>
      <c r="BM14" s="39" cm="1">
        <f t="array" ref="BM14">SUM(_xlfn._xlws.FILTER($C14:$BJ14,$C$8:$BJ$8=BM$8))</f>
        <v>0</v>
      </c>
      <c r="BN14" s="10">
        <f>IFERROR(BM14/(BK14+BL14),0)</f>
        <v>0</v>
      </c>
      <c r="BO14" s="196" cm="1">
        <f t="array" ref="BO14">SUM(_xlfn._xlws.FILTER($C14:$BJ14,$C$8:$BJ$8=BO$8))</f>
        <v>0</v>
      </c>
      <c r="BP14" s="184">
        <f t="shared" si="21"/>
        <v>0</v>
      </c>
    </row>
    <row r="15" spans="1:68" s="8" customFormat="1" ht="18" x14ac:dyDescent="0.3">
      <c r="A15" s="153">
        <v>2</v>
      </c>
      <c r="B15" s="141" t="s">
        <v>32</v>
      </c>
      <c r="C15" s="121">
        <f>SUM(C16:C20)</f>
        <v>0</v>
      </c>
      <c r="D15" s="74">
        <f>SUM(D16:D20)</f>
        <v>0</v>
      </c>
      <c r="E15" s="74">
        <f>SUM(E16:E19)</f>
        <v>0</v>
      </c>
      <c r="F15" s="74">
        <f>IFERROR(E15/(C15+D15),0)</f>
        <v>0</v>
      </c>
      <c r="G15" s="181">
        <f>SUM(G16:G20)</f>
        <v>0</v>
      </c>
      <c r="H15" s="182">
        <f>IFERROR(G15/(C15+D15),0)</f>
        <v>0</v>
      </c>
      <c r="I15" s="121">
        <f>SUM(I16:I20)</f>
        <v>0</v>
      </c>
      <c r="J15" s="74">
        <f>SUM(J16:J20)</f>
        <v>0</v>
      </c>
      <c r="K15" s="74">
        <f>SUM(K16:K19)</f>
        <v>0</v>
      </c>
      <c r="L15" s="74">
        <f>IFERROR(K15/(I15+J15),0)</f>
        <v>0</v>
      </c>
      <c r="M15" s="181">
        <f>SUM(M16:M20)</f>
        <v>0</v>
      </c>
      <c r="N15" s="182">
        <f>IFERROR(M15/(I15+J15),0)</f>
        <v>0</v>
      </c>
      <c r="O15" s="121">
        <f>SUM(O16:O20)</f>
        <v>3</v>
      </c>
      <c r="P15" s="74">
        <f>SUM(P16:P20)</f>
        <v>0</v>
      </c>
      <c r="Q15" s="74">
        <f>SUM(Q16:Q20)</f>
        <v>2931599</v>
      </c>
      <c r="R15" s="74">
        <f>IFERROR(Q15/(O15+P15),0)</f>
        <v>977199.66666666663</v>
      </c>
      <c r="S15" s="181">
        <f>SUM(S16:S20)</f>
        <v>6487.8</v>
      </c>
      <c r="T15" s="182">
        <f>IFERROR(S15/(O15+P15),0)</f>
        <v>2162.6</v>
      </c>
      <c r="U15" s="121">
        <f>SUM(U16:U20)</f>
        <v>9</v>
      </c>
      <c r="V15" s="74">
        <f>SUM(V16:V20)</f>
        <v>0</v>
      </c>
      <c r="W15" s="74">
        <f>SUM(W16:W19)</f>
        <v>62678349</v>
      </c>
      <c r="X15" s="74">
        <f>IFERROR(W15/(U15+V15),0)</f>
        <v>6964261</v>
      </c>
      <c r="Y15" s="181">
        <f>SUM(Y16:Y20)</f>
        <v>136202.9</v>
      </c>
      <c r="Z15" s="182">
        <f>IFERROR(Y15/(U15+V15),0)</f>
        <v>15133.655555555555</v>
      </c>
      <c r="AA15" s="121">
        <f>SUM(AA16:AA20)</f>
        <v>0</v>
      </c>
      <c r="AB15" s="74">
        <f>SUM(AB16:AB20)</f>
        <v>0</v>
      </c>
      <c r="AC15" s="74">
        <f>SUM(AC16:AC19)</f>
        <v>0</v>
      </c>
      <c r="AD15" s="74">
        <f>IFERROR(AC15/(AA15+AB15),0)</f>
        <v>0</v>
      </c>
      <c r="AE15" s="181">
        <f>SUM(AE16:AE20)</f>
        <v>0</v>
      </c>
      <c r="AF15" s="182">
        <f>IFERROR(AE15/(AA15+AB15),0)</f>
        <v>0</v>
      </c>
      <c r="AG15" s="121">
        <f>SUM(AG16:AG20)</f>
        <v>0</v>
      </c>
      <c r="AH15" s="74">
        <f>SUM(AH16:AH20)</f>
        <v>0</v>
      </c>
      <c r="AI15" s="74">
        <f>SUM(AI16:AI19)</f>
        <v>0</v>
      </c>
      <c r="AJ15" s="74">
        <f>IFERROR(AI15/(AG15+AH15),0)</f>
        <v>0</v>
      </c>
      <c r="AK15" s="181">
        <f>SUM(AK16:AK20)</f>
        <v>0</v>
      </c>
      <c r="AL15" s="182">
        <f>IFERROR(AK15/(AG15+AH15),0)</f>
        <v>0</v>
      </c>
      <c r="AM15" s="121">
        <f>SUM(AM16:AM20)</f>
        <v>0</v>
      </c>
      <c r="AN15" s="74">
        <f>SUM(AN16:AN20)</f>
        <v>0</v>
      </c>
      <c r="AO15" s="74">
        <f>SUM(AO16:AO19)</f>
        <v>0</v>
      </c>
      <c r="AP15" s="74">
        <f>IFERROR(AO15/(AM15+AN15),0)</f>
        <v>0</v>
      </c>
      <c r="AQ15" s="181">
        <f>SUM(AQ16:AQ20)</f>
        <v>0</v>
      </c>
      <c r="AR15" s="182">
        <f t="shared" si="0"/>
        <v>0</v>
      </c>
      <c r="AS15" s="121">
        <f>SUM(AS16:AS20)</f>
        <v>0</v>
      </c>
      <c r="AT15" s="74">
        <f>SUM(AT16:AT20)</f>
        <v>0</v>
      </c>
      <c r="AU15" s="74">
        <f>SUM(AU16:AU19)</f>
        <v>0</v>
      </c>
      <c r="AV15" s="74">
        <f>IFERROR(AU15/(AS15+AT15),0)</f>
        <v>0</v>
      </c>
      <c r="AW15" s="181">
        <f>SUM(AW16:AW20)</f>
        <v>0</v>
      </c>
      <c r="AX15" s="182">
        <f>IFERROR(AW15/(AS15+AT15),0)</f>
        <v>0</v>
      </c>
      <c r="AY15" s="121">
        <f>SUM(AY16:AY20)</f>
        <v>0</v>
      </c>
      <c r="AZ15" s="74">
        <f>SUM(AZ16:AZ20)</f>
        <v>0</v>
      </c>
      <c r="BA15" s="74">
        <f>SUM(BA16:BA19)</f>
        <v>0</v>
      </c>
      <c r="BB15" s="74">
        <f>IFERROR(BA15/(AY15+AZ15),0)</f>
        <v>0</v>
      </c>
      <c r="BC15" s="181">
        <f>SUM(BC16:BC20)</f>
        <v>0</v>
      </c>
      <c r="BD15" s="182">
        <f>IFERROR(BC15/(AY15+AZ15),0)</f>
        <v>0</v>
      </c>
      <c r="BE15" s="121">
        <f>SUM(BE16:BE20)</f>
        <v>0</v>
      </c>
      <c r="BF15" s="74">
        <f>SUM(BF16:BF20)</f>
        <v>0</v>
      </c>
      <c r="BG15" s="74">
        <f>SUM(BG16:BG19)</f>
        <v>0</v>
      </c>
      <c r="BH15" s="74">
        <f>IFERROR(BG15/(BE15+BF15),0)</f>
        <v>0</v>
      </c>
      <c r="BI15" s="181">
        <f>SUM(BI16:BI20)</f>
        <v>0</v>
      </c>
      <c r="BJ15" s="182">
        <f>IFERROR(BI15/(BE15+BF15),0)</f>
        <v>0</v>
      </c>
      <c r="BK15" s="121">
        <f>SUM(BK16:BK20)</f>
        <v>12</v>
      </c>
      <c r="BL15" s="74">
        <f>SUM(BL16:BL20)</f>
        <v>0</v>
      </c>
      <c r="BM15" s="74">
        <f>SUM(BM16:BM19)</f>
        <v>65609948</v>
      </c>
      <c r="BN15" s="74">
        <f>IFERROR(BM15/(BK15+BL15),0)</f>
        <v>5467495.666666667</v>
      </c>
      <c r="BO15" s="181">
        <f>SUM(BO16:BO20)</f>
        <v>142690.70000000001</v>
      </c>
      <c r="BP15" s="182">
        <f>IFERROR(BO15/(BK15+BL15),0)</f>
        <v>11890.891666666668</v>
      </c>
    </row>
    <row r="16" spans="1:68" s="8" customFormat="1" ht="19.5" customHeight="1" outlineLevel="1" x14ac:dyDescent="0.3">
      <c r="A16" s="154"/>
      <c r="B16" s="139" t="str" cm="1">
        <f t="array" ref="B16:B20">$B$10:$B$14</f>
        <v>ΟΙΚΙΑΚΟΣ</v>
      </c>
      <c r="C16" s="39"/>
      <c r="D16" s="10"/>
      <c r="E16" s="10"/>
      <c r="F16" s="10">
        <f>IFERROR(E16/(C16+D16),0)</f>
        <v>0</v>
      </c>
      <c r="G16" s="183"/>
      <c r="H16" s="184">
        <f>IFERROR(G16/(C16+D16),0)</f>
        <v>0</v>
      </c>
      <c r="I16" s="39"/>
      <c r="J16" s="10"/>
      <c r="K16" s="10"/>
      <c r="L16" s="10">
        <f>IFERROR(K16/(I16+J16),0)</f>
        <v>0</v>
      </c>
      <c r="M16" s="183"/>
      <c r="N16" s="184">
        <f>IFERROR(M16/(I16+J16),0)</f>
        <v>0</v>
      </c>
      <c r="O16" s="39"/>
      <c r="P16" s="10"/>
      <c r="Q16" s="10"/>
      <c r="R16" s="10">
        <v>40399.5</v>
      </c>
      <c r="S16" s="183"/>
      <c r="T16" s="184"/>
      <c r="U16" s="39"/>
      <c r="V16" s="10"/>
      <c r="W16" s="10"/>
      <c r="X16" s="10">
        <f>IFERROR(W16/(U16+V16),0)</f>
        <v>0</v>
      </c>
      <c r="Y16" s="183"/>
      <c r="Z16" s="184">
        <f>IFERROR(Y16/(U16+V16),0)</f>
        <v>0</v>
      </c>
      <c r="AA16" s="39"/>
      <c r="AB16" s="10"/>
      <c r="AC16" s="10"/>
      <c r="AD16" s="10">
        <f>IFERROR(AC16/(AA16+AB16),0)</f>
        <v>0</v>
      </c>
      <c r="AE16" s="183"/>
      <c r="AF16" s="184">
        <f>IFERROR(AE16/(AA16+AB16),0)</f>
        <v>0</v>
      </c>
      <c r="AG16" s="39"/>
      <c r="AH16" s="10"/>
      <c r="AI16" s="10"/>
      <c r="AJ16" s="10">
        <f>IFERROR(AI16/(AG16+AH16),0)</f>
        <v>0</v>
      </c>
      <c r="AK16" s="183"/>
      <c r="AL16" s="184">
        <f>IFERROR(AK16/(AG16+AH16),0)</f>
        <v>0</v>
      </c>
      <c r="AM16" s="39"/>
      <c r="AN16" s="10"/>
      <c r="AO16" s="10"/>
      <c r="AP16" s="10">
        <f>IFERROR(AO16/(AM16+AN16),0)</f>
        <v>0</v>
      </c>
      <c r="AQ16" s="183"/>
      <c r="AR16" s="184">
        <f t="shared" si="0"/>
        <v>0</v>
      </c>
      <c r="AS16" s="39"/>
      <c r="AT16" s="10"/>
      <c r="AU16" s="10"/>
      <c r="AV16" s="10">
        <f>IFERROR(AU16/(AS16+AT16),0)</f>
        <v>0</v>
      </c>
      <c r="AW16" s="183"/>
      <c r="AX16" s="184">
        <f>IFERROR(AW16/(AS16+AT16),0)</f>
        <v>0</v>
      </c>
      <c r="AY16" s="39"/>
      <c r="AZ16" s="10"/>
      <c r="BA16" s="10"/>
      <c r="BB16" s="10">
        <f>IFERROR(BA16/(AY16+AZ16),0)</f>
        <v>0</v>
      </c>
      <c r="BC16" s="183"/>
      <c r="BD16" s="184">
        <f>IFERROR(BC16/(AY16+AZ16),0)</f>
        <v>0</v>
      </c>
      <c r="BE16" s="39"/>
      <c r="BF16" s="10"/>
      <c r="BG16" s="10"/>
      <c r="BH16" s="10">
        <f>IFERROR(BG16/(BE16+BF16),0)</f>
        <v>0</v>
      </c>
      <c r="BI16" s="183"/>
      <c r="BJ16" s="184">
        <f>IFERROR(BI16/(BE16+BF16),0)</f>
        <v>0</v>
      </c>
      <c r="BK16" s="39" cm="1">
        <f t="array" ref="BK16">SUM(_xlfn._xlws.FILTER($C16:$BJ16,$C$8:$BJ$8=BK$8))</f>
        <v>0</v>
      </c>
      <c r="BL16" s="39" cm="1">
        <f t="array" ref="BL16">SUM(_xlfn._xlws.FILTER($C16:$BJ16,$C$8:$BJ$8=BL$8))</f>
        <v>0</v>
      </c>
      <c r="BM16" s="39" cm="1">
        <f t="array" ref="BM16">SUM(_xlfn._xlws.FILTER($C16:$BJ16,$C$8:$BJ$8=BM$8))</f>
        <v>0</v>
      </c>
      <c r="BN16" s="10">
        <f>IFERROR(BM16/(BK16+BL16),0)</f>
        <v>0</v>
      </c>
      <c r="BO16" s="196" cm="1">
        <f t="array" ref="BO16">SUM(_xlfn._xlws.FILTER($C16:$BJ16,$C$8:$BJ$8=BO$8))</f>
        <v>0</v>
      </c>
      <c r="BP16" s="184">
        <f>IFERROR(BO16/(BK16+BL16),0)</f>
        <v>0</v>
      </c>
    </row>
    <row r="17" spans="1:68" s="8" customFormat="1" ht="19.5" customHeight="1" outlineLevel="1" x14ac:dyDescent="0.3">
      <c r="A17" s="154"/>
      <c r="B17" s="139" t="str">
        <v>ΕΜΠΟΡΙΚΟΣ</v>
      </c>
      <c r="C17" s="39"/>
      <c r="D17" s="10"/>
      <c r="E17" s="10"/>
      <c r="F17" s="10">
        <f t="shared" ref="F17:F20" si="22">IFERROR(E17/(C17+D17),0)</f>
        <v>0</v>
      </c>
      <c r="G17" s="183"/>
      <c r="H17" s="184">
        <f t="shared" ref="H17:H20" si="23">IFERROR(G17/(C17+D17),0)</f>
        <v>0</v>
      </c>
      <c r="I17" s="39"/>
      <c r="J17" s="10"/>
      <c r="K17" s="10"/>
      <c r="L17" s="10">
        <f t="shared" ref="L17:L19" si="24">IFERROR(K17/(I17+J17),0)</f>
        <v>0</v>
      </c>
      <c r="M17" s="183"/>
      <c r="N17" s="184">
        <f t="shared" ref="N17:N20" si="25">IFERROR(M17/(I17+J17),0)</f>
        <v>0</v>
      </c>
      <c r="O17" s="39">
        <v>2</v>
      </c>
      <c r="P17" s="10"/>
      <c r="Q17" s="10">
        <v>80799</v>
      </c>
      <c r="R17" s="10"/>
      <c r="S17" s="183">
        <v>1425.88</v>
      </c>
      <c r="T17" s="184">
        <v>712.94</v>
      </c>
      <c r="U17" s="39"/>
      <c r="V17" s="10"/>
      <c r="W17" s="10"/>
      <c r="X17" s="10">
        <f t="shared" ref="X17:X19" si="26">IFERROR(W17/(U17+V17),0)</f>
        <v>0</v>
      </c>
      <c r="Y17" s="183"/>
      <c r="Z17" s="184">
        <f t="shared" ref="Z17:Z20" si="27">IFERROR(Y17/(U17+V17),0)</f>
        <v>0</v>
      </c>
      <c r="AA17" s="39"/>
      <c r="AB17" s="10"/>
      <c r="AC17" s="10"/>
      <c r="AD17" s="10">
        <f t="shared" ref="AD17:AD19" si="28">IFERROR(AC17/(AA17+AB17),0)</f>
        <v>0</v>
      </c>
      <c r="AE17" s="183"/>
      <c r="AF17" s="184">
        <f t="shared" ref="AF17:AF20" si="29">IFERROR(AE17/(AA17+AB17),0)</f>
        <v>0</v>
      </c>
      <c r="AG17" s="39"/>
      <c r="AH17" s="10"/>
      <c r="AI17" s="10"/>
      <c r="AJ17" s="10">
        <f t="shared" ref="AJ17:AJ19" si="30">IFERROR(AI17/(AG17+AH17),0)</f>
        <v>0</v>
      </c>
      <c r="AK17" s="183"/>
      <c r="AL17" s="184">
        <f t="shared" ref="AL17:AL20" si="31">IFERROR(AK17/(AG17+AH17),0)</f>
        <v>0</v>
      </c>
      <c r="AM17" s="39"/>
      <c r="AN17" s="10"/>
      <c r="AO17" s="10"/>
      <c r="AP17" s="10">
        <f t="shared" ref="AP17:AP19" si="32">IFERROR(AO17/(AM17+AN17),0)</f>
        <v>0</v>
      </c>
      <c r="AQ17" s="183"/>
      <c r="AR17" s="184">
        <f t="shared" si="0"/>
        <v>0</v>
      </c>
      <c r="AS17" s="39"/>
      <c r="AT17" s="10"/>
      <c r="AU17" s="10"/>
      <c r="AV17" s="10">
        <f t="shared" ref="AV17:AV19" si="33">IFERROR(AU17/(AS17+AT17),0)</f>
        <v>0</v>
      </c>
      <c r="AW17" s="183"/>
      <c r="AX17" s="184">
        <f t="shared" ref="AX17:AX20" si="34">IFERROR(AW17/(AS17+AT17),0)</f>
        <v>0</v>
      </c>
      <c r="AY17" s="39"/>
      <c r="AZ17" s="10"/>
      <c r="BA17" s="10"/>
      <c r="BB17" s="10">
        <f t="shared" ref="BB17:BB19" si="35">IFERROR(BA17/(AY17+AZ17),0)</f>
        <v>0</v>
      </c>
      <c r="BC17" s="183"/>
      <c r="BD17" s="184">
        <f t="shared" ref="BD17:BD20" si="36">IFERROR(BC17/(AY17+AZ17),0)</f>
        <v>0</v>
      </c>
      <c r="BE17" s="39"/>
      <c r="BF17" s="10"/>
      <c r="BG17" s="10"/>
      <c r="BH17" s="10">
        <f t="shared" ref="BH17:BH19" si="37">IFERROR(BG17/(BE17+BF17),0)</f>
        <v>0</v>
      </c>
      <c r="BI17" s="183"/>
      <c r="BJ17" s="184">
        <f t="shared" ref="BJ17:BJ20" si="38">IFERROR(BI17/(BE17+BF17),0)</f>
        <v>0</v>
      </c>
      <c r="BK17" s="39" cm="1">
        <f t="array" ref="BK17">SUM(_xlfn._xlws.FILTER($C17:$BJ17,$C$8:$BJ$8=BK$8))</f>
        <v>2</v>
      </c>
      <c r="BL17" s="39" cm="1">
        <f t="array" ref="BL17">SUM(_xlfn._xlws.FILTER($C17:$BJ17,$C$8:$BJ$8=BL$8))</f>
        <v>0</v>
      </c>
      <c r="BM17" s="39" cm="1">
        <f t="array" ref="BM17">SUM(_xlfn._xlws.FILTER($C17:$BJ17,$C$8:$BJ$8=BM$8))</f>
        <v>80799</v>
      </c>
      <c r="BN17" s="10">
        <f t="shared" ref="BN17:BN19" si="39">IFERROR(BM17/(BK17+BL17),0)</f>
        <v>40399.5</v>
      </c>
      <c r="BO17" s="196" cm="1">
        <f t="array" ref="BO17">SUM(_xlfn._xlws.FILTER($C17:$BJ17,$C$8:$BJ$8=BO$8))</f>
        <v>1425.88</v>
      </c>
      <c r="BP17" s="184">
        <f t="shared" ref="BP17:BP20" si="40">IFERROR(BO17/(BK17+BL17),0)</f>
        <v>712.94</v>
      </c>
    </row>
    <row r="18" spans="1:68" s="8" customFormat="1" ht="19.5" customHeight="1" outlineLevel="1" x14ac:dyDescent="0.3">
      <c r="A18" s="154"/>
      <c r="B18" s="139" t="str">
        <v>CNG</v>
      </c>
      <c r="C18" s="39"/>
      <c r="D18" s="10"/>
      <c r="E18" s="10"/>
      <c r="F18" s="10">
        <f t="shared" si="22"/>
        <v>0</v>
      </c>
      <c r="G18" s="183"/>
      <c r="H18" s="184">
        <f t="shared" si="23"/>
        <v>0</v>
      </c>
      <c r="I18" s="39"/>
      <c r="J18" s="10"/>
      <c r="K18" s="10"/>
      <c r="L18" s="10">
        <f t="shared" si="24"/>
        <v>0</v>
      </c>
      <c r="M18" s="183"/>
      <c r="N18" s="184">
        <f t="shared" si="25"/>
        <v>0</v>
      </c>
      <c r="O18" s="39"/>
      <c r="P18" s="10"/>
      <c r="Q18" s="10"/>
      <c r="R18" s="10"/>
      <c r="S18" s="183"/>
      <c r="T18" s="184"/>
      <c r="U18" s="39"/>
      <c r="V18" s="10"/>
      <c r="W18" s="10"/>
      <c r="X18" s="10">
        <f t="shared" si="26"/>
        <v>0</v>
      </c>
      <c r="Y18" s="183"/>
      <c r="Z18" s="184">
        <f t="shared" si="27"/>
        <v>0</v>
      </c>
      <c r="AA18" s="39"/>
      <c r="AB18" s="10"/>
      <c r="AC18" s="10"/>
      <c r="AD18" s="10">
        <f t="shared" si="28"/>
        <v>0</v>
      </c>
      <c r="AE18" s="183"/>
      <c r="AF18" s="184">
        <f t="shared" si="29"/>
        <v>0</v>
      </c>
      <c r="AG18" s="39"/>
      <c r="AH18" s="10"/>
      <c r="AI18" s="10"/>
      <c r="AJ18" s="10">
        <f t="shared" si="30"/>
        <v>0</v>
      </c>
      <c r="AK18" s="183"/>
      <c r="AL18" s="184">
        <f t="shared" si="31"/>
        <v>0</v>
      </c>
      <c r="AM18" s="39"/>
      <c r="AN18" s="10"/>
      <c r="AO18" s="10"/>
      <c r="AP18" s="10">
        <f t="shared" si="32"/>
        <v>0</v>
      </c>
      <c r="AQ18" s="183"/>
      <c r="AR18" s="184">
        <f t="shared" si="0"/>
        <v>0</v>
      </c>
      <c r="AS18" s="39"/>
      <c r="AT18" s="10"/>
      <c r="AU18" s="10"/>
      <c r="AV18" s="10">
        <f t="shared" si="33"/>
        <v>0</v>
      </c>
      <c r="AW18" s="183"/>
      <c r="AX18" s="184">
        <f t="shared" si="34"/>
        <v>0</v>
      </c>
      <c r="AY18" s="39"/>
      <c r="AZ18" s="10"/>
      <c r="BA18" s="10"/>
      <c r="BB18" s="10">
        <f t="shared" si="35"/>
        <v>0</v>
      </c>
      <c r="BC18" s="183"/>
      <c r="BD18" s="184">
        <f t="shared" si="36"/>
        <v>0</v>
      </c>
      <c r="BE18" s="39"/>
      <c r="BF18" s="10"/>
      <c r="BG18" s="10"/>
      <c r="BH18" s="10">
        <f t="shared" si="37"/>
        <v>0</v>
      </c>
      <c r="BI18" s="183"/>
      <c r="BJ18" s="184">
        <f t="shared" si="38"/>
        <v>0</v>
      </c>
      <c r="BK18" s="39" cm="1">
        <f t="array" ref="BK18">SUM(_xlfn._xlws.FILTER($C18:$BJ18,$C$8:$BJ$8=BK$8))</f>
        <v>0</v>
      </c>
      <c r="BL18" s="39" cm="1">
        <f t="array" ref="BL18">SUM(_xlfn._xlws.FILTER($C18:$BJ18,$C$8:$BJ$8=BL$8))</f>
        <v>0</v>
      </c>
      <c r="BM18" s="39" cm="1">
        <f t="array" ref="BM18">SUM(_xlfn._xlws.FILTER($C18:$BJ18,$C$8:$BJ$8=BM$8))</f>
        <v>0</v>
      </c>
      <c r="BN18" s="10">
        <f t="shared" si="39"/>
        <v>0</v>
      </c>
      <c r="BO18" s="196" cm="1">
        <f t="array" ref="BO18">SUM(_xlfn._xlws.FILTER($C18:$BJ18,$C$8:$BJ$8=BO$8))</f>
        <v>0</v>
      </c>
      <c r="BP18" s="184">
        <f t="shared" si="40"/>
        <v>0</v>
      </c>
    </row>
    <row r="19" spans="1:68" s="15" customFormat="1" ht="19.5" customHeight="1" outlineLevel="1" x14ac:dyDescent="0.3">
      <c r="A19" s="154"/>
      <c r="B19" s="139" t="str">
        <v>ΒΙΟΜΗΧΑΝΙΚΟΣ</v>
      </c>
      <c r="C19" s="39"/>
      <c r="D19" s="10"/>
      <c r="E19" s="10"/>
      <c r="F19" s="10">
        <f t="shared" si="22"/>
        <v>0</v>
      </c>
      <c r="G19" s="183"/>
      <c r="H19" s="184">
        <f t="shared" si="23"/>
        <v>0</v>
      </c>
      <c r="I19" s="39"/>
      <c r="J19" s="10"/>
      <c r="K19" s="10"/>
      <c r="L19" s="10">
        <f t="shared" si="24"/>
        <v>0</v>
      </c>
      <c r="M19" s="183"/>
      <c r="N19" s="184">
        <f t="shared" si="25"/>
        <v>0</v>
      </c>
      <c r="O19" s="39">
        <v>1</v>
      </c>
      <c r="P19" s="10"/>
      <c r="Q19" s="10">
        <v>2850800</v>
      </c>
      <c r="R19" s="10"/>
      <c r="S19" s="183">
        <v>5061.92</v>
      </c>
      <c r="T19" s="184">
        <v>5061.92</v>
      </c>
      <c r="U19" s="39">
        <v>9</v>
      </c>
      <c r="V19" s="10"/>
      <c r="W19" s="10">
        <v>62678349</v>
      </c>
      <c r="X19" s="10">
        <f t="shared" si="26"/>
        <v>6964261</v>
      </c>
      <c r="Y19" s="183">
        <v>136202.9</v>
      </c>
      <c r="Z19" s="184">
        <f t="shared" si="27"/>
        <v>15133.655555555555</v>
      </c>
      <c r="AA19" s="39"/>
      <c r="AB19" s="10"/>
      <c r="AC19" s="10"/>
      <c r="AD19" s="10">
        <f t="shared" si="28"/>
        <v>0</v>
      </c>
      <c r="AE19" s="183"/>
      <c r="AF19" s="184">
        <f t="shared" si="29"/>
        <v>0</v>
      </c>
      <c r="AG19" s="39"/>
      <c r="AH19" s="10"/>
      <c r="AI19" s="10"/>
      <c r="AJ19" s="10">
        <f t="shared" si="30"/>
        <v>0</v>
      </c>
      <c r="AK19" s="183"/>
      <c r="AL19" s="184">
        <f t="shared" si="31"/>
        <v>0</v>
      </c>
      <c r="AM19" s="39"/>
      <c r="AN19" s="10"/>
      <c r="AO19" s="10"/>
      <c r="AP19" s="10">
        <f t="shared" si="32"/>
        <v>0</v>
      </c>
      <c r="AQ19" s="183"/>
      <c r="AR19" s="184">
        <f t="shared" si="0"/>
        <v>0</v>
      </c>
      <c r="AS19" s="39"/>
      <c r="AT19" s="10"/>
      <c r="AU19" s="10"/>
      <c r="AV19" s="10">
        <f t="shared" si="33"/>
        <v>0</v>
      </c>
      <c r="AW19" s="183"/>
      <c r="AX19" s="184">
        <f t="shared" si="34"/>
        <v>0</v>
      </c>
      <c r="AY19" s="39"/>
      <c r="AZ19" s="10"/>
      <c r="BA19" s="10"/>
      <c r="BB19" s="10">
        <f t="shared" si="35"/>
        <v>0</v>
      </c>
      <c r="BC19" s="183"/>
      <c r="BD19" s="184">
        <f t="shared" si="36"/>
        <v>0</v>
      </c>
      <c r="BE19" s="39"/>
      <c r="BF19" s="10"/>
      <c r="BG19" s="10"/>
      <c r="BH19" s="10">
        <f t="shared" si="37"/>
        <v>0</v>
      </c>
      <c r="BI19" s="183"/>
      <c r="BJ19" s="184">
        <f t="shared" si="38"/>
        <v>0</v>
      </c>
      <c r="BK19" s="39" cm="1">
        <f t="array" ref="BK19">SUM(_xlfn._xlws.FILTER($C19:$BJ19,$C$8:$BJ$8=BK$8))</f>
        <v>10</v>
      </c>
      <c r="BL19" s="39" cm="1">
        <f t="array" ref="BL19">SUM(_xlfn._xlws.FILTER($C19:$BJ19,$C$8:$BJ$8=BL$8))</f>
        <v>0</v>
      </c>
      <c r="BM19" s="39" cm="1">
        <f t="array" ref="BM19">SUM(_xlfn._xlws.FILTER($C19:$BJ19,$C$8:$BJ$8=BM$8))</f>
        <v>65529149</v>
      </c>
      <c r="BN19" s="10">
        <f t="shared" si="39"/>
        <v>6552914.9000000004</v>
      </c>
      <c r="BO19" s="196" cm="1">
        <f t="array" ref="BO19">SUM(_xlfn._xlws.FILTER($C19:$BJ19,$C$8:$BJ$8=BO$8))</f>
        <v>141264.82</v>
      </c>
      <c r="BP19" s="184">
        <f t="shared" si="40"/>
        <v>14126.482</v>
      </c>
    </row>
    <row r="20" spans="1:68" s="15" customFormat="1" ht="19.5" customHeight="1" outlineLevel="1" thickBot="1" x14ac:dyDescent="0.35">
      <c r="A20" s="155"/>
      <c r="B20" s="139" t="str">
        <v>ΚΛΙΜΑΤΙΣΜΟΣ / ΣΥΜΠΑΡΑΓΩΓΗ</v>
      </c>
      <c r="C20" s="147"/>
      <c r="D20" s="148"/>
      <c r="E20" s="157"/>
      <c r="F20" s="10">
        <f t="shared" si="22"/>
        <v>0</v>
      </c>
      <c r="G20" s="185"/>
      <c r="H20" s="184">
        <f t="shared" si="23"/>
        <v>0</v>
      </c>
      <c r="I20" s="147"/>
      <c r="J20" s="148"/>
      <c r="K20" s="157"/>
      <c r="L20" s="10">
        <f>IFERROR(K20/(I20+J20),0)</f>
        <v>0</v>
      </c>
      <c r="M20" s="183"/>
      <c r="N20" s="184">
        <f t="shared" si="25"/>
        <v>0</v>
      </c>
      <c r="O20" s="147"/>
      <c r="P20" s="148"/>
      <c r="Q20" s="157"/>
      <c r="R20" s="10">
        <v>2850800</v>
      </c>
      <c r="S20" s="183"/>
      <c r="T20" s="184"/>
      <c r="U20" s="147"/>
      <c r="V20" s="148"/>
      <c r="W20" s="157"/>
      <c r="X20" s="10">
        <f>IFERROR(W20/(U20+V20),0)</f>
        <v>0</v>
      </c>
      <c r="Y20" s="183"/>
      <c r="Z20" s="184">
        <f t="shared" si="27"/>
        <v>0</v>
      </c>
      <c r="AA20" s="147"/>
      <c r="AB20" s="148"/>
      <c r="AC20" s="157"/>
      <c r="AD20" s="10">
        <f>IFERROR(AC20/(AA20+AB20),0)</f>
        <v>0</v>
      </c>
      <c r="AE20" s="183"/>
      <c r="AF20" s="184">
        <f t="shared" si="29"/>
        <v>0</v>
      </c>
      <c r="AG20" s="147"/>
      <c r="AH20" s="148"/>
      <c r="AI20" s="157"/>
      <c r="AJ20" s="10">
        <f>IFERROR(AI20/(AG20+AH20),0)</f>
        <v>0</v>
      </c>
      <c r="AK20" s="183"/>
      <c r="AL20" s="184">
        <f t="shared" si="31"/>
        <v>0</v>
      </c>
      <c r="AM20" s="147"/>
      <c r="AN20" s="148"/>
      <c r="AO20" s="157"/>
      <c r="AP20" s="10">
        <f>IFERROR(AO20/(AM20+AN20),0)</f>
        <v>0</v>
      </c>
      <c r="AQ20" s="183"/>
      <c r="AR20" s="184">
        <f t="shared" si="0"/>
        <v>0</v>
      </c>
      <c r="AS20" s="147"/>
      <c r="AT20" s="148"/>
      <c r="AU20" s="157"/>
      <c r="AV20" s="10">
        <f>IFERROR(AU20/(AS20+AT20),0)</f>
        <v>0</v>
      </c>
      <c r="AW20" s="183"/>
      <c r="AX20" s="184">
        <f t="shared" si="34"/>
        <v>0</v>
      </c>
      <c r="AY20" s="147"/>
      <c r="AZ20" s="148"/>
      <c r="BA20" s="157"/>
      <c r="BB20" s="10">
        <f>IFERROR(BA20/(AY20+AZ20),0)</f>
        <v>0</v>
      </c>
      <c r="BC20" s="183"/>
      <c r="BD20" s="184">
        <f t="shared" si="36"/>
        <v>0</v>
      </c>
      <c r="BE20" s="147"/>
      <c r="BF20" s="148"/>
      <c r="BG20" s="157"/>
      <c r="BH20" s="10">
        <f>IFERROR(BG20/(BE20+BF20),0)</f>
        <v>0</v>
      </c>
      <c r="BI20" s="183"/>
      <c r="BJ20" s="184">
        <f t="shared" si="38"/>
        <v>0</v>
      </c>
      <c r="BK20" s="39" cm="1">
        <f t="array" ref="BK20">SUM(_xlfn._xlws.FILTER($C20:$BJ20,$C$8:$BJ$8=BK$8))</f>
        <v>0</v>
      </c>
      <c r="BL20" s="39" cm="1">
        <f t="array" ref="BL20">SUM(_xlfn._xlws.FILTER($C20:$BJ20,$C$8:$BJ$8=BL$8))</f>
        <v>0</v>
      </c>
      <c r="BM20" s="39" cm="1">
        <f t="array" ref="BM20">SUM(_xlfn._xlws.FILTER($C20:$BJ20,$C$8:$BJ$8=BM$8))</f>
        <v>0</v>
      </c>
      <c r="BN20" s="10">
        <f>IFERROR(BM20/(BK20+BL20),0)</f>
        <v>0</v>
      </c>
      <c r="BO20" s="196" cm="1">
        <f t="array" ref="BO20">SUM(_xlfn._xlws.FILTER($C20:$BJ20,$C$8:$BJ$8=BO$8))</f>
        <v>0</v>
      </c>
      <c r="BP20" s="184">
        <f t="shared" si="40"/>
        <v>0</v>
      </c>
    </row>
    <row r="21" spans="1:68" s="8" customFormat="1" ht="18" x14ac:dyDescent="0.3">
      <c r="A21" s="153">
        <v>3</v>
      </c>
      <c r="B21" s="141" t="s">
        <v>33</v>
      </c>
      <c r="C21" s="121">
        <f>SUM(C22:C26)</f>
        <v>4</v>
      </c>
      <c r="D21" s="74">
        <f>SUM(D22:D26)</f>
        <v>0</v>
      </c>
      <c r="E21" s="74">
        <f>SUM(E22:E25)</f>
        <v>4779310</v>
      </c>
      <c r="F21" s="74">
        <f>IFERROR(E21/(C21+D21),0)</f>
        <v>1194827.5</v>
      </c>
      <c r="G21" s="181">
        <f>SUM(G22:G26)</f>
        <v>5106.22</v>
      </c>
      <c r="H21" s="182">
        <f>IFERROR(G21/(C21+D21),0)</f>
        <v>1276.5550000000001</v>
      </c>
      <c r="I21" s="121">
        <f>SUM(I22:I26)</f>
        <v>3</v>
      </c>
      <c r="J21" s="74">
        <f>SUM(J22:J26)</f>
        <v>0</v>
      </c>
      <c r="K21" s="74">
        <f>SUM(K22:K25)</f>
        <v>1512733</v>
      </c>
      <c r="L21" s="74">
        <f>IFERROR(K21/(I21+J21),0)</f>
        <v>504244.33333333331</v>
      </c>
      <c r="M21" s="181">
        <f>SUM(M22:M26)</f>
        <v>1320.1399999999999</v>
      </c>
      <c r="N21" s="182">
        <f>IFERROR(M21/(I21+J21),0)</f>
        <v>440.04666666666662</v>
      </c>
      <c r="O21" s="121">
        <f>SUM(O22:O26)</f>
        <v>7</v>
      </c>
      <c r="P21" s="74">
        <f>SUM(P22:P26)</f>
        <v>0</v>
      </c>
      <c r="Q21" s="74">
        <f>SUM(Q22:Q26)</f>
        <v>10542543</v>
      </c>
      <c r="R21" s="74">
        <f>IFERROR(Q21/(O21+P21),0)</f>
        <v>1506077.5714285714</v>
      </c>
      <c r="S21" s="181">
        <f>SUM(S22:S26)</f>
        <v>17660.900000000001</v>
      </c>
      <c r="T21" s="182">
        <f>IFERROR(S21/(O21+P21),0)</f>
        <v>2522.9857142857145</v>
      </c>
      <c r="U21" s="121">
        <f>SUM(U22:U26)</f>
        <v>23</v>
      </c>
      <c r="V21" s="74">
        <f>SUM(V22:V26)</f>
        <v>0</v>
      </c>
      <c r="W21" s="74">
        <f>SUM(W22:W25)</f>
        <v>11835882</v>
      </c>
      <c r="X21" s="74">
        <f>IFERROR(W21/(U21+V21),0)</f>
        <v>514603.5652173913</v>
      </c>
      <c r="Y21" s="181">
        <f>SUM(Y22:Y26)</f>
        <v>42356.149999999994</v>
      </c>
      <c r="Z21" s="182">
        <f>IFERROR(Y21/(U21+V21),0)</f>
        <v>1841.5717391304345</v>
      </c>
      <c r="AA21" s="121">
        <f>SUM(AA22:AA26)</f>
        <v>9</v>
      </c>
      <c r="AB21" s="74">
        <f>SUM(AB22:AB26)</f>
        <v>0</v>
      </c>
      <c r="AC21" s="74">
        <f>SUM(AC22:AC25)</f>
        <v>3643286</v>
      </c>
      <c r="AD21" s="74">
        <f>IFERROR(AC21/(AA21+AB21),0)</f>
        <v>404809.55555555556</v>
      </c>
      <c r="AE21" s="181">
        <f>SUM(AE22:AE26)</f>
        <v>15096.91</v>
      </c>
      <c r="AF21" s="182">
        <f>IFERROR(AE21/(AA21+AB21),0)</f>
        <v>1677.4344444444444</v>
      </c>
      <c r="AG21" s="121">
        <f>SUM(AG22:AG26)</f>
        <v>13</v>
      </c>
      <c r="AH21" s="74">
        <f>SUM(AH22:AH26)</f>
        <v>0</v>
      </c>
      <c r="AI21" s="74">
        <f>SUM(AI22:AI25)</f>
        <v>3879117</v>
      </c>
      <c r="AJ21" s="74">
        <f>IFERROR(AI21/(AG21+AH21),0)</f>
        <v>298393.61538461538</v>
      </c>
      <c r="AK21" s="181">
        <f>SUM(AK22:AK26)</f>
        <v>33556.239999999998</v>
      </c>
      <c r="AL21" s="182">
        <f>IFERROR(AK21/(AG21+AH21),0)</f>
        <v>2581.2492307692305</v>
      </c>
      <c r="AM21" s="121">
        <f>SUM(AM22:AM26)</f>
        <v>0</v>
      </c>
      <c r="AN21" s="74">
        <f>SUM(AN22:AN26)</f>
        <v>0</v>
      </c>
      <c r="AO21" s="74">
        <f>SUM(AO22:AO25)</f>
        <v>0</v>
      </c>
      <c r="AP21" s="74">
        <f>IFERROR(AO21/(AM21+AN21),0)</f>
        <v>0</v>
      </c>
      <c r="AQ21" s="181">
        <f>SUM(AQ22:AQ26)</f>
        <v>0</v>
      </c>
      <c r="AR21" s="182">
        <f t="shared" si="0"/>
        <v>0</v>
      </c>
      <c r="AS21" s="121">
        <f>SUM(AS22:AS26)</f>
        <v>0</v>
      </c>
      <c r="AT21" s="74">
        <f>SUM(AT22:AT26)</f>
        <v>0</v>
      </c>
      <c r="AU21" s="74">
        <f>SUM(AU22:AU25)</f>
        <v>0</v>
      </c>
      <c r="AV21" s="74">
        <f>IFERROR(AU21/(AS21+AT21),0)</f>
        <v>0</v>
      </c>
      <c r="AW21" s="181">
        <f>SUM(AW22:AW26)</f>
        <v>0</v>
      </c>
      <c r="AX21" s="182">
        <f>IFERROR(AW21/(AS21+AT21),0)</f>
        <v>0</v>
      </c>
      <c r="AY21" s="121">
        <f>SUM(AY22:AY26)</f>
        <v>0</v>
      </c>
      <c r="AZ21" s="74">
        <f>SUM(AZ22:AZ26)</f>
        <v>0</v>
      </c>
      <c r="BA21" s="74">
        <f>SUM(BA22:BA25)</f>
        <v>0</v>
      </c>
      <c r="BB21" s="74">
        <f>IFERROR(BA21/(AY21+AZ21),0)</f>
        <v>0</v>
      </c>
      <c r="BC21" s="181">
        <f>SUM(BC22:BC26)</f>
        <v>0</v>
      </c>
      <c r="BD21" s="182">
        <f>IFERROR(BC21/(AY21+AZ21),0)</f>
        <v>0</v>
      </c>
      <c r="BE21" s="121">
        <f>SUM(BE22:BE26)</f>
        <v>0</v>
      </c>
      <c r="BF21" s="74">
        <f>SUM(BF22:BF26)</f>
        <v>0</v>
      </c>
      <c r="BG21" s="74">
        <f>SUM(BG22:BG25)</f>
        <v>0</v>
      </c>
      <c r="BH21" s="74">
        <f>IFERROR(BG21/(BE21+BF21),0)</f>
        <v>0</v>
      </c>
      <c r="BI21" s="181">
        <f>SUM(BI22:BI26)</f>
        <v>0</v>
      </c>
      <c r="BJ21" s="182">
        <f>IFERROR(BI21/(BE21+BF21),0)</f>
        <v>0</v>
      </c>
      <c r="BK21" s="121">
        <f>SUM(BK22:BK26)</f>
        <v>59</v>
      </c>
      <c r="BL21" s="74">
        <f>SUM(BL22:BL26)</f>
        <v>0</v>
      </c>
      <c r="BM21" s="74">
        <f>SUM(BM22:BM25)</f>
        <v>36192871</v>
      </c>
      <c r="BN21" s="74">
        <f>IFERROR(BM21/(BK21+BL21),0)</f>
        <v>613438.49152542371</v>
      </c>
      <c r="BO21" s="181">
        <f>SUM(BO22:BO26)</f>
        <v>115096.56</v>
      </c>
      <c r="BP21" s="182">
        <f>IFERROR(BO21/(BK21+BL21),0)</f>
        <v>1950.7891525423729</v>
      </c>
    </row>
    <row r="22" spans="1:68" s="8" customFormat="1" ht="19.5" customHeight="1" outlineLevel="1" x14ac:dyDescent="0.3">
      <c r="A22" s="154"/>
      <c r="B22" s="139" t="str" cm="1">
        <f t="array" ref="B22:B26">$B$10:$B$14</f>
        <v>ΟΙΚΙΑΚΟΣ</v>
      </c>
      <c r="C22" s="39"/>
      <c r="D22" s="10"/>
      <c r="E22" s="10"/>
      <c r="F22" s="10">
        <f>IFERROR(E22/(C22+D22),0)</f>
        <v>0</v>
      </c>
      <c r="G22" s="183"/>
      <c r="H22" s="184">
        <f>IFERROR(G22/(C22+D22),0)</f>
        <v>0</v>
      </c>
      <c r="I22" s="39"/>
      <c r="J22" s="10"/>
      <c r="K22" s="10"/>
      <c r="L22" s="10">
        <f>IFERROR(K22/(I22+J22),0)</f>
        <v>0</v>
      </c>
      <c r="M22" s="183"/>
      <c r="N22" s="184">
        <f>IFERROR(M22/(I22+J22),0)</f>
        <v>0</v>
      </c>
      <c r="O22" s="39"/>
      <c r="P22" s="10"/>
      <c r="Q22" s="10"/>
      <c r="R22" s="10"/>
      <c r="S22" s="183"/>
      <c r="T22" s="184"/>
      <c r="U22" s="39"/>
      <c r="V22" s="10"/>
      <c r="W22" s="10"/>
      <c r="X22" s="10">
        <f>IFERROR(W22/(U22+V22),0)</f>
        <v>0</v>
      </c>
      <c r="Y22" s="183"/>
      <c r="Z22" s="184">
        <f>IFERROR(Y22/(U22+V22),0)</f>
        <v>0</v>
      </c>
      <c r="AA22" s="39"/>
      <c r="AB22" s="10"/>
      <c r="AC22" s="10"/>
      <c r="AD22" s="10">
        <f>IFERROR(AC22/(AA22+AB22),0)</f>
        <v>0</v>
      </c>
      <c r="AE22" s="183"/>
      <c r="AF22" s="184">
        <f>IFERROR(AE22/(AA22+AB22),0)</f>
        <v>0</v>
      </c>
      <c r="AG22" s="39"/>
      <c r="AH22" s="10"/>
      <c r="AI22" s="10"/>
      <c r="AJ22" s="10">
        <f>IFERROR(AI22/(AG22+AH22),0)</f>
        <v>0</v>
      </c>
      <c r="AK22" s="183"/>
      <c r="AL22" s="184">
        <f>IFERROR(AK22/(AG22+AH22),0)</f>
        <v>0</v>
      </c>
      <c r="AM22" s="39"/>
      <c r="AN22" s="10"/>
      <c r="AO22" s="10"/>
      <c r="AP22" s="10">
        <f>IFERROR(AO22/(AM22+AN22),0)</f>
        <v>0</v>
      </c>
      <c r="AQ22" s="183"/>
      <c r="AR22" s="184">
        <f t="shared" si="0"/>
        <v>0</v>
      </c>
      <c r="AS22" s="39"/>
      <c r="AT22" s="10"/>
      <c r="AU22" s="10"/>
      <c r="AV22" s="10">
        <f>IFERROR(AU22/(AS22+AT22),0)</f>
        <v>0</v>
      </c>
      <c r="AW22" s="183"/>
      <c r="AX22" s="184">
        <f>IFERROR(AW22/(AS22+AT22),0)</f>
        <v>0</v>
      </c>
      <c r="AY22" s="39"/>
      <c r="AZ22" s="10"/>
      <c r="BA22" s="10"/>
      <c r="BB22" s="10">
        <f>IFERROR(BA22/(AY22+AZ22),0)</f>
        <v>0</v>
      </c>
      <c r="BC22" s="183"/>
      <c r="BD22" s="184">
        <f>IFERROR(BC22/(AY22+AZ22),0)</f>
        <v>0</v>
      </c>
      <c r="BE22" s="39"/>
      <c r="BF22" s="10"/>
      <c r="BG22" s="10"/>
      <c r="BH22" s="10">
        <f>IFERROR(BG22/(BE22+BF22),0)</f>
        <v>0</v>
      </c>
      <c r="BI22" s="183"/>
      <c r="BJ22" s="184">
        <f>IFERROR(BI22/(BE22+BF22),0)</f>
        <v>0</v>
      </c>
      <c r="BK22" s="39" cm="1">
        <f t="array" ref="BK22">SUM(_xlfn._xlws.FILTER($C22:$BJ22,$C$8:$BJ$8=BK$8))</f>
        <v>0</v>
      </c>
      <c r="BL22" s="39" cm="1">
        <f t="array" ref="BL22">SUM(_xlfn._xlws.FILTER($C22:$BJ22,$C$8:$BJ$8=BL$8))</f>
        <v>0</v>
      </c>
      <c r="BM22" s="39" cm="1">
        <f t="array" ref="BM22">SUM(_xlfn._xlws.FILTER($C22:$BJ22,$C$8:$BJ$8=BM$8))</f>
        <v>0</v>
      </c>
      <c r="BN22" s="10">
        <f>IFERROR(BM22/(BK22+BL22),0)</f>
        <v>0</v>
      </c>
      <c r="BO22" s="196" cm="1">
        <f t="array" ref="BO22">SUM(_xlfn._xlws.FILTER($C22:$BJ22,$C$8:$BJ$8=BO$8))</f>
        <v>0</v>
      </c>
      <c r="BP22" s="184">
        <f>IFERROR(BO22/(BK22+BL22),0)</f>
        <v>0</v>
      </c>
    </row>
    <row r="23" spans="1:68" s="8" customFormat="1" ht="19.5" customHeight="1" outlineLevel="1" x14ac:dyDescent="0.3">
      <c r="A23" s="154"/>
      <c r="B23" s="139" t="str">
        <v>ΕΜΠΟΡΙΚΟΣ</v>
      </c>
      <c r="C23" s="39"/>
      <c r="D23" s="10"/>
      <c r="E23" s="10"/>
      <c r="F23" s="10">
        <f t="shared" ref="F23:F26" si="41">IFERROR(E23/(C23+D23),0)</f>
        <v>0</v>
      </c>
      <c r="G23" s="183"/>
      <c r="H23" s="184">
        <f t="shared" ref="H23:H26" si="42">IFERROR(G23/(C23+D23),0)</f>
        <v>0</v>
      </c>
      <c r="I23" s="39"/>
      <c r="J23" s="10"/>
      <c r="K23" s="10"/>
      <c r="L23" s="10">
        <f t="shared" ref="L23:L25" si="43">IFERROR(K23/(I23+J23),0)</f>
        <v>0</v>
      </c>
      <c r="M23" s="183"/>
      <c r="N23" s="184">
        <f t="shared" ref="N23:N26" si="44">IFERROR(M23/(I23+J23),0)</f>
        <v>0</v>
      </c>
      <c r="O23" s="39"/>
      <c r="P23" s="10"/>
      <c r="Q23" s="10"/>
      <c r="R23" s="10"/>
      <c r="S23" s="183"/>
      <c r="T23" s="184"/>
      <c r="U23" s="39">
        <v>5</v>
      </c>
      <c r="V23" s="10"/>
      <c r="W23" s="10">
        <v>1513130</v>
      </c>
      <c r="X23" s="10">
        <f t="shared" ref="X23:X25" si="45">IFERROR(W23/(U23+V23),0)</f>
        <v>302626</v>
      </c>
      <c r="Y23" s="183">
        <v>17437.599999999999</v>
      </c>
      <c r="Z23" s="184">
        <f t="shared" ref="Z23:Z26" si="46">IFERROR(Y23/(U23+V23),0)</f>
        <v>3487.5199999999995</v>
      </c>
      <c r="AA23" s="39">
        <v>3</v>
      </c>
      <c r="AB23" s="10"/>
      <c r="AC23" s="10">
        <v>1154300</v>
      </c>
      <c r="AD23" s="10">
        <f t="shared" ref="AD23:AD25" si="47">IFERROR(AC23/(AA23+AB23),0)</f>
        <v>384766.66666666669</v>
      </c>
      <c r="AE23" s="183">
        <v>9676.09</v>
      </c>
      <c r="AF23" s="184">
        <f t="shared" ref="AF23:AF26" si="48">IFERROR(AE23/(AA23+AB23),0)</f>
        <v>3225.3633333333332</v>
      </c>
      <c r="AG23" s="39">
        <v>10</v>
      </c>
      <c r="AH23" s="10"/>
      <c r="AI23" s="10">
        <v>3089711</v>
      </c>
      <c r="AJ23" s="10">
        <f t="shared" ref="AJ23:AJ25" si="49">IFERROR(AI23/(AG23+AH23),0)</f>
        <v>308971.09999999998</v>
      </c>
      <c r="AK23" s="183">
        <v>30452.67</v>
      </c>
      <c r="AL23" s="184">
        <f t="shared" ref="AL23:AL26" si="50">IFERROR(AK23/(AG23+AH23),0)</f>
        <v>3045.2669999999998</v>
      </c>
      <c r="AM23" s="39"/>
      <c r="AN23" s="10"/>
      <c r="AO23" s="10"/>
      <c r="AP23" s="10">
        <f t="shared" ref="AP23:AP25" si="51">IFERROR(AO23/(AM23+AN23),0)</f>
        <v>0</v>
      </c>
      <c r="AQ23" s="183"/>
      <c r="AR23" s="184">
        <f t="shared" si="0"/>
        <v>0</v>
      </c>
      <c r="AS23" s="39"/>
      <c r="AT23" s="10"/>
      <c r="AU23" s="10"/>
      <c r="AV23" s="10">
        <f t="shared" ref="AV23:AV25" si="52">IFERROR(AU23/(AS23+AT23),0)</f>
        <v>0</v>
      </c>
      <c r="AW23" s="183"/>
      <c r="AX23" s="184">
        <f t="shared" ref="AX23:AX26" si="53">IFERROR(AW23/(AS23+AT23),0)</f>
        <v>0</v>
      </c>
      <c r="AY23" s="39"/>
      <c r="AZ23" s="10"/>
      <c r="BA23" s="10"/>
      <c r="BB23" s="10">
        <f t="shared" ref="BB23:BB25" si="54">IFERROR(BA23/(AY23+AZ23),0)</f>
        <v>0</v>
      </c>
      <c r="BC23" s="183"/>
      <c r="BD23" s="184">
        <f t="shared" ref="BD23:BD26" si="55">IFERROR(BC23/(AY23+AZ23),0)</f>
        <v>0</v>
      </c>
      <c r="BE23" s="39"/>
      <c r="BF23" s="10"/>
      <c r="BG23" s="10"/>
      <c r="BH23" s="10">
        <f t="shared" ref="BH23:BH25" si="56">IFERROR(BG23/(BE23+BF23),0)</f>
        <v>0</v>
      </c>
      <c r="BI23" s="183"/>
      <c r="BJ23" s="184">
        <f t="shared" ref="BJ23:BJ26" si="57">IFERROR(BI23/(BE23+BF23),0)</f>
        <v>0</v>
      </c>
      <c r="BK23" s="39" cm="1">
        <f t="array" ref="BK23">SUM(_xlfn._xlws.FILTER($C23:$BJ23,$C$8:$BJ$8=BK$8))</f>
        <v>18</v>
      </c>
      <c r="BL23" s="39" cm="1">
        <f t="array" ref="BL23">SUM(_xlfn._xlws.FILTER($C23:$BJ23,$C$8:$BJ$8=BL$8))</f>
        <v>0</v>
      </c>
      <c r="BM23" s="39" cm="1">
        <f t="array" ref="BM23">SUM(_xlfn._xlws.FILTER($C23:$BJ23,$C$8:$BJ$8=BM$8))</f>
        <v>5757141</v>
      </c>
      <c r="BN23" s="10">
        <f t="shared" ref="BN23:BN25" si="58">IFERROR(BM23/(BK23+BL23),0)</f>
        <v>319841.16666666669</v>
      </c>
      <c r="BO23" s="196" cm="1">
        <f t="array" ref="BO23">SUM(_xlfn._xlws.FILTER($C23:$BJ23,$C$8:$BJ$8=BO$8))</f>
        <v>57566.36</v>
      </c>
      <c r="BP23" s="184">
        <f t="shared" ref="BP23:BP26" si="59">IFERROR(BO23/(BK23+BL23),0)</f>
        <v>3198.1311111111113</v>
      </c>
    </row>
    <row r="24" spans="1:68" s="8" customFormat="1" ht="19.5" customHeight="1" outlineLevel="1" x14ac:dyDescent="0.3">
      <c r="A24" s="154"/>
      <c r="B24" s="139" t="str">
        <v>CNG</v>
      </c>
      <c r="C24" s="39">
        <v>4</v>
      </c>
      <c r="D24" s="10"/>
      <c r="E24" s="10">
        <v>4779310</v>
      </c>
      <c r="F24" s="10">
        <f t="shared" si="41"/>
        <v>1194827.5</v>
      </c>
      <c r="G24" s="183">
        <v>5106.22</v>
      </c>
      <c r="H24" s="184">
        <f t="shared" si="42"/>
        <v>1276.5550000000001</v>
      </c>
      <c r="I24" s="39">
        <v>2</v>
      </c>
      <c r="J24" s="10"/>
      <c r="K24" s="10">
        <v>1063433</v>
      </c>
      <c r="L24" s="10">
        <f t="shared" si="43"/>
        <v>531716.5</v>
      </c>
      <c r="M24" s="183">
        <v>902.11</v>
      </c>
      <c r="N24" s="184">
        <f t="shared" si="44"/>
        <v>451.05500000000001</v>
      </c>
      <c r="O24" s="39"/>
      <c r="P24" s="10"/>
      <c r="Q24" s="10"/>
      <c r="R24" s="10"/>
      <c r="S24" s="183"/>
      <c r="T24" s="184"/>
      <c r="U24" s="39"/>
      <c r="V24" s="10"/>
      <c r="W24" s="10"/>
      <c r="X24" s="10">
        <f t="shared" si="45"/>
        <v>0</v>
      </c>
      <c r="Y24" s="183"/>
      <c r="Z24" s="184">
        <f t="shared" si="46"/>
        <v>0</v>
      </c>
      <c r="AA24" s="39">
        <v>6</v>
      </c>
      <c r="AB24" s="10"/>
      <c r="AC24" s="10">
        <v>2488986</v>
      </c>
      <c r="AD24" s="10">
        <f t="shared" si="47"/>
        <v>414831</v>
      </c>
      <c r="AE24" s="183">
        <v>5420.82</v>
      </c>
      <c r="AF24" s="184">
        <f t="shared" si="48"/>
        <v>903.46999999999991</v>
      </c>
      <c r="AG24" s="39"/>
      <c r="AH24" s="10"/>
      <c r="AI24" s="10"/>
      <c r="AJ24" s="10">
        <f t="shared" si="49"/>
        <v>0</v>
      </c>
      <c r="AK24" s="183"/>
      <c r="AL24" s="184">
        <f t="shared" si="50"/>
        <v>0</v>
      </c>
      <c r="AM24" s="39"/>
      <c r="AN24" s="10"/>
      <c r="AO24" s="10"/>
      <c r="AP24" s="10">
        <f t="shared" si="51"/>
        <v>0</v>
      </c>
      <c r="AQ24" s="183"/>
      <c r="AR24" s="184">
        <f t="shared" si="0"/>
        <v>0</v>
      </c>
      <c r="AS24" s="39"/>
      <c r="AT24" s="10"/>
      <c r="AU24" s="10"/>
      <c r="AV24" s="10">
        <f t="shared" si="52"/>
        <v>0</v>
      </c>
      <c r="AW24" s="183"/>
      <c r="AX24" s="184">
        <f t="shared" si="53"/>
        <v>0</v>
      </c>
      <c r="AY24" s="39"/>
      <c r="AZ24" s="10"/>
      <c r="BA24" s="10"/>
      <c r="BB24" s="10">
        <f t="shared" si="54"/>
        <v>0</v>
      </c>
      <c r="BC24" s="183"/>
      <c r="BD24" s="184">
        <f t="shared" si="55"/>
        <v>0</v>
      </c>
      <c r="BE24" s="39"/>
      <c r="BF24" s="10"/>
      <c r="BG24" s="10"/>
      <c r="BH24" s="10">
        <f t="shared" si="56"/>
        <v>0</v>
      </c>
      <c r="BI24" s="183"/>
      <c r="BJ24" s="184">
        <f t="shared" si="57"/>
        <v>0</v>
      </c>
      <c r="BK24" s="39" cm="1">
        <f t="array" ref="BK24">SUM(_xlfn._xlws.FILTER($C24:$BJ24,$C$8:$BJ$8=BK$8))</f>
        <v>12</v>
      </c>
      <c r="BL24" s="39" cm="1">
        <f t="array" ref="BL24">SUM(_xlfn._xlws.FILTER($C24:$BJ24,$C$8:$BJ$8=BL$8))</f>
        <v>0</v>
      </c>
      <c r="BM24" s="39" cm="1">
        <f t="array" ref="BM24">SUM(_xlfn._xlws.FILTER($C24:$BJ24,$C$8:$BJ$8=BM$8))</f>
        <v>8331729</v>
      </c>
      <c r="BN24" s="10">
        <f t="shared" si="58"/>
        <v>694310.75</v>
      </c>
      <c r="BO24" s="196" cm="1">
        <f t="array" ref="BO24">SUM(_xlfn._xlws.FILTER($C24:$BJ24,$C$8:$BJ$8=BO$8))</f>
        <v>11429.15</v>
      </c>
      <c r="BP24" s="184">
        <f t="shared" si="59"/>
        <v>952.42916666666667</v>
      </c>
    </row>
    <row r="25" spans="1:68" s="15" customFormat="1" ht="19.5" customHeight="1" outlineLevel="1" x14ac:dyDescent="0.3">
      <c r="A25" s="154"/>
      <c r="B25" s="139" t="str">
        <v>ΒΙΟΜΗΧΑΝΙΚΟΣ</v>
      </c>
      <c r="C25" s="39"/>
      <c r="D25" s="10"/>
      <c r="E25" s="10"/>
      <c r="F25" s="10">
        <f t="shared" si="41"/>
        <v>0</v>
      </c>
      <c r="G25" s="183"/>
      <c r="H25" s="184">
        <f t="shared" si="42"/>
        <v>0</v>
      </c>
      <c r="I25" s="39">
        <v>1</v>
      </c>
      <c r="J25" s="10"/>
      <c r="K25" s="10">
        <v>449300</v>
      </c>
      <c r="L25" s="10">
        <f t="shared" si="43"/>
        <v>449300</v>
      </c>
      <c r="M25" s="183">
        <v>418.03</v>
      </c>
      <c r="N25" s="184">
        <f t="shared" si="44"/>
        <v>418.03</v>
      </c>
      <c r="O25" s="39">
        <v>7</v>
      </c>
      <c r="P25" s="10"/>
      <c r="Q25" s="10">
        <v>10542543</v>
      </c>
      <c r="R25" s="10">
        <v>1506077.57142857</v>
      </c>
      <c r="S25" s="183">
        <v>17660.900000000001</v>
      </c>
      <c r="T25" s="184">
        <v>2522.9857142857099</v>
      </c>
      <c r="U25" s="39">
        <v>18</v>
      </c>
      <c r="V25" s="10"/>
      <c r="W25" s="10">
        <v>10322752</v>
      </c>
      <c r="X25" s="10">
        <f t="shared" si="45"/>
        <v>573486.22222222225</v>
      </c>
      <c r="Y25" s="183">
        <v>24918.55</v>
      </c>
      <c r="Z25" s="184">
        <f t="shared" si="46"/>
        <v>1384.3638888888888</v>
      </c>
      <c r="AA25" s="39"/>
      <c r="AB25" s="10"/>
      <c r="AC25" s="10"/>
      <c r="AD25" s="10">
        <f t="shared" si="47"/>
        <v>0</v>
      </c>
      <c r="AE25" s="183"/>
      <c r="AF25" s="184">
        <f t="shared" si="48"/>
        <v>0</v>
      </c>
      <c r="AG25" s="39">
        <v>3</v>
      </c>
      <c r="AH25" s="10"/>
      <c r="AI25" s="10">
        <v>789406</v>
      </c>
      <c r="AJ25" s="10">
        <f t="shared" si="49"/>
        <v>263135.33333333331</v>
      </c>
      <c r="AK25" s="183">
        <v>3103.57</v>
      </c>
      <c r="AL25" s="184">
        <f t="shared" si="50"/>
        <v>1034.5233333333333</v>
      </c>
      <c r="AM25" s="39"/>
      <c r="AN25" s="10"/>
      <c r="AO25" s="10"/>
      <c r="AP25" s="10">
        <f t="shared" si="51"/>
        <v>0</v>
      </c>
      <c r="AQ25" s="183"/>
      <c r="AR25" s="184">
        <f t="shared" si="0"/>
        <v>0</v>
      </c>
      <c r="AS25" s="39"/>
      <c r="AT25" s="10"/>
      <c r="AU25" s="10"/>
      <c r="AV25" s="10">
        <f t="shared" si="52"/>
        <v>0</v>
      </c>
      <c r="AW25" s="183"/>
      <c r="AX25" s="184">
        <f t="shared" si="53"/>
        <v>0</v>
      </c>
      <c r="AY25" s="39"/>
      <c r="AZ25" s="10"/>
      <c r="BA25" s="10"/>
      <c r="BB25" s="10">
        <f t="shared" si="54"/>
        <v>0</v>
      </c>
      <c r="BC25" s="183"/>
      <c r="BD25" s="184">
        <f t="shared" si="55"/>
        <v>0</v>
      </c>
      <c r="BE25" s="39"/>
      <c r="BF25" s="10"/>
      <c r="BG25" s="10"/>
      <c r="BH25" s="10">
        <f t="shared" si="56"/>
        <v>0</v>
      </c>
      <c r="BI25" s="183"/>
      <c r="BJ25" s="184">
        <f t="shared" si="57"/>
        <v>0</v>
      </c>
      <c r="BK25" s="39" cm="1">
        <f t="array" ref="BK25">SUM(_xlfn._xlws.FILTER($C25:$BJ25,$C$8:$BJ$8=BK$8))</f>
        <v>29</v>
      </c>
      <c r="BL25" s="39" cm="1">
        <f t="array" ref="BL25">SUM(_xlfn._xlws.FILTER($C25:$BJ25,$C$8:$BJ$8=BL$8))</f>
        <v>0</v>
      </c>
      <c r="BM25" s="39" cm="1">
        <f t="array" ref="BM25">SUM(_xlfn._xlws.FILTER($C25:$BJ25,$C$8:$BJ$8=BM$8))</f>
        <v>22104001</v>
      </c>
      <c r="BN25" s="10">
        <f t="shared" si="58"/>
        <v>762206.93103448278</v>
      </c>
      <c r="BO25" s="196" cm="1">
        <f t="array" ref="BO25">SUM(_xlfn._xlws.FILTER($C25:$BJ25,$C$8:$BJ$8=BO$8))</f>
        <v>46101.049999999996</v>
      </c>
      <c r="BP25" s="184">
        <f t="shared" si="59"/>
        <v>1589.6913793103447</v>
      </c>
    </row>
    <row r="26" spans="1:68" s="15" customFormat="1" ht="19.5" customHeight="1" outlineLevel="1" thickBot="1" x14ac:dyDescent="0.35">
      <c r="A26" s="155"/>
      <c r="B26" s="139" t="str">
        <v>ΚΛΙΜΑΤΙΣΜΟΣ / ΣΥΜΠΑΡΑΓΩΓΗ</v>
      </c>
      <c r="C26" s="147"/>
      <c r="D26" s="148"/>
      <c r="E26" s="157"/>
      <c r="F26" s="10">
        <f t="shared" si="41"/>
        <v>0</v>
      </c>
      <c r="G26" s="185"/>
      <c r="H26" s="184">
        <f t="shared" si="42"/>
        <v>0</v>
      </c>
      <c r="I26" s="147"/>
      <c r="J26" s="148"/>
      <c r="K26" s="157"/>
      <c r="L26" s="10">
        <f>IFERROR(K26/(I26+J26),0)</f>
        <v>0</v>
      </c>
      <c r="M26" s="183"/>
      <c r="N26" s="184">
        <f t="shared" si="44"/>
        <v>0</v>
      </c>
      <c r="O26" s="147"/>
      <c r="P26" s="148"/>
      <c r="Q26" s="157"/>
      <c r="R26" s="10"/>
      <c r="S26" s="183"/>
      <c r="T26" s="184"/>
      <c r="U26" s="147"/>
      <c r="V26" s="148"/>
      <c r="W26" s="157"/>
      <c r="X26" s="10">
        <f>IFERROR(W26/(U26+V26),0)</f>
        <v>0</v>
      </c>
      <c r="Y26" s="183"/>
      <c r="Z26" s="184">
        <f t="shared" si="46"/>
        <v>0</v>
      </c>
      <c r="AA26" s="147"/>
      <c r="AB26" s="148"/>
      <c r="AC26" s="157"/>
      <c r="AD26" s="10">
        <f>IFERROR(AC26/(AA26+AB26),0)</f>
        <v>0</v>
      </c>
      <c r="AE26" s="183"/>
      <c r="AF26" s="184">
        <f t="shared" si="48"/>
        <v>0</v>
      </c>
      <c r="AG26" s="147"/>
      <c r="AH26" s="148"/>
      <c r="AI26" s="157"/>
      <c r="AJ26" s="10">
        <f>IFERROR(AI26/(AG26+AH26),0)</f>
        <v>0</v>
      </c>
      <c r="AK26" s="183"/>
      <c r="AL26" s="184">
        <f t="shared" si="50"/>
        <v>0</v>
      </c>
      <c r="AM26" s="147"/>
      <c r="AN26" s="148"/>
      <c r="AO26" s="157"/>
      <c r="AP26" s="10">
        <f>IFERROR(AO26/(AM26+AN26),0)</f>
        <v>0</v>
      </c>
      <c r="AQ26" s="183"/>
      <c r="AR26" s="184">
        <f t="shared" si="0"/>
        <v>0</v>
      </c>
      <c r="AS26" s="147"/>
      <c r="AT26" s="148"/>
      <c r="AU26" s="157"/>
      <c r="AV26" s="10">
        <f>IFERROR(AU26/(AS26+AT26),0)</f>
        <v>0</v>
      </c>
      <c r="AW26" s="183"/>
      <c r="AX26" s="184">
        <f t="shared" si="53"/>
        <v>0</v>
      </c>
      <c r="AY26" s="147"/>
      <c r="AZ26" s="148"/>
      <c r="BA26" s="157"/>
      <c r="BB26" s="10">
        <f>IFERROR(BA26/(AY26+AZ26),0)</f>
        <v>0</v>
      </c>
      <c r="BC26" s="183"/>
      <c r="BD26" s="184">
        <f t="shared" si="55"/>
        <v>0</v>
      </c>
      <c r="BE26" s="147"/>
      <c r="BF26" s="148"/>
      <c r="BG26" s="157"/>
      <c r="BH26" s="10">
        <f>IFERROR(BG26/(BE26+BF26),0)</f>
        <v>0</v>
      </c>
      <c r="BI26" s="183"/>
      <c r="BJ26" s="184">
        <f t="shared" si="57"/>
        <v>0</v>
      </c>
      <c r="BK26" s="39" cm="1">
        <f t="array" ref="BK26">SUM(_xlfn._xlws.FILTER($C26:$BJ26,$C$8:$BJ$8=BK$8))</f>
        <v>0</v>
      </c>
      <c r="BL26" s="39" cm="1">
        <f t="array" ref="BL26">SUM(_xlfn._xlws.FILTER($C26:$BJ26,$C$8:$BJ$8=BL$8))</f>
        <v>0</v>
      </c>
      <c r="BM26" s="39" cm="1">
        <f t="array" ref="BM26">SUM(_xlfn._xlws.FILTER($C26:$BJ26,$C$8:$BJ$8=BM$8))</f>
        <v>0</v>
      </c>
      <c r="BN26" s="10">
        <f>IFERROR(BM26/(BK26+BL26),0)</f>
        <v>0</v>
      </c>
      <c r="BO26" s="196" cm="1">
        <f t="array" ref="BO26">SUM(_xlfn._xlws.FILTER($C26:$BJ26,$C$8:$BJ$8=BO$8))</f>
        <v>0</v>
      </c>
      <c r="BP26" s="184">
        <f t="shared" si="59"/>
        <v>0</v>
      </c>
    </row>
    <row r="27" spans="1:68" s="8" customFormat="1" ht="36" customHeight="1" x14ac:dyDescent="0.3">
      <c r="A27" s="153">
        <v>4</v>
      </c>
      <c r="B27" s="141" t="s">
        <v>34</v>
      </c>
      <c r="C27" s="121">
        <f>SUM(C28:C32)</f>
        <v>13762</v>
      </c>
      <c r="D27" s="74">
        <f>SUM(D28:D32)</f>
        <v>0</v>
      </c>
      <c r="E27" s="74">
        <f>SUM(E28:E31)</f>
        <v>26094388</v>
      </c>
      <c r="F27" s="74">
        <f>IFERROR(E27/(C27+D27),0)</f>
        <v>1896.1188780700479</v>
      </c>
      <c r="G27" s="181">
        <f>SUM(G28:G32)</f>
        <v>342291.86</v>
      </c>
      <c r="H27" s="182">
        <f>IFERROR(G27/(C27+D27),0)</f>
        <v>24.872246766458364</v>
      </c>
      <c r="I27" s="121">
        <f>SUM(I28:I32)</f>
        <v>9357</v>
      </c>
      <c r="J27" s="74">
        <f>SUM(J28:J32)</f>
        <v>0</v>
      </c>
      <c r="K27" s="74">
        <f>SUM(K28:K31)</f>
        <v>20517171</v>
      </c>
      <c r="L27" s="74">
        <f>IFERROR(K27/(I27+J27),0)</f>
        <v>2192.7082398204552</v>
      </c>
      <c r="M27" s="181">
        <f>SUM(M28:M32)</f>
        <v>273891.09000000003</v>
      </c>
      <c r="N27" s="182">
        <f>IFERROR(M27/(I27+J27),0)</f>
        <v>29.271250400769482</v>
      </c>
      <c r="O27" s="121">
        <f>SUM(O28:O32)</f>
        <v>7836</v>
      </c>
      <c r="P27" s="74">
        <f>SUM(P28:P32)</f>
        <v>0</v>
      </c>
      <c r="Q27" s="74">
        <f>SUM(Q28:Q32)</f>
        <v>14713186</v>
      </c>
      <c r="R27" s="74">
        <f>IFERROR(Q27/(O27+P27),0)</f>
        <v>1877.6398672792241</v>
      </c>
      <c r="S27" s="181">
        <f>SUM(S28:S32)</f>
        <v>266707.39999999997</v>
      </c>
      <c r="T27" s="182">
        <f>IFERROR(S27/(O27+P27),0)</f>
        <v>34.036166411434401</v>
      </c>
      <c r="U27" s="121">
        <f>SUM(U28:U32)</f>
        <v>352</v>
      </c>
      <c r="V27" s="74">
        <f>SUM(V28:V32)</f>
        <v>0</v>
      </c>
      <c r="W27" s="74">
        <f>SUM(W28:W31)</f>
        <v>622315</v>
      </c>
      <c r="X27" s="74">
        <f>IFERROR(W27/(U27+V27),0)</f>
        <v>1767.940340909091</v>
      </c>
      <c r="Y27" s="181">
        <f>SUM(Y28:Y32)</f>
        <v>16263.619999999999</v>
      </c>
      <c r="Z27" s="182">
        <f>IFERROR(Y27/(U27+V27),0)</f>
        <v>46.203465909090909</v>
      </c>
      <c r="AA27" s="121">
        <f>SUM(AA28:AA32)</f>
        <v>418</v>
      </c>
      <c r="AB27" s="74">
        <f>SUM(AB28:AB32)</f>
        <v>0</v>
      </c>
      <c r="AC27" s="74">
        <f>SUM(AC28:AC31)</f>
        <v>873084</v>
      </c>
      <c r="AD27" s="74">
        <f>IFERROR(AC27/(AA27+AB27),0)</f>
        <v>2088.7177033492821</v>
      </c>
      <c r="AE27" s="181">
        <f>SUM(AE28:AE32)</f>
        <v>19051.47</v>
      </c>
      <c r="AF27" s="182">
        <f>IFERROR(AE27/(AA27+AB27),0)</f>
        <v>45.577679425837324</v>
      </c>
      <c r="AG27" s="121">
        <f>SUM(AG28:AG32)</f>
        <v>413</v>
      </c>
      <c r="AH27" s="74">
        <f>SUM(AH28:AH32)</f>
        <v>0</v>
      </c>
      <c r="AI27" s="74">
        <f>SUM(AI28:AI31)</f>
        <v>768370</v>
      </c>
      <c r="AJ27" s="74">
        <f>IFERROR(AI27/(AG27+AH27),0)</f>
        <v>1860.46004842615</v>
      </c>
      <c r="AK27" s="181">
        <f>SUM(AK28:AK32)</f>
        <v>14774.74</v>
      </c>
      <c r="AL27" s="182">
        <f>IFERROR(AK27/(AG27+AH27),0)</f>
        <v>35.774188861985472</v>
      </c>
      <c r="AM27" s="121">
        <f>SUM(AM28:AM32)</f>
        <v>0</v>
      </c>
      <c r="AN27" s="74">
        <f>SUM(AN28:AN32)</f>
        <v>0</v>
      </c>
      <c r="AO27" s="74">
        <f>SUM(AO28:AO31)</f>
        <v>0</v>
      </c>
      <c r="AP27" s="74">
        <f>IFERROR(AO27/(AM27+AN27),0)</f>
        <v>0</v>
      </c>
      <c r="AQ27" s="181">
        <f>SUM(AQ28:AQ32)</f>
        <v>0</v>
      </c>
      <c r="AR27" s="182">
        <f t="shared" si="0"/>
        <v>0</v>
      </c>
      <c r="AS27" s="121">
        <f>SUM(AS28:AS32)</f>
        <v>0</v>
      </c>
      <c r="AT27" s="74">
        <f>SUM(AT28:AT32)</f>
        <v>0</v>
      </c>
      <c r="AU27" s="74">
        <f>SUM(AU28:AU31)</f>
        <v>0</v>
      </c>
      <c r="AV27" s="74">
        <f>IFERROR(AU27/(AS27+AT27),0)</f>
        <v>0</v>
      </c>
      <c r="AW27" s="181">
        <f>SUM(AW28:AW32)</f>
        <v>0</v>
      </c>
      <c r="AX27" s="182">
        <f>IFERROR(AW27/(AS27+AT27),0)</f>
        <v>0</v>
      </c>
      <c r="AY27" s="121">
        <f>SUM(AY28:AY32)</f>
        <v>0</v>
      </c>
      <c r="AZ27" s="74">
        <f>SUM(AZ28:AZ32)</f>
        <v>0</v>
      </c>
      <c r="BA27" s="74">
        <f>SUM(BA28:BA31)</f>
        <v>0</v>
      </c>
      <c r="BB27" s="74">
        <f>IFERROR(BA27/(AY27+AZ27),0)</f>
        <v>0</v>
      </c>
      <c r="BC27" s="181">
        <f>SUM(BC28:BC32)</f>
        <v>0</v>
      </c>
      <c r="BD27" s="182">
        <f>IFERROR(BC27/(AY27+AZ27),0)</f>
        <v>0</v>
      </c>
      <c r="BE27" s="121">
        <f>SUM(BE28:BE32)</f>
        <v>0</v>
      </c>
      <c r="BF27" s="74">
        <f>SUM(BF28:BF32)</f>
        <v>0</v>
      </c>
      <c r="BG27" s="74">
        <f>SUM(BG28:BG31)</f>
        <v>0</v>
      </c>
      <c r="BH27" s="74">
        <f>IFERROR(BG27/(BE27+BF27),0)</f>
        <v>0</v>
      </c>
      <c r="BI27" s="181">
        <f>SUM(BI28:BI32)</f>
        <v>0</v>
      </c>
      <c r="BJ27" s="182">
        <f>IFERROR(BI27/(BE27+BF27),0)</f>
        <v>0</v>
      </c>
      <c r="BK27" s="121">
        <f>SUM(BK28:BK32)</f>
        <v>32138</v>
      </c>
      <c r="BL27" s="74">
        <f>SUM(BL28:BL32)</f>
        <v>0</v>
      </c>
      <c r="BM27" s="74">
        <f>SUM(BM28:BM31)</f>
        <v>63588514</v>
      </c>
      <c r="BN27" s="74">
        <f>IFERROR(BM27/(BK27+BL27),0)</f>
        <v>1978.6083141452486</v>
      </c>
      <c r="BO27" s="181">
        <f>SUM(BO28:BO32)</f>
        <v>932980.17999999982</v>
      </c>
      <c r="BP27" s="182">
        <f>IFERROR(BO27/(BK27+BL27),0)</f>
        <v>29.030436866015304</v>
      </c>
    </row>
    <row r="28" spans="1:68" s="8" customFormat="1" ht="19.5" customHeight="1" outlineLevel="1" x14ac:dyDescent="0.3">
      <c r="A28" s="154"/>
      <c r="B28" s="139" t="str" cm="1">
        <f t="array" ref="B28:B32">$B$10:$B$14</f>
        <v>ΟΙΚΙΑΚΟΣ</v>
      </c>
      <c r="C28" s="39">
        <v>13699</v>
      </c>
      <c r="D28" s="10"/>
      <c r="E28" s="10">
        <v>25656311</v>
      </c>
      <c r="F28" s="10">
        <f>IFERROR(E28/(C28+D28),0)</f>
        <v>1872.8601357763341</v>
      </c>
      <c r="G28" s="183">
        <v>336710.33999999997</v>
      </c>
      <c r="H28" s="184">
        <f>IFERROR(G28/(C28+D28),0)</f>
        <v>24.579191181838087</v>
      </c>
      <c r="I28" s="39">
        <v>9289</v>
      </c>
      <c r="J28" s="10"/>
      <c r="K28" s="10">
        <v>20181774</v>
      </c>
      <c r="L28" s="10">
        <f>IFERROR(K28/(I28+J28),0)</f>
        <v>2172.6530304661428</v>
      </c>
      <c r="M28" s="183">
        <v>269470.28000000003</v>
      </c>
      <c r="N28" s="184">
        <f>IFERROR(M28/(I28+J28),0)</f>
        <v>29.009611368285071</v>
      </c>
      <c r="O28" s="39">
        <v>7735</v>
      </c>
      <c r="P28" s="10"/>
      <c r="Q28" s="10">
        <v>13718197</v>
      </c>
      <c r="R28" s="10">
        <v>1773.5225597931501</v>
      </c>
      <c r="S28" s="183">
        <v>248911.55</v>
      </c>
      <c r="T28" s="184">
        <v>32.179903038138299</v>
      </c>
      <c r="U28" s="39">
        <v>350</v>
      </c>
      <c r="V28" s="10"/>
      <c r="W28" s="10">
        <v>619499</v>
      </c>
      <c r="X28" s="10">
        <f>IFERROR(W28/(U28+V28),0)</f>
        <v>1769.9971428571428</v>
      </c>
      <c r="Y28" s="183">
        <v>16212.88</v>
      </c>
      <c r="Z28" s="184">
        <f>IFERROR(Y28/(U28+V28),0)</f>
        <v>46.322514285714284</v>
      </c>
      <c r="AA28" s="39">
        <v>413</v>
      </c>
      <c r="AB28" s="10"/>
      <c r="AC28" s="10">
        <v>844773</v>
      </c>
      <c r="AD28" s="10">
        <f>IFERROR(AC28/(AA28+AB28),0)</f>
        <v>2045.4552058111381</v>
      </c>
      <c r="AE28" s="183">
        <v>18781.73</v>
      </c>
      <c r="AF28" s="184">
        <f>IFERROR(AE28/(AA28+AB28),0)</f>
        <v>45.476343825665857</v>
      </c>
      <c r="AG28" s="39">
        <v>413</v>
      </c>
      <c r="AH28" s="10"/>
      <c r="AI28" s="10">
        <v>768370</v>
      </c>
      <c r="AJ28" s="10">
        <f>IFERROR(AI28/(AG28+AH28),0)</f>
        <v>1860.46004842615</v>
      </c>
      <c r="AK28" s="183">
        <v>14774.74</v>
      </c>
      <c r="AL28" s="184">
        <f>IFERROR(AK28/(AG28+AH28),0)</f>
        <v>35.774188861985472</v>
      </c>
      <c r="AM28" s="39"/>
      <c r="AN28" s="10"/>
      <c r="AO28" s="10"/>
      <c r="AP28" s="10">
        <f>IFERROR(AO28/(AM28+AN28),0)</f>
        <v>0</v>
      </c>
      <c r="AQ28" s="183"/>
      <c r="AR28" s="184">
        <f t="shared" si="0"/>
        <v>0</v>
      </c>
      <c r="AS28" s="39"/>
      <c r="AT28" s="10"/>
      <c r="AU28" s="10"/>
      <c r="AV28" s="10">
        <f>IFERROR(AU28/(AS28+AT28),0)</f>
        <v>0</v>
      </c>
      <c r="AW28" s="183"/>
      <c r="AX28" s="184">
        <f>IFERROR(AW28/(AS28+AT28),0)</f>
        <v>0</v>
      </c>
      <c r="AY28" s="39"/>
      <c r="AZ28" s="10"/>
      <c r="BA28" s="10"/>
      <c r="BB28" s="10">
        <f>IFERROR(BA28/(AY28+AZ28),0)</f>
        <v>0</v>
      </c>
      <c r="BC28" s="183"/>
      <c r="BD28" s="184">
        <f>IFERROR(BC28/(AY28+AZ28),0)</f>
        <v>0</v>
      </c>
      <c r="BE28" s="39"/>
      <c r="BF28" s="10"/>
      <c r="BG28" s="10"/>
      <c r="BH28" s="10">
        <f>IFERROR(BG28/(BE28+BF28),0)</f>
        <v>0</v>
      </c>
      <c r="BI28" s="183"/>
      <c r="BJ28" s="184">
        <f>IFERROR(BI28/(BE28+BF28),0)</f>
        <v>0</v>
      </c>
      <c r="BK28" s="39" cm="1">
        <f t="array" ref="BK28">SUM(_xlfn._xlws.FILTER($C28:$BJ28,$C$8:$BJ$8=BK$8))</f>
        <v>31899</v>
      </c>
      <c r="BL28" s="39" cm="1">
        <f t="array" ref="BL28">SUM(_xlfn._xlws.FILTER($C28:$BJ28,$C$8:$BJ$8=BL$8))</f>
        <v>0</v>
      </c>
      <c r="BM28" s="39" cm="1">
        <f t="array" ref="BM28">SUM(_xlfn._xlws.FILTER($C28:$BJ28,$C$8:$BJ$8=BM$8))</f>
        <v>61788924</v>
      </c>
      <c r="BN28" s="10">
        <f>IFERROR(BM28/(BK28+BL28),0)</f>
        <v>1937.0175867582057</v>
      </c>
      <c r="BO28" s="196" cm="1">
        <f t="array" ref="BO28">SUM(_xlfn._xlws.FILTER($C28:$BJ28,$C$8:$BJ$8=BO$8))</f>
        <v>904861.5199999999</v>
      </c>
      <c r="BP28" s="184">
        <f>IFERROR(BO28/(BK28+BL28),0)</f>
        <v>28.36645412081883</v>
      </c>
    </row>
    <row r="29" spans="1:68" s="8" customFormat="1" ht="19.5" customHeight="1" outlineLevel="1" x14ac:dyDescent="0.3">
      <c r="A29" s="154"/>
      <c r="B29" s="139" t="str">
        <v>ΕΜΠΟΡΙΚΟΣ</v>
      </c>
      <c r="C29" s="39">
        <v>63</v>
      </c>
      <c r="D29" s="10"/>
      <c r="E29" s="10">
        <v>434027</v>
      </c>
      <c r="F29" s="10">
        <f t="shared" ref="F29:F32" si="60">IFERROR(E29/(C29+D29),0)</f>
        <v>6889.3174603174602</v>
      </c>
      <c r="G29" s="183">
        <v>5577.2</v>
      </c>
      <c r="H29" s="184">
        <f t="shared" ref="H29:H32" si="61">IFERROR(G29/(C29+D29),0)</f>
        <v>88.526984126984118</v>
      </c>
      <c r="I29" s="39">
        <v>68</v>
      </c>
      <c r="J29" s="10"/>
      <c r="K29" s="10">
        <v>335397</v>
      </c>
      <c r="L29" s="10">
        <f t="shared" ref="L29:L31" si="62">IFERROR(K29/(I29+J29),0)</f>
        <v>4932.3088235294117</v>
      </c>
      <c r="M29" s="183">
        <v>4420.8099999999995</v>
      </c>
      <c r="N29" s="184">
        <f t="shared" ref="N29:N32" si="63">IFERROR(M29/(I29+J29),0)</f>
        <v>65.011911764705872</v>
      </c>
      <c r="O29" s="39">
        <v>101</v>
      </c>
      <c r="P29" s="10"/>
      <c r="Q29" s="10">
        <v>994989</v>
      </c>
      <c r="R29" s="10">
        <v>9851.3762376237592</v>
      </c>
      <c r="S29" s="183">
        <v>17795.849999999999</v>
      </c>
      <c r="T29" s="184">
        <v>176.19653465346499</v>
      </c>
      <c r="U29" s="39">
        <v>2</v>
      </c>
      <c r="V29" s="10"/>
      <c r="W29" s="10">
        <v>2816</v>
      </c>
      <c r="X29" s="10">
        <f t="shared" ref="X29:X31" si="64">IFERROR(W29/(U29+V29),0)</f>
        <v>1408</v>
      </c>
      <c r="Y29" s="183">
        <v>50.74</v>
      </c>
      <c r="Z29" s="184">
        <f t="shared" ref="Z29:Z32" si="65">IFERROR(Y29/(U29+V29),0)</f>
        <v>25.37</v>
      </c>
      <c r="AA29" s="39">
        <v>5</v>
      </c>
      <c r="AB29" s="10"/>
      <c r="AC29" s="10">
        <v>28311</v>
      </c>
      <c r="AD29" s="10">
        <f t="shared" ref="AD29:AD31" si="66">IFERROR(AC29/(AA29+AB29),0)</f>
        <v>5662.2</v>
      </c>
      <c r="AE29" s="183">
        <v>269.74</v>
      </c>
      <c r="AF29" s="184">
        <f t="shared" ref="AF29:AF32" si="67">IFERROR(AE29/(AA29+AB29),0)</f>
        <v>53.948</v>
      </c>
      <c r="AG29" s="39"/>
      <c r="AH29" s="10"/>
      <c r="AI29" s="10"/>
      <c r="AJ29" s="10">
        <f t="shared" ref="AJ29:AJ31" si="68">IFERROR(AI29/(AG29+AH29),0)</f>
        <v>0</v>
      </c>
      <c r="AK29" s="183"/>
      <c r="AL29" s="184">
        <f t="shared" ref="AL29:AL32" si="69">IFERROR(AK29/(AG29+AH29),0)</f>
        <v>0</v>
      </c>
      <c r="AM29" s="39"/>
      <c r="AN29" s="10"/>
      <c r="AO29" s="10"/>
      <c r="AP29" s="10">
        <f t="shared" ref="AP29:AP31" si="70">IFERROR(AO29/(AM29+AN29),0)</f>
        <v>0</v>
      </c>
      <c r="AQ29" s="183"/>
      <c r="AR29" s="184">
        <f t="shared" si="0"/>
        <v>0</v>
      </c>
      <c r="AS29" s="39"/>
      <c r="AT29" s="10"/>
      <c r="AU29" s="10"/>
      <c r="AV29" s="10">
        <f t="shared" ref="AV29:AV31" si="71">IFERROR(AU29/(AS29+AT29),0)</f>
        <v>0</v>
      </c>
      <c r="AW29" s="183"/>
      <c r="AX29" s="184">
        <f t="shared" ref="AX29:AX32" si="72">IFERROR(AW29/(AS29+AT29),0)</f>
        <v>0</v>
      </c>
      <c r="AY29" s="39"/>
      <c r="AZ29" s="10"/>
      <c r="BA29" s="10"/>
      <c r="BB29" s="10">
        <f t="shared" ref="BB29:BB31" si="73">IFERROR(BA29/(AY29+AZ29),0)</f>
        <v>0</v>
      </c>
      <c r="BC29" s="183"/>
      <c r="BD29" s="184">
        <f t="shared" ref="BD29:BD32" si="74">IFERROR(BC29/(AY29+AZ29),0)</f>
        <v>0</v>
      </c>
      <c r="BE29" s="39"/>
      <c r="BF29" s="10"/>
      <c r="BG29" s="10"/>
      <c r="BH29" s="10">
        <f t="shared" ref="BH29:BH31" si="75">IFERROR(BG29/(BE29+BF29),0)</f>
        <v>0</v>
      </c>
      <c r="BI29" s="183"/>
      <c r="BJ29" s="184">
        <f t="shared" ref="BJ29:BJ32" si="76">IFERROR(BI29/(BE29+BF29),0)</f>
        <v>0</v>
      </c>
      <c r="BK29" s="39" cm="1">
        <f t="array" ref="BK29">SUM(_xlfn._xlws.FILTER($C29:$BJ29,$C$8:$BJ$8=BK$8))</f>
        <v>239</v>
      </c>
      <c r="BL29" s="39" cm="1">
        <f t="array" ref="BL29">SUM(_xlfn._xlws.FILTER($C29:$BJ29,$C$8:$BJ$8=BL$8))</f>
        <v>0</v>
      </c>
      <c r="BM29" s="39" cm="1">
        <f t="array" ref="BM29">SUM(_xlfn._xlws.FILTER($C29:$BJ29,$C$8:$BJ$8=BM$8))</f>
        <v>1795540</v>
      </c>
      <c r="BN29" s="10">
        <f t="shared" ref="BN29:BN31" si="77">IFERROR(BM29/(BK29+BL29),0)</f>
        <v>7512.7196652719667</v>
      </c>
      <c r="BO29" s="196" cm="1">
        <f t="array" ref="BO29">SUM(_xlfn._xlws.FILTER($C29:$BJ29,$C$8:$BJ$8=BO$8))</f>
        <v>28114.34</v>
      </c>
      <c r="BP29" s="184">
        <f t="shared" ref="BP29:BP32" si="78">IFERROR(BO29/(BK29+BL29),0)</f>
        <v>117.63322175732218</v>
      </c>
    </row>
    <row r="30" spans="1:68" s="8" customFormat="1" ht="19.5" customHeight="1" outlineLevel="1" x14ac:dyDescent="0.3">
      <c r="A30" s="154"/>
      <c r="B30" s="139" t="str">
        <v>CNG</v>
      </c>
      <c r="C30" s="39"/>
      <c r="D30" s="10"/>
      <c r="E30" s="10">
        <v>4050</v>
      </c>
      <c r="F30" s="10">
        <f t="shared" si="60"/>
        <v>0</v>
      </c>
      <c r="G30" s="183">
        <v>4.32</v>
      </c>
      <c r="H30" s="184">
        <f t="shared" si="61"/>
        <v>0</v>
      </c>
      <c r="I30" s="39"/>
      <c r="J30" s="10"/>
      <c r="K30" s="10"/>
      <c r="L30" s="10">
        <f t="shared" si="62"/>
        <v>0</v>
      </c>
      <c r="M30" s="183"/>
      <c r="N30" s="184">
        <f t="shared" si="63"/>
        <v>0</v>
      </c>
      <c r="O30" s="39"/>
      <c r="P30" s="10"/>
      <c r="Q30" s="10"/>
      <c r="R30" s="10"/>
      <c r="S30" s="183"/>
      <c r="T30" s="184"/>
      <c r="U30" s="39"/>
      <c r="V30" s="10"/>
      <c r="W30" s="10"/>
      <c r="X30" s="10">
        <f t="shared" si="64"/>
        <v>0</v>
      </c>
      <c r="Y30" s="183"/>
      <c r="Z30" s="184">
        <f t="shared" si="65"/>
        <v>0</v>
      </c>
      <c r="AA30" s="39"/>
      <c r="AB30" s="10"/>
      <c r="AC30" s="10"/>
      <c r="AD30" s="10">
        <f t="shared" si="66"/>
        <v>0</v>
      </c>
      <c r="AE30" s="183"/>
      <c r="AF30" s="184">
        <f t="shared" si="67"/>
        <v>0</v>
      </c>
      <c r="AG30" s="39"/>
      <c r="AH30" s="10"/>
      <c r="AI30" s="10"/>
      <c r="AJ30" s="10">
        <f t="shared" si="68"/>
        <v>0</v>
      </c>
      <c r="AK30" s="183"/>
      <c r="AL30" s="184">
        <f t="shared" si="69"/>
        <v>0</v>
      </c>
      <c r="AM30" s="39"/>
      <c r="AN30" s="10"/>
      <c r="AO30" s="10"/>
      <c r="AP30" s="10">
        <f t="shared" si="70"/>
        <v>0</v>
      </c>
      <c r="AQ30" s="183"/>
      <c r="AR30" s="184">
        <f t="shared" si="0"/>
        <v>0</v>
      </c>
      <c r="AS30" s="39"/>
      <c r="AT30" s="10"/>
      <c r="AU30" s="10"/>
      <c r="AV30" s="10">
        <f t="shared" si="71"/>
        <v>0</v>
      </c>
      <c r="AW30" s="183"/>
      <c r="AX30" s="184">
        <f t="shared" si="72"/>
        <v>0</v>
      </c>
      <c r="AY30" s="39"/>
      <c r="AZ30" s="10"/>
      <c r="BA30" s="10"/>
      <c r="BB30" s="10">
        <f t="shared" si="73"/>
        <v>0</v>
      </c>
      <c r="BC30" s="183"/>
      <c r="BD30" s="184">
        <f t="shared" si="74"/>
        <v>0</v>
      </c>
      <c r="BE30" s="39"/>
      <c r="BF30" s="10"/>
      <c r="BG30" s="10"/>
      <c r="BH30" s="10">
        <f t="shared" si="75"/>
        <v>0</v>
      </c>
      <c r="BI30" s="183"/>
      <c r="BJ30" s="184">
        <f t="shared" si="76"/>
        <v>0</v>
      </c>
      <c r="BK30" s="39" cm="1">
        <f t="array" ref="BK30">SUM(_xlfn._xlws.FILTER($C30:$BJ30,$C$8:$BJ$8=BK$8))</f>
        <v>0</v>
      </c>
      <c r="BL30" s="39" cm="1">
        <f t="array" ref="BL30">SUM(_xlfn._xlws.FILTER($C30:$BJ30,$C$8:$BJ$8=BL$8))</f>
        <v>0</v>
      </c>
      <c r="BM30" s="39" cm="1">
        <f t="array" ref="BM30">SUM(_xlfn._xlws.FILTER($C30:$BJ30,$C$8:$BJ$8=BM$8))</f>
        <v>4050</v>
      </c>
      <c r="BN30" s="10">
        <f t="shared" si="77"/>
        <v>0</v>
      </c>
      <c r="BO30" s="196" cm="1">
        <f t="array" ref="BO30">SUM(_xlfn._xlws.FILTER($C30:$BJ30,$C$8:$BJ$8=BO$8))</f>
        <v>4.32</v>
      </c>
      <c r="BP30" s="184">
        <f t="shared" si="78"/>
        <v>0</v>
      </c>
    </row>
    <row r="31" spans="1:68" s="15" customFormat="1" ht="19.5" customHeight="1" outlineLevel="1" x14ac:dyDescent="0.3">
      <c r="A31" s="154"/>
      <c r="B31" s="139" t="str">
        <v>ΒΙΟΜΗΧΑΝΙΚΟΣ</v>
      </c>
      <c r="C31" s="39"/>
      <c r="D31" s="10"/>
      <c r="E31" s="10"/>
      <c r="F31" s="10">
        <f t="shared" si="60"/>
        <v>0</v>
      </c>
      <c r="G31" s="183"/>
      <c r="H31" s="184">
        <f t="shared" si="61"/>
        <v>0</v>
      </c>
      <c r="I31" s="39"/>
      <c r="J31" s="10"/>
      <c r="K31" s="10"/>
      <c r="L31" s="10">
        <f t="shared" si="62"/>
        <v>0</v>
      </c>
      <c r="M31" s="183"/>
      <c r="N31" s="184">
        <f t="shared" si="63"/>
        <v>0</v>
      </c>
      <c r="O31" s="39"/>
      <c r="P31" s="10"/>
      <c r="Q31" s="10"/>
      <c r="R31" s="10"/>
      <c r="S31" s="183"/>
      <c r="T31" s="184"/>
      <c r="U31" s="39"/>
      <c r="V31" s="10"/>
      <c r="W31" s="10"/>
      <c r="X31" s="10">
        <f t="shared" si="64"/>
        <v>0</v>
      </c>
      <c r="Y31" s="183"/>
      <c r="Z31" s="184">
        <f t="shared" si="65"/>
        <v>0</v>
      </c>
      <c r="AA31" s="39"/>
      <c r="AB31" s="10"/>
      <c r="AC31" s="10"/>
      <c r="AD31" s="10">
        <f t="shared" si="66"/>
        <v>0</v>
      </c>
      <c r="AE31" s="183"/>
      <c r="AF31" s="184">
        <f t="shared" si="67"/>
        <v>0</v>
      </c>
      <c r="AG31" s="39"/>
      <c r="AH31" s="10"/>
      <c r="AI31" s="10"/>
      <c r="AJ31" s="10">
        <f t="shared" si="68"/>
        <v>0</v>
      </c>
      <c r="AK31" s="183"/>
      <c r="AL31" s="184">
        <f t="shared" si="69"/>
        <v>0</v>
      </c>
      <c r="AM31" s="39"/>
      <c r="AN31" s="10"/>
      <c r="AO31" s="10"/>
      <c r="AP31" s="10">
        <f t="shared" si="70"/>
        <v>0</v>
      </c>
      <c r="AQ31" s="183"/>
      <c r="AR31" s="184">
        <f t="shared" si="0"/>
        <v>0</v>
      </c>
      <c r="AS31" s="39"/>
      <c r="AT31" s="10"/>
      <c r="AU31" s="10"/>
      <c r="AV31" s="10">
        <f t="shared" si="71"/>
        <v>0</v>
      </c>
      <c r="AW31" s="183"/>
      <c r="AX31" s="184">
        <f t="shared" si="72"/>
        <v>0</v>
      </c>
      <c r="AY31" s="39"/>
      <c r="AZ31" s="10"/>
      <c r="BA31" s="10"/>
      <c r="BB31" s="10">
        <f t="shared" si="73"/>
        <v>0</v>
      </c>
      <c r="BC31" s="183"/>
      <c r="BD31" s="184">
        <f t="shared" si="74"/>
        <v>0</v>
      </c>
      <c r="BE31" s="39"/>
      <c r="BF31" s="10"/>
      <c r="BG31" s="10"/>
      <c r="BH31" s="10">
        <f t="shared" si="75"/>
        <v>0</v>
      </c>
      <c r="BI31" s="183"/>
      <c r="BJ31" s="184">
        <f t="shared" si="76"/>
        <v>0</v>
      </c>
      <c r="BK31" s="39" cm="1">
        <f t="array" ref="BK31">SUM(_xlfn._xlws.FILTER($C31:$BJ31,$C$8:$BJ$8=BK$8))</f>
        <v>0</v>
      </c>
      <c r="BL31" s="39" cm="1">
        <f t="array" ref="BL31">SUM(_xlfn._xlws.FILTER($C31:$BJ31,$C$8:$BJ$8=BL$8))</f>
        <v>0</v>
      </c>
      <c r="BM31" s="39" cm="1">
        <f t="array" ref="BM31">SUM(_xlfn._xlws.FILTER($C31:$BJ31,$C$8:$BJ$8=BM$8))</f>
        <v>0</v>
      </c>
      <c r="BN31" s="10">
        <f t="shared" si="77"/>
        <v>0</v>
      </c>
      <c r="BO31" s="196" cm="1">
        <f t="array" ref="BO31">SUM(_xlfn._xlws.FILTER($C31:$BJ31,$C$8:$BJ$8=BO$8))</f>
        <v>0</v>
      </c>
      <c r="BP31" s="184">
        <f t="shared" si="78"/>
        <v>0</v>
      </c>
    </row>
    <row r="32" spans="1:68" s="15" customFormat="1" ht="19.5" customHeight="1" outlineLevel="1" thickBot="1" x14ac:dyDescent="0.35">
      <c r="A32" s="155"/>
      <c r="B32" s="139" t="str">
        <v>ΚΛΙΜΑΤΙΣΜΟΣ / ΣΥΜΠΑΡΑΓΩΓΗ</v>
      </c>
      <c r="C32" s="147"/>
      <c r="D32" s="148"/>
      <c r="E32" s="157"/>
      <c r="F32" s="10">
        <f t="shared" si="60"/>
        <v>0</v>
      </c>
      <c r="G32" s="185"/>
      <c r="H32" s="184">
        <f t="shared" si="61"/>
        <v>0</v>
      </c>
      <c r="I32" s="147"/>
      <c r="J32" s="148"/>
      <c r="K32" s="157"/>
      <c r="L32" s="10">
        <f>IFERROR(K32/(I32+J32),0)</f>
        <v>0</v>
      </c>
      <c r="M32" s="183"/>
      <c r="N32" s="184">
        <f t="shared" si="63"/>
        <v>0</v>
      </c>
      <c r="O32" s="147"/>
      <c r="P32" s="148"/>
      <c r="Q32" s="157"/>
      <c r="R32" s="10"/>
      <c r="S32" s="183"/>
      <c r="T32" s="184"/>
      <c r="U32" s="147"/>
      <c r="V32" s="148"/>
      <c r="W32" s="157"/>
      <c r="X32" s="10">
        <f>IFERROR(W32/(U32+V32),0)</f>
        <v>0</v>
      </c>
      <c r="Y32" s="183"/>
      <c r="Z32" s="184">
        <f t="shared" si="65"/>
        <v>0</v>
      </c>
      <c r="AA32" s="147"/>
      <c r="AB32" s="148"/>
      <c r="AC32" s="157"/>
      <c r="AD32" s="10">
        <f>IFERROR(AC32/(AA32+AB32),0)</f>
        <v>0</v>
      </c>
      <c r="AE32" s="183"/>
      <c r="AF32" s="184">
        <f t="shared" si="67"/>
        <v>0</v>
      </c>
      <c r="AG32" s="147"/>
      <c r="AH32" s="148"/>
      <c r="AI32" s="157"/>
      <c r="AJ32" s="10">
        <f>IFERROR(AI32/(AG32+AH32),0)</f>
        <v>0</v>
      </c>
      <c r="AK32" s="183"/>
      <c r="AL32" s="184">
        <f t="shared" si="69"/>
        <v>0</v>
      </c>
      <c r="AM32" s="147"/>
      <c r="AN32" s="148"/>
      <c r="AO32" s="157"/>
      <c r="AP32" s="10">
        <f>IFERROR(AO32/(AM32+AN32),0)</f>
        <v>0</v>
      </c>
      <c r="AQ32" s="183"/>
      <c r="AR32" s="184">
        <f t="shared" si="0"/>
        <v>0</v>
      </c>
      <c r="AS32" s="147"/>
      <c r="AT32" s="148"/>
      <c r="AU32" s="157"/>
      <c r="AV32" s="10">
        <f>IFERROR(AU32/(AS32+AT32),0)</f>
        <v>0</v>
      </c>
      <c r="AW32" s="183"/>
      <c r="AX32" s="184">
        <f t="shared" si="72"/>
        <v>0</v>
      </c>
      <c r="AY32" s="147"/>
      <c r="AZ32" s="148"/>
      <c r="BA32" s="157"/>
      <c r="BB32" s="10">
        <f>IFERROR(BA32/(AY32+AZ32),0)</f>
        <v>0</v>
      </c>
      <c r="BC32" s="183"/>
      <c r="BD32" s="184">
        <f t="shared" si="74"/>
        <v>0</v>
      </c>
      <c r="BE32" s="147"/>
      <c r="BF32" s="148"/>
      <c r="BG32" s="157"/>
      <c r="BH32" s="10">
        <f>IFERROR(BG32/(BE32+BF32),0)</f>
        <v>0</v>
      </c>
      <c r="BI32" s="183"/>
      <c r="BJ32" s="184">
        <f t="shared" si="76"/>
        <v>0</v>
      </c>
      <c r="BK32" s="39" cm="1">
        <f t="array" ref="BK32">SUM(_xlfn._xlws.FILTER($C32:$BJ32,$C$8:$BJ$8=BK$8))</f>
        <v>0</v>
      </c>
      <c r="BL32" s="39" cm="1">
        <f t="array" ref="BL32">SUM(_xlfn._xlws.FILTER($C32:$BJ32,$C$8:$BJ$8=BL$8))</f>
        <v>0</v>
      </c>
      <c r="BM32" s="39" cm="1">
        <f t="array" ref="BM32">SUM(_xlfn._xlws.FILTER($C32:$BJ32,$C$8:$BJ$8=BM$8))</f>
        <v>0</v>
      </c>
      <c r="BN32" s="10">
        <f>IFERROR(BM32/(BK32+BL32),0)</f>
        <v>0</v>
      </c>
      <c r="BO32" s="196" cm="1">
        <f t="array" ref="BO32">SUM(_xlfn._xlws.FILTER($C32:$BJ32,$C$8:$BJ$8=BO$8))</f>
        <v>0</v>
      </c>
      <c r="BP32" s="184">
        <f t="shared" si="78"/>
        <v>0</v>
      </c>
    </row>
    <row r="33" spans="1:68" s="8" customFormat="1" ht="36" customHeight="1" x14ac:dyDescent="0.3">
      <c r="A33" s="153">
        <v>5</v>
      </c>
      <c r="B33" s="141" t="s">
        <v>35</v>
      </c>
      <c r="C33" s="121">
        <f>SUM(C34:C38)</f>
        <v>139</v>
      </c>
      <c r="D33" s="74">
        <f>SUM(D34:D38)</f>
        <v>0</v>
      </c>
      <c r="E33" s="74">
        <f>SUM(E34:E37)</f>
        <v>258749</v>
      </c>
      <c r="F33" s="74">
        <f>IFERROR(E33/(C33+D33),0)</f>
        <v>1861.5035971223022</v>
      </c>
      <c r="G33" s="181">
        <f>SUM(G34:G38)</f>
        <v>3402.6</v>
      </c>
      <c r="H33" s="182">
        <f>IFERROR(G33/(C33+D33),0)</f>
        <v>24.479136690647483</v>
      </c>
      <c r="I33" s="121">
        <f>SUM(I34:I38)</f>
        <v>74</v>
      </c>
      <c r="J33" s="74">
        <f>SUM(J34:J38)</f>
        <v>0</v>
      </c>
      <c r="K33" s="74">
        <f>SUM(K34:K37)</f>
        <v>550269</v>
      </c>
      <c r="L33" s="74">
        <f>IFERROR(K33/(I33+J33),0)</f>
        <v>7436.0675675675675</v>
      </c>
      <c r="M33" s="181">
        <f>SUM(M34:M38)</f>
        <v>3963.05</v>
      </c>
      <c r="N33" s="182">
        <f>IFERROR(M33/(I33+J33),0)</f>
        <v>53.554729729729729</v>
      </c>
      <c r="O33" s="121">
        <f>SUM(O34:O38)</f>
        <v>165</v>
      </c>
      <c r="P33" s="74">
        <f>SUM(P34:P38)</f>
        <v>0</v>
      </c>
      <c r="Q33" s="74">
        <f>SUM(Q34:Q38)</f>
        <v>610485</v>
      </c>
      <c r="R33" s="74">
        <f>IFERROR(Q33/(O33+P33),0)</f>
        <v>3699.909090909091</v>
      </c>
      <c r="S33" s="181">
        <f>SUM(S34:S38)</f>
        <v>10636.59</v>
      </c>
      <c r="T33" s="182">
        <f>IFERROR(S33/(O33+P33),0)</f>
        <v>64.464181818181814</v>
      </c>
      <c r="U33" s="121">
        <f>SUM(U34:U38)</f>
        <v>5</v>
      </c>
      <c r="V33" s="74">
        <f>SUM(V34:V38)</f>
        <v>0</v>
      </c>
      <c r="W33" s="74">
        <f>SUM(W34:W37)</f>
        <v>9407</v>
      </c>
      <c r="X33" s="74">
        <f>IFERROR(W33/(U33+V33),0)</f>
        <v>1881.4</v>
      </c>
      <c r="Y33" s="181">
        <f>SUM(Y34:Y38)</f>
        <v>245.89</v>
      </c>
      <c r="Z33" s="182">
        <f>IFERROR(Y33/(U33+V33),0)</f>
        <v>49.177999999999997</v>
      </c>
      <c r="AA33" s="121">
        <f>SUM(AA34:AA38)</f>
        <v>11</v>
      </c>
      <c r="AB33" s="74">
        <f>SUM(AB34:AB38)</f>
        <v>0</v>
      </c>
      <c r="AC33" s="74">
        <f>SUM(AC34:AC37)</f>
        <v>31529</v>
      </c>
      <c r="AD33" s="74">
        <f>IFERROR(AC33/(AA33+AB33),0)</f>
        <v>2866.2727272727275</v>
      </c>
      <c r="AE33" s="181">
        <f>SUM(AE34:AE38)</f>
        <v>682.36</v>
      </c>
      <c r="AF33" s="182">
        <f>IFERROR(AE33/(AA33+AB33),0)</f>
        <v>62.032727272727271</v>
      </c>
      <c r="AG33" s="121">
        <f>SUM(AG34:AG38)</f>
        <v>1</v>
      </c>
      <c r="AH33" s="74">
        <f>SUM(AH34:AH38)</f>
        <v>0</v>
      </c>
      <c r="AI33" s="74">
        <f>SUM(AI34:AI37)</f>
        <v>3878</v>
      </c>
      <c r="AJ33" s="74">
        <f>IFERROR(AI33/(AG33+AH33),0)</f>
        <v>3878</v>
      </c>
      <c r="AK33" s="181">
        <f>SUM(AK34:AK38)</f>
        <v>71.27</v>
      </c>
      <c r="AL33" s="182">
        <f>IFERROR(AK33/(AG33+AH33),0)</f>
        <v>71.27</v>
      </c>
      <c r="AM33" s="121">
        <f>SUM(AM34:AM38)</f>
        <v>0</v>
      </c>
      <c r="AN33" s="74">
        <f>SUM(AN34:AN38)</f>
        <v>0</v>
      </c>
      <c r="AO33" s="74">
        <f>SUM(AO34:AO37)</f>
        <v>0</v>
      </c>
      <c r="AP33" s="74">
        <f>IFERROR(AO33/(AM33+AN33),0)</f>
        <v>0</v>
      </c>
      <c r="AQ33" s="181">
        <f>SUM(AQ34:AQ38)</f>
        <v>0</v>
      </c>
      <c r="AR33" s="182">
        <f t="shared" si="0"/>
        <v>0</v>
      </c>
      <c r="AS33" s="121">
        <f>SUM(AS34:AS38)</f>
        <v>0</v>
      </c>
      <c r="AT33" s="74">
        <f>SUM(AT34:AT38)</f>
        <v>0</v>
      </c>
      <c r="AU33" s="74">
        <f>SUM(AU34:AU37)</f>
        <v>0</v>
      </c>
      <c r="AV33" s="74">
        <f>IFERROR(AU33/(AS33+AT33),0)</f>
        <v>0</v>
      </c>
      <c r="AW33" s="181">
        <f>SUM(AW34:AW38)</f>
        <v>0</v>
      </c>
      <c r="AX33" s="182">
        <f>IFERROR(AW33/(AS33+AT33),0)</f>
        <v>0</v>
      </c>
      <c r="AY33" s="121">
        <f>SUM(AY34:AY38)</f>
        <v>0</v>
      </c>
      <c r="AZ33" s="74">
        <f>SUM(AZ34:AZ38)</f>
        <v>0</v>
      </c>
      <c r="BA33" s="74">
        <f>SUM(BA34:BA37)</f>
        <v>0</v>
      </c>
      <c r="BB33" s="74">
        <f>IFERROR(BA33/(AY33+AZ33),0)</f>
        <v>0</v>
      </c>
      <c r="BC33" s="181">
        <f>SUM(BC34:BC38)</f>
        <v>0</v>
      </c>
      <c r="BD33" s="182">
        <f>IFERROR(BC33/(AY33+AZ33),0)</f>
        <v>0</v>
      </c>
      <c r="BE33" s="121">
        <f>SUM(BE34:BE38)</f>
        <v>0</v>
      </c>
      <c r="BF33" s="74">
        <f>SUM(BF34:BF38)</f>
        <v>0</v>
      </c>
      <c r="BG33" s="74">
        <f>SUM(BG34:BG37)</f>
        <v>0</v>
      </c>
      <c r="BH33" s="74">
        <f>IFERROR(BG33/(BE33+BF33),0)</f>
        <v>0</v>
      </c>
      <c r="BI33" s="181">
        <f>SUM(BI34:BI38)</f>
        <v>0</v>
      </c>
      <c r="BJ33" s="182">
        <f>IFERROR(BI33/(BE33+BF33),0)</f>
        <v>0</v>
      </c>
      <c r="BK33" s="121">
        <f>SUM(BK34:BK38)</f>
        <v>395</v>
      </c>
      <c r="BL33" s="74">
        <f>SUM(BL34:BL38)</f>
        <v>0</v>
      </c>
      <c r="BM33" s="74">
        <f>SUM(BM34:BM37)</f>
        <v>1464317</v>
      </c>
      <c r="BN33" s="74">
        <f>IFERROR(BM33/(BK33+BL33),0)</f>
        <v>3707.1316455696201</v>
      </c>
      <c r="BO33" s="181">
        <f>SUM(BO34:BO38)</f>
        <v>19001.760000000002</v>
      </c>
      <c r="BP33" s="182">
        <f>IFERROR(BO33/(BK33+BL33),0)</f>
        <v>48.105721518987345</v>
      </c>
    </row>
    <row r="34" spans="1:68" s="8" customFormat="1" ht="19.5" customHeight="1" outlineLevel="1" x14ac:dyDescent="0.3">
      <c r="A34" s="154"/>
      <c r="B34" s="139" t="str" cm="1">
        <f t="array" ref="B34:B38">$B$10:$B$14</f>
        <v>ΟΙΚΙΑΚΟΣ</v>
      </c>
      <c r="C34" s="39">
        <v>134</v>
      </c>
      <c r="D34" s="10"/>
      <c r="E34" s="10">
        <v>233001</v>
      </c>
      <c r="F34" s="10">
        <f>IFERROR(E34/(C34+D34),0)</f>
        <v>1738.813432835821</v>
      </c>
      <c r="G34" s="183">
        <v>3074.2799999999997</v>
      </c>
      <c r="H34" s="184">
        <f>IFERROR(G34/(C34+D34),0)</f>
        <v>22.942388059701489</v>
      </c>
      <c r="I34" s="39">
        <v>69</v>
      </c>
      <c r="J34" s="10"/>
      <c r="K34" s="10">
        <v>137166</v>
      </c>
      <c r="L34" s="10">
        <f>IFERROR(K34/(I34+J34),0)</f>
        <v>1987.9130434782608</v>
      </c>
      <c r="M34" s="183">
        <v>1847.23</v>
      </c>
      <c r="N34" s="184">
        <f>IFERROR(M34/(I34+J34),0)</f>
        <v>26.771449275362318</v>
      </c>
      <c r="O34" s="39">
        <v>157</v>
      </c>
      <c r="P34" s="10"/>
      <c r="Q34" s="10">
        <v>306529</v>
      </c>
      <c r="R34" s="10">
        <v>1952.41401273885</v>
      </c>
      <c r="S34" s="183">
        <v>5550.67</v>
      </c>
      <c r="T34" s="184">
        <v>35.354585987261203</v>
      </c>
      <c r="U34" s="39">
        <v>5</v>
      </c>
      <c r="V34" s="10"/>
      <c r="W34" s="10">
        <v>9407</v>
      </c>
      <c r="X34" s="10">
        <f>IFERROR(W34/(U34+V34),0)</f>
        <v>1881.4</v>
      </c>
      <c r="Y34" s="183">
        <v>245.89</v>
      </c>
      <c r="Z34" s="184">
        <f>IFERROR(Y34/(U34+V34),0)</f>
        <v>49.177999999999997</v>
      </c>
      <c r="AA34" s="39">
        <v>11</v>
      </c>
      <c r="AB34" s="10"/>
      <c r="AC34" s="10">
        <v>31529</v>
      </c>
      <c r="AD34" s="10">
        <f>IFERROR(AC34/(AA34+AB34),0)</f>
        <v>2866.2727272727275</v>
      </c>
      <c r="AE34" s="183">
        <v>682.36</v>
      </c>
      <c r="AF34" s="184">
        <f>IFERROR(AE34/(AA34+AB34),0)</f>
        <v>62.032727272727271</v>
      </c>
      <c r="AG34" s="39">
        <v>1</v>
      </c>
      <c r="AH34" s="10"/>
      <c r="AI34" s="10">
        <v>3878</v>
      </c>
      <c r="AJ34" s="10">
        <f>IFERROR(AI34/(AG34+AH34),0)</f>
        <v>3878</v>
      </c>
      <c r="AK34" s="183">
        <v>71.27</v>
      </c>
      <c r="AL34" s="184">
        <f>IFERROR(AK34/(AG34+AH34),0)</f>
        <v>71.27</v>
      </c>
      <c r="AM34" s="39"/>
      <c r="AN34" s="10"/>
      <c r="AO34" s="10"/>
      <c r="AP34" s="10">
        <f>IFERROR(AO34/(AM34+AN34),0)</f>
        <v>0</v>
      </c>
      <c r="AQ34" s="183"/>
      <c r="AR34" s="184">
        <f t="shared" si="0"/>
        <v>0</v>
      </c>
      <c r="AS34" s="39"/>
      <c r="AT34" s="10"/>
      <c r="AU34" s="10"/>
      <c r="AV34" s="10">
        <f>IFERROR(AU34/(AS34+AT34),0)</f>
        <v>0</v>
      </c>
      <c r="AW34" s="183"/>
      <c r="AX34" s="184">
        <f>IFERROR(AW34/(AS34+AT34),0)</f>
        <v>0</v>
      </c>
      <c r="AY34" s="39"/>
      <c r="AZ34" s="10"/>
      <c r="BA34" s="10"/>
      <c r="BB34" s="10">
        <f>IFERROR(BA34/(AY34+AZ34),0)</f>
        <v>0</v>
      </c>
      <c r="BC34" s="183"/>
      <c r="BD34" s="184">
        <f>IFERROR(BC34/(AY34+AZ34),0)</f>
        <v>0</v>
      </c>
      <c r="BE34" s="39"/>
      <c r="BF34" s="10"/>
      <c r="BG34" s="10"/>
      <c r="BH34" s="10">
        <f>IFERROR(BG34/(BE34+BF34),0)</f>
        <v>0</v>
      </c>
      <c r="BI34" s="183"/>
      <c r="BJ34" s="184">
        <f>IFERROR(BI34/(BE34+BF34),0)</f>
        <v>0</v>
      </c>
      <c r="BK34" s="39" cm="1">
        <f t="array" ref="BK34">SUM(_xlfn._xlws.FILTER($C34:$BJ34,$C$8:$BJ$8=BK$8))</f>
        <v>377</v>
      </c>
      <c r="BL34" s="39" cm="1">
        <f t="array" ref="BL34">SUM(_xlfn._xlws.FILTER($C34:$BJ34,$C$8:$BJ$8=BL$8))</f>
        <v>0</v>
      </c>
      <c r="BM34" s="39" cm="1">
        <f t="array" ref="BM34">SUM(_xlfn._xlws.FILTER($C34:$BJ34,$C$8:$BJ$8=BM$8))</f>
        <v>721510</v>
      </c>
      <c r="BN34" s="10">
        <f>IFERROR(BM34/(BK34+BL34),0)</f>
        <v>1913.8196286472148</v>
      </c>
      <c r="BO34" s="196" cm="1">
        <f t="array" ref="BO34">SUM(_xlfn._xlws.FILTER($C34:$BJ34,$C$8:$BJ$8=BO$8))</f>
        <v>11471.7</v>
      </c>
      <c r="BP34" s="184">
        <f>IFERROR(BO34/(BK34+BL34),0)</f>
        <v>30.428912466843503</v>
      </c>
    </row>
    <row r="35" spans="1:68" s="8" customFormat="1" ht="19.5" customHeight="1" outlineLevel="1" x14ac:dyDescent="0.3">
      <c r="A35" s="154"/>
      <c r="B35" s="139" t="str">
        <v>ΕΜΠΟΡΙΚΟΣ</v>
      </c>
      <c r="C35" s="39">
        <v>5</v>
      </c>
      <c r="D35" s="10"/>
      <c r="E35" s="10">
        <v>25748</v>
      </c>
      <c r="F35" s="10">
        <f t="shared" ref="F35:F38" si="79">IFERROR(E35/(C35+D35),0)</f>
        <v>5149.6000000000004</v>
      </c>
      <c r="G35" s="183">
        <v>328.32</v>
      </c>
      <c r="H35" s="184">
        <f t="shared" ref="H35:H38" si="80">IFERROR(G35/(C35+D35),0)</f>
        <v>65.664000000000001</v>
      </c>
      <c r="I35" s="39">
        <v>4</v>
      </c>
      <c r="J35" s="10"/>
      <c r="K35" s="10">
        <v>150953</v>
      </c>
      <c r="L35" s="10">
        <f t="shared" ref="L35:L37" si="81">IFERROR(K35/(I35+J35),0)</f>
        <v>37738.25</v>
      </c>
      <c r="M35" s="183">
        <v>1893.44</v>
      </c>
      <c r="N35" s="184">
        <f t="shared" ref="N35:N38" si="82">IFERROR(M35/(I35+J35),0)</f>
        <v>473.36</v>
      </c>
      <c r="O35" s="39">
        <v>8</v>
      </c>
      <c r="P35" s="10"/>
      <c r="Q35" s="10">
        <v>303956</v>
      </c>
      <c r="R35" s="10">
        <v>37994.5</v>
      </c>
      <c r="S35" s="183">
        <v>5085.92</v>
      </c>
      <c r="T35" s="184">
        <v>635.74</v>
      </c>
      <c r="U35" s="39"/>
      <c r="V35" s="10"/>
      <c r="W35" s="10"/>
      <c r="X35" s="10">
        <f t="shared" ref="X35:X37" si="83">IFERROR(W35/(U35+V35),0)</f>
        <v>0</v>
      </c>
      <c r="Y35" s="183"/>
      <c r="Z35" s="184">
        <f t="shared" ref="Z35:Z38" si="84">IFERROR(Y35/(U35+V35),0)</f>
        <v>0</v>
      </c>
      <c r="AA35" s="39"/>
      <c r="AB35" s="10"/>
      <c r="AC35" s="10"/>
      <c r="AD35" s="10">
        <f t="shared" ref="AD35:AD37" si="85">IFERROR(AC35/(AA35+AB35),0)</f>
        <v>0</v>
      </c>
      <c r="AE35" s="183"/>
      <c r="AF35" s="184">
        <f t="shared" ref="AF35:AF38" si="86">IFERROR(AE35/(AA35+AB35),0)</f>
        <v>0</v>
      </c>
      <c r="AG35" s="39"/>
      <c r="AH35" s="10"/>
      <c r="AI35" s="10"/>
      <c r="AJ35" s="10">
        <f t="shared" ref="AJ35:AJ37" si="87">IFERROR(AI35/(AG35+AH35),0)</f>
        <v>0</v>
      </c>
      <c r="AK35" s="183"/>
      <c r="AL35" s="184">
        <f t="shared" ref="AL35:AL38" si="88">IFERROR(AK35/(AG35+AH35),0)</f>
        <v>0</v>
      </c>
      <c r="AM35" s="39"/>
      <c r="AN35" s="10"/>
      <c r="AO35" s="10"/>
      <c r="AP35" s="10">
        <f t="shared" ref="AP35:AP37" si="89">IFERROR(AO35/(AM35+AN35),0)</f>
        <v>0</v>
      </c>
      <c r="AQ35" s="183"/>
      <c r="AR35" s="184">
        <f t="shared" si="0"/>
        <v>0</v>
      </c>
      <c r="AS35" s="39"/>
      <c r="AT35" s="10"/>
      <c r="AU35" s="10"/>
      <c r="AV35" s="10">
        <f t="shared" ref="AV35:AV37" si="90">IFERROR(AU35/(AS35+AT35),0)</f>
        <v>0</v>
      </c>
      <c r="AW35" s="183"/>
      <c r="AX35" s="184">
        <f t="shared" ref="AX35:AX38" si="91">IFERROR(AW35/(AS35+AT35),0)</f>
        <v>0</v>
      </c>
      <c r="AY35" s="39"/>
      <c r="AZ35" s="10"/>
      <c r="BA35" s="10"/>
      <c r="BB35" s="10">
        <f t="shared" ref="BB35:BB37" si="92">IFERROR(BA35/(AY35+AZ35),0)</f>
        <v>0</v>
      </c>
      <c r="BC35" s="183"/>
      <c r="BD35" s="184">
        <f t="shared" ref="BD35:BD38" si="93">IFERROR(BC35/(AY35+AZ35),0)</f>
        <v>0</v>
      </c>
      <c r="BE35" s="39"/>
      <c r="BF35" s="10"/>
      <c r="BG35" s="10"/>
      <c r="BH35" s="10">
        <f t="shared" ref="BH35:BH37" si="94">IFERROR(BG35/(BE35+BF35),0)</f>
        <v>0</v>
      </c>
      <c r="BI35" s="183"/>
      <c r="BJ35" s="184">
        <f t="shared" ref="BJ35:BJ38" si="95">IFERROR(BI35/(BE35+BF35),0)</f>
        <v>0</v>
      </c>
      <c r="BK35" s="39" cm="1">
        <f t="array" ref="BK35">SUM(_xlfn._xlws.FILTER($C35:$BJ35,$C$8:$BJ$8=BK$8))</f>
        <v>17</v>
      </c>
      <c r="BL35" s="39" cm="1">
        <f t="array" ref="BL35">SUM(_xlfn._xlws.FILTER($C35:$BJ35,$C$8:$BJ$8=BL$8))</f>
        <v>0</v>
      </c>
      <c r="BM35" s="39" cm="1">
        <f t="array" ref="BM35">SUM(_xlfn._xlws.FILTER($C35:$BJ35,$C$8:$BJ$8=BM$8))</f>
        <v>480657</v>
      </c>
      <c r="BN35" s="10">
        <f t="shared" ref="BN35:BN37" si="96">IFERROR(BM35/(BK35+BL35),0)</f>
        <v>28273.941176470587</v>
      </c>
      <c r="BO35" s="196" cm="1">
        <f t="array" ref="BO35">SUM(_xlfn._xlws.FILTER($C35:$BJ35,$C$8:$BJ$8=BO$8))</f>
        <v>7307.68</v>
      </c>
      <c r="BP35" s="184">
        <f t="shared" ref="BP35:BP38" si="97">IFERROR(BO35/(BK35+BL35),0)</f>
        <v>429.86352941176472</v>
      </c>
    </row>
    <row r="36" spans="1:68" s="8" customFormat="1" ht="19.5" customHeight="1" outlineLevel="1" x14ac:dyDescent="0.3">
      <c r="A36" s="154"/>
      <c r="B36" s="139" t="str">
        <v>CNG</v>
      </c>
      <c r="C36" s="39"/>
      <c r="D36" s="10"/>
      <c r="E36" s="10"/>
      <c r="F36" s="10">
        <f t="shared" si="79"/>
        <v>0</v>
      </c>
      <c r="G36" s="183"/>
      <c r="H36" s="184">
        <f t="shared" si="80"/>
        <v>0</v>
      </c>
      <c r="I36" s="39">
        <v>1</v>
      </c>
      <c r="J36" s="10"/>
      <c r="K36" s="10">
        <v>262150</v>
      </c>
      <c r="L36" s="10">
        <f t="shared" si="81"/>
        <v>262150</v>
      </c>
      <c r="M36" s="183">
        <v>222.38</v>
      </c>
      <c r="N36" s="184">
        <f t="shared" si="82"/>
        <v>222.38</v>
      </c>
      <c r="O36" s="39"/>
      <c r="P36" s="10"/>
      <c r="Q36" s="10"/>
      <c r="R36" s="10"/>
      <c r="S36" s="183"/>
      <c r="T36" s="184"/>
      <c r="U36" s="39"/>
      <c r="V36" s="10"/>
      <c r="W36" s="10"/>
      <c r="X36" s="10">
        <f t="shared" si="83"/>
        <v>0</v>
      </c>
      <c r="Y36" s="183"/>
      <c r="Z36" s="184">
        <f t="shared" si="84"/>
        <v>0</v>
      </c>
      <c r="AA36" s="39"/>
      <c r="AB36" s="10"/>
      <c r="AC36" s="10"/>
      <c r="AD36" s="10">
        <f t="shared" si="85"/>
        <v>0</v>
      </c>
      <c r="AE36" s="183"/>
      <c r="AF36" s="184">
        <f t="shared" si="86"/>
        <v>0</v>
      </c>
      <c r="AG36" s="39"/>
      <c r="AH36" s="10"/>
      <c r="AI36" s="10"/>
      <c r="AJ36" s="10">
        <f t="shared" si="87"/>
        <v>0</v>
      </c>
      <c r="AK36" s="183"/>
      <c r="AL36" s="184">
        <f t="shared" si="88"/>
        <v>0</v>
      </c>
      <c r="AM36" s="39"/>
      <c r="AN36" s="10"/>
      <c r="AO36" s="10"/>
      <c r="AP36" s="10">
        <f t="shared" si="89"/>
        <v>0</v>
      </c>
      <c r="AQ36" s="183"/>
      <c r="AR36" s="184">
        <f t="shared" si="0"/>
        <v>0</v>
      </c>
      <c r="AS36" s="39"/>
      <c r="AT36" s="10"/>
      <c r="AU36" s="10"/>
      <c r="AV36" s="10">
        <f t="shared" si="90"/>
        <v>0</v>
      </c>
      <c r="AW36" s="183"/>
      <c r="AX36" s="184">
        <f t="shared" si="91"/>
        <v>0</v>
      </c>
      <c r="AY36" s="39"/>
      <c r="AZ36" s="10"/>
      <c r="BA36" s="10"/>
      <c r="BB36" s="10">
        <f t="shared" si="92"/>
        <v>0</v>
      </c>
      <c r="BC36" s="183"/>
      <c r="BD36" s="184">
        <f t="shared" si="93"/>
        <v>0</v>
      </c>
      <c r="BE36" s="39"/>
      <c r="BF36" s="10"/>
      <c r="BG36" s="10"/>
      <c r="BH36" s="10">
        <f t="shared" si="94"/>
        <v>0</v>
      </c>
      <c r="BI36" s="183"/>
      <c r="BJ36" s="184">
        <f t="shared" si="95"/>
        <v>0</v>
      </c>
      <c r="BK36" s="39" cm="1">
        <f t="array" ref="BK36">SUM(_xlfn._xlws.FILTER($C36:$BJ36,$C$8:$BJ$8=BK$8))</f>
        <v>1</v>
      </c>
      <c r="BL36" s="39" cm="1">
        <f t="array" ref="BL36">SUM(_xlfn._xlws.FILTER($C36:$BJ36,$C$8:$BJ$8=BL$8))</f>
        <v>0</v>
      </c>
      <c r="BM36" s="39" cm="1">
        <f t="array" ref="BM36">SUM(_xlfn._xlws.FILTER($C36:$BJ36,$C$8:$BJ$8=BM$8))</f>
        <v>262150</v>
      </c>
      <c r="BN36" s="10">
        <f t="shared" si="96"/>
        <v>262150</v>
      </c>
      <c r="BO36" s="196" cm="1">
        <f t="array" ref="BO36">SUM(_xlfn._xlws.FILTER($C36:$BJ36,$C$8:$BJ$8=BO$8))</f>
        <v>222.38</v>
      </c>
      <c r="BP36" s="184">
        <f t="shared" si="97"/>
        <v>222.38</v>
      </c>
    </row>
    <row r="37" spans="1:68" s="15" customFormat="1" ht="19.5" customHeight="1" outlineLevel="1" x14ac:dyDescent="0.3">
      <c r="A37" s="154"/>
      <c r="B37" s="139" t="str">
        <v>ΒΙΟΜΗΧΑΝΙΚΟΣ</v>
      </c>
      <c r="C37" s="39"/>
      <c r="D37" s="10"/>
      <c r="E37" s="10"/>
      <c r="F37" s="10">
        <f t="shared" si="79"/>
        <v>0</v>
      </c>
      <c r="G37" s="183"/>
      <c r="H37" s="184">
        <f t="shared" si="80"/>
        <v>0</v>
      </c>
      <c r="I37" s="39"/>
      <c r="J37" s="10"/>
      <c r="K37" s="10"/>
      <c r="L37" s="10">
        <f t="shared" si="81"/>
        <v>0</v>
      </c>
      <c r="M37" s="183"/>
      <c r="N37" s="184">
        <f t="shared" si="82"/>
        <v>0</v>
      </c>
      <c r="O37" s="39"/>
      <c r="P37" s="10"/>
      <c r="Q37" s="10"/>
      <c r="R37" s="10"/>
      <c r="S37" s="183"/>
      <c r="T37" s="184"/>
      <c r="U37" s="39"/>
      <c r="V37" s="10"/>
      <c r="W37" s="10"/>
      <c r="X37" s="10">
        <f t="shared" si="83"/>
        <v>0</v>
      </c>
      <c r="Y37" s="183"/>
      <c r="Z37" s="184">
        <f t="shared" si="84"/>
        <v>0</v>
      </c>
      <c r="AA37" s="39"/>
      <c r="AB37" s="10"/>
      <c r="AC37" s="10"/>
      <c r="AD37" s="10">
        <f t="shared" si="85"/>
        <v>0</v>
      </c>
      <c r="AE37" s="183"/>
      <c r="AF37" s="184">
        <f t="shared" si="86"/>
        <v>0</v>
      </c>
      <c r="AG37" s="39"/>
      <c r="AH37" s="10"/>
      <c r="AI37" s="10"/>
      <c r="AJ37" s="10">
        <f t="shared" si="87"/>
        <v>0</v>
      </c>
      <c r="AK37" s="183"/>
      <c r="AL37" s="184">
        <f t="shared" si="88"/>
        <v>0</v>
      </c>
      <c r="AM37" s="39"/>
      <c r="AN37" s="10"/>
      <c r="AO37" s="10"/>
      <c r="AP37" s="10">
        <f t="shared" si="89"/>
        <v>0</v>
      </c>
      <c r="AQ37" s="183"/>
      <c r="AR37" s="184">
        <f t="shared" si="0"/>
        <v>0</v>
      </c>
      <c r="AS37" s="39"/>
      <c r="AT37" s="10"/>
      <c r="AU37" s="10"/>
      <c r="AV37" s="10">
        <f t="shared" si="90"/>
        <v>0</v>
      </c>
      <c r="AW37" s="183"/>
      <c r="AX37" s="184">
        <f t="shared" si="91"/>
        <v>0</v>
      </c>
      <c r="AY37" s="39"/>
      <c r="AZ37" s="10"/>
      <c r="BA37" s="10"/>
      <c r="BB37" s="10">
        <f t="shared" si="92"/>
        <v>0</v>
      </c>
      <c r="BC37" s="183"/>
      <c r="BD37" s="184">
        <f t="shared" si="93"/>
        <v>0</v>
      </c>
      <c r="BE37" s="39"/>
      <c r="BF37" s="10"/>
      <c r="BG37" s="10"/>
      <c r="BH37" s="10">
        <f t="shared" si="94"/>
        <v>0</v>
      </c>
      <c r="BI37" s="183"/>
      <c r="BJ37" s="184">
        <f t="shared" si="95"/>
        <v>0</v>
      </c>
      <c r="BK37" s="39" cm="1">
        <f t="array" ref="BK37">SUM(_xlfn._xlws.FILTER($C37:$BJ37,$C$8:$BJ$8=BK$8))</f>
        <v>0</v>
      </c>
      <c r="BL37" s="39" cm="1">
        <f t="array" ref="BL37">SUM(_xlfn._xlws.FILTER($C37:$BJ37,$C$8:$BJ$8=BL$8))</f>
        <v>0</v>
      </c>
      <c r="BM37" s="39" cm="1">
        <f t="array" ref="BM37">SUM(_xlfn._xlws.FILTER($C37:$BJ37,$C$8:$BJ$8=BM$8))</f>
        <v>0</v>
      </c>
      <c r="BN37" s="10">
        <f t="shared" si="96"/>
        <v>0</v>
      </c>
      <c r="BO37" s="196" cm="1">
        <f t="array" ref="BO37">SUM(_xlfn._xlws.FILTER($C37:$BJ37,$C$8:$BJ$8=BO$8))</f>
        <v>0</v>
      </c>
      <c r="BP37" s="184">
        <f t="shared" si="97"/>
        <v>0</v>
      </c>
    </row>
    <row r="38" spans="1:68" s="15" customFormat="1" ht="19.5" customHeight="1" outlineLevel="1" thickBot="1" x14ac:dyDescent="0.35">
      <c r="A38" s="155"/>
      <c r="B38" s="139" t="str">
        <v>ΚΛΙΜΑΤΙΣΜΟΣ / ΣΥΜΠΑΡΑΓΩΓΗ</v>
      </c>
      <c r="C38" s="147"/>
      <c r="D38" s="148"/>
      <c r="E38" s="157"/>
      <c r="F38" s="10">
        <f t="shared" si="79"/>
        <v>0</v>
      </c>
      <c r="G38" s="185"/>
      <c r="H38" s="184">
        <f t="shared" si="80"/>
        <v>0</v>
      </c>
      <c r="I38" s="147"/>
      <c r="J38" s="148"/>
      <c r="K38" s="157"/>
      <c r="L38" s="10">
        <f>IFERROR(K38/(I38+J38),0)</f>
        <v>0</v>
      </c>
      <c r="M38" s="183"/>
      <c r="N38" s="184">
        <f t="shared" si="82"/>
        <v>0</v>
      </c>
      <c r="O38" s="147"/>
      <c r="P38" s="148"/>
      <c r="Q38" s="157"/>
      <c r="R38" s="10"/>
      <c r="S38" s="183"/>
      <c r="T38" s="184"/>
      <c r="U38" s="147"/>
      <c r="V38" s="148"/>
      <c r="W38" s="157"/>
      <c r="X38" s="10">
        <f>IFERROR(W38/(U38+V38),0)</f>
        <v>0</v>
      </c>
      <c r="Y38" s="183"/>
      <c r="Z38" s="184">
        <f t="shared" si="84"/>
        <v>0</v>
      </c>
      <c r="AA38" s="147"/>
      <c r="AB38" s="148"/>
      <c r="AC38" s="157"/>
      <c r="AD38" s="10">
        <f>IFERROR(AC38/(AA38+AB38),0)</f>
        <v>0</v>
      </c>
      <c r="AE38" s="183"/>
      <c r="AF38" s="184">
        <f t="shared" si="86"/>
        <v>0</v>
      </c>
      <c r="AG38" s="147"/>
      <c r="AH38" s="148"/>
      <c r="AI38" s="157"/>
      <c r="AJ38" s="10">
        <f>IFERROR(AI38/(AG38+AH38),0)</f>
        <v>0</v>
      </c>
      <c r="AK38" s="183"/>
      <c r="AL38" s="184">
        <f t="shared" si="88"/>
        <v>0</v>
      </c>
      <c r="AM38" s="147"/>
      <c r="AN38" s="148"/>
      <c r="AO38" s="157"/>
      <c r="AP38" s="10">
        <f>IFERROR(AO38/(AM38+AN38),0)</f>
        <v>0</v>
      </c>
      <c r="AQ38" s="183"/>
      <c r="AR38" s="184">
        <f t="shared" si="0"/>
        <v>0</v>
      </c>
      <c r="AS38" s="147"/>
      <c r="AT38" s="148"/>
      <c r="AU38" s="157"/>
      <c r="AV38" s="10">
        <f>IFERROR(AU38/(AS38+AT38),0)</f>
        <v>0</v>
      </c>
      <c r="AW38" s="183"/>
      <c r="AX38" s="184">
        <f t="shared" si="91"/>
        <v>0</v>
      </c>
      <c r="AY38" s="147"/>
      <c r="AZ38" s="148"/>
      <c r="BA38" s="157"/>
      <c r="BB38" s="10">
        <f>IFERROR(BA38/(AY38+AZ38),0)</f>
        <v>0</v>
      </c>
      <c r="BC38" s="183"/>
      <c r="BD38" s="184">
        <f t="shared" si="93"/>
        <v>0</v>
      </c>
      <c r="BE38" s="147"/>
      <c r="BF38" s="148"/>
      <c r="BG38" s="157"/>
      <c r="BH38" s="10">
        <f>IFERROR(BG38/(BE38+BF38),0)</f>
        <v>0</v>
      </c>
      <c r="BI38" s="183"/>
      <c r="BJ38" s="184">
        <f t="shared" si="95"/>
        <v>0</v>
      </c>
      <c r="BK38" s="39" cm="1">
        <f t="array" ref="BK38">SUM(_xlfn._xlws.FILTER($C38:$BJ38,$C$8:$BJ$8=BK$8))</f>
        <v>0</v>
      </c>
      <c r="BL38" s="39" cm="1">
        <f t="array" ref="BL38">SUM(_xlfn._xlws.FILTER($C38:$BJ38,$C$8:$BJ$8=BL$8))</f>
        <v>0</v>
      </c>
      <c r="BM38" s="39" cm="1">
        <f t="array" ref="BM38">SUM(_xlfn._xlws.FILTER($C38:$BJ38,$C$8:$BJ$8=BM$8))</f>
        <v>0</v>
      </c>
      <c r="BN38" s="10">
        <f>IFERROR(BM38/(BK38+BL38),0)</f>
        <v>0</v>
      </c>
      <c r="BO38" s="196" cm="1">
        <f t="array" ref="BO38">SUM(_xlfn._xlws.FILTER($C38:$BJ38,$C$8:$BJ$8=BO$8))</f>
        <v>0</v>
      </c>
      <c r="BP38" s="184">
        <f t="shared" si="97"/>
        <v>0</v>
      </c>
    </row>
    <row r="39" spans="1:68" s="8" customFormat="1" ht="36" customHeight="1" x14ac:dyDescent="0.3">
      <c r="A39" s="153">
        <v>6</v>
      </c>
      <c r="B39" s="141" t="s">
        <v>36</v>
      </c>
      <c r="C39" s="121">
        <f>SUM(C40:C44)</f>
        <v>14884</v>
      </c>
      <c r="D39" s="74">
        <f>SUM(D40:D44)</f>
        <v>0</v>
      </c>
      <c r="E39" s="74">
        <f>SUM(E40:E43)</f>
        <v>35126396</v>
      </c>
      <c r="F39" s="74">
        <f>IFERROR(E39/(C39+D39),0)</f>
        <v>2360.0104810534804</v>
      </c>
      <c r="G39" s="181">
        <f>SUM(G40:G44)</f>
        <v>413640.67</v>
      </c>
      <c r="H39" s="182">
        <f>IFERROR(G39/(C39+D39),0)</f>
        <v>27.79096143509809</v>
      </c>
      <c r="I39" s="121">
        <f>SUM(I40:I44)</f>
        <v>9253</v>
      </c>
      <c r="J39" s="74">
        <f>SUM(J40:J44)</f>
        <v>1</v>
      </c>
      <c r="K39" s="74">
        <f>SUM(K40:K43)</f>
        <v>22273630</v>
      </c>
      <c r="L39" s="74">
        <f>IFERROR(K39/(I39+J39),0)</f>
        <v>2406.9191700886104</v>
      </c>
      <c r="M39" s="181">
        <f>SUM(M40:M44)</f>
        <v>290423.01</v>
      </c>
      <c r="N39" s="182">
        <f>IFERROR(M39/(I39+J39),0)</f>
        <v>31.383510914199267</v>
      </c>
      <c r="O39" s="121">
        <f>SUM(O40:O44)</f>
        <v>139660</v>
      </c>
      <c r="P39" s="74">
        <f>SUM(P40:P44)</f>
        <v>0</v>
      </c>
      <c r="Q39" s="74">
        <f>SUM(Q40:Q44)</f>
        <v>564812254</v>
      </c>
      <c r="R39" s="74">
        <f>IFERROR(Q39/(O39+P39),0)</f>
        <v>4044.1948589431477</v>
      </c>
      <c r="S39" s="181">
        <f>SUM(S40:S44)</f>
        <v>9570627.9300000016</v>
      </c>
      <c r="T39" s="182">
        <f>IFERROR(S39/(O39+P39),0)</f>
        <v>68.52805334383504</v>
      </c>
      <c r="U39" s="121">
        <f>SUM(U40:U44)</f>
        <v>249</v>
      </c>
      <c r="V39" s="74">
        <f>SUM(V40:V44)</f>
        <v>0</v>
      </c>
      <c r="W39" s="74">
        <f>SUM(W40:W43)</f>
        <v>5169851</v>
      </c>
      <c r="X39" s="74">
        <f>IFERROR(W39/(U39+V39),0)</f>
        <v>20762.453815261044</v>
      </c>
      <c r="Y39" s="181">
        <f>SUM(Y40:Y44)</f>
        <v>42049.96</v>
      </c>
      <c r="Z39" s="182">
        <f>IFERROR(Y39/(U39+V39),0)</f>
        <v>168.87534136546185</v>
      </c>
      <c r="AA39" s="121">
        <f>SUM(AA40:AA44)</f>
        <v>438</v>
      </c>
      <c r="AB39" s="74">
        <f>SUM(AB40:AB44)</f>
        <v>0</v>
      </c>
      <c r="AC39" s="74">
        <f>SUM(AC40:AC43)</f>
        <v>12786653</v>
      </c>
      <c r="AD39" s="74">
        <f>IFERROR(AC39/(AA39+AB39),0)</f>
        <v>29193.271689497717</v>
      </c>
      <c r="AE39" s="181">
        <f>SUM(AE40:AE44)</f>
        <v>35988.89</v>
      </c>
      <c r="AF39" s="182">
        <f>IFERROR(AE39/(AA39+AB39),0)</f>
        <v>82.166415525114161</v>
      </c>
      <c r="AG39" s="121">
        <f>SUM(AG40:AG44)</f>
        <v>166</v>
      </c>
      <c r="AH39" s="74">
        <f>SUM(AH40:AH44)</f>
        <v>0</v>
      </c>
      <c r="AI39" s="74">
        <f>SUM(AI40:AI43)</f>
        <v>2441470</v>
      </c>
      <c r="AJ39" s="74">
        <f>IFERROR(AI39/(AG39+AH39),0)</f>
        <v>14707.650602409638</v>
      </c>
      <c r="AK39" s="181">
        <f>SUM(AK40:AK44)</f>
        <v>11427.55</v>
      </c>
      <c r="AL39" s="182">
        <f>IFERROR(AK39/(AG39+AH39),0)</f>
        <v>68.840662650602411</v>
      </c>
      <c r="AM39" s="121">
        <f>SUM(AM40:AM44)</f>
        <v>0</v>
      </c>
      <c r="AN39" s="74">
        <f>SUM(AN40:AN44)</f>
        <v>0</v>
      </c>
      <c r="AO39" s="74">
        <f>SUM(AO40:AO43)</f>
        <v>0</v>
      </c>
      <c r="AP39" s="74">
        <f>IFERROR(AO39/(AM39+AN39),0)</f>
        <v>0</v>
      </c>
      <c r="AQ39" s="181">
        <f>SUM(AQ40:AQ44)</f>
        <v>0</v>
      </c>
      <c r="AR39" s="182">
        <f t="shared" si="0"/>
        <v>0</v>
      </c>
      <c r="AS39" s="121">
        <f>SUM(AS40:AS44)</f>
        <v>0</v>
      </c>
      <c r="AT39" s="74">
        <f>SUM(AT40:AT44)</f>
        <v>0</v>
      </c>
      <c r="AU39" s="74">
        <f>SUM(AU40:AU43)</f>
        <v>0</v>
      </c>
      <c r="AV39" s="74">
        <f>IFERROR(AU39/(AS39+AT39),0)</f>
        <v>0</v>
      </c>
      <c r="AW39" s="181">
        <f>SUM(AW40:AW44)</f>
        <v>0</v>
      </c>
      <c r="AX39" s="182">
        <f>IFERROR(AW39/(AS39+AT39),0)</f>
        <v>0</v>
      </c>
      <c r="AY39" s="121">
        <f>SUM(AY40:AY44)</f>
        <v>0</v>
      </c>
      <c r="AZ39" s="74">
        <f>SUM(AZ40:AZ44)</f>
        <v>0</v>
      </c>
      <c r="BA39" s="74">
        <f>SUM(BA40:BA43)</f>
        <v>0</v>
      </c>
      <c r="BB39" s="74">
        <f>IFERROR(BA39/(AY39+AZ39),0)</f>
        <v>0</v>
      </c>
      <c r="BC39" s="181">
        <f>SUM(BC40:BC44)</f>
        <v>0</v>
      </c>
      <c r="BD39" s="182">
        <f>IFERROR(BC39/(AY39+AZ39),0)</f>
        <v>0</v>
      </c>
      <c r="BE39" s="121">
        <f>SUM(BE40:BE44)</f>
        <v>0</v>
      </c>
      <c r="BF39" s="74">
        <f>SUM(BF40:BF44)</f>
        <v>0</v>
      </c>
      <c r="BG39" s="74">
        <f>SUM(BG40:BG43)</f>
        <v>0</v>
      </c>
      <c r="BH39" s="74">
        <f>IFERROR(BG39/(BE39+BF39),0)</f>
        <v>0</v>
      </c>
      <c r="BI39" s="181">
        <f>SUM(BI40:BI44)</f>
        <v>0</v>
      </c>
      <c r="BJ39" s="182">
        <f>IFERROR(BI39/(BE39+BF39),0)</f>
        <v>0</v>
      </c>
      <c r="BK39" s="121">
        <f>SUM(BK40:BK44)</f>
        <v>164650</v>
      </c>
      <c r="BL39" s="74">
        <f>SUM(BL40:BL44)</f>
        <v>1</v>
      </c>
      <c r="BM39" s="74">
        <f>SUM(BM40:BM43)</f>
        <v>640976284</v>
      </c>
      <c r="BN39" s="74">
        <f>IFERROR(BM39/(BK39+BL39),0)</f>
        <v>3892.9389071429873</v>
      </c>
      <c r="BO39" s="181">
        <f>SUM(BO40:BO44)</f>
        <v>10364158.01</v>
      </c>
      <c r="BP39" s="182">
        <f>IFERROR(BO39/(BK39+BL39),0)</f>
        <v>62.946219640330149</v>
      </c>
    </row>
    <row r="40" spans="1:68" s="8" customFormat="1" ht="19.5" customHeight="1" outlineLevel="1" x14ac:dyDescent="0.3">
      <c r="A40" s="154"/>
      <c r="B40" s="139" t="str" cm="1">
        <f t="array" ref="B40:B44">$B$10:$B$14</f>
        <v>ΟΙΚΙΑΚΟΣ</v>
      </c>
      <c r="C40" s="39">
        <v>14610</v>
      </c>
      <c r="D40" s="10"/>
      <c r="E40" s="10">
        <v>28191799</v>
      </c>
      <c r="F40" s="10">
        <f>IFERROR(E40/(C40+D40),0)</f>
        <v>1929.6234770704996</v>
      </c>
      <c r="G40" s="183">
        <v>369137.38</v>
      </c>
      <c r="H40" s="184">
        <f>IFERROR(G40/(C40+D40),0)</f>
        <v>25.266076659822041</v>
      </c>
      <c r="I40" s="39">
        <v>8945</v>
      </c>
      <c r="J40" s="10"/>
      <c r="K40" s="10">
        <v>19458195</v>
      </c>
      <c r="L40" s="10">
        <f>IFERROR(K40/(I40+J40),0)</f>
        <v>2175.3152599217442</v>
      </c>
      <c r="M40" s="183">
        <v>260130.07</v>
      </c>
      <c r="N40" s="184">
        <f>IFERROR(M40/(I40+J40),0)</f>
        <v>29.081058692006707</v>
      </c>
      <c r="O40" s="39">
        <v>133926</v>
      </c>
      <c r="P40" s="10"/>
      <c r="Q40" s="10">
        <v>396250027</v>
      </c>
      <c r="R40" s="10">
        <v>2958.72367576124</v>
      </c>
      <c r="S40" s="183">
        <v>7213420.96</v>
      </c>
      <c r="T40" s="184">
        <v>53.861243970550902</v>
      </c>
      <c r="U40" s="39">
        <v>230</v>
      </c>
      <c r="V40" s="10"/>
      <c r="W40" s="10">
        <v>385725</v>
      </c>
      <c r="X40" s="10">
        <f>IFERROR(W40/(U40+V40),0)</f>
        <v>1677.0652173913043</v>
      </c>
      <c r="Y40" s="183">
        <v>10241.14</v>
      </c>
      <c r="Z40" s="184">
        <f>IFERROR(Y40/(U40+V40),0)</f>
        <v>44.526695652173913</v>
      </c>
      <c r="AA40" s="39">
        <v>427</v>
      </c>
      <c r="AB40" s="10"/>
      <c r="AC40" s="10">
        <v>829178</v>
      </c>
      <c r="AD40" s="10">
        <f>IFERROR(AC40/(AA40+AB40),0)</f>
        <v>1941.8688524590164</v>
      </c>
      <c r="AE40" s="183">
        <v>18547.580000000002</v>
      </c>
      <c r="AF40" s="184">
        <f>IFERROR(AE40/(AA40+AB40),0)</f>
        <v>43.436955503512884</v>
      </c>
      <c r="AG40" s="39">
        <v>163</v>
      </c>
      <c r="AH40" s="10"/>
      <c r="AI40" s="10">
        <v>304956</v>
      </c>
      <c r="AJ40" s="10">
        <f>IFERROR(AI40/(AG40+AH40),0)</f>
        <v>1870.8957055214723</v>
      </c>
      <c r="AK40" s="183">
        <v>5900.33</v>
      </c>
      <c r="AL40" s="184">
        <f>IFERROR(AK40/(AG40+AH40),0)</f>
        <v>36.198343558282211</v>
      </c>
      <c r="AM40" s="39"/>
      <c r="AN40" s="10"/>
      <c r="AO40" s="10"/>
      <c r="AP40" s="10">
        <f>IFERROR(AO40/(AM40+AN40),0)</f>
        <v>0</v>
      </c>
      <c r="AQ40" s="183"/>
      <c r="AR40" s="184">
        <f t="shared" si="0"/>
        <v>0</v>
      </c>
      <c r="AS40" s="39"/>
      <c r="AT40" s="10"/>
      <c r="AU40" s="10"/>
      <c r="AV40" s="10">
        <f>IFERROR(AU40/(AS40+AT40),0)</f>
        <v>0</v>
      </c>
      <c r="AW40" s="183"/>
      <c r="AX40" s="184">
        <f>IFERROR(AW40/(AS40+AT40),0)</f>
        <v>0</v>
      </c>
      <c r="AY40" s="39"/>
      <c r="AZ40" s="10"/>
      <c r="BA40" s="10"/>
      <c r="BB40" s="10">
        <f>IFERROR(BA40/(AY40+AZ40),0)</f>
        <v>0</v>
      </c>
      <c r="BC40" s="183"/>
      <c r="BD40" s="184">
        <f>IFERROR(BC40/(AY40+AZ40),0)</f>
        <v>0</v>
      </c>
      <c r="BE40" s="39"/>
      <c r="BF40" s="10"/>
      <c r="BG40" s="10"/>
      <c r="BH40" s="10">
        <f>IFERROR(BG40/(BE40+BF40),0)</f>
        <v>0</v>
      </c>
      <c r="BI40" s="183"/>
      <c r="BJ40" s="184">
        <f>IFERROR(BI40/(BE40+BF40),0)</f>
        <v>0</v>
      </c>
      <c r="BK40" s="39" cm="1">
        <f t="array" ref="BK40">SUM(_xlfn._xlws.FILTER($C40:$BJ40,$C$8:$BJ$8=BK$8))</f>
        <v>158301</v>
      </c>
      <c r="BL40" s="39" cm="1">
        <f t="array" ref="BL40">SUM(_xlfn._xlws.FILTER($C40:$BJ40,$C$8:$BJ$8=BL$8))</f>
        <v>0</v>
      </c>
      <c r="BM40" s="39" cm="1">
        <f t="array" ref="BM40">SUM(_xlfn._xlws.FILTER($C40:$BJ40,$C$8:$BJ$8=BM$8))</f>
        <v>445419880</v>
      </c>
      <c r="BN40" s="10">
        <f>IFERROR(BM40/(BK40+BL40),0)</f>
        <v>2813.7527874113239</v>
      </c>
      <c r="BO40" s="196" cm="1">
        <f t="array" ref="BO40">SUM(_xlfn._xlws.FILTER($C40:$BJ40,$C$8:$BJ$8=BO$8))</f>
        <v>7877377.46</v>
      </c>
      <c r="BP40" s="184">
        <f>IFERROR(BO40/(BK40+BL40),0)</f>
        <v>49.762019570312255</v>
      </c>
    </row>
    <row r="41" spans="1:68" s="8" customFormat="1" ht="19.5" customHeight="1" outlineLevel="1" x14ac:dyDescent="0.3">
      <c r="A41" s="154"/>
      <c r="B41" s="139" t="str">
        <v>ΕΜΠΟΡΙΚΟΣ</v>
      </c>
      <c r="C41" s="39">
        <v>270</v>
      </c>
      <c r="D41" s="10"/>
      <c r="E41" s="10">
        <v>3368084</v>
      </c>
      <c r="F41" s="10">
        <f t="shared" ref="F41:F44" si="98">IFERROR(E41/(C41+D41),0)</f>
        <v>12474.385185185185</v>
      </c>
      <c r="G41" s="183">
        <v>41687.89</v>
      </c>
      <c r="H41" s="184">
        <f t="shared" ref="H41:H44" si="99">IFERROR(G41/(C41+D41),0)</f>
        <v>154.3995925925926</v>
      </c>
      <c r="I41" s="39">
        <v>308</v>
      </c>
      <c r="J41" s="10"/>
      <c r="K41" s="10">
        <v>2314282</v>
      </c>
      <c r="L41" s="10">
        <f t="shared" ref="L41:L43" si="100">IFERROR(K41/(I41+J41),0)</f>
        <v>7513.9025974025972</v>
      </c>
      <c r="M41" s="183">
        <v>29958.54</v>
      </c>
      <c r="N41" s="184">
        <f t="shared" ref="N41:N44" si="101">IFERROR(M41/(I41+J41),0)</f>
        <v>97.267987012987021</v>
      </c>
      <c r="O41" s="39">
        <v>5631</v>
      </c>
      <c r="P41" s="10"/>
      <c r="Q41" s="10">
        <v>131993073</v>
      </c>
      <c r="R41" s="10">
        <v>23440.432072455998</v>
      </c>
      <c r="S41" s="183">
        <v>2281023.85</v>
      </c>
      <c r="T41" s="184">
        <v>405.08326229799297</v>
      </c>
      <c r="U41" s="39">
        <v>9</v>
      </c>
      <c r="V41" s="10"/>
      <c r="W41" s="10">
        <v>1766909</v>
      </c>
      <c r="X41" s="10">
        <f t="shared" ref="X41:X43" si="102">IFERROR(W41/(U41+V41),0)</f>
        <v>196323.22222222222</v>
      </c>
      <c r="Y41" s="183">
        <v>19128.09</v>
      </c>
      <c r="Z41" s="184">
        <f t="shared" ref="Z41:Z44" si="103">IFERROR(Y41/(U41+V41),0)</f>
        <v>2125.3433333333332</v>
      </c>
      <c r="AA41" s="39">
        <v>6</v>
      </c>
      <c r="AB41" s="10"/>
      <c r="AC41" s="10">
        <v>161782</v>
      </c>
      <c r="AD41" s="10">
        <f t="shared" ref="AD41:AD43" si="104">IFERROR(AC41/(AA41+AB41),0)</f>
        <v>26963.666666666668</v>
      </c>
      <c r="AE41" s="183">
        <v>1462.42</v>
      </c>
      <c r="AF41" s="184">
        <f t="shared" ref="AF41:AF44" si="105">IFERROR(AE41/(AA41+AB41),0)</f>
        <v>243.73666666666668</v>
      </c>
      <c r="AG41" s="39">
        <v>1</v>
      </c>
      <c r="AH41" s="10"/>
      <c r="AI41" s="10">
        <v>23987</v>
      </c>
      <c r="AJ41" s="10">
        <f t="shared" ref="AJ41:AJ43" si="106">IFERROR(AI41/(AG41+AH41),0)</f>
        <v>23987</v>
      </c>
      <c r="AK41" s="183">
        <v>246.7</v>
      </c>
      <c r="AL41" s="184">
        <f t="shared" ref="AL41:AL44" si="107">IFERROR(AK41/(AG41+AH41),0)</f>
        <v>246.7</v>
      </c>
      <c r="AM41" s="39"/>
      <c r="AN41" s="10"/>
      <c r="AO41" s="10"/>
      <c r="AP41" s="10">
        <f t="shared" ref="AP41:AP43" si="108">IFERROR(AO41/(AM41+AN41),0)</f>
        <v>0</v>
      </c>
      <c r="AQ41" s="183"/>
      <c r="AR41" s="184">
        <f t="shared" ref="AR41:AR72" si="109">IFERROR(AQ41/(AM41+AN41),0)</f>
        <v>0</v>
      </c>
      <c r="AS41" s="39"/>
      <c r="AT41" s="10"/>
      <c r="AU41" s="10"/>
      <c r="AV41" s="10">
        <f t="shared" ref="AV41:AV43" si="110">IFERROR(AU41/(AS41+AT41),0)</f>
        <v>0</v>
      </c>
      <c r="AW41" s="183"/>
      <c r="AX41" s="184">
        <f t="shared" ref="AX41:AX44" si="111">IFERROR(AW41/(AS41+AT41),0)</f>
        <v>0</v>
      </c>
      <c r="AY41" s="39"/>
      <c r="AZ41" s="10"/>
      <c r="BA41" s="10"/>
      <c r="BB41" s="10">
        <f t="shared" ref="BB41:BB43" si="112">IFERROR(BA41/(AY41+AZ41),0)</f>
        <v>0</v>
      </c>
      <c r="BC41" s="183"/>
      <c r="BD41" s="184">
        <f t="shared" ref="BD41:BD44" si="113">IFERROR(BC41/(AY41+AZ41),0)</f>
        <v>0</v>
      </c>
      <c r="BE41" s="39"/>
      <c r="BF41" s="10"/>
      <c r="BG41" s="10"/>
      <c r="BH41" s="10">
        <f t="shared" ref="BH41:BH43" si="114">IFERROR(BG41/(BE41+BF41),0)</f>
        <v>0</v>
      </c>
      <c r="BI41" s="183"/>
      <c r="BJ41" s="184">
        <f t="shared" ref="BJ41:BJ44" si="115">IFERROR(BI41/(BE41+BF41),0)</f>
        <v>0</v>
      </c>
      <c r="BK41" s="39" cm="1">
        <f t="array" ref="BK41">SUM(_xlfn._xlws.FILTER($C41:$BJ41,$C$8:$BJ$8=BK$8))</f>
        <v>6225</v>
      </c>
      <c r="BL41" s="39" cm="1">
        <f t="array" ref="BL41">SUM(_xlfn._xlws.FILTER($C41:$BJ41,$C$8:$BJ$8=BL$8))</f>
        <v>0</v>
      </c>
      <c r="BM41" s="39" cm="1">
        <f t="array" ref="BM41">SUM(_xlfn._xlws.FILTER($C41:$BJ41,$C$8:$BJ$8=BM$8))</f>
        <v>139628117</v>
      </c>
      <c r="BN41" s="10">
        <f t="shared" ref="BN41:BN43" si="116">IFERROR(BM41/(BK41+BL41),0)</f>
        <v>22430.219598393574</v>
      </c>
      <c r="BO41" s="196" cm="1">
        <f t="array" ref="BO41">SUM(_xlfn._xlws.FILTER($C41:$BJ41,$C$8:$BJ$8=BO$8))</f>
        <v>2373507.4900000002</v>
      </c>
      <c r="BP41" s="184">
        <f t="shared" ref="BP41:BP44" si="117">IFERROR(BO41/(BK41+BL41),0)</f>
        <v>381.28634377510042</v>
      </c>
    </row>
    <row r="42" spans="1:68" s="8" customFormat="1" ht="19.5" customHeight="1" outlineLevel="1" x14ac:dyDescent="0.3">
      <c r="A42" s="154"/>
      <c r="B42" s="139" t="str">
        <v>CNG</v>
      </c>
      <c r="C42" s="39"/>
      <c r="D42" s="10"/>
      <c r="E42" s="10">
        <v>1143</v>
      </c>
      <c r="F42" s="10">
        <f t="shared" si="98"/>
        <v>0</v>
      </c>
      <c r="G42" s="183">
        <v>1.22</v>
      </c>
      <c r="H42" s="184">
        <f t="shared" si="99"/>
        <v>0</v>
      </c>
      <c r="I42" s="39"/>
      <c r="J42" s="10"/>
      <c r="K42" s="10"/>
      <c r="L42" s="10">
        <f t="shared" si="100"/>
        <v>0</v>
      </c>
      <c r="M42" s="183"/>
      <c r="N42" s="184">
        <f t="shared" si="101"/>
        <v>0</v>
      </c>
      <c r="O42" s="39"/>
      <c r="P42" s="10"/>
      <c r="Q42" s="10"/>
      <c r="R42" s="10"/>
      <c r="S42" s="183"/>
      <c r="T42" s="184"/>
      <c r="U42" s="39"/>
      <c r="V42" s="10"/>
      <c r="W42" s="10"/>
      <c r="X42" s="10">
        <f t="shared" si="102"/>
        <v>0</v>
      </c>
      <c r="Y42" s="183"/>
      <c r="Z42" s="184">
        <f t="shared" si="103"/>
        <v>0</v>
      </c>
      <c r="AA42" s="39"/>
      <c r="AB42" s="10"/>
      <c r="AC42" s="10"/>
      <c r="AD42" s="10">
        <f t="shared" si="104"/>
        <v>0</v>
      </c>
      <c r="AE42" s="183"/>
      <c r="AF42" s="184">
        <f t="shared" si="105"/>
        <v>0</v>
      </c>
      <c r="AG42" s="39"/>
      <c r="AH42" s="10"/>
      <c r="AI42" s="10"/>
      <c r="AJ42" s="10">
        <f t="shared" si="106"/>
        <v>0</v>
      </c>
      <c r="AK42" s="183"/>
      <c r="AL42" s="184">
        <f t="shared" si="107"/>
        <v>0</v>
      </c>
      <c r="AM42" s="39"/>
      <c r="AN42" s="10"/>
      <c r="AO42" s="10"/>
      <c r="AP42" s="10">
        <f t="shared" si="108"/>
        <v>0</v>
      </c>
      <c r="AQ42" s="183"/>
      <c r="AR42" s="184">
        <f t="shared" si="109"/>
        <v>0</v>
      </c>
      <c r="AS42" s="39"/>
      <c r="AT42" s="10"/>
      <c r="AU42" s="10"/>
      <c r="AV42" s="10">
        <f t="shared" si="110"/>
        <v>0</v>
      </c>
      <c r="AW42" s="183"/>
      <c r="AX42" s="184">
        <f t="shared" si="111"/>
        <v>0</v>
      </c>
      <c r="AY42" s="39"/>
      <c r="AZ42" s="10"/>
      <c r="BA42" s="10"/>
      <c r="BB42" s="10">
        <f t="shared" si="112"/>
        <v>0</v>
      </c>
      <c r="BC42" s="183"/>
      <c r="BD42" s="184">
        <f t="shared" si="113"/>
        <v>0</v>
      </c>
      <c r="BE42" s="39"/>
      <c r="BF42" s="10"/>
      <c r="BG42" s="10"/>
      <c r="BH42" s="10">
        <f t="shared" si="114"/>
        <v>0</v>
      </c>
      <c r="BI42" s="183"/>
      <c r="BJ42" s="184">
        <f t="shared" si="115"/>
        <v>0</v>
      </c>
      <c r="BK42" s="39" cm="1">
        <f t="array" ref="BK42">SUM(_xlfn._xlws.FILTER($C42:$BJ42,$C$8:$BJ$8=BK$8))</f>
        <v>0</v>
      </c>
      <c r="BL42" s="39" cm="1">
        <f t="array" ref="BL42">SUM(_xlfn._xlws.FILTER($C42:$BJ42,$C$8:$BJ$8=BL$8))</f>
        <v>0</v>
      </c>
      <c r="BM42" s="39" cm="1">
        <f t="array" ref="BM42">SUM(_xlfn._xlws.FILTER($C42:$BJ42,$C$8:$BJ$8=BM$8))</f>
        <v>1143</v>
      </c>
      <c r="BN42" s="10">
        <f t="shared" si="116"/>
        <v>0</v>
      </c>
      <c r="BO42" s="196" cm="1">
        <f t="array" ref="BO42">SUM(_xlfn._xlws.FILTER($C42:$BJ42,$C$8:$BJ$8=BO$8))</f>
        <v>1.22</v>
      </c>
      <c r="BP42" s="184">
        <f t="shared" si="117"/>
        <v>0</v>
      </c>
    </row>
    <row r="43" spans="1:68" s="15" customFormat="1" ht="19.5" customHeight="1" outlineLevel="1" x14ac:dyDescent="0.3">
      <c r="A43" s="154"/>
      <c r="B43" s="139" t="str">
        <v>ΒΙΟΜΗΧΑΝΙΚΟΣ</v>
      </c>
      <c r="C43" s="39">
        <v>4</v>
      </c>
      <c r="D43" s="10"/>
      <c r="E43" s="10">
        <v>3565370</v>
      </c>
      <c r="F43" s="10">
        <f t="shared" si="98"/>
        <v>891342.5</v>
      </c>
      <c r="G43" s="183">
        <v>2814.1800000000003</v>
      </c>
      <c r="H43" s="184">
        <f t="shared" si="99"/>
        <v>703.54500000000007</v>
      </c>
      <c r="I43" s="39"/>
      <c r="J43" s="10">
        <v>1</v>
      </c>
      <c r="K43" s="10">
        <v>501153</v>
      </c>
      <c r="L43" s="10">
        <f t="shared" si="100"/>
        <v>501153</v>
      </c>
      <c r="M43" s="183">
        <v>334.4</v>
      </c>
      <c r="N43" s="184">
        <f t="shared" si="101"/>
        <v>334.4</v>
      </c>
      <c r="O43" s="39">
        <v>53</v>
      </c>
      <c r="P43" s="10"/>
      <c r="Q43" s="10">
        <v>34935184</v>
      </c>
      <c r="R43" s="10">
        <v>659154.41509433999</v>
      </c>
      <c r="S43" s="183">
        <v>69885.97</v>
      </c>
      <c r="T43" s="184">
        <v>1318.6032075471701</v>
      </c>
      <c r="U43" s="39">
        <v>10</v>
      </c>
      <c r="V43" s="10"/>
      <c r="W43" s="10">
        <f>2490705+526512</f>
        <v>3017217</v>
      </c>
      <c r="X43" s="10">
        <f t="shared" si="102"/>
        <v>301721.7</v>
      </c>
      <c r="Y43" s="183">
        <f>11387.85+1292.88</f>
        <v>12680.73</v>
      </c>
      <c r="Z43" s="184">
        <f t="shared" si="103"/>
        <v>1268.0729999999999</v>
      </c>
      <c r="AA43" s="39">
        <v>5</v>
      </c>
      <c r="AB43" s="10"/>
      <c r="AC43" s="10">
        <v>11795693</v>
      </c>
      <c r="AD43" s="10">
        <f t="shared" si="104"/>
        <v>2359138.6</v>
      </c>
      <c r="AE43" s="183">
        <v>15978.89</v>
      </c>
      <c r="AF43" s="184">
        <f t="shared" si="105"/>
        <v>3195.7779999999998</v>
      </c>
      <c r="AG43" s="39">
        <v>2</v>
      </c>
      <c r="AH43" s="10"/>
      <c r="AI43" s="10">
        <v>2112527</v>
      </c>
      <c r="AJ43" s="10">
        <f t="shared" si="106"/>
        <v>1056263.5</v>
      </c>
      <c r="AK43" s="183">
        <v>5280.52</v>
      </c>
      <c r="AL43" s="184">
        <f t="shared" si="107"/>
        <v>2640.26</v>
      </c>
      <c r="AM43" s="39"/>
      <c r="AN43" s="10"/>
      <c r="AO43" s="10"/>
      <c r="AP43" s="10">
        <f t="shared" si="108"/>
        <v>0</v>
      </c>
      <c r="AQ43" s="183"/>
      <c r="AR43" s="184">
        <f t="shared" si="109"/>
        <v>0</v>
      </c>
      <c r="AS43" s="39"/>
      <c r="AT43" s="10"/>
      <c r="AU43" s="10"/>
      <c r="AV43" s="10">
        <f t="shared" si="110"/>
        <v>0</v>
      </c>
      <c r="AW43" s="183"/>
      <c r="AX43" s="184">
        <f t="shared" si="111"/>
        <v>0</v>
      </c>
      <c r="AY43" s="39"/>
      <c r="AZ43" s="10"/>
      <c r="BA43" s="10"/>
      <c r="BB43" s="10">
        <f t="shared" si="112"/>
        <v>0</v>
      </c>
      <c r="BC43" s="183"/>
      <c r="BD43" s="184">
        <f t="shared" si="113"/>
        <v>0</v>
      </c>
      <c r="BE43" s="39"/>
      <c r="BF43" s="10"/>
      <c r="BG43" s="10"/>
      <c r="BH43" s="10">
        <f t="shared" si="114"/>
        <v>0</v>
      </c>
      <c r="BI43" s="183"/>
      <c r="BJ43" s="184">
        <f t="shared" si="115"/>
        <v>0</v>
      </c>
      <c r="BK43" s="39" cm="1">
        <f t="array" ref="BK43">SUM(_xlfn._xlws.FILTER($C43:$BJ43,$C$8:$BJ$8=BK$8))</f>
        <v>74</v>
      </c>
      <c r="BL43" s="39" cm="1">
        <f t="array" ref="BL43">SUM(_xlfn._xlws.FILTER($C43:$BJ43,$C$8:$BJ$8=BL$8))</f>
        <v>1</v>
      </c>
      <c r="BM43" s="39" cm="1">
        <f t="array" ref="BM43">SUM(_xlfn._xlws.FILTER($C43:$BJ43,$C$8:$BJ$8=BM$8))</f>
        <v>55927144</v>
      </c>
      <c r="BN43" s="10">
        <f t="shared" si="116"/>
        <v>745695.2533333333</v>
      </c>
      <c r="BO43" s="196" cm="1">
        <f t="array" ref="BO43">SUM(_xlfn._xlws.FILTER($C43:$BJ43,$C$8:$BJ$8=BO$8))</f>
        <v>106974.69</v>
      </c>
      <c r="BP43" s="184">
        <f t="shared" si="117"/>
        <v>1426.3292000000001</v>
      </c>
    </row>
    <row r="44" spans="1:68" s="15" customFormat="1" ht="19.5" customHeight="1" outlineLevel="1" thickBot="1" x14ac:dyDescent="0.35">
      <c r="A44" s="155"/>
      <c r="B44" s="139" t="str">
        <v>ΚΛΙΜΑΤΙΣΜΟΣ / ΣΥΜΠΑΡΑΓΩΓΗ</v>
      </c>
      <c r="C44" s="147"/>
      <c r="D44" s="148"/>
      <c r="E44" s="157"/>
      <c r="F44" s="10">
        <f t="shared" si="98"/>
        <v>0</v>
      </c>
      <c r="G44" s="185"/>
      <c r="H44" s="184">
        <f t="shared" si="99"/>
        <v>0</v>
      </c>
      <c r="I44" s="147"/>
      <c r="J44" s="148"/>
      <c r="K44" s="157"/>
      <c r="L44" s="10">
        <f>IFERROR(K44/(I44+J44),0)</f>
        <v>0</v>
      </c>
      <c r="M44" s="183"/>
      <c r="N44" s="184">
        <f t="shared" si="101"/>
        <v>0</v>
      </c>
      <c r="O44" s="147">
        <v>50</v>
      </c>
      <c r="P44" s="148"/>
      <c r="Q44" s="157">
        <v>1633970</v>
      </c>
      <c r="R44" s="10">
        <v>32679.4</v>
      </c>
      <c r="S44" s="183">
        <v>6297.15</v>
      </c>
      <c r="T44" s="184">
        <v>125.943</v>
      </c>
      <c r="U44" s="147"/>
      <c r="V44" s="148"/>
      <c r="W44" s="157"/>
      <c r="X44" s="10">
        <f>IFERROR(W44/(U44+V44),0)</f>
        <v>0</v>
      </c>
      <c r="Y44" s="183"/>
      <c r="Z44" s="184">
        <f t="shared" si="103"/>
        <v>0</v>
      </c>
      <c r="AA44" s="147"/>
      <c r="AB44" s="148"/>
      <c r="AC44" s="157"/>
      <c r="AD44" s="10">
        <f>IFERROR(AC44/(AA44+AB44),0)</f>
        <v>0</v>
      </c>
      <c r="AE44" s="183"/>
      <c r="AF44" s="184">
        <f t="shared" si="105"/>
        <v>0</v>
      </c>
      <c r="AG44" s="147"/>
      <c r="AH44" s="148"/>
      <c r="AI44" s="157"/>
      <c r="AJ44" s="10">
        <f>IFERROR(AI44/(AG44+AH44),0)</f>
        <v>0</v>
      </c>
      <c r="AK44" s="183"/>
      <c r="AL44" s="184">
        <f t="shared" si="107"/>
        <v>0</v>
      </c>
      <c r="AM44" s="147"/>
      <c r="AN44" s="148"/>
      <c r="AO44" s="157"/>
      <c r="AP44" s="10">
        <f>IFERROR(AO44/(AM44+AN44),0)</f>
        <v>0</v>
      </c>
      <c r="AQ44" s="183"/>
      <c r="AR44" s="184">
        <f t="shared" si="109"/>
        <v>0</v>
      </c>
      <c r="AS44" s="147"/>
      <c r="AT44" s="148"/>
      <c r="AU44" s="157"/>
      <c r="AV44" s="10">
        <f>IFERROR(AU44/(AS44+AT44),0)</f>
        <v>0</v>
      </c>
      <c r="AW44" s="183"/>
      <c r="AX44" s="184">
        <f t="shared" si="111"/>
        <v>0</v>
      </c>
      <c r="AY44" s="147"/>
      <c r="AZ44" s="148"/>
      <c r="BA44" s="157"/>
      <c r="BB44" s="10">
        <f>IFERROR(BA44/(AY44+AZ44),0)</f>
        <v>0</v>
      </c>
      <c r="BC44" s="183"/>
      <c r="BD44" s="184">
        <f t="shared" si="113"/>
        <v>0</v>
      </c>
      <c r="BE44" s="147"/>
      <c r="BF44" s="148"/>
      <c r="BG44" s="157"/>
      <c r="BH44" s="10">
        <f>IFERROR(BG44/(BE44+BF44),0)</f>
        <v>0</v>
      </c>
      <c r="BI44" s="183"/>
      <c r="BJ44" s="184">
        <f t="shared" si="115"/>
        <v>0</v>
      </c>
      <c r="BK44" s="39" cm="1">
        <f t="array" ref="BK44">SUM(_xlfn._xlws.FILTER($C44:$BJ44,$C$8:$BJ$8=BK$8))</f>
        <v>50</v>
      </c>
      <c r="BL44" s="39" cm="1">
        <f t="array" ref="BL44">SUM(_xlfn._xlws.FILTER($C44:$BJ44,$C$8:$BJ$8=BL$8))</f>
        <v>0</v>
      </c>
      <c r="BM44" s="39" cm="1">
        <f t="array" ref="BM44">SUM(_xlfn._xlws.FILTER($C44:$BJ44,$C$8:$BJ$8=BM$8))</f>
        <v>1633970</v>
      </c>
      <c r="BN44" s="10">
        <f>IFERROR(BM44/(BK44+BL44),0)</f>
        <v>32679.4</v>
      </c>
      <c r="BO44" s="196" cm="1">
        <f t="array" ref="BO44">SUM(_xlfn._xlws.FILTER($C44:$BJ44,$C$8:$BJ$8=BO$8))</f>
        <v>6297.15</v>
      </c>
      <c r="BP44" s="184">
        <f t="shared" si="117"/>
        <v>125.943</v>
      </c>
    </row>
    <row r="45" spans="1:68" ht="36" x14ac:dyDescent="0.3">
      <c r="A45" s="153">
        <v>7</v>
      </c>
      <c r="B45" s="141" t="s">
        <v>37</v>
      </c>
      <c r="C45" s="121">
        <f>SUM(C46:C50)</f>
        <v>195923</v>
      </c>
      <c r="D45" s="74">
        <f>SUM(D46:D50)</f>
        <v>0</v>
      </c>
      <c r="E45" s="74">
        <f>SUM(E46:E49)</f>
        <v>426041557</v>
      </c>
      <c r="F45" s="74">
        <f>IFERROR(E45/(C45+D45),0)</f>
        <v>2174.5356951455419</v>
      </c>
      <c r="G45" s="181">
        <f>SUM(G46:G50)</f>
        <v>5359362.8999999994</v>
      </c>
      <c r="H45" s="182">
        <f>IFERROR(G45/(C45+D45),0)</f>
        <v>27.354434650347329</v>
      </c>
      <c r="I45" s="121">
        <f>SUM(I46:I50)</f>
        <v>75723</v>
      </c>
      <c r="J45" s="74">
        <f>SUM(J46:J50)</f>
        <v>1</v>
      </c>
      <c r="K45" s="74">
        <f>SUM(K46:K49)</f>
        <v>205919423</v>
      </c>
      <c r="L45" s="74">
        <f>IFERROR(K45/(I45+J45),0)</f>
        <v>2719.3415957952566</v>
      </c>
      <c r="M45" s="181">
        <f>SUM(M46:M50)</f>
        <v>2513711.16</v>
      </c>
      <c r="N45" s="182">
        <f>IFERROR(M45/(I45+J45),0)</f>
        <v>33.195699646083149</v>
      </c>
      <c r="O45" s="121">
        <f>SUM(O46:O50)</f>
        <v>7686</v>
      </c>
      <c r="P45" s="74">
        <f>SUM(P46:P50)</f>
        <v>0</v>
      </c>
      <c r="Q45" s="74">
        <f>SUM(Q46:Q50)</f>
        <v>22127652</v>
      </c>
      <c r="R45" s="74">
        <f>IFERROR(Q45/(O45+P45),0)</f>
        <v>2878.9555035128806</v>
      </c>
      <c r="S45" s="181">
        <f>SUM(S46:S50)</f>
        <v>324305.41000000003</v>
      </c>
      <c r="T45" s="182">
        <f>IFERROR(S45/(O45+P45),0)</f>
        <v>42.194302628155093</v>
      </c>
      <c r="U45" s="121">
        <f>SUM(U46:U50)</f>
        <v>166</v>
      </c>
      <c r="V45" s="74">
        <f>SUM(V46:V50)</f>
        <v>0</v>
      </c>
      <c r="W45" s="74">
        <f>SUM(W46:W49)</f>
        <v>3048814</v>
      </c>
      <c r="X45" s="74">
        <f>IFERROR(W45/(U45+V45),0)</f>
        <v>18366.349397590362</v>
      </c>
      <c r="Y45" s="181">
        <f>SUM(Y46:Y50)</f>
        <v>17049.97</v>
      </c>
      <c r="Z45" s="182">
        <f>IFERROR(Y45/(U45+V45),0)</f>
        <v>102.71066265060242</v>
      </c>
      <c r="AA45" s="121">
        <f>SUM(AA46:AA50)</f>
        <v>468</v>
      </c>
      <c r="AB45" s="74">
        <f>SUM(AB46:AB50)</f>
        <v>0</v>
      </c>
      <c r="AC45" s="74">
        <f>SUM(AC46:AC49)</f>
        <v>3315259</v>
      </c>
      <c r="AD45" s="74">
        <f>IFERROR(AC45/(AA45+AB45),0)</f>
        <v>7083.886752136752</v>
      </c>
      <c r="AE45" s="181">
        <f>SUM(AE46:AE50)</f>
        <v>26976.829999999998</v>
      </c>
      <c r="AF45" s="182">
        <f>IFERROR(AE45/(AA45+AB45),0)</f>
        <v>57.642799145299144</v>
      </c>
      <c r="AG45" s="121">
        <f>SUM(AG46:AG50)</f>
        <v>117</v>
      </c>
      <c r="AH45" s="74">
        <f>SUM(AH46:AH50)</f>
        <v>0</v>
      </c>
      <c r="AI45" s="74">
        <f>SUM(AI46:AI49)</f>
        <v>2410403</v>
      </c>
      <c r="AJ45" s="74">
        <f>IFERROR(AI45/(AG45+AH45),0)</f>
        <v>20601.735042735043</v>
      </c>
      <c r="AK45" s="181">
        <f>SUM(AK46:AK50)</f>
        <v>8286.5600000000013</v>
      </c>
      <c r="AL45" s="182">
        <f>IFERROR(AK45/(AG45+AH45),0)</f>
        <v>70.825299145299155</v>
      </c>
      <c r="AM45" s="121">
        <f>SUM(AM46:AM50)</f>
        <v>0</v>
      </c>
      <c r="AN45" s="74">
        <f>SUM(AN46:AN50)</f>
        <v>0</v>
      </c>
      <c r="AO45" s="74">
        <f>SUM(AO46:AO49)</f>
        <v>0</v>
      </c>
      <c r="AP45" s="74">
        <f>IFERROR(AO45/(AM45+AN45),0)</f>
        <v>0</v>
      </c>
      <c r="AQ45" s="181">
        <f>SUM(AQ46:AQ50)</f>
        <v>0</v>
      </c>
      <c r="AR45" s="182">
        <f t="shared" si="109"/>
        <v>0</v>
      </c>
      <c r="AS45" s="121">
        <f>SUM(AS46:AS50)</f>
        <v>0</v>
      </c>
      <c r="AT45" s="74">
        <f>SUM(AT46:AT50)</f>
        <v>0</v>
      </c>
      <c r="AU45" s="74">
        <f>SUM(AU46:AU49)</f>
        <v>0</v>
      </c>
      <c r="AV45" s="74">
        <f>IFERROR(AU45/(AS45+AT45),0)</f>
        <v>0</v>
      </c>
      <c r="AW45" s="181">
        <f>SUM(AW46:AW50)</f>
        <v>0</v>
      </c>
      <c r="AX45" s="182">
        <f>IFERROR(AW45/(AS45+AT45),0)</f>
        <v>0</v>
      </c>
      <c r="AY45" s="121">
        <f>SUM(AY46:AY50)</f>
        <v>0</v>
      </c>
      <c r="AZ45" s="74">
        <f>SUM(AZ46:AZ50)</f>
        <v>0</v>
      </c>
      <c r="BA45" s="74">
        <f>SUM(BA46:BA49)</f>
        <v>0</v>
      </c>
      <c r="BB45" s="74">
        <f>IFERROR(BA45/(AY45+AZ45),0)</f>
        <v>0</v>
      </c>
      <c r="BC45" s="181">
        <f>SUM(BC46:BC50)</f>
        <v>0</v>
      </c>
      <c r="BD45" s="182">
        <f>IFERROR(BC45/(AY45+AZ45),0)</f>
        <v>0</v>
      </c>
      <c r="BE45" s="121">
        <f>SUM(BE46:BE50)</f>
        <v>0</v>
      </c>
      <c r="BF45" s="74">
        <f>SUM(BF46:BF50)</f>
        <v>0</v>
      </c>
      <c r="BG45" s="74">
        <f>SUM(BG46:BG49)</f>
        <v>0</v>
      </c>
      <c r="BH45" s="74">
        <f>IFERROR(BG45/(BE45+BF45),0)</f>
        <v>0</v>
      </c>
      <c r="BI45" s="181">
        <f>SUM(BI46:BI50)</f>
        <v>0</v>
      </c>
      <c r="BJ45" s="182">
        <f>IFERROR(BI45/(BE45+BF45),0)</f>
        <v>0</v>
      </c>
      <c r="BK45" s="121">
        <f>SUM(BK46:BK50)</f>
        <v>280083</v>
      </c>
      <c r="BL45" s="74">
        <f>SUM(BL46:BL50)</f>
        <v>1</v>
      </c>
      <c r="BM45" s="74">
        <f>SUM(BM46:BM49)</f>
        <v>662858835</v>
      </c>
      <c r="BN45" s="74">
        <f>IFERROR(BM45/(BK45+BL45),0)</f>
        <v>2366.6429892460833</v>
      </c>
      <c r="BO45" s="181">
        <f>SUM(BO46:BO50)</f>
        <v>8249692.8300000001</v>
      </c>
      <c r="BP45" s="182">
        <f>IFERROR(BO45/(BK45+BL45),0)</f>
        <v>29.454352372859571</v>
      </c>
    </row>
    <row r="46" spans="1:68" ht="19.5" customHeight="1" outlineLevel="1" x14ac:dyDescent="0.3">
      <c r="A46" s="154"/>
      <c r="B46" s="139" t="str" cm="1">
        <f t="array" ref="B46:B50">$B$10:$B$14</f>
        <v>ΟΙΚΙΑΚΟΣ</v>
      </c>
      <c r="C46" s="39">
        <v>192292</v>
      </c>
      <c r="D46" s="10"/>
      <c r="E46" s="10">
        <v>354212127</v>
      </c>
      <c r="F46" s="10">
        <f>IFERROR(E46/(C46+D46),0)</f>
        <v>1842.0533719551515</v>
      </c>
      <c r="G46" s="183">
        <v>4674682.97</v>
      </c>
      <c r="H46" s="184">
        <f>IFERROR(G46/(C46+D46),0)</f>
        <v>24.310335167349653</v>
      </c>
      <c r="I46" s="39">
        <v>73958</v>
      </c>
      <c r="J46" s="10"/>
      <c r="K46" s="10">
        <v>162753456</v>
      </c>
      <c r="L46" s="10">
        <f>IFERROR(K46/(I46+J46),0)</f>
        <v>2200.620027583223</v>
      </c>
      <c r="M46" s="183">
        <v>2184257.92</v>
      </c>
      <c r="N46" s="184">
        <f>IFERROR(M46/(I46+J46),0)</f>
        <v>29.5337613239947</v>
      </c>
      <c r="O46" s="39">
        <v>7437</v>
      </c>
      <c r="P46" s="10"/>
      <c r="Q46" s="10">
        <v>13515902</v>
      </c>
      <c r="R46" s="10">
        <v>1817.3863116848199</v>
      </c>
      <c r="S46" s="183">
        <v>245935.35999999999</v>
      </c>
      <c r="T46" s="184">
        <v>33.069162296625002</v>
      </c>
      <c r="U46" s="39">
        <v>154</v>
      </c>
      <c r="V46" s="10"/>
      <c r="W46" s="10">
        <v>282673</v>
      </c>
      <c r="X46" s="10">
        <f>IFERROR(W46/(U46+V46),0)</f>
        <v>1835.5389610389611</v>
      </c>
      <c r="Y46" s="183">
        <v>7440.99</v>
      </c>
      <c r="Z46" s="184">
        <f>IFERROR(Y46/(U46+V46),0)</f>
        <v>48.318116883116879</v>
      </c>
      <c r="AA46" s="39">
        <v>458</v>
      </c>
      <c r="AB46" s="10"/>
      <c r="AC46" s="10">
        <v>917220</v>
      </c>
      <c r="AD46" s="10">
        <f>IFERROR(AC46/(AA46+AB46),0)</f>
        <v>2002.6637554585152</v>
      </c>
      <c r="AE46" s="183">
        <v>20421.25</v>
      </c>
      <c r="AF46" s="184">
        <f>IFERROR(AE46/(AA46+AB46),0)</f>
        <v>44.587882096069869</v>
      </c>
      <c r="AG46" s="39">
        <v>114</v>
      </c>
      <c r="AH46" s="10"/>
      <c r="AI46" s="10">
        <v>210382</v>
      </c>
      <c r="AJ46" s="10">
        <f>IFERROR(AI46/(AG46+AH46),0)</f>
        <v>1845.4561403508771</v>
      </c>
      <c r="AK46" s="183">
        <v>4067.3</v>
      </c>
      <c r="AL46" s="184">
        <f>IFERROR(AK46/(AG46+AH46),0)</f>
        <v>35.678070175438599</v>
      </c>
      <c r="AM46" s="39"/>
      <c r="AN46" s="10"/>
      <c r="AO46" s="10"/>
      <c r="AP46" s="10">
        <f>IFERROR(AO46/(AM46+AN46),0)</f>
        <v>0</v>
      </c>
      <c r="AQ46" s="183"/>
      <c r="AR46" s="184">
        <f t="shared" si="109"/>
        <v>0</v>
      </c>
      <c r="AS46" s="39"/>
      <c r="AT46" s="10"/>
      <c r="AU46" s="10"/>
      <c r="AV46" s="10">
        <f>IFERROR(AU46/(AS46+AT46),0)</f>
        <v>0</v>
      </c>
      <c r="AW46" s="183"/>
      <c r="AX46" s="184">
        <f>IFERROR(AW46/(AS46+AT46),0)</f>
        <v>0</v>
      </c>
      <c r="AY46" s="39"/>
      <c r="AZ46" s="10"/>
      <c r="BA46" s="10"/>
      <c r="BB46" s="10">
        <f>IFERROR(BA46/(AY46+AZ46),0)</f>
        <v>0</v>
      </c>
      <c r="BC46" s="183"/>
      <c r="BD46" s="184">
        <f>IFERROR(BC46/(AY46+AZ46),0)</f>
        <v>0</v>
      </c>
      <c r="BE46" s="39"/>
      <c r="BF46" s="10"/>
      <c r="BG46" s="10"/>
      <c r="BH46" s="10">
        <f>IFERROR(BG46/(BE46+BF46),0)</f>
        <v>0</v>
      </c>
      <c r="BI46" s="183"/>
      <c r="BJ46" s="184">
        <f>IFERROR(BI46/(BE46+BF46),0)</f>
        <v>0</v>
      </c>
      <c r="BK46" s="39" cm="1">
        <f t="array" ref="BK46">SUM(_xlfn._xlws.FILTER($C46:$BJ46,$C$8:$BJ$8=BK$8))</f>
        <v>274413</v>
      </c>
      <c r="BL46" s="39" cm="1">
        <f t="array" ref="BL46">SUM(_xlfn._xlws.FILTER($C46:$BJ46,$C$8:$BJ$8=BL$8))</f>
        <v>0</v>
      </c>
      <c r="BM46" s="39" cm="1">
        <f t="array" ref="BM46">SUM(_xlfn._xlws.FILTER($C46:$BJ46,$C$8:$BJ$8=BM$8))</f>
        <v>531891760</v>
      </c>
      <c r="BN46" s="10">
        <f>IFERROR(BM46/(BK46+BL46),0)</f>
        <v>1938.2892209917168</v>
      </c>
      <c r="BO46" s="196" cm="1">
        <f t="array" ref="BO46">SUM(_xlfn._xlws.FILTER($C46:$BJ46,$C$8:$BJ$8=BO$8))</f>
        <v>7136805.79</v>
      </c>
      <c r="BP46" s="184">
        <f>IFERROR(BO46/(BK46+BL46),0)</f>
        <v>26.007535320848501</v>
      </c>
    </row>
    <row r="47" spans="1:68" ht="19.5" customHeight="1" outlineLevel="1" x14ac:dyDescent="0.3">
      <c r="A47" s="154"/>
      <c r="B47" s="139" t="str">
        <v>ΕΜΠΟΡΙΚΟΣ</v>
      </c>
      <c r="C47" s="39">
        <v>3612</v>
      </c>
      <c r="D47" s="10"/>
      <c r="E47" s="10">
        <v>54121999</v>
      </c>
      <c r="F47" s="10">
        <f t="shared" ref="F47:F50" si="118">IFERROR(E47/(C47+D47),0)</f>
        <v>14983.942137320044</v>
      </c>
      <c r="G47" s="183">
        <v>672080.31</v>
      </c>
      <c r="H47" s="184">
        <f t="shared" ref="H47:H50" si="119">IFERROR(G47/(C47+D47),0)</f>
        <v>186.0687458471761</v>
      </c>
      <c r="I47" s="39">
        <v>1742</v>
      </c>
      <c r="J47" s="10"/>
      <c r="K47" s="10">
        <v>23446259</v>
      </c>
      <c r="L47" s="10">
        <f t="shared" ref="L47:L49" si="120">IFERROR(K47/(I47+J47),0)</f>
        <v>13459.390929965557</v>
      </c>
      <c r="M47" s="183">
        <v>301359.27</v>
      </c>
      <c r="N47" s="184">
        <f t="shared" ref="N47:N50" si="121">IFERROR(M47/(I47+J47),0)</f>
        <v>172.99613662456946</v>
      </c>
      <c r="O47" s="39">
        <v>243</v>
      </c>
      <c r="P47" s="10"/>
      <c r="Q47" s="10">
        <v>4066378</v>
      </c>
      <c r="R47" s="10">
        <v>16734.0658436214</v>
      </c>
      <c r="S47" s="183">
        <v>70324.91</v>
      </c>
      <c r="T47" s="184">
        <v>289.40292181069998</v>
      </c>
      <c r="U47" s="39">
        <v>6</v>
      </c>
      <c r="V47" s="10"/>
      <c r="W47" s="10">
        <v>35586</v>
      </c>
      <c r="X47" s="10">
        <f t="shared" ref="X47:X49" si="122">IFERROR(W47/(U47+V47),0)</f>
        <v>5931</v>
      </c>
      <c r="Y47" s="183">
        <v>441.78</v>
      </c>
      <c r="Z47" s="184">
        <f t="shared" ref="Z47:Z50" si="123">IFERROR(Y47/(U47+V47),0)</f>
        <v>73.63</v>
      </c>
      <c r="AA47" s="39">
        <v>7</v>
      </c>
      <c r="AB47" s="10"/>
      <c r="AC47" s="10">
        <v>32979</v>
      </c>
      <c r="AD47" s="10">
        <f t="shared" ref="AD47:AD49" si="124">IFERROR(AC47/(AA47+AB47),0)</f>
        <v>4711.2857142857147</v>
      </c>
      <c r="AE47" s="183">
        <v>325.01</v>
      </c>
      <c r="AF47" s="184">
        <f t="shared" ref="AF47:AF50" si="125">IFERROR(AE47/(AA47+AB47),0)</f>
        <v>46.43</v>
      </c>
      <c r="AG47" s="39"/>
      <c r="AH47" s="10"/>
      <c r="AI47" s="10"/>
      <c r="AJ47" s="10">
        <f t="shared" ref="AJ47:AJ49" si="126">IFERROR(AI47/(AG47+AH47),0)</f>
        <v>0</v>
      </c>
      <c r="AK47" s="183"/>
      <c r="AL47" s="184">
        <f t="shared" ref="AL47:AL50" si="127">IFERROR(AK47/(AG47+AH47),0)</f>
        <v>0</v>
      </c>
      <c r="AM47" s="39"/>
      <c r="AN47" s="10"/>
      <c r="AO47" s="10"/>
      <c r="AP47" s="10">
        <f t="shared" ref="AP47:AP49" si="128">IFERROR(AO47/(AM47+AN47),0)</f>
        <v>0</v>
      </c>
      <c r="AQ47" s="183"/>
      <c r="AR47" s="184">
        <f t="shared" si="109"/>
        <v>0</v>
      </c>
      <c r="AS47" s="39"/>
      <c r="AT47" s="10"/>
      <c r="AU47" s="10"/>
      <c r="AV47" s="10">
        <f t="shared" ref="AV47:AV49" si="129">IFERROR(AU47/(AS47+AT47),0)</f>
        <v>0</v>
      </c>
      <c r="AW47" s="183"/>
      <c r="AX47" s="184">
        <f t="shared" ref="AX47:AX50" si="130">IFERROR(AW47/(AS47+AT47),0)</f>
        <v>0</v>
      </c>
      <c r="AY47" s="39"/>
      <c r="AZ47" s="10"/>
      <c r="BA47" s="10"/>
      <c r="BB47" s="10">
        <f t="shared" ref="BB47:BB49" si="131">IFERROR(BA47/(AY47+AZ47),0)</f>
        <v>0</v>
      </c>
      <c r="BC47" s="183"/>
      <c r="BD47" s="184">
        <f t="shared" ref="BD47:BD50" si="132">IFERROR(BC47/(AY47+AZ47),0)</f>
        <v>0</v>
      </c>
      <c r="BE47" s="39"/>
      <c r="BF47" s="10"/>
      <c r="BG47" s="10"/>
      <c r="BH47" s="10">
        <f t="shared" ref="BH47:BH49" si="133">IFERROR(BG47/(BE47+BF47),0)</f>
        <v>0</v>
      </c>
      <c r="BI47" s="183"/>
      <c r="BJ47" s="184">
        <f t="shared" ref="BJ47:BJ50" si="134">IFERROR(BI47/(BE47+BF47),0)</f>
        <v>0</v>
      </c>
      <c r="BK47" s="39" cm="1">
        <f t="array" ref="BK47">SUM(_xlfn._xlws.FILTER($C47:$BJ47,$C$8:$BJ$8=BK$8))</f>
        <v>5610</v>
      </c>
      <c r="BL47" s="39" cm="1">
        <f t="array" ref="BL47">SUM(_xlfn._xlws.FILTER($C47:$BJ47,$C$8:$BJ$8=BL$8))</f>
        <v>0</v>
      </c>
      <c r="BM47" s="39" cm="1">
        <f t="array" ref="BM47">SUM(_xlfn._xlws.FILTER($C47:$BJ47,$C$8:$BJ$8=BM$8))</f>
        <v>81703201</v>
      </c>
      <c r="BN47" s="10">
        <f t="shared" ref="BN47:BN49" si="135">IFERROR(BM47/(BK47+BL47),0)</f>
        <v>14563.850445632799</v>
      </c>
      <c r="BO47" s="196" cm="1">
        <f t="array" ref="BO47">SUM(_xlfn._xlws.FILTER($C47:$BJ47,$C$8:$BJ$8=BO$8))</f>
        <v>1044531.2800000001</v>
      </c>
      <c r="BP47" s="184">
        <f t="shared" ref="BP47:BP50" si="136">IFERROR(BO47/(BK47+BL47),0)</f>
        <v>186.19095900178255</v>
      </c>
    </row>
    <row r="48" spans="1:68" ht="19.5" customHeight="1" outlineLevel="1" x14ac:dyDescent="0.3">
      <c r="A48" s="154"/>
      <c r="B48" s="139" t="str">
        <v>CNG</v>
      </c>
      <c r="C48" s="39"/>
      <c r="D48" s="10"/>
      <c r="E48" s="10"/>
      <c r="F48" s="10">
        <f t="shared" si="118"/>
        <v>0</v>
      </c>
      <c r="G48" s="183"/>
      <c r="H48" s="184">
        <f t="shared" si="119"/>
        <v>0</v>
      </c>
      <c r="I48" s="39"/>
      <c r="J48" s="10"/>
      <c r="K48" s="10"/>
      <c r="L48" s="10">
        <f t="shared" si="120"/>
        <v>0</v>
      </c>
      <c r="M48" s="183"/>
      <c r="N48" s="184">
        <f t="shared" si="121"/>
        <v>0</v>
      </c>
      <c r="O48" s="39"/>
      <c r="P48" s="10"/>
      <c r="Q48" s="10"/>
      <c r="R48" s="10"/>
      <c r="S48" s="183"/>
      <c r="T48" s="184"/>
      <c r="U48" s="39"/>
      <c r="V48" s="10"/>
      <c r="W48" s="10"/>
      <c r="X48" s="10">
        <f t="shared" si="122"/>
        <v>0</v>
      </c>
      <c r="Y48" s="183"/>
      <c r="Z48" s="184">
        <f t="shared" si="123"/>
        <v>0</v>
      </c>
      <c r="AA48" s="39"/>
      <c r="AB48" s="10"/>
      <c r="AC48" s="10"/>
      <c r="AD48" s="10">
        <f t="shared" si="124"/>
        <v>0</v>
      </c>
      <c r="AE48" s="183"/>
      <c r="AF48" s="184">
        <f t="shared" si="125"/>
        <v>0</v>
      </c>
      <c r="AG48" s="39"/>
      <c r="AH48" s="10"/>
      <c r="AI48" s="10"/>
      <c r="AJ48" s="10">
        <f t="shared" si="126"/>
        <v>0</v>
      </c>
      <c r="AK48" s="183"/>
      <c r="AL48" s="184">
        <f t="shared" si="127"/>
        <v>0</v>
      </c>
      <c r="AM48" s="39"/>
      <c r="AN48" s="10"/>
      <c r="AO48" s="10"/>
      <c r="AP48" s="10">
        <f t="shared" si="128"/>
        <v>0</v>
      </c>
      <c r="AQ48" s="183"/>
      <c r="AR48" s="184">
        <f t="shared" si="109"/>
        <v>0</v>
      </c>
      <c r="AS48" s="39"/>
      <c r="AT48" s="10"/>
      <c r="AU48" s="10"/>
      <c r="AV48" s="10">
        <f t="shared" si="129"/>
        <v>0</v>
      </c>
      <c r="AW48" s="183"/>
      <c r="AX48" s="184">
        <f t="shared" si="130"/>
        <v>0</v>
      </c>
      <c r="AY48" s="39"/>
      <c r="AZ48" s="10"/>
      <c r="BA48" s="10"/>
      <c r="BB48" s="10">
        <f t="shared" si="131"/>
        <v>0</v>
      </c>
      <c r="BC48" s="183"/>
      <c r="BD48" s="184">
        <f t="shared" si="132"/>
        <v>0</v>
      </c>
      <c r="BE48" s="39"/>
      <c r="BF48" s="10"/>
      <c r="BG48" s="10"/>
      <c r="BH48" s="10">
        <f t="shared" si="133"/>
        <v>0</v>
      </c>
      <c r="BI48" s="183"/>
      <c r="BJ48" s="184">
        <f t="shared" si="134"/>
        <v>0</v>
      </c>
      <c r="BK48" s="39" cm="1">
        <f t="array" ref="BK48">SUM(_xlfn._xlws.FILTER($C48:$BJ48,$C$8:$BJ$8=BK$8))</f>
        <v>0</v>
      </c>
      <c r="BL48" s="39" cm="1">
        <f t="array" ref="BL48">SUM(_xlfn._xlws.FILTER($C48:$BJ48,$C$8:$BJ$8=BL$8))</f>
        <v>0</v>
      </c>
      <c r="BM48" s="39" cm="1">
        <f t="array" ref="BM48">SUM(_xlfn._xlws.FILTER($C48:$BJ48,$C$8:$BJ$8=BM$8))</f>
        <v>0</v>
      </c>
      <c r="BN48" s="10">
        <f t="shared" si="135"/>
        <v>0</v>
      </c>
      <c r="BO48" s="196" cm="1">
        <f t="array" ref="BO48">SUM(_xlfn._xlws.FILTER($C48:$BJ48,$C$8:$BJ$8=BO$8))</f>
        <v>0</v>
      </c>
      <c r="BP48" s="184">
        <f t="shared" si="136"/>
        <v>0</v>
      </c>
    </row>
    <row r="49" spans="1:68" ht="19.5" customHeight="1" outlineLevel="1" x14ac:dyDescent="0.3">
      <c r="A49" s="154"/>
      <c r="B49" s="139" t="str">
        <v>ΒΙΟΜΗΧΑΝΙΚΟΣ</v>
      </c>
      <c r="C49" s="39">
        <v>19</v>
      </c>
      <c r="D49" s="10"/>
      <c r="E49" s="10">
        <v>17707431</v>
      </c>
      <c r="F49" s="10">
        <f t="shared" si="118"/>
        <v>931970.05263157899</v>
      </c>
      <c r="G49" s="183">
        <v>12599.619999999999</v>
      </c>
      <c r="H49" s="184">
        <f t="shared" si="119"/>
        <v>663.1378947368421</v>
      </c>
      <c r="I49" s="39">
        <v>23</v>
      </c>
      <c r="J49" s="10">
        <v>1</v>
      </c>
      <c r="K49" s="10">
        <v>19719708</v>
      </c>
      <c r="L49" s="10">
        <f t="shared" si="120"/>
        <v>821654.5</v>
      </c>
      <c r="M49" s="183">
        <v>28093.97</v>
      </c>
      <c r="N49" s="184">
        <f t="shared" si="121"/>
        <v>1170.5820833333335</v>
      </c>
      <c r="O49" s="39">
        <v>5</v>
      </c>
      <c r="P49" s="10"/>
      <c r="Q49" s="10">
        <v>4541099</v>
      </c>
      <c r="R49" s="10">
        <v>908219.8</v>
      </c>
      <c r="S49" s="183">
        <v>8008.56</v>
      </c>
      <c r="T49" s="184">
        <v>1601.712</v>
      </c>
      <c r="U49" s="39">
        <v>6</v>
      </c>
      <c r="V49" s="10"/>
      <c r="W49" s="10">
        <v>2730555</v>
      </c>
      <c r="X49" s="10">
        <f t="shared" si="122"/>
        <v>455092.5</v>
      </c>
      <c r="Y49" s="183">
        <v>9167.2000000000007</v>
      </c>
      <c r="Z49" s="184">
        <f t="shared" si="123"/>
        <v>1527.8666666666668</v>
      </c>
      <c r="AA49" s="39">
        <v>3</v>
      </c>
      <c r="AB49" s="10"/>
      <c r="AC49" s="10">
        <v>2365060</v>
      </c>
      <c r="AD49" s="10">
        <f t="shared" si="124"/>
        <v>788353.33333333337</v>
      </c>
      <c r="AE49" s="183">
        <v>6230.57</v>
      </c>
      <c r="AF49" s="184">
        <f t="shared" si="125"/>
        <v>2076.8566666666666</v>
      </c>
      <c r="AG49" s="39">
        <v>3</v>
      </c>
      <c r="AH49" s="10"/>
      <c r="AI49" s="10">
        <v>2200021</v>
      </c>
      <c r="AJ49" s="10">
        <f t="shared" si="126"/>
        <v>733340.33333333337</v>
      </c>
      <c r="AK49" s="183">
        <v>4219.26</v>
      </c>
      <c r="AL49" s="184">
        <f t="shared" si="127"/>
        <v>1406.42</v>
      </c>
      <c r="AM49" s="39"/>
      <c r="AN49" s="10"/>
      <c r="AO49" s="10"/>
      <c r="AP49" s="10">
        <f t="shared" si="128"/>
        <v>0</v>
      </c>
      <c r="AQ49" s="183"/>
      <c r="AR49" s="184">
        <f t="shared" si="109"/>
        <v>0</v>
      </c>
      <c r="AS49" s="39"/>
      <c r="AT49" s="10"/>
      <c r="AU49" s="10"/>
      <c r="AV49" s="10">
        <f t="shared" si="129"/>
        <v>0</v>
      </c>
      <c r="AW49" s="183"/>
      <c r="AX49" s="184">
        <f t="shared" si="130"/>
        <v>0</v>
      </c>
      <c r="AY49" s="39"/>
      <c r="AZ49" s="10"/>
      <c r="BA49" s="10"/>
      <c r="BB49" s="10">
        <f t="shared" si="131"/>
        <v>0</v>
      </c>
      <c r="BC49" s="183"/>
      <c r="BD49" s="184">
        <f t="shared" si="132"/>
        <v>0</v>
      </c>
      <c r="BE49" s="39"/>
      <c r="BF49" s="10"/>
      <c r="BG49" s="10"/>
      <c r="BH49" s="10">
        <f t="shared" si="133"/>
        <v>0</v>
      </c>
      <c r="BI49" s="183"/>
      <c r="BJ49" s="184">
        <f t="shared" si="134"/>
        <v>0</v>
      </c>
      <c r="BK49" s="39" cm="1">
        <f t="array" ref="BK49">SUM(_xlfn._xlws.FILTER($C49:$BJ49,$C$8:$BJ$8=BK$8))</f>
        <v>59</v>
      </c>
      <c r="BL49" s="39" cm="1">
        <f t="array" ref="BL49">SUM(_xlfn._xlws.FILTER($C49:$BJ49,$C$8:$BJ$8=BL$8))</f>
        <v>1</v>
      </c>
      <c r="BM49" s="39" cm="1">
        <f t="array" ref="BM49">SUM(_xlfn._xlws.FILTER($C49:$BJ49,$C$8:$BJ$8=BM$8))</f>
        <v>49263874</v>
      </c>
      <c r="BN49" s="10">
        <f t="shared" si="135"/>
        <v>821064.56666666665</v>
      </c>
      <c r="BO49" s="196" cm="1">
        <f t="array" ref="BO49">SUM(_xlfn._xlws.FILTER($C49:$BJ49,$C$8:$BJ$8=BO$8))</f>
        <v>68319.179999999993</v>
      </c>
      <c r="BP49" s="184">
        <f t="shared" si="136"/>
        <v>1138.6529999999998</v>
      </c>
    </row>
    <row r="50" spans="1:68" ht="19.5" customHeight="1" outlineLevel="1" thickBot="1" x14ac:dyDescent="0.35">
      <c r="A50" s="155"/>
      <c r="B50" s="139" t="str">
        <v>ΚΛΙΜΑΤΙΣΜΟΣ / ΣΥΜΠΑΡΑΓΩΓΗ</v>
      </c>
      <c r="C50" s="147"/>
      <c r="D50" s="148"/>
      <c r="E50" s="157"/>
      <c r="F50" s="10">
        <f t="shared" si="118"/>
        <v>0</v>
      </c>
      <c r="G50" s="185"/>
      <c r="H50" s="184">
        <f t="shared" si="119"/>
        <v>0</v>
      </c>
      <c r="I50" s="147"/>
      <c r="J50" s="148"/>
      <c r="K50" s="157"/>
      <c r="L50" s="10">
        <f>IFERROR(K50/(I50+J50),0)</f>
        <v>0</v>
      </c>
      <c r="M50" s="183"/>
      <c r="N50" s="184">
        <f t="shared" si="121"/>
        <v>0</v>
      </c>
      <c r="O50" s="147">
        <v>1</v>
      </c>
      <c r="P50" s="148"/>
      <c r="Q50" s="157">
        <v>4273</v>
      </c>
      <c r="R50" s="10">
        <v>4273</v>
      </c>
      <c r="S50" s="183">
        <v>36.58</v>
      </c>
      <c r="T50" s="184">
        <v>36.58</v>
      </c>
      <c r="U50" s="147"/>
      <c r="V50" s="148"/>
      <c r="W50" s="157"/>
      <c r="X50" s="10">
        <f>IFERROR(W50/(U50+V50),0)</f>
        <v>0</v>
      </c>
      <c r="Y50" s="183"/>
      <c r="Z50" s="184">
        <f t="shared" si="123"/>
        <v>0</v>
      </c>
      <c r="AA50" s="147"/>
      <c r="AB50" s="148"/>
      <c r="AC50" s="157"/>
      <c r="AD50" s="10">
        <f>IFERROR(AC50/(AA50+AB50),0)</f>
        <v>0</v>
      </c>
      <c r="AE50" s="183"/>
      <c r="AF50" s="184">
        <f t="shared" si="125"/>
        <v>0</v>
      </c>
      <c r="AG50" s="147"/>
      <c r="AH50" s="148"/>
      <c r="AI50" s="157"/>
      <c r="AJ50" s="10">
        <f>IFERROR(AI50/(AG50+AH50),0)</f>
        <v>0</v>
      </c>
      <c r="AK50" s="183"/>
      <c r="AL50" s="184">
        <f t="shared" si="127"/>
        <v>0</v>
      </c>
      <c r="AM50" s="147"/>
      <c r="AN50" s="148"/>
      <c r="AO50" s="157"/>
      <c r="AP50" s="10">
        <f>IFERROR(AO50/(AM50+AN50),0)</f>
        <v>0</v>
      </c>
      <c r="AQ50" s="183"/>
      <c r="AR50" s="184">
        <f t="shared" si="109"/>
        <v>0</v>
      </c>
      <c r="AS50" s="147"/>
      <c r="AT50" s="148"/>
      <c r="AU50" s="157"/>
      <c r="AV50" s="10">
        <f>IFERROR(AU50/(AS50+AT50),0)</f>
        <v>0</v>
      </c>
      <c r="AW50" s="183"/>
      <c r="AX50" s="184">
        <f t="shared" si="130"/>
        <v>0</v>
      </c>
      <c r="AY50" s="147"/>
      <c r="AZ50" s="148"/>
      <c r="BA50" s="157"/>
      <c r="BB50" s="10">
        <f>IFERROR(BA50/(AY50+AZ50),0)</f>
        <v>0</v>
      </c>
      <c r="BC50" s="183"/>
      <c r="BD50" s="184">
        <f t="shared" si="132"/>
        <v>0</v>
      </c>
      <c r="BE50" s="147"/>
      <c r="BF50" s="148"/>
      <c r="BG50" s="157"/>
      <c r="BH50" s="10">
        <f>IFERROR(BG50/(BE50+BF50),0)</f>
        <v>0</v>
      </c>
      <c r="BI50" s="183"/>
      <c r="BJ50" s="184">
        <f t="shared" si="134"/>
        <v>0</v>
      </c>
      <c r="BK50" s="39" cm="1">
        <f t="array" ref="BK50">SUM(_xlfn._xlws.FILTER($C50:$BJ50,$C$8:$BJ$8=BK$8))</f>
        <v>1</v>
      </c>
      <c r="BL50" s="39" cm="1">
        <f t="array" ref="BL50">SUM(_xlfn._xlws.FILTER($C50:$BJ50,$C$8:$BJ$8=BL$8))</f>
        <v>0</v>
      </c>
      <c r="BM50" s="39" cm="1">
        <f t="array" ref="BM50">SUM(_xlfn._xlws.FILTER($C50:$BJ50,$C$8:$BJ$8=BM$8))</f>
        <v>4273</v>
      </c>
      <c r="BN50" s="10">
        <f>IFERROR(BM50/(BK50+BL50),0)</f>
        <v>4273</v>
      </c>
      <c r="BO50" s="196" cm="1">
        <f t="array" ref="BO50">SUM(_xlfn._xlws.FILTER($C50:$BJ50,$C$8:$BJ$8=BO$8))</f>
        <v>36.58</v>
      </c>
      <c r="BP50" s="184">
        <f t="shared" si="136"/>
        <v>36.58</v>
      </c>
    </row>
    <row r="51" spans="1:68" ht="36" x14ac:dyDescent="0.3">
      <c r="A51" s="153">
        <v>8</v>
      </c>
      <c r="B51" s="141" t="s">
        <v>38</v>
      </c>
      <c r="C51" s="121">
        <f>SUM(C52:C56)</f>
        <v>7052</v>
      </c>
      <c r="D51" s="74">
        <f>SUM(D52:D56)</f>
        <v>0</v>
      </c>
      <c r="E51" s="74">
        <f>SUM(E52:E55)</f>
        <v>18017900</v>
      </c>
      <c r="F51" s="74">
        <f>IFERROR(E51/(C51+D51),0)</f>
        <v>2555.0056721497449</v>
      </c>
      <c r="G51" s="181">
        <f>SUM(G52:G56)</f>
        <v>227228.62999999998</v>
      </c>
      <c r="H51" s="182">
        <f>IFERROR(G51/(C51+D51),0)</f>
        <v>32.221870391378332</v>
      </c>
      <c r="I51" s="121">
        <f>SUM(I52:I56)</f>
        <v>1064</v>
      </c>
      <c r="J51" s="74">
        <f>SUM(J52:J56)</f>
        <v>0</v>
      </c>
      <c r="K51" s="74">
        <f>SUM(K52:K55)</f>
        <v>8592217</v>
      </c>
      <c r="L51" s="74">
        <f>IFERROR(K51/(I51+J51),0)</f>
        <v>8075.3919172932328</v>
      </c>
      <c r="M51" s="181">
        <f>SUM(M52:M56)</f>
        <v>41103.479999999996</v>
      </c>
      <c r="N51" s="182">
        <f>IFERROR(M51/(I51+J51),0)</f>
        <v>38.631090225563909</v>
      </c>
      <c r="O51" s="121">
        <f>SUM(O52:O56)</f>
        <v>891</v>
      </c>
      <c r="P51" s="74">
        <f>SUM(P52:P56)</f>
        <v>0</v>
      </c>
      <c r="Q51" s="74">
        <f>SUM(Q52:Q56)</f>
        <v>3732441</v>
      </c>
      <c r="R51" s="74">
        <f>IFERROR(Q51/(O51+P51),0)</f>
        <v>4189.0471380471381</v>
      </c>
      <c r="S51" s="181">
        <f>SUM(S52:S56)</f>
        <v>65695.590000000011</v>
      </c>
      <c r="T51" s="182">
        <f>IFERROR(S51/(O51+P51),0)</f>
        <v>73.732424242424258</v>
      </c>
      <c r="U51" s="121">
        <f>SUM(U52:U56)</f>
        <v>32</v>
      </c>
      <c r="V51" s="74">
        <f>SUM(V52:V56)</f>
        <v>0</v>
      </c>
      <c r="W51" s="74">
        <f>SUM(W52:W55)</f>
        <v>2825663</v>
      </c>
      <c r="X51" s="74">
        <f>IFERROR(W51/(U51+V51),0)</f>
        <v>88301.96875</v>
      </c>
      <c r="Y51" s="181">
        <f>SUM(Y52:Y56)</f>
        <v>10745.2</v>
      </c>
      <c r="Z51" s="182">
        <f>IFERROR(Y51/(U51+V51),0)</f>
        <v>335.78750000000002</v>
      </c>
      <c r="AA51" s="121">
        <f>SUM(AA52:AA56)</f>
        <v>142</v>
      </c>
      <c r="AB51" s="74">
        <f>SUM(AB52:AB56)</f>
        <v>0</v>
      </c>
      <c r="AC51" s="74">
        <f>SUM(AC52:AC55)</f>
        <v>906709</v>
      </c>
      <c r="AD51" s="74">
        <f>IFERROR(AC51/(AA51+AB51),0)</f>
        <v>6385.2746478873241</v>
      </c>
      <c r="AE51" s="181">
        <f>SUM(AE52:AE56)</f>
        <v>11626.11</v>
      </c>
      <c r="AF51" s="182">
        <f>IFERROR(AE51/(AA51+AB51),0)</f>
        <v>81.874014084507053</v>
      </c>
      <c r="AG51" s="121">
        <f>SUM(AG52:AG56)</f>
        <v>37</v>
      </c>
      <c r="AH51" s="74">
        <f>SUM(AH52:AH56)</f>
        <v>0</v>
      </c>
      <c r="AI51" s="74">
        <f>SUM(AI52:AI55)</f>
        <v>3522936</v>
      </c>
      <c r="AJ51" s="74">
        <f>IFERROR(AI51/(AG51+AH51),0)</f>
        <v>95214.486486486479</v>
      </c>
      <c r="AK51" s="181">
        <f>SUM(AK52:AK56)</f>
        <v>31140.870000000003</v>
      </c>
      <c r="AL51" s="182">
        <f>IFERROR(AK51/(AG51+AH51),0)</f>
        <v>841.64513513513521</v>
      </c>
      <c r="AM51" s="121">
        <f>SUM(AM52:AM56)</f>
        <v>0</v>
      </c>
      <c r="AN51" s="74">
        <f>SUM(AN52:AN56)</f>
        <v>0</v>
      </c>
      <c r="AO51" s="74">
        <f>SUM(AO52:AO55)</f>
        <v>0</v>
      </c>
      <c r="AP51" s="74">
        <f>IFERROR(AO51/(AM51+AN51),0)</f>
        <v>0</v>
      </c>
      <c r="AQ51" s="181">
        <f>SUM(AQ52:AQ56)</f>
        <v>0</v>
      </c>
      <c r="AR51" s="182">
        <f t="shared" si="109"/>
        <v>0</v>
      </c>
      <c r="AS51" s="121">
        <f>SUM(AS52:AS56)</f>
        <v>0</v>
      </c>
      <c r="AT51" s="74">
        <f>SUM(AT52:AT56)</f>
        <v>0</v>
      </c>
      <c r="AU51" s="74">
        <f>SUM(AU52:AU55)</f>
        <v>0</v>
      </c>
      <c r="AV51" s="74">
        <f>IFERROR(AU51/(AS51+AT51),0)</f>
        <v>0</v>
      </c>
      <c r="AW51" s="181">
        <f>SUM(AW52:AW56)</f>
        <v>0</v>
      </c>
      <c r="AX51" s="182">
        <f>IFERROR(AW51/(AS51+AT51),0)</f>
        <v>0</v>
      </c>
      <c r="AY51" s="121">
        <f>SUM(AY52:AY56)</f>
        <v>0</v>
      </c>
      <c r="AZ51" s="74">
        <f>SUM(AZ52:AZ56)</f>
        <v>0</v>
      </c>
      <c r="BA51" s="74">
        <f>SUM(BA52:BA55)</f>
        <v>0</v>
      </c>
      <c r="BB51" s="74">
        <f>IFERROR(BA51/(AY51+AZ51),0)</f>
        <v>0</v>
      </c>
      <c r="BC51" s="181">
        <f>SUM(BC52:BC56)</f>
        <v>0</v>
      </c>
      <c r="BD51" s="182">
        <f>IFERROR(BC51/(AY51+AZ51),0)</f>
        <v>0</v>
      </c>
      <c r="BE51" s="121">
        <f>SUM(BE52:BE56)</f>
        <v>0</v>
      </c>
      <c r="BF51" s="74">
        <f>SUM(BF52:BF56)</f>
        <v>0</v>
      </c>
      <c r="BG51" s="74">
        <f>SUM(BG52:BG55)</f>
        <v>0</v>
      </c>
      <c r="BH51" s="74">
        <f>IFERROR(BG51/(BE51+BF51),0)</f>
        <v>0</v>
      </c>
      <c r="BI51" s="181">
        <f>SUM(BI52:BI56)</f>
        <v>0</v>
      </c>
      <c r="BJ51" s="182">
        <f>IFERROR(BI51/(BE51+BF51),0)</f>
        <v>0</v>
      </c>
      <c r="BK51" s="121">
        <f>SUM(BK52:BK56)</f>
        <v>9218</v>
      </c>
      <c r="BL51" s="74">
        <f>SUM(BL52:BL56)</f>
        <v>0</v>
      </c>
      <c r="BM51" s="74">
        <f>SUM(BM52:BM55)</f>
        <v>37573425</v>
      </c>
      <c r="BN51" s="74">
        <f>IFERROR(BM51/(BK51+BL51),0)</f>
        <v>4076.0929702755479</v>
      </c>
      <c r="BO51" s="181">
        <f>SUM(BO52:BO56)</f>
        <v>387539.88000000006</v>
      </c>
      <c r="BP51" s="182">
        <f>IFERROR(BO51/(BK51+BL51),0)</f>
        <v>42.041644608374924</v>
      </c>
    </row>
    <row r="52" spans="1:68" ht="19.5" customHeight="1" outlineLevel="1" x14ac:dyDescent="0.3">
      <c r="A52" s="154"/>
      <c r="B52" s="139" t="str" cm="1">
        <f t="array" ref="B52:B56">$B$10:$B$14</f>
        <v>ΟΙΚΙΑΚΟΣ</v>
      </c>
      <c r="C52" s="39">
        <v>6778</v>
      </c>
      <c r="D52" s="10"/>
      <c r="E52" s="10">
        <v>14800765</v>
      </c>
      <c r="F52" s="10">
        <f>IFERROR(E52/(C52+D52),0)</f>
        <v>2183.6478312186487</v>
      </c>
      <c r="G52" s="183">
        <v>191994.22</v>
      </c>
      <c r="H52" s="184">
        <f>IFERROR(G52/(C52+D52),0)</f>
        <v>28.326087341398644</v>
      </c>
      <c r="I52" s="39">
        <v>984</v>
      </c>
      <c r="J52" s="10"/>
      <c r="K52" s="10">
        <v>1873507</v>
      </c>
      <c r="L52" s="10">
        <f>IFERROR(K52/(I52+J52),0)</f>
        <v>1903.9705284552845</v>
      </c>
      <c r="M52" s="183">
        <v>25375.759999999998</v>
      </c>
      <c r="N52" s="184">
        <f>IFERROR(M52/(I52+J52),0)</f>
        <v>25.788373983739834</v>
      </c>
      <c r="O52" s="39">
        <v>820</v>
      </c>
      <c r="P52" s="10"/>
      <c r="Q52" s="10">
        <v>1636881</v>
      </c>
      <c r="R52" s="10">
        <v>1996.1963414634099</v>
      </c>
      <c r="S52" s="183">
        <v>29814.49</v>
      </c>
      <c r="T52" s="184">
        <v>36.359134146341503</v>
      </c>
      <c r="U52" s="39">
        <v>28</v>
      </c>
      <c r="V52" s="10"/>
      <c r="W52" s="10">
        <v>65016</v>
      </c>
      <c r="X52" s="10">
        <f>IFERROR(W52/(U52+V52),0)</f>
        <v>2322</v>
      </c>
      <c r="Y52" s="183">
        <v>1690.64</v>
      </c>
      <c r="Z52" s="184">
        <f>IFERROR(Y52/(U52+V52),0)</f>
        <v>60.38</v>
      </c>
      <c r="AA52" s="39">
        <v>140</v>
      </c>
      <c r="AB52" s="10"/>
      <c r="AC52" s="10">
        <v>282338</v>
      </c>
      <c r="AD52" s="10">
        <f>IFERROR(AC52/(AA52+AB52),0)</f>
        <v>2016.7</v>
      </c>
      <c r="AE52" s="183">
        <v>6292.64</v>
      </c>
      <c r="AF52" s="184">
        <f>IFERROR(AE52/(AA52+AB52),0)</f>
        <v>44.947428571428574</v>
      </c>
      <c r="AG52" s="39">
        <v>34</v>
      </c>
      <c r="AH52" s="10"/>
      <c r="AI52" s="10">
        <v>71826</v>
      </c>
      <c r="AJ52" s="10">
        <f>IFERROR(AI52/(AG52+AH52),0)</f>
        <v>2112.5294117647059</v>
      </c>
      <c r="AK52" s="183">
        <v>1374.13</v>
      </c>
      <c r="AL52" s="184">
        <f>IFERROR(AK52/(AG52+AH52),0)</f>
        <v>40.415588235294123</v>
      </c>
      <c r="AM52" s="39"/>
      <c r="AN52" s="10"/>
      <c r="AO52" s="10"/>
      <c r="AP52" s="10">
        <f>IFERROR(AO52/(AM52+AN52),0)</f>
        <v>0</v>
      </c>
      <c r="AQ52" s="183"/>
      <c r="AR52" s="184">
        <f t="shared" si="109"/>
        <v>0</v>
      </c>
      <c r="AS52" s="39"/>
      <c r="AT52" s="10"/>
      <c r="AU52" s="10"/>
      <c r="AV52" s="10">
        <f>IFERROR(AU52/(AS52+AT52),0)</f>
        <v>0</v>
      </c>
      <c r="AW52" s="183"/>
      <c r="AX52" s="184">
        <f>IFERROR(AW52/(AS52+AT52),0)</f>
        <v>0</v>
      </c>
      <c r="AY52" s="39"/>
      <c r="AZ52" s="10"/>
      <c r="BA52" s="10"/>
      <c r="BB52" s="10">
        <f>IFERROR(BA52/(AY52+AZ52),0)</f>
        <v>0</v>
      </c>
      <c r="BC52" s="183"/>
      <c r="BD52" s="184">
        <f>IFERROR(BC52/(AY52+AZ52),0)</f>
        <v>0</v>
      </c>
      <c r="BE52" s="39"/>
      <c r="BF52" s="10"/>
      <c r="BG52" s="10"/>
      <c r="BH52" s="10">
        <f>IFERROR(BG52/(BE52+BF52),0)</f>
        <v>0</v>
      </c>
      <c r="BI52" s="183"/>
      <c r="BJ52" s="184">
        <f>IFERROR(BI52/(BE52+BF52),0)</f>
        <v>0</v>
      </c>
      <c r="BK52" s="39" cm="1">
        <f t="array" ref="BK52">SUM(_xlfn._xlws.FILTER($C52:$BJ52,$C$8:$BJ$8=BK$8))</f>
        <v>8784</v>
      </c>
      <c r="BL52" s="39" cm="1">
        <f t="array" ref="BL52">SUM(_xlfn._xlws.FILTER($C52:$BJ52,$C$8:$BJ$8=BL$8))</f>
        <v>0</v>
      </c>
      <c r="BM52" s="39" cm="1">
        <f t="array" ref="BM52">SUM(_xlfn._xlws.FILTER($C52:$BJ52,$C$8:$BJ$8=BM$8))</f>
        <v>18730333</v>
      </c>
      <c r="BN52" s="10">
        <f>IFERROR(BM52/(BK52+BL52),0)</f>
        <v>2132.3238843351546</v>
      </c>
      <c r="BO52" s="196" cm="1">
        <f t="array" ref="BO52">SUM(_xlfn._xlws.FILTER($C52:$BJ52,$C$8:$BJ$8=BO$8))</f>
        <v>256541.88000000003</v>
      </c>
      <c r="BP52" s="184">
        <f>IFERROR(BO52/(BK52+BL52),0)</f>
        <v>29.205587431693992</v>
      </c>
    </row>
    <row r="53" spans="1:68" ht="19.5" customHeight="1" outlineLevel="1" x14ac:dyDescent="0.3">
      <c r="A53" s="154"/>
      <c r="B53" s="139" t="str">
        <v>ΕΜΠΟΡΙΚΟΣ</v>
      </c>
      <c r="C53" s="39">
        <v>272</v>
      </c>
      <c r="D53" s="10"/>
      <c r="E53" s="10">
        <v>2716241</v>
      </c>
      <c r="F53" s="10">
        <f t="shared" ref="F53:F56" si="137">IFERROR(E53/(C53+D53),0)</f>
        <v>9986.1801470588234</v>
      </c>
      <c r="G53" s="183">
        <v>34545.83</v>
      </c>
      <c r="H53" s="184">
        <f t="shared" ref="H53:H56" si="138">IFERROR(G53/(C53+D53),0)</f>
        <v>127.00672794117648</v>
      </c>
      <c r="I53" s="39">
        <v>76</v>
      </c>
      <c r="J53" s="10"/>
      <c r="K53" s="10">
        <v>897759</v>
      </c>
      <c r="L53" s="10">
        <f t="shared" ref="L53:L55" si="139">IFERROR(K53/(I53+J53),0)</f>
        <v>11812.618421052632</v>
      </c>
      <c r="M53" s="183">
        <v>11808.050000000001</v>
      </c>
      <c r="N53" s="184">
        <f t="shared" ref="N53:N56" si="140">IFERROR(M53/(I53+J53),0)</f>
        <v>155.36907894736842</v>
      </c>
      <c r="O53" s="39">
        <v>70</v>
      </c>
      <c r="P53" s="10"/>
      <c r="Q53" s="10">
        <v>2071119</v>
      </c>
      <c r="R53" s="10">
        <v>29587.414285714302</v>
      </c>
      <c r="S53" s="183">
        <v>35698.720000000001</v>
      </c>
      <c r="T53" s="184">
        <v>509.98171428571402</v>
      </c>
      <c r="U53" s="39">
        <v>3</v>
      </c>
      <c r="V53" s="10"/>
      <c r="W53" s="10">
        <v>191897</v>
      </c>
      <c r="X53" s="10">
        <f t="shared" ref="X53:X55" si="141">IFERROR(W53/(U53+V53),0)</f>
        <v>63965.666666666664</v>
      </c>
      <c r="Y53" s="183">
        <v>2106.21</v>
      </c>
      <c r="Z53" s="184">
        <f t="shared" ref="Z53:Z56" si="142">IFERROR(Y53/(U53+V53),0)</f>
        <v>702.07</v>
      </c>
      <c r="AA53" s="39">
        <v>2</v>
      </c>
      <c r="AB53" s="10"/>
      <c r="AC53" s="10">
        <v>624371</v>
      </c>
      <c r="AD53" s="10">
        <f t="shared" ref="AD53:AD55" si="143">IFERROR(AC53/(AA53+AB53),0)</f>
        <v>312185.5</v>
      </c>
      <c r="AE53" s="183">
        <v>5333.47</v>
      </c>
      <c r="AF53" s="184">
        <f t="shared" ref="AF53:AF56" si="144">IFERROR(AE53/(AA53+AB53),0)</f>
        <v>2666.7350000000001</v>
      </c>
      <c r="AG53" s="39">
        <v>2</v>
      </c>
      <c r="AH53" s="10"/>
      <c r="AI53" s="10">
        <v>2805563</v>
      </c>
      <c r="AJ53" s="10">
        <f t="shared" ref="AJ53:AJ55" si="145">IFERROR(AI53/(AG53+AH53),0)</f>
        <v>1402781.5</v>
      </c>
      <c r="AK53" s="183">
        <v>27375.34</v>
      </c>
      <c r="AL53" s="184">
        <f t="shared" ref="AL53:AL56" si="146">IFERROR(AK53/(AG53+AH53),0)</f>
        <v>13687.67</v>
      </c>
      <c r="AM53" s="39"/>
      <c r="AN53" s="10"/>
      <c r="AO53" s="10"/>
      <c r="AP53" s="10">
        <f t="shared" ref="AP53:AP55" si="147">IFERROR(AO53/(AM53+AN53),0)</f>
        <v>0</v>
      </c>
      <c r="AQ53" s="183"/>
      <c r="AR53" s="184">
        <f t="shared" si="109"/>
        <v>0</v>
      </c>
      <c r="AS53" s="39"/>
      <c r="AT53" s="10"/>
      <c r="AU53" s="10"/>
      <c r="AV53" s="10">
        <f t="shared" ref="AV53:AV55" si="148">IFERROR(AU53/(AS53+AT53),0)</f>
        <v>0</v>
      </c>
      <c r="AW53" s="183"/>
      <c r="AX53" s="184">
        <f t="shared" ref="AX53:AX56" si="149">IFERROR(AW53/(AS53+AT53),0)</f>
        <v>0</v>
      </c>
      <c r="AY53" s="39"/>
      <c r="AZ53" s="10"/>
      <c r="BA53" s="10"/>
      <c r="BB53" s="10">
        <f t="shared" ref="BB53:BB55" si="150">IFERROR(BA53/(AY53+AZ53),0)</f>
        <v>0</v>
      </c>
      <c r="BC53" s="183"/>
      <c r="BD53" s="184">
        <f t="shared" ref="BD53:BD56" si="151">IFERROR(BC53/(AY53+AZ53),0)</f>
        <v>0</v>
      </c>
      <c r="BE53" s="39"/>
      <c r="BF53" s="10"/>
      <c r="BG53" s="10"/>
      <c r="BH53" s="10">
        <f t="shared" ref="BH53:BH55" si="152">IFERROR(BG53/(BE53+BF53),0)</f>
        <v>0</v>
      </c>
      <c r="BI53" s="183"/>
      <c r="BJ53" s="184">
        <f t="shared" ref="BJ53:BJ56" si="153">IFERROR(BI53/(BE53+BF53),0)</f>
        <v>0</v>
      </c>
      <c r="BK53" s="39" cm="1">
        <f t="array" ref="BK53">SUM(_xlfn._xlws.FILTER($C53:$BJ53,$C$8:$BJ$8=BK$8))</f>
        <v>425</v>
      </c>
      <c r="BL53" s="39" cm="1">
        <f t="array" ref="BL53">SUM(_xlfn._xlws.FILTER($C53:$BJ53,$C$8:$BJ$8=BL$8))</f>
        <v>0</v>
      </c>
      <c r="BM53" s="39" cm="1">
        <f t="array" ref="BM53">SUM(_xlfn._xlws.FILTER($C53:$BJ53,$C$8:$BJ$8=BM$8))</f>
        <v>9306950</v>
      </c>
      <c r="BN53" s="10">
        <f t="shared" ref="BN53:BN55" si="154">IFERROR(BM53/(BK53+BL53),0)</f>
        <v>21898.705882352941</v>
      </c>
      <c r="BO53" s="196" cm="1">
        <f t="array" ref="BO53">SUM(_xlfn._xlws.FILTER($C53:$BJ53,$C$8:$BJ$8=BO$8))</f>
        <v>116867.62000000001</v>
      </c>
      <c r="BP53" s="184">
        <f t="shared" ref="BP53:BP56" si="155">IFERROR(BO53/(BK53+BL53),0)</f>
        <v>274.98263529411764</v>
      </c>
    </row>
    <row r="54" spans="1:68" ht="19.5" customHeight="1" outlineLevel="1" x14ac:dyDescent="0.3">
      <c r="A54" s="154"/>
      <c r="B54" s="139" t="str">
        <v>CNG</v>
      </c>
      <c r="C54" s="39">
        <v>1</v>
      </c>
      <c r="D54" s="10"/>
      <c r="E54" s="10">
        <v>281583</v>
      </c>
      <c r="F54" s="10">
        <f t="shared" si="137"/>
        <v>281583</v>
      </c>
      <c r="G54" s="183">
        <v>300.83999999999997</v>
      </c>
      <c r="H54" s="184">
        <f t="shared" si="138"/>
        <v>300.83999999999997</v>
      </c>
      <c r="I54" s="39">
        <v>1</v>
      </c>
      <c r="J54" s="10"/>
      <c r="K54" s="10">
        <v>230241</v>
      </c>
      <c r="L54" s="10">
        <f t="shared" si="139"/>
        <v>230241</v>
      </c>
      <c r="M54" s="183">
        <v>195.31</v>
      </c>
      <c r="N54" s="184">
        <f t="shared" si="140"/>
        <v>195.31</v>
      </c>
      <c r="O54" s="39"/>
      <c r="P54" s="10"/>
      <c r="Q54" s="10"/>
      <c r="R54" s="10"/>
      <c r="S54" s="183"/>
      <c r="T54" s="184"/>
      <c r="U54" s="39"/>
      <c r="V54" s="10"/>
      <c r="W54" s="10"/>
      <c r="X54" s="10">
        <f t="shared" si="141"/>
        <v>0</v>
      </c>
      <c r="Y54" s="183"/>
      <c r="Z54" s="184">
        <f t="shared" si="142"/>
        <v>0</v>
      </c>
      <c r="AA54" s="39"/>
      <c r="AB54" s="10"/>
      <c r="AC54" s="10"/>
      <c r="AD54" s="10">
        <f t="shared" si="143"/>
        <v>0</v>
      </c>
      <c r="AE54" s="183"/>
      <c r="AF54" s="184">
        <f t="shared" si="144"/>
        <v>0</v>
      </c>
      <c r="AG54" s="39"/>
      <c r="AH54" s="10"/>
      <c r="AI54" s="10"/>
      <c r="AJ54" s="10">
        <f t="shared" si="145"/>
        <v>0</v>
      </c>
      <c r="AK54" s="183"/>
      <c r="AL54" s="184">
        <f t="shared" si="146"/>
        <v>0</v>
      </c>
      <c r="AM54" s="39"/>
      <c r="AN54" s="10"/>
      <c r="AO54" s="10"/>
      <c r="AP54" s="10">
        <f t="shared" si="147"/>
        <v>0</v>
      </c>
      <c r="AQ54" s="183"/>
      <c r="AR54" s="184">
        <f t="shared" si="109"/>
        <v>0</v>
      </c>
      <c r="AS54" s="39"/>
      <c r="AT54" s="10"/>
      <c r="AU54" s="10"/>
      <c r="AV54" s="10">
        <f t="shared" si="148"/>
        <v>0</v>
      </c>
      <c r="AW54" s="183"/>
      <c r="AX54" s="184">
        <f t="shared" si="149"/>
        <v>0</v>
      </c>
      <c r="AY54" s="39"/>
      <c r="AZ54" s="10"/>
      <c r="BA54" s="10"/>
      <c r="BB54" s="10">
        <f t="shared" si="150"/>
        <v>0</v>
      </c>
      <c r="BC54" s="183"/>
      <c r="BD54" s="184">
        <f t="shared" si="151"/>
        <v>0</v>
      </c>
      <c r="BE54" s="39"/>
      <c r="BF54" s="10"/>
      <c r="BG54" s="10"/>
      <c r="BH54" s="10">
        <f t="shared" si="152"/>
        <v>0</v>
      </c>
      <c r="BI54" s="183"/>
      <c r="BJ54" s="184">
        <f t="shared" si="153"/>
        <v>0</v>
      </c>
      <c r="BK54" s="39" cm="1">
        <f t="array" ref="BK54">SUM(_xlfn._xlws.FILTER($C54:$BJ54,$C$8:$BJ$8=BK$8))</f>
        <v>2</v>
      </c>
      <c r="BL54" s="39" cm="1">
        <f t="array" ref="BL54">SUM(_xlfn._xlws.FILTER($C54:$BJ54,$C$8:$BJ$8=BL$8))</f>
        <v>0</v>
      </c>
      <c r="BM54" s="39" cm="1">
        <f t="array" ref="BM54">SUM(_xlfn._xlws.FILTER($C54:$BJ54,$C$8:$BJ$8=BM$8))</f>
        <v>511824</v>
      </c>
      <c r="BN54" s="10">
        <f t="shared" si="154"/>
        <v>255912</v>
      </c>
      <c r="BO54" s="196" cm="1">
        <f t="array" ref="BO54">SUM(_xlfn._xlws.FILTER($C54:$BJ54,$C$8:$BJ$8=BO$8))</f>
        <v>496.15</v>
      </c>
      <c r="BP54" s="184">
        <f t="shared" si="155"/>
        <v>248.07499999999999</v>
      </c>
    </row>
    <row r="55" spans="1:68" ht="19.5" customHeight="1" outlineLevel="1" x14ac:dyDescent="0.3">
      <c r="A55" s="154"/>
      <c r="B55" s="139" t="str">
        <v>ΒΙΟΜΗΧΑΝΙΚΟΣ</v>
      </c>
      <c r="C55" s="39">
        <v>1</v>
      </c>
      <c r="D55" s="10"/>
      <c r="E55" s="10">
        <v>219311</v>
      </c>
      <c r="F55" s="10">
        <f t="shared" si="137"/>
        <v>219311</v>
      </c>
      <c r="G55" s="183">
        <v>387.74</v>
      </c>
      <c r="H55" s="184">
        <f t="shared" si="138"/>
        <v>387.74</v>
      </c>
      <c r="I55" s="39">
        <v>3</v>
      </c>
      <c r="J55" s="10"/>
      <c r="K55" s="10">
        <v>5590710</v>
      </c>
      <c r="L55" s="10">
        <f t="shared" si="139"/>
        <v>1863570</v>
      </c>
      <c r="M55" s="183">
        <v>3724.36</v>
      </c>
      <c r="N55" s="184">
        <f t="shared" si="140"/>
        <v>1241.4533333333334</v>
      </c>
      <c r="O55" s="39"/>
      <c r="P55" s="10"/>
      <c r="Q55" s="10"/>
      <c r="R55" s="10"/>
      <c r="S55" s="183"/>
      <c r="T55" s="184"/>
      <c r="U55" s="39">
        <v>1</v>
      </c>
      <c r="V55" s="10"/>
      <c r="W55" s="10">
        <v>2568750</v>
      </c>
      <c r="X55" s="10">
        <f t="shared" si="141"/>
        <v>2568750</v>
      </c>
      <c r="Y55" s="183">
        <v>6948.35</v>
      </c>
      <c r="Z55" s="184">
        <f t="shared" si="142"/>
        <v>6948.35</v>
      </c>
      <c r="AA55" s="39"/>
      <c r="AB55" s="10"/>
      <c r="AC55" s="10"/>
      <c r="AD55" s="10">
        <f t="shared" si="143"/>
        <v>0</v>
      </c>
      <c r="AE55" s="183"/>
      <c r="AF55" s="184">
        <f t="shared" si="144"/>
        <v>0</v>
      </c>
      <c r="AG55" s="39">
        <v>1</v>
      </c>
      <c r="AH55" s="10"/>
      <c r="AI55" s="10">
        <v>645547</v>
      </c>
      <c r="AJ55" s="10">
        <f t="shared" si="145"/>
        <v>645547</v>
      </c>
      <c r="AK55" s="183">
        <v>2391.4</v>
      </c>
      <c r="AL55" s="184">
        <f t="shared" si="146"/>
        <v>2391.4</v>
      </c>
      <c r="AM55" s="39"/>
      <c r="AN55" s="10"/>
      <c r="AO55" s="10"/>
      <c r="AP55" s="10">
        <f t="shared" si="147"/>
        <v>0</v>
      </c>
      <c r="AQ55" s="183"/>
      <c r="AR55" s="184">
        <f t="shared" si="109"/>
        <v>0</v>
      </c>
      <c r="AS55" s="39"/>
      <c r="AT55" s="10"/>
      <c r="AU55" s="10"/>
      <c r="AV55" s="10">
        <f t="shared" si="148"/>
        <v>0</v>
      </c>
      <c r="AW55" s="183"/>
      <c r="AX55" s="184">
        <f t="shared" si="149"/>
        <v>0</v>
      </c>
      <c r="AY55" s="39"/>
      <c r="AZ55" s="10"/>
      <c r="BA55" s="10"/>
      <c r="BB55" s="10">
        <f t="shared" si="150"/>
        <v>0</v>
      </c>
      <c r="BC55" s="183"/>
      <c r="BD55" s="184">
        <f t="shared" si="151"/>
        <v>0</v>
      </c>
      <c r="BE55" s="39"/>
      <c r="BF55" s="10"/>
      <c r="BG55" s="10"/>
      <c r="BH55" s="10">
        <f t="shared" si="152"/>
        <v>0</v>
      </c>
      <c r="BI55" s="183"/>
      <c r="BJ55" s="184">
        <f t="shared" si="153"/>
        <v>0</v>
      </c>
      <c r="BK55" s="39" cm="1">
        <f t="array" ref="BK55">SUM(_xlfn._xlws.FILTER($C55:$BJ55,$C$8:$BJ$8=BK$8))</f>
        <v>6</v>
      </c>
      <c r="BL55" s="39" cm="1">
        <f t="array" ref="BL55">SUM(_xlfn._xlws.FILTER($C55:$BJ55,$C$8:$BJ$8=BL$8))</f>
        <v>0</v>
      </c>
      <c r="BM55" s="39" cm="1">
        <f t="array" ref="BM55">SUM(_xlfn._xlws.FILTER($C55:$BJ55,$C$8:$BJ$8=BM$8))</f>
        <v>9024318</v>
      </c>
      <c r="BN55" s="10">
        <f t="shared" si="154"/>
        <v>1504053</v>
      </c>
      <c r="BO55" s="196" cm="1">
        <f t="array" ref="BO55">SUM(_xlfn._xlws.FILTER($C55:$BJ55,$C$8:$BJ$8=BO$8))</f>
        <v>13451.85</v>
      </c>
      <c r="BP55" s="184">
        <f t="shared" si="155"/>
        <v>2241.9749999999999</v>
      </c>
    </row>
    <row r="56" spans="1:68" ht="19.5" customHeight="1" outlineLevel="1" thickBot="1" x14ac:dyDescent="0.35">
      <c r="A56" s="155"/>
      <c r="B56" s="139" t="str">
        <v>ΚΛΙΜΑΤΙΣΜΟΣ / ΣΥΜΠΑΡΑΓΩΓΗ</v>
      </c>
      <c r="C56" s="147"/>
      <c r="D56" s="148"/>
      <c r="E56" s="157"/>
      <c r="F56" s="10">
        <f t="shared" si="137"/>
        <v>0</v>
      </c>
      <c r="G56" s="185"/>
      <c r="H56" s="184">
        <f t="shared" si="138"/>
        <v>0</v>
      </c>
      <c r="I56" s="147"/>
      <c r="J56" s="148"/>
      <c r="K56" s="157"/>
      <c r="L56" s="10">
        <f>IFERROR(K56/(I56+J56),0)</f>
        <v>0</v>
      </c>
      <c r="M56" s="183"/>
      <c r="N56" s="184">
        <f t="shared" si="140"/>
        <v>0</v>
      </c>
      <c r="O56" s="147">
        <v>1</v>
      </c>
      <c r="P56" s="148"/>
      <c r="Q56" s="157">
        <v>24441</v>
      </c>
      <c r="R56" s="10">
        <v>24441</v>
      </c>
      <c r="S56" s="183">
        <v>182.38</v>
      </c>
      <c r="T56" s="184">
        <v>182.38</v>
      </c>
      <c r="U56" s="147"/>
      <c r="V56" s="148"/>
      <c r="W56" s="157"/>
      <c r="X56" s="10">
        <f>IFERROR(W56/(U56+V56),0)</f>
        <v>0</v>
      </c>
      <c r="Y56" s="183"/>
      <c r="Z56" s="184">
        <f t="shared" si="142"/>
        <v>0</v>
      </c>
      <c r="AA56" s="147"/>
      <c r="AB56" s="148"/>
      <c r="AC56" s="157"/>
      <c r="AD56" s="10">
        <f>IFERROR(AC56/(AA56+AB56),0)</f>
        <v>0</v>
      </c>
      <c r="AE56" s="183"/>
      <c r="AF56" s="184">
        <f t="shared" si="144"/>
        <v>0</v>
      </c>
      <c r="AG56" s="147"/>
      <c r="AH56" s="148"/>
      <c r="AI56" s="157"/>
      <c r="AJ56" s="10">
        <f>IFERROR(AI56/(AG56+AH56),0)</f>
        <v>0</v>
      </c>
      <c r="AK56" s="183"/>
      <c r="AL56" s="184">
        <f t="shared" si="146"/>
        <v>0</v>
      </c>
      <c r="AM56" s="147"/>
      <c r="AN56" s="148"/>
      <c r="AO56" s="157"/>
      <c r="AP56" s="10">
        <f>IFERROR(AO56/(AM56+AN56),0)</f>
        <v>0</v>
      </c>
      <c r="AQ56" s="183"/>
      <c r="AR56" s="184">
        <f t="shared" si="109"/>
        <v>0</v>
      </c>
      <c r="AS56" s="147"/>
      <c r="AT56" s="148"/>
      <c r="AU56" s="157"/>
      <c r="AV56" s="10">
        <f>IFERROR(AU56/(AS56+AT56),0)</f>
        <v>0</v>
      </c>
      <c r="AW56" s="183"/>
      <c r="AX56" s="184">
        <f t="shared" si="149"/>
        <v>0</v>
      </c>
      <c r="AY56" s="147"/>
      <c r="AZ56" s="148"/>
      <c r="BA56" s="157"/>
      <c r="BB56" s="10">
        <f>IFERROR(BA56/(AY56+AZ56),0)</f>
        <v>0</v>
      </c>
      <c r="BC56" s="183"/>
      <c r="BD56" s="184">
        <f t="shared" si="151"/>
        <v>0</v>
      </c>
      <c r="BE56" s="147"/>
      <c r="BF56" s="148"/>
      <c r="BG56" s="157"/>
      <c r="BH56" s="10">
        <f>IFERROR(BG56/(BE56+BF56),0)</f>
        <v>0</v>
      </c>
      <c r="BI56" s="183"/>
      <c r="BJ56" s="184">
        <f t="shared" si="153"/>
        <v>0</v>
      </c>
      <c r="BK56" s="39" cm="1">
        <f t="array" ref="BK56">SUM(_xlfn._xlws.FILTER($C56:$BJ56,$C$8:$BJ$8=BK$8))</f>
        <v>1</v>
      </c>
      <c r="BL56" s="39" cm="1">
        <f t="array" ref="BL56">SUM(_xlfn._xlws.FILTER($C56:$BJ56,$C$8:$BJ$8=BL$8))</f>
        <v>0</v>
      </c>
      <c r="BM56" s="39" cm="1">
        <f t="array" ref="BM56">SUM(_xlfn._xlws.FILTER($C56:$BJ56,$C$8:$BJ$8=BM$8))</f>
        <v>24441</v>
      </c>
      <c r="BN56" s="10">
        <f>IFERROR(BM56/(BK56+BL56),0)</f>
        <v>24441</v>
      </c>
      <c r="BO56" s="196" cm="1">
        <f t="array" ref="BO56">SUM(_xlfn._xlws.FILTER($C56:$BJ56,$C$8:$BJ$8=BO$8))</f>
        <v>182.38</v>
      </c>
      <c r="BP56" s="184">
        <f t="shared" si="155"/>
        <v>182.38</v>
      </c>
    </row>
    <row r="57" spans="1:68" ht="36" customHeight="1" x14ac:dyDescent="0.3">
      <c r="A57" s="153">
        <v>9</v>
      </c>
      <c r="B57" s="141" t="s">
        <v>39</v>
      </c>
      <c r="C57" s="121">
        <f>SUM(C58:C62)</f>
        <v>12742</v>
      </c>
      <c r="D57" s="74">
        <f>SUM(D58:D62)</f>
        <v>0</v>
      </c>
      <c r="E57" s="74">
        <f>SUM(E58:E61)</f>
        <v>28095663</v>
      </c>
      <c r="F57" s="74">
        <f>IFERROR(E57/(C57+D57),0)</f>
        <v>2204.9649191649664</v>
      </c>
      <c r="G57" s="181">
        <f>SUM(G58:G62)</f>
        <v>345810.73</v>
      </c>
      <c r="H57" s="182">
        <f>IFERROR(G57/(C57+D57),0)</f>
        <v>27.139438863600688</v>
      </c>
      <c r="I57" s="121">
        <f>SUM(I58:I62)</f>
        <v>7819</v>
      </c>
      <c r="J57" s="74">
        <f>SUM(J58:J62)</f>
        <v>0</v>
      </c>
      <c r="K57" s="74">
        <f>SUM(K58:K61)</f>
        <v>20430748</v>
      </c>
      <c r="L57" s="74">
        <f>IFERROR(K57/(I57+J57),0)</f>
        <v>2612.9617598158334</v>
      </c>
      <c r="M57" s="181">
        <f>SUM(M58:M62)</f>
        <v>231491.3</v>
      </c>
      <c r="N57" s="182">
        <f>IFERROR(M57/(I57+J57),0)</f>
        <v>29.606253996674766</v>
      </c>
      <c r="O57" s="121">
        <f>SUM(O58:O62)</f>
        <v>9021</v>
      </c>
      <c r="P57" s="74">
        <f>SUM(P58:P62)</f>
        <v>0</v>
      </c>
      <c r="Q57" s="74">
        <f>SUM(Q58:Q62)</f>
        <v>30621734</v>
      </c>
      <c r="R57" s="74">
        <f>IFERROR(Q57/(O57+P57),0)</f>
        <v>3394.4944019510031</v>
      </c>
      <c r="S57" s="181">
        <f>SUM(S58:S62)</f>
        <v>398121.42000000004</v>
      </c>
      <c r="T57" s="182">
        <f>IFERROR(S57/(O57+P57),0)</f>
        <v>44.132736947123384</v>
      </c>
      <c r="U57" s="121">
        <f>SUM(U58:U62)</f>
        <v>152</v>
      </c>
      <c r="V57" s="74">
        <f>SUM(V58:V62)</f>
        <v>0</v>
      </c>
      <c r="W57" s="74">
        <f>SUM(W58:W61)</f>
        <v>25855377</v>
      </c>
      <c r="X57" s="74">
        <f>IFERROR(W57/(U57+V57),0)</f>
        <v>170101.16447368421</v>
      </c>
      <c r="Y57" s="181">
        <f>SUM(Y58:Y62)</f>
        <v>82401.570000000007</v>
      </c>
      <c r="Z57" s="182">
        <f>IFERROR(Y57/(U57+V57),0)</f>
        <v>542.1155921052632</v>
      </c>
      <c r="AA57" s="121">
        <f>SUM(AA58:AA62)</f>
        <v>381</v>
      </c>
      <c r="AB57" s="74">
        <f>SUM(AB58:AB62)</f>
        <v>0</v>
      </c>
      <c r="AC57" s="74">
        <f>SUM(AC58:AC61)</f>
        <v>26787960</v>
      </c>
      <c r="AD57" s="74">
        <f>IFERROR(AC57/(AA57+AB57),0)</f>
        <v>70309.606299212595</v>
      </c>
      <c r="AE57" s="181">
        <f>SUM(AE58:AE62)</f>
        <v>66173.510000000009</v>
      </c>
      <c r="AF57" s="182">
        <f>IFERROR(AE57/(AA57+AB57),0)</f>
        <v>173.68375328083991</v>
      </c>
      <c r="AG57" s="121">
        <f>SUM(AG58:AG62)</f>
        <v>141</v>
      </c>
      <c r="AH57" s="74">
        <f>SUM(AH58:AH62)</f>
        <v>0</v>
      </c>
      <c r="AI57" s="74">
        <f>SUM(AI58:AI61)</f>
        <v>5490385</v>
      </c>
      <c r="AJ57" s="74">
        <f>IFERROR(AI57/(AG57+AH57),0)</f>
        <v>38938.900709219859</v>
      </c>
      <c r="AK57" s="181">
        <f>SUM(AK58:AK62)</f>
        <v>28066.639999999999</v>
      </c>
      <c r="AL57" s="182">
        <f>IFERROR(AK57/(AG57+AH57),0)</f>
        <v>199.05418439716311</v>
      </c>
      <c r="AM57" s="121">
        <f>SUM(AM58:AM62)</f>
        <v>0</v>
      </c>
      <c r="AN57" s="74">
        <f>SUM(AN58:AN62)</f>
        <v>0</v>
      </c>
      <c r="AO57" s="74">
        <f>SUM(AO58:AO61)</f>
        <v>0</v>
      </c>
      <c r="AP57" s="74">
        <f>IFERROR(AO57/(AM57+AN57),0)</f>
        <v>0</v>
      </c>
      <c r="AQ57" s="181">
        <f>SUM(AQ58:AQ62)</f>
        <v>0</v>
      </c>
      <c r="AR57" s="182">
        <f t="shared" si="109"/>
        <v>0</v>
      </c>
      <c r="AS57" s="121">
        <f>SUM(AS58:AS62)</f>
        <v>0</v>
      </c>
      <c r="AT57" s="74">
        <f>SUM(AT58:AT62)</f>
        <v>0</v>
      </c>
      <c r="AU57" s="74">
        <f>SUM(AU58:AU61)</f>
        <v>0</v>
      </c>
      <c r="AV57" s="74">
        <f>IFERROR(AU57/(AS57+AT57),0)</f>
        <v>0</v>
      </c>
      <c r="AW57" s="181">
        <f>SUM(AW58:AW62)</f>
        <v>0</v>
      </c>
      <c r="AX57" s="182">
        <f>IFERROR(AW57/(AS57+AT57),0)</f>
        <v>0</v>
      </c>
      <c r="AY57" s="121">
        <f>SUM(AY58:AY62)</f>
        <v>0</v>
      </c>
      <c r="AZ57" s="74">
        <f>SUM(AZ58:AZ62)</f>
        <v>0</v>
      </c>
      <c r="BA57" s="74">
        <f>SUM(BA58:BA61)</f>
        <v>0</v>
      </c>
      <c r="BB57" s="74">
        <f>IFERROR(BA57/(AY57+AZ57),0)</f>
        <v>0</v>
      </c>
      <c r="BC57" s="181">
        <f>SUM(BC58:BC62)</f>
        <v>0</v>
      </c>
      <c r="BD57" s="182">
        <f>IFERROR(BC57/(AY57+AZ57),0)</f>
        <v>0</v>
      </c>
      <c r="BE57" s="121">
        <f>SUM(BE58:BE62)</f>
        <v>0</v>
      </c>
      <c r="BF57" s="74">
        <f>SUM(BF58:BF62)</f>
        <v>0</v>
      </c>
      <c r="BG57" s="74">
        <f>SUM(BG58:BG61)</f>
        <v>0</v>
      </c>
      <c r="BH57" s="74">
        <f>IFERROR(BG57/(BE57+BF57),0)</f>
        <v>0</v>
      </c>
      <c r="BI57" s="181">
        <f>SUM(BI58:BI62)</f>
        <v>0</v>
      </c>
      <c r="BJ57" s="182">
        <f>IFERROR(BI57/(BE57+BF57),0)</f>
        <v>0</v>
      </c>
      <c r="BK57" s="121">
        <f>SUM(BK58:BK62)</f>
        <v>30256</v>
      </c>
      <c r="BL57" s="74">
        <f>SUM(BL58:BL62)</f>
        <v>0</v>
      </c>
      <c r="BM57" s="74">
        <f>SUM(BM58:BM61)</f>
        <v>137252963</v>
      </c>
      <c r="BN57" s="74">
        <f>IFERROR(BM57/(BK57+BL57),0)</f>
        <v>4536.3882535695402</v>
      </c>
      <c r="BO57" s="181">
        <f>SUM(BO58:BO62)</f>
        <v>1152065.1699999997</v>
      </c>
      <c r="BP57" s="182">
        <f>IFERROR(BO57/(BK57+BL57),0)</f>
        <v>38.077246496562658</v>
      </c>
    </row>
    <row r="58" spans="1:68" ht="19.5" customHeight="1" outlineLevel="1" x14ac:dyDescent="0.3">
      <c r="A58" s="154"/>
      <c r="B58" s="139" t="str" cm="1">
        <f t="array" ref="B58:B62">$B$10:$B$14</f>
        <v>ΟΙΚΙΑΚΟΣ</v>
      </c>
      <c r="C58" s="39">
        <v>12376</v>
      </c>
      <c r="D58" s="10"/>
      <c r="E58" s="10">
        <v>23159912</v>
      </c>
      <c r="F58" s="10">
        <f>IFERROR(E58/(C58+D58),0)</f>
        <v>1871.3568196509373</v>
      </c>
      <c r="G58" s="183">
        <v>304125.98</v>
      </c>
      <c r="H58" s="184">
        <f>IFERROR(G58/(C58+D58),0)</f>
        <v>24.573851001939236</v>
      </c>
      <c r="I58" s="39">
        <v>7634</v>
      </c>
      <c r="J58" s="10"/>
      <c r="K58" s="10">
        <v>15469130</v>
      </c>
      <c r="L58" s="10">
        <f>IFERROR(K58/(I58+J58),0)</f>
        <v>2026.3466072832066</v>
      </c>
      <c r="M58" s="183">
        <v>208330.34</v>
      </c>
      <c r="N58" s="184">
        <f>IFERROR(M58/(I58+J58),0)</f>
        <v>27.289800890751899</v>
      </c>
      <c r="O58" s="39">
        <v>8663</v>
      </c>
      <c r="P58" s="10"/>
      <c r="Q58" s="10">
        <v>16272864</v>
      </c>
      <c r="R58" s="10">
        <v>1878.4328754472999</v>
      </c>
      <c r="S58" s="183">
        <v>295713.61</v>
      </c>
      <c r="T58" s="184">
        <v>34.135242987417698</v>
      </c>
      <c r="U58" s="39">
        <v>123</v>
      </c>
      <c r="V58" s="10"/>
      <c r="W58" s="10">
        <v>229615</v>
      </c>
      <c r="X58" s="10">
        <f>IFERROR(W58/(U58+V58),0)</f>
        <v>1866.7886178861788</v>
      </c>
      <c r="Y58" s="183">
        <v>5999.51</v>
      </c>
      <c r="Z58" s="184">
        <f>IFERROR(Y58/(U58+V58),0)</f>
        <v>48.776504065040655</v>
      </c>
      <c r="AA58" s="39">
        <v>360</v>
      </c>
      <c r="AB58" s="10"/>
      <c r="AC58" s="10">
        <v>679068</v>
      </c>
      <c r="AD58" s="10">
        <f>IFERROR(AC58/(AA58+AB58),0)</f>
        <v>1886.3</v>
      </c>
      <c r="AE58" s="183">
        <v>15193.95</v>
      </c>
      <c r="AF58" s="184">
        <f>IFERROR(AE58/(AA58+AB58),0)</f>
        <v>42.205416666666672</v>
      </c>
      <c r="AG58" s="39">
        <v>130</v>
      </c>
      <c r="AH58" s="10"/>
      <c r="AI58" s="10">
        <v>258152</v>
      </c>
      <c r="AJ58" s="10">
        <f>IFERROR(AI58/(AG58+AH58),0)</f>
        <v>1985.7846153846153</v>
      </c>
      <c r="AK58" s="183">
        <v>4954.07</v>
      </c>
      <c r="AL58" s="184">
        <f>IFERROR(AK58/(AG58+AH58),0)</f>
        <v>38.108230769230765</v>
      </c>
      <c r="AM58" s="39"/>
      <c r="AN58" s="10"/>
      <c r="AO58" s="10"/>
      <c r="AP58" s="10">
        <f>IFERROR(AO58/(AM58+AN58),0)</f>
        <v>0</v>
      </c>
      <c r="AQ58" s="183"/>
      <c r="AR58" s="184">
        <f t="shared" si="109"/>
        <v>0</v>
      </c>
      <c r="AS58" s="39"/>
      <c r="AT58" s="10"/>
      <c r="AU58" s="10"/>
      <c r="AV58" s="10">
        <f>IFERROR(AU58/(AS58+AT58),0)</f>
        <v>0</v>
      </c>
      <c r="AW58" s="183"/>
      <c r="AX58" s="184">
        <f>IFERROR(AW58/(AS58+AT58),0)</f>
        <v>0</v>
      </c>
      <c r="AY58" s="39"/>
      <c r="AZ58" s="10"/>
      <c r="BA58" s="10"/>
      <c r="BB58" s="10">
        <f>IFERROR(BA58/(AY58+AZ58),0)</f>
        <v>0</v>
      </c>
      <c r="BC58" s="183"/>
      <c r="BD58" s="184">
        <f>IFERROR(BC58/(AY58+AZ58),0)</f>
        <v>0</v>
      </c>
      <c r="BE58" s="39"/>
      <c r="BF58" s="10"/>
      <c r="BG58" s="10"/>
      <c r="BH58" s="10">
        <f>IFERROR(BG58/(BE58+BF58),0)</f>
        <v>0</v>
      </c>
      <c r="BI58" s="183"/>
      <c r="BJ58" s="184">
        <f>IFERROR(BI58/(BE58+BF58),0)</f>
        <v>0</v>
      </c>
      <c r="BK58" s="39" cm="1">
        <f t="array" ref="BK58">SUM(_xlfn._xlws.FILTER($C58:$BJ58,$C$8:$BJ$8=BK$8))</f>
        <v>29286</v>
      </c>
      <c r="BL58" s="39" cm="1">
        <f t="array" ref="BL58">SUM(_xlfn._xlws.FILTER($C58:$BJ58,$C$8:$BJ$8=BL$8))</f>
        <v>0</v>
      </c>
      <c r="BM58" s="39" cm="1">
        <f t="array" ref="BM58">SUM(_xlfn._xlws.FILTER($C58:$BJ58,$C$8:$BJ$8=BM$8))</f>
        <v>56068741</v>
      </c>
      <c r="BN58" s="10">
        <f>IFERROR(BM58/(BK58+BL58),0)</f>
        <v>1914.5236973297822</v>
      </c>
      <c r="BO58" s="196" cm="1">
        <f t="array" ref="BO58">SUM(_xlfn._xlws.FILTER($C58:$BJ58,$C$8:$BJ$8=BO$8))</f>
        <v>834317.45999999985</v>
      </c>
      <c r="BP58" s="184">
        <f>IFERROR(BO58/(BK58+BL58),0)</f>
        <v>28.488610940381065</v>
      </c>
    </row>
    <row r="59" spans="1:68" ht="20.25" customHeight="1" outlineLevel="1" x14ac:dyDescent="0.3">
      <c r="A59" s="154"/>
      <c r="B59" s="139" t="str">
        <v>ΕΜΠΟΡΙΚΟΣ</v>
      </c>
      <c r="C59" s="39">
        <v>363</v>
      </c>
      <c r="D59" s="10"/>
      <c r="E59" s="10">
        <v>3147750</v>
      </c>
      <c r="F59" s="10">
        <f t="shared" ref="F59:F62" si="156">IFERROR(E59/(C59+D59),0)</f>
        <v>8671.4876033057844</v>
      </c>
      <c r="G59" s="183">
        <v>39838.969999999994</v>
      </c>
      <c r="H59" s="184">
        <f t="shared" ref="H59:H62" si="157">IFERROR(G59/(C59+D59),0)</f>
        <v>109.74922865013772</v>
      </c>
      <c r="I59" s="39">
        <v>179</v>
      </c>
      <c r="J59" s="10"/>
      <c r="K59" s="10">
        <v>1252984</v>
      </c>
      <c r="L59" s="10">
        <f t="shared" ref="L59:L61" si="158">IFERROR(K59/(I59+J59),0)</f>
        <v>6999.9106145251399</v>
      </c>
      <c r="M59" s="183">
        <v>16232.54</v>
      </c>
      <c r="N59" s="184">
        <f t="shared" ref="N59:N62" si="159">IFERROR(M59/(I59+J59),0)</f>
        <v>90.684581005586594</v>
      </c>
      <c r="O59" s="39">
        <v>346</v>
      </c>
      <c r="P59" s="10"/>
      <c r="Q59" s="10">
        <v>4706984</v>
      </c>
      <c r="R59" s="10">
        <v>13604</v>
      </c>
      <c r="S59" s="183">
        <v>83525.279999999999</v>
      </c>
      <c r="T59" s="184">
        <v>241.40254335260099</v>
      </c>
      <c r="U59" s="39">
        <v>2</v>
      </c>
      <c r="V59" s="10"/>
      <c r="W59" s="10">
        <v>4543</v>
      </c>
      <c r="X59" s="10">
        <f t="shared" ref="X59:X61" si="160">IFERROR(W59/(U59+V59),0)</f>
        <v>2271.5</v>
      </c>
      <c r="Y59" s="183">
        <v>58.34</v>
      </c>
      <c r="Z59" s="184">
        <f t="shared" ref="Z59:Z62" si="161">IFERROR(Y59/(U59+V59),0)</f>
        <v>29.17</v>
      </c>
      <c r="AA59" s="39">
        <v>8</v>
      </c>
      <c r="AB59" s="10"/>
      <c r="AC59" s="10">
        <v>113689</v>
      </c>
      <c r="AD59" s="10">
        <f t="shared" ref="AD59:AD61" si="162">IFERROR(AC59/(AA59+AB59),0)</f>
        <v>14211.125</v>
      </c>
      <c r="AE59" s="183">
        <v>1054.8399999999999</v>
      </c>
      <c r="AF59" s="184">
        <f t="shared" ref="AF59:AF62" si="163">IFERROR(AE59/(AA59+AB59),0)</f>
        <v>131.85499999999999</v>
      </c>
      <c r="AG59" s="39">
        <v>3</v>
      </c>
      <c r="AH59" s="10"/>
      <c r="AI59" s="10">
        <v>377963</v>
      </c>
      <c r="AJ59" s="10">
        <f t="shared" ref="AJ59:AJ61" si="164">IFERROR(AI59/(AG59+AH59),0)</f>
        <v>125987.66666666667</v>
      </c>
      <c r="AK59" s="183">
        <v>3702.91</v>
      </c>
      <c r="AL59" s="184">
        <f t="shared" ref="AL59:AL62" si="165">IFERROR(AK59/(AG59+AH59),0)</f>
        <v>1234.3033333333333</v>
      </c>
      <c r="AM59" s="39"/>
      <c r="AN59" s="10"/>
      <c r="AO59" s="10"/>
      <c r="AP59" s="10">
        <f t="shared" ref="AP59:AP61" si="166">IFERROR(AO59/(AM59+AN59),0)</f>
        <v>0</v>
      </c>
      <c r="AQ59" s="183"/>
      <c r="AR59" s="184">
        <f t="shared" si="109"/>
        <v>0</v>
      </c>
      <c r="AS59" s="39"/>
      <c r="AT59" s="10"/>
      <c r="AU59" s="10"/>
      <c r="AV59" s="10">
        <f t="shared" ref="AV59:AV61" si="167">IFERROR(AU59/(AS59+AT59),0)</f>
        <v>0</v>
      </c>
      <c r="AW59" s="183"/>
      <c r="AX59" s="184">
        <f t="shared" ref="AX59:AX62" si="168">IFERROR(AW59/(AS59+AT59),0)</f>
        <v>0</v>
      </c>
      <c r="AY59" s="39"/>
      <c r="AZ59" s="10"/>
      <c r="BA59" s="10"/>
      <c r="BB59" s="10">
        <f t="shared" ref="BB59:BB61" si="169">IFERROR(BA59/(AY59+AZ59),0)</f>
        <v>0</v>
      </c>
      <c r="BC59" s="183"/>
      <c r="BD59" s="184">
        <f t="shared" ref="BD59:BD62" si="170">IFERROR(BC59/(AY59+AZ59),0)</f>
        <v>0</v>
      </c>
      <c r="BE59" s="39"/>
      <c r="BF59" s="10"/>
      <c r="BG59" s="10"/>
      <c r="BH59" s="10">
        <f t="shared" ref="BH59:BH61" si="171">IFERROR(BG59/(BE59+BF59),0)</f>
        <v>0</v>
      </c>
      <c r="BI59" s="183"/>
      <c r="BJ59" s="184">
        <f t="shared" ref="BJ59:BJ62" si="172">IFERROR(BI59/(BE59+BF59),0)</f>
        <v>0</v>
      </c>
      <c r="BK59" s="39" cm="1">
        <f t="array" ref="BK59">SUM(_xlfn._xlws.FILTER($C59:$BJ59,$C$8:$BJ$8=BK$8))</f>
        <v>901</v>
      </c>
      <c r="BL59" s="39" cm="1">
        <f t="array" ref="BL59">SUM(_xlfn._xlws.FILTER($C59:$BJ59,$C$8:$BJ$8=BL$8))</f>
        <v>0</v>
      </c>
      <c r="BM59" s="39" cm="1">
        <f t="array" ref="BM59">SUM(_xlfn._xlws.FILTER($C59:$BJ59,$C$8:$BJ$8=BM$8))</f>
        <v>9603913</v>
      </c>
      <c r="BN59" s="10">
        <f t="shared" ref="BN59:BN61" si="173">IFERROR(BM59/(BK59+BL59),0)</f>
        <v>10659.170921198669</v>
      </c>
      <c r="BO59" s="196" cm="1">
        <f t="array" ref="BO59">SUM(_xlfn._xlws.FILTER($C59:$BJ59,$C$8:$BJ$8=BO$8))</f>
        <v>144412.87999999998</v>
      </c>
      <c r="BP59" s="184">
        <f t="shared" ref="BP59:BP62" si="174">IFERROR(BO59/(BK59+BL59),0)</f>
        <v>160.28066592674804</v>
      </c>
    </row>
    <row r="60" spans="1:68" ht="20.25" customHeight="1" outlineLevel="1" x14ac:dyDescent="0.3">
      <c r="A60" s="154"/>
      <c r="B60" s="139" t="str">
        <v>CNG</v>
      </c>
      <c r="C60" s="39"/>
      <c r="D60" s="10"/>
      <c r="E60" s="10"/>
      <c r="F60" s="10">
        <f t="shared" si="156"/>
        <v>0</v>
      </c>
      <c r="G60" s="183"/>
      <c r="H60" s="184">
        <f t="shared" si="157"/>
        <v>0</v>
      </c>
      <c r="I60" s="39"/>
      <c r="J60" s="10"/>
      <c r="K60" s="10">
        <v>579</v>
      </c>
      <c r="L60" s="10">
        <f t="shared" si="158"/>
        <v>0</v>
      </c>
      <c r="M60" s="183">
        <v>0.49</v>
      </c>
      <c r="N60" s="184">
        <f t="shared" si="159"/>
        <v>0</v>
      </c>
      <c r="O60" s="39"/>
      <c r="P60" s="10"/>
      <c r="Q60" s="10"/>
      <c r="R60" s="10"/>
      <c r="S60" s="183"/>
      <c r="T60" s="184"/>
      <c r="U60" s="39"/>
      <c r="V60" s="10"/>
      <c r="W60" s="10"/>
      <c r="X60" s="10">
        <f t="shared" si="160"/>
        <v>0</v>
      </c>
      <c r="Y60" s="183"/>
      <c r="Z60" s="184">
        <f t="shared" si="161"/>
        <v>0</v>
      </c>
      <c r="AA60" s="39"/>
      <c r="AB60" s="10"/>
      <c r="AC60" s="10"/>
      <c r="AD60" s="10">
        <f t="shared" si="162"/>
        <v>0</v>
      </c>
      <c r="AE60" s="183"/>
      <c r="AF60" s="184">
        <f t="shared" si="163"/>
        <v>0</v>
      </c>
      <c r="AG60" s="39"/>
      <c r="AH60" s="10"/>
      <c r="AI60" s="10"/>
      <c r="AJ60" s="10">
        <f t="shared" si="164"/>
        <v>0</v>
      </c>
      <c r="AK60" s="183"/>
      <c r="AL60" s="184">
        <f t="shared" si="165"/>
        <v>0</v>
      </c>
      <c r="AM60" s="39"/>
      <c r="AN60" s="10"/>
      <c r="AO60" s="10"/>
      <c r="AP60" s="10">
        <f t="shared" si="166"/>
        <v>0</v>
      </c>
      <c r="AQ60" s="183"/>
      <c r="AR60" s="184">
        <f t="shared" si="109"/>
        <v>0</v>
      </c>
      <c r="AS60" s="39"/>
      <c r="AT60" s="10"/>
      <c r="AU60" s="10"/>
      <c r="AV60" s="10">
        <f t="shared" si="167"/>
        <v>0</v>
      </c>
      <c r="AW60" s="183"/>
      <c r="AX60" s="184">
        <f t="shared" si="168"/>
        <v>0</v>
      </c>
      <c r="AY60" s="39"/>
      <c r="AZ60" s="10"/>
      <c r="BA60" s="10"/>
      <c r="BB60" s="10">
        <f t="shared" si="169"/>
        <v>0</v>
      </c>
      <c r="BC60" s="183"/>
      <c r="BD60" s="184">
        <f t="shared" si="170"/>
        <v>0</v>
      </c>
      <c r="BE60" s="39"/>
      <c r="BF60" s="10"/>
      <c r="BG60" s="10"/>
      <c r="BH60" s="10">
        <f t="shared" si="171"/>
        <v>0</v>
      </c>
      <c r="BI60" s="183"/>
      <c r="BJ60" s="184">
        <f t="shared" si="172"/>
        <v>0</v>
      </c>
      <c r="BK60" s="39" cm="1">
        <f t="array" ref="BK60">SUM(_xlfn._xlws.FILTER($C60:$BJ60,$C$8:$BJ$8=BK$8))</f>
        <v>0</v>
      </c>
      <c r="BL60" s="39" cm="1">
        <f t="array" ref="BL60">SUM(_xlfn._xlws.FILTER($C60:$BJ60,$C$8:$BJ$8=BL$8))</f>
        <v>0</v>
      </c>
      <c r="BM60" s="39" cm="1">
        <f t="array" ref="BM60">SUM(_xlfn._xlws.FILTER($C60:$BJ60,$C$8:$BJ$8=BM$8))</f>
        <v>579</v>
      </c>
      <c r="BN60" s="10">
        <f t="shared" si="173"/>
        <v>0</v>
      </c>
      <c r="BO60" s="196" cm="1">
        <f t="array" ref="BO60">SUM(_xlfn._xlws.FILTER($C60:$BJ60,$C$8:$BJ$8=BO$8))</f>
        <v>0.49</v>
      </c>
      <c r="BP60" s="184">
        <f t="shared" si="174"/>
        <v>0</v>
      </c>
    </row>
    <row r="61" spans="1:68" ht="19.5" customHeight="1" outlineLevel="1" x14ac:dyDescent="0.3">
      <c r="A61" s="154"/>
      <c r="B61" s="139" t="str">
        <v>ΒΙΟΜΗΧΑΝΙΚΟΣ</v>
      </c>
      <c r="C61" s="39">
        <v>3</v>
      </c>
      <c r="D61" s="10"/>
      <c r="E61" s="10">
        <v>1788001</v>
      </c>
      <c r="F61" s="10">
        <f t="shared" si="156"/>
        <v>596000.33333333337</v>
      </c>
      <c r="G61" s="183">
        <v>1845.78</v>
      </c>
      <c r="H61" s="184">
        <f t="shared" si="157"/>
        <v>615.26</v>
      </c>
      <c r="I61" s="39">
        <v>6</v>
      </c>
      <c r="J61" s="10"/>
      <c r="K61" s="10">
        <v>3708055</v>
      </c>
      <c r="L61" s="10">
        <f t="shared" si="158"/>
        <v>618009.16666666663</v>
      </c>
      <c r="M61" s="183">
        <v>6927.93</v>
      </c>
      <c r="N61" s="184">
        <f t="shared" si="159"/>
        <v>1154.655</v>
      </c>
      <c r="O61" s="39">
        <v>10</v>
      </c>
      <c r="P61" s="10"/>
      <c r="Q61" s="10">
        <v>9612982</v>
      </c>
      <c r="R61" s="10">
        <v>961298.2</v>
      </c>
      <c r="S61" s="183">
        <v>18753.59</v>
      </c>
      <c r="T61" s="184">
        <v>1875.3589999999999</v>
      </c>
      <c r="U61" s="39">
        <v>27</v>
      </c>
      <c r="V61" s="10"/>
      <c r="W61" s="10">
        <v>25621219</v>
      </c>
      <c r="X61" s="10">
        <f t="shared" si="160"/>
        <v>948934.03703703708</v>
      </c>
      <c r="Y61" s="183">
        <v>76343.72</v>
      </c>
      <c r="Z61" s="184">
        <f t="shared" si="161"/>
        <v>2827.5451851851853</v>
      </c>
      <c r="AA61" s="39">
        <v>13</v>
      </c>
      <c r="AB61" s="10"/>
      <c r="AC61" s="10">
        <v>25995203</v>
      </c>
      <c r="AD61" s="10">
        <f t="shared" si="162"/>
        <v>1999631</v>
      </c>
      <c r="AE61" s="183">
        <v>49924.72</v>
      </c>
      <c r="AF61" s="184">
        <f t="shared" si="163"/>
        <v>3840.3630769230772</v>
      </c>
      <c r="AG61" s="39">
        <v>8</v>
      </c>
      <c r="AH61" s="10"/>
      <c r="AI61" s="10">
        <v>4854270</v>
      </c>
      <c r="AJ61" s="10">
        <f t="shared" si="164"/>
        <v>606783.75</v>
      </c>
      <c r="AK61" s="183">
        <v>19409.66</v>
      </c>
      <c r="AL61" s="184">
        <f t="shared" si="165"/>
        <v>2426.2075</v>
      </c>
      <c r="AM61" s="39"/>
      <c r="AN61" s="10"/>
      <c r="AO61" s="10"/>
      <c r="AP61" s="10">
        <f t="shared" si="166"/>
        <v>0</v>
      </c>
      <c r="AQ61" s="183"/>
      <c r="AR61" s="184">
        <f t="shared" si="109"/>
        <v>0</v>
      </c>
      <c r="AS61" s="39"/>
      <c r="AT61" s="10"/>
      <c r="AU61" s="10"/>
      <c r="AV61" s="10">
        <f t="shared" si="167"/>
        <v>0</v>
      </c>
      <c r="AW61" s="183"/>
      <c r="AX61" s="184">
        <f t="shared" si="168"/>
        <v>0</v>
      </c>
      <c r="AY61" s="39"/>
      <c r="AZ61" s="10"/>
      <c r="BA61" s="10"/>
      <c r="BB61" s="10">
        <f t="shared" si="169"/>
        <v>0</v>
      </c>
      <c r="BC61" s="183"/>
      <c r="BD61" s="184">
        <f t="shared" si="170"/>
        <v>0</v>
      </c>
      <c r="BE61" s="39"/>
      <c r="BF61" s="10"/>
      <c r="BG61" s="10"/>
      <c r="BH61" s="10">
        <f t="shared" si="171"/>
        <v>0</v>
      </c>
      <c r="BI61" s="183"/>
      <c r="BJ61" s="184">
        <f t="shared" si="172"/>
        <v>0</v>
      </c>
      <c r="BK61" s="39" cm="1">
        <f t="array" ref="BK61">SUM(_xlfn._xlws.FILTER($C61:$BJ61,$C$8:$BJ$8=BK$8))</f>
        <v>67</v>
      </c>
      <c r="BL61" s="39" cm="1">
        <f t="array" ref="BL61">SUM(_xlfn._xlws.FILTER($C61:$BJ61,$C$8:$BJ$8=BL$8))</f>
        <v>0</v>
      </c>
      <c r="BM61" s="39" cm="1">
        <f t="array" ref="BM61">SUM(_xlfn._xlws.FILTER($C61:$BJ61,$C$8:$BJ$8=BM$8))</f>
        <v>71579730</v>
      </c>
      <c r="BN61" s="10">
        <f t="shared" si="173"/>
        <v>1068354.1791044776</v>
      </c>
      <c r="BO61" s="196" cm="1">
        <f t="array" ref="BO61">SUM(_xlfn._xlws.FILTER($C61:$BJ61,$C$8:$BJ$8=BO$8))</f>
        <v>173205.4</v>
      </c>
      <c r="BP61" s="184">
        <f t="shared" si="174"/>
        <v>2585.1552238805971</v>
      </c>
    </row>
    <row r="62" spans="1:68" ht="19.5" customHeight="1" outlineLevel="1" thickBot="1" x14ac:dyDescent="0.35">
      <c r="A62" s="155"/>
      <c r="B62" s="139" t="str">
        <v>ΚΛΙΜΑΤΙΣΜΟΣ / ΣΥΜΠΑΡΑΓΩΓΗ</v>
      </c>
      <c r="C62" s="147"/>
      <c r="D62" s="148"/>
      <c r="E62" s="157"/>
      <c r="F62" s="10">
        <f t="shared" si="156"/>
        <v>0</v>
      </c>
      <c r="G62" s="185"/>
      <c r="H62" s="184">
        <f t="shared" si="157"/>
        <v>0</v>
      </c>
      <c r="I62" s="147"/>
      <c r="J62" s="148"/>
      <c r="K62" s="157"/>
      <c r="L62" s="10">
        <f>IFERROR(K62/(I62+J62),0)</f>
        <v>0</v>
      </c>
      <c r="M62" s="183"/>
      <c r="N62" s="184">
        <f t="shared" si="159"/>
        <v>0</v>
      </c>
      <c r="O62" s="147">
        <v>2</v>
      </c>
      <c r="P62" s="148"/>
      <c r="Q62" s="157">
        <v>28904</v>
      </c>
      <c r="R62" s="10">
        <v>14452</v>
      </c>
      <c r="S62" s="183">
        <v>128.94</v>
      </c>
      <c r="T62" s="184">
        <v>64.47</v>
      </c>
      <c r="U62" s="147"/>
      <c r="V62" s="148"/>
      <c r="W62" s="157"/>
      <c r="X62" s="10">
        <f>IFERROR(W62/(U62+V62),0)</f>
        <v>0</v>
      </c>
      <c r="Y62" s="183"/>
      <c r="Z62" s="184">
        <f t="shared" si="161"/>
        <v>0</v>
      </c>
      <c r="AA62" s="147"/>
      <c r="AB62" s="148"/>
      <c r="AC62" s="157"/>
      <c r="AD62" s="10">
        <f>IFERROR(AC62/(AA62+AB62),0)</f>
        <v>0</v>
      </c>
      <c r="AE62" s="183"/>
      <c r="AF62" s="184">
        <f t="shared" si="163"/>
        <v>0</v>
      </c>
      <c r="AG62" s="147"/>
      <c r="AH62" s="148"/>
      <c r="AI62" s="157"/>
      <c r="AJ62" s="10">
        <f>IFERROR(AI62/(AG62+AH62),0)</f>
        <v>0</v>
      </c>
      <c r="AK62" s="183"/>
      <c r="AL62" s="184">
        <f t="shared" si="165"/>
        <v>0</v>
      </c>
      <c r="AM62" s="147"/>
      <c r="AN62" s="148"/>
      <c r="AO62" s="157"/>
      <c r="AP62" s="10">
        <f>IFERROR(AO62/(AM62+AN62),0)</f>
        <v>0</v>
      </c>
      <c r="AQ62" s="183"/>
      <c r="AR62" s="184">
        <f t="shared" si="109"/>
        <v>0</v>
      </c>
      <c r="AS62" s="147"/>
      <c r="AT62" s="148"/>
      <c r="AU62" s="157"/>
      <c r="AV62" s="10">
        <f>IFERROR(AU62/(AS62+AT62),0)</f>
        <v>0</v>
      </c>
      <c r="AW62" s="183"/>
      <c r="AX62" s="184">
        <f t="shared" si="168"/>
        <v>0</v>
      </c>
      <c r="AY62" s="147"/>
      <c r="AZ62" s="148"/>
      <c r="BA62" s="157"/>
      <c r="BB62" s="10">
        <f>IFERROR(BA62/(AY62+AZ62),0)</f>
        <v>0</v>
      </c>
      <c r="BC62" s="183"/>
      <c r="BD62" s="184">
        <f t="shared" si="170"/>
        <v>0</v>
      </c>
      <c r="BE62" s="147"/>
      <c r="BF62" s="148"/>
      <c r="BG62" s="157"/>
      <c r="BH62" s="10">
        <f>IFERROR(BG62/(BE62+BF62),0)</f>
        <v>0</v>
      </c>
      <c r="BI62" s="183"/>
      <c r="BJ62" s="184">
        <f t="shared" si="172"/>
        <v>0</v>
      </c>
      <c r="BK62" s="39" cm="1">
        <f t="array" ref="BK62">SUM(_xlfn._xlws.FILTER($C62:$BJ62,$C$8:$BJ$8=BK$8))</f>
        <v>2</v>
      </c>
      <c r="BL62" s="39" cm="1">
        <f t="array" ref="BL62">SUM(_xlfn._xlws.FILTER($C62:$BJ62,$C$8:$BJ$8=BL$8))</f>
        <v>0</v>
      </c>
      <c r="BM62" s="39" cm="1">
        <f t="array" ref="BM62">SUM(_xlfn._xlws.FILTER($C62:$BJ62,$C$8:$BJ$8=BM$8))</f>
        <v>28904</v>
      </c>
      <c r="BN62" s="10">
        <f>IFERROR(BM62/(BK62+BL62),0)</f>
        <v>14452</v>
      </c>
      <c r="BO62" s="196" cm="1">
        <f t="array" ref="BO62">SUM(_xlfn._xlws.FILTER($C62:$BJ62,$C$8:$BJ$8=BO$8))</f>
        <v>128.94</v>
      </c>
      <c r="BP62" s="184">
        <f t="shared" si="174"/>
        <v>64.47</v>
      </c>
    </row>
    <row r="63" spans="1:68" ht="18" x14ac:dyDescent="0.3">
      <c r="A63" s="153">
        <v>10</v>
      </c>
      <c r="B63" s="141" t="s">
        <v>40</v>
      </c>
      <c r="C63" s="121">
        <f>SUM(C64:C68)</f>
        <v>1</v>
      </c>
      <c r="D63" s="74">
        <f>SUM(D64:D68)</f>
        <v>0</v>
      </c>
      <c r="E63" s="74">
        <f>SUM(E64:E67)</f>
        <v>116758</v>
      </c>
      <c r="F63" s="74">
        <f>IFERROR(E63/(C63+D63),0)</f>
        <v>116758</v>
      </c>
      <c r="G63" s="181">
        <f>SUM(G64:G68)</f>
        <v>124.74</v>
      </c>
      <c r="H63" s="182">
        <f>IFERROR(G63/(C63+D63),0)</f>
        <v>124.74</v>
      </c>
      <c r="I63" s="121">
        <f>SUM(I64:I68)</f>
        <v>0</v>
      </c>
      <c r="J63" s="74">
        <f>SUM(J64:J68)</f>
        <v>0</v>
      </c>
      <c r="K63" s="74">
        <f>SUM(K64:K67)</f>
        <v>0</v>
      </c>
      <c r="L63" s="74">
        <f>IFERROR(K63/(I63+J63),0)</f>
        <v>0</v>
      </c>
      <c r="M63" s="181">
        <f>SUM(M64:M68)</f>
        <v>0</v>
      </c>
      <c r="N63" s="182">
        <f>IFERROR(M63/(I63+J63),0)</f>
        <v>0</v>
      </c>
      <c r="O63" s="121">
        <f>SUM(O64:O68)</f>
        <v>4</v>
      </c>
      <c r="P63" s="74">
        <f>SUM(P64:P68)</f>
        <v>0</v>
      </c>
      <c r="Q63" s="74">
        <f>SUM(Q64:Q68)</f>
        <v>7899984</v>
      </c>
      <c r="R63" s="74">
        <f>IFERROR(Q63/(O63+P63),0)</f>
        <v>1974996</v>
      </c>
      <c r="S63" s="181">
        <f>SUM(S64:S68)</f>
        <v>11407.02</v>
      </c>
      <c r="T63" s="182">
        <f>IFERROR(S63/(O63+P63),0)</f>
        <v>2851.7550000000001</v>
      </c>
      <c r="U63" s="121">
        <f>SUM(U64:U68)</f>
        <v>0</v>
      </c>
      <c r="V63" s="74">
        <f>SUM(V64:V68)</f>
        <v>0</v>
      </c>
      <c r="W63" s="74">
        <f>SUM(W64:W67)</f>
        <v>0</v>
      </c>
      <c r="X63" s="74">
        <f>IFERROR(W63/(U63+V63),0)</f>
        <v>0</v>
      </c>
      <c r="Y63" s="181">
        <f>SUM(Y64:Y68)</f>
        <v>0</v>
      </c>
      <c r="Z63" s="182">
        <f>IFERROR(Y63/(U63+V63),0)</f>
        <v>0</v>
      </c>
      <c r="AA63" s="121">
        <f>SUM(AA64:AA68)</f>
        <v>0</v>
      </c>
      <c r="AB63" s="74">
        <f>SUM(AB64:AB68)</f>
        <v>0</v>
      </c>
      <c r="AC63" s="74">
        <f>SUM(AC64:AC67)</f>
        <v>0</v>
      </c>
      <c r="AD63" s="74">
        <f>IFERROR(AC63/(AA63+AB63),0)</f>
        <v>0</v>
      </c>
      <c r="AE63" s="181">
        <f>SUM(AE64:AE68)</f>
        <v>0</v>
      </c>
      <c r="AF63" s="182">
        <f>IFERROR(AE63/(AA63+AB63),0)</f>
        <v>0</v>
      </c>
      <c r="AG63" s="121">
        <f>SUM(AG64:AG68)</f>
        <v>0</v>
      </c>
      <c r="AH63" s="74">
        <f>SUM(AH64:AH68)</f>
        <v>0</v>
      </c>
      <c r="AI63" s="74">
        <f>SUM(AI64:AI67)</f>
        <v>0</v>
      </c>
      <c r="AJ63" s="74">
        <f>IFERROR(AI63/(AG63+AH63),0)</f>
        <v>0</v>
      </c>
      <c r="AK63" s="181">
        <f>SUM(AK64:AK68)</f>
        <v>0</v>
      </c>
      <c r="AL63" s="182">
        <f>IFERROR(AK63/(AG63+AH63),0)</f>
        <v>0</v>
      </c>
      <c r="AM63" s="121">
        <f>SUM(AM64:AM68)</f>
        <v>0</v>
      </c>
      <c r="AN63" s="74">
        <f>SUM(AN64:AN68)</f>
        <v>0</v>
      </c>
      <c r="AO63" s="74">
        <f>SUM(AO64:AO67)</f>
        <v>0</v>
      </c>
      <c r="AP63" s="74">
        <f>IFERROR(AO63/(AM63+AN63),0)</f>
        <v>0</v>
      </c>
      <c r="AQ63" s="181">
        <f>SUM(AQ64:AQ68)</f>
        <v>0</v>
      </c>
      <c r="AR63" s="182">
        <f t="shared" si="109"/>
        <v>0</v>
      </c>
      <c r="AS63" s="121">
        <f>SUM(AS64:AS68)</f>
        <v>0</v>
      </c>
      <c r="AT63" s="74">
        <f>SUM(AT64:AT68)</f>
        <v>0</v>
      </c>
      <c r="AU63" s="74">
        <f>SUM(AU64:AU67)</f>
        <v>0</v>
      </c>
      <c r="AV63" s="74">
        <f>IFERROR(AU63/(AS63+AT63),0)</f>
        <v>0</v>
      </c>
      <c r="AW63" s="181">
        <f>SUM(AW64:AW68)</f>
        <v>0</v>
      </c>
      <c r="AX63" s="182">
        <f>IFERROR(AW63/(AS63+AT63),0)</f>
        <v>0</v>
      </c>
      <c r="AY63" s="121">
        <f>SUM(AY64:AY68)</f>
        <v>0</v>
      </c>
      <c r="AZ63" s="74">
        <f>SUM(AZ64:AZ68)</f>
        <v>0</v>
      </c>
      <c r="BA63" s="74">
        <f>SUM(BA64:BA67)</f>
        <v>0</v>
      </c>
      <c r="BB63" s="74">
        <f>IFERROR(BA63/(AY63+AZ63),0)</f>
        <v>0</v>
      </c>
      <c r="BC63" s="181">
        <f>SUM(BC64:BC68)</f>
        <v>0</v>
      </c>
      <c r="BD63" s="182">
        <f>IFERROR(BC63/(AY63+AZ63),0)</f>
        <v>0</v>
      </c>
      <c r="BE63" s="121">
        <f>SUM(BE64:BE68)</f>
        <v>0</v>
      </c>
      <c r="BF63" s="74">
        <f>SUM(BF64:BF68)</f>
        <v>0</v>
      </c>
      <c r="BG63" s="74">
        <f>SUM(BG64:BG67)</f>
        <v>0</v>
      </c>
      <c r="BH63" s="74">
        <f>IFERROR(BG63/(BE63+BF63),0)</f>
        <v>0</v>
      </c>
      <c r="BI63" s="181">
        <f>SUM(BI64:BI68)</f>
        <v>0</v>
      </c>
      <c r="BJ63" s="182">
        <f>IFERROR(BI63/(BE63+BF63),0)</f>
        <v>0</v>
      </c>
      <c r="BK63" s="121">
        <f>SUM(BK64:BK68)</f>
        <v>5</v>
      </c>
      <c r="BL63" s="74">
        <f>SUM(BL64:BL68)</f>
        <v>0</v>
      </c>
      <c r="BM63" s="74">
        <f>SUM(BM64:BM67)</f>
        <v>8016742</v>
      </c>
      <c r="BN63" s="74">
        <f>IFERROR(BM63/(BK63+BL63),0)</f>
        <v>1603348.4</v>
      </c>
      <c r="BO63" s="181">
        <f>SUM(BO64:BO68)</f>
        <v>11531.76</v>
      </c>
      <c r="BP63" s="182">
        <f>IFERROR(BO63/(BK63+BL63),0)</f>
        <v>2306.3519999999999</v>
      </c>
    </row>
    <row r="64" spans="1:68" ht="19.5" customHeight="1" outlineLevel="1" x14ac:dyDescent="0.3">
      <c r="A64" s="154"/>
      <c r="B64" s="139" t="str" cm="1">
        <f t="array" ref="B64:B68">$B$10:$B$14</f>
        <v>ΟΙΚΙΑΚΟΣ</v>
      </c>
      <c r="C64" s="39"/>
      <c r="D64" s="10"/>
      <c r="E64" s="10"/>
      <c r="F64" s="10">
        <f>IFERROR(E64/(C64+D64),0)</f>
        <v>0</v>
      </c>
      <c r="G64" s="183"/>
      <c r="H64" s="184">
        <f>IFERROR(G64/(C64+D64),0)</f>
        <v>0</v>
      </c>
      <c r="I64" s="39"/>
      <c r="J64" s="10"/>
      <c r="K64" s="10"/>
      <c r="L64" s="10">
        <f>IFERROR(K64/(I64+J64),0)</f>
        <v>0</v>
      </c>
      <c r="M64" s="183"/>
      <c r="N64" s="184">
        <f>IFERROR(M64/(I64+J64),0)</f>
        <v>0</v>
      </c>
      <c r="O64" s="39"/>
      <c r="P64" s="10"/>
      <c r="Q64" s="10"/>
      <c r="R64" s="10"/>
      <c r="S64" s="183"/>
      <c r="T64" s="184"/>
      <c r="U64" s="39"/>
      <c r="V64" s="10"/>
      <c r="W64" s="10"/>
      <c r="X64" s="10">
        <f>IFERROR(W64/(U64+V64),0)</f>
        <v>0</v>
      </c>
      <c r="Y64" s="183"/>
      <c r="Z64" s="184">
        <f>IFERROR(Y64/(U64+V64),0)</f>
        <v>0</v>
      </c>
      <c r="AA64" s="39"/>
      <c r="AB64" s="10"/>
      <c r="AC64" s="10"/>
      <c r="AD64" s="10">
        <f>IFERROR(AC64/(AA64+AB64),0)</f>
        <v>0</v>
      </c>
      <c r="AE64" s="183"/>
      <c r="AF64" s="184">
        <f>IFERROR(AE64/(AA64+AB64),0)</f>
        <v>0</v>
      </c>
      <c r="AG64" s="39"/>
      <c r="AH64" s="10"/>
      <c r="AI64" s="10"/>
      <c r="AJ64" s="10">
        <f>IFERROR(AI64/(AG64+AH64),0)</f>
        <v>0</v>
      </c>
      <c r="AK64" s="183"/>
      <c r="AL64" s="184">
        <f>IFERROR(AK64/(AG64+AH64),0)</f>
        <v>0</v>
      </c>
      <c r="AM64" s="39"/>
      <c r="AN64" s="10"/>
      <c r="AO64" s="10"/>
      <c r="AP64" s="10">
        <f>IFERROR(AO64/(AM64+AN64),0)</f>
        <v>0</v>
      </c>
      <c r="AQ64" s="183"/>
      <c r="AR64" s="184">
        <f t="shared" si="109"/>
        <v>0</v>
      </c>
      <c r="AS64" s="39"/>
      <c r="AT64" s="10"/>
      <c r="AU64" s="10"/>
      <c r="AV64" s="10">
        <f>IFERROR(AU64/(AS64+AT64),0)</f>
        <v>0</v>
      </c>
      <c r="AW64" s="183"/>
      <c r="AX64" s="184">
        <f>IFERROR(AW64/(AS64+AT64),0)</f>
        <v>0</v>
      </c>
      <c r="AY64" s="39"/>
      <c r="AZ64" s="10"/>
      <c r="BA64" s="10"/>
      <c r="BB64" s="10">
        <f>IFERROR(BA64/(AY64+AZ64),0)</f>
        <v>0</v>
      </c>
      <c r="BC64" s="183"/>
      <c r="BD64" s="184">
        <f>IFERROR(BC64/(AY64+AZ64),0)</f>
        <v>0</v>
      </c>
      <c r="BE64" s="39"/>
      <c r="BF64" s="10"/>
      <c r="BG64" s="10"/>
      <c r="BH64" s="10">
        <f>IFERROR(BG64/(BE64+BF64),0)</f>
        <v>0</v>
      </c>
      <c r="BI64" s="183"/>
      <c r="BJ64" s="184">
        <f>IFERROR(BI64/(BE64+BF64),0)</f>
        <v>0</v>
      </c>
      <c r="BK64" s="39" cm="1">
        <f t="array" ref="BK64">SUM(_xlfn._xlws.FILTER($C64:$BJ64,$C$8:$BJ$8=BK$8))</f>
        <v>0</v>
      </c>
      <c r="BL64" s="39" cm="1">
        <f t="array" ref="BL64">SUM(_xlfn._xlws.FILTER($C64:$BJ64,$C$8:$BJ$8=BL$8))</f>
        <v>0</v>
      </c>
      <c r="BM64" s="39" cm="1">
        <f t="array" ref="BM64">SUM(_xlfn._xlws.FILTER($C64:$BJ64,$C$8:$BJ$8=BM$8))</f>
        <v>0</v>
      </c>
      <c r="BN64" s="10">
        <f>IFERROR(BM64/(BK64+BL64),0)</f>
        <v>0</v>
      </c>
      <c r="BO64" s="196" cm="1">
        <f t="array" ref="BO64">SUM(_xlfn._xlws.FILTER($C64:$BJ64,$C$8:$BJ$8=BO$8))</f>
        <v>0</v>
      </c>
      <c r="BP64" s="184">
        <f>IFERROR(BO64/(BK64+BL64),0)</f>
        <v>0</v>
      </c>
    </row>
    <row r="65" spans="1:68" ht="19.5" customHeight="1" outlineLevel="1" x14ac:dyDescent="0.3">
      <c r="A65" s="154"/>
      <c r="B65" s="139" t="str">
        <v>ΕΜΠΟΡΙΚΟΣ</v>
      </c>
      <c r="C65" s="39"/>
      <c r="D65" s="10"/>
      <c r="E65" s="10"/>
      <c r="F65" s="10">
        <f t="shared" ref="F65:F68" si="175">IFERROR(E65/(C65+D65),0)</f>
        <v>0</v>
      </c>
      <c r="G65" s="183"/>
      <c r="H65" s="184">
        <f>IFERROR(#REF!/(C65+D65),0)</f>
        <v>0</v>
      </c>
      <c r="I65" s="39"/>
      <c r="J65" s="10"/>
      <c r="K65" s="10"/>
      <c r="L65" s="10">
        <f t="shared" ref="L65:L67" si="176">IFERROR(K65/(I65+J65),0)</f>
        <v>0</v>
      </c>
      <c r="M65" s="183"/>
      <c r="N65" s="184">
        <f t="shared" ref="N65:N68" si="177">IFERROR(M65/(I65+J65),0)</f>
        <v>0</v>
      </c>
      <c r="O65" s="39"/>
      <c r="P65" s="10"/>
      <c r="Q65" s="10"/>
      <c r="R65" s="10"/>
      <c r="S65" s="183"/>
      <c r="T65" s="184"/>
      <c r="U65" s="39"/>
      <c r="V65" s="10"/>
      <c r="W65" s="10"/>
      <c r="X65" s="10">
        <f t="shared" ref="X65:X67" si="178">IFERROR(W65/(U65+V65),0)</f>
        <v>0</v>
      </c>
      <c r="Y65" s="183"/>
      <c r="Z65" s="184">
        <f t="shared" ref="Z65:Z68" si="179">IFERROR(Y65/(U65+V65),0)</f>
        <v>0</v>
      </c>
      <c r="AA65" s="39"/>
      <c r="AB65" s="10"/>
      <c r="AC65" s="10"/>
      <c r="AD65" s="10">
        <f t="shared" ref="AD65:AD67" si="180">IFERROR(AC65/(AA65+AB65),0)</f>
        <v>0</v>
      </c>
      <c r="AE65" s="183"/>
      <c r="AF65" s="184">
        <f t="shared" ref="AF65:AF68" si="181">IFERROR(AE65/(AA65+AB65),0)</f>
        <v>0</v>
      </c>
      <c r="AG65" s="39"/>
      <c r="AH65" s="10"/>
      <c r="AI65" s="10"/>
      <c r="AJ65" s="10">
        <f t="shared" ref="AJ65:AJ67" si="182">IFERROR(AI65/(AG65+AH65),0)</f>
        <v>0</v>
      </c>
      <c r="AK65" s="183"/>
      <c r="AL65" s="184">
        <f t="shared" ref="AL65:AL68" si="183">IFERROR(AK65/(AG65+AH65),0)</f>
        <v>0</v>
      </c>
      <c r="AM65" s="39"/>
      <c r="AN65" s="10"/>
      <c r="AO65" s="10"/>
      <c r="AP65" s="10">
        <f t="shared" ref="AP65:AP67" si="184">IFERROR(AO65/(AM65+AN65),0)</f>
        <v>0</v>
      </c>
      <c r="AQ65" s="183"/>
      <c r="AR65" s="184">
        <f t="shared" si="109"/>
        <v>0</v>
      </c>
      <c r="AS65" s="39"/>
      <c r="AT65" s="10"/>
      <c r="AU65" s="10"/>
      <c r="AV65" s="10">
        <f t="shared" ref="AV65:AV67" si="185">IFERROR(AU65/(AS65+AT65),0)</f>
        <v>0</v>
      </c>
      <c r="AW65" s="183"/>
      <c r="AX65" s="184">
        <f t="shared" ref="AX65:AX68" si="186">IFERROR(AW65/(AS65+AT65),0)</f>
        <v>0</v>
      </c>
      <c r="AY65" s="39"/>
      <c r="AZ65" s="10"/>
      <c r="BA65" s="10"/>
      <c r="BB65" s="10">
        <f t="shared" ref="BB65:BB67" si="187">IFERROR(BA65/(AY65+AZ65),0)</f>
        <v>0</v>
      </c>
      <c r="BC65" s="183"/>
      <c r="BD65" s="184">
        <f t="shared" ref="BD65:BD68" si="188">IFERROR(BC65/(AY65+AZ65),0)</f>
        <v>0</v>
      </c>
      <c r="BE65" s="39"/>
      <c r="BF65" s="10"/>
      <c r="BG65" s="10"/>
      <c r="BH65" s="10">
        <f t="shared" ref="BH65:BH67" si="189">IFERROR(BG65/(BE65+BF65),0)</f>
        <v>0</v>
      </c>
      <c r="BI65" s="183"/>
      <c r="BJ65" s="184">
        <f t="shared" ref="BJ65:BJ68" si="190">IFERROR(BI65/(BE65+BF65),0)</f>
        <v>0</v>
      </c>
      <c r="BK65" s="39" cm="1">
        <f t="array" ref="BK65">SUM(_xlfn._xlws.FILTER($C65:$BJ65,$C$8:$BJ$8=BK$8))</f>
        <v>0</v>
      </c>
      <c r="BL65" s="39" cm="1">
        <f t="array" ref="BL65">SUM(_xlfn._xlws.FILTER($C65:$BJ65,$C$8:$BJ$8=BL$8))</f>
        <v>0</v>
      </c>
      <c r="BM65" s="39" cm="1">
        <f t="array" ref="BM65">SUM(_xlfn._xlws.FILTER($C65:$BJ65,$C$8:$BJ$8=BM$8))</f>
        <v>0</v>
      </c>
      <c r="BN65" s="10">
        <f t="shared" ref="BN65:BN67" si="191">IFERROR(BM65/(BK65+BL65),0)</f>
        <v>0</v>
      </c>
      <c r="BO65" s="196" cm="1">
        <f t="array" ref="BO65">SUM(_xlfn._xlws.FILTER($C65:$BJ65,$C$8:$BJ$8=BO$8))</f>
        <v>0</v>
      </c>
      <c r="BP65" s="184">
        <f t="shared" ref="BP65:BP68" si="192">IFERROR(BO65/(BK65+BL65),0)</f>
        <v>0</v>
      </c>
    </row>
    <row r="66" spans="1:68" ht="19.5" customHeight="1" outlineLevel="1" x14ac:dyDescent="0.3">
      <c r="A66" s="154"/>
      <c r="B66" s="139" t="str">
        <v>CNG</v>
      </c>
      <c r="C66" s="39">
        <v>1</v>
      </c>
      <c r="D66" s="10"/>
      <c r="E66" s="10">
        <v>116758</v>
      </c>
      <c r="F66" s="10">
        <f t="shared" si="175"/>
        <v>116758</v>
      </c>
      <c r="G66" s="186">
        <v>124.74</v>
      </c>
      <c r="H66" s="184">
        <f>IFERROR(G65/(C66+D66),0)</f>
        <v>0</v>
      </c>
      <c r="I66" s="39"/>
      <c r="J66" s="10"/>
      <c r="K66" s="10"/>
      <c r="L66" s="10">
        <f t="shared" si="176"/>
        <v>0</v>
      </c>
      <c r="M66" s="183"/>
      <c r="N66" s="184">
        <f t="shared" si="177"/>
        <v>0</v>
      </c>
      <c r="O66" s="39"/>
      <c r="P66" s="10"/>
      <c r="Q66" s="10"/>
      <c r="R66" s="10"/>
      <c r="S66" s="183"/>
      <c r="T66" s="184"/>
      <c r="U66" s="39"/>
      <c r="V66" s="10"/>
      <c r="W66" s="10"/>
      <c r="X66" s="10">
        <f t="shared" si="178"/>
        <v>0</v>
      </c>
      <c r="Y66" s="183"/>
      <c r="Z66" s="184">
        <f t="shared" si="179"/>
        <v>0</v>
      </c>
      <c r="AA66" s="39"/>
      <c r="AB66" s="10"/>
      <c r="AC66" s="10"/>
      <c r="AD66" s="10">
        <f t="shared" si="180"/>
        <v>0</v>
      </c>
      <c r="AE66" s="183"/>
      <c r="AF66" s="184">
        <f t="shared" si="181"/>
        <v>0</v>
      </c>
      <c r="AG66" s="39"/>
      <c r="AH66" s="10"/>
      <c r="AI66" s="10"/>
      <c r="AJ66" s="10">
        <f t="shared" si="182"/>
        <v>0</v>
      </c>
      <c r="AK66" s="183"/>
      <c r="AL66" s="184">
        <f t="shared" si="183"/>
        <v>0</v>
      </c>
      <c r="AM66" s="39"/>
      <c r="AN66" s="10"/>
      <c r="AO66" s="10"/>
      <c r="AP66" s="10">
        <f t="shared" si="184"/>
        <v>0</v>
      </c>
      <c r="AQ66" s="183"/>
      <c r="AR66" s="184">
        <f t="shared" si="109"/>
        <v>0</v>
      </c>
      <c r="AS66" s="39"/>
      <c r="AT66" s="10"/>
      <c r="AU66" s="10"/>
      <c r="AV66" s="10">
        <f t="shared" si="185"/>
        <v>0</v>
      </c>
      <c r="AW66" s="183"/>
      <c r="AX66" s="184">
        <f t="shared" si="186"/>
        <v>0</v>
      </c>
      <c r="AY66" s="39"/>
      <c r="AZ66" s="10"/>
      <c r="BA66" s="10"/>
      <c r="BB66" s="10">
        <f t="shared" si="187"/>
        <v>0</v>
      </c>
      <c r="BC66" s="183"/>
      <c r="BD66" s="184">
        <f t="shared" si="188"/>
        <v>0</v>
      </c>
      <c r="BE66" s="39"/>
      <c r="BF66" s="10"/>
      <c r="BG66" s="10"/>
      <c r="BH66" s="10">
        <f t="shared" si="189"/>
        <v>0</v>
      </c>
      <c r="BI66" s="183"/>
      <c r="BJ66" s="184">
        <f t="shared" si="190"/>
        <v>0</v>
      </c>
      <c r="BK66" s="39" cm="1">
        <f t="array" ref="BK66">SUM(_xlfn._xlws.FILTER($C66:$BJ66,$C$8:$BJ$8=BK$8))</f>
        <v>1</v>
      </c>
      <c r="BL66" s="39" cm="1">
        <f t="array" ref="BL66">SUM(_xlfn._xlws.FILTER($C66:$BJ66,$C$8:$BJ$8=BL$8))</f>
        <v>0</v>
      </c>
      <c r="BM66" s="39" cm="1">
        <f t="array" ref="BM66">SUM(_xlfn._xlws.FILTER($C66:$BJ66,$C$8:$BJ$8=BM$8))</f>
        <v>116758</v>
      </c>
      <c r="BN66" s="10">
        <f t="shared" si="191"/>
        <v>116758</v>
      </c>
      <c r="BO66" s="196" cm="1">
        <f t="array" ref="BO66">SUM(_xlfn._xlws.FILTER($C66:$BJ66,$C$8:$BJ$8=BO$8))</f>
        <v>124.74</v>
      </c>
      <c r="BP66" s="184">
        <f t="shared" si="192"/>
        <v>124.74</v>
      </c>
    </row>
    <row r="67" spans="1:68" ht="19.5" customHeight="1" outlineLevel="1" x14ac:dyDescent="0.3">
      <c r="A67" s="154"/>
      <c r="B67" s="139" t="str">
        <v>ΒΙΟΜΗΧΑΝΙΚΟΣ</v>
      </c>
      <c r="C67" s="39"/>
      <c r="D67" s="10"/>
      <c r="E67" s="10"/>
      <c r="F67" s="10">
        <f t="shared" si="175"/>
        <v>0</v>
      </c>
      <c r="G67" s="187"/>
      <c r="H67" s="184">
        <f>IFERROR(#REF!/(C67+D67),0)</f>
        <v>0</v>
      </c>
      <c r="I67" s="39"/>
      <c r="J67" s="10"/>
      <c r="K67" s="10"/>
      <c r="L67" s="10">
        <f t="shared" si="176"/>
        <v>0</v>
      </c>
      <c r="M67" s="183"/>
      <c r="N67" s="184">
        <f t="shared" si="177"/>
        <v>0</v>
      </c>
      <c r="O67" s="39">
        <v>4</v>
      </c>
      <c r="P67" s="10"/>
      <c r="Q67" s="10">
        <v>7899984</v>
      </c>
      <c r="R67" s="10">
        <v>1974996</v>
      </c>
      <c r="S67" s="183">
        <v>11407.02</v>
      </c>
      <c r="T67" s="184">
        <v>2851.7550000000001</v>
      </c>
      <c r="U67" s="39"/>
      <c r="V67" s="10"/>
      <c r="W67" s="10"/>
      <c r="X67" s="10">
        <f t="shared" si="178"/>
        <v>0</v>
      </c>
      <c r="Y67" s="183"/>
      <c r="Z67" s="184">
        <f t="shared" si="179"/>
        <v>0</v>
      </c>
      <c r="AA67" s="39"/>
      <c r="AB67" s="10"/>
      <c r="AC67" s="10"/>
      <c r="AD67" s="10">
        <f t="shared" si="180"/>
        <v>0</v>
      </c>
      <c r="AE67" s="183"/>
      <c r="AF67" s="184">
        <f t="shared" si="181"/>
        <v>0</v>
      </c>
      <c r="AG67" s="39"/>
      <c r="AH67" s="10"/>
      <c r="AI67" s="10"/>
      <c r="AJ67" s="10">
        <f t="shared" si="182"/>
        <v>0</v>
      </c>
      <c r="AK67" s="183"/>
      <c r="AL67" s="184">
        <f t="shared" si="183"/>
        <v>0</v>
      </c>
      <c r="AM67" s="39"/>
      <c r="AN67" s="10"/>
      <c r="AO67" s="10"/>
      <c r="AP67" s="10">
        <f t="shared" si="184"/>
        <v>0</v>
      </c>
      <c r="AQ67" s="183"/>
      <c r="AR67" s="184">
        <f t="shared" si="109"/>
        <v>0</v>
      </c>
      <c r="AS67" s="39"/>
      <c r="AT67" s="10"/>
      <c r="AU67" s="10"/>
      <c r="AV67" s="10">
        <f t="shared" si="185"/>
        <v>0</v>
      </c>
      <c r="AW67" s="183"/>
      <c r="AX67" s="184">
        <f t="shared" si="186"/>
        <v>0</v>
      </c>
      <c r="AY67" s="39"/>
      <c r="AZ67" s="10"/>
      <c r="BA67" s="10"/>
      <c r="BB67" s="10">
        <f t="shared" si="187"/>
        <v>0</v>
      </c>
      <c r="BC67" s="183"/>
      <c r="BD67" s="184">
        <f t="shared" si="188"/>
        <v>0</v>
      </c>
      <c r="BE67" s="39"/>
      <c r="BF67" s="10"/>
      <c r="BG67" s="10"/>
      <c r="BH67" s="10">
        <f t="shared" si="189"/>
        <v>0</v>
      </c>
      <c r="BI67" s="183"/>
      <c r="BJ67" s="184">
        <f t="shared" si="190"/>
        <v>0</v>
      </c>
      <c r="BK67" s="39" cm="1">
        <f t="array" ref="BK67">SUM(_xlfn._xlws.FILTER($C67:$BJ67,$C$8:$BJ$8=BK$8))</f>
        <v>4</v>
      </c>
      <c r="BL67" s="39" cm="1">
        <f t="array" ref="BL67">SUM(_xlfn._xlws.FILTER($C67:$BJ67,$C$8:$BJ$8=BL$8))</f>
        <v>0</v>
      </c>
      <c r="BM67" s="39" cm="1">
        <f t="array" ref="BM67">SUM(_xlfn._xlws.FILTER($C67:$BJ67,$C$8:$BJ$8=BM$8))</f>
        <v>7899984</v>
      </c>
      <c r="BN67" s="10">
        <f t="shared" si="191"/>
        <v>1974996</v>
      </c>
      <c r="BO67" s="196" cm="1">
        <f t="array" ref="BO67">SUM(_xlfn._xlws.FILTER($C67:$BJ67,$C$8:$BJ$8=BO$8))</f>
        <v>11407.02</v>
      </c>
      <c r="BP67" s="184">
        <f t="shared" si="192"/>
        <v>2851.7550000000001</v>
      </c>
    </row>
    <row r="68" spans="1:68" ht="19.5" customHeight="1" outlineLevel="1" thickBot="1" x14ac:dyDescent="0.35">
      <c r="A68" s="155"/>
      <c r="B68" s="139" t="str">
        <v>ΚΛΙΜΑΤΙΣΜΟΣ / ΣΥΜΠΑΡΑΓΩΓΗ</v>
      </c>
      <c r="C68" s="147"/>
      <c r="D68" s="148"/>
      <c r="E68" s="157"/>
      <c r="F68" s="10">
        <f t="shared" si="175"/>
        <v>0</v>
      </c>
      <c r="G68" s="185"/>
      <c r="H68" s="184">
        <f t="shared" ref="H68" si="193">IFERROR(G68/(C68+D68),0)</f>
        <v>0</v>
      </c>
      <c r="I68" s="147"/>
      <c r="J68" s="148"/>
      <c r="K68" s="157"/>
      <c r="L68" s="10">
        <f>IFERROR(K68/(I68+J68),0)</f>
        <v>0</v>
      </c>
      <c r="M68" s="183"/>
      <c r="N68" s="184">
        <f t="shared" si="177"/>
        <v>0</v>
      </c>
      <c r="O68" s="147"/>
      <c r="P68" s="148"/>
      <c r="Q68" s="157"/>
      <c r="R68" s="10"/>
      <c r="S68" s="183"/>
      <c r="T68" s="184"/>
      <c r="U68" s="147"/>
      <c r="V68" s="148"/>
      <c r="W68" s="157"/>
      <c r="X68" s="10">
        <f>IFERROR(W68/(U68+V68),0)</f>
        <v>0</v>
      </c>
      <c r="Y68" s="183"/>
      <c r="Z68" s="184">
        <f t="shared" si="179"/>
        <v>0</v>
      </c>
      <c r="AA68" s="147"/>
      <c r="AB68" s="148"/>
      <c r="AC68" s="157"/>
      <c r="AD68" s="10">
        <f>IFERROR(AC68/(AA68+AB68),0)</f>
        <v>0</v>
      </c>
      <c r="AE68" s="183"/>
      <c r="AF68" s="184">
        <f t="shared" si="181"/>
        <v>0</v>
      </c>
      <c r="AG68" s="147"/>
      <c r="AH68" s="148"/>
      <c r="AI68" s="157"/>
      <c r="AJ68" s="10">
        <f>IFERROR(AI68/(AG68+AH68),0)</f>
        <v>0</v>
      </c>
      <c r="AK68" s="183"/>
      <c r="AL68" s="184">
        <f t="shared" si="183"/>
        <v>0</v>
      </c>
      <c r="AM68" s="147"/>
      <c r="AN68" s="148"/>
      <c r="AO68" s="157"/>
      <c r="AP68" s="10">
        <f>IFERROR(AO68/(AM68+AN68),0)</f>
        <v>0</v>
      </c>
      <c r="AQ68" s="183"/>
      <c r="AR68" s="184">
        <f t="shared" si="109"/>
        <v>0</v>
      </c>
      <c r="AS68" s="147"/>
      <c r="AT68" s="148"/>
      <c r="AU68" s="157"/>
      <c r="AV68" s="10">
        <f>IFERROR(AU68/(AS68+AT68),0)</f>
        <v>0</v>
      </c>
      <c r="AW68" s="183"/>
      <c r="AX68" s="184">
        <f t="shared" si="186"/>
        <v>0</v>
      </c>
      <c r="AY68" s="147"/>
      <c r="AZ68" s="148"/>
      <c r="BA68" s="157"/>
      <c r="BB68" s="10">
        <f>IFERROR(BA68/(AY68+AZ68),0)</f>
        <v>0</v>
      </c>
      <c r="BC68" s="183"/>
      <c r="BD68" s="184">
        <f t="shared" si="188"/>
        <v>0</v>
      </c>
      <c r="BE68" s="147"/>
      <c r="BF68" s="148"/>
      <c r="BG68" s="157"/>
      <c r="BH68" s="10">
        <f>IFERROR(BG68/(BE68+BF68),0)</f>
        <v>0</v>
      </c>
      <c r="BI68" s="183"/>
      <c r="BJ68" s="184">
        <f t="shared" si="190"/>
        <v>0</v>
      </c>
      <c r="BK68" s="39" cm="1">
        <f t="array" ref="BK68">SUM(_xlfn._xlws.FILTER($C68:$BJ68,$C$8:$BJ$8=BK$8))</f>
        <v>0</v>
      </c>
      <c r="BL68" s="39" cm="1">
        <f t="array" ref="BL68">SUM(_xlfn._xlws.FILTER($C68:$BJ68,$C$8:$BJ$8=BL$8))</f>
        <v>0</v>
      </c>
      <c r="BM68" s="39" cm="1">
        <f t="array" ref="BM68">SUM(_xlfn._xlws.FILTER($C68:$BJ68,$C$8:$BJ$8=BM$8))</f>
        <v>0</v>
      </c>
      <c r="BN68" s="10">
        <f>IFERROR(BM68/(BK68+BL68),0)</f>
        <v>0</v>
      </c>
      <c r="BO68" s="196" cm="1">
        <f t="array" ref="BO68">SUM(_xlfn._xlws.FILTER($C68:$BJ68,$C$8:$BJ$8=BO$8))</f>
        <v>0</v>
      </c>
      <c r="BP68" s="184">
        <f t="shared" si="192"/>
        <v>0</v>
      </c>
    </row>
    <row r="69" spans="1:68" ht="36" outlineLevel="1" x14ac:dyDescent="0.3">
      <c r="A69" s="153">
        <v>11</v>
      </c>
      <c r="B69" s="141" t="s">
        <v>41</v>
      </c>
      <c r="C69" s="121">
        <f>SUM(C70:C74)</f>
        <v>13844</v>
      </c>
      <c r="D69" s="74">
        <f>SUM(D70:D74)</f>
        <v>0</v>
      </c>
      <c r="E69" s="74">
        <f>SUM(E70:E73)</f>
        <v>43128349</v>
      </c>
      <c r="F69" s="74">
        <f>IFERROR(E69/(C69+D69),0)</f>
        <v>3115.3098093036697</v>
      </c>
      <c r="G69" s="181">
        <f>SUM(G70:G74)</f>
        <v>395965.47</v>
      </c>
      <c r="H69" s="182">
        <f>IFERROR(G69/(C69+D69),0)</f>
        <v>28.60195535972262</v>
      </c>
      <c r="I69" s="121">
        <f>SUM(I70:I74)</f>
        <v>8219</v>
      </c>
      <c r="J69" s="74">
        <f>SUM(J70:J74)</f>
        <v>0</v>
      </c>
      <c r="K69" s="74">
        <f>SUM(K70:K73)</f>
        <v>25383716</v>
      </c>
      <c r="L69" s="74">
        <f>IFERROR(K69/(I69+J69),0)</f>
        <v>3088.4190290789634</v>
      </c>
      <c r="M69" s="181">
        <f>SUM(M70:M74)</f>
        <v>252312.46</v>
      </c>
      <c r="N69" s="182">
        <f>IFERROR(M69/(I69+J69),0)</f>
        <v>30.69868110475727</v>
      </c>
      <c r="O69" s="121">
        <f>SUM(O70:O74)</f>
        <v>12871</v>
      </c>
      <c r="P69" s="74">
        <f>SUM(P70:P74)</f>
        <v>0</v>
      </c>
      <c r="Q69" s="74">
        <f>SUM(Q70:Q74)</f>
        <v>50230188</v>
      </c>
      <c r="R69" s="74">
        <f>IFERROR(Q69/(O69+P69),0)</f>
        <v>3902.5862792323828</v>
      </c>
      <c r="S69" s="181">
        <f>SUM(S70:S74)</f>
        <v>619901.75</v>
      </c>
      <c r="T69" s="182">
        <f>IFERROR(S69/(O69+P69),0)</f>
        <v>48.162671898065419</v>
      </c>
      <c r="U69" s="121">
        <f>SUM(U70:U74)</f>
        <v>127</v>
      </c>
      <c r="V69" s="74">
        <f>SUM(V70:V74)</f>
        <v>0</v>
      </c>
      <c r="W69" s="74">
        <f>SUM(W70:W73)</f>
        <v>10223552</v>
      </c>
      <c r="X69" s="74">
        <f>IFERROR(W69/(U69+V69),0)</f>
        <v>80500.4094488189</v>
      </c>
      <c r="Y69" s="181">
        <f>SUM(Y70:Y74)</f>
        <v>33964.230000000003</v>
      </c>
      <c r="Z69" s="182">
        <f>IFERROR(Y69/(U69+V69),0)</f>
        <v>267.4348818897638</v>
      </c>
      <c r="AA69" s="121">
        <f>SUM(AA70:AA74)</f>
        <v>397</v>
      </c>
      <c r="AB69" s="74">
        <f>SUM(AB70:AB74)</f>
        <v>0</v>
      </c>
      <c r="AC69" s="74">
        <f>SUM(AC70:AC73)</f>
        <v>47922428</v>
      </c>
      <c r="AD69" s="74">
        <f>IFERROR(AC69/(AA69+AB69),0)</f>
        <v>120711.40554156172</v>
      </c>
      <c r="AE69" s="181">
        <f>SUM(AE70:AE74)</f>
        <v>95641.51</v>
      </c>
      <c r="AF69" s="182">
        <f>IFERROR(AE69/(AA69+AB69),0)</f>
        <v>240.91060453400502</v>
      </c>
      <c r="AG69" s="121">
        <f>SUM(AG70:AG74)</f>
        <v>95</v>
      </c>
      <c r="AH69" s="74">
        <f>SUM(AH70:AH74)</f>
        <v>0</v>
      </c>
      <c r="AI69" s="74">
        <f>SUM(AI70:AI73)</f>
        <v>45848621</v>
      </c>
      <c r="AJ69" s="74">
        <f>IFERROR(AI69/(AG69+AH69),0)</f>
        <v>482617.06315789477</v>
      </c>
      <c r="AK69" s="181">
        <f>SUM(AK70:AK74)</f>
        <v>84692.73</v>
      </c>
      <c r="AL69" s="182">
        <f>IFERROR(AK69/(AG69+AH69),0)</f>
        <v>891.50242105263158</v>
      </c>
      <c r="AM69" s="121">
        <f>SUM(AM70:AM74)</f>
        <v>0</v>
      </c>
      <c r="AN69" s="74">
        <f>SUM(AN70:AN74)</f>
        <v>0</v>
      </c>
      <c r="AO69" s="74">
        <f>SUM(AO70:AO73)</f>
        <v>0</v>
      </c>
      <c r="AP69" s="74">
        <f>IFERROR(AO69/(AM69+AN69),0)</f>
        <v>0</v>
      </c>
      <c r="AQ69" s="181">
        <f>SUM(AQ70:AQ74)</f>
        <v>0</v>
      </c>
      <c r="AR69" s="182">
        <f t="shared" si="109"/>
        <v>0</v>
      </c>
      <c r="AS69" s="121">
        <f>SUM(AS70:AS74)</f>
        <v>0</v>
      </c>
      <c r="AT69" s="74">
        <f>SUM(AT70:AT74)</f>
        <v>0</v>
      </c>
      <c r="AU69" s="74">
        <f>SUM(AU70:AU73)</f>
        <v>0</v>
      </c>
      <c r="AV69" s="74">
        <f>IFERROR(AU69/(AS69+AT69),0)</f>
        <v>0</v>
      </c>
      <c r="AW69" s="181">
        <f>SUM(AW70:AW74)</f>
        <v>0</v>
      </c>
      <c r="AX69" s="182">
        <f>IFERROR(AW69/(AS69+AT69),0)</f>
        <v>0</v>
      </c>
      <c r="AY69" s="121">
        <f>SUM(AY70:AY74)</f>
        <v>0</v>
      </c>
      <c r="AZ69" s="74">
        <f>SUM(AZ70:AZ74)</f>
        <v>0</v>
      </c>
      <c r="BA69" s="74">
        <f>SUM(BA70:BA73)</f>
        <v>0</v>
      </c>
      <c r="BB69" s="74">
        <f>IFERROR(BA69/(AY69+AZ69),0)</f>
        <v>0</v>
      </c>
      <c r="BC69" s="181">
        <f>SUM(BC70:BC74)</f>
        <v>0</v>
      </c>
      <c r="BD69" s="182">
        <f>IFERROR(BC69/(AY69+AZ69),0)</f>
        <v>0</v>
      </c>
      <c r="BE69" s="121">
        <f>SUM(BE70:BE74)</f>
        <v>0</v>
      </c>
      <c r="BF69" s="74">
        <f>SUM(BF70:BF74)</f>
        <v>0</v>
      </c>
      <c r="BG69" s="74">
        <f>SUM(BG70:BG73)</f>
        <v>0</v>
      </c>
      <c r="BH69" s="74">
        <f>IFERROR(BG69/(BE69+BF69),0)</f>
        <v>0</v>
      </c>
      <c r="BI69" s="181">
        <f>SUM(BI70:BI74)</f>
        <v>0</v>
      </c>
      <c r="BJ69" s="182">
        <f>IFERROR(BI69/(BE69+BF69),0)</f>
        <v>0</v>
      </c>
      <c r="BK69" s="121">
        <f>SUM(BK70:BK74)</f>
        <v>35553</v>
      </c>
      <c r="BL69" s="74">
        <f>SUM(BL70:BL74)</f>
        <v>0</v>
      </c>
      <c r="BM69" s="74">
        <f>SUM(BM70:BM73)</f>
        <v>222648139</v>
      </c>
      <c r="BN69" s="74">
        <f>IFERROR(BM69/(BK69+BL69),0)</f>
        <v>6262.4290214609173</v>
      </c>
      <c r="BO69" s="181">
        <f>SUM(BO70:BO74)</f>
        <v>1482478.15</v>
      </c>
      <c r="BP69" s="182">
        <f>IFERROR(BO69/(BK69+BL69),0)</f>
        <v>41.697694990577446</v>
      </c>
    </row>
    <row r="70" spans="1:68" ht="19.5" customHeight="1" outlineLevel="1" x14ac:dyDescent="0.3">
      <c r="A70" s="154"/>
      <c r="B70" s="139" t="str" cm="1">
        <f t="array" ref="B70:B74">$B$10:$B$14</f>
        <v>ΟΙΚΙΑΚΟΣ</v>
      </c>
      <c r="C70" s="39">
        <v>13473</v>
      </c>
      <c r="D70" s="10"/>
      <c r="E70" s="10">
        <v>25053563</v>
      </c>
      <c r="F70" s="10">
        <f>IFERROR(E70/(C70+D70),0)</f>
        <v>1859.5385585986789</v>
      </c>
      <c r="G70" s="183">
        <v>329590.37</v>
      </c>
      <c r="H70" s="184">
        <f>IFERROR(G70/(C70+D70),0)</f>
        <v>24.463027536554591</v>
      </c>
      <c r="I70" s="39">
        <v>7950</v>
      </c>
      <c r="J70" s="10"/>
      <c r="K70" s="10">
        <v>15618356</v>
      </c>
      <c r="L70" s="10">
        <f>IFERROR(K70/(I70+J70),0)</f>
        <v>1964.5730817610063</v>
      </c>
      <c r="M70" s="183">
        <v>211206.8</v>
      </c>
      <c r="N70" s="184">
        <f>IFERROR(M70/(I70+J70),0)</f>
        <v>26.566893081761005</v>
      </c>
      <c r="O70" s="39">
        <v>12373</v>
      </c>
      <c r="P70" s="10"/>
      <c r="Q70" s="10">
        <v>25046931</v>
      </c>
      <c r="R70" s="10">
        <v>2024.32158732724</v>
      </c>
      <c r="S70" s="183">
        <v>454853.93</v>
      </c>
      <c r="T70" s="184">
        <v>36.761814434656102</v>
      </c>
      <c r="U70" s="39">
        <v>116</v>
      </c>
      <c r="V70" s="10"/>
      <c r="W70" s="10">
        <v>195534</v>
      </c>
      <c r="X70" s="10">
        <f>IFERROR(W70/(U70+V70),0)</f>
        <v>1685.6379310344828</v>
      </c>
      <c r="Y70" s="183">
        <v>5167.0200000000004</v>
      </c>
      <c r="Z70" s="184">
        <f>IFERROR(Y70/(U70+V70),0)</f>
        <v>44.543275862068967</v>
      </c>
      <c r="AA70" s="39">
        <v>372</v>
      </c>
      <c r="AB70" s="10"/>
      <c r="AC70" s="10">
        <v>734083</v>
      </c>
      <c r="AD70" s="10">
        <f>IFERROR(AC70/(AA70+AB70),0)</f>
        <v>1973.3413978494623</v>
      </c>
      <c r="AE70" s="183">
        <v>16412.36</v>
      </c>
      <c r="AF70" s="184">
        <f>IFERROR(AE70/(AA70+AB70),0)</f>
        <v>44.119247311827955</v>
      </c>
      <c r="AG70" s="39">
        <v>86</v>
      </c>
      <c r="AH70" s="10"/>
      <c r="AI70" s="10">
        <v>157702</v>
      </c>
      <c r="AJ70" s="10">
        <f>IFERROR(AI70/(AG70+AH70),0)</f>
        <v>1833.7441860465117</v>
      </c>
      <c r="AK70" s="183">
        <v>3045.04</v>
      </c>
      <c r="AL70" s="184">
        <f>IFERROR(AK70/(AG70+AH70),0)</f>
        <v>35.407441860465113</v>
      </c>
      <c r="AM70" s="39"/>
      <c r="AN70" s="10"/>
      <c r="AO70" s="10"/>
      <c r="AP70" s="10">
        <f>IFERROR(AO70/(AM70+AN70),0)</f>
        <v>0</v>
      </c>
      <c r="AQ70" s="183"/>
      <c r="AR70" s="184">
        <f t="shared" si="109"/>
        <v>0</v>
      </c>
      <c r="AS70" s="39"/>
      <c r="AT70" s="10"/>
      <c r="AU70" s="10"/>
      <c r="AV70" s="10">
        <f>IFERROR(AU70/(AS70+AT70),0)</f>
        <v>0</v>
      </c>
      <c r="AW70" s="183"/>
      <c r="AX70" s="184">
        <f>IFERROR(AW70/(AS70+AT70),0)</f>
        <v>0</v>
      </c>
      <c r="AY70" s="39"/>
      <c r="AZ70" s="10"/>
      <c r="BA70" s="10"/>
      <c r="BB70" s="10">
        <f>IFERROR(BA70/(AY70+AZ70),0)</f>
        <v>0</v>
      </c>
      <c r="BC70" s="183"/>
      <c r="BD70" s="184">
        <f>IFERROR(BC70/(AY70+AZ70),0)</f>
        <v>0</v>
      </c>
      <c r="BE70" s="39"/>
      <c r="BF70" s="10"/>
      <c r="BG70" s="10"/>
      <c r="BH70" s="10">
        <f>IFERROR(BG70/(BE70+BF70),0)</f>
        <v>0</v>
      </c>
      <c r="BI70" s="183"/>
      <c r="BJ70" s="184">
        <f>IFERROR(BI70/(BE70+BF70),0)</f>
        <v>0</v>
      </c>
      <c r="BK70" s="39" cm="1">
        <f t="array" ref="BK70">SUM(_xlfn._xlws.FILTER($C70:$BJ70,$C$8:$BJ$8=BK$8))</f>
        <v>34370</v>
      </c>
      <c r="BL70" s="39" cm="1">
        <f t="array" ref="BL70">SUM(_xlfn._xlws.FILTER($C70:$BJ70,$C$8:$BJ$8=BL$8))</f>
        <v>0</v>
      </c>
      <c r="BM70" s="39" cm="1">
        <f t="array" ref="BM70">SUM(_xlfn._xlws.FILTER($C70:$BJ70,$C$8:$BJ$8=BM$8))</f>
        <v>66806169</v>
      </c>
      <c r="BN70" s="10">
        <f>IFERROR(BM70/(BK70+BL70),0)</f>
        <v>1943.7349141693337</v>
      </c>
      <c r="BO70" s="196" cm="1">
        <f t="array" ref="BO70">SUM(_xlfn._xlws.FILTER($C70:$BJ70,$C$8:$BJ$8=BO$8))</f>
        <v>1020275.5199999999</v>
      </c>
      <c r="BP70" s="184">
        <f>IFERROR(BO70/(BK70+BL70),0)</f>
        <v>29.685060226942099</v>
      </c>
    </row>
    <row r="71" spans="1:68" ht="19.5" customHeight="1" outlineLevel="1" x14ac:dyDescent="0.3">
      <c r="A71" s="154"/>
      <c r="B71" s="139" t="str">
        <v>ΕΜΠΟΡΙΚΟΣ</v>
      </c>
      <c r="C71" s="39">
        <v>365</v>
      </c>
      <c r="D71" s="10"/>
      <c r="E71" s="10">
        <v>4648671</v>
      </c>
      <c r="F71" s="10">
        <f t="shared" ref="F71:F74" si="194">IFERROR(E71/(C71+D71),0)</f>
        <v>12736.08493150685</v>
      </c>
      <c r="G71" s="183">
        <v>58139.82</v>
      </c>
      <c r="H71" s="184">
        <f t="shared" ref="H71:H74" si="195">IFERROR(G71/(C71+D71),0)</f>
        <v>159.28717808219179</v>
      </c>
      <c r="I71" s="39">
        <v>262</v>
      </c>
      <c r="J71" s="10"/>
      <c r="K71" s="10">
        <v>2795619</v>
      </c>
      <c r="L71" s="10">
        <f t="shared" ref="L71:L73" si="196">IFERROR(K71/(I71+J71),0)</f>
        <v>10670.301526717558</v>
      </c>
      <c r="M71" s="183">
        <v>35734.28</v>
      </c>
      <c r="N71" s="184">
        <f t="shared" ref="N71:N74" si="197">IFERROR(M71/(I71+J71),0)</f>
        <v>136.39038167938932</v>
      </c>
      <c r="O71" s="39">
        <v>489</v>
      </c>
      <c r="P71" s="10"/>
      <c r="Q71" s="10">
        <v>8205978</v>
      </c>
      <c r="R71" s="10">
        <v>16781.1411042945</v>
      </c>
      <c r="S71" s="183">
        <v>142939.19</v>
      </c>
      <c r="T71" s="184">
        <v>292.30918200409002</v>
      </c>
      <c r="U71" s="39">
        <v>2</v>
      </c>
      <c r="V71" s="10"/>
      <c r="W71" s="10">
        <v>18569</v>
      </c>
      <c r="X71" s="10">
        <f t="shared" ref="X71:X72" si="198">IFERROR(W71/(U71+V71),0)</f>
        <v>9284.5</v>
      </c>
      <c r="Y71" s="183">
        <v>220.94</v>
      </c>
      <c r="Z71" s="184">
        <f t="shared" ref="Z71:Z74" si="199">IFERROR(Y71/(U71+V71),0)</f>
        <v>110.47</v>
      </c>
      <c r="AA71" s="39">
        <v>9</v>
      </c>
      <c r="AB71" s="10"/>
      <c r="AC71" s="10">
        <v>47856</v>
      </c>
      <c r="AD71" s="10">
        <f t="shared" ref="AD71:AD73" si="200">IFERROR(AC71/(AA71+AB71),0)</f>
        <v>5317.333333333333</v>
      </c>
      <c r="AE71" s="183">
        <v>472.01</v>
      </c>
      <c r="AF71" s="184">
        <f t="shared" ref="AF71:AF74" si="201">IFERROR(AE71/(AA71+AB71),0)</f>
        <v>52.445555555555558</v>
      </c>
      <c r="AG71" s="39">
        <v>2</v>
      </c>
      <c r="AH71" s="10"/>
      <c r="AI71" s="10">
        <v>3529</v>
      </c>
      <c r="AJ71" s="10">
        <f t="shared" ref="AJ71:AJ73" si="202">IFERROR(AI71/(AG71+AH71),0)</f>
        <v>1764.5</v>
      </c>
      <c r="AK71" s="183">
        <v>38.69</v>
      </c>
      <c r="AL71" s="184">
        <f t="shared" ref="AL71:AL74" si="203">IFERROR(AK71/(AG71+AH71),0)</f>
        <v>19.344999999999999</v>
      </c>
      <c r="AM71" s="39"/>
      <c r="AN71" s="10"/>
      <c r="AO71" s="10"/>
      <c r="AP71" s="10">
        <f t="shared" ref="AP71:AP73" si="204">IFERROR(AO71/(AM71+AN71),0)</f>
        <v>0</v>
      </c>
      <c r="AQ71" s="183"/>
      <c r="AR71" s="184">
        <f t="shared" si="109"/>
        <v>0</v>
      </c>
      <c r="AS71" s="39"/>
      <c r="AT71" s="10"/>
      <c r="AU71" s="10"/>
      <c r="AV71" s="10">
        <f t="shared" ref="AV71:AV73" si="205">IFERROR(AU71/(AS71+AT71),0)</f>
        <v>0</v>
      </c>
      <c r="AW71" s="183"/>
      <c r="AX71" s="184">
        <f t="shared" ref="AX71:AX74" si="206">IFERROR(AW71/(AS71+AT71),0)</f>
        <v>0</v>
      </c>
      <c r="AY71" s="39"/>
      <c r="AZ71" s="10"/>
      <c r="BA71" s="10"/>
      <c r="BB71" s="10">
        <f t="shared" ref="BB71:BB73" si="207">IFERROR(BA71/(AY71+AZ71),0)</f>
        <v>0</v>
      </c>
      <c r="BC71" s="183"/>
      <c r="BD71" s="184">
        <f t="shared" ref="BD71:BD74" si="208">IFERROR(BC71/(AY71+AZ71),0)</f>
        <v>0</v>
      </c>
      <c r="BE71" s="39"/>
      <c r="BF71" s="10"/>
      <c r="BG71" s="10"/>
      <c r="BH71" s="10">
        <f t="shared" ref="BH71:BH73" si="209">IFERROR(BG71/(BE71+BF71),0)</f>
        <v>0</v>
      </c>
      <c r="BI71" s="183"/>
      <c r="BJ71" s="184">
        <f t="shared" ref="BJ71:BJ74" si="210">IFERROR(BI71/(BE71+BF71),0)</f>
        <v>0</v>
      </c>
      <c r="BK71" s="39" cm="1">
        <f t="array" ref="BK71">SUM(_xlfn._xlws.FILTER($C71:$BJ71,$C$8:$BJ$8=BK$8))</f>
        <v>1129</v>
      </c>
      <c r="BL71" s="39" cm="1">
        <f t="array" ref="BL71">SUM(_xlfn._xlws.FILTER($C71:$BJ71,$C$8:$BJ$8=BL$8))</f>
        <v>0</v>
      </c>
      <c r="BM71" s="39" cm="1">
        <f t="array" ref="BM71">SUM(_xlfn._xlws.FILTER($C71:$BJ71,$C$8:$BJ$8=BM$8))</f>
        <v>15720222</v>
      </c>
      <c r="BN71" s="10">
        <f t="shared" ref="BN71:BN73" si="211">IFERROR(BM71/(BK71+BL71),0)</f>
        <v>13924.023029229407</v>
      </c>
      <c r="BO71" s="196" cm="1">
        <f t="array" ref="BO71">SUM(_xlfn._xlws.FILTER($C71:$BJ71,$C$8:$BJ$8=BO$8))</f>
        <v>237544.93000000002</v>
      </c>
      <c r="BP71" s="184">
        <f t="shared" ref="BP71:BP74" si="212">IFERROR(BO71/(BK71+BL71),0)</f>
        <v>210.40294951284324</v>
      </c>
    </row>
    <row r="72" spans="1:68" ht="19.5" customHeight="1" outlineLevel="1" x14ac:dyDescent="0.3">
      <c r="A72" s="154"/>
      <c r="B72" s="139" t="str">
        <v>CNG</v>
      </c>
      <c r="C72" s="39"/>
      <c r="D72" s="10"/>
      <c r="E72" s="10"/>
      <c r="F72" s="10">
        <f t="shared" si="194"/>
        <v>0</v>
      </c>
      <c r="G72" s="183"/>
      <c r="H72" s="184">
        <f t="shared" si="195"/>
        <v>0</v>
      </c>
      <c r="I72" s="39"/>
      <c r="J72" s="10"/>
      <c r="K72" s="10"/>
      <c r="L72" s="10">
        <f t="shared" si="196"/>
        <v>0</v>
      </c>
      <c r="M72" s="183"/>
      <c r="N72" s="184">
        <f t="shared" si="197"/>
        <v>0</v>
      </c>
      <c r="O72" s="39"/>
      <c r="P72" s="10"/>
      <c r="Q72" s="10"/>
      <c r="R72" s="10"/>
      <c r="S72" s="183"/>
      <c r="T72" s="184"/>
      <c r="U72" s="39"/>
      <c r="V72" s="10"/>
      <c r="W72" s="10"/>
      <c r="X72" s="10">
        <f t="shared" si="198"/>
        <v>0</v>
      </c>
      <c r="Y72" s="183"/>
      <c r="Z72" s="184">
        <f t="shared" si="199"/>
        <v>0</v>
      </c>
      <c r="AA72" s="39">
        <v>16</v>
      </c>
      <c r="AB72" s="10"/>
      <c r="AC72" s="10">
        <v>47140489</v>
      </c>
      <c r="AD72" s="10">
        <f t="shared" si="200"/>
        <v>2946280.5625</v>
      </c>
      <c r="AE72" s="183">
        <v>78757.14</v>
      </c>
      <c r="AF72" s="184">
        <f t="shared" si="201"/>
        <v>4922.32125</v>
      </c>
      <c r="AG72" s="39"/>
      <c r="AH72" s="10"/>
      <c r="AI72" s="10"/>
      <c r="AJ72" s="10">
        <f t="shared" si="202"/>
        <v>0</v>
      </c>
      <c r="AK72" s="183"/>
      <c r="AL72" s="184">
        <f t="shared" si="203"/>
        <v>0</v>
      </c>
      <c r="AM72" s="39"/>
      <c r="AN72" s="10"/>
      <c r="AO72" s="10"/>
      <c r="AP72" s="10">
        <f t="shared" si="204"/>
        <v>0</v>
      </c>
      <c r="AQ72" s="183"/>
      <c r="AR72" s="184">
        <f t="shared" si="109"/>
        <v>0</v>
      </c>
      <c r="AS72" s="39"/>
      <c r="AT72" s="10"/>
      <c r="AU72" s="10"/>
      <c r="AV72" s="10">
        <f t="shared" si="205"/>
        <v>0</v>
      </c>
      <c r="AW72" s="183"/>
      <c r="AX72" s="184">
        <f t="shared" si="206"/>
        <v>0</v>
      </c>
      <c r="AY72" s="39"/>
      <c r="AZ72" s="10"/>
      <c r="BA72" s="10"/>
      <c r="BB72" s="10">
        <f t="shared" si="207"/>
        <v>0</v>
      </c>
      <c r="BC72" s="183"/>
      <c r="BD72" s="184">
        <f t="shared" si="208"/>
        <v>0</v>
      </c>
      <c r="BE72" s="39"/>
      <c r="BF72" s="10"/>
      <c r="BG72" s="10"/>
      <c r="BH72" s="10">
        <f t="shared" si="209"/>
        <v>0</v>
      </c>
      <c r="BI72" s="183"/>
      <c r="BJ72" s="184">
        <f t="shared" si="210"/>
        <v>0</v>
      </c>
      <c r="BK72" s="39" cm="1">
        <f t="array" ref="BK72">SUM(_xlfn._xlws.FILTER($C72:$BJ72,$C$8:$BJ$8=BK$8))</f>
        <v>16</v>
      </c>
      <c r="BL72" s="39" cm="1">
        <f t="array" ref="BL72">SUM(_xlfn._xlws.FILTER($C72:$BJ72,$C$8:$BJ$8=BL$8))</f>
        <v>0</v>
      </c>
      <c r="BM72" s="39" cm="1">
        <f t="array" ref="BM72">SUM(_xlfn._xlws.FILTER($C72:$BJ72,$C$8:$BJ$8=BM$8))</f>
        <v>47140489</v>
      </c>
      <c r="BN72" s="10">
        <f t="shared" si="211"/>
        <v>2946280.5625</v>
      </c>
      <c r="BO72" s="196" cm="1">
        <f t="array" ref="BO72">SUM(_xlfn._xlws.FILTER($C72:$BJ72,$C$8:$BJ$8=BO$8))</f>
        <v>78757.14</v>
      </c>
      <c r="BP72" s="184">
        <f t="shared" si="212"/>
        <v>4922.32125</v>
      </c>
    </row>
    <row r="73" spans="1:68" ht="19.5" customHeight="1" outlineLevel="1" x14ac:dyDescent="0.3">
      <c r="A73" s="154"/>
      <c r="B73" s="139" t="str">
        <v>ΒΙΟΜΗΧΑΝΙΚΟΣ</v>
      </c>
      <c r="C73" s="39">
        <v>6</v>
      </c>
      <c r="D73" s="10"/>
      <c r="E73" s="10">
        <v>13426115</v>
      </c>
      <c r="F73" s="10">
        <f t="shared" si="194"/>
        <v>2237685.8333333335</v>
      </c>
      <c r="G73" s="183">
        <v>8235.2799999999988</v>
      </c>
      <c r="H73" s="184">
        <f t="shared" si="195"/>
        <v>1372.5466666666664</v>
      </c>
      <c r="I73" s="39">
        <v>7</v>
      </c>
      <c r="J73" s="10"/>
      <c r="K73" s="10">
        <v>6969741</v>
      </c>
      <c r="L73" s="10">
        <f t="shared" si="196"/>
        <v>995677.28571428568</v>
      </c>
      <c r="M73" s="183">
        <v>5371.3799999999992</v>
      </c>
      <c r="N73" s="184">
        <f t="shared" si="197"/>
        <v>767.33999999999992</v>
      </c>
      <c r="O73" s="39">
        <v>6</v>
      </c>
      <c r="P73" s="10"/>
      <c r="Q73" s="10">
        <v>16888564</v>
      </c>
      <c r="R73" s="10">
        <v>2814760.6666666698</v>
      </c>
      <c r="S73" s="183">
        <v>21759.54</v>
      </c>
      <c r="T73" s="184">
        <v>3626.59</v>
      </c>
      <c r="U73" s="39">
        <v>9</v>
      </c>
      <c r="V73" s="10"/>
      <c r="W73" s="39">
        <v>10009449</v>
      </c>
      <c r="X73" s="10">
        <f>IFERROR(#REF!/(W73+V73),0)</f>
        <v>0</v>
      </c>
      <c r="Y73" s="183">
        <v>28576.27</v>
      </c>
      <c r="Z73" s="184">
        <f>IFERROR(Y73/(W73+V73),0)</f>
        <v>2.8549293772314539E-3</v>
      </c>
      <c r="AA73" s="39"/>
      <c r="AB73" s="10"/>
      <c r="AC73" s="10"/>
      <c r="AD73" s="10">
        <f t="shared" si="200"/>
        <v>0</v>
      </c>
      <c r="AE73" s="183"/>
      <c r="AF73" s="184">
        <f t="shared" si="201"/>
        <v>0</v>
      </c>
      <c r="AG73" s="39">
        <v>7</v>
      </c>
      <c r="AH73" s="10"/>
      <c r="AI73" s="10">
        <v>45687390</v>
      </c>
      <c r="AJ73" s="10">
        <f t="shared" si="202"/>
        <v>6526770</v>
      </c>
      <c r="AK73" s="183">
        <v>81609</v>
      </c>
      <c r="AL73" s="184">
        <f t="shared" si="203"/>
        <v>11658.428571428571</v>
      </c>
      <c r="AM73" s="39"/>
      <c r="AN73" s="10"/>
      <c r="AO73" s="10"/>
      <c r="AP73" s="10">
        <f t="shared" si="204"/>
        <v>0</v>
      </c>
      <c r="AQ73" s="183"/>
      <c r="AR73" s="184">
        <f t="shared" ref="AR73:AR104" si="213">IFERROR(AQ73/(AM73+AN73),0)</f>
        <v>0</v>
      </c>
      <c r="AS73" s="39"/>
      <c r="AT73" s="10"/>
      <c r="AU73" s="10"/>
      <c r="AV73" s="10">
        <f t="shared" si="205"/>
        <v>0</v>
      </c>
      <c r="AW73" s="183"/>
      <c r="AX73" s="184">
        <f t="shared" si="206"/>
        <v>0</v>
      </c>
      <c r="AY73" s="39"/>
      <c r="AZ73" s="10"/>
      <c r="BA73" s="10"/>
      <c r="BB73" s="10">
        <f t="shared" si="207"/>
        <v>0</v>
      </c>
      <c r="BC73" s="183"/>
      <c r="BD73" s="184">
        <f t="shared" si="208"/>
        <v>0</v>
      </c>
      <c r="BE73" s="39"/>
      <c r="BF73" s="10"/>
      <c r="BG73" s="10"/>
      <c r="BH73" s="10">
        <f t="shared" si="209"/>
        <v>0</v>
      </c>
      <c r="BI73" s="183"/>
      <c r="BJ73" s="184">
        <f t="shared" si="210"/>
        <v>0</v>
      </c>
      <c r="BK73" s="39" cm="1">
        <f t="array" ref="BK73">SUM(_xlfn._xlws.FILTER($C73:$BJ73,$C$8:$BJ$8=BK$8))</f>
        <v>35</v>
      </c>
      <c r="BL73" s="39" cm="1">
        <f t="array" ref="BL73">SUM(_xlfn._xlws.FILTER($C73:$BJ73,$C$8:$BJ$8=BL$8))</f>
        <v>0</v>
      </c>
      <c r="BM73" s="39" cm="1">
        <f t="array" ref="BM73">SUM(_xlfn._xlws.FILTER($C73:$BJ73,$C$8:$BJ$8=BM$8))</f>
        <v>92981259</v>
      </c>
      <c r="BN73" s="10">
        <f t="shared" si="211"/>
        <v>2656607.4</v>
      </c>
      <c r="BO73" s="196" cm="1">
        <f t="array" ref="BO73">SUM(_xlfn._xlws.FILTER($C73:$BJ73,$C$8:$BJ$8=BO$8))</f>
        <v>145551.47</v>
      </c>
      <c r="BP73" s="184">
        <f t="shared" si="212"/>
        <v>4158.6134285714288</v>
      </c>
    </row>
    <row r="74" spans="1:68" ht="19.5" customHeight="1" outlineLevel="1" thickBot="1" x14ac:dyDescent="0.35">
      <c r="A74" s="155"/>
      <c r="B74" s="139" t="str">
        <v>ΚΛΙΜΑΤΙΣΜΟΣ / ΣΥΜΠΑΡΑΓΩΓΗ</v>
      </c>
      <c r="C74" s="147"/>
      <c r="D74" s="148"/>
      <c r="E74" s="157"/>
      <c r="F74" s="10">
        <f t="shared" si="194"/>
        <v>0</v>
      </c>
      <c r="G74" s="185"/>
      <c r="H74" s="184">
        <f t="shared" si="195"/>
        <v>0</v>
      </c>
      <c r="I74" s="147"/>
      <c r="J74" s="148"/>
      <c r="K74" s="157"/>
      <c r="L74" s="10">
        <f>IFERROR(K74/(I74+J74),0)</f>
        <v>0</v>
      </c>
      <c r="M74" s="183"/>
      <c r="N74" s="184">
        <f t="shared" si="197"/>
        <v>0</v>
      </c>
      <c r="O74" s="147">
        <v>3</v>
      </c>
      <c r="P74" s="148"/>
      <c r="Q74" s="157">
        <v>88715</v>
      </c>
      <c r="R74" s="10">
        <v>29571.666666666701</v>
      </c>
      <c r="S74" s="183">
        <v>349.09</v>
      </c>
      <c r="T74" s="184">
        <v>116.363333333333</v>
      </c>
      <c r="U74" s="147"/>
      <c r="V74" s="148"/>
      <c r="W74" s="157"/>
      <c r="X74" s="10">
        <f>IFERROR(W74/(U74+V74),0)</f>
        <v>0</v>
      </c>
      <c r="Y74" s="183"/>
      <c r="Z74" s="184">
        <f t="shared" si="199"/>
        <v>0</v>
      </c>
      <c r="AA74" s="147"/>
      <c r="AB74" s="148"/>
      <c r="AC74" s="157"/>
      <c r="AD74" s="10">
        <f>IFERROR(AC74/(AA74+AB74),0)</f>
        <v>0</v>
      </c>
      <c r="AE74" s="183"/>
      <c r="AF74" s="184">
        <f t="shared" si="201"/>
        <v>0</v>
      </c>
      <c r="AG74" s="147"/>
      <c r="AH74" s="148"/>
      <c r="AI74" s="157"/>
      <c r="AJ74" s="10">
        <f>IFERROR(AI74/(AG74+AH74),0)</f>
        <v>0</v>
      </c>
      <c r="AK74" s="183"/>
      <c r="AL74" s="184">
        <f t="shared" si="203"/>
        <v>0</v>
      </c>
      <c r="AM74" s="147"/>
      <c r="AN74" s="148"/>
      <c r="AO74" s="157"/>
      <c r="AP74" s="10">
        <f>IFERROR(AO74/(AM74+AN74),0)</f>
        <v>0</v>
      </c>
      <c r="AQ74" s="183"/>
      <c r="AR74" s="184">
        <f t="shared" si="213"/>
        <v>0</v>
      </c>
      <c r="AS74" s="147"/>
      <c r="AT74" s="148"/>
      <c r="AU74" s="157"/>
      <c r="AV74" s="10">
        <f>IFERROR(AU74/(AS74+AT74),0)</f>
        <v>0</v>
      </c>
      <c r="AW74" s="183"/>
      <c r="AX74" s="184">
        <f t="shared" si="206"/>
        <v>0</v>
      </c>
      <c r="AY74" s="147"/>
      <c r="AZ74" s="148"/>
      <c r="BA74" s="157"/>
      <c r="BB74" s="10">
        <f>IFERROR(BA74/(AY74+AZ74),0)</f>
        <v>0</v>
      </c>
      <c r="BC74" s="183"/>
      <c r="BD74" s="184">
        <f t="shared" si="208"/>
        <v>0</v>
      </c>
      <c r="BE74" s="147"/>
      <c r="BF74" s="148"/>
      <c r="BG74" s="157"/>
      <c r="BH74" s="10">
        <f>IFERROR(BG74/(BE74+BF74),0)</f>
        <v>0</v>
      </c>
      <c r="BI74" s="183"/>
      <c r="BJ74" s="184">
        <f t="shared" si="210"/>
        <v>0</v>
      </c>
      <c r="BK74" s="39" cm="1">
        <f t="array" ref="BK74">SUM(_xlfn._xlws.FILTER($C74:$BJ74,$C$8:$BJ$8=BK$8))</f>
        <v>3</v>
      </c>
      <c r="BL74" s="39" cm="1">
        <f t="array" ref="BL74">SUM(_xlfn._xlws.FILTER($C74:$BJ74,$C$8:$BJ$8=BL$8))</f>
        <v>0</v>
      </c>
      <c r="BM74" s="39" cm="1">
        <f t="array" ref="BM74">SUM(_xlfn._xlws.FILTER($C74:$BJ74,$C$8:$BJ$8=BM$8))</f>
        <v>88715</v>
      </c>
      <c r="BN74" s="10">
        <f>IFERROR(BM74/(BK74+BL74),0)</f>
        <v>29571.666666666668</v>
      </c>
      <c r="BO74" s="196" cm="1">
        <f t="array" ref="BO74">SUM(_xlfn._xlws.FILTER($C74:$BJ74,$C$8:$BJ$8=BO$8))</f>
        <v>349.09</v>
      </c>
      <c r="BP74" s="184">
        <f t="shared" si="212"/>
        <v>116.36333333333333</v>
      </c>
    </row>
    <row r="75" spans="1:68" ht="18" outlineLevel="1" x14ac:dyDescent="0.3">
      <c r="A75" s="153">
        <v>12</v>
      </c>
      <c r="B75" s="141" t="s">
        <v>42</v>
      </c>
      <c r="C75" s="121">
        <f>SUM(C76:C80)</f>
        <v>1</v>
      </c>
      <c r="D75" s="74">
        <f>SUM(D76:D80)</f>
        <v>0</v>
      </c>
      <c r="E75" s="74">
        <f>SUM(E76:E79)</f>
        <v>6218054</v>
      </c>
      <c r="F75" s="74">
        <f>IFERROR(E75/(C75+D75),0)</f>
        <v>6218054</v>
      </c>
      <c r="G75" s="181">
        <f>SUM(G76:G80)</f>
        <v>6400.2099999999991</v>
      </c>
      <c r="H75" s="182">
        <f>IFERROR(G75/(C75+D75),0)</f>
        <v>6400.2099999999991</v>
      </c>
      <c r="I75" s="121">
        <f>SUM(I76:I80)</f>
        <v>0</v>
      </c>
      <c r="J75" s="74">
        <f>SUM(J76:J80)</f>
        <v>0</v>
      </c>
      <c r="K75" s="74">
        <f>SUM(K76:K79)</f>
        <v>0</v>
      </c>
      <c r="L75" s="74">
        <f>IFERROR(K75/(I75+J75),0)</f>
        <v>0</v>
      </c>
      <c r="M75" s="181">
        <f>SUM(M76:M80)</f>
        <v>0</v>
      </c>
      <c r="N75" s="182">
        <f>IFERROR(M75/(I75+J75),0)</f>
        <v>0</v>
      </c>
      <c r="O75" s="121">
        <f>SUM(O76:O80)</f>
        <v>0</v>
      </c>
      <c r="P75" s="74">
        <f>SUM(P76:P80)</f>
        <v>0</v>
      </c>
      <c r="Q75" s="74">
        <f>SUM(Q76:Q80)</f>
        <v>0</v>
      </c>
      <c r="R75" s="74">
        <f>IFERROR(Q75/(O75+P75),0)</f>
        <v>0</v>
      </c>
      <c r="S75" s="181">
        <f>SUM(S76:S80)</f>
        <v>0</v>
      </c>
      <c r="T75" s="182">
        <f>IFERROR(S75/(O75+P75),0)</f>
        <v>0</v>
      </c>
      <c r="U75" s="121">
        <f>SUM(U76:U80)</f>
        <v>0</v>
      </c>
      <c r="V75" s="74">
        <f>SUM(V76:V80)</f>
        <v>0</v>
      </c>
      <c r="W75" s="74">
        <f>SUM(W76:W79)</f>
        <v>0</v>
      </c>
      <c r="X75" s="74">
        <f>IFERROR(W75/(U75+V75),0)</f>
        <v>0</v>
      </c>
      <c r="Y75" s="181">
        <f>SUM(Y76:Y80)</f>
        <v>0</v>
      </c>
      <c r="Z75" s="182">
        <f>IFERROR(Y75/(U75+V75),0)</f>
        <v>0</v>
      </c>
      <c r="AA75" s="121">
        <f>SUM(AA76:AA80)</f>
        <v>0</v>
      </c>
      <c r="AB75" s="74">
        <f>SUM(AB76:AB80)</f>
        <v>0</v>
      </c>
      <c r="AC75" s="74">
        <f>SUM(AC76:AC79)</f>
        <v>0</v>
      </c>
      <c r="AD75" s="74">
        <f>IFERROR(AC75/(AA75+AB75),0)</f>
        <v>0</v>
      </c>
      <c r="AE75" s="181">
        <f>SUM(AE76:AE80)</f>
        <v>0</v>
      </c>
      <c r="AF75" s="182">
        <f>IFERROR(AE75/(AA75+AB75),0)</f>
        <v>0</v>
      </c>
      <c r="AG75" s="121">
        <f>SUM(AG76:AG80)</f>
        <v>0</v>
      </c>
      <c r="AH75" s="74">
        <f>SUM(AH76:AH80)</f>
        <v>0</v>
      </c>
      <c r="AI75" s="74">
        <f>SUM(AI76:AI79)</f>
        <v>0</v>
      </c>
      <c r="AJ75" s="74">
        <f>IFERROR(AI75/(AG75+AH75),0)</f>
        <v>0</v>
      </c>
      <c r="AK75" s="181">
        <f>SUM(AK76:AK80)</f>
        <v>0</v>
      </c>
      <c r="AL75" s="182">
        <f>IFERROR(AK75/(AG75+AH75),0)</f>
        <v>0</v>
      </c>
      <c r="AM75" s="121">
        <f>SUM(AM76:AM80)</f>
        <v>0</v>
      </c>
      <c r="AN75" s="74">
        <f>SUM(AN76:AN80)</f>
        <v>0</v>
      </c>
      <c r="AO75" s="74">
        <f>SUM(AO76:AO79)</f>
        <v>0</v>
      </c>
      <c r="AP75" s="74">
        <f>IFERROR(AO75/(AM75+AN75),0)</f>
        <v>0</v>
      </c>
      <c r="AQ75" s="181">
        <f>SUM(AQ76:AQ80)</f>
        <v>0</v>
      </c>
      <c r="AR75" s="182">
        <f t="shared" si="213"/>
        <v>0</v>
      </c>
      <c r="AS75" s="121">
        <f>SUM(AS76:AS80)</f>
        <v>0</v>
      </c>
      <c r="AT75" s="74">
        <f>SUM(AT76:AT80)</f>
        <v>0</v>
      </c>
      <c r="AU75" s="74">
        <f>SUM(AU76:AU79)</f>
        <v>0</v>
      </c>
      <c r="AV75" s="74">
        <f>IFERROR(AU75/(AS75+AT75),0)</f>
        <v>0</v>
      </c>
      <c r="AW75" s="181">
        <f>SUM(AW76:AW80)</f>
        <v>0</v>
      </c>
      <c r="AX75" s="182">
        <f>IFERROR(AW75/(AS75+AT75),0)</f>
        <v>0</v>
      </c>
      <c r="AY75" s="121">
        <f>SUM(AY76:AY80)</f>
        <v>0</v>
      </c>
      <c r="AZ75" s="74">
        <f>SUM(AZ76:AZ80)</f>
        <v>0</v>
      </c>
      <c r="BA75" s="74">
        <f>SUM(BA76:BA79)</f>
        <v>0</v>
      </c>
      <c r="BB75" s="74">
        <f>IFERROR(BA75/(AY75+AZ75),0)</f>
        <v>0</v>
      </c>
      <c r="BC75" s="181">
        <f>SUM(BC76:BC80)</f>
        <v>0</v>
      </c>
      <c r="BD75" s="182">
        <f>IFERROR(BC75/(AY75+AZ75),0)</f>
        <v>0</v>
      </c>
      <c r="BE75" s="121">
        <f>SUM(BE76:BE80)</f>
        <v>0</v>
      </c>
      <c r="BF75" s="74">
        <f>SUM(BF76:BF80)</f>
        <v>0</v>
      </c>
      <c r="BG75" s="74">
        <f>SUM(BG76:BG79)</f>
        <v>0</v>
      </c>
      <c r="BH75" s="74">
        <f>IFERROR(BG75/(BE75+BF75),0)</f>
        <v>0</v>
      </c>
      <c r="BI75" s="181">
        <f>SUM(BI76:BI80)</f>
        <v>0</v>
      </c>
      <c r="BJ75" s="182">
        <f>IFERROR(BI75/(BE75+BF75),0)</f>
        <v>0</v>
      </c>
      <c r="BK75" s="121">
        <f>SUM(BK76:BK80)</f>
        <v>1</v>
      </c>
      <c r="BL75" s="74">
        <f>SUM(BL76:BL80)</f>
        <v>0</v>
      </c>
      <c r="BM75" s="74">
        <f>SUM(BM76:BM79)</f>
        <v>6218054</v>
      </c>
      <c r="BN75" s="74">
        <f>IFERROR(BM75/(BK75+BL75),0)</f>
        <v>6218054</v>
      </c>
      <c r="BO75" s="181">
        <f>SUM(BO76:BO80)</f>
        <v>6400.2099999999991</v>
      </c>
      <c r="BP75" s="182">
        <f>IFERROR(BO75/(BK75+BL75),0)</f>
        <v>6400.2099999999991</v>
      </c>
    </row>
    <row r="76" spans="1:68" ht="19.5" customHeight="1" outlineLevel="1" x14ac:dyDescent="0.3">
      <c r="A76" s="154"/>
      <c r="B76" s="139" t="str" cm="1">
        <f t="array" ref="B76:B80">$B$10:$B$14</f>
        <v>ΟΙΚΙΑΚΟΣ</v>
      </c>
      <c r="C76" s="39"/>
      <c r="D76" s="10"/>
      <c r="E76" s="10"/>
      <c r="F76" s="10">
        <f>IFERROR(E76/(C76+D76),0)</f>
        <v>0</v>
      </c>
      <c r="G76" s="183"/>
      <c r="H76" s="184">
        <f>IFERROR(G76/(C76+D76),0)</f>
        <v>0</v>
      </c>
      <c r="I76" s="39"/>
      <c r="J76" s="10"/>
      <c r="K76" s="10"/>
      <c r="L76" s="10">
        <f>IFERROR(K76/(I76+J76),0)</f>
        <v>0</v>
      </c>
      <c r="M76" s="183"/>
      <c r="N76" s="184">
        <f>IFERROR(M76/(I76+J76),0)</f>
        <v>0</v>
      </c>
      <c r="O76" s="39"/>
      <c r="P76" s="10"/>
      <c r="Q76" s="10"/>
      <c r="R76" s="10">
        <f>IFERROR(Q76/(O76+P76),0)</f>
        <v>0</v>
      </c>
      <c r="S76" s="183"/>
      <c r="T76" s="184">
        <f>IFERROR(S76/(O76+P76),0)</f>
        <v>0</v>
      </c>
      <c r="U76" s="39"/>
      <c r="V76" s="10"/>
      <c r="W76" s="10"/>
      <c r="X76" s="10">
        <f>IFERROR(W76/(U76+V76),0)</f>
        <v>0</v>
      </c>
      <c r="Y76" s="183"/>
      <c r="Z76" s="184">
        <f>IFERROR(Y76/(U76+V76),0)</f>
        <v>0</v>
      </c>
      <c r="AA76" s="39"/>
      <c r="AB76" s="10"/>
      <c r="AC76" s="10"/>
      <c r="AD76" s="10">
        <f>IFERROR(AC76/(AA76+AB76),0)</f>
        <v>0</v>
      </c>
      <c r="AE76" s="183"/>
      <c r="AF76" s="184">
        <f>IFERROR(AE76/(AA76+AB76),0)</f>
        <v>0</v>
      </c>
      <c r="AG76" s="39"/>
      <c r="AH76" s="10"/>
      <c r="AI76" s="10"/>
      <c r="AJ76" s="10">
        <f>IFERROR(AI76/(AG76+AH76),0)</f>
        <v>0</v>
      </c>
      <c r="AK76" s="183"/>
      <c r="AL76" s="184">
        <f>IFERROR(AK76/(AG76+AH76),0)</f>
        <v>0</v>
      </c>
      <c r="AM76" s="39"/>
      <c r="AN76" s="10"/>
      <c r="AO76" s="10"/>
      <c r="AP76" s="10">
        <f>IFERROR(AO76/(AM76+AN76),0)</f>
        <v>0</v>
      </c>
      <c r="AQ76" s="183"/>
      <c r="AR76" s="184">
        <f t="shared" si="213"/>
        <v>0</v>
      </c>
      <c r="AS76" s="39"/>
      <c r="AT76" s="10"/>
      <c r="AU76" s="10"/>
      <c r="AV76" s="10">
        <f>IFERROR(AU76/(AS76+AT76),0)</f>
        <v>0</v>
      </c>
      <c r="AW76" s="183"/>
      <c r="AX76" s="184">
        <f>IFERROR(AW76/(AS76+AT76),0)</f>
        <v>0</v>
      </c>
      <c r="AY76" s="39"/>
      <c r="AZ76" s="10"/>
      <c r="BA76" s="10"/>
      <c r="BB76" s="10">
        <f>IFERROR(BA76/(AY76+AZ76),0)</f>
        <v>0</v>
      </c>
      <c r="BC76" s="183"/>
      <c r="BD76" s="184">
        <f>IFERROR(BC76/(AY76+AZ76),0)</f>
        <v>0</v>
      </c>
      <c r="BE76" s="39"/>
      <c r="BF76" s="10"/>
      <c r="BG76" s="10"/>
      <c r="BH76" s="10">
        <f>IFERROR(BG76/(BE76+BF76),0)</f>
        <v>0</v>
      </c>
      <c r="BI76" s="183"/>
      <c r="BJ76" s="184">
        <f>IFERROR(BI76/(BE76+BF76),0)</f>
        <v>0</v>
      </c>
      <c r="BK76" s="39" cm="1">
        <f t="array" ref="BK76">SUM(_xlfn._xlws.FILTER($C76:$BJ76,$C$8:$BJ$8=BK$8))</f>
        <v>0</v>
      </c>
      <c r="BL76" s="39" cm="1">
        <f t="array" ref="BL76">SUM(_xlfn._xlws.FILTER($C76:$BJ76,$C$8:$BJ$8=BL$8))</f>
        <v>0</v>
      </c>
      <c r="BM76" s="39" cm="1">
        <f t="array" ref="BM76">SUM(_xlfn._xlws.FILTER($C76:$BJ76,$C$8:$BJ$8=BM$8))</f>
        <v>0</v>
      </c>
      <c r="BN76" s="10">
        <f>IFERROR(BM76/(BK76+BL76),0)</f>
        <v>0</v>
      </c>
      <c r="BO76" s="196" cm="1">
        <f t="array" ref="BO76">SUM(_xlfn._xlws.FILTER($C76:$BJ76,$C$8:$BJ$8=BO$8))</f>
        <v>0</v>
      </c>
      <c r="BP76" s="184">
        <f>IFERROR(BO76/(BK76+BL76),0)</f>
        <v>0</v>
      </c>
    </row>
    <row r="77" spans="1:68" ht="19.5" customHeight="1" outlineLevel="1" x14ac:dyDescent="0.3">
      <c r="A77" s="154"/>
      <c r="B77" s="139" t="str">
        <v>ΕΜΠΟΡΙΚΟΣ</v>
      </c>
      <c r="C77" s="39"/>
      <c r="D77" s="10"/>
      <c r="E77" s="10"/>
      <c r="F77" s="10">
        <f t="shared" ref="F77:F80" si="214">IFERROR(E77/(C77+D77),0)</f>
        <v>0</v>
      </c>
      <c r="G77" s="183"/>
      <c r="H77" s="184">
        <f t="shared" ref="H77:H80" si="215">IFERROR(G77/(C77+D77),0)</f>
        <v>0</v>
      </c>
      <c r="I77" s="39"/>
      <c r="J77" s="10"/>
      <c r="K77" s="10"/>
      <c r="L77" s="10">
        <f t="shared" ref="L77:L79" si="216">IFERROR(K77/(I77+J77),0)</f>
        <v>0</v>
      </c>
      <c r="M77" s="183"/>
      <c r="N77" s="184">
        <f t="shared" ref="N77:N80" si="217">IFERROR(M77/(I77+J77),0)</f>
        <v>0</v>
      </c>
      <c r="O77" s="39"/>
      <c r="P77" s="10"/>
      <c r="Q77" s="10"/>
      <c r="R77" s="10">
        <f t="shared" ref="R77:R79" si="218">IFERROR(Q77/(O77+P77),0)</f>
        <v>0</v>
      </c>
      <c r="S77" s="183"/>
      <c r="T77" s="184">
        <f t="shared" ref="T77:T80" si="219">IFERROR(S77/(O77+P77),0)</f>
        <v>0</v>
      </c>
      <c r="U77" s="39"/>
      <c r="V77" s="10"/>
      <c r="W77" s="10"/>
      <c r="X77" s="10">
        <f t="shared" ref="X77:X79" si="220">IFERROR(W77/(U77+V77),0)</f>
        <v>0</v>
      </c>
      <c r="Y77" s="183"/>
      <c r="Z77" s="184">
        <f t="shared" ref="Z77:Z80" si="221">IFERROR(Y77/(U77+V77),0)</f>
        <v>0</v>
      </c>
      <c r="AA77" s="39"/>
      <c r="AB77" s="10"/>
      <c r="AC77" s="10"/>
      <c r="AD77" s="10">
        <f t="shared" ref="AD77:AD79" si="222">IFERROR(AC77/(AA77+AB77),0)</f>
        <v>0</v>
      </c>
      <c r="AE77" s="183"/>
      <c r="AF77" s="184">
        <f t="shared" ref="AF77:AF80" si="223">IFERROR(AE77/(AA77+AB77),0)</f>
        <v>0</v>
      </c>
      <c r="AG77" s="39"/>
      <c r="AH77" s="10"/>
      <c r="AI77" s="10"/>
      <c r="AJ77" s="10">
        <f t="shared" ref="AJ77:AJ79" si="224">IFERROR(AI77/(AG77+AH77),0)</f>
        <v>0</v>
      </c>
      <c r="AK77" s="183"/>
      <c r="AL77" s="184">
        <f t="shared" ref="AL77:AL80" si="225">IFERROR(AK77/(AG77+AH77),0)</f>
        <v>0</v>
      </c>
      <c r="AM77" s="39"/>
      <c r="AN77" s="10"/>
      <c r="AO77" s="10"/>
      <c r="AP77" s="10">
        <f t="shared" ref="AP77:AP79" si="226">IFERROR(AO77/(AM77+AN77),0)</f>
        <v>0</v>
      </c>
      <c r="AQ77" s="183"/>
      <c r="AR77" s="184">
        <f t="shared" si="213"/>
        <v>0</v>
      </c>
      <c r="AS77" s="39"/>
      <c r="AT77" s="10"/>
      <c r="AU77" s="10"/>
      <c r="AV77" s="10">
        <f t="shared" ref="AV77:AV79" si="227">IFERROR(AU77/(AS77+AT77),0)</f>
        <v>0</v>
      </c>
      <c r="AW77" s="183"/>
      <c r="AX77" s="184">
        <f t="shared" ref="AX77:AX80" si="228">IFERROR(AW77/(AS77+AT77),0)</f>
        <v>0</v>
      </c>
      <c r="AY77" s="39"/>
      <c r="AZ77" s="10"/>
      <c r="BA77" s="10"/>
      <c r="BB77" s="10">
        <f t="shared" ref="BB77:BB79" si="229">IFERROR(BA77/(AY77+AZ77),0)</f>
        <v>0</v>
      </c>
      <c r="BC77" s="183"/>
      <c r="BD77" s="184">
        <f t="shared" ref="BD77:BD80" si="230">IFERROR(BC77/(AY77+AZ77),0)</f>
        <v>0</v>
      </c>
      <c r="BE77" s="39"/>
      <c r="BF77" s="10"/>
      <c r="BG77" s="10"/>
      <c r="BH77" s="10">
        <f t="shared" ref="BH77:BH79" si="231">IFERROR(BG77/(BE77+BF77),0)</f>
        <v>0</v>
      </c>
      <c r="BI77" s="183"/>
      <c r="BJ77" s="184">
        <f t="shared" ref="BJ77:BJ80" si="232">IFERROR(BI77/(BE77+BF77),0)</f>
        <v>0</v>
      </c>
      <c r="BK77" s="39" cm="1">
        <f t="array" ref="BK77">SUM(_xlfn._xlws.FILTER($C77:$BJ77,$C$8:$BJ$8=BK$8))</f>
        <v>0</v>
      </c>
      <c r="BL77" s="39" cm="1">
        <f t="array" ref="BL77">SUM(_xlfn._xlws.FILTER($C77:$BJ77,$C$8:$BJ$8=BL$8))</f>
        <v>0</v>
      </c>
      <c r="BM77" s="39" cm="1">
        <f t="array" ref="BM77">SUM(_xlfn._xlws.FILTER($C77:$BJ77,$C$8:$BJ$8=BM$8))</f>
        <v>0</v>
      </c>
      <c r="BN77" s="10">
        <f t="shared" ref="BN77:BN79" si="233">IFERROR(BM77/(BK77+BL77),0)</f>
        <v>0</v>
      </c>
      <c r="BO77" s="196" cm="1">
        <f t="array" ref="BO77">SUM(_xlfn._xlws.FILTER($C77:$BJ77,$C$8:$BJ$8=BO$8))</f>
        <v>0</v>
      </c>
      <c r="BP77" s="184">
        <f t="shared" ref="BP77:BP80" si="234">IFERROR(BO77/(BK77+BL77),0)</f>
        <v>0</v>
      </c>
    </row>
    <row r="78" spans="1:68" ht="19.5" customHeight="1" outlineLevel="1" x14ac:dyDescent="0.3">
      <c r="A78" s="154"/>
      <c r="B78" s="139" t="str">
        <v>CNG</v>
      </c>
      <c r="C78" s="39"/>
      <c r="D78" s="10"/>
      <c r="E78" s="10"/>
      <c r="F78" s="10">
        <f t="shared" si="214"/>
        <v>0</v>
      </c>
      <c r="G78" s="183"/>
      <c r="H78" s="184">
        <f t="shared" si="215"/>
        <v>0</v>
      </c>
      <c r="I78" s="39"/>
      <c r="J78" s="10"/>
      <c r="K78" s="10"/>
      <c r="L78" s="10">
        <f t="shared" si="216"/>
        <v>0</v>
      </c>
      <c r="M78" s="183"/>
      <c r="N78" s="184">
        <f t="shared" si="217"/>
        <v>0</v>
      </c>
      <c r="O78" s="39"/>
      <c r="P78" s="10"/>
      <c r="Q78" s="10"/>
      <c r="R78" s="10">
        <f t="shared" si="218"/>
        <v>0</v>
      </c>
      <c r="S78" s="183"/>
      <c r="T78" s="184">
        <f t="shared" si="219"/>
        <v>0</v>
      </c>
      <c r="U78" s="39"/>
      <c r="V78" s="10"/>
      <c r="W78" s="10"/>
      <c r="X78" s="10">
        <f t="shared" si="220"/>
        <v>0</v>
      </c>
      <c r="Y78" s="183"/>
      <c r="Z78" s="184">
        <f t="shared" si="221"/>
        <v>0</v>
      </c>
      <c r="AA78" s="39"/>
      <c r="AB78" s="10"/>
      <c r="AC78" s="10"/>
      <c r="AD78" s="10">
        <f t="shared" si="222"/>
        <v>0</v>
      </c>
      <c r="AE78" s="183"/>
      <c r="AF78" s="184">
        <f t="shared" si="223"/>
        <v>0</v>
      </c>
      <c r="AG78" s="39"/>
      <c r="AH78" s="10"/>
      <c r="AI78" s="10"/>
      <c r="AJ78" s="10">
        <f t="shared" si="224"/>
        <v>0</v>
      </c>
      <c r="AK78" s="183"/>
      <c r="AL78" s="184">
        <f t="shared" si="225"/>
        <v>0</v>
      </c>
      <c r="AM78" s="39"/>
      <c r="AN78" s="10"/>
      <c r="AO78" s="10"/>
      <c r="AP78" s="10">
        <f t="shared" si="226"/>
        <v>0</v>
      </c>
      <c r="AQ78" s="183"/>
      <c r="AR78" s="184">
        <f t="shared" si="213"/>
        <v>0</v>
      </c>
      <c r="AS78" s="39"/>
      <c r="AT78" s="10"/>
      <c r="AU78" s="10"/>
      <c r="AV78" s="10">
        <f t="shared" si="227"/>
        <v>0</v>
      </c>
      <c r="AW78" s="183"/>
      <c r="AX78" s="184">
        <f t="shared" si="228"/>
        <v>0</v>
      </c>
      <c r="AY78" s="39"/>
      <c r="AZ78" s="10"/>
      <c r="BA78" s="10"/>
      <c r="BB78" s="10">
        <f t="shared" si="229"/>
        <v>0</v>
      </c>
      <c r="BC78" s="183"/>
      <c r="BD78" s="184">
        <f t="shared" si="230"/>
        <v>0</v>
      </c>
      <c r="BE78" s="39"/>
      <c r="BF78" s="10"/>
      <c r="BG78" s="10"/>
      <c r="BH78" s="10">
        <f t="shared" si="231"/>
        <v>0</v>
      </c>
      <c r="BI78" s="183"/>
      <c r="BJ78" s="184">
        <f t="shared" si="232"/>
        <v>0</v>
      </c>
      <c r="BK78" s="39" cm="1">
        <f t="array" ref="BK78">SUM(_xlfn._xlws.FILTER($C78:$BJ78,$C$8:$BJ$8=BK$8))</f>
        <v>0</v>
      </c>
      <c r="BL78" s="39" cm="1">
        <f t="array" ref="BL78">SUM(_xlfn._xlws.FILTER($C78:$BJ78,$C$8:$BJ$8=BL$8))</f>
        <v>0</v>
      </c>
      <c r="BM78" s="39" cm="1">
        <f t="array" ref="BM78">SUM(_xlfn._xlws.FILTER($C78:$BJ78,$C$8:$BJ$8=BM$8))</f>
        <v>0</v>
      </c>
      <c r="BN78" s="10">
        <f t="shared" si="233"/>
        <v>0</v>
      </c>
      <c r="BO78" s="196" cm="1">
        <f t="array" ref="BO78">SUM(_xlfn._xlws.FILTER($C78:$BJ78,$C$8:$BJ$8=BO$8))</f>
        <v>0</v>
      </c>
      <c r="BP78" s="184">
        <f t="shared" si="234"/>
        <v>0</v>
      </c>
    </row>
    <row r="79" spans="1:68" ht="19.5" customHeight="1" outlineLevel="1" x14ac:dyDescent="0.3">
      <c r="A79" s="154"/>
      <c r="B79" s="139" t="str">
        <v>ΒΙΟΜΗΧΑΝΙΚΟΣ</v>
      </c>
      <c r="C79" s="39">
        <v>1</v>
      </c>
      <c r="D79" s="10"/>
      <c r="E79" s="10">
        <v>6218054</v>
      </c>
      <c r="F79" s="10">
        <f t="shared" si="214"/>
        <v>6218054</v>
      </c>
      <c r="G79" s="183">
        <v>6400.2099999999991</v>
      </c>
      <c r="H79" s="184">
        <f t="shared" si="215"/>
        <v>6400.2099999999991</v>
      </c>
      <c r="I79" s="39"/>
      <c r="J79" s="10"/>
      <c r="K79" s="10"/>
      <c r="L79" s="10">
        <f t="shared" si="216"/>
        <v>0</v>
      </c>
      <c r="M79" s="183"/>
      <c r="N79" s="184">
        <f t="shared" si="217"/>
        <v>0</v>
      </c>
      <c r="O79" s="39"/>
      <c r="P79" s="10"/>
      <c r="Q79" s="10"/>
      <c r="R79" s="10">
        <f t="shared" si="218"/>
        <v>0</v>
      </c>
      <c r="S79" s="183"/>
      <c r="T79" s="184">
        <f t="shared" si="219"/>
        <v>0</v>
      </c>
      <c r="U79" s="39"/>
      <c r="V79" s="10"/>
      <c r="W79" s="10"/>
      <c r="X79" s="10">
        <f t="shared" si="220"/>
        <v>0</v>
      </c>
      <c r="Y79" s="183"/>
      <c r="Z79" s="184">
        <f t="shared" si="221"/>
        <v>0</v>
      </c>
      <c r="AA79" s="39"/>
      <c r="AB79" s="10"/>
      <c r="AC79" s="10"/>
      <c r="AD79" s="10">
        <f t="shared" si="222"/>
        <v>0</v>
      </c>
      <c r="AE79" s="183"/>
      <c r="AF79" s="184">
        <f t="shared" si="223"/>
        <v>0</v>
      </c>
      <c r="AG79" s="39"/>
      <c r="AH79" s="10"/>
      <c r="AI79" s="10"/>
      <c r="AJ79" s="10">
        <f t="shared" si="224"/>
        <v>0</v>
      </c>
      <c r="AK79" s="183"/>
      <c r="AL79" s="184">
        <f t="shared" si="225"/>
        <v>0</v>
      </c>
      <c r="AM79" s="39"/>
      <c r="AN79" s="10"/>
      <c r="AO79" s="10"/>
      <c r="AP79" s="10">
        <f t="shared" si="226"/>
        <v>0</v>
      </c>
      <c r="AQ79" s="183"/>
      <c r="AR79" s="184">
        <f t="shared" si="213"/>
        <v>0</v>
      </c>
      <c r="AS79" s="39"/>
      <c r="AT79" s="10"/>
      <c r="AU79" s="10"/>
      <c r="AV79" s="10">
        <f t="shared" si="227"/>
        <v>0</v>
      </c>
      <c r="AW79" s="183"/>
      <c r="AX79" s="184">
        <f t="shared" si="228"/>
        <v>0</v>
      </c>
      <c r="AY79" s="39"/>
      <c r="AZ79" s="10"/>
      <c r="BA79" s="10"/>
      <c r="BB79" s="10">
        <f t="shared" si="229"/>
        <v>0</v>
      </c>
      <c r="BC79" s="183"/>
      <c r="BD79" s="184">
        <f t="shared" si="230"/>
        <v>0</v>
      </c>
      <c r="BE79" s="39"/>
      <c r="BF79" s="10"/>
      <c r="BG79" s="10"/>
      <c r="BH79" s="10">
        <f t="shared" si="231"/>
        <v>0</v>
      </c>
      <c r="BI79" s="183"/>
      <c r="BJ79" s="184">
        <f t="shared" si="232"/>
        <v>0</v>
      </c>
      <c r="BK79" s="39" cm="1">
        <f t="array" ref="BK79">SUM(_xlfn._xlws.FILTER($C79:$BJ79,$C$8:$BJ$8=BK$8))</f>
        <v>1</v>
      </c>
      <c r="BL79" s="39" cm="1">
        <f t="array" ref="BL79">SUM(_xlfn._xlws.FILTER($C79:$BJ79,$C$8:$BJ$8=BL$8))</f>
        <v>0</v>
      </c>
      <c r="BM79" s="39" cm="1">
        <f t="array" ref="BM79">SUM(_xlfn._xlws.FILTER($C79:$BJ79,$C$8:$BJ$8=BM$8))</f>
        <v>6218054</v>
      </c>
      <c r="BN79" s="10">
        <f t="shared" si="233"/>
        <v>6218054</v>
      </c>
      <c r="BO79" s="196" cm="1">
        <f t="array" ref="BO79">SUM(_xlfn._xlws.FILTER($C79:$BJ79,$C$8:$BJ$8=BO$8))</f>
        <v>6400.2099999999991</v>
      </c>
      <c r="BP79" s="184">
        <f t="shared" si="234"/>
        <v>6400.2099999999991</v>
      </c>
    </row>
    <row r="80" spans="1:68" ht="19.5" customHeight="1" outlineLevel="1" thickBot="1" x14ac:dyDescent="0.35">
      <c r="A80" s="155"/>
      <c r="B80" s="139" t="str">
        <v>ΚΛΙΜΑΤΙΣΜΟΣ / ΣΥΜΠΑΡΑΓΩΓΗ</v>
      </c>
      <c r="C80" s="147"/>
      <c r="D80" s="148"/>
      <c r="E80" s="157"/>
      <c r="F80" s="10">
        <f t="shared" si="214"/>
        <v>0</v>
      </c>
      <c r="G80" s="185"/>
      <c r="H80" s="184">
        <f t="shared" si="215"/>
        <v>0</v>
      </c>
      <c r="I80" s="147"/>
      <c r="J80" s="148"/>
      <c r="K80" s="157"/>
      <c r="L80" s="10">
        <f>IFERROR(K80/(I80+J80),0)</f>
        <v>0</v>
      </c>
      <c r="M80" s="183"/>
      <c r="N80" s="184">
        <f t="shared" si="217"/>
        <v>0</v>
      </c>
      <c r="O80" s="147"/>
      <c r="P80" s="148"/>
      <c r="Q80" s="157"/>
      <c r="R80" s="10">
        <f>IFERROR(Q80/(O80+P80),0)</f>
        <v>0</v>
      </c>
      <c r="S80" s="183"/>
      <c r="T80" s="184">
        <f t="shared" si="219"/>
        <v>0</v>
      </c>
      <c r="U80" s="147"/>
      <c r="V80" s="148"/>
      <c r="W80" s="157"/>
      <c r="X80" s="10">
        <f>IFERROR(W80/(U80+V80),0)</f>
        <v>0</v>
      </c>
      <c r="Y80" s="183"/>
      <c r="Z80" s="184">
        <f t="shared" si="221"/>
        <v>0</v>
      </c>
      <c r="AA80" s="147"/>
      <c r="AB80" s="148"/>
      <c r="AC80" s="157"/>
      <c r="AD80" s="10">
        <f>IFERROR(AC80/(AA80+AB80),0)</f>
        <v>0</v>
      </c>
      <c r="AE80" s="183"/>
      <c r="AF80" s="184">
        <f t="shared" si="223"/>
        <v>0</v>
      </c>
      <c r="AG80" s="147"/>
      <c r="AH80" s="148"/>
      <c r="AI80" s="157"/>
      <c r="AJ80" s="10">
        <f>IFERROR(AI80/(AG80+AH80),0)</f>
        <v>0</v>
      </c>
      <c r="AK80" s="183"/>
      <c r="AL80" s="184">
        <f t="shared" si="225"/>
        <v>0</v>
      </c>
      <c r="AM80" s="147"/>
      <c r="AN80" s="148"/>
      <c r="AO80" s="157"/>
      <c r="AP80" s="10">
        <f>IFERROR(AO80/(AM80+AN80),0)</f>
        <v>0</v>
      </c>
      <c r="AQ80" s="183"/>
      <c r="AR80" s="184">
        <f t="shared" si="213"/>
        <v>0</v>
      </c>
      <c r="AS80" s="147"/>
      <c r="AT80" s="148"/>
      <c r="AU80" s="157"/>
      <c r="AV80" s="10">
        <f>IFERROR(AU80/(AS80+AT80),0)</f>
        <v>0</v>
      </c>
      <c r="AW80" s="183"/>
      <c r="AX80" s="184">
        <f t="shared" si="228"/>
        <v>0</v>
      </c>
      <c r="AY80" s="147"/>
      <c r="AZ80" s="148"/>
      <c r="BA80" s="157"/>
      <c r="BB80" s="10">
        <f>IFERROR(BA80/(AY80+AZ80),0)</f>
        <v>0</v>
      </c>
      <c r="BC80" s="183"/>
      <c r="BD80" s="184">
        <f t="shared" si="230"/>
        <v>0</v>
      </c>
      <c r="BE80" s="147"/>
      <c r="BF80" s="148"/>
      <c r="BG80" s="157"/>
      <c r="BH80" s="10">
        <f>IFERROR(BG80/(BE80+BF80),0)</f>
        <v>0</v>
      </c>
      <c r="BI80" s="183"/>
      <c r="BJ80" s="184">
        <f t="shared" si="232"/>
        <v>0</v>
      </c>
      <c r="BK80" s="39" cm="1">
        <f t="array" ref="BK80">SUM(_xlfn._xlws.FILTER($C80:$BJ80,$C$8:$BJ$8=BK$8))</f>
        <v>0</v>
      </c>
      <c r="BL80" s="39" cm="1">
        <f t="array" ref="BL80">SUM(_xlfn._xlws.FILTER($C80:$BJ80,$C$8:$BJ$8=BL$8))</f>
        <v>0</v>
      </c>
      <c r="BM80" s="39" cm="1">
        <f t="array" ref="BM80">SUM(_xlfn._xlws.FILTER($C80:$BJ80,$C$8:$BJ$8=BM$8))</f>
        <v>0</v>
      </c>
      <c r="BN80" s="10">
        <f>IFERROR(BM80/(BK80+BL80),0)</f>
        <v>0</v>
      </c>
      <c r="BO80" s="196" cm="1">
        <f t="array" ref="BO80">SUM(_xlfn._xlws.FILTER($C80:$BJ80,$C$8:$BJ$8=BO$8))</f>
        <v>0</v>
      </c>
      <c r="BP80" s="184">
        <f t="shared" si="234"/>
        <v>0</v>
      </c>
    </row>
    <row r="81" spans="1:68" ht="18" outlineLevel="1" x14ac:dyDescent="0.3">
      <c r="A81" s="153">
        <v>13</v>
      </c>
      <c r="B81" s="141" t="s">
        <v>43</v>
      </c>
      <c r="C81" s="121">
        <f>SUM(C82:C86)</f>
        <v>12176</v>
      </c>
      <c r="D81" s="74">
        <f>SUM(D82:D86)</f>
        <v>0</v>
      </c>
      <c r="E81" s="74">
        <f>SUM(E82:E85)</f>
        <v>25521003</v>
      </c>
      <c r="F81" s="74">
        <f>IFERROR(E81/(C81+D81),0)</f>
        <v>2096.008787779238</v>
      </c>
      <c r="G81" s="181">
        <f>SUM(G82:G86)</f>
        <v>319351.33</v>
      </c>
      <c r="H81" s="182">
        <f>IFERROR(G81/(C81+D81),0)</f>
        <v>26.227934461235218</v>
      </c>
      <c r="I81" s="121">
        <f>SUM(I82:I86)</f>
        <v>5785</v>
      </c>
      <c r="J81" s="74">
        <f>SUM(J82:J86)</f>
        <v>0</v>
      </c>
      <c r="K81" s="74">
        <f>SUM(K82:K85)</f>
        <v>12210572</v>
      </c>
      <c r="L81" s="74">
        <f>IFERROR(K81/(I81+J81),0)</f>
        <v>2110.7298184961105</v>
      </c>
      <c r="M81" s="181">
        <f>SUM(M82:M86)</f>
        <v>164236.01999999999</v>
      </c>
      <c r="N81" s="182">
        <f>IFERROR(M81/(I81+J81),0)</f>
        <v>28.389977528089887</v>
      </c>
      <c r="O81" s="121">
        <f>SUM(O82:O86)</f>
        <v>9675</v>
      </c>
      <c r="P81" s="74">
        <f>SUM(P82:P86)</f>
        <v>0</v>
      </c>
      <c r="Q81" s="74">
        <f>SUM(Q82:Q86)</f>
        <v>21083521</v>
      </c>
      <c r="R81" s="74">
        <f>IFERROR(Q81/(O81+P81),0)</f>
        <v>2179.1752971576229</v>
      </c>
      <c r="S81" s="181">
        <f>SUM(S82:S86)</f>
        <v>382894.17</v>
      </c>
      <c r="T81" s="182">
        <f>IFERROR(S81/(O81+P81),0)</f>
        <v>39.575624806201546</v>
      </c>
      <c r="U81" s="121">
        <f>SUM(U82:U86)</f>
        <v>34</v>
      </c>
      <c r="V81" s="74">
        <f>SUM(V82:V86)</f>
        <v>0</v>
      </c>
      <c r="W81" s="74">
        <f>SUM(W82:W85)</f>
        <v>239760</v>
      </c>
      <c r="X81" s="74">
        <f>IFERROR(W81/(U81+V81),0)</f>
        <v>7051.7647058823532</v>
      </c>
      <c r="Y81" s="181">
        <f>SUM(Y82:Y86)</f>
        <v>2114.15</v>
      </c>
      <c r="Z81" s="182">
        <f>IFERROR(Y81/(U81+V81),0)</f>
        <v>62.180882352941182</v>
      </c>
      <c r="AA81" s="121">
        <f>SUM(AA82:AA86)</f>
        <v>132</v>
      </c>
      <c r="AB81" s="74">
        <f>SUM(AB82:AB86)</f>
        <v>0</v>
      </c>
      <c r="AC81" s="74">
        <f>SUM(AC82:AC85)</f>
        <v>837667</v>
      </c>
      <c r="AD81" s="74">
        <f>IFERROR(AC81/(AA81+AB81),0)</f>
        <v>6345.962121212121</v>
      </c>
      <c r="AE81" s="181">
        <f>SUM(AE82:AE86)</f>
        <v>7058.1500000000005</v>
      </c>
      <c r="AF81" s="182">
        <f>IFERROR(AE81/(AA81+AB81),0)</f>
        <v>53.470833333333339</v>
      </c>
      <c r="AG81" s="121">
        <f>SUM(AG82:AG86)</f>
        <v>82</v>
      </c>
      <c r="AH81" s="74">
        <f>SUM(AH82:AH86)</f>
        <v>0</v>
      </c>
      <c r="AI81" s="74">
        <f>SUM(AI82:AI85)</f>
        <v>3289107</v>
      </c>
      <c r="AJ81" s="74">
        <f>IFERROR(AI81/(AG81+AH81),0)</f>
        <v>40111.060975609755</v>
      </c>
      <c r="AK81" s="181">
        <f>SUM(AK82:AK86)</f>
        <v>10021.280000000001</v>
      </c>
      <c r="AL81" s="182">
        <f>IFERROR(AK81/(AG81+AH81),0)</f>
        <v>122.21073170731708</v>
      </c>
      <c r="AM81" s="121">
        <f>SUM(AM82:AM86)</f>
        <v>0</v>
      </c>
      <c r="AN81" s="74">
        <f>SUM(AN82:AN86)</f>
        <v>0</v>
      </c>
      <c r="AO81" s="74">
        <f>SUM(AO82:AO85)</f>
        <v>0</v>
      </c>
      <c r="AP81" s="74">
        <f>IFERROR(AO81/(AM81+AN81),0)</f>
        <v>0</v>
      </c>
      <c r="AQ81" s="181">
        <f>SUM(AQ82:AQ86)</f>
        <v>0</v>
      </c>
      <c r="AR81" s="182">
        <f t="shared" si="213"/>
        <v>0</v>
      </c>
      <c r="AS81" s="121">
        <f>SUM(AS82:AS86)</f>
        <v>0</v>
      </c>
      <c r="AT81" s="74">
        <f>SUM(AT82:AT86)</f>
        <v>0</v>
      </c>
      <c r="AU81" s="74">
        <f>SUM(AU82:AU85)</f>
        <v>0</v>
      </c>
      <c r="AV81" s="74">
        <f>IFERROR(AU81/(AS81+AT81),0)</f>
        <v>0</v>
      </c>
      <c r="AW81" s="181">
        <f>SUM(AW82:AW86)</f>
        <v>0</v>
      </c>
      <c r="AX81" s="182">
        <f>IFERROR(AW81/(AS81+AT81),0)</f>
        <v>0</v>
      </c>
      <c r="AY81" s="121">
        <f>SUM(AY82:AY86)</f>
        <v>0</v>
      </c>
      <c r="AZ81" s="74">
        <f>SUM(AZ82:AZ86)</f>
        <v>0</v>
      </c>
      <c r="BA81" s="74">
        <f>SUM(BA82:BA85)</f>
        <v>0</v>
      </c>
      <c r="BB81" s="74">
        <f>IFERROR(BA81/(AY81+AZ81),0)</f>
        <v>0</v>
      </c>
      <c r="BC81" s="181">
        <f>SUM(BC82:BC86)</f>
        <v>0</v>
      </c>
      <c r="BD81" s="182">
        <f>IFERROR(BC81/(AY81+AZ81),0)</f>
        <v>0</v>
      </c>
      <c r="BE81" s="121">
        <f>SUM(BE82:BE86)</f>
        <v>0</v>
      </c>
      <c r="BF81" s="74">
        <f>SUM(BF82:BF86)</f>
        <v>0</v>
      </c>
      <c r="BG81" s="74">
        <f>SUM(BG82:BG85)</f>
        <v>0</v>
      </c>
      <c r="BH81" s="74">
        <f>IFERROR(BG81/(BE81+BF81),0)</f>
        <v>0</v>
      </c>
      <c r="BI81" s="181">
        <f>SUM(BI82:BI86)</f>
        <v>0</v>
      </c>
      <c r="BJ81" s="182">
        <f>IFERROR(BI81/(BE81+BF81),0)</f>
        <v>0</v>
      </c>
      <c r="BK81" s="121">
        <f>SUM(BK82:BK86)</f>
        <v>27884</v>
      </c>
      <c r="BL81" s="74">
        <f>SUM(BL82:BL86)</f>
        <v>0</v>
      </c>
      <c r="BM81" s="74">
        <f>SUM(BM82:BM85)</f>
        <v>63181630</v>
      </c>
      <c r="BN81" s="74">
        <f>IFERROR(BM81/(BK81+BL81),0)</f>
        <v>2265.8739779084781</v>
      </c>
      <c r="BO81" s="181">
        <f>SUM(BO82:BO86)</f>
        <v>885675.09999999986</v>
      </c>
      <c r="BP81" s="182">
        <f>IFERROR(BO81/(BK81+BL81),0)</f>
        <v>31.762842490317023</v>
      </c>
    </row>
    <row r="82" spans="1:68" ht="19.5" customHeight="1" outlineLevel="1" x14ac:dyDescent="0.3">
      <c r="A82" s="154"/>
      <c r="B82" s="139" t="str" cm="1">
        <f t="array" ref="B82:B86">$B$10:$B$14</f>
        <v>ΟΙΚΙΑΚΟΣ</v>
      </c>
      <c r="C82" s="39">
        <v>11958</v>
      </c>
      <c r="D82" s="10"/>
      <c r="E82" s="10">
        <v>23157716</v>
      </c>
      <c r="F82" s="10">
        <f>IFERROR(E82/(C82+D82),0)</f>
        <v>1936.5877236996153</v>
      </c>
      <c r="G82" s="183">
        <v>303372.96000000002</v>
      </c>
      <c r="H82" s="184">
        <f>IFERROR(G82/(C82+D82),0)</f>
        <v>25.369874560963375</v>
      </c>
      <c r="I82" s="39">
        <v>5657</v>
      </c>
      <c r="J82" s="10"/>
      <c r="K82" s="10">
        <v>11611633</v>
      </c>
      <c r="L82" s="10">
        <f>IFERROR(K82/(I82+J82),0)</f>
        <v>2052.613222556125</v>
      </c>
      <c r="M82" s="183">
        <v>156193.44</v>
      </c>
      <c r="N82" s="184">
        <f>IFERROR(M82/(I82+J82),0)</f>
        <v>27.610648753756408</v>
      </c>
      <c r="O82" s="39">
        <v>9398</v>
      </c>
      <c r="P82" s="10"/>
      <c r="Q82" s="10">
        <v>18729090</v>
      </c>
      <c r="R82" s="10">
        <v>1992.8804000851201</v>
      </c>
      <c r="S82" s="183">
        <v>340220.86</v>
      </c>
      <c r="T82" s="184">
        <v>36.201410938497602</v>
      </c>
      <c r="U82" s="39">
        <v>33</v>
      </c>
      <c r="V82" s="10"/>
      <c r="W82" s="10">
        <v>53468</v>
      </c>
      <c r="X82" s="10">
        <f>IFERROR(W82/(U82+V82),0)</f>
        <v>1620.2424242424242</v>
      </c>
      <c r="Y82" s="183">
        <v>1428.07</v>
      </c>
      <c r="Z82" s="184">
        <f>IFERROR(Y82/(U82+V82),0)</f>
        <v>43.274848484848484</v>
      </c>
      <c r="AA82" s="39">
        <v>128</v>
      </c>
      <c r="AB82" s="10"/>
      <c r="AC82" s="10">
        <v>251774</v>
      </c>
      <c r="AD82" s="10">
        <f>IFERROR(AC82/(AA82+AB82),0)</f>
        <v>1966.984375</v>
      </c>
      <c r="AE82" s="183">
        <v>5616.64</v>
      </c>
      <c r="AF82" s="184">
        <f>IFERROR(AE82/(AA82+AB82),0)</f>
        <v>43.88</v>
      </c>
      <c r="AG82" s="39">
        <v>79</v>
      </c>
      <c r="AH82" s="10"/>
      <c r="AI82" s="10">
        <v>148150</v>
      </c>
      <c r="AJ82" s="10">
        <f>IFERROR(AI82/(AG82+AH82),0)</f>
        <v>1875.3164556962026</v>
      </c>
      <c r="AK82" s="183">
        <v>2858.57</v>
      </c>
      <c r="AL82" s="184">
        <f>IFERROR(AK82/(AG82+AH82),0)</f>
        <v>36.184430379746836</v>
      </c>
      <c r="AM82" s="39"/>
      <c r="AN82" s="10"/>
      <c r="AO82" s="10"/>
      <c r="AP82" s="10">
        <f>IFERROR(AO82/(AM82+AN82),0)</f>
        <v>0</v>
      </c>
      <c r="AQ82" s="183"/>
      <c r="AR82" s="184">
        <f t="shared" si="213"/>
        <v>0</v>
      </c>
      <c r="AS82" s="39"/>
      <c r="AT82" s="10"/>
      <c r="AU82" s="10"/>
      <c r="AV82" s="10">
        <f>IFERROR(AU82/(AS82+AT82),0)</f>
        <v>0</v>
      </c>
      <c r="AW82" s="183"/>
      <c r="AX82" s="184">
        <f>IFERROR(AW82/(AS82+AT82),0)</f>
        <v>0</v>
      </c>
      <c r="AY82" s="39"/>
      <c r="AZ82" s="10"/>
      <c r="BA82" s="10"/>
      <c r="BB82" s="10">
        <f>IFERROR(BA82/(AY82+AZ82),0)</f>
        <v>0</v>
      </c>
      <c r="BC82" s="183"/>
      <c r="BD82" s="184">
        <f>IFERROR(BC82/(AY82+AZ82),0)</f>
        <v>0</v>
      </c>
      <c r="BE82" s="39"/>
      <c r="BF82" s="10"/>
      <c r="BG82" s="10"/>
      <c r="BH82" s="10">
        <f>IFERROR(BG82/(BE82+BF82),0)</f>
        <v>0</v>
      </c>
      <c r="BI82" s="183"/>
      <c r="BJ82" s="184">
        <f>IFERROR(BI82/(BE82+BF82),0)</f>
        <v>0</v>
      </c>
      <c r="BK82" s="39" cm="1">
        <f t="array" ref="BK82">SUM(_xlfn._xlws.FILTER($C82:$BJ82,$C$8:$BJ$8=BK$8))</f>
        <v>27253</v>
      </c>
      <c r="BL82" s="39" cm="1">
        <f t="array" ref="BL82">SUM(_xlfn._xlws.FILTER($C82:$BJ82,$C$8:$BJ$8=BL$8))</f>
        <v>0</v>
      </c>
      <c r="BM82" s="39" cm="1">
        <f t="array" ref="BM82">SUM(_xlfn._xlws.FILTER($C82:$BJ82,$C$8:$BJ$8=BM$8))</f>
        <v>53951831</v>
      </c>
      <c r="BN82" s="10">
        <f>IFERROR(BM82/(BK82+BL82),0)</f>
        <v>1979.6657615675338</v>
      </c>
      <c r="BO82" s="196" cm="1">
        <f t="array" ref="BO82">SUM(_xlfn._xlws.FILTER($C82:$BJ82,$C$8:$BJ$8=BO$8))</f>
        <v>809690.53999999992</v>
      </c>
      <c r="BP82" s="184">
        <f>IFERROR(BO82/(BK82+BL82),0)</f>
        <v>29.710143470443619</v>
      </c>
    </row>
    <row r="83" spans="1:68" ht="19.5" customHeight="1" outlineLevel="1" x14ac:dyDescent="0.3">
      <c r="A83" s="154"/>
      <c r="B83" s="139" t="str">
        <v>ΕΜΠΟΡΙΚΟΣ</v>
      </c>
      <c r="C83" s="39">
        <v>217</v>
      </c>
      <c r="D83" s="10"/>
      <c r="E83" s="10">
        <v>1145942</v>
      </c>
      <c r="F83" s="10">
        <f t="shared" ref="F83:F86" si="235">IFERROR(E83/(C83+D83),0)</f>
        <v>5280.8387096774195</v>
      </c>
      <c r="G83" s="183">
        <v>14584.490000000002</v>
      </c>
      <c r="H83" s="184">
        <f t="shared" ref="H83:H86" si="236">IFERROR(G83/(C83+D83),0)</f>
        <v>67.209631336405536</v>
      </c>
      <c r="I83" s="39">
        <v>128</v>
      </c>
      <c r="J83" s="10"/>
      <c r="K83" s="10">
        <v>598939</v>
      </c>
      <c r="L83" s="10">
        <f t="shared" ref="L83:L85" si="237">IFERROR(K83/(I83+J83),0)</f>
        <v>4679.2109375</v>
      </c>
      <c r="M83" s="183">
        <v>8042.58</v>
      </c>
      <c r="N83" s="184">
        <f t="shared" ref="N83:N86" si="238">IFERROR(M83/(I83+J83),0)</f>
        <v>62.832656249999999</v>
      </c>
      <c r="O83" s="39">
        <v>277</v>
      </c>
      <c r="P83" s="10"/>
      <c r="Q83" s="10">
        <v>2354431</v>
      </c>
      <c r="R83" s="10">
        <v>8499.7509025270792</v>
      </c>
      <c r="S83" s="183">
        <v>42673.31</v>
      </c>
      <c r="T83" s="184">
        <v>154.05527075812299</v>
      </c>
      <c r="U83" s="39"/>
      <c r="V83" s="10"/>
      <c r="W83" s="10"/>
      <c r="X83" s="10">
        <f t="shared" ref="X83:X85" si="239">IFERROR(W83/(U83+V83),0)</f>
        <v>0</v>
      </c>
      <c r="Y83" s="183"/>
      <c r="Z83" s="184">
        <f t="shared" ref="Z83:Z86" si="240">IFERROR(Y83/(U83+V83),0)</f>
        <v>0</v>
      </c>
      <c r="AA83" s="39">
        <v>3</v>
      </c>
      <c r="AB83" s="10"/>
      <c r="AC83" s="10">
        <v>24189</v>
      </c>
      <c r="AD83" s="10">
        <f t="shared" ref="AD83:AD85" si="241">IFERROR(AC83/(AA83+AB83),0)</f>
        <v>8063</v>
      </c>
      <c r="AE83" s="183">
        <v>229.1</v>
      </c>
      <c r="AF83" s="184">
        <f t="shared" ref="AF83:AF86" si="242">IFERROR(AE83/(AA83+AB83),0)</f>
        <v>76.36666666666666</v>
      </c>
      <c r="AG83" s="39"/>
      <c r="AH83" s="10"/>
      <c r="AI83" s="10"/>
      <c r="AJ83" s="10">
        <f t="shared" ref="AJ83:AJ85" si="243">IFERROR(AI83/(AG83+AH83),0)</f>
        <v>0</v>
      </c>
      <c r="AK83" s="183"/>
      <c r="AL83" s="184">
        <f t="shared" ref="AL83:AL86" si="244">IFERROR(AK83/(AG83+AH83),0)</f>
        <v>0</v>
      </c>
      <c r="AM83" s="39"/>
      <c r="AN83" s="10"/>
      <c r="AO83" s="10"/>
      <c r="AP83" s="10">
        <f t="shared" ref="AP83:AP85" si="245">IFERROR(AO83/(AM83+AN83),0)</f>
        <v>0</v>
      </c>
      <c r="AQ83" s="183"/>
      <c r="AR83" s="184">
        <f t="shared" si="213"/>
        <v>0</v>
      </c>
      <c r="AS83" s="39"/>
      <c r="AT83" s="10"/>
      <c r="AU83" s="10"/>
      <c r="AV83" s="10">
        <f t="shared" ref="AV83:AV85" si="246">IFERROR(AU83/(AS83+AT83),0)</f>
        <v>0</v>
      </c>
      <c r="AW83" s="183"/>
      <c r="AX83" s="184">
        <f t="shared" ref="AX83:AX86" si="247">IFERROR(AW83/(AS83+AT83),0)</f>
        <v>0</v>
      </c>
      <c r="AY83" s="39"/>
      <c r="AZ83" s="10"/>
      <c r="BA83" s="10"/>
      <c r="BB83" s="10">
        <f t="shared" ref="BB83:BB85" si="248">IFERROR(BA83/(AY83+AZ83),0)</f>
        <v>0</v>
      </c>
      <c r="BC83" s="183"/>
      <c r="BD83" s="184">
        <f t="shared" ref="BD83:BD86" si="249">IFERROR(BC83/(AY83+AZ83),0)</f>
        <v>0</v>
      </c>
      <c r="BE83" s="39"/>
      <c r="BF83" s="10"/>
      <c r="BG83" s="10"/>
      <c r="BH83" s="10">
        <f t="shared" ref="BH83:BH85" si="250">IFERROR(BG83/(BE83+BF83),0)</f>
        <v>0</v>
      </c>
      <c r="BI83" s="183"/>
      <c r="BJ83" s="184">
        <f t="shared" ref="BJ83:BJ86" si="251">IFERROR(BI83/(BE83+BF83),0)</f>
        <v>0</v>
      </c>
      <c r="BK83" s="39" cm="1">
        <f t="array" ref="BK83">SUM(_xlfn._xlws.FILTER($C83:$BJ83,$C$8:$BJ$8=BK$8))</f>
        <v>625</v>
      </c>
      <c r="BL83" s="39" cm="1">
        <f t="array" ref="BL83">SUM(_xlfn._xlws.FILTER($C83:$BJ83,$C$8:$BJ$8=BL$8))</f>
        <v>0</v>
      </c>
      <c r="BM83" s="39" cm="1">
        <f t="array" ref="BM83">SUM(_xlfn._xlws.FILTER($C83:$BJ83,$C$8:$BJ$8=BM$8))</f>
        <v>4123501</v>
      </c>
      <c r="BN83" s="10">
        <f t="shared" ref="BN83:BN85" si="252">IFERROR(BM83/(BK83+BL83),0)</f>
        <v>6597.6016</v>
      </c>
      <c r="BO83" s="196" cm="1">
        <f t="array" ref="BO83">SUM(_xlfn._xlws.FILTER($C83:$BJ83,$C$8:$BJ$8=BO$8))</f>
        <v>65529.479999999996</v>
      </c>
      <c r="BP83" s="184">
        <f t="shared" ref="BP83:BP86" si="253">IFERROR(BO83/(BK83+BL83),0)</f>
        <v>104.847168</v>
      </c>
    </row>
    <row r="84" spans="1:68" ht="19.5" customHeight="1" outlineLevel="1" x14ac:dyDescent="0.3">
      <c r="A84" s="154"/>
      <c r="B84" s="139" t="str">
        <v>CNG</v>
      </c>
      <c r="C84" s="39"/>
      <c r="D84" s="10"/>
      <c r="E84" s="10"/>
      <c r="F84" s="10">
        <f t="shared" si="235"/>
        <v>0</v>
      </c>
      <c r="G84" s="183"/>
      <c r="H84" s="184">
        <f t="shared" si="236"/>
        <v>0</v>
      </c>
      <c r="I84" s="39"/>
      <c r="J84" s="10"/>
      <c r="K84" s="10"/>
      <c r="L84" s="10">
        <f t="shared" si="237"/>
        <v>0</v>
      </c>
      <c r="M84" s="183"/>
      <c r="N84" s="184">
        <f t="shared" si="238"/>
        <v>0</v>
      </c>
      <c r="O84" s="39"/>
      <c r="P84" s="10"/>
      <c r="Q84" s="10"/>
      <c r="R84" s="10"/>
      <c r="S84" s="183"/>
      <c r="T84" s="184"/>
      <c r="U84" s="39"/>
      <c r="V84" s="10"/>
      <c r="W84" s="10"/>
      <c r="X84" s="10">
        <f t="shared" si="239"/>
        <v>0</v>
      </c>
      <c r="Y84" s="183"/>
      <c r="Z84" s="184">
        <f t="shared" si="240"/>
        <v>0</v>
      </c>
      <c r="AA84" s="39"/>
      <c r="AB84" s="10"/>
      <c r="AC84" s="10"/>
      <c r="AD84" s="10">
        <f t="shared" si="241"/>
        <v>0</v>
      </c>
      <c r="AE84" s="183"/>
      <c r="AF84" s="184">
        <f t="shared" si="242"/>
        <v>0</v>
      </c>
      <c r="AG84" s="39"/>
      <c r="AH84" s="10"/>
      <c r="AI84" s="10"/>
      <c r="AJ84" s="10">
        <f t="shared" si="243"/>
        <v>0</v>
      </c>
      <c r="AK84" s="183"/>
      <c r="AL84" s="184">
        <f t="shared" si="244"/>
        <v>0</v>
      </c>
      <c r="AM84" s="39"/>
      <c r="AN84" s="10"/>
      <c r="AO84" s="10"/>
      <c r="AP84" s="10">
        <f t="shared" si="245"/>
        <v>0</v>
      </c>
      <c r="AQ84" s="183"/>
      <c r="AR84" s="184">
        <f t="shared" si="213"/>
        <v>0</v>
      </c>
      <c r="AS84" s="39"/>
      <c r="AT84" s="10"/>
      <c r="AU84" s="10"/>
      <c r="AV84" s="10">
        <f t="shared" si="246"/>
        <v>0</v>
      </c>
      <c r="AW84" s="183"/>
      <c r="AX84" s="184">
        <f t="shared" si="247"/>
        <v>0</v>
      </c>
      <c r="AY84" s="39"/>
      <c r="AZ84" s="10"/>
      <c r="BA84" s="10"/>
      <c r="BB84" s="10">
        <f t="shared" si="248"/>
        <v>0</v>
      </c>
      <c r="BC84" s="183"/>
      <c r="BD84" s="184">
        <f t="shared" si="249"/>
        <v>0</v>
      </c>
      <c r="BE84" s="39"/>
      <c r="BF84" s="10"/>
      <c r="BG84" s="10"/>
      <c r="BH84" s="10">
        <f t="shared" si="250"/>
        <v>0</v>
      </c>
      <c r="BI84" s="183"/>
      <c r="BJ84" s="184">
        <f t="shared" si="251"/>
        <v>0</v>
      </c>
      <c r="BK84" s="39" cm="1">
        <f t="array" ref="BK84">SUM(_xlfn._xlws.FILTER($C84:$BJ84,$C$8:$BJ$8=BK$8))</f>
        <v>0</v>
      </c>
      <c r="BL84" s="39" cm="1">
        <f t="array" ref="BL84">SUM(_xlfn._xlws.FILTER($C84:$BJ84,$C$8:$BJ$8=BL$8))</f>
        <v>0</v>
      </c>
      <c r="BM84" s="39" cm="1">
        <f t="array" ref="BM84">SUM(_xlfn._xlws.FILTER($C84:$BJ84,$C$8:$BJ$8=BM$8))</f>
        <v>0</v>
      </c>
      <c r="BN84" s="10">
        <f t="shared" si="252"/>
        <v>0</v>
      </c>
      <c r="BO84" s="196" cm="1">
        <f t="array" ref="BO84">SUM(_xlfn._xlws.FILTER($C84:$BJ84,$C$8:$BJ$8=BO$8))</f>
        <v>0</v>
      </c>
      <c r="BP84" s="184">
        <f t="shared" si="253"/>
        <v>0</v>
      </c>
    </row>
    <row r="85" spans="1:68" ht="19.5" customHeight="1" outlineLevel="1" x14ac:dyDescent="0.3">
      <c r="A85" s="154"/>
      <c r="B85" s="139" t="str">
        <v>ΒΙΟΜΗΧΑΝΙΚΟΣ</v>
      </c>
      <c r="C85" s="39">
        <v>1</v>
      </c>
      <c r="D85" s="10"/>
      <c r="E85" s="10">
        <v>1217345</v>
      </c>
      <c r="F85" s="10">
        <f t="shared" si="235"/>
        <v>1217345</v>
      </c>
      <c r="G85" s="183">
        <v>1393.88</v>
      </c>
      <c r="H85" s="184">
        <f t="shared" si="236"/>
        <v>1393.88</v>
      </c>
      <c r="I85" s="39"/>
      <c r="J85" s="10"/>
      <c r="K85" s="10"/>
      <c r="L85" s="10">
        <f t="shared" si="237"/>
        <v>0</v>
      </c>
      <c r="M85" s="183"/>
      <c r="N85" s="184">
        <f t="shared" si="238"/>
        <v>0</v>
      </c>
      <c r="O85" s="39"/>
      <c r="P85" s="10"/>
      <c r="Q85" s="10"/>
      <c r="R85" s="10"/>
      <c r="S85" s="183"/>
      <c r="T85" s="184"/>
      <c r="U85" s="39">
        <v>1</v>
      </c>
      <c r="V85" s="10"/>
      <c r="W85" s="10">
        <v>186292</v>
      </c>
      <c r="X85" s="10">
        <f t="shared" si="239"/>
        <v>186292</v>
      </c>
      <c r="Y85" s="183">
        <v>686.08</v>
      </c>
      <c r="Z85" s="184">
        <f t="shared" si="240"/>
        <v>686.08</v>
      </c>
      <c r="AA85" s="39">
        <v>1</v>
      </c>
      <c r="AB85" s="10"/>
      <c r="AC85" s="10">
        <v>561704</v>
      </c>
      <c r="AD85" s="10">
        <f t="shared" si="241"/>
        <v>561704</v>
      </c>
      <c r="AE85" s="183">
        <v>1212.4100000000001</v>
      </c>
      <c r="AF85" s="184">
        <f t="shared" si="242"/>
        <v>1212.4100000000001</v>
      </c>
      <c r="AG85" s="39">
        <v>3</v>
      </c>
      <c r="AH85" s="10"/>
      <c r="AI85" s="10">
        <v>3140957</v>
      </c>
      <c r="AJ85" s="10">
        <f t="shared" si="243"/>
        <v>1046985.6666666666</v>
      </c>
      <c r="AK85" s="183">
        <v>7162.71</v>
      </c>
      <c r="AL85" s="184">
        <f t="shared" si="244"/>
        <v>2387.5700000000002</v>
      </c>
      <c r="AM85" s="39"/>
      <c r="AN85" s="10"/>
      <c r="AO85" s="10"/>
      <c r="AP85" s="10">
        <f t="shared" si="245"/>
        <v>0</v>
      </c>
      <c r="AQ85" s="183"/>
      <c r="AR85" s="184">
        <f t="shared" si="213"/>
        <v>0</v>
      </c>
      <c r="AS85" s="39"/>
      <c r="AT85" s="10"/>
      <c r="AU85" s="10"/>
      <c r="AV85" s="10">
        <f t="shared" si="246"/>
        <v>0</v>
      </c>
      <c r="AW85" s="183"/>
      <c r="AX85" s="184">
        <f t="shared" si="247"/>
        <v>0</v>
      </c>
      <c r="AY85" s="39"/>
      <c r="AZ85" s="10"/>
      <c r="BA85" s="10"/>
      <c r="BB85" s="10">
        <f t="shared" si="248"/>
        <v>0</v>
      </c>
      <c r="BC85" s="183"/>
      <c r="BD85" s="184">
        <f t="shared" si="249"/>
        <v>0</v>
      </c>
      <c r="BE85" s="39"/>
      <c r="BF85" s="10"/>
      <c r="BG85" s="10"/>
      <c r="BH85" s="10">
        <f t="shared" si="250"/>
        <v>0</v>
      </c>
      <c r="BI85" s="183"/>
      <c r="BJ85" s="184">
        <f t="shared" si="251"/>
        <v>0</v>
      </c>
      <c r="BK85" s="39" cm="1">
        <f t="array" ref="BK85">SUM(_xlfn._xlws.FILTER($C85:$BJ85,$C$8:$BJ$8=BK$8))</f>
        <v>6</v>
      </c>
      <c r="BL85" s="39" cm="1">
        <f t="array" ref="BL85">SUM(_xlfn._xlws.FILTER($C85:$BJ85,$C$8:$BJ$8=BL$8))</f>
        <v>0</v>
      </c>
      <c r="BM85" s="39" cm="1">
        <f t="array" ref="BM85">SUM(_xlfn._xlws.FILTER($C85:$BJ85,$C$8:$BJ$8=BM$8))</f>
        <v>5106298</v>
      </c>
      <c r="BN85" s="10">
        <f t="shared" si="252"/>
        <v>851049.66666666663</v>
      </c>
      <c r="BO85" s="196" cm="1">
        <f t="array" ref="BO85">SUM(_xlfn._xlws.FILTER($C85:$BJ85,$C$8:$BJ$8=BO$8))</f>
        <v>10455.08</v>
      </c>
      <c r="BP85" s="184">
        <f t="shared" si="253"/>
        <v>1742.5133333333333</v>
      </c>
    </row>
    <row r="86" spans="1:68" ht="19.5" customHeight="1" outlineLevel="1" thickBot="1" x14ac:dyDescent="0.35">
      <c r="A86" s="155"/>
      <c r="B86" s="139" t="str">
        <v>ΚΛΙΜΑΤΙΣΜΟΣ / ΣΥΜΠΑΡΑΓΩΓΗ</v>
      </c>
      <c r="C86" s="147"/>
      <c r="D86" s="148"/>
      <c r="E86" s="157"/>
      <c r="F86" s="10">
        <f t="shared" si="235"/>
        <v>0</v>
      </c>
      <c r="G86" s="185"/>
      <c r="H86" s="184">
        <f t="shared" si="236"/>
        <v>0</v>
      </c>
      <c r="I86" s="147"/>
      <c r="J86" s="148"/>
      <c r="K86" s="157"/>
      <c r="L86" s="10">
        <f>IFERROR(K86/(I86+J86),0)</f>
        <v>0</v>
      </c>
      <c r="M86" s="183"/>
      <c r="N86" s="184">
        <f t="shared" si="238"/>
        <v>0</v>
      </c>
      <c r="O86" s="147"/>
      <c r="P86" s="148"/>
      <c r="Q86" s="157"/>
      <c r="R86" s="10"/>
      <c r="S86" s="183"/>
      <c r="T86" s="184"/>
      <c r="U86" s="147"/>
      <c r="V86" s="148"/>
      <c r="W86" s="157"/>
      <c r="X86" s="10">
        <f>IFERROR(W86/(U86+V86),0)</f>
        <v>0</v>
      </c>
      <c r="Y86" s="183"/>
      <c r="Z86" s="184">
        <f t="shared" si="240"/>
        <v>0</v>
      </c>
      <c r="AA86" s="147"/>
      <c r="AB86" s="148"/>
      <c r="AC86" s="157"/>
      <c r="AD86" s="10">
        <f>IFERROR(AC86/(AA86+AB86),0)</f>
        <v>0</v>
      </c>
      <c r="AE86" s="183"/>
      <c r="AF86" s="184">
        <f t="shared" si="242"/>
        <v>0</v>
      </c>
      <c r="AG86" s="147"/>
      <c r="AH86" s="148"/>
      <c r="AI86" s="157"/>
      <c r="AJ86" s="10">
        <f>IFERROR(AI86/(AG86+AH86),0)</f>
        <v>0</v>
      </c>
      <c r="AK86" s="183"/>
      <c r="AL86" s="184">
        <f t="shared" si="244"/>
        <v>0</v>
      </c>
      <c r="AM86" s="147"/>
      <c r="AN86" s="148"/>
      <c r="AO86" s="157"/>
      <c r="AP86" s="10">
        <f>IFERROR(AO86/(AM86+AN86),0)</f>
        <v>0</v>
      </c>
      <c r="AQ86" s="183"/>
      <c r="AR86" s="184">
        <f t="shared" si="213"/>
        <v>0</v>
      </c>
      <c r="AS86" s="147"/>
      <c r="AT86" s="148"/>
      <c r="AU86" s="157"/>
      <c r="AV86" s="10">
        <f>IFERROR(AU86/(AS86+AT86),0)</f>
        <v>0</v>
      </c>
      <c r="AW86" s="183"/>
      <c r="AX86" s="184">
        <f t="shared" si="247"/>
        <v>0</v>
      </c>
      <c r="AY86" s="147"/>
      <c r="AZ86" s="148"/>
      <c r="BA86" s="157"/>
      <c r="BB86" s="10">
        <f>IFERROR(BA86/(AY86+AZ86),0)</f>
        <v>0</v>
      </c>
      <c r="BC86" s="183"/>
      <c r="BD86" s="184">
        <f t="shared" si="249"/>
        <v>0</v>
      </c>
      <c r="BE86" s="147"/>
      <c r="BF86" s="148"/>
      <c r="BG86" s="157"/>
      <c r="BH86" s="10">
        <f>IFERROR(BG86/(BE86+BF86),0)</f>
        <v>0</v>
      </c>
      <c r="BI86" s="183"/>
      <c r="BJ86" s="184">
        <f t="shared" si="251"/>
        <v>0</v>
      </c>
      <c r="BK86" s="39" cm="1">
        <f t="array" ref="BK86">SUM(_xlfn._xlws.FILTER($C86:$BJ86,$C$8:$BJ$8=BK$8))</f>
        <v>0</v>
      </c>
      <c r="BL86" s="39" cm="1">
        <f t="array" ref="BL86">SUM(_xlfn._xlws.FILTER($C86:$BJ86,$C$8:$BJ$8=BL$8))</f>
        <v>0</v>
      </c>
      <c r="BM86" s="39" cm="1">
        <f t="array" ref="BM86">SUM(_xlfn._xlws.FILTER($C86:$BJ86,$C$8:$BJ$8=BM$8))</f>
        <v>0</v>
      </c>
      <c r="BN86" s="10">
        <f>IFERROR(BM86/(BK86+BL86),0)</f>
        <v>0</v>
      </c>
      <c r="BO86" s="196" cm="1">
        <f t="array" ref="BO86">SUM(_xlfn._xlws.FILTER($C86:$BJ86,$C$8:$BJ$8=BO$8))</f>
        <v>0</v>
      </c>
      <c r="BP86" s="184">
        <f t="shared" si="253"/>
        <v>0</v>
      </c>
    </row>
    <row r="87" spans="1:68" ht="36" customHeight="1" outlineLevel="1" x14ac:dyDescent="0.3">
      <c r="A87" s="153">
        <v>14</v>
      </c>
      <c r="B87" s="141" t="s">
        <v>44</v>
      </c>
      <c r="C87" s="121">
        <f>SUM(C88:C92)</f>
        <v>0</v>
      </c>
      <c r="D87" s="74">
        <f>SUM(D88:D92)</f>
        <v>0</v>
      </c>
      <c r="E87" s="74">
        <f>SUM(E88:E91)</f>
        <v>0</v>
      </c>
      <c r="F87" s="74">
        <f>IFERROR(E87/(C87+D87),0)</f>
        <v>0</v>
      </c>
      <c r="G87" s="181">
        <f>SUM(G88:G92)</f>
        <v>0</v>
      </c>
      <c r="H87" s="182">
        <f>IFERROR(G87/(C87+D87),0)</f>
        <v>0</v>
      </c>
      <c r="I87" s="121">
        <f>SUM(I88:I92)</f>
        <v>0</v>
      </c>
      <c r="J87" s="74">
        <f>SUM(J88:J92)</f>
        <v>0</v>
      </c>
      <c r="K87" s="74">
        <f>SUM(K88:K91)</f>
        <v>0</v>
      </c>
      <c r="L87" s="74">
        <f>IFERROR(K87/(I87+J87),0)</f>
        <v>0</v>
      </c>
      <c r="M87" s="181">
        <f>SUM(M88:M92)</f>
        <v>0</v>
      </c>
      <c r="N87" s="182">
        <f>IFERROR(M87/(I87+J87),0)</f>
        <v>0</v>
      </c>
      <c r="O87" s="121">
        <f>SUM(O88:O92)</f>
        <v>0</v>
      </c>
      <c r="P87" s="74">
        <f>SUM(P88:P92)</f>
        <v>0</v>
      </c>
      <c r="Q87" s="74">
        <f>SUM(Q88:Q92)</f>
        <v>0</v>
      </c>
      <c r="R87" s="74">
        <f>IFERROR(Q87/(O87+P87),0)</f>
        <v>0</v>
      </c>
      <c r="S87" s="181">
        <f>SUM(S88:S92)</f>
        <v>0</v>
      </c>
      <c r="T87" s="182">
        <f>IFERROR(S87/(O87+P87),0)</f>
        <v>0</v>
      </c>
      <c r="U87" s="121">
        <f>SUM(U88:U92)</f>
        <v>0</v>
      </c>
      <c r="V87" s="74">
        <f>SUM(V88:V92)</f>
        <v>0</v>
      </c>
      <c r="W87" s="74">
        <f>SUM(W88:W91)</f>
        <v>0</v>
      </c>
      <c r="X87" s="74">
        <f>IFERROR(W87/(U87+V87),0)</f>
        <v>0</v>
      </c>
      <c r="Y87" s="181">
        <f>SUM(Y88:Y92)</f>
        <v>0</v>
      </c>
      <c r="Z87" s="182">
        <f>IFERROR(Y87/(U87+V87),0)</f>
        <v>0</v>
      </c>
      <c r="AA87" s="121">
        <f>SUM(AA88:AA92)</f>
        <v>0</v>
      </c>
      <c r="AB87" s="74">
        <f>SUM(AB88:AB92)</f>
        <v>0</v>
      </c>
      <c r="AC87" s="74">
        <f>SUM(AC88:AC91)</f>
        <v>0</v>
      </c>
      <c r="AD87" s="74">
        <f>IFERROR(AC87/(AA87+AB87),0)</f>
        <v>0</v>
      </c>
      <c r="AE87" s="181">
        <f>SUM(AE88:AE92)</f>
        <v>0</v>
      </c>
      <c r="AF87" s="182">
        <f>IFERROR(AE87/(AA87+AB87),0)</f>
        <v>0</v>
      </c>
      <c r="AG87" s="121">
        <f>SUM(AG88:AG92)</f>
        <v>0</v>
      </c>
      <c r="AH87" s="74">
        <f>SUM(AH88:AH92)</f>
        <v>0</v>
      </c>
      <c r="AI87" s="74">
        <f>SUM(AI88:AI91)</f>
        <v>0</v>
      </c>
      <c r="AJ87" s="74">
        <f>IFERROR(AI87/(AG87+AH87),0)</f>
        <v>0</v>
      </c>
      <c r="AK87" s="181">
        <f>SUM(AK88:AK92)</f>
        <v>0</v>
      </c>
      <c r="AL87" s="182">
        <f>IFERROR(AK87/(AG87+AH87),0)</f>
        <v>0</v>
      </c>
      <c r="AM87" s="121">
        <f>SUM(AM88:AM92)</f>
        <v>0</v>
      </c>
      <c r="AN87" s="74">
        <f>SUM(AN88:AN92)</f>
        <v>0</v>
      </c>
      <c r="AO87" s="74">
        <f>SUM(AO88:AO91)</f>
        <v>0</v>
      </c>
      <c r="AP87" s="74">
        <f>IFERROR(AO87/(AM87+AN87),0)</f>
        <v>0</v>
      </c>
      <c r="AQ87" s="181">
        <f>SUM(AQ88:AQ92)</f>
        <v>0</v>
      </c>
      <c r="AR87" s="182">
        <f t="shared" si="213"/>
        <v>0</v>
      </c>
      <c r="AS87" s="121">
        <f>SUM(AS88:AS92)</f>
        <v>0</v>
      </c>
      <c r="AT87" s="74">
        <f>SUM(AT88:AT92)</f>
        <v>0</v>
      </c>
      <c r="AU87" s="74">
        <f>SUM(AU88:AU91)</f>
        <v>0</v>
      </c>
      <c r="AV87" s="74">
        <f>IFERROR(AU87/(AS87+AT87),0)</f>
        <v>0</v>
      </c>
      <c r="AW87" s="181">
        <f>SUM(AW88:AW92)</f>
        <v>0</v>
      </c>
      <c r="AX87" s="182">
        <f>IFERROR(AW87/(AS87+AT87),0)</f>
        <v>0</v>
      </c>
      <c r="AY87" s="121">
        <f>SUM(AY88:AY92)</f>
        <v>0</v>
      </c>
      <c r="AZ87" s="74">
        <f>SUM(AZ88:AZ92)</f>
        <v>0</v>
      </c>
      <c r="BA87" s="74">
        <f>SUM(BA88:BA91)</f>
        <v>0</v>
      </c>
      <c r="BB87" s="74">
        <f>IFERROR(BA87/(AY87+AZ87),0)</f>
        <v>0</v>
      </c>
      <c r="BC87" s="181">
        <f>SUM(BC88:BC92)</f>
        <v>0</v>
      </c>
      <c r="BD87" s="182">
        <f>IFERROR(BC87/(AY87+AZ87),0)</f>
        <v>0</v>
      </c>
      <c r="BE87" s="121">
        <f>SUM(BE88:BE92)</f>
        <v>1</v>
      </c>
      <c r="BF87" s="74">
        <f>SUM(BF88:BF92)</f>
        <v>0</v>
      </c>
      <c r="BG87" s="74">
        <f>SUM(BG88:BG91)</f>
        <v>4330551</v>
      </c>
      <c r="BH87" s="74">
        <f>IFERROR(BG87/(BE87+BF87),0)</f>
        <v>4330551</v>
      </c>
      <c r="BI87" s="181">
        <f>SUM(BI88:BI92)</f>
        <v>16654.2</v>
      </c>
      <c r="BJ87" s="182">
        <f>IFERROR(BI87/(BE87+BF87),0)</f>
        <v>16654.2</v>
      </c>
      <c r="BK87" s="121">
        <f>SUM(BK88:BK92)</f>
        <v>1</v>
      </c>
      <c r="BL87" s="74">
        <f>SUM(BL88:BL92)</f>
        <v>0</v>
      </c>
      <c r="BM87" s="74">
        <f>SUM(BM88:BM91)</f>
        <v>4330551</v>
      </c>
      <c r="BN87" s="74">
        <f>IFERROR(BM87/(BK87+BL87),0)</f>
        <v>4330551</v>
      </c>
      <c r="BO87" s="181">
        <f>SUM(BO88:BO92)</f>
        <v>16654.2</v>
      </c>
      <c r="BP87" s="182">
        <f>IFERROR(BO87/(BK87+BL87),0)</f>
        <v>16654.2</v>
      </c>
    </row>
    <row r="88" spans="1:68" ht="19.5" customHeight="1" outlineLevel="1" x14ac:dyDescent="0.3">
      <c r="A88" s="154"/>
      <c r="B88" s="139" t="str" cm="1">
        <f t="array" ref="B88:B92">$B$10:$B$14</f>
        <v>ΟΙΚΙΑΚΟΣ</v>
      </c>
      <c r="C88" s="39"/>
      <c r="D88" s="10"/>
      <c r="E88" s="10"/>
      <c r="F88" s="10">
        <f>IFERROR(E88/(C88+D88),0)</f>
        <v>0</v>
      </c>
      <c r="G88" s="183"/>
      <c r="H88" s="184">
        <f>IFERROR(G88/(C88+D88),0)</f>
        <v>0</v>
      </c>
      <c r="I88" s="39"/>
      <c r="J88" s="10"/>
      <c r="K88" s="10"/>
      <c r="L88" s="10">
        <f>IFERROR(K88/(I88+J88),0)</f>
        <v>0</v>
      </c>
      <c r="M88" s="183"/>
      <c r="N88" s="184">
        <f>IFERROR(M88/(I88+J88),0)</f>
        <v>0</v>
      </c>
      <c r="O88" s="39"/>
      <c r="P88" s="10"/>
      <c r="Q88" s="10"/>
      <c r="R88" s="10">
        <f>IFERROR(Q88/(O88+P88),0)</f>
        <v>0</v>
      </c>
      <c r="S88" s="183"/>
      <c r="T88" s="184">
        <f>IFERROR(S88/(O88+P88),0)</f>
        <v>0</v>
      </c>
      <c r="U88" s="39"/>
      <c r="V88" s="10"/>
      <c r="W88" s="10"/>
      <c r="X88" s="10">
        <f>IFERROR(W88/(U88+V88),0)</f>
        <v>0</v>
      </c>
      <c r="Y88" s="183"/>
      <c r="Z88" s="184">
        <f>IFERROR(Y88/(U88+V88),0)</f>
        <v>0</v>
      </c>
      <c r="AA88" s="39"/>
      <c r="AB88" s="10"/>
      <c r="AC88" s="10"/>
      <c r="AD88" s="10">
        <f>IFERROR(AC88/(AA88+AB88),0)</f>
        <v>0</v>
      </c>
      <c r="AE88" s="183"/>
      <c r="AF88" s="184">
        <f>IFERROR(AE88/(AA88+AB88),0)</f>
        <v>0</v>
      </c>
      <c r="AG88" s="39"/>
      <c r="AH88" s="10"/>
      <c r="AI88" s="10"/>
      <c r="AJ88" s="10">
        <f>IFERROR(AI88/(AG88+AH88),0)</f>
        <v>0</v>
      </c>
      <c r="AK88" s="183"/>
      <c r="AL88" s="184">
        <f>IFERROR(AK88/(AG88+AH88),0)</f>
        <v>0</v>
      </c>
      <c r="AM88" s="39"/>
      <c r="AN88" s="10"/>
      <c r="AO88" s="10"/>
      <c r="AP88" s="10">
        <f>IFERROR(AO88/(AM88+AN88),0)</f>
        <v>0</v>
      </c>
      <c r="AQ88" s="183"/>
      <c r="AR88" s="184">
        <f t="shared" si="213"/>
        <v>0</v>
      </c>
      <c r="AS88" s="39"/>
      <c r="AT88" s="10"/>
      <c r="AU88" s="10"/>
      <c r="AV88" s="10">
        <f>IFERROR(AU88/(AS88+AT88),0)</f>
        <v>0</v>
      </c>
      <c r="AW88" s="183"/>
      <c r="AX88" s="184">
        <f>IFERROR(AW88/(AS88+AT88),0)</f>
        <v>0</v>
      </c>
      <c r="AY88" s="39"/>
      <c r="AZ88" s="10"/>
      <c r="BA88" s="10"/>
      <c r="BB88" s="10">
        <f>IFERROR(BA88/(AY88+AZ88),0)</f>
        <v>0</v>
      </c>
      <c r="BC88" s="183"/>
      <c r="BD88" s="184">
        <f>IFERROR(BC88/(AY88+AZ88),0)</f>
        <v>0</v>
      </c>
      <c r="BE88" s="39"/>
      <c r="BF88" s="10"/>
      <c r="BG88" s="10"/>
      <c r="BH88" s="10">
        <f>IFERROR(BG88/(BE88+BF88),0)</f>
        <v>0</v>
      </c>
      <c r="BI88" s="183"/>
      <c r="BJ88" s="184">
        <f>IFERROR(BI88/(BE88+BF88),0)</f>
        <v>0</v>
      </c>
      <c r="BK88" s="39" cm="1">
        <f t="array" ref="BK88">SUM(_xlfn._xlws.FILTER($C88:$BJ88,$C$8:$BJ$8=BK$8))</f>
        <v>0</v>
      </c>
      <c r="BL88" s="39" cm="1">
        <f t="array" ref="BL88">SUM(_xlfn._xlws.FILTER($C88:$BJ88,$C$8:$BJ$8=BL$8))</f>
        <v>0</v>
      </c>
      <c r="BM88" s="39" cm="1">
        <f t="array" ref="BM88">SUM(_xlfn._xlws.FILTER($C88:$BJ88,$C$8:$BJ$8=BM$8))</f>
        <v>0</v>
      </c>
      <c r="BN88" s="10">
        <f>IFERROR(BM88/(BK88+BL88),0)</f>
        <v>0</v>
      </c>
      <c r="BO88" s="196" cm="1">
        <f t="array" ref="BO88">SUM(_xlfn._xlws.FILTER($C88:$BJ88,$C$8:$BJ$8=BO$8))</f>
        <v>0</v>
      </c>
      <c r="BP88" s="184">
        <f>IFERROR(BO88/(BK88+BL88),0)</f>
        <v>0</v>
      </c>
    </row>
    <row r="89" spans="1:68" ht="19.5" customHeight="1" outlineLevel="1" x14ac:dyDescent="0.3">
      <c r="A89" s="154"/>
      <c r="B89" s="139" t="str">
        <v>ΕΜΠΟΡΙΚΟΣ</v>
      </c>
      <c r="C89" s="39"/>
      <c r="D89" s="10"/>
      <c r="E89" s="10"/>
      <c r="F89" s="10">
        <f t="shared" ref="F89:F92" si="254">IFERROR(E89/(C89+D89),0)</f>
        <v>0</v>
      </c>
      <c r="G89" s="183"/>
      <c r="H89" s="184">
        <f t="shared" ref="H89:H92" si="255">IFERROR(G89/(C89+D89),0)</f>
        <v>0</v>
      </c>
      <c r="I89" s="39"/>
      <c r="J89" s="10"/>
      <c r="K89" s="10"/>
      <c r="L89" s="10">
        <f t="shared" ref="L89:L91" si="256">IFERROR(K89/(I89+J89),0)</f>
        <v>0</v>
      </c>
      <c r="M89" s="183"/>
      <c r="N89" s="184">
        <f t="shared" ref="N89:N92" si="257">IFERROR(M89/(I89+J89),0)</f>
        <v>0</v>
      </c>
      <c r="O89" s="39"/>
      <c r="P89" s="10"/>
      <c r="Q89" s="10"/>
      <c r="R89" s="10">
        <f t="shared" ref="R89:R91" si="258">IFERROR(Q89/(O89+P89),0)</f>
        <v>0</v>
      </c>
      <c r="S89" s="183"/>
      <c r="T89" s="184">
        <f t="shared" ref="T89:T92" si="259">IFERROR(S89/(O89+P89),0)</f>
        <v>0</v>
      </c>
      <c r="U89" s="39"/>
      <c r="V89" s="10"/>
      <c r="W89" s="10"/>
      <c r="X89" s="10">
        <f t="shared" ref="X89:X91" si="260">IFERROR(W89/(U89+V89),0)</f>
        <v>0</v>
      </c>
      <c r="Y89" s="183"/>
      <c r="Z89" s="184">
        <f t="shared" ref="Z89:Z92" si="261">IFERROR(Y89/(U89+V89),0)</f>
        <v>0</v>
      </c>
      <c r="AA89" s="39"/>
      <c r="AB89" s="10"/>
      <c r="AC89" s="10"/>
      <c r="AD89" s="10">
        <f t="shared" ref="AD89:AD91" si="262">IFERROR(AC89/(AA89+AB89),0)</f>
        <v>0</v>
      </c>
      <c r="AE89" s="183"/>
      <c r="AF89" s="184">
        <f t="shared" ref="AF89:AF92" si="263">IFERROR(AE89/(AA89+AB89),0)</f>
        <v>0</v>
      </c>
      <c r="AG89" s="39"/>
      <c r="AH89" s="10"/>
      <c r="AI89" s="10"/>
      <c r="AJ89" s="10">
        <f t="shared" ref="AJ89:AJ91" si="264">IFERROR(AI89/(AG89+AH89),0)</f>
        <v>0</v>
      </c>
      <c r="AK89" s="183"/>
      <c r="AL89" s="184">
        <f t="shared" ref="AL89:AL92" si="265">IFERROR(AK89/(AG89+AH89),0)</f>
        <v>0</v>
      </c>
      <c r="AM89" s="39"/>
      <c r="AN89" s="10"/>
      <c r="AO89" s="10"/>
      <c r="AP89" s="10">
        <f t="shared" ref="AP89:AP91" si="266">IFERROR(AO89/(AM89+AN89),0)</f>
        <v>0</v>
      </c>
      <c r="AQ89" s="183"/>
      <c r="AR89" s="184">
        <f t="shared" si="213"/>
        <v>0</v>
      </c>
      <c r="AS89" s="39"/>
      <c r="AT89" s="10"/>
      <c r="AU89" s="10"/>
      <c r="AV89" s="10">
        <f t="shared" ref="AV89:AV91" si="267">IFERROR(AU89/(AS89+AT89),0)</f>
        <v>0</v>
      </c>
      <c r="AW89" s="183"/>
      <c r="AX89" s="184">
        <f t="shared" ref="AX89:AX92" si="268">IFERROR(AW89/(AS89+AT89),0)</f>
        <v>0</v>
      </c>
      <c r="AY89" s="39"/>
      <c r="AZ89" s="10"/>
      <c r="BA89" s="10"/>
      <c r="BB89" s="10">
        <f t="shared" ref="BB89:BB91" si="269">IFERROR(BA89/(AY89+AZ89),0)</f>
        <v>0</v>
      </c>
      <c r="BC89" s="183"/>
      <c r="BD89" s="184">
        <f t="shared" ref="BD89:BD92" si="270">IFERROR(BC89/(AY89+AZ89),0)</f>
        <v>0</v>
      </c>
      <c r="BE89" s="39"/>
      <c r="BF89" s="10"/>
      <c r="BG89" s="10"/>
      <c r="BH89" s="10">
        <f t="shared" ref="BH89:BH91" si="271">IFERROR(BG89/(BE89+BF89),0)</f>
        <v>0</v>
      </c>
      <c r="BI89" s="183"/>
      <c r="BJ89" s="184">
        <f t="shared" ref="BJ89:BJ92" si="272">IFERROR(BI89/(BE89+BF89),0)</f>
        <v>0</v>
      </c>
      <c r="BK89" s="39" cm="1">
        <f t="array" ref="BK89">SUM(_xlfn._xlws.FILTER($C89:$BJ89,$C$8:$BJ$8=BK$8))</f>
        <v>0</v>
      </c>
      <c r="BL89" s="39" cm="1">
        <f t="array" ref="BL89">SUM(_xlfn._xlws.FILTER($C89:$BJ89,$C$8:$BJ$8=BL$8))</f>
        <v>0</v>
      </c>
      <c r="BM89" s="39" cm="1">
        <f t="array" ref="BM89">SUM(_xlfn._xlws.FILTER($C89:$BJ89,$C$8:$BJ$8=BM$8))</f>
        <v>0</v>
      </c>
      <c r="BN89" s="10">
        <f t="shared" ref="BN89:BN91" si="273">IFERROR(BM89/(BK89+BL89),0)</f>
        <v>0</v>
      </c>
      <c r="BO89" s="196" cm="1">
        <f t="array" ref="BO89">SUM(_xlfn._xlws.FILTER($C89:$BJ89,$C$8:$BJ$8=BO$8))</f>
        <v>0</v>
      </c>
      <c r="BP89" s="184">
        <f t="shared" ref="BP89:BP92" si="274">IFERROR(BO89/(BK89+BL89),0)</f>
        <v>0</v>
      </c>
    </row>
    <row r="90" spans="1:68" ht="19.5" customHeight="1" outlineLevel="1" x14ac:dyDescent="0.3">
      <c r="A90" s="154"/>
      <c r="B90" s="139" t="str">
        <v>CNG</v>
      </c>
      <c r="C90" s="39"/>
      <c r="D90" s="10"/>
      <c r="E90" s="10"/>
      <c r="F90" s="10">
        <f t="shared" si="254"/>
        <v>0</v>
      </c>
      <c r="G90" s="183"/>
      <c r="H90" s="184">
        <f t="shared" si="255"/>
        <v>0</v>
      </c>
      <c r="I90" s="39"/>
      <c r="J90" s="10"/>
      <c r="K90" s="10"/>
      <c r="L90" s="10">
        <f t="shared" si="256"/>
        <v>0</v>
      </c>
      <c r="M90" s="183"/>
      <c r="N90" s="184">
        <f t="shared" si="257"/>
        <v>0</v>
      </c>
      <c r="O90" s="39"/>
      <c r="P90" s="10"/>
      <c r="Q90" s="10"/>
      <c r="R90" s="10">
        <f t="shared" si="258"/>
        <v>0</v>
      </c>
      <c r="S90" s="183"/>
      <c r="T90" s="184">
        <f t="shared" si="259"/>
        <v>0</v>
      </c>
      <c r="U90" s="39"/>
      <c r="V90" s="10"/>
      <c r="W90" s="10"/>
      <c r="X90" s="10">
        <f t="shared" si="260"/>
        <v>0</v>
      </c>
      <c r="Y90" s="183"/>
      <c r="Z90" s="184">
        <f t="shared" si="261"/>
        <v>0</v>
      </c>
      <c r="AA90" s="39"/>
      <c r="AB90" s="10"/>
      <c r="AC90" s="10"/>
      <c r="AD90" s="10">
        <f t="shared" si="262"/>
        <v>0</v>
      </c>
      <c r="AE90" s="183"/>
      <c r="AF90" s="184">
        <f t="shared" si="263"/>
        <v>0</v>
      </c>
      <c r="AG90" s="39"/>
      <c r="AH90" s="10"/>
      <c r="AI90" s="10"/>
      <c r="AJ90" s="10">
        <f t="shared" si="264"/>
        <v>0</v>
      </c>
      <c r="AK90" s="183"/>
      <c r="AL90" s="184">
        <f t="shared" si="265"/>
        <v>0</v>
      </c>
      <c r="AM90" s="39"/>
      <c r="AN90" s="10"/>
      <c r="AO90" s="10"/>
      <c r="AP90" s="10">
        <f t="shared" si="266"/>
        <v>0</v>
      </c>
      <c r="AQ90" s="183"/>
      <c r="AR90" s="184">
        <f t="shared" si="213"/>
        <v>0</v>
      </c>
      <c r="AS90" s="39"/>
      <c r="AT90" s="10"/>
      <c r="AU90" s="10"/>
      <c r="AV90" s="10">
        <f t="shared" si="267"/>
        <v>0</v>
      </c>
      <c r="AW90" s="183"/>
      <c r="AX90" s="184">
        <f t="shared" si="268"/>
        <v>0</v>
      </c>
      <c r="AY90" s="39"/>
      <c r="AZ90" s="10"/>
      <c r="BA90" s="10"/>
      <c r="BB90" s="10">
        <f t="shared" si="269"/>
        <v>0</v>
      </c>
      <c r="BC90" s="183"/>
      <c r="BD90" s="184">
        <f t="shared" si="270"/>
        <v>0</v>
      </c>
      <c r="BE90" s="39"/>
      <c r="BF90" s="10"/>
      <c r="BG90" s="10"/>
      <c r="BH90" s="10">
        <f t="shared" si="271"/>
        <v>0</v>
      </c>
      <c r="BI90" s="183"/>
      <c r="BJ90" s="184">
        <f t="shared" si="272"/>
        <v>0</v>
      </c>
      <c r="BK90" s="39" cm="1">
        <f t="array" ref="BK90">SUM(_xlfn._xlws.FILTER($C90:$BJ90,$C$8:$BJ$8=BK$8))</f>
        <v>0</v>
      </c>
      <c r="BL90" s="39" cm="1">
        <f t="array" ref="BL90">SUM(_xlfn._xlws.FILTER($C90:$BJ90,$C$8:$BJ$8=BL$8))</f>
        <v>0</v>
      </c>
      <c r="BM90" s="39" cm="1">
        <f t="array" ref="BM90">SUM(_xlfn._xlws.FILTER($C90:$BJ90,$C$8:$BJ$8=BM$8))</f>
        <v>0</v>
      </c>
      <c r="BN90" s="10">
        <f t="shared" si="273"/>
        <v>0</v>
      </c>
      <c r="BO90" s="196" cm="1">
        <f t="array" ref="BO90">SUM(_xlfn._xlws.FILTER($C90:$BJ90,$C$8:$BJ$8=BO$8))</f>
        <v>0</v>
      </c>
      <c r="BP90" s="184">
        <f t="shared" si="274"/>
        <v>0</v>
      </c>
    </row>
    <row r="91" spans="1:68" ht="19.5" customHeight="1" outlineLevel="1" x14ac:dyDescent="0.3">
      <c r="A91" s="154"/>
      <c r="B91" s="139" t="str">
        <v>ΒΙΟΜΗΧΑΝΙΚΟΣ</v>
      </c>
      <c r="C91" s="39"/>
      <c r="D91" s="10"/>
      <c r="E91" s="10"/>
      <c r="F91" s="10">
        <f t="shared" si="254"/>
        <v>0</v>
      </c>
      <c r="G91" s="183"/>
      <c r="H91" s="184">
        <f t="shared" si="255"/>
        <v>0</v>
      </c>
      <c r="I91" s="39"/>
      <c r="J91" s="10"/>
      <c r="K91" s="10"/>
      <c r="L91" s="10">
        <f t="shared" si="256"/>
        <v>0</v>
      </c>
      <c r="M91" s="183"/>
      <c r="N91" s="184">
        <f t="shared" si="257"/>
        <v>0</v>
      </c>
      <c r="O91" s="39"/>
      <c r="P91" s="10"/>
      <c r="Q91" s="10"/>
      <c r="R91" s="10">
        <f t="shared" si="258"/>
        <v>0</v>
      </c>
      <c r="S91" s="183"/>
      <c r="T91" s="184">
        <f t="shared" si="259"/>
        <v>0</v>
      </c>
      <c r="U91" s="39"/>
      <c r="V91" s="10"/>
      <c r="W91" s="10"/>
      <c r="X91" s="10">
        <f t="shared" si="260"/>
        <v>0</v>
      </c>
      <c r="Y91" s="183"/>
      <c r="Z91" s="184">
        <f t="shared" si="261"/>
        <v>0</v>
      </c>
      <c r="AA91" s="39"/>
      <c r="AB91" s="10"/>
      <c r="AC91" s="10"/>
      <c r="AD91" s="10">
        <f t="shared" si="262"/>
        <v>0</v>
      </c>
      <c r="AE91" s="183"/>
      <c r="AF91" s="184">
        <f t="shared" si="263"/>
        <v>0</v>
      </c>
      <c r="AG91" s="39"/>
      <c r="AH91" s="10"/>
      <c r="AI91" s="10"/>
      <c r="AJ91" s="10">
        <f t="shared" si="264"/>
        <v>0</v>
      </c>
      <c r="AK91" s="183"/>
      <c r="AL91" s="184">
        <f t="shared" si="265"/>
        <v>0</v>
      </c>
      <c r="AM91" s="39"/>
      <c r="AN91" s="10"/>
      <c r="AO91" s="10"/>
      <c r="AP91" s="10">
        <f t="shared" si="266"/>
        <v>0</v>
      </c>
      <c r="AQ91" s="183"/>
      <c r="AR91" s="184">
        <f t="shared" si="213"/>
        <v>0</v>
      </c>
      <c r="AS91" s="39"/>
      <c r="AT91" s="10"/>
      <c r="AU91" s="10"/>
      <c r="AV91" s="10">
        <f t="shared" si="267"/>
        <v>0</v>
      </c>
      <c r="AW91" s="183"/>
      <c r="AX91" s="184">
        <f t="shared" si="268"/>
        <v>0</v>
      </c>
      <c r="AY91" s="39"/>
      <c r="AZ91" s="10"/>
      <c r="BA91" s="10"/>
      <c r="BB91" s="10">
        <f t="shared" si="269"/>
        <v>0</v>
      </c>
      <c r="BC91" s="183"/>
      <c r="BD91" s="184">
        <f t="shared" si="270"/>
        <v>0</v>
      </c>
      <c r="BE91" s="39">
        <v>1</v>
      </c>
      <c r="BF91" s="10"/>
      <c r="BG91" s="10">
        <v>4330551</v>
      </c>
      <c r="BH91" s="10">
        <f t="shared" si="271"/>
        <v>4330551</v>
      </c>
      <c r="BI91" s="183">
        <v>16654.2</v>
      </c>
      <c r="BJ91" s="184">
        <f t="shared" si="272"/>
        <v>16654.2</v>
      </c>
      <c r="BK91" s="39" cm="1">
        <f t="array" ref="BK91">SUM(_xlfn._xlws.FILTER($C91:$BJ91,$C$8:$BJ$8=BK$8))</f>
        <v>1</v>
      </c>
      <c r="BL91" s="39" cm="1">
        <f t="array" ref="BL91">SUM(_xlfn._xlws.FILTER($C91:$BJ91,$C$8:$BJ$8=BL$8))</f>
        <v>0</v>
      </c>
      <c r="BM91" s="39" cm="1">
        <f t="array" ref="BM91">SUM(_xlfn._xlws.FILTER($C91:$BJ91,$C$8:$BJ$8=BM$8))</f>
        <v>4330551</v>
      </c>
      <c r="BN91" s="10">
        <f t="shared" si="273"/>
        <v>4330551</v>
      </c>
      <c r="BO91" s="196" cm="1">
        <f t="array" ref="BO91">SUM(_xlfn._xlws.FILTER($C91:$BJ91,$C$8:$BJ$8=BO$8))</f>
        <v>16654.2</v>
      </c>
      <c r="BP91" s="184">
        <f t="shared" si="274"/>
        <v>16654.2</v>
      </c>
    </row>
    <row r="92" spans="1:68" ht="19.5" customHeight="1" outlineLevel="1" thickBot="1" x14ac:dyDescent="0.35">
      <c r="A92" s="155"/>
      <c r="B92" s="139" t="str">
        <v>ΚΛΙΜΑΤΙΣΜΟΣ / ΣΥΜΠΑΡΑΓΩΓΗ</v>
      </c>
      <c r="C92" s="147"/>
      <c r="D92" s="148"/>
      <c r="E92" s="157"/>
      <c r="F92" s="10">
        <f t="shared" si="254"/>
        <v>0</v>
      </c>
      <c r="G92" s="185"/>
      <c r="H92" s="184">
        <f t="shared" si="255"/>
        <v>0</v>
      </c>
      <c r="I92" s="147"/>
      <c r="J92" s="148"/>
      <c r="K92" s="157"/>
      <c r="L92" s="10">
        <f>IFERROR(K92/(I92+J92),0)</f>
        <v>0</v>
      </c>
      <c r="M92" s="183"/>
      <c r="N92" s="184">
        <f t="shared" si="257"/>
        <v>0</v>
      </c>
      <c r="O92" s="147"/>
      <c r="P92" s="148"/>
      <c r="Q92" s="157"/>
      <c r="R92" s="10">
        <f>IFERROR(Q92/(O92+P92),0)</f>
        <v>0</v>
      </c>
      <c r="S92" s="183"/>
      <c r="T92" s="184">
        <f t="shared" si="259"/>
        <v>0</v>
      </c>
      <c r="U92" s="147"/>
      <c r="V92" s="148"/>
      <c r="W92" s="157"/>
      <c r="X92" s="10">
        <f>IFERROR(W92/(U92+V92),0)</f>
        <v>0</v>
      </c>
      <c r="Y92" s="183"/>
      <c r="Z92" s="184">
        <f t="shared" si="261"/>
        <v>0</v>
      </c>
      <c r="AA92" s="147"/>
      <c r="AB92" s="148"/>
      <c r="AC92" s="157"/>
      <c r="AD92" s="10">
        <f>IFERROR(AC92/(AA92+AB92),0)</f>
        <v>0</v>
      </c>
      <c r="AE92" s="183"/>
      <c r="AF92" s="184">
        <f t="shared" si="263"/>
        <v>0</v>
      </c>
      <c r="AG92" s="147"/>
      <c r="AH92" s="148"/>
      <c r="AI92" s="157"/>
      <c r="AJ92" s="10">
        <f>IFERROR(AI92/(AG92+AH92),0)</f>
        <v>0</v>
      </c>
      <c r="AK92" s="183"/>
      <c r="AL92" s="184">
        <f t="shared" si="265"/>
        <v>0</v>
      </c>
      <c r="AM92" s="147"/>
      <c r="AN92" s="148"/>
      <c r="AO92" s="157"/>
      <c r="AP92" s="10">
        <f>IFERROR(AO92/(AM92+AN92),0)</f>
        <v>0</v>
      </c>
      <c r="AQ92" s="183"/>
      <c r="AR92" s="184">
        <f t="shared" si="213"/>
        <v>0</v>
      </c>
      <c r="AS92" s="147"/>
      <c r="AT92" s="148"/>
      <c r="AU92" s="157"/>
      <c r="AV92" s="10">
        <f>IFERROR(AU92/(AS92+AT92),0)</f>
        <v>0</v>
      </c>
      <c r="AW92" s="183"/>
      <c r="AX92" s="184">
        <f t="shared" si="268"/>
        <v>0</v>
      </c>
      <c r="AY92" s="147"/>
      <c r="AZ92" s="148"/>
      <c r="BA92" s="157"/>
      <c r="BB92" s="10">
        <f>IFERROR(BA92/(AY92+AZ92),0)</f>
        <v>0</v>
      </c>
      <c r="BC92" s="183"/>
      <c r="BD92" s="184">
        <f t="shared" si="270"/>
        <v>0</v>
      </c>
      <c r="BE92" s="147"/>
      <c r="BF92" s="148"/>
      <c r="BG92" s="157"/>
      <c r="BH92" s="10">
        <f>IFERROR(BG92/(BE92+BF92),0)</f>
        <v>0</v>
      </c>
      <c r="BI92" s="183"/>
      <c r="BJ92" s="184">
        <f t="shared" si="272"/>
        <v>0</v>
      </c>
      <c r="BK92" s="39" cm="1">
        <f t="array" ref="BK92">SUM(_xlfn._xlws.FILTER($C92:$BJ92,$C$8:$BJ$8=BK$8))</f>
        <v>0</v>
      </c>
      <c r="BL92" s="39" cm="1">
        <f t="array" ref="BL92">SUM(_xlfn._xlws.FILTER($C92:$BJ92,$C$8:$BJ$8=BL$8))</f>
        <v>0</v>
      </c>
      <c r="BM92" s="39" cm="1">
        <f t="array" ref="BM92">SUM(_xlfn._xlws.FILTER($C92:$BJ92,$C$8:$BJ$8=BM$8))</f>
        <v>0</v>
      </c>
      <c r="BN92" s="10">
        <f>IFERROR(BM92/(BK92+BL92),0)</f>
        <v>0</v>
      </c>
      <c r="BO92" s="196" cm="1">
        <f t="array" ref="BO92">SUM(_xlfn._xlws.FILTER($C92:$BJ92,$C$8:$BJ$8=BO$8))</f>
        <v>0</v>
      </c>
      <c r="BP92" s="184">
        <f t="shared" si="274"/>
        <v>0</v>
      </c>
    </row>
    <row r="93" spans="1:68" ht="36" customHeight="1" outlineLevel="1" x14ac:dyDescent="0.3">
      <c r="A93" s="153">
        <v>15</v>
      </c>
      <c r="B93" s="141" t="s">
        <v>45</v>
      </c>
      <c r="C93" s="121">
        <f>SUM(C94:C98)</f>
        <v>0</v>
      </c>
      <c r="D93" s="74">
        <f>SUM(D94:D98)</f>
        <v>0</v>
      </c>
      <c r="E93" s="74">
        <f>SUM(E94:E97)</f>
        <v>0</v>
      </c>
      <c r="F93" s="74">
        <f>IFERROR(E93/(C93+D93),0)</f>
        <v>0</v>
      </c>
      <c r="G93" s="181">
        <f>SUM(G94:G98)</f>
        <v>0</v>
      </c>
      <c r="H93" s="182">
        <f>IFERROR(G93/(C93+D93),0)</f>
        <v>0</v>
      </c>
      <c r="I93" s="121">
        <f>SUM(I94:I98)</f>
        <v>2</v>
      </c>
      <c r="J93" s="74">
        <f>SUM(J94:J98)</f>
        <v>0</v>
      </c>
      <c r="K93" s="74">
        <f>SUM(K94:K97)</f>
        <v>16349845</v>
      </c>
      <c r="L93" s="74">
        <f>IFERROR(K93/(I93+J93),0)</f>
        <v>8174922.5</v>
      </c>
      <c r="M93" s="181">
        <f>SUM(M94:M98)</f>
        <v>11925.5</v>
      </c>
      <c r="N93" s="182">
        <f>IFERROR(M93/(I93+J93),0)</f>
        <v>5962.75</v>
      </c>
      <c r="O93" s="121">
        <f>SUM(O94:O98)</f>
        <v>0</v>
      </c>
      <c r="P93" s="74">
        <f>SUM(P94:P98)</f>
        <v>0</v>
      </c>
      <c r="Q93" s="74">
        <f>SUM(Q94:Q98)</f>
        <v>0</v>
      </c>
      <c r="R93" s="74">
        <f>IFERROR(Q93/(O93+P93),0)</f>
        <v>0</v>
      </c>
      <c r="S93" s="181">
        <f>SUM(S94:S98)</f>
        <v>0</v>
      </c>
      <c r="T93" s="182">
        <f>IFERROR(S93/(O93+P93),0)</f>
        <v>0</v>
      </c>
      <c r="U93" s="121">
        <f>SUM(U94:U98)</f>
        <v>0</v>
      </c>
      <c r="V93" s="74">
        <f>SUM(V94:V98)</f>
        <v>0</v>
      </c>
      <c r="W93" s="74">
        <f>SUM(W94:W97)</f>
        <v>0</v>
      </c>
      <c r="X93" s="74">
        <f>IFERROR(W93/(U93+V93),0)</f>
        <v>0</v>
      </c>
      <c r="Y93" s="181">
        <f>SUM(Y94:Y98)</f>
        <v>0</v>
      </c>
      <c r="Z93" s="182">
        <f>IFERROR(Y93/(U93+V93),0)</f>
        <v>0</v>
      </c>
      <c r="AA93" s="121">
        <f>SUM(AA94:AA98)</f>
        <v>0</v>
      </c>
      <c r="AB93" s="74">
        <f>SUM(AB94:AB98)</f>
        <v>0</v>
      </c>
      <c r="AC93" s="74">
        <f>SUM(AC94:AC97)</f>
        <v>0</v>
      </c>
      <c r="AD93" s="74">
        <f>IFERROR(AC93/(AA93+AB93),0)</f>
        <v>0</v>
      </c>
      <c r="AE93" s="181">
        <f>SUM(AE94:AE98)</f>
        <v>0</v>
      </c>
      <c r="AF93" s="182">
        <f>IFERROR(AE93/(AA93+AB93),0)</f>
        <v>0</v>
      </c>
      <c r="AG93" s="121">
        <f>SUM(AG94:AG98)</f>
        <v>0</v>
      </c>
      <c r="AH93" s="74">
        <f>SUM(AH94:AH98)</f>
        <v>0</v>
      </c>
      <c r="AI93" s="74">
        <f>SUM(AI94:AI97)</f>
        <v>0</v>
      </c>
      <c r="AJ93" s="74">
        <f>IFERROR(AI93/(AG93+AH93),0)</f>
        <v>0</v>
      </c>
      <c r="AK93" s="181">
        <f>SUM(AK94:AK98)</f>
        <v>0</v>
      </c>
      <c r="AL93" s="182">
        <f>IFERROR(AK93/(AG93+AH93),0)</f>
        <v>0</v>
      </c>
      <c r="AM93" s="121">
        <f>SUM(AM94:AM98)</f>
        <v>0</v>
      </c>
      <c r="AN93" s="74">
        <f>SUM(AN94:AN98)</f>
        <v>0</v>
      </c>
      <c r="AO93" s="74">
        <f>SUM(AO94:AO97)</f>
        <v>0</v>
      </c>
      <c r="AP93" s="74">
        <f>IFERROR(AO93/(AM93+AN93),0)</f>
        <v>0</v>
      </c>
      <c r="AQ93" s="181">
        <f>SUM(AQ94:AQ98)</f>
        <v>0</v>
      </c>
      <c r="AR93" s="182">
        <f t="shared" si="213"/>
        <v>0</v>
      </c>
      <c r="AS93" s="121">
        <f>SUM(AS94:AS98)</f>
        <v>0</v>
      </c>
      <c r="AT93" s="74">
        <f>SUM(AT94:AT98)</f>
        <v>0</v>
      </c>
      <c r="AU93" s="74">
        <f>SUM(AU94:AU97)</f>
        <v>0</v>
      </c>
      <c r="AV93" s="74">
        <f>IFERROR(AU93/(AS93+AT93),0)</f>
        <v>0</v>
      </c>
      <c r="AW93" s="181">
        <f>SUM(AW94:AW98)</f>
        <v>0</v>
      </c>
      <c r="AX93" s="182">
        <f>IFERROR(AW93/(AS93+AT93),0)</f>
        <v>0</v>
      </c>
      <c r="AY93" s="121">
        <f>SUM(AY94:AY98)</f>
        <v>0</v>
      </c>
      <c r="AZ93" s="74">
        <f>SUM(AZ94:AZ98)</f>
        <v>0</v>
      </c>
      <c r="BA93" s="74">
        <f>SUM(BA94:BA97)</f>
        <v>0</v>
      </c>
      <c r="BB93" s="74">
        <f>IFERROR(BA93/(AY93+AZ93),0)</f>
        <v>0</v>
      </c>
      <c r="BC93" s="181">
        <f>SUM(BC94:BC98)</f>
        <v>0</v>
      </c>
      <c r="BD93" s="182">
        <f>IFERROR(BC93/(AY93+AZ93),0)</f>
        <v>0</v>
      </c>
      <c r="BE93" s="121">
        <f>SUM(BE94:BE98)</f>
        <v>0</v>
      </c>
      <c r="BF93" s="74">
        <f>SUM(BF94:BF98)</f>
        <v>0</v>
      </c>
      <c r="BG93" s="74">
        <f>SUM(BG94:BG97)</f>
        <v>0</v>
      </c>
      <c r="BH93" s="74">
        <f>IFERROR(BG93/(BE93+BF93),0)</f>
        <v>0</v>
      </c>
      <c r="BI93" s="181">
        <f>SUM(BI94:BI98)</f>
        <v>0</v>
      </c>
      <c r="BJ93" s="182">
        <f>IFERROR(BI93/(BE93+BF93),0)</f>
        <v>0</v>
      </c>
      <c r="BK93" s="121">
        <f>SUM(BK94:BK98)</f>
        <v>2</v>
      </c>
      <c r="BL93" s="74">
        <f>SUM(BL94:BL98)</f>
        <v>0</v>
      </c>
      <c r="BM93" s="74">
        <f>SUM(BM94:BM97)</f>
        <v>16349845</v>
      </c>
      <c r="BN93" s="74">
        <f>IFERROR(BM93/(BK93+BL93),0)</f>
        <v>8174922.5</v>
      </c>
      <c r="BO93" s="181">
        <f>SUM(BO94:BO98)</f>
        <v>11925.5</v>
      </c>
      <c r="BP93" s="182">
        <f>IFERROR(BO93/(BK93+BL93),0)</f>
        <v>5962.75</v>
      </c>
    </row>
    <row r="94" spans="1:68" ht="19.5" customHeight="1" outlineLevel="1" x14ac:dyDescent="0.3">
      <c r="A94" s="154"/>
      <c r="B94" s="139" t="str" cm="1">
        <f t="array" ref="B94:B98">$B$10:$B$14</f>
        <v>ΟΙΚΙΑΚΟΣ</v>
      </c>
      <c r="C94" s="39"/>
      <c r="D94" s="10"/>
      <c r="E94" s="10"/>
      <c r="F94" s="10">
        <f>IFERROR(E94/(C94+D94),0)</f>
        <v>0</v>
      </c>
      <c r="G94" s="183"/>
      <c r="H94" s="184">
        <f>IFERROR(G94/(C94+D94),0)</f>
        <v>0</v>
      </c>
      <c r="I94" s="39"/>
      <c r="J94" s="10"/>
      <c r="K94" s="10"/>
      <c r="L94" s="10">
        <f>IFERROR(K94/(I94+J94),0)</f>
        <v>0</v>
      </c>
      <c r="M94" s="183"/>
      <c r="N94" s="184">
        <f>IFERROR(M94/(I94+J94),0)</f>
        <v>0</v>
      </c>
      <c r="O94" s="39"/>
      <c r="P94" s="10"/>
      <c r="Q94" s="10"/>
      <c r="R94" s="10">
        <f>IFERROR(Q94/(O94+P94),0)</f>
        <v>0</v>
      </c>
      <c r="S94" s="183"/>
      <c r="T94" s="184">
        <f>IFERROR(S94/(O94+P94),0)</f>
        <v>0</v>
      </c>
      <c r="U94" s="39"/>
      <c r="V94" s="10"/>
      <c r="W94" s="10"/>
      <c r="X94" s="10">
        <f>IFERROR(W94/(U94+V94),0)</f>
        <v>0</v>
      </c>
      <c r="Y94" s="183"/>
      <c r="Z94" s="184">
        <f>IFERROR(Y94/(U94+V94),0)</f>
        <v>0</v>
      </c>
      <c r="AA94" s="39"/>
      <c r="AB94" s="10"/>
      <c r="AC94" s="10"/>
      <c r="AD94" s="10">
        <f>IFERROR(AC94/(AA94+AB94),0)</f>
        <v>0</v>
      </c>
      <c r="AE94" s="183"/>
      <c r="AF94" s="184">
        <f>IFERROR(AE94/(AA94+AB94),0)</f>
        <v>0</v>
      </c>
      <c r="AG94" s="39"/>
      <c r="AH94" s="10"/>
      <c r="AI94" s="10"/>
      <c r="AJ94" s="10">
        <f>IFERROR(AI94/(AG94+AH94),0)</f>
        <v>0</v>
      </c>
      <c r="AK94" s="183"/>
      <c r="AL94" s="184">
        <f>IFERROR(AK94/(AG94+AH94),0)</f>
        <v>0</v>
      </c>
      <c r="AM94" s="39"/>
      <c r="AN94" s="10"/>
      <c r="AO94" s="10"/>
      <c r="AP94" s="10">
        <f>IFERROR(AO94/(AM94+AN94),0)</f>
        <v>0</v>
      </c>
      <c r="AQ94" s="183"/>
      <c r="AR94" s="184">
        <f t="shared" si="213"/>
        <v>0</v>
      </c>
      <c r="AS94" s="39"/>
      <c r="AT94" s="10"/>
      <c r="AU94" s="10"/>
      <c r="AV94" s="10">
        <f>IFERROR(AU94/(AS94+AT94),0)</f>
        <v>0</v>
      </c>
      <c r="AW94" s="183"/>
      <c r="AX94" s="184">
        <f>IFERROR(AW94/(AS94+AT94),0)</f>
        <v>0</v>
      </c>
      <c r="AY94" s="39"/>
      <c r="AZ94" s="10"/>
      <c r="BA94" s="10"/>
      <c r="BB94" s="10">
        <f>IFERROR(BA94/(AY94+AZ94),0)</f>
        <v>0</v>
      </c>
      <c r="BC94" s="183"/>
      <c r="BD94" s="184">
        <f>IFERROR(BC94/(AY94+AZ94),0)</f>
        <v>0</v>
      </c>
      <c r="BE94" s="39"/>
      <c r="BF94" s="10"/>
      <c r="BG94" s="10"/>
      <c r="BH94" s="10">
        <f>IFERROR(BG94/(BE94+BF94),0)</f>
        <v>0</v>
      </c>
      <c r="BI94" s="183"/>
      <c r="BJ94" s="184">
        <f>IFERROR(BI94/(BE94+BF94),0)</f>
        <v>0</v>
      </c>
      <c r="BK94" s="39" cm="1">
        <f t="array" ref="BK94">SUM(_xlfn._xlws.FILTER($C94:$BJ94,$C$8:$BJ$8=BK$8))</f>
        <v>0</v>
      </c>
      <c r="BL94" s="39" cm="1">
        <f t="array" ref="BL94">SUM(_xlfn._xlws.FILTER($C94:$BJ94,$C$8:$BJ$8=BL$8))</f>
        <v>0</v>
      </c>
      <c r="BM94" s="39" cm="1">
        <f t="array" ref="BM94">SUM(_xlfn._xlws.FILTER($C94:$BJ94,$C$8:$BJ$8=BM$8))</f>
        <v>0</v>
      </c>
      <c r="BN94" s="10">
        <f>IFERROR(BM94/(BK94+BL94),0)</f>
        <v>0</v>
      </c>
      <c r="BO94" s="196" cm="1">
        <f t="array" ref="BO94">SUM(_xlfn._xlws.FILTER($C94:$BJ94,$C$8:$BJ$8=BO$8))</f>
        <v>0</v>
      </c>
      <c r="BP94" s="184">
        <f>IFERROR(BO94/(BK94+BL94),0)</f>
        <v>0</v>
      </c>
    </row>
    <row r="95" spans="1:68" ht="19.5" customHeight="1" outlineLevel="1" x14ac:dyDescent="0.3">
      <c r="A95" s="154"/>
      <c r="B95" s="139" t="str">
        <v>ΕΜΠΟΡΙΚΟΣ</v>
      </c>
      <c r="C95" s="39"/>
      <c r="D95" s="10"/>
      <c r="E95" s="10"/>
      <c r="F95" s="10">
        <f t="shared" ref="F95:F98" si="275">IFERROR(E95/(C95+D95),0)</f>
        <v>0</v>
      </c>
      <c r="G95" s="183"/>
      <c r="H95" s="184">
        <f t="shared" ref="H95:H98" si="276">IFERROR(G95/(C95+D95),0)</f>
        <v>0</v>
      </c>
      <c r="I95" s="39"/>
      <c r="J95" s="10"/>
      <c r="K95" s="10"/>
      <c r="L95" s="10">
        <f t="shared" ref="L95:L97" si="277">IFERROR(K95/(I95+J95),0)</f>
        <v>0</v>
      </c>
      <c r="M95" s="183"/>
      <c r="N95" s="184">
        <f t="shared" ref="N95:N98" si="278">IFERROR(M95/(I95+J95),0)</f>
        <v>0</v>
      </c>
      <c r="O95" s="39"/>
      <c r="P95" s="10"/>
      <c r="Q95" s="10"/>
      <c r="R95" s="10">
        <f t="shared" ref="R95:R97" si="279">IFERROR(Q95/(O95+P95),0)</f>
        <v>0</v>
      </c>
      <c r="S95" s="183"/>
      <c r="T95" s="184">
        <f t="shared" ref="T95:T98" si="280">IFERROR(S95/(O95+P95),0)</f>
        <v>0</v>
      </c>
      <c r="U95" s="39"/>
      <c r="V95" s="10"/>
      <c r="W95" s="10"/>
      <c r="X95" s="10">
        <f t="shared" ref="X95:X97" si="281">IFERROR(W95/(U95+V95),0)</f>
        <v>0</v>
      </c>
      <c r="Y95" s="183"/>
      <c r="Z95" s="184">
        <f t="shared" ref="Z95:Z98" si="282">IFERROR(Y95/(U95+V95),0)</f>
        <v>0</v>
      </c>
      <c r="AA95" s="39"/>
      <c r="AB95" s="10"/>
      <c r="AC95" s="10"/>
      <c r="AD95" s="10">
        <f t="shared" ref="AD95:AD97" si="283">IFERROR(AC95/(AA95+AB95),0)</f>
        <v>0</v>
      </c>
      <c r="AE95" s="183"/>
      <c r="AF95" s="184">
        <f t="shared" ref="AF95:AF98" si="284">IFERROR(AE95/(AA95+AB95),0)</f>
        <v>0</v>
      </c>
      <c r="AG95" s="39"/>
      <c r="AH95" s="10"/>
      <c r="AI95" s="10"/>
      <c r="AJ95" s="10">
        <f t="shared" ref="AJ95:AJ97" si="285">IFERROR(AI95/(AG95+AH95),0)</f>
        <v>0</v>
      </c>
      <c r="AK95" s="183"/>
      <c r="AL95" s="184">
        <f t="shared" ref="AL95:AL98" si="286">IFERROR(AK95/(AG95+AH95),0)</f>
        <v>0</v>
      </c>
      <c r="AM95" s="39"/>
      <c r="AN95" s="10"/>
      <c r="AO95" s="10"/>
      <c r="AP95" s="10">
        <f t="shared" ref="AP95:AP97" si="287">IFERROR(AO95/(AM95+AN95),0)</f>
        <v>0</v>
      </c>
      <c r="AQ95" s="183"/>
      <c r="AR95" s="184">
        <f t="shared" si="213"/>
        <v>0</v>
      </c>
      <c r="AS95" s="39"/>
      <c r="AT95" s="10"/>
      <c r="AU95" s="10"/>
      <c r="AV95" s="10">
        <f t="shared" ref="AV95:AV97" si="288">IFERROR(AU95/(AS95+AT95),0)</f>
        <v>0</v>
      </c>
      <c r="AW95" s="183"/>
      <c r="AX95" s="184">
        <f t="shared" ref="AX95:AX98" si="289">IFERROR(AW95/(AS95+AT95),0)</f>
        <v>0</v>
      </c>
      <c r="AY95" s="39"/>
      <c r="AZ95" s="10"/>
      <c r="BA95" s="10"/>
      <c r="BB95" s="10">
        <f t="shared" ref="BB95:BB97" si="290">IFERROR(BA95/(AY95+AZ95),0)</f>
        <v>0</v>
      </c>
      <c r="BC95" s="183"/>
      <c r="BD95" s="184">
        <f t="shared" ref="BD95:BD98" si="291">IFERROR(BC95/(AY95+AZ95),0)</f>
        <v>0</v>
      </c>
      <c r="BE95" s="39"/>
      <c r="BF95" s="10"/>
      <c r="BG95" s="10"/>
      <c r="BH95" s="10">
        <f t="shared" ref="BH95:BH97" si="292">IFERROR(BG95/(BE95+BF95),0)</f>
        <v>0</v>
      </c>
      <c r="BI95" s="183"/>
      <c r="BJ95" s="184">
        <f t="shared" ref="BJ95:BJ98" si="293">IFERROR(BI95/(BE95+BF95),0)</f>
        <v>0</v>
      </c>
      <c r="BK95" s="39" cm="1">
        <f t="array" ref="BK95">SUM(_xlfn._xlws.FILTER($C95:$BJ95,$C$8:$BJ$8=BK$8))</f>
        <v>0</v>
      </c>
      <c r="BL95" s="39" cm="1">
        <f t="array" ref="BL95">SUM(_xlfn._xlws.FILTER($C95:$BJ95,$C$8:$BJ$8=BL$8))</f>
        <v>0</v>
      </c>
      <c r="BM95" s="39" cm="1">
        <f t="array" ref="BM95">SUM(_xlfn._xlws.FILTER($C95:$BJ95,$C$8:$BJ$8=BM$8))</f>
        <v>0</v>
      </c>
      <c r="BN95" s="10">
        <f t="shared" ref="BN95:BN97" si="294">IFERROR(BM95/(BK95+BL95),0)</f>
        <v>0</v>
      </c>
      <c r="BO95" s="196" cm="1">
        <f t="array" ref="BO95">SUM(_xlfn._xlws.FILTER($C95:$BJ95,$C$8:$BJ$8=BO$8))</f>
        <v>0</v>
      </c>
      <c r="BP95" s="184">
        <f t="shared" ref="BP95:BP98" si="295">IFERROR(BO95/(BK95+BL95),0)</f>
        <v>0</v>
      </c>
    </row>
    <row r="96" spans="1:68" ht="19.5" customHeight="1" outlineLevel="1" x14ac:dyDescent="0.3">
      <c r="A96" s="154"/>
      <c r="B96" s="139" t="str">
        <v>CNG</v>
      </c>
      <c r="C96" s="39"/>
      <c r="D96" s="10"/>
      <c r="E96" s="10"/>
      <c r="F96" s="10">
        <f t="shared" si="275"/>
        <v>0</v>
      </c>
      <c r="G96" s="183"/>
      <c r="H96" s="184">
        <f t="shared" si="276"/>
        <v>0</v>
      </c>
      <c r="I96" s="39"/>
      <c r="J96" s="10"/>
      <c r="K96" s="10"/>
      <c r="L96" s="10">
        <f t="shared" si="277"/>
        <v>0</v>
      </c>
      <c r="M96" s="183"/>
      <c r="N96" s="184">
        <f t="shared" si="278"/>
        <v>0</v>
      </c>
      <c r="O96" s="39"/>
      <c r="P96" s="10"/>
      <c r="Q96" s="10"/>
      <c r="R96" s="10">
        <f t="shared" si="279"/>
        <v>0</v>
      </c>
      <c r="S96" s="183"/>
      <c r="T96" s="184">
        <f t="shared" si="280"/>
        <v>0</v>
      </c>
      <c r="U96" s="39"/>
      <c r="V96" s="10"/>
      <c r="W96" s="10"/>
      <c r="X96" s="10">
        <f t="shared" si="281"/>
        <v>0</v>
      </c>
      <c r="Y96" s="183"/>
      <c r="Z96" s="184">
        <f t="shared" si="282"/>
        <v>0</v>
      </c>
      <c r="AA96" s="39"/>
      <c r="AB96" s="10"/>
      <c r="AC96" s="10"/>
      <c r="AD96" s="10">
        <f t="shared" si="283"/>
        <v>0</v>
      </c>
      <c r="AE96" s="183"/>
      <c r="AF96" s="184">
        <f t="shared" si="284"/>
        <v>0</v>
      </c>
      <c r="AG96" s="39"/>
      <c r="AH96" s="10"/>
      <c r="AI96" s="10"/>
      <c r="AJ96" s="10">
        <f t="shared" si="285"/>
        <v>0</v>
      </c>
      <c r="AK96" s="183"/>
      <c r="AL96" s="184">
        <f t="shared" si="286"/>
        <v>0</v>
      </c>
      <c r="AM96" s="39"/>
      <c r="AN96" s="10"/>
      <c r="AO96" s="10"/>
      <c r="AP96" s="10">
        <f t="shared" si="287"/>
        <v>0</v>
      </c>
      <c r="AQ96" s="183"/>
      <c r="AR96" s="184">
        <f t="shared" si="213"/>
        <v>0</v>
      </c>
      <c r="AS96" s="39"/>
      <c r="AT96" s="10"/>
      <c r="AU96" s="10"/>
      <c r="AV96" s="10">
        <f t="shared" si="288"/>
        <v>0</v>
      </c>
      <c r="AW96" s="183"/>
      <c r="AX96" s="184">
        <f t="shared" si="289"/>
        <v>0</v>
      </c>
      <c r="AY96" s="39"/>
      <c r="AZ96" s="10"/>
      <c r="BA96" s="10"/>
      <c r="BB96" s="10">
        <f t="shared" si="290"/>
        <v>0</v>
      </c>
      <c r="BC96" s="183"/>
      <c r="BD96" s="184">
        <f t="shared" si="291"/>
        <v>0</v>
      </c>
      <c r="BE96" s="39"/>
      <c r="BF96" s="10"/>
      <c r="BG96" s="10"/>
      <c r="BH96" s="10">
        <f t="shared" si="292"/>
        <v>0</v>
      </c>
      <c r="BI96" s="183"/>
      <c r="BJ96" s="184">
        <f t="shared" si="293"/>
        <v>0</v>
      </c>
      <c r="BK96" s="39" cm="1">
        <f t="array" ref="BK96">SUM(_xlfn._xlws.FILTER($C96:$BJ96,$C$8:$BJ$8=BK$8))</f>
        <v>0</v>
      </c>
      <c r="BL96" s="39" cm="1">
        <f t="array" ref="BL96">SUM(_xlfn._xlws.FILTER($C96:$BJ96,$C$8:$BJ$8=BL$8))</f>
        <v>0</v>
      </c>
      <c r="BM96" s="39" cm="1">
        <f t="array" ref="BM96">SUM(_xlfn._xlws.FILTER($C96:$BJ96,$C$8:$BJ$8=BM$8))</f>
        <v>0</v>
      </c>
      <c r="BN96" s="10">
        <f t="shared" si="294"/>
        <v>0</v>
      </c>
      <c r="BO96" s="196" cm="1">
        <f t="array" ref="BO96">SUM(_xlfn._xlws.FILTER($C96:$BJ96,$C$8:$BJ$8=BO$8))</f>
        <v>0</v>
      </c>
      <c r="BP96" s="184">
        <f t="shared" si="295"/>
        <v>0</v>
      </c>
    </row>
    <row r="97" spans="1:68" ht="19.5" customHeight="1" outlineLevel="1" x14ac:dyDescent="0.3">
      <c r="A97" s="154"/>
      <c r="B97" s="139" t="str">
        <v>ΒΙΟΜΗΧΑΝΙΚΟΣ</v>
      </c>
      <c r="C97" s="39"/>
      <c r="D97" s="10"/>
      <c r="E97" s="10"/>
      <c r="F97" s="10">
        <f t="shared" si="275"/>
        <v>0</v>
      </c>
      <c r="G97" s="183"/>
      <c r="H97" s="184">
        <f t="shared" si="276"/>
        <v>0</v>
      </c>
      <c r="I97" s="39">
        <v>2</v>
      </c>
      <c r="J97" s="10"/>
      <c r="K97" s="10">
        <v>16349845</v>
      </c>
      <c r="L97" s="10">
        <f t="shared" si="277"/>
        <v>8174922.5</v>
      </c>
      <c r="M97" s="183">
        <v>11925.5</v>
      </c>
      <c r="N97" s="184">
        <f t="shared" si="278"/>
        <v>5962.75</v>
      </c>
      <c r="O97" s="39"/>
      <c r="P97" s="10"/>
      <c r="Q97" s="10"/>
      <c r="R97" s="10">
        <f t="shared" si="279"/>
        <v>0</v>
      </c>
      <c r="S97" s="183"/>
      <c r="T97" s="184">
        <f t="shared" si="280"/>
        <v>0</v>
      </c>
      <c r="U97" s="39"/>
      <c r="V97" s="10"/>
      <c r="W97" s="10"/>
      <c r="X97" s="10">
        <f t="shared" si="281"/>
        <v>0</v>
      </c>
      <c r="Y97" s="183"/>
      <c r="Z97" s="184">
        <f t="shared" si="282"/>
        <v>0</v>
      </c>
      <c r="AA97" s="39"/>
      <c r="AB97" s="10"/>
      <c r="AC97" s="10"/>
      <c r="AD97" s="10">
        <f t="shared" si="283"/>
        <v>0</v>
      </c>
      <c r="AE97" s="183"/>
      <c r="AF97" s="184">
        <f t="shared" si="284"/>
        <v>0</v>
      </c>
      <c r="AG97" s="39"/>
      <c r="AH97" s="10"/>
      <c r="AI97" s="10"/>
      <c r="AJ97" s="10">
        <f t="shared" si="285"/>
        <v>0</v>
      </c>
      <c r="AK97" s="183"/>
      <c r="AL97" s="184">
        <f t="shared" si="286"/>
        <v>0</v>
      </c>
      <c r="AM97" s="39"/>
      <c r="AN97" s="10"/>
      <c r="AO97" s="10"/>
      <c r="AP97" s="10">
        <f t="shared" si="287"/>
        <v>0</v>
      </c>
      <c r="AQ97" s="183"/>
      <c r="AR97" s="184">
        <f t="shared" si="213"/>
        <v>0</v>
      </c>
      <c r="AS97" s="39"/>
      <c r="AT97" s="10"/>
      <c r="AU97" s="10"/>
      <c r="AV97" s="10">
        <f t="shared" si="288"/>
        <v>0</v>
      </c>
      <c r="AW97" s="183"/>
      <c r="AX97" s="184">
        <f t="shared" si="289"/>
        <v>0</v>
      </c>
      <c r="AY97" s="39"/>
      <c r="AZ97" s="10"/>
      <c r="BA97" s="10"/>
      <c r="BB97" s="10">
        <f t="shared" si="290"/>
        <v>0</v>
      </c>
      <c r="BC97" s="183"/>
      <c r="BD97" s="184">
        <f t="shared" si="291"/>
        <v>0</v>
      </c>
      <c r="BE97" s="39"/>
      <c r="BF97" s="10"/>
      <c r="BG97" s="10"/>
      <c r="BH97" s="10">
        <f t="shared" si="292"/>
        <v>0</v>
      </c>
      <c r="BI97" s="183"/>
      <c r="BJ97" s="184">
        <f t="shared" si="293"/>
        <v>0</v>
      </c>
      <c r="BK97" s="39" cm="1">
        <f t="array" ref="BK97">SUM(_xlfn._xlws.FILTER($C97:$BJ97,$C$8:$BJ$8=BK$8))</f>
        <v>2</v>
      </c>
      <c r="BL97" s="39" cm="1">
        <f t="array" ref="BL97">SUM(_xlfn._xlws.FILTER($C97:$BJ97,$C$8:$BJ$8=BL$8))</f>
        <v>0</v>
      </c>
      <c r="BM97" s="39" cm="1">
        <f t="array" ref="BM97">SUM(_xlfn._xlws.FILTER($C97:$BJ97,$C$8:$BJ$8=BM$8))</f>
        <v>16349845</v>
      </c>
      <c r="BN97" s="10">
        <f t="shared" si="294"/>
        <v>8174922.5</v>
      </c>
      <c r="BO97" s="196" cm="1">
        <f t="array" ref="BO97">SUM(_xlfn._xlws.FILTER($C97:$BJ97,$C$8:$BJ$8=BO$8))</f>
        <v>11925.5</v>
      </c>
      <c r="BP97" s="184">
        <f t="shared" si="295"/>
        <v>5962.75</v>
      </c>
    </row>
    <row r="98" spans="1:68" ht="19.5" customHeight="1" outlineLevel="1" thickBot="1" x14ac:dyDescent="0.35">
      <c r="A98" s="155"/>
      <c r="B98" s="139" t="str">
        <v>ΚΛΙΜΑΤΙΣΜΟΣ / ΣΥΜΠΑΡΑΓΩΓΗ</v>
      </c>
      <c r="C98" s="147"/>
      <c r="D98" s="148"/>
      <c r="E98" s="157"/>
      <c r="F98" s="10">
        <f t="shared" si="275"/>
        <v>0</v>
      </c>
      <c r="G98" s="185"/>
      <c r="H98" s="184">
        <f t="shared" si="276"/>
        <v>0</v>
      </c>
      <c r="I98" s="147"/>
      <c r="J98" s="148"/>
      <c r="K98" s="157"/>
      <c r="L98" s="10">
        <f>IFERROR(K98/(I98+J98),0)</f>
        <v>0</v>
      </c>
      <c r="M98" s="183"/>
      <c r="N98" s="184">
        <f t="shared" si="278"/>
        <v>0</v>
      </c>
      <c r="O98" s="147"/>
      <c r="P98" s="148"/>
      <c r="Q98" s="157"/>
      <c r="R98" s="10">
        <f>IFERROR(Q98/(O98+P98),0)</f>
        <v>0</v>
      </c>
      <c r="S98" s="183"/>
      <c r="T98" s="184">
        <f t="shared" si="280"/>
        <v>0</v>
      </c>
      <c r="U98" s="147"/>
      <c r="V98" s="148"/>
      <c r="W98" s="157"/>
      <c r="X98" s="10">
        <f>IFERROR(W98/(U98+V98),0)</f>
        <v>0</v>
      </c>
      <c r="Y98" s="183"/>
      <c r="Z98" s="184">
        <f t="shared" si="282"/>
        <v>0</v>
      </c>
      <c r="AA98" s="147"/>
      <c r="AB98" s="148"/>
      <c r="AC98" s="157"/>
      <c r="AD98" s="10">
        <f>IFERROR(AC98/(AA98+AB98),0)</f>
        <v>0</v>
      </c>
      <c r="AE98" s="183"/>
      <c r="AF98" s="184">
        <f t="shared" si="284"/>
        <v>0</v>
      </c>
      <c r="AG98" s="147"/>
      <c r="AH98" s="148"/>
      <c r="AI98" s="157"/>
      <c r="AJ98" s="10">
        <f>IFERROR(AI98/(AG98+AH98),0)</f>
        <v>0</v>
      </c>
      <c r="AK98" s="183"/>
      <c r="AL98" s="184">
        <f t="shared" si="286"/>
        <v>0</v>
      </c>
      <c r="AM98" s="147"/>
      <c r="AN98" s="148"/>
      <c r="AO98" s="157"/>
      <c r="AP98" s="10">
        <f>IFERROR(AO98/(AM98+AN98),0)</f>
        <v>0</v>
      </c>
      <c r="AQ98" s="183"/>
      <c r="AR98" s="184">
        <f t="shared" si="213"/>
        <v>0</v>
      </c>
      <c r="AS98" s="147"/>
      <c r="AT98" s="148"/>
      <c r="AU98" s="157"/>
      <c r="AV98" s="10">
        <f>IFERROR(AU98/(AS98+AT98),0)</f>
        <v>0</v>
      </c>
      <c r="AW98" s="183"/>
      <c r="AX98" s="184">
        <f t="shared" si="289"/>
        <v>0</v>
      </c>
      <c r="AY98" s="147"/>
      <c r="AZ98" s="148"/>
      <c r="BA98" s="157"/>
      <c r="BB98" s="10">
        <f>IFERROR(BA98/(AY98+AZ98),0)</f>
        <v>0</v>
      </c>
      <c r="BC98" s="183"/>
      <c r="BD98" s="184">
        <f t="shared" si="291"/>
        <v>0</v>
      </c>
      <c r="BE98" s="147"/>
      <c r="BF98" s="148"/>
      <c r="BG98" s="157"/>
      <c r="BH98" s="10">
        <f>IFERROR(BG98/(BE98+BF98),0)</f>
        <v>0</v>
      </c>
      <c r="BI98" s="183"/>
      <c r="BJ98" s="184">
        <f t="shared" si="293"/>
        <v>0</v>
      </c>
      <c r="BK98" s="39" cm="1">
        <f t="array" ref="BK98">SUM(_xlfn._xlws.FILTER($C98:$BJ98,$C$8:$BJ$8=BK$8))</f>
        <v>0</v>
      </c>
      <c r="BL98" s="39" cm="1">
        <f t="array" ref="BL98">SUM(_xlfn._xlws.FILTER($C98:$BJ98,$C$8:$BJ$8=BL$8))</f>
        <v>0</v>
      </c>
      <c r="BM98" s="39" cm="1">
        <f t="array" ref="BM98">SUM(_xlfn._xlws.FILTER($C98:$BJ98,$C$8:$BJ$8=BM$8))</f>
        <v>0</v>
      </c>
      <c r="BN98" s="10">
        <f>IFERROR(BM98/(BK98+BL98),0)</f>
        <v>0</v>
      </c>
      <c r="BO98" s="196" cm="1">
        <f t="array" ref="BO98">SUM(_xlfn._xlws.FILTER($C98:$BJ98,$C$8:$BJ$8=BO$8))</f>
        <v>0</v>
      </c>
      <c r="BP98" s="184">
        <f t="shared" si="295"/>
        <v>0</v>
      </c>
    </row>
    <row r="99" spans="1:68" ht="36" customHeight="1" outlineLevel="1" x14ac:dyDescent="0.3">
      <c r="A99" s="153">
        <v>16</v>
      </c>
      <c r="B99" s="141" t="s">
        <v>48</v>
      </c>
      <c r="C99" s="121">
        <f>SUM(C100:C104)</f>
        <v>9503</v>
      </c>
      <c r="D99" s="74">
        <f>SUM(D100:D104)</f>
        <v>0</v>
      </c>
      <c r="E99" s="74">
        <f>SUM(E100:E103)</f>
        <v>18155163</v>
      </c>
      <c r="F99" s="74">
        <f>IFERROR(E99/(C99+D99),0)</f>
        <v>1910.4664842681259</v>
      </c>
      <c r="G99" s="181">
        <f>SUM(G100:G104)</f>
        <v>238633.14</v>
      </c>
      <c r="H99" s="182">
        <f>IFERROR(G99/(C99+D99),0)</f>
        <v>25.111347995369886</v>
      </c>
      <c r="I99" s="121">
        <f>SUM(I100:I104)</f>
        <v>2661</v>
      </c>
      <c r="J99" s="74">
        <f>SUM(J100:J104)</f>
        <v>0</v>
      </c>
      <c r="K99" s="74">
        <f>SUM(K100:K103)</f>
        <v>6068855</v>
      </c>
      <c r="L99" s="74">
        <f>IFERROR(K99/(I99+J99),0)</f>
        <v>2280.6670424652384</v>
      </c>
      <c r="M99" s="181">
        <f>SUM(M100:M104)</f>
        <v>79423.740000000005</v>
      </c>
      <c r="N99" s="182">
        <f>IFERROR(M99/(I99+J99),0)</f>
        <v>29.847328072153328</v>
      </c>
      <c r="O99" s="121">
        <f>SUM(O100:O104)</f>
        <v>7121</v>
      </c>
      <c r="P99" s="74">
        <f>SUM(P100:P104)</f>
        <v>0</v>
      </c>
      <c r="Q99" s="74">
        <f>SUM(Q100:Q104)</f>
        <v>19482323</v>
      </c>
      <c r="R99" s="74">
        <f>IFERROR(Q99/(O99+P99),0)</f>
        <v>2735.8970650189581</v>
      </c>
      <c r="S99" s="181">
        <f>SUM(S100:S104)</f>
        <v>347575.33999999997</v>
      </c>
      <c r="T99" s="182">
        <f>IFERROR(S99/(O99+P99),0)</f>
        <v>48.809905912090997</v>
      </c>
      <c r="U99" s="121">
        <f>SUM(U100:U104)</f>
        <v>65</v>
      </c>
      <c r="V99" s="74">
        <f>SUM(V100:V104)</f>
        <v>0</v>
      </c>
      <c r="W99" s="74">
        <f>SUM(W100:W103)</f>
        <v>105990</v>
      </c>
      <c r="X99" s="74">
        <f>IFERROR(W99/(U99+V99),0)</f>
        <v>1630.6153846153845</v>
      </c>
      <c r="Y99" s="181">
        <f>SUM(Y100:Y104)</f>
        <v>2648.97</v>
      </c>
      <c r="Z99" s="182">
        <f>IFERROR(Y99/(U99+V99),0)</f>
        <v>40.753384615384611</v>
      </c>
      <c r="AA99" s="121">
        <f>SUM(AA100:AA104)</f>
        <v>105</v>
      </c>
      <c r="AB99" s="74">
        <f>SUM(AB100:AB104)</f>
        <v>0</v>
      </c>
      <c r="AC99" s="74">
        <f>SUM(AC100:AC103)</f>
        <v>203754</v>
      </c>
      <c r="AD99" s="74">
        <f>IFERROR(AC99/(AA99+AB99),0)</f>
        <v>1940.5142857142857</v>
      </c>
      <c r="AE99" s="181">
        <f>SUM(AE100:AE104)</f>
        <v>4458.2299999999996</v>
      </c>
      <c r="AF99" s="182">
        <f>IFERROR(AE99/(AA99+AB99),0)</f>
        <v>42.459333333333326</v>
      </c>
      <c r="AG99" s="121">
        <f>SUM(AG100:AG104)</f>
        <v>25</v>
      </c>
      <c r="AH99" s="74">
        <f>SUM(AH100:AH104)</f>
        <v>0</v>
      </c>
      <c r="AI99" s="74">
        <f>SUM(AI100:AI103)</f>
        <v>49789</v>
      </c>
      <c r="AJ99" s="74">
        <f>IFERROR(AI99/(AG99+AH99),0)</f>
        <v>1991.56</v>
      </c>
      <c r="AK99" s="181">
        <f>SUM(AK100:AK104)</f>
        <v>951.01</v>
      </c>
      <c r="AL99" s="182">
        <f>IFERROR(AK99/(AG99+AH99),0)</f>
        <v>38.040399999999998</v>
      </c>
      <c r="AM99" s="121">
        <f>SUM(AM100:AM104)</f>
        <v>0</v>
      </c>
      <c r="AN99" s="74">
        <f>SUM(AN100:AN104)</f>
        <v>0</v>
      </c>
      <c r="AO99" s="74">
        <f>SUM(AO100:AO103)</f>
        <v>0</v>
      </c>
      <c r="AP99" s="74">
        <f>IFERROR(AO99/(AM99+AN99),0)</f>
        <v>0</v>
      </c>
      <c r="AQ99" s="181">
        <f>SUM(AQ100:AQ104)</f>
        <v>0</v>
      </c>
      <c r="AR99" s="182">
        <f t="shared" si="213"/>
        <v>0</v>
      </c>
      <c r="AS99" s="121">
        <f>SUM(AS100:AS104)</f>
        <v>0</v>
      </c>
      <c r="AT99" s="74">
        <f>SUM(AT100:AT104)</f>
        <v>0</v>
      </c>
      <c r="AU99" s="74">
        <f>SUM(AU100:AU103)</f>
        <v>0</v>
      </c>
      <c r="AV99" s="74">
        <f>IFERROR(AU99/(AS99+AT99),0)</f>
        <v>0</v>
      </c>
      <c r="AW99" s="181">
        <f>SUM(AW100:AW104)</f>
        <v>0</v>
      </c>
      <c r="AX99" s="182">
        <f>IFERROR(AW99/(AS99+AT99),0)</f>
        <v>0</v>
      </c>
      <c r="AY99" s="121">
        <f>SUM(AY100:AY104)</f>
        <v>0</v>
      </c>
      <c r="AZ99" s="74">
        <f>SUM(AZ100:AZ104)</f>
        <v>0</v>
      </c>
      <c r="BA99" s="74">
        <f>SUM(BA100:BA103)</f>
        <v>0</v>
      </c>
      <c r="BB99" s="74">
        <f>IFERROR(BA99/(AY99+AZ99),0)</f>
        <v>0</v>
      </c>
      <c r="BC99" s="181">
        <f>SUM(BC100:BC104)</f>
        <v>0</v>
      </c>
      <c r="BD99" s="182">
        <f>IFERROR(BC99/(AY99+AZ99),0)</f>
        <v>0</v>
      </c>
      <c r="BE99" s="121">
        <f>SUM(BE100:BE104)</f>
        <v>0</v>
      </c>
      <c r="BF99" s="74">
        <f>SUM(BF100:BF104)</f>
        <v>0</v>
      </c>
      <c r="BG99" s="74">
        <f>SUM(BG100:BG103)</f>
        <v>0</v>
      </c>
      <c r="BH99" s="74">
        <f>IFERROR(BG99/(BE99+BF99),0)</f>
        <v>0</v>
      </c>
      <c r="BI99" s="181">
        <f>SUM(BI100:BI104)</f>
        <v>0</v>
      </c>
      <c r="BJ99" s="182">
        <f>IFERROR(BI99/(BE99+BF99),0)</f>
        <v>0</v>
      </c>
      <c r="BK99" s="121">
        <f>SUM(BK100:BK104)</f>
        <v>19480</v>
      </c>
      <c r="BL99" s="74">
        <f>SUM(BL100:BL104)</f>
        <v>0</v>
      </c>
      <c r="BM99" s="74">
        <f>SUM(BM100:BM103)</f>
        <v>44065874</v>
      </c>
      <c r="BN99" s="74">
        <f>IFERROR(BM99/(BK99+BL99),0)</f>
        <v>2262.1085215605749</v>
      </c>
      <c r="BO99" s="181">
        <f>SUM(BO100:BO104)</f>
        <v>673690.42999999993</v>
      </c>
      <c r="BP99" s="182">
        <f>IFERROR(BO99/(BK99+BL99),0)</f>
        <v>34.583697638603695</v>
      </c>
    </row>
    <row r="100" spans="1:68" ht="19.5" customHeight="1" outlineLevel="1" x14ac:dyDescent="0.3">
      <c r="A100" s="154"/>
      <c r="B100" s="139" t="str" cm="1">
        <f t="array" ref="B100:B104">$B$10:$B$14</f>
        <v>ΟΙΚΙΑΚΟΣ</v>
      </c>
      <c r="C100" s="39">
        <v>9206</v>
      </c>
      <c r="D100" s="10"/>
      <c r="E100" s="10">
        <v>16719388</v>
      </c>
      <c r="F100" s="10">
        <f>IFERROR(E100/(C100+D100),0)</f>
        <v>1816.1403432543993</v>
      </c>
      <c r="G100" s="183">
        <v>220077.31</v>
      </c>
      <c r="H100" s="184">
        <f>IFERROR(G100/(C100+D100),0)</f>
        <v>23.905855963502063</v>
      </c>
      <c r="I100" s="39">
        <v>2562</v>
      </c>
      <c r="J100" s="10"/>
      <c r="K100" s="10">
        <v>5211056</v>
      </c>
      <c r="L100" s="10">
        <f>IFERROR(K100/(I100+J100),0)</f>
        <v>2033.9797033567525</v>
      </c>
      <c r="M100" s="183">
        <v>70100.73</v>
      </c>
      <c r="N100" s="184">
        <f>IFERROR(M100/(I100+J100),0)</f>
        <v>27.361721311475407</v>
      </c>
      <c r="O100" s="39">
        <v>6802</v>
      </c>
      <c r="P100" s="10"/>
      <c r="Q100" s="10">
        <v>13271071</v>
      </c>
      <c r="R100" s="10">
        <v>1951.0542487503701</v>
      </c>
      <c r="S100" s="183">
        <v>240923.71</v>
      </c>
      <c r="T100" s="184">
        <v>35.419539841223198</v>
      </c>
      <c r="U100" s="39">
        <v>62</v>
      </c>
      <c r="V100" s="10"/>
      <c r="W100" s="10">
        <v>93819</v>
      </c>
      <c r="X100" s="10">
        <f>IFERROR(W100/(U100+V100),0)</f>
        <v>1513.2096774193549</v>
      </c>
      <c r="Y100" s="183">
        <v>2497.6</v>
      </c>
      <c r="Z100" s="184">
        <f>IFERROR(Y100/(U100+V100),0)</f>
        <v>40.283870967741933</v>
      </c>
      <c r="AA100" s="39">
        <v>103</v>
      </c>
      <c r="AB100" s="10"/>
      <c r="AC100" s="10">
        <v>196097</v>
      </c>
      <c r="AD100" s="10">
        <f>IFERROR(AC100/(AA100+AB100),0)</f>
        <v>1903.8543689320388</v>
      </c>
      <c r="AE100" s="183">
        <v>4386.45</v>
      </c>
      <c r="AF100" s="184">
        <f>IFERROR(AE100/(AA100+AB100),0)</f>
        <v>42.586893203883491</v>
      </c>
      <c r="AG100" s="39">
        <v>25</v>
      </c>
      <c r="AH100" s="10"/>
      <c r="AI100" s="10">
        <v>49789</v>
      </c>
      <c r="AJ100" s="10">
        <f>IFERROR(AI100/(AG100+AH100),0)</f>
        <v>1991.56</v>
      </c>
      <c r="AK100" s="183">
        <v>951.01</v>
      </c>
      <c r="AL100" s="184">
        <f>IFERROR(AK100/(AG100+AH100),0)</f>
        <v>38.040399999999998</v>
      </c>
      <c r="AM100" s="39"/>
      <c r="AN100" s="10"/>
      <c r="AO100" s="10"/>
      <c r="AP100" s="10">
        <f>IFERROR(AO100/(AM100+AN100),0)</f>
        <v>0</v>
      </c>
      <c r="AQ100" s="183"/>
      <c r="AR100" s="184">
        <f t="shared" si="213"/>
        <v>0</v>
      </c>
      <c r="AS100" s="39"/>
      <c r="AT100" s="10"/>
      <c r="AU100" s="10"/>
      <c r="AV100" s="10">
        <f>IFERROR(AU100/(AS100+AT100),0)</f>
        <v>0</v>
      </c>
      <c r="AW100" s="183"/>
      <c r="AX100" s="184">
        <f>IFERROR(AW100/(AS100+AT100),0)</f>
        <v>0</v>
      </c>
      <c r="AY100" s="39"/>
      <c r="AZ100" s="10"/>
      <c r="BA100" s="10"/>
      <c r="BB100" s="10">
        <f>IFERROR(BA100/(AY100+AZ100),0)</f>
        <v>0</v>
      </c>
      <c r="BC100" s="183"/>
      <c r="BD100" s="184">
        <f>IFERROR(BC100/(AY100+AZ100),0)</f>
        <v>0</v>
      </c>
      <c r="BE100" s="39"/>
      <c r="BF100" s="10"/>
      <c r="BG100" s="10"/>
      <c r="BH100" s="10">
        <f>IFERROR(BG100/(BE100+BF100),0)</f>
        <v>0</v>
      </c>
      <c r="BI100" s="183"/>
      <c r="BJ100" s="184">
        <f>IFERROR(BI100/(BE100+BF100),0)</f>
        <v>0</v>
      </c>
      <c r="BK100" s="39" cm="1">
        <f t="array" ref="BK100">SUM(_xlfn._xlws.FILTER($C100:$BJ100,$C$8:$BJ$8=BK$8))</f>
        <v>18760</v>
      </c>
      <c r="BL100" s="39" cm="1">
        <f t="array" ref="BL100">SUM(_xlfn._xlws.FILTER($C100:$BJ100,$C$8:$BJ$8=BL$8))</f>
        <v>0</v>
      </c>
      <c r="BM100" s="39" cm="1">
        <f t="array" ref="BM100">SUM(_xlfn._xlws.FILTER($C100:$BJ100,$C$8:$BJ$8=BM$8))</f>
        <v>35541220</v>
      </c>
      <c r="BN100" s="10">
        <f>IFERROR(BM100/(BK100+BL100),0)</f>
        <v>1894.5213219616205</v>
      </c>
      <c r="BO100" s="196" cm="1">
        <f t="array" ref="BO100">SUM(_xlfn._xlws.FILTER($C100:$BJ100,$C$8:$BJ$8=BO$8))</f>
        <v>538936.80999999994</v>
      </c>
      <c r="BP100" s="184">
        <f>IFERROR(BO100/(BK100+BL100),0)</f>
        <v>28.727974946695092</v>
      </c>
    </row>
    <row r="101" spans="1:68" ht="19.5" customHeight="1" outlineLevel="1" x14ac:dyDescent="0.3">
      <c r="A101" s="154"/>
      <c r="B101" s="139" t="str">
        <v>ΕΜΠΟΡΙΚΟΣ</v>
      </c>
      <c r="C101" s="39">
        <v>297</v>
      </c>
      <c r="D101" s="10"/>
      <c r="E101" s="10">
        <v>1435775</v>
      </c>
      <c r="F101" s="10">
        <f t="shared" ref="F101:F104" si="296">IFERROR(E101/(C101+D101),0)</f>
        <v>4834.2592592592591</v>
      </c>
      <c r="G101" s="183">
        <v>18555.830000000002</v>
      </c>
      <c r="H101" s="184">
        <f t="shared" ref="H101:H104" si="297">IFERROR(G101/(C101+D101),0)</f>
        <v>62.477542087542091</v>
      </c>
      <c r="I101" s="39">
        <v>98</v>
      </c>
      <c r="J101" s="10"/>
      <c r="K101" s="10">
        <v>698637</v>
      </c>
      <c r="L101" s="10">
        <f t="shared" ref="L101:L103" si="298">IFERROR(K101/(I101+J101),0)</f>
        <v>7128.9489795918371</v>
      </c>
      <c r="M101" s="183">
        <v>8969.94</v>
      </c>
      <c r="N101" s="184">
        <f t="shared" ref="N101:N104" si="299">IFERROR(M101/(I101+J101),0)</f>
        <v>91.53</v>
      </c>
      <c r="O101" s="39">
        <v>316</v>
      </c>
      <c r="P101" s="10"/>
      <c r="Q101" s="10">
        <v>6211252</v>
      </c>
      <c r="R101" s="10">
        <v>19655.860759493698</v>
      </c>
      <c r="S101" s="183">
        <v>106519.71</v>
      </c>
      <c r="T101" s="184">
        <v>337.08768987341801</v>
      </c>
      <c r="U101" s="39">
        <v>3</v>
      </c>
      <c r="V101" s="10"/>
      <c r="W101" s="10">
        <v>12171</v>
      </c>
      <c r="X101" s="10">
        <f t="shared" ref="X101" si="300">IFERROR(W101/(U101+V101),0)</f>
        <v>4057</v>
      </c>
      <c r="Y101" s="183">
        <v>151.37</v>
      </c>
      <c r="Z101" s="184">
        <f t="shared" ref="Z101:Z104" si="301">IFERROR(Y101/(U101+V101),0)</f>
        <v>50.456666666666671</v>
      </c>
      <c r="AA101" s="39">
        <v>2</v>
      </c>
      <c r="AB101" s="10"/>
      <c r="AC101" s="10">
        <v>7657</v>
      </c>
      <c r="AD101" s="10">
        <f t="shared" ref="AD101:AD103" si="302">IFERROR(AC101/(AA101+AB101),0)</f>
        <v>3828.5</v>
      </c>
      <c r="AE101" s="183">
        <v>71.78</v>
      </c>
      <c r="AF101" s="184">
        <f t="shared" ref="AF101:AF104" si="303">IFERROR(AE101/(AA101+AB101),0)</f>
        <v>35.89</v>
      </c>
      <c r="AG101" s="39"/>
      <c r="AH101" s="10"/>
      <c r="AI101" s="10"/>
      <c r="AJ101" s="10">
        <f t="shared" ref="AJ101:AJ103" si="304">IFERROR(AI101/(AG101+AH101),0)</f>
        <v>0</v>
      </c>
      <c r="AK101" s="183"/>
      <c r="AL101" s="184">
        <f t="shared" ref="AL101:AL104" si="305">IFERROR(AK101/(AG101+AH101),0)</f>
        <v>0</v>
      </c>
      <c r="AM101" s="39"/>
      <c r="AN101" s="10"/>
      <c r="AO101" s="10"/>
      <c r="AP101" s="10">
        <f t="shared" ref="AP101:AP103" si="306">IFERROR(AO101/(AM101+AN101),0)</f>
        <v>0</v>
      </c>
      <c r="AQ101" s="183"/>
      <c r="AR101" s="184">
        <f t="shared" si="213"/>
        <v>0</v>
      </c>
      <c r="AS101" s="39"/>
      <c r="AT101" s="10"/>
      <c r="AU101" s="10"/>
      <c r="AV101" s="10">
        <f t="shared" ref="AV101:AV103" si="307">IFERROR(AU101/(AS101+AT101),0)</f>
        <v>0</v>
      </c>
      <c r="AW101" s="183"/>
      <c r="AX101" s="184">
        <f t="shared" ref="AX101:AX104" si="308">IFERROR(AW101/(AS101+AT101),0)</f>
        <v>0</v>
      </c>
      <c r="AY101" s="39"/>
      <c r="AZ101" s="10"/>
      <c r="BA101" s="10"/>
      <c r="BB101" s="10">
        <f t="shared" ref="BB101:BB103" si="309">IFERROR(BA101/(AY101+AZ101),0)</f>
        <v>0</v>
      </c>
      <c r="BC101" s="183"/>
      <c r="BD101" s="184">
        <f t="shared" ref="BD101:BD104" si="310">IFERROR(BC101/(AY101+AZ101),0)</f>
        <v>0</v>
      </c>
      <c r="BE101" s="39"/>
      <c r="BF101" s="10"/>
      <c r="BG101" s="10"/>
      <c r="BH101" s="10">
        <f t="shared" ref="BH101:BH103" si="311">IFERROR(BG101/(BE101+BF101),0)</f>
        <v>0</v>
      </c>
      <c r="BI101" s="183"/>
      <c r="BJ101" s="184">
        <f t="shared" ref="BJ101:BJ104" si="312">IFERROR(BI101/(BE101+BF101),0)</f>
        <v>0</v>
      </c>
      <c r="BK101" s="39" cm="1">
        <f t="array" ref="BK101">SUM(_xlfn._xlws.FILTER($C101:$BJ101,$C$8:$BJ$8=BK$8))</f>
        <v>716</v>
      </c>
      <c r="BL101" s="39" cm="1">
        <f t="array" ref="BL101">SUM(_xlfn._xlws.FILTER($C101:$BJ101,$C$8:$BJ$8=BL$8))</f>
        <v>0</v>
      </c>
      <c r="BM101" s="39" cm="1">
        <f t="array" ref="BM101">SUM(_xlfn._xlws.FILTER($C101:$BJ101,$C$8:$BJ$8=BM$8))</f>
        <v>8365492</v>
      </c>
      <c r="BN101" s="10">
        <f t="shared" ref="BN101:BN103" si="313">IFERROR(BM101/(BK101+BL101),0)</f>
        <v>11683.648044692738</v>
      </c>
      <c r="BO101" s="196" cm="1">
        <f t="array" ref="BO101">SUM(_xlfn._xlws.FILTER($C101:$BJ101,$C$8:$BJ$8=BO$8))</f>
        <v>134268.63</v>
      </c>
      <c r="BP101" s="184">
        <f t="shared" ref="BP101:BP104" si="314">IFERROR(BO101/(BK101+BL101),0)</f>
        <v>187.52601955307264</v>
      </c>
    </row>
    <row r="102" spans="1:68" ht="19.5" customHeight="1" outlineLevel="1" x14ac:dyDescent="0.3">
      <c r="A102" s="154"/>
      <c r="B102" s="139" t="str">
        <v>CNG</v>
      </c>
      <c r="C102" s="39"/>
      <c r="D102" s="10"/>
      <c r="E102" s="10"/>
      <c r="F102" s="10">
        <f t="shared" si="296"/>
        <v>0</v>
      </c>
      <c r="G102" s="183"/>
      <c r="H102" s="184">
        <f t="shared" si="297"/>
        <v>0</v>
      </c>
      <c r="I102" s="39"/>
      <c r="J102" s="10"/>
      <c r="K102" s="10"/>
      <c r="L102" s="10">
        <f t="shared" si="298"/>
        <v>0</v>
      </c>
      <c r="M102" s="183"/>
      <c r="N102" s="184">
        <f>IFERROR(M102/(I102+J102),0)</f>
        <v>0</v>
      </c>
      <c r="O102" s="39"/>
      <c r="P102" s="10"/>
      <c r="Q102" s="10"/>
      <c r="R102" s="10"/>
      <c r="S102" s="183"/>
      <c r="T102" s="184"/>
      <c r="U102" s="39"/>
      <c r="V102" s="10"/>
      <c r="W102" s="10"/>
      <c r="X102" s="10">
        <f t="shared" ref="X102:X103" si="315">IFERROR(W102/(U102+V102),0)</f>
        <v>0</v>
      </c>
      <c r="Y102" s="183"/>
      <c r="Z102" s="184">
        <f t="shared" si="301"/>
        <v>0</v>
      </c>
      <c r="AA102" s="39"/>
      <c r="AB102" s="10"/>
      <c r="AC102" s="10"/>
      <c r="AD102" s="10">
        <f t="shared" si="302"/>
        <v>0</v>
      </c>
      <c r="AE102" s="183"/>
      <c r="AF102" s="184">
        <f t="shared" si="303"/>
        <v>0</v>
      </c>
      <c r="AG102" s="39"/>
      <c r="AH102" s="10"/>
      <c r="AI102" s="10"/>
      <c r="AJ102" s="10">
        <f t="shared" si="304"/>
        <v>0</v>
      </c>
      <c r="AK102" s="183"/>
      <c r="AL102" s="184">
        <f t="shared" si="305"/>
        <v>0</v>
      </c>
      <c r="AM102" s="39"/>
      <c r="AN102" s="10"/>
      <c r="AO102" s="10"/>
      <c r="AP102" s="10">
        <f t="shared" si="306"/>
        <v>0</v>
      </c>
      <c r="AQ102" s="183"/>
      <c r="AR102" s="184">
        <f t="shared" si="213"/>
        <v>0</v>
      </c>
      <c r="AS102" s="39"/>
      <c r="AT102" s="10"/>
      <c r="AU102" s="10"/>
      <c r="AV102" s="10">
        <f t="shared" si="307"/>
        <v>0</v>
      </c>
      <c r="AW102" s="183"/>
      <c r="AX102" s="184">
        <f t="shared" si="308"/>
        <v>0</v>
      </c>
      <c r="AY102" s="39"/>
      <c r="AZ102" s="10"/>
      <c r="BA102" s="10"/>
      <c r="BB102" s="10">
        <f t="shared" si="309"/>
        <v>0</v>
      </c>
      <c r="BC102" s="183"/>
      <c r="BD102" s="184">
        <f t="shared" si="310"/>
        <v>0</v>
      </c>
      <c r="BE102" s="39"/>
      <c r="BF102" s="10"/>
      <c r="BG102" s="10"/>
      <c r="BH102" s="10">
        <f t="shared" si="311"/>
        <v>0</v>
      </c>
      <c r="BI102" s="183"/>
      <c r="BJ102" s="184">
        <f t="shared" si="312"/>
        <v>0</v>
      </c>
      <c r="BK102" s="39" cm="1">
        <f t="array" ref="BK102">SUM(_xlfn._xlws.FILTER($C102:$BJ102,$C$8:$BJ$8=BK$8))</f>
        <v>0</v>
      </c>
      <c r="BL102" s="39" cm="1">
        <f t="array" ref="BL102">SUM(_xlfn._xlws.FILTER($C102:$BJ102,$C$8:$BJ$8=BL$8))</f>
        <v>0</v>
      </c>
      <c r="BM102" s="39" cm="1">
        <f t="array" ref="BM102">SUM(_xlfn._xlws.FILTER($C102:$BJ102,$C$8:$BJ$8=BM$8))</f>
        <v>0</v>
      </c>
      <c r="BN102" s="10">
        <f t="shared" si="313"/>
        <v>0</v>
      </c>
      <c r="BO102" s="196" cm="1">
        <f t="array" ref="BO102">SUM(_xlfn._xlws.FILTER($C102:$BJ102,$C$8:$BJ$8=BO$8))</f>
        <v>0</v>
      </c>
      <c r="BP102" s="184">
        <f t="shared" si="314"/>
        <v>0</v>
      </c>
    </row>
    <row r="103" spans="1:68" ht="19.5" customHeight="1" outlineLevel="1" x14ac:dyDescent="0.3">
      <c r="A103" s="154"/>
      <c r="B103" s="139" t="str">
        <v>ΒΙΟΜΗΧΑΝΙΚΟΣ</v>
      </c>
      <c r="C103" s="39"/>
      <c r="D103" s="10"/>
      <c r="E103" s="10"/>
      <c r="F103" s="10">
        <f t="shared" si="296"/>
        <v>0</v>
      </c>
      <c r="G103" s="183"/>
      <c r="H103" s="184">
        <f t="shared" si="297"/>
        <v>0</v>
      </c>
      <c r="I103" s="39">
        <v>1</v>
      </c>
      <c r="J103" s="10"/>
      <c r="K103" s="10">
        <v>159162</v>
      </c>
      <c r="L103" s="10">
        <f t="shared" si="298"/>
        <v>159162</v>
      </c>
      <c r="M103" s="183">
        <v>353.07</v>
      </c>
      <c r="N103" s="184">
        <f>IFERROR(M103/(I103+J103),0)</f>
        <v>353.07</v>
      </c>
      <c r="O103" s="39"/>
      <c r="P103" s="10"/>
      <c r="Q103" s="10"/>
      <c r="R103" s="10"/>
      <c r="S103" s="183"/>
      <c r="T103" s="184"/>
      <c r="U103" s="39"/>
      <c r="V103" s="10"/>
      <c r="W103" s="10"/>
      <c r="X103" s="10">
        <f t="shared" si="315"/>
        <v>0</v>
      </c>
      <c r="Y103" s="183"/>
      <c r="Z103" s="184">
        <f t="shared" si="301"/>
        <v>0</v>
      </c>
      <c r="AA103" s="39"/>
      <c r="AB103" s="10"/>
      <c r="AC103" s="10"/>
      <c r="AD103" s="10">
        <f t="shared" si="302"/>
        <v>0</v>
      </c>
      <c r="AE103" s="183"/>
      <c r="AF103" s="184">
        <f t="shared" si="303"/>
        <v>0</v>
      </c>
      <c r="AG103" s="39"/>
      <c r="AH103" s="10"/>
      <c r="AI103" s="10"/>
      <c r="AJ103" s="10">
        <f t="shared" si="304"/>
        <v>0</v>
      </c>
      <c r="AK103" s="183"/>
      <c r="AL103" s="184">
        <f t="shared" si="305"/>
        <v>0</v>
      </c>
      <c r="AM103" s="39"/>
      <c r="AN103" s="10"/>
      <c r="AO103" s="10"/>
      <c r="AP103" s="10">
        <f t="shared" si="306"/>
        <v>0</v>
      </c>
      <c r="AQ103" s="183"/>
      <c r="AR103" s="184">
        <f t="shared" si="213"/>
        <v>0</v>
      </c>
      <c r="AS103" s="39"/>
      <c r="AT103" s="10"/>
      <c r="AU103" s="10"/>
      <c r="AV103" s="10">
        <f t="shared" si="307"/>
        <v>0</v>
      </c>
      <c r="AW103" s="183"/>
      <c r="AX103" s="184">
        <f t="shared" si="308"/>
        <v>0</v>
      </c>
      <c r="AY103" s="39"/>
      <c r="AZ103" s="10"/>
      <c r="BA103" s="10"/>
      <c r="BB103" s="10">
        <f t="shared" si="309"/>
        <v>0</v>
      </c>
      <c r="BC103" s="183"/>
      <c r="BD103" s="184">
        <f t="shared" si="310"/>
        <v>0</v>
      </c>
      <c r="BE103" s="39"/>
      <c r="BF103" s="10"/>
      <c r="BG103" s="10"/>
      <c r="BH103" s="10">
        <f t="shared" si="311"/>
        <v>0</v>
      </c>
      <c r="BI103" s="183"/>
      <c r="BJ103" s="184">
        <f t="shared" si="312"/>
        <v>0</v>
      </c>
      <c r="BK103" s="39" cm="1">
        <f t="array" ref="BK103">SUM(_xlfn._xlws.FILTER($C103:$BJ103,$C$8:$BJ$8=BK$8))</f>
        <v>1</v>
      </c>
      <c r="BL103" s="39" cm="1">
        <f t="array" ref="BL103">SUM(_xlfn._xlws.FILTER($C103:$BJ103,$C$8:$BJ$8=BL$8))</f>
        <v>0</v>
      </c>
      <c r="BM103" s="39" cm="1">
        <f t="array" ref="BM103">SUM(_xlfn._xlws.FILTER($C103:$BJ103,$C$8:$BJ$8=BM$8))</f>
        <v>159162</v>
      </c>
      <c r="BN103" s="10">
        <f t="shared" si="313"/>
        <v>159162</v>
      </c>
      <c r="BO103" s="196" cm="1">
        <f t="array" ref="BO103">SUM(_xlfn._xlws.FILTER($C103:$BJ103,$C$8:$BJ$8=BO$8))</f>
        <v>353.07</v>
      </c>
      <c r="BP103" s="184">
        <f t="shared" si="314"/>
        <v>353.07</v>
      </c>
    </row>
    <row r="104" spans="1:68" ht="19.5" customHeight="1" outlineLevel="1" thickBot="1" x14ac:dyDescent="0.35">
      <c r="A104" s="155"/>
      <c r="B104" s="139" t="str">
        <v>ΚΛΙΜΑΤΙΣΜΟΣ / ΣΥΜΠΑΡΑΓΩΓΗ</v>
      </c>
      <c r="C104" s="147"/>
      <c r="D104" s="148"/>
      <c r="E104" s="157"/>
      <c r="F104" s="10">
        <f t="shared" si="296"/>
        <v>0</v>
      </c>
      <c r="G104" s="185"/>
      <c r="H104" s="184">
        <f t="shared" si="297"/>
        <v>0</v>
      </c>
      <c r="I104" s="147"/>
      <c r="J104" s="148"/>
      <c r="K104" s="157"/>
      <c r="L104" s="10">
        <f>IFERROR(K104/(I104+J104),0)</f>
        <v>0</v>
      </c>
      <c r="M104" s="183"/>
      <c r="N104" s="184">
        <f t="shared" si="299"/>
        <v>0</v>
      </c>
      <c r="O104" s="147">
        <v>3</v>
      </c>
      <c r="P104" s="148"/>
      <c r="Q104" s="157"/>
      <c r="R104" s="10"/>
      <c r="S104" s="183">
        <v>131.91999999999999</v>
      </c>
      <c r="T104" s="184">
        <v>43.973333333333301</v>
      </c>
      <c r="U104" s="147"/>
      <c r="V104" s="148"/>
      <c r="W104" s="157"/>
      <c r="X104" s="10">
        <f>IFERROR(W104/(U104+V104),0)</f>
        <v>0</v>
      </c>
      <c r="Y104" s="183"/>
      <c r="Z104" s="184">
        <f t="shared" si="301"/>
        <v>0</v>
      </c>
      <c r="AA104" s="147"/>
      <c r="AB104" s="148"/>
      <c r="AC104" s="157"/>
      <c r="AD104" s="10">
        <f>IFERROR(AC104/(AA104+AB104),0)</f>
        <v>0</v>
      </c>
      <c r="AE104" s="183"/>
      <c r="AF104" s="184">
        <f t="shared" si="303"/>
        <v>0</v>
      </c>
      <c r="AG104" s="147"/>
      <c r="AH104" s="148"/>
      <c r="AI104" s="157"/>
      <c r="AJ104" s="10">
        <f>IFERROR(AI104/(AG104+AH104),0)</f>
        <v>0</v>
      </c>
      <c r="AK104" s="183"/>
      <c r="AL104" s="184">
        <f t="shared" si="305"/>
        <v>0</v>
      </c>
      <c r="AM104" s="147"/>
      <c r="AN104" s="148"/>
      <c r="AO104" s="157"/>
      <c r="AP104" s="10">
        <f>IFERROR(AO104/(AM104+AN104),0)</f>
        <v>0</v>
      </c>
      <c r="AQ104" s="183"/>
      <c r="AR104" s="184">
        <f t="shared" si="213"/>
        <v>0</v>
      </c>
      <c r="AS104" s="147"/>
      <c r="AT104" s="148"/>
      <c r="AU104" s="157"/>
      <c r="AV104" s="10">
        <f>IFERROR(AU104/(AS104+AT104),0)</f>
        <v>0</v>
      </c>
      <c r="AW104" s="183"/>
      <c r="AX104" s="184">
        <f t="shared" si="308"/>
        <v>0</v>
      </c>
      <c r="AY104" s="147"/>
      <c r="AZ104" s="148"/>
      <c r="BA104" s="157"/>
      <c r="BB104" s="10">
        <f>IFERROR(BA104/(AY104+AZ104),0)</f>
        <v>0</v>
      </c>
      <c r="BC104" s="183"/>
      <c r="BD104" s="184">
        <f t="shared" si="310"/>
        <v>0</v>
      </c>
      <c r="BE104" s="147"/>
      <c r="BF104" s="148"/>
      <c r="BG104" s="157"/>
      <c r="BH104" s="10">
        <f>IFERROR(BG104/(BE104+BF104),0)</f>
        <v>0</v>
      </c>
      <c r="BI104" s="183"/>
      <c r="BJ104" s="184">
        <f t="shared" si="312"/>
        <v>0</v>
      </c>
      <c r="BK104" s="39" cm="1">
        <f t="array" ref="BK104">SUM(_xlfn._xlws.FILTER($C104:$BJ104,$C$8:$BJ$8=BK$8))</f>
        <v>3</v>
      </c>
      <c r="BL104" s="39" cm="1">
        <f t="array" ref="BL104">SUM(_xlfn._xlws.FILTER($C104:$BJ104,$C$8:$BJ$8=BL$8))</f>
        <v>0</v>
      </c>
      <c r="BM104" s="39" cm="1">
        <f t="array" ref="BM104">SUM(_xlfn._xlws.FILTER($C104:$BJ104,$C$8:$BJ$8=BM$8))</f>
        <v>0</v>
      </c>
      <c r="BN104" s="10">
        <f>IFERROR(BM104/(BK104+BL104),0)</f>
        <v>0</v>
      </c>
      <c r="BO104" s="196" cm="1">
        <f t="array" ref="BO104">SUM(_xlfn._xlws.FILTER($C104:$BJ104,$C$8:$BJ$8=BO$8))</f>
        <v>131.91999999999999</v>
      </c>
      <c r="BP104" s="184">
        <f t="shared" si="314"/>
        <v>43.973333333333329</v>
      </c>
    </row>
    <row r="105" spans="1:68" ht="36" customHeight="1" outlineLevel="1" x14ac:dyDescent="0.3">
      <c r="A105" s="153">
        <v>17</v>
      </c>
      <c r="B105" s="141" t="s">
        <v>49</v>
      </c>
      <c r="C105" s="121">
        <f>SUM(C106:C110)</f>
        <v>0</v>
      </c>
      <c r="D105" s="74">
        <f>SUM(D106:D110)</f>
        <v>0</v>
      </c>
      <c r="E105" s="74">
        <f>SUM(E106:E109)</f>
        <v>0</v>
      </c>
      <c r="F105" s="74">
        <f>IFERROR(E105/(C105+D105),0)</f>
        <v>0</v>
      </c>
      <c r="G105" s="181">
        <f>SUM(G106:G110)</f>
        <v>0</v>
      </c>
      <c r="H105" s="182">
        <f>IFERROR(G105/(C105+D105),0)</f>
        <v>0</v>
      </c>
      <c r="I105" s="121">
        <f>SUM(I106:I110)</f>
        <v>1</v>
      </c>
      <c r="J105" s="74">
        <f>SUM(J106:J110)</f>
        <v>0</v>
      </c>
      <c r="K105" s="74">
        <f>SUM(K106:K109)</f>
        <v>5847352</v>
      </c>
      <c r="L105" s="74">
        <f>IFERROR(K105/(I105+J105),0)</f>
        <v>5847352</v>
      </c>
      <c r="M105" s="181">
        <f>SUM(M106:M110)</f>
        <v>4000.9700000000003</v>
      </c>
      <c r="N105" s="182">
        <f>IFERROR(M105/(I105+J105),0)</f>
        <v>4000.9700000000003</v>
      </c>
      <c r="O105" s="121">
        <f>SUM(O106:O110)</f>
        <v>0</v>
      </c>
      <c r="P105" s="74">
        <f>SUM(P106:P110)</f>
        <v>0</v>
      </c>
      <c r="Q105" s="74">
        <f>SUM(Q106:Q110)</f>
        <v>0</v>
      </c>
      <c r="R105" s="74">
        <f>IFERROR(Q105/(O105+P105),0)</f>
        <v>0</v>
      </c>
      <c r="S105" s="181">
        <f>SUM(S106:S110)</f>
        <v>0</v>
      </c>
      <c r="T105" s="182">
        <f>IFERROR(S105/(O105+P105),0)</f>
        <v>0</v>
      </c>
      <c r="U105" s="121">
        <f>SUM(U106:U110)</f>
        <v>0</v>
      </c>
      <c r="V105" s="74">
        <f>SUM(V106:V110)</f>
        <v>0</v>
      </c>
      <c r="W105" s="74">
        <f>SUM(W106:W109)</f>
        <v>0</v>
      </c>
      <c r="X105" s="74">
        <f>IFERROR(W105/(U105+V105),0)</f>
        <v>0</v>
      </c>
      <c r="Y105" s="181">
        <f>SUM(Y106:Y110)</f>
        <v>0</v>
      </c>
      <c r="Z105" s="182">
        <f>IFERROR(Y105/(U105+V105),0)</f>
        <v>0</v>
      </c>
      <c r="AA105" s="121">
        <f>SUM(AA106:AA110)</f>
        <v>0</v>
      </c>
      <c r="AB105" s="74">
        <f>SUM(AB106:AB110)</f>
        <v>0</v>
      </c>
      <c r="AC105" s="74">
        <f>SUM(AC106:AC109)</f>
        <v>0</v>
      </c>
      <c r="AD105" s="74">
        <f>IFERROR(AC105/(AA105+AB105),0)</f>
        <v>0</v>
      </c>
      <c r="AE105" s="181">
        <f>SUM(AE106:AE110)</f>
        <v>0</v>
      </c>
      <c r="AF105" s="182">
        <f>IFERROR(AE105/(AA105+AB105),0)</f>
        <v>0</v>
      </c>
      <c r="AG105" s="121">
        <f>SUM(AG106:AG110)</f>
        <v>0</v>
      </c>
      <c r="AH105" s="74">
        <f>SUM(AH106:AH110)</f>
        <v>0</v>
      </c>
      <c r="AI105" s="74">
        <f>SUM(AI106:AI109)</f>
        <v>0</v>
      </c>
      <c r="AJ105" s="74">
        <f>IFERROR(AI105/(AG105+AH105),0)</f>
        <v>0</v>
      </c>
      <c r="AK105" s="181">
        <f>SUM(AK106:AK110)</f>
        <v>0</v>
      </c>
      <c r="AL105" s="182">
        <f>IFERROR(AK105/(AG105+AH105),0)</f>
        <v>0</v>
      </c>
      <c r="AM105" s="121">
        <f>SUM(AM106:AM110)</f>
        <v>0</v>
      </c>
      <c r="AN105" s="74">
        <f>SUM(AN106:AN110)</f>
        <v>0</v>
      </c>
      <c r="AO105" s="74">
        <f>SUM(AO106:AO109)</f>
        <v>0</v>
      </c>
      <c r="AP105" s="74">
        <f>IFERROR(AO105/(AM105+AN105),0)</f>
        <v>0</v>
      </c>
      <c r="AQ105" s="181">
        <f>SUM(AQ106:AQ110)</f>
        <v>0</v>
      </c>
      <c r="AR105" s="182">
        <f t="shared" ref="AR105:AR122" si="316">IFERROR(AQ105/(AM105+AN105),0)</f>
        <v>0</v>
      </c>
      <c r="AS105" s="121">
        <f>SUM(AS106:AS110)</f>
        <v>0</v>
      </c>
      <c r="AT105" s="74">
        <f>SUM(AT106:AT110)</f>
        <v>0</v>
      </c>
      <c r="AU105" s="74">
        <f>SUM(AU106:AU109)</f>
        <v>0</v>
      </c>
      <c r="AV105" s="74">
        <f>IFERROR(AU105/(AS105+AT105),0)</f>
        <v>0</v>
      </c>
      <c r="AW105" s="181">
        <f>SUM(AW106:AW110)</f>
        <v>0</v>
      </c>
      <c r="AX105" s="182">
        <f>IFERROR(AW105/(AS105+AT105),0)</f>
        <v>0</v>
      </c>
      <c r="AY105" s="121">
        <f>SUM(AY106:AY110)</f>
        <v>0</v>
      </c>
      <c r="AZ105" s="74">
        <f>SUM(AZ106:AZ110)</f>
        <v>0</v>
      </c>
      <c r="BA105" s="74">
        <f>SUM(BA106:BA109)</f>
        <v>0</v>
      </c>
      <c r="BB105" s="74">
        <f>IFERROR(BA105/(AY105+AZ105),0)</f>
        <v>0</v>
      </c>
      <c r="BC105" s="181">
        <f>SUM(BC106:BC110)</f>
        <v>0</v>
      </c>
      <c r="BD105" s="182">
        <f>IFERROR(BC105/(AY105+AZ105),0)</f>
        <v>0</v>
      </c>
      <c r="BE105" s="121">
        <f>SUM(BE106:BE110)</f>
        <v>0</v>
      </c>
      <c r="BF105" s="74">
        <f>SUM(BF106:BF110)</f>
        <v>0</v>
      </c>
      <c r="BG105" s="74">
        <f>SUM(BG106:BG109)</f>
        <v>0</v>
      </c>
      <c r="BH105" s="74">
        <f>IFERROR(BG105/(BE105+BF105),0)</f>
        <v>0</v>
      </c>
      <c r="BI105" s="181">
        <f>SUM(BI106:BI110)</f>
        <v>0</v>
      </c>
      <c r="BJ105" s="182">
        <f>IFERROR(BI105/(BE105+BF105),0)</f>
        <v>0</v>
      </c>
      <c r="BK105" s="121">
        <f>SUM(BK106:BK110)</f>
        <v>1</v>
      </c>
      <c r="BL105" s="74">
        <f>SUM(BL106:BL110)</f>
        <v>0</v>
      </c>
      <c r="BM105" s="74">
        <f>SUM(BM106:BM109)</f>
        <v>5847352</v>
      </c>
      <c r="BN105" s="74">
        <f>IFERROR(BM105/(BK105+BL105),0)</f>
        <v>5847352</v>
      </c>
      <c r="BO105" s="181">
        <f>SUM(BO106:BO110)</f>
        <v>4000.9700000000003</v>
      </c>
      <c r="BP105" s="182">
        <f>IFERROR(BO105/(BK105+BL105),0)</f>
        <v>4000.9700000000003</v>
      </c>
    </row>
    <row r="106" spans="1:68" ht="19.5" customHeight="1" outlineLevel="1" x14ac:dyDescent="0.3">
      <c r="A106" s="154"/>
      <c r="B106" s="139" t="str" cm="1">
        <f t="array" ref="B106:B110">$B$10:$B$14</f>
        <v>ΟΙΚΙΑΚΟΣ</v>
      </c>
      <c r="C106" s="39"/>
      <c r="D106" s="10"/>
      <c r="E106" s="10"/>
      <c r="F106" s="10">
        <f>IFERROR(E106/(C106+D106),0)</f>
        <v>0</v>
      </c>
      <c r="G106" s="183"/>
      <c r="H106" s="184">
        <f>IFERROR(G106/(C106+D106),0)</f>
        <v>0</v>
      </c>
      <c r="I106" s="39"/>
      <c r="J106" s="10"/>
      <c r="K106" s="10"/>
      <c r="L106" s="10">
        <f>IFERROR(K106/(I106+J106),0)</f>
        <v>0</v>
      </c>
      <c r="M106" s="183"/>
      <c r="N106" s="184">
        <f>IFERROR(M106/(I106+J106),0)</f>
        <v>0</v>
      </c>
      <c r="O106" s="39"/>
      <c r="P106" s="10"/>
      <c r="Q106" s="10"/>
      <c r="R106" s="10">
        <f>IFERROR(Q106/(O106+P106),0)</f>
        <v>0</v>
      </c>
      <c r="S106" s="183"/>
      <c r="T106" s="184">
        <f>IFERROR(S106/(O106+P106),0)</f>
        <v>0</v>
      </c>
      <c r="U106" s="39"/>
      <c r="V106" s="10"/>
      <c r="W106" s="10"/>
      <c r="X106" s="10">
        <f>IFERROR(W106/(U106+V106),0)</f>
        <v>0</v>
      </c>
      <c r="Y106" s="183"/>
      <c r="Z106" s="184">
        <f>IFERROR(Y106/(U106+V106),0)</f>
        <v>0</v>
      </c>
      <c r="AA106" s="39"/>
      <c r="AB106" s="10"/>
      <c r="AC106" s="10"/>
      <c r="AD106" s="10">
        <f>IFERROR(AC106/(AA106+AB106),0)</f>
        <v>0</v>
      </c>
      <c r="AE106" s="183"/>
      <c r="AF106" s="184">
        <f>IFERROR(AE106/(AA106+AB106),0)</f>
        <v>0</v>
      </c>
      <c r="AG106" s="39"/>
      <c r="AH106" s="10"/>
      <c r="AI106" s="10"/>
      <c r="AJ106" s="10">
        <f>IFERROR(AI106/(AG106+AH106),0)</f>
        <v>0</v>
      </c>
      <c r="AK106" s="183"/>
      <c r="AL106" s="184">
        <f>IFERROR(AK106/(AG106+AH106),0)</f>
        <v>0</v>
      </c>
      <c r="AM106" s="39"/>
      <c r="AN106" s="10"/>
      <c r="AO106" s="10"/>
      <c r="AP106" s="10">
        <f>IFERROR(AO106/(AM106+AN106),0)</f>
        <v>0</v>
      </c>
      <c r="AQ106" s="183"/>
      <c r="AR106" s="184">
        <f t="shared" si="316"/>
        <v>0</v>
      </c>
      <c r="AS106" s="39"/>
      <c r="AT106" s="10"/>
      <c r="AU106" s="10"/>
      <c r="AV106" s="10">
        <f>IFERROR(AU106/(AS106+AT106),0)</f>
        <v>0</v>
      </c>
      <c r="AW106" s="183"/>
      <c r="AX106" s="184">
        <f>IFERROR(AW106/(AS106+AT106),0)</f>
        <v>0</v>
      </c>
      <c r="AY106" s="39"/>
      <c r="AZ106" s="10"/>
      <c r="BA106" s="10"/>
      <c r="BB106" s="10">
        <f>IFERROR(BA106/(AY106+AZ106),0)</f>
        <v>0</v>
      </c>
      <c r="BC106" s="183"/>
      <c r="BD106" s="184">
        <f>IFERROR(BC106/(AY106+AZ106),0)</f>
        <v>0</v>
      </c>
      <c r="BE106" s="39"/>
      <c r="BF106" s="10"/>
      <c r="BG106" s="10"/>
      <c r="BH106" s="10">
        <f>IFERROR(BG106/(BE106+BF106),0)</f>
        <v>0</v>
      </c>
      <c r="BI106" s="183"/>
      <c r="BJ106" s="184">
        <f>IFERROR(BI106/(BE106+BF106),0)</f>
        <v>0</v>
      </c>
      <c r="BK106" s="39" cm="1">
        <f t="array" ref="BK106">SUM(_xlfn._xlws.FILTER($C106:$BJ106,$C$8:$BJ$8=BK$8))</f>
        <v>0</v>
      </c>
      <c r="BL106" s="39" cm="1">
        <f t="array" ref="BL106">SUM(_xlfn._xlws.FILTER($C106:$BJ106,$C$8:$BJ$8=BL$8))</f>
        <v>0</v>
      </c>
      <c r="BM106" s="39" cm="1">
        <f t="array" ref="BM106">SUM(_xlfn._xlws.FILTER($C106:$BJ106,$C$8:$BJ$8=BM$8))</f>
        <v>0</v>
      </c>
      <c r="BN106" s="10">
        <f>IFERROR(BM106/(BK106+BL106),0)</f>
        <v>0</v>
      </c>
      <c r="BO106" s="196" cm="1">
        <f t="array" ref="BO106">SUM(_xlfn._xlws.FILTER($C106:$BJ106,$C$8:$BJ$8=BO$8))</f>
        <v>0</v>
      </c>
      <c r="BP106" s="184">
        <f>IFERROR(BO106/(BK106+BL106),0)</f>
        <v>0</v>
      </c>
    </row>
    <row r="107" spans="1:68" ht="19.5" customHeight="1" outlineLevel="1" x14ac:dyDescent="0.3">
      <c r="A107" s="154"/>
      <c r="B107" s="139" t="str">
        <v>ΕΜΠΟΡΙΚΟΣ</v>
      </c>
      <c r="C107" s="39"/>
      <c r="D107" s="10"/>
      <c r="E107" s="10"/>
      <c r="F107" s="10">
        <f t="shared" ref="F107:F110" si="317">IFERROR(E107/(C107+D107),0)</f>
        <v>0</v>
      </c>
      <c r="G107" s="183"/>
      <c r="H107" s="184">
        <f t="shared" ref="H107:H110" si="318">IFERROR(G107/(C107+D107),0)</f>
        <v>0</v>
      </c>
      <c r="I107" s="39"/>
      <c r="J107" s="10"/>
      <c r="K107" s="10"/>
      <c r="L107" s="10">
        <f t="shared" ref="L107:L109" si="319">IFERROR(K107/(I107+J107),0)</f>
        <v>0</v>
      </c>
      <c r="M107" s="183"/>
      <c r="N107" s="184">
        <f t="shared" ref="N107:N110" si="320">IFERROR(M107/(I107+J107),0)</f>
        <v>0</v>
      </c>
      <c r="O107" s="39"/>
      <c r="P107" s="10"/>
      <c r="Q107" s="10"/>
      <c r="R107" s="10">
        <f t="shared" ref="R107:R109" si="321">IFERROR(Q107/(O107+P107),0)</f>
        <v>0</v>
      </c>
      <c r="S107" s="183"/>
      <c r="T107" s="184">
        <f t="shared" ref="T107:T110" si="322">IFERROR(S107/(O107+P107),0)</f>
        <v>0</v>
      </c>
      <c r="U107" s="39"/>
      <c r="V107" s="10"/>
      <c r="W107" s="10"/>
      <c r="X107" s="10">
        <f t="shared" ref="X107:X109" si="323">IFERROR(W107/(U107+V107),0)</f>
        <v>0</v>
      </c>
      <c r="Y107" s="183"/>
      <c r="Z107" s="184">
        <f t="shared" ref="Z107:Z110" si="324">IFERROR(Y107/(U107+V107),0)</f>
        <v>0</v>
      </c>
      <c r="AA107" s="39"/>
      <c r="AB107" s="10"/>
      <c r="AC107" s="10"/>
      <c r="AD107" s="10">
        <f t="shared" ref="AD107:AD109" si="325">IFERROR(AC107/(AA107+AB107),0)</f>
        <v>0</v>
      </c>
      <c r="AE107" s="183"/>
      <c r="AF107" s="184">
        <f t="shared" ref="AF107:AF110" si="326">IFERROR(AE107/(AA107+AB107),0)</f>
        <v>0</v>
      </c>
      <c r="AG107" s="39"/>
      <c r="AH107" s="10"/>
      <c r="AI107" s="10"/>
      <c r="AJ107" s="10">
        <f t="shared" ref="AJ107:AJ109" si="327">IFERROR(AI107/(AG107+AH107),0)</f>
        <v>0</v>
      </c>
      <c r="AK107" s="183"/>
      <c r="AL107" s="184">
        <f t="shared" ref="AL107:AL110" si="328">IFERROR(AK107/(AG107+AH107),0)</f>
        <v>0</v>
      </c>
      <c r="AM107" s="39"/>
      <c r="AN107" s="10"/>
      <c r="AO107" s="10"/>
      <c r="AP107" s="10">
        <f t="shared" ref="AP107:AP109" si="329">IFERROR(AO107/(AM107+AN107),0)</f>
        <v>0</v>
      </c>
      <c r="AQ107" s="183"/>
      <c r="AR107" s="184">
        <f t="shared" si="316"/>
        <v>0</v>
      </c>
      <c r="AS107" s="39"/>
      <c r="AT107" s="10"/>
      <c r="AU107" s="10"/>
      <c r="AV107" s="10">
        <f t="shared" ref="AV107:AV109" si="330">IFERROR(AU107/(AS107+AT107),0)</f>
        <v>0</v>
      </c>
      <c r="AW107" s="183"/>
      <c r="AX107" s="184">
        <f t="shared" ref="AX107:AX110" si="331">IFERROR(AW107/(AS107+AT107),0)</f>
        <v>0</v>
      </c>
      <c r="AY107" s="39"/>
      <c r="AZ107" s="10"/>
      <c r="BA107" s="10"/>
      <c r="BB107" s="10">
        <f t="shared" ref="BB107:BB109" si="332">IFERROR(BA107/(AY107+AZ107),0)</f>
        <v>0</v>
      </c>
      <c r="BC107" s="183"/>
      <c r="BD107" s="184">
        <f t="shared" ref="BD107:BD110" si="333">IFERROR(BC107/(AY107+AZ107),0)</f>
        <v>0</v>
      </c>
      <c r="BE107" s="39"/>
      <c r="BF107" s="10"/>
      <c r="BG107" s="10"/>
      <c r="BH107" s="10">
        <f t="shared" ref="BH107:BH109" si="334">IFERROR(BG107/(BE107+BF107),0)</f>
        <v>0</v>
      </c>
      <c r="BI107" s="183"/>
      <c r="BJ107" s="184">
        <f t="shared" ref="BJ107:BJ110" si="335">IFERROR(BI107/(BE107+BF107),0)</f>
        <v>0</v>
      </c>
      <c r="BK107" s="39" cm="1">
        <f t="array" ref="BK107">SUM(_xlfn._xlws.FILTER($C107:$BJ107,$C$8:$BJ$8=BK$8))</f>
        <v>0</v>
      </c>
      <c r="BL107" s="39" cm="1">
        <f t="array" ref="BL107">SUM(_xlfn._xlws.FILTER($C107:$BJ107,$C$8:$BJ$8=BL$8))</f>
        <v>0</v>
      </c>
      <c r="BM107" s="39" cm="1">
        <f t="array" ref="BM107">SUM(_xlfn._xlws.FILTER($C107:$BJ107,$C$8:$BJ$8=BM$8))</f>
        <v>0</v>
      </c>
      <c r="BN107" s="10">
        <f t="shared" ref="BN107:BN109" si="336">IFERROR(BM107/(BK107+BL107),0)</f>
        <v>0</v>
      </c>
      <c r="BO107" s="196" cm="1">
        <f t="array" ref="BO107">SUM(_xlfn._xlws.FILTER($C107:$BJ107,$C$8:$BJ$8=BO$8))</f>
        <v>0</v>
      </c>
      <c r="BP107" s="184">
        <f t="shared" ref="BP107:BP110" si="337">IFERROR(BO107/(BK107+BL107),0)</f>
        <v>0</v>
      </c>
    </row>
    <row r="108" spans="1:68" ht="19.5" customHeight="1" outlineLevel="1" x14ac:dyDescent="0.3">
      <c r="A108" s="154"/>
      <c r="B108" s="139" t="str">
        <v>CNG</v>
      </c>
      <c r="C108" s="39"/>
      <c r="D108" s="10"/>
      <c r="E108" s="10"/>
      <c r="F108" s="10">
        <f t="shared" si="317"/>
        <v>0</v>
      </c>
      <c r="G108" s="183"/>
      <c r="H108" s="184">
        <f t="shared" si="318"/>
        <v>0</v>
      </c>
      <c r="I108" s="39"/>
      <c r="J108" s="10"/>
      <c r="K108" s="10"/>
      <c r="L108" s="10">
        <f t="shared" si="319"/>
        <v>0</v>
      </c>
      <c r="M108" s="183"/>
      <c r="N108" s="184">
        <f t="shared" si="320"/>
        <v>0</v>
      </c>
      <c r="O108" s="39"/>
      <c r="P108" s="10"/>
      <c r="Q108" s="10"/>
      <c r="R108" s="10">
        <f t="shared" si="321"/>
        <v>0</v>
      </c>
      <c r="S108" s="183"/>
      <c r="T108" s="184">
        <f t="shared" si="322"/>
        <v>0</v>
      </c>
      <c r="U108" s="39"/>
      <c r="V108" s="10"/>
      <c r="W108" s="10"/>
      <c r="X108" s="10">
        <f t="shared" si="323"/>
        <v>0</v>
      </c>
      <c r="Y108" s="183"/>
      <c r="Z108" s="184">
        <f t="shared" si="324"/>
        <v>0</v>
      </c>
      <c r="AA108" s="39"/>
      <c r="AB108" s="10"/>
      <c r="AC108" s="10"/>
      <c r="AD108" s="10">
        <f t="shared" si="325"/>
        <v>0</v>
      </c>
      <c r="AE108" s="183"/>
      <c r="AF108" s="184">
        <f t="shared" si="326"/>
        <v>0</v>
      </c>
      <c r="AG108" s="39"/>
      <c r="AH108" s="10"/>
      <c r="AI108" s="10"/>
      <c r="AJ108" s="10">
        <f t="shared" si="327"/>
        <v>0</v>
      </c>
      <c r="AK108" s="183"/>
      <c r="AL108" s="184">
        <f t="shared" si="328"/>
        <v>0</v>
      </c>
      <c r="AM108" s="39"/>
      <c r="AN108" s="10"/>
      <c r="AO108" s="10"/>
      <c r="AP108" s="10">
        <f t="shared" si="329"/>
        <v>0</v>
      </c>
      <c r="AQ108" s="183"/>
      <c r="AR108" s="184">
        <f t="shared" si="316"/>
        <v>0</v>
      </c>
      <c r="AS108" s="39"/>
      <c r="AT108" s="10"/>
      <c r="AU108" s="10"/>
      <c r="AV108" s="10">
        <f t="shared" si="330"/>
        <v>0</v>
      </c>
      <c r="AW108" s="183"/>
      <c r="AX108" s="184">
        <f t="shared" si="331"/>
        <v>0</v>
      </c>
      <c r="AY108" s="39"/>
      <c r="AZ108" s="10"/>
      <c r="BA108" s="10"/>
      <c r="BB108" s="10">
        <f t="shared" si="332"/>
        <v>0</v>
      </c>
      <c r="BC108" s="183"/>
      <c r="BD108" s="184">
        <f t="shared" si="333"/>
        <v>0</v>
      </c>
      <c r="BE108" s="39"/>
      <c r="BF108" s="10"/>
      <c r="BG108" s="10"/>
      <c r="BH108" s="10">
        <f t="shared" si="334"/>
        <v>0</v>
      </c>
      <c r="BI108" s="183"/>
      <c r="BJ108" s="184">
        <f t="shared" si="335"/>
        <v>0</v>
      </c>
      <c r="BK108" s="39" cm="1">
        <f t="array" ref="BK108">SUM(_xlfn._xlws.FILTER($C108:$BJ108,$C$8:$BJ$8=BK$8))</f>
        <v>0</v>
      </c>
      <c r="BL108" s="39" cm="1">
        <f t="array" ref="BL108">SUM(_xlfn._xlws.FILTER($C108:$BJ108,$C$8:$BJ$8=BL$8))</f>
        <v>0</v>
      </c>
      <c r="BM108" s="39" cm="1">
        <f t="array" ref="BM108">SUM(_xlfn._xlws.FILTER($C108:$BJ108,$C$8:$BJ$8=BM$8))</f>
        <v>0</v>
      </c>
      <c r="BN108" s="10">
        <f t="shared" si="336"/>
        <v>0</v>
      </c>
      <c r="BO108" s="196" cm="1">
        <f t="array" ref="BO108">SUM(_xlfn._xlws.FILTER($C108:$BJ108,$C$8:$BJ$8=BO$8))</f>
        <v>0</v>
      </c>
      <c r="BP108" s="184">
        <f t="shared" si="337"/>
        <v>0</v>
      </c>
    </row>
    <row r="109" spans="1:68" ht="19.5" customHeight="1" outlineLevel="1" x14ac:dyDescent="0.3">
      <c r="A109" s="154"/>
      <c r="B109" s="139" t="str">
        <v>ΒΙΟΜΗΧΑΝΙΚΟΣ</v>
      </c>
      <c r="C109" s="39"/>
      <c r="D109" s="10"/>
      <c r="E109" s="10"/>
      <c r="F109" s="10">
        <f t="shared" si="317"/>
        <v>0</v>
      </c>
      <c r="G109" s="183"/>
      <c r="H109" s="184">
        <f t="shared" si="318"/>
        <v>0</v>
      </c>
      <c r="I109" s="39">
        <v>1</v>
      </c>
      <c r="J109" s="10"/>
      <c r="K109" s="10">
        <v>5847352</v>
      </c>
      <c r="L109" s="10">
        <f t="shared" si="319"/>
        <v>5847352</v>
      </c>
      <c r="M109" s="183">
        <v>4000.9700000000003</v>
      </c>
      <c r="N109" s="184">
        <f t="shared" si="320"/>
        <v>4000.9700000000003</v>
      </c>
      <c r="O109" s="39"/>
      <c r="P109" s="10"/>
      <c r="Q109" s="10"/>
      <c r="R109" s="10">
        <f t="shared" si="321"/>
        <v>0</v>
      </c>
      <c r="S109" s="183"/>
      <c r="T109" s="184">
        <f t="shared" si="322"/>
        <v>0</v>
      </c>
      <c r="U109" s="39"/>
      <c r="V109" s="10"/>
      <c r="W109" s="10"/>
      <c r="X109" s="10">
        <f t="shared" si="323"/>
        <v>0</v>
      </c>
      <c r="Y109" s="183"/>
      <c r="Z109" s="184">
        <f t="shared" si="324"/>
        <v>0</v>
      </c>
      <c r="AA109" s="39"/>
      <c r="AB109" s="10"/>
      <c r="AC109" s="10"/>
      <c r="AD109" s="10">
        <f t="shared" si="325"/>
        <v>0</v>
      </c>
      <c r="AE109" s="183"/>
      <c r="AF109" s="184">
        <f t="shared" si="326"/>
        <v>0</v>
      </c>
      <c r="AG109" s="39"/>
      <c r="AH109" s="10"/>
      <c r="AI109" s="10"/>
      <c r="AJ109" s="10">
        <f t="shared" si="327"/>
        <v>0</v>
      </c>
      <c r="AK109" s="183"/>
      <c r="AL109" s="184">
        <f t="shared" si="328"/>
        <v>0</v>
      </c>
      <c r="AM109" s="39"/>
      <c r="AN109" s="10"/>
      <c r="AO109" s="10"/>
      <c r="AP109" s="10">
        <f t="shared" si="329"/>
        <v>0</v>
      </c>
      <c r="AQ109" s="183"/>
      <c r="AR109" s="184">
        <f t="shared" si="316"/>
        <v>0</v>
      </c>
      <c r="AS109" s="39"/>
      <c r="AT109" s="10"/>
      <c r="AU109" s="10"/>
      <c r="AV109" s="10">
        <f t="shared" si="330"/>
        <v>0</v>
      </c>
      <c r="AW109" s="183"/>
      <c r="AX109" s="184">
        <f t="shared" si="331"/>
        <v>0</v>
      </c>
      <c r="AY109" s="39"/>
      <c r="AZ109" s="165"/>
      <c r="BA109" s="10"/>
      <c r="BB109" s="10">
        <f t="shared" si="332"/>
        <v>0</v>
      </c>
      <c r="BC109" s="183"/>
      <c r="BD109" s="184">
        <f t="shared" si="333"/>
        <v>0</v>
      </c>
      <c r="BE109" s="39"/>
      <c r="BF109" s="10"/>
      <c r="BG109" s="10"/>
      <c r="BH109" s="10">
        <f t="shared" si="334"/>
        <v>0</v>
      </c>
      <c r="BI109" s="183"/>
      <c r="BJ109" s="184">
        <f t="shared" si="335"/>
        <v>0</v>
      </c>
      <c r="BK109" s="39" cm="1">
        <f t="array" ref="BK109">SUM(_xlfn._xlws.FILTER($C109:$BJ109,$C$8:$BJ$8=BK$8))</f>
        <v>1</v>
      </c>
      <c r="BL109" s="39" cm="1">
        <f t="array" ref="BL109">SUM(_xlfn._xlws.FILTER($C109:$BJ109,$C$8:$BJ$8=BL$8))</f>
        <v>0</v>
      </c>
      <c r="BM109" s="39" cm="1">
        <f t="array" ref="BM109">SUM(_xlfn._xlws.FILTER($C109:$BJ109,$C$8:$BJ$8=BM$8))</f>
        <v>5847352</v>
      </c>
      <c r="BN109" s="10">
        <f t="shared" si="336"/>
        <v>5847352</v>
      </c>
      <c r="BO109" s="196" cm="1">
        <f t="array" ref="BO109">SUM(_xlfn._xlws.FILTER($C109:$BJ109,$C$8:$BJ$8=BO$8))</f>
        <v>4000.9700000000003</v>
      </c>
      <c r="BP109" s="184">
        <f t="shared" si="337"/>
        <v>4000.9700000000003</v>
      </c>
    </row>
    <row r="110" spans="1:68" ht="19.5" customHeight="1" outlineLevel="1" thickBot="1" x14ac:dyDescent="0.35">
      <c r="A110" s="155"/>
      <c r="B110" s="139" t="str">
        <v>ΚΛΙΜΑΤΙΣΜΟΣ / ΣΥΜΠΑΡΑΓΩΓΗ</v>
      </c>
      <c r="C110" s="147"/>
      <c r="D110" s="148"/>
      <c r="E110" s="157"/>
      <c r="F110" s="10">
        <f t="shared" si="317"/>
        <v>0</v>
      </c>
      <c r="G110" s="185"/>
      <c r="H110" s="184">
        <f t="shared" si="318"/>
        <v>0</v>
      </c>
      <c r="I110" s="147"/>
      <c r="J110" s="148"/>
      <c r="K110" s="157"/>
      <c r="L110" s="10">
        <f>IFERROR(K110/(I110+J110),0)</f>
        <v>0</v>
      </c>
      <c r="M110" s="183"/>
      <c r="N110" s="184">
        <f t="shared" si="320"/>
        <v>0</v>
      </c>
      <c r="O110" s="147"/>
      <c r="P110" s="148"/>
      <c r="Q110" s="157"/>
      <c r="R110" s="10">
        <f>IFERROR(Q110/(O110+P110),0)</f>
        <v>0</v>
      </c>
      <c r="S110" s="183"/>
      <c r="T110" s="184">
        <f t="shared" si="322"/>
        <v>0</v>
      </c>
      <c r="U110" s="147"/>
      <c r="V110" s="148"/>
      <c r="W110" s="157"/>
      <c r="X110" s="10">
        <f>IFERROR(W110/(U110+V110),0)</f>
        <v>0</v>
      </c>
      <c r="Y110" s="183"/>
      <c r="Z110" s="184">
        <f t="shared" si="324"/>
        <v>0</v>
      </c>
      <c r="AA110" s="147"/>
      <c r="AB110" s="148"/>
      <c r="AC110" s="157"/>
      <c r="AD110" s="10">
        <f>IFERROR(AC110/(AA110+AB110),0)</f>
        <v>0</v>
      </c>
      <c r="AE110" s="183"/>
      <c r="AF110" s="184">
        <f t="shared" si="326"/>
        <v>0</v>
      </c>
      <c r="AG110" s="147"/>
      <c r="AH110" s="148"/>
      <c r="AI110" s="157"/>
      <c r="AJ110" s="10">
        <f>IFERROR(AI110/(AG110+AH110),0)</f>
        <v>0</v>
      </c>
      <c r="AK110" s="183"/>
      <c r="AL110" s="184">
        <f t="shared" si="328"/>
        <v>0</v>
      </c>
      <c r="AM110" s="147"/>
      <c r="AN110" s="148"/>
      <c r="AO110" s="157"/>
      <c r="AP110" s="10">
        <f>IFERROR(AO110/(AM110+AN110),0)</f>
        <v>0</v>
      </c>
      <c r="AQ110" s="183"/>
      <c r="AR110" s="184">
        <f t="shared" si="316"/>
        <v>0</v>
      </c>
      <c r="AS110" s="147"/>
      <c r="AT110" s="148"/>
      <c r="AU110" s="157"/>
      <c r="AV110" s="10">
        <f>IFERROR(AU110/(AS110+AT110),0)</f>
        <v>0</v>
      </c>
      <c r="AW110" s="183"/>
      <c r="AX110" s="184">
        <f t="shared" si="331"/>
        <v>0</v>
      </c>
      <c r="AY110" s="147"/>
      <c r="AZ110" s="164"/>
      <c r="BA110" s="157"/>
      <c r="BB110" s="10">
        <f>IFERROR(BA110/(AY110+AZ110),0)</f>
        <v>0</v>
      </c>
      <c r="BC110" s="183"/>
      <c r="BD110" s="184">
        <f t="shared" si="333"/>
        <v>0</v>
      </c>
      <c r="BE110" s="147"/>
      <c r="BF110" s="148"/>
      <c r="BG110" s="157"/>
      <c r="BH110" s="10">
        <f>IFERROR(BG110/(BE110+BF110),0)</f>
        <v>0</v>
      </c>
      <c r="BI110" s="183"/>
      <c r="BJ110" s="184">
        <f t="shared" si="335"/>
        <v>0</v>
      </c>
      <c r="BK110" s="39" cm="1">
        <f t="array" ref="BK110">SUM(_xlfn._xlws.FILTER($C110:$BJ110,$C$8:$BJ$8=BK$8))</f>
        <v>0</v>
      </c>
      <c r="BL110" s="39" cm="1">
        <f t="array" ref="BL110">SUM(_xlfn._xlws.FILTER($C110:$BJ110,$C$8:$BJ$8=BL$8))</f>
        <v>0</v>
      </c>
      <c r="BM110" s="39" cm="1">
        <f t="array" ref="BM110">SUM(_xlfn._xlws.FILTER($C110:$BJ110,$C$8:$BJ$8=BM$8))</f>
        <v>0</v>
      </c>
      <c r="BN110" s="10">
        <f>IFERROR(BM110/(BK110+BL110),0)</f>
        <v>0</v>
      </c>
      <c r="BO110" s="196" cm="1">
        <f t="array" ref="BO110">SUM(_xlfn._xlws.FILTER($C110:$BJ110,$C$8:$BJ$8=BO$8))</f>
        <v>0</v>
      </c>
      <c r="BP110" s="184">
        <f t="shared" si="337"/>
        <v>0</v>
      </c>
    </row>
    <row r="111" spans="1:68" ht="42" customHeight="1" outlineLevel="1" x14ac:dyDescent="0.3">
      <c r="A111" s="153">
        <v>18</v>
      </c>
      <c r="B111" s="141" t="s">
        <v>50</v>
      </c>
      <c r="C111" s="121">
        <f>SUM(C112:C116)</f>
        <v>477</v>
      </c>
      <c r="D111" s="74">
        <f>SUM(D112:D116)</f>
        <v>0</v>
      </c>
      <c r="E111" s="74">
        <f>SUM(E112:E115)</f>
        <v>3539607</v>
      </c>
      <c r="F111" s="74">
        <f>IFERROR(E111/(C111+D111),0)</f>
        <v>7420.5597484276732</v>
      </c>
      <c r="G111" s="181">
        <f>SUM(G112:G116)</f>
        <v>15619.07</v>
      </c>
      <c r="H111" s="182">
        <f>IFERROR(G111/(C111+D111),0)</f>
        <v>32.744381551362686</v>
      </c>
      <c r="I111" s="121">
        <f>SUM(I112:I116)</f>
        <v>338</v>
      </c>
      <c r="J111" s="74">
        <f>SUM(J112:J116)</f>
        <v>0</v>
      </c>
      <c r="K111" s="74">
        <f>SUM(K112:K115)</f>
        <v>1031400</v>
      </c>
      <c r="L111" s="74">
        <f>IFERROR(K111/(I111+J111),0)</f>
        <v>3051.4792899408285</v>
      </c>
      <c r="M111" s="181">
        <f>SUM(M112:M116)</f>
        <v>13497.27</v>
      </c>
      <c r="N111" s="182">
        <f>IFERROR(M111/(I111+J111),0)</f>
        <v>39.932751479289941</v>
      </c>
      <c r="O111" s="121">
        <f>SUM(O112:O116)</f>
        <v>579</v>
      </c>
      <c r="P111" s="74">
        <f>SUM(P112:P116)</f>
        <v>0</v>
      </c>
      <c r="Q111" s="74">
        <f>SUM(Q112:Q116)</f>
        <v>3841726</v>
      </c>
      <c r="R111" s="74">
        <f>IFERROR(Q111/(O111+P111),0)</f>
        <v>6635.1053540587218</v>
      </c>
      <c r="S111" s="181">
        <f>SUM(S112:S116)</f>
        <v>62105.63</v>
      </c>
      <c r="T111" s="182">
        <f>IFERROR(S111/(O111+P111),0)</f>
        <v>107.26360967184802</v>
      </c>
      <c r="U111" s="121">
        <f>SUM(U112:U116)</f>
        <v>2</v>
      </c>
      <c r="V111" s="74">
        <f>SUM(V112:V116)</f>
        <v>0</v>
      </c>
      <c r="W111" s="74">
        <f>SUM(W112:W115)</f>
        <v>3291</v>
      </c>
      <c r="X111" s="74">
        <f>IFERROR(W111/(U111+V111),0)</f>
        <v>1645.5</v>
      </c>
      <c r="Y111" s="181">
        <f>SUM(Y112:Y116)</f>
        <v>87.41</v>
      </c>
      <c r="Z111" s="182">
        <f>IFERROR(Y111/(U111+V111),0)</f>
        <v>43.704999999999998</v>
      </c>
      <c r="AA111" s="121">
        <f>SUM(AA112:AA116)</f>
        <v>28</v>
      </c>
      <c r="AB111" s="74">
        <f>SUM(AB112:AB116)</f>
        <v>0</v>
      </c>
      <c r="AC111" s="74">
        <f>SUM(AC112:AC115)</f>
        <v>52992</v>
      </c>
      <c r="AD111" s="74">
        <f>IFERROR(AC111/(AA111+AB111),0)</f>
        <v>1892.5714285714287</v>
      </c>
      <c r="AE111" s="181">
        <f>SUM(AE112:AE116)</f>
        <v>1189.4000000000001</v>
      </c>
      <c r="AF111" s="182">
        <f>IFERROR(AE111/(AA111+AB111),0)</f>
        <v>42.478571428571435</v>
      </c>
      <c r="AG111" s="121">
        <f>SUM(AG112:AG116)</f>
        <v>6</v>
      </c>
      <c r="AH111" s="74">
        <f>SUM(AH112:AH116)</f>
        <v>0</v>
      </c>
      <c r="AI111" s="74">
        <f>SUM(AI112:AI115)</f>
        <v>186285</v>
      </c>
      <c r="AJ111" s="74">
        <f>IFERROR(AI111/(AG111+AH111),0)</f>
        <v>31047.5</v>
      </c>
      <c r="AK111" s="181">
        <f>SUM(AK112:AK116)</f>
        <v>1340.43</v>
      </c>
      <c r="AL111" s="182">
        <f>IFERROR(AK111/(AG111+AH111),0)</f>
        <v>223.405</v>
      </c>
      <c r="AM111" s="121">
        <f>SUM(AM112:AM116)</f>
        <v>0</v>
      </c>
      <c r="AN111" s="74">
        <f>SUM(AN112:AN116)</f>
        <v>0</v>
      </c>
      <c r="AO111" s="74">
        <f>SUM(AO112:AO115)</f>
        <v>0</v>
      </c>
      <c r="AP111" s="74">
        <f>IFERROR(AO111/(AM111+AN111),0)</f>
        <v>0</v>
      </c>
      <c r="AQ111" s="181">
        <f>SUM(AQ112:AQ116)</f>
        <v>0</v>
      </c>
      <c r="AR111" s="182">
        <f t="shared" si="316"/>
        <v>0</v>
      </c>
      <c r="AS111" s="121">
        <f>SUM(AS112:AS116)</f>
        <v>0</v>
      </c>
      <c r="AT111" s="74">
        <f>SUM(AT112:AT116)</f>
        <v>0</v>
      </c>
      <c r="AU111" s="74">
        <f>SUM(AU112:AU115)</f>
        <v>0</v>
      </c>
      <c r="AV111" s="74">
        <f>IFERROR(AU111/(AS111+AT111),0)</f>
        <v>0</v>
      </c>
      <c r="AW111" s="181">
        <f>SUM(AW112:AW116)</f>
        <v>0</v>
      </c>
      <c r="AX111" s="182">
        <f>IFERROR(AW111/(AS111+AT111),0)</f>
        <v>0</v>
      </c>
      <c r="AY111" s="121">
        <f>SUM(AY112:AY116)</f>
        <v>0</v>
      </c>
      <c r="AZ111" s="74">
        <f>SUM(AZ112:AZ116)</f>
        <v>0</v>
      </c>
      <c r="BA111" s="74">
        <f>SUM(BA112:BA115)</f>
        <v>0</v>
      </c>
      <c r="BB111" s="74">
        <f>IFERROR(BA111/(AY111+AZ111),0)</f>
        <v>0</v>
      </c>
      <c r="BC111" s="181">
        <f>SUM(BC112:BC116)</f>
        <v>0</v>
      </c>
      <c r="BD111" s="182">
        <f>IFERROR(BC111/(AY111+AZ111),0)</f>
        <v>0</v>
      </c>
      <c r="BE111" s="121">
        <f>SUM(BE112:BE116)</f>
        <v>0</v>
      </c>
      <c r="BF111" s="74">
        <f>SUM(BF112:BF116)</f>
        <v>0</v>
      </c>
      <c r="BG111" s="74">
        <f>SUM(BG112:BG115)</f>
        <v>0</v>
      </c>
      <c r="BH111" s="74">
        <f>IFERROR(BG111/(BE111+BF111),0)</f>
        <v>0</v>
      </c>
      <c r="BI111" s="181">
        <f>SUM(BI112:BI116)</f>
        <v>0</v>
      </c>
      <c r="BJ111" s="182">
        <f>IFERROR(BI111/(BE111+BF111),0)</f>
        <v>0</v>
      </c>
      <c r="BK111" s="121">
        <f>SUM(BK112:BK116)</f>
        <v>0</v>
      </c>
      <c r="BL111" s="74">
        <f>SUM(BL112:BL116)</f>
        <v>0</v>
      </c>
      <c r="BM111" s="74">
        <f>SUM(BM112:BM115)</f>
        <v>0</v>
      </c>
      <c r="BN111" s="74">
        <f>IFERROR(BM111/(BK111+BL111),0)</f>
        <v>0</v>
      </c>
      <c r="BO111" s="181">
        <f>SUM(BO112:BO116)</f>
        <v>0</v>
      </c>
      <c r="BP111" s="182">
        <f>IFERROR(BO111/(BK111+BL111),0)</f>
        <v>0</v>
      </c>
    </row>
    <row r="112" spans="1:68" ht="19.5" customHeight="1" outlineLevel="1" x14ac:dyDescent="0.3">
      <c r="A112" s="154"/>
      <c r="B112" s="139" t="str" cm="1">
        <f t="array" ref="B112:B116">$B$10:$B$14</f>
        <v>ΟΙΚΙΑΚΟΣ</v>
      </c>
      <c r="C112" s="39">
        <v>455</v>
      </c>
      <c r="D112" s="10"/>
      <c r="E112" s="10">
        <v>842998</v>
      </c>
      <c r="F112" s="10">
        <f>IFERROR(E112/(C112+D112),0)</f>
        <v>1852.7428571428572</v>
      </c>
      <c r="G112" s="183">
        <v>11099.32</v>
      </c>
      <c r="H112" s="184">
        <f>IFERROR(G112/(C112+D112),0)</f>
        <v>24.394109890109888</v>
      </c>
      <c r="I112" s="39">
        <v>315</v>
      </c>
      <c r="J112" s="10"/>
      <c r="K112" s="10">
        <v>743843</v>
      </c>
      <c r="L112" s="10">
        <f>IFERROR(K112/(I112+J112),0)</f>
        <v>2361.4063492063492</v>
      </c>
      <c r="M112" s="183">
        <v>9881.8700000000008</v>
      </c>
      <c r="N112" s="184">
        <f>IFERROR(M112/(I112+J112),0)</f>
        <v>31.371015873015875</v>
      </c>
      <c r="O112" s="39">
        <v>501</v>
      </c>
      <c r="P112" s="10"/>
      <c r="Q112" s="10">
        <v>1306154</v>
      </c>
      <c r="R112" s="10">
        <v>2607.0938123752499</v>
      </c>
      <c r="S112" s="183">
        <v>23450.89</v>
      </c>
      <c r="T112" s="184">
        <v>46.8081636726547</v>
      </c>
      <c r="U112" s="39">
        <v>2</v>
      </c>
      <c r="V112" s="10"/>
      <c r="W112" s="10">
        <v>3291</v>
      </c>
      <c r="X112" s="10">
        <f>IFERROR(W112/(U112+V112),0)</f>
        <v>1645.5</v>
      </c>
      <c r="Y112" s="183">
        <v>87.41</v>
      </c>
      <c r="Z112" s="184">
        <f>IFERROR(Y112/(U112+V112),0)</f>
        <v>43.704999999999998</v>
      </c>
      <c r="AA112" s="39">
        <v>28</v>
      </c>
      <c r="AB112" s="10"/>
      <c r="AC112" s="10">
        <v>52992</v>
      </c>
      <c r="AD112" s="10">
        <f>IFERROR(AC112/(AA112+AB112),0)</f>
        <v>1892.5714285714287</v>
      </c>
      <c r="AE112" s="183">
        <v>1189.4000000000001</v>
      </c>
      <c r="AF112" s="184">
        <f>IFERROR(AE112/(AA112+AB112),0)</f>
        <v>42.478571428571435</v>
      </c>
      <c r="AG112" s="39">
        <v>5</v>
      </c>
      <c r="AH112" s="10"/>
      <c r="AI112" s="10">
        <v>9154</v>
      </c>
      <c r="AJ112" s="10">
        <f>IFERROR(AI112/(AG112+AH112),0)</f>
        <v>1830.8</v>
      </c>
      <c r="AK112" s="183">
        <v>175.53</v>
      </c>
      <c r="AL112" s="184">
        <f>IFERROR(AK112/(AG112+AH112),0)</f>
        <v>35.106000000000002</v>
      </c>
      <c r="AM112" s="39"/>
      <c r="AN112" s="10"/>
      <c r="AO112" s="10"/>
      <c r="AP112" s="10">
        <f>IFERROR(AO112/(AM112+AN112),0)</f>
        <v>0</v>
      </c>
      <c r="AQ112" s="183"/>
      <c r="AR112" s="184">
        <f t="shared" si="316"/>
        <v>0</v>
      </c>
      <c r="AS112" s="39"/>
      <c r="AT112" s="10"/>
      <c r="AU112" s="10"/>
      <c r="AV112" s="10">
        <f>IFERROR(AU112/(AS112+AT112),0)</f>
        <v>0</v>
      </c>
      <c r="AW112" s="183"/>
      <c r="AX112" s="184">
        <f>IFERROR(AW112/(AS112+AT112),0)</f>
        <v>0</v>
      </c>
      <c r="AY112" s="39"/>
      <c r="AZ112" s="10"/>
      <c r="BA112" s="10"/>
      <c r="BB112" s="10">
        <f>IFERROR(BA112/(AY112+AZ112),0)</f>
        <v>0</v>
      </c>
      <c r="BC112" s="183"/>
      <c r="BD112" s="184">
        <f>IFERROR(BC112/(AY112+AZ112),0)</f>
        <v>0</v>
      </c>
      <c r="BE112" s="39"/>
      <c r="BF112" s="10"/>
      <c r="BG112" s="10"/>
      <c r="BH112" s="10">
        <f>IFERROR(BG112/(BE112+BF112),0)</f>
        <v>0</v>
      </c>
      <c r="BI112" s="183"/>
      <c r="BJ112" s="184">
        <f>IFERROR(BI112/(BE112+BF112),0)</f>
        <v>0</v>
      </c>
      <c r="BK112" s="39"/>
      <c r="BL112" s="10"/>
      <c r="BM112" s="10"/>
      <c r="BN112" s="10">
        <f>IFERROR(BM112/(BK112+BL112),0)</f>
        <v>0</v>
      </c>
      <c r="BO112" s="183"/>
      <c r="BP112" s="184">
        <f>IFERROR(BO112/(BK112+BL112),0)</f>
        <v>0</v>
      </c>
    </row>
    <row r="113" spans="1:68" ht="19.5" customHeight="1" outlineLevel="1" x14ac:dyDescent="0.3">
      <c r="A113" s="154"/>
      <c r="B113" s="139" t="str">
        <v>ΕΜΠΟΡΙΚΟΣ</v>
      </c>
      <c r="C113" s="39">
        <v>21</v>
      </c>
      <c r="D113" s="10"/>
      <c r="E113" s="10">
        <v>172519</v>
      </c>
      <c r="F113" s="10">
        <f t="shared" ref="F113:F116" si="338">IFERROR(E113/(C113+D113),0)</f>
        <v>8215.1904761904771</v>
      </c>
      <c r="G113" s="183">
        <v>2202.83</v>
      </c>
      <c r="H113" s="184">
        <f t="shared" ref="H113:H116" si="339">IFERROR(G113/(C113+D113),0)</f>
        <v>104.89666666666666</v>
      </c>
      <c r="I113" s="39">
        <v>23</v>
      </c>
      <c r="J113" s="10"/>
      <c r="K113" s="10">
        <v>287557</v>
      </c>
      <c r="L113" s="10">
        <f t="shared" ref="L113:L115" si="340">IFERROR(K113/(I113+J113),0)</f>
        <v>12502.478260869566</v>
      </c>
      <c r="M113" s="183">
        <v>3615.4</v>
      </c>
      <c r="N113" s="184">
        <f t="shared" ref="N113:N116" si="341">IFERROR(M113/(I113+J113),0)</f>
        <v>157.1913043478261</v>
      </c>
      <c r="O113" s="39">
        <v>76</v>
      </c>
      <c r="P113" s="10"/>
      <c r="Q113" s="10">
        <v>2171841</v>
      </c>
      <c r="R113" s="10">
        <v>28576.8552631579</v>
      </c>
      <c r="S113" s="183">
        <v>37463.11</v>
      </c>
      <c r="T113" s="184">
        <v>492.93565789473701</v>
      </c>
      <c r="U113" s="39"/>
      <c r="V113" s="10"/>
      <c r="W113" s="10"/>
      <c r="X113" s="10">
        <f t="shared" ref="X113:X115" si="342">IFERROR(W113/(U113+V113),0)</f>
        <v>0</v>
      </c>
      <c r="Y113" s="183"/>
      <c r="Z113" s="184">
        <f t="shared" ref="Z113:Z116" si="343">IFERROR(Y113/(U113+V113),0)</f>
        <v>0</v>
      </c>
      <c r="AA113" s="39"/>
      <c r="AB113" s="10"/>
      <c r="AC113" s="10"/>
      <c r="AD113" s="10">
        <f t="shared" ref="AD113:AD115" si="344">IFERROR(AC113/(AA113+AB113),0)</f>
        <v>0</v>
      </c>
      <c r="AE113" s="183"/>
      <c r="AF113" s="184">
        <f t="shared" ref="AF113:AF116" si="345">IFERROR(AE113/(AA113+AB113),0)</f>
        <v>0</v>
      </c>
      <c r="AG113" s="39"/>
      <c r="AH113" s="10"/>
      <c r="AI113" s="10"/>
      <c r="AJ113" s="10">
        <f t="shared" ref="AJ113:AJ115" si="346">IFERROR(AI113/(AG113+AH113),0)</f>
        <v>0</v>
      </c>
      <c r="AK113" s="183"/>
      <c r="AL113" s="184">
        <f t="shared" ref="AL113:AL116" si="347">IFERROR(AK113/(AG113+AH113),0)</f>
        <v>0</v>
      </c>
      <c r="AM113" s="39"/>
      <c r="AN113" s="10"/>
      <c r="AO113" s="10"/>
      <c r="AP113" s="10">
        <f t="shared" ref="AP113:AP115" si="348">IFERROR(AO113/(AM113+AN113),0)</f>
        <v>0</v>
      </c>
      <c r="AQ113" s="183"/>
      <c r="AR113" s="184">
        <f t="shared" si="316"/>
        <v>0</v>
      </c>
      <c r="AS113" s="39"/>
      <c r="AT113" s="10"/>
      <c r="AU113" s="10"/>
      <c r="AV113" s="10">
        <f t="shared" ref="AV113:AV115" si="349">IFERROR(AU113/(AS113+AT113),0)</f>
        <v>0</v>
      </c>
      <c r="AW113" s="183"/>
      <c r="AX113" s="184">
        <f t="shared" ref="AX113:AX116" si="350">IFERROR(AW113/(AS113+AT113),0)</f>
        <v>0</v>
      </c>
      <c r="AY113" s="39"/>
      <c r="AZ113" s="10"/>
      <c r="BA113" s="10"/>
      <c r="BB113" s="10">
        <f t="shared" ref="BB113:BB115" si="351">IFERROR(BA113/(AY113+AZ113),0)</f>
        <v>0</v>
      </c>
      <c r="BC113" s="183"/>
      <c r="BD113" s="184">
        <f t="shared" ref="BD113:BD116" si="352">IFERROR(BC113/(AY113+AZ113),0)</f>
        <v>0</v>
      </c>
      <c r="BE113" s="39"/>
      <c r="BF113" s="10"/>
      <c r="BG113" s="10"/>
      <c r="BH113" s="10">
        <f t="shared" ref="BH113:BH115" si="353">IFERROR(BG113/(BE113+BF113),0)</f>
        <v>0</v>
      </c>
      <c r="BI113" s="183"/>
      <c r="BJ113" s="184">
        <f t="shared" ref="BJ113:BJ116" si="354">IFERROR(BI113/(BE113+BF113),0)</f>
        <v>0</v>
      </c>
      <c r="BK113" s="39"/>
      <c r="BL113" s="10"/>
      <c r="BM113" s="10"/>
      <c r="BN113" s="10">
        <f t="shared" ref="BN113:BN115" si="355">IFERROR(BM113/(BK113+BL113),0)</f>
        <v>0</v>
      </c>
      <c r="BO113" s="183"/>
      <c r="BP113" s="184">
        <f t="shared" ref="BP113:BP116" si="356">IFERROR(BO113/(BK113+BL113),0)</f>
        <v>0</v>
      </c>
    </row>
    <row r="114" spans="1:68" ht="19.5" customHeight="1" outlineLevel="1" x14ac:dyDescent="0.3">
      <c r="A114" s="154"/>
      <c r="B114" s="139" t="str">
        <v>CNG</v>
      </c>
      <c r="C114" s="39"/>
      <c r="D114" s="10"/>
      <c r="E114" s="10"/>
      <c r="F114" s="10">
        <f t="shared" si="338"/>
        <v>0</v>
      </c>
      <c r="G114" s="183"/>
      <c r="H114" s="184">
        <f t="shared" si="339"/>
        <v>0</v>
      </c>
      <c r="I114" s="39"/>
      <c r="J114" s="10"/>
      <c r="K114" s="10"/>
      <c r="L114" s="10">
        <f t="shared" si="340"/>
        <v>0</v>
      </c>
      <c r="M114" s="183"/>
      <c r="N114" s="184">
        <f t="shared" si="341"/>
        <v>0</v>
      </c>
      <c r="O114" s="39"/>
      <c r="P114" s="10"/>
      <c r="Q114" s="10"/>
      <c r="R114" s="10"/>
      <c r="S114" s="183"/>
      <c r="T114" s="184"/>
      <c r="U114" s="39"/>
      <c r="V114" s="10"/>
      <c r="W114" s="10"/>
      <c r="X114" s="10">
        <f t="shared" si="342"/>
        <v>0</v>
      </c>
      <c r="Y114" s="183"/>
      <c r="Z114" s="184">
        <f t="shared" si="343"/>
        <v>0</v>
      </c>
      <c r="AA114" s="39"/>
      <c r="AB114" s="10"/>
      <c r="AC114" s="10"/>
      <c r="AD114" s="10">
        <f t="shared" si="344"/>
        <v>0</v>
      </c>
      <c r="AE114" s="183"/>
      <c r="AF114" s="184">
        <f t="shared" si="345"/>
        <v>0</v>
      </c>
      <c r="AG114" s="39"/>
      <c r="AH114" s="10"/>
      <c r="AI114" s="10"/>
      <c r="AJ114" s="10">
        <f t="shared" si="346"/>
        <v>0</v>
      </c>
      <c r="AK114" s="183"/>
      <c r="AL114" s="184">
        <f t="shared" si="347"/>
        <v>0</v>
      </c>
      <c r="AM114" s="39"/>
      <c r="AN114" s="10"/>
      <c r="AO114" s="10"/>
      <c r="AP114" s="10">
        <f t="shared" si="348"/>
        <v>0</v>
      </c>
      <c r="AQ114" s="183"/>
      <c r="AR114" s="184">
        <f t="shared" si="316"/>
        <v>0</v>
      </c>
      <c r="AS114" s="39"/>
      <c r="AT114" s="10"/>
      <c r="AU114" s="10"/>
      <c r="AV114" s="10">
        <f t="shared" si="349"/>
        <v>0</v>
      </c>
      <c r="AW114" s="183"/>
      <c r="AX114" s="184">
        <f t="shared" si="350"/>
        <v>0</v>
      </c>
      <c r="AY114" s="39"/>
      <c r="AZ114" s="10"/>
      <c r="BA114" s="10"/>
      <c r="BB114" s="10">
        <f t="shared" si="351"/>
        <v>0</v>
      </c>
      <c r="BC114" s="183"/>
      <c r="BD114" s="184">
        <f t="shared" si="352"/>
        <v>0</v>
      </c>
      <c r="BE114" s="39"/>
      <c r="BF114" s="10"/>
      <c r="BG114" s="10"/>
      <c r="BH114" s="10">
        <f t="shared" si="353"/>
        <v>0</v>
      </c>
      <c r="BI114" s="183"/>
      <c r="BJ114" s="184">
        <f t="shared" si="354"/>
        <v>0</v>
      </c>
      <c r="BK114" s="39"/>
      <c r="BL114" s="10"/>
      <c r="BM114" s="10"/>
      <c r="BN114" s="10">
        <f t="shared" si="355"/>
        <v>0</v>
      </c>
      <c r="BO114" s="183"/>
      <c r="BP114" s="184">
        <f t="shared" si="356"/>
        <v>0</v>
      </c>
    </row>
    <row r="115" spans="1:68" ht="19.2" customHeight="1" outlineLevel="1" x14ac:dyDescent="0.3">
      <c r="A115" s="154"/>
      <c r="B115" s="139" t="str">
        <v>ΒΙΟΜΗΧΑΝΙΚΟΣ</v>
      </c>
      <c r="C115" s="39">
        <v>1</v>
      </c>
      <c r="D115" s="10"/>
      <c r="E115" s="10">
        <v>2524090</v>
      </c>
      <c r="F115" s="10">
        <f t="shared" si="338"/>
        <v>2524090</v>
      </c>
      <c r="G115" s="183">
        <v>2316.92</v>
      </c>
      <c r="H115" s="184">
        <f t="shared" si="339"/>
        <v>2316.92</v>
      </c>
      <c r="I115" s="39"/>
      <c r="J115" s="10"/>
      <c r="K115" s="10"/>
      <c r="L115" s="10">
        <f t="shared" si="340"/>
        <v>0</v>
      </c>
      <c r="M115" s="183"/>
      <c r="N115" s="184">
        <f t="shared" si="341"/>
        <v>0</v>
      </c>
      <c r="O115" s="39">
        <v>2</v>
      </c>
      <c r="P115" s="10"/>
      <c r="Q115" s="10">
        <v>363731</v>
      </c>
      <c r="R115" s="10">
        <v>181865.5</v>
      </c>
      <c r="S115" s="183">
        <v>1191.6300000000001</v>
      </c>
      <c r="T115" s="184">
        <v>595.81500000000005</v>
      </c>
      <c r="U115" s="39"/>
      <c r="V115" s="10"/>
      <c r="W115" s="10"/>
      <c r="X115" s="10">
        <f t="shared" si="342"/>
        <v>0</v>
      </c>
      <c r="Y115" s="183"/>
      <c r="Z115" s="184">
        <f t="shared" si="343"/>
        <v>0</v>
      </c>
      <c r="AA115" s="39"/>
      <c r="AB115" s="10"/>
      <c r="AC115" s="10"/>
      <c r="AD115" s="10">
        <f t="shared" si="344"/>
        <v>0</v>
      </c>
      <c r="AE115" s="183"/>
      <c r="AF115" s="184">
        <f t="shared" si="345"/>
        <v>0</v>
      </c>
      <c r="AG115" s="39">
        <v>1</v>
      </c>
      <c r="AH115" s="10"/>
      <c r="AI115" s="10">
        <v>177131</v>
      </c>
      <c r="AJ115" s="10">
        <f t="shared" si="346"/>
        <v>177131</v>
      </c>
      <c r="AK115" s="183">
        <v>1164.9000000000001</v>
      </c>
      <c r="AL115" s="184">
        <f t="shared" si="347"/>
        <v>1164.9000000000001</v>
      </c>
      <c r="AM115" s="39"/>
      <c r="AN115" s="10"/>
      <c r="AO115" s="10"/>
      <c r="AP115" s="10">
        <f t="shared" si="348"/>
        <v>0</v>
      </c>
      <c r="AQ115" s="183"/>
      <c r="AR115" s="184">
        <f t="shared" si="316"/>
        <v>0</v>
      </c>
      <c r="AS115" s="39"/>
      <c r="AT115" s="10"/>
      <c r="AU115" s="10"/>
      <c r="AV115" s="10">
        <f t="shared" si="349"/>
        <v>0</v>
      </c>
      <c r="AW115" s="183"/>
      <c r="AX115" s="184">
        <f t="shared" si="350"/>
        <v>0</v>
      </c>
      <c r="AY115" s="39"/>
      <c r="AZ115" s="10"/>
      <c r="BA115" s="10"/>
      <c r="BB115" s="10">
        <f t="shared" si="351"/>
        <v>0</v>
      </c>
      <c r="BC115" s="183"/>
      <c r="BD115" s="184">
        <f t="shared" si="352"/>
        <v>0</v>
      </c>
      <c r="BE115" s="39"/>
      <c r="BF115" s="10"/>
      <c r="BG115" s="10"/>
      <c r="BH115" s="10">
        <f t="shared" si="353"/>
        <v>0</v>
      </c>
      <c r="BI115" s="183"/>
      <c r="BJ115" s="184">
        <f t="shared" si="354"/>
        <v>0</v>
      </c>
      <c r="BK115" s="39"/>
      <c r="BL115" s="10"/>
      <c r="BM115" s="10"/>
      <c r="BN115" s="10">
        <f t="shared" si="355"/>
        <v>0</v>
      </c>
      <c r="BO115" s="183"/>
      <c r="BP115" s="184">
        <f t="shared" si="356"/>
        <v>0</v>
      </c>
    </row>
    <row r="116" spans="1:68" ht="19.2" customHeight="1" outlineLevel="1" thickBot="1" x14ac:dyDescent="0.35">
      <c r="A116" s="155"/>
      <c r="B116" s="139" t="str">
        <v>ΚΛΙΜΑΤΙΣΜΟΣ / ΣΥΜΠΑΡΑΓΩΓΗ</v>
      </c>
      <c r="C116" s="147"/>
      <c r="D116" s="148"/>
      <c r="E116" s="157"/>
      <c r="F116" s="10">
        <f t="shared" si="338"/>
        <v>0</v>
      </c>
      <c r="G116" s="185"/>
      <c r="H116" s="184">
        <f t="shared" si="339"/>
        <v>0</v>
      </c>
      <c r="I116" s="147"/>
      <c r="J116" s="148"/>
      <c r="K116" s="157"/>
      <c r="L116" s="10">
        <f>IFERROR(K116/(I116+J116),0)</f>
        <v>0</v>
      </c>
      <c r="M116" s="183"/>
      <c r="N116" s="184">
        <f t="shared" si="341"/>
        <v>0</v>
      </c>
      <c r="O116" s="147"/>
      <c r="P116" s="148"/>
      <c r="Q116" s="157"/>
      <c r="R116" s="10"/>
      <c r="S116" s="183"/>
      <c r="T116" s="184"/>
      <c r="U116" s="147"/>
      <c r="V116" s="148"/>
      <c r="W116" s="157"/>
      <c r="X116" s="10">
        <f>IFERROR(W116/(U116+V116),0)</f>
        <v>0</v>
      </c>
      <c r="Y116" s="183"/>
      <c r="Z116" s="184">
        <f t="shared" si="343"/>
        <v>0</v>
      </c>
      <c r="AA116" s="147"/>
      <c r="AB116" s="148"/>
      <c r="AC116" s="157"/>
      <c r="AD116" s="10">
        <f>IFERROR(AC116/(AA116+AB116),0)</f>
        <v>0</v>
      </c>
      <c r="AE116" s="183"/>
      <c r="AF116" s="184">
        <f t="shared" si="345"/>
        <v>0</v>
      </c>
      <c r="AG116" s="147"/>
      <c r="AH116" s="148"/>
      <c r="AI116" s="157"/>
      <c r="AJ116" s="10">
        <f>IFERROR(AI116/(AG116+AH116),0)</f>
        <v>0</v>
      </c>
      <c r="AK116" s="183"/>
      <c r="AL116" s="184">
        <f t="shared" si="347"/>
        <v>0</v>
      </c>
      <c r="AM116" s="147"/>
      <c r="AN116" s="148"/>
      <c r="AO116" s="157"/>
      <c r="AP116" s="10">
        <f>IFERROR(AO116/(AM116+AN116),0)</f>
        <v>0</v>
      </c>
      <c r="AQ116" s="183"/>
      <c r="AR116" s="184">
        <f t="shared" si="316"/>
        <v>0</v>
      </c>
      <c r="AS116" s="147"/>
      <c r="AT116" s="148"/>
      <c r="AU116" s="157"/>
      <c r="AV116" s="10">
        <f>IFERROR(AU116/(AS116+AT116),0)</f>
        <v>0</v>
      </c>
      <c r="AW116" s="183"/>
      <c r="AX116" s="184">
        <f t="shared" si="350"/>
        <v>0</v>
      </c>
      <c r="AY116" s="147"/>
      <c r="AZ116" s="148"/>
      <c r="BA116" s="157"/>
      <c r="BB116" s="10">
        <f>IFERROR(BA116/(AY116+AZ116),0)</f>
        <v>0</v>
      </c>
      <c r="BC116" s="183"/>
      <c r="BD116" s="184">
        <f t="shared" si="352"/>
        <v>0</v>
      </c>
      <c r="BE116" s="147"/>
      <c r="BF116" s="148"/>
      <c r="BG116" s="157"/>
      <c r="BH116" s="10">
        <f>IFERROR(BG116/(BE116+BF116),0)</f>
        <v>0</v>
      </c>
      <c r="BI116" s="183"/>
      <c r="BJ116" s="184">
        <f t="shared" si="354"/>
        <v>0</v>
      </c>
      <c r="BK116" s="147"/>
      <c r="BL116" s="148"/>
      <c r="BM116" s="157"/>
      <c r="BN116" s="10">
        <f>IFERROR(BM116/(BK116+BL116),0)</f>
        <v>0</v>
      </c>
      <c r="BO116" s="183"/>
      <c r="BP116" s="184">
        <f t="shared" si="356"/>
        <v>0</v>
      </c>
    </row>
    <row r="117" spans="1:68" ht="19.95" customHeight="1" outlineLevel="1" x14ac:dyDescent="0.3">
      <c r="A117" s="153">
        <v>19</v>
      </c>
      <c r="B117" s="141" t="s">
        <v>51</v>
      </c>
      <c r="C117" s="121">
        <f>SUM(C118:C122)</f>
        <v>563</v>
      </c>
      <c r="D117" s="74">
        <f>SUM(D118:D122)</f>
        <v>0</v>
      </c>
      <c r="E117" s="74">
        <f>SUM(E118:E121)</f>
        <v>1063296</v>
      </c>
      <c r="F117" s="74">
        <f>IFERROR(E117/(C117+D117),0)</f>
        <v>1888.6252220248668</v>
      </c>
      <c r="G117" s="181">
        <f>SUM(G118:G122)</f>
        <v>13991.710000000001</v>
      </c>
      <c r="H117" s="182">
        <f>IFERROR(G117/(C117+D117),0)</f>
        <v>24.852060390763768</v>
      </c>
      <c r="I117" s="121">
        <f>SUM(I118:I122)</f>
        <v>348</v>
      </c>
      <c r="J117" s="74">
        <f>SUM(J118:J122)</f>
        <v>0</v>
      </c>
      <c r="K117" s="74">
        <f>SUM(K118:K121)</f>
        <v>653907</v>
      </c>
      <c r="L117" s="74">
        <f>IFERROR(K117/(I117+J117),0)</f>
        <v>1879.0431034482758</v>
      </c>
      <c r="M117" s="181">
        <f>SUM(M118:M122)</f>
        <v>8878.5299999999988</v>
      </c>
      <c r="N117" s="182">
        <f>IFERROR(M117/(I117+J117),0)</f>
        <v>25.513017241379305</v>
      </c>
      <c r="O117" s="73">
        <f>SUM(O118:O122)</f>
        <v>345</v>
      </c>
      <c r="P117" s="74">
        <f>SUM(P118:P122)</f>
        <v>0</v>
      </c>
      <c r="Q117" s="74">
        <f>SUM(Q118:Q122)</f>
        <v>787770</v>
      </c>
      <c r="R117" s="74">
        <f>IFERROR(Q117/(O117+P117),0)</f>
        <v>2283.391304347826</v>
      </c>
      <c r="S117" s="181">
        <f>SUM(S118:S122)</f>
        <v>14296.93</v>
      </c>
      <c r="T117" s="182">
        <f>IFERROR(S117/(O117+P117),0)</f>
        <v>41.440376811594206</v>
      </c>
      <c r="U117" s="121">
        <f>SUM(U118:U122)</f>
        <v>4</v>
      </c>
      <c r="V117" s="74">
        <f>SUM(V118:V122)</f>
        <v>0</v>
      </c>
      <c r="W117" s="74">
        <f>SUM(W118:W121)</f>
        <v>7896</v>
      </c>
      <c r="X117" s="74">
        <f>IFERROR(W117/(U117+V117),0)</f>
        <v>1974</v>
      </c>
      <c r="Y117" s="181">
        <f>SUM(Y118:Y122)</f>
        <v>205.3</v>
      </c>
      <c r="Z117" s="182">
        <f>IFERROR(Y117/(U117+V117),0)</f>
        <v>51.325000000000003</v>
      </c>
      <c r="AA117" s="121">
        <f>SUM(AA118:AA122)</f>
        <v>13</v>
      </c>
      <c r="AB117" s="74">
        <f>SUM(AB118:AB122)</f>
        <v>0</v>
      </c>
      <c r="AC117" s="74">
        <f>SUM(AC118:AC121)</f>
        <v>19618</v>
      </c>
      <c r="AD117" s="74">
        <f>IFERROR(AC117/(AA117+AB117),0)</f>
        <v>1509.0769230769231</v>
      </c>
      <c r="AE117" s="181">
        <f>SUM(AE118:AE122)</f>
        <v>448.64</v>
      </c>
      <c r="AF117" s="182">
        <f>IFERROR(AE117/(AA117+AB117),0)</f>
        <v>34.510769230769228</v>
      </c>
      <c r="AG117" s="121">
        <f>SUM(AG118:AG122)</f>
        <v>4</v>
      </c>
      <c r="AH117" s="74">
        <f>SUM(AH118:AH122)</f>
        <v>0</v>
      </c>
      <c r="AI117" s="74">
        <f>SUM(AI118:AI121)</f>
        <v>9520</v>
      </c>
      <c r="AJ117" s="74">
        <f>IFERROR(AI117/(AG117+AH117),0)</f>
        <v>2380</v>
      </c>
      <c r="AK117" s="181">
        <f>SUM(AK118:AK122)</f>
        <v>181</v>
      </c>
      <c r="AL117" s="182">
        <f>IFERROR(AK117/(AG117+AH117),0)</f>
        <v>45.25</v>
      </c>
      <c r="AM117" s="121">
        <f>SUM(AM118:AM122)</f>
        <v>0</v>
      </c>
      <c r="AN117" s="74">
        <f>SUM(AN118:AN122)</f>
        <v>0</v>
      </c>
      <c r="AO117" s="74">
        <f>SUM(AO118:AO121)</f>
        <v>0</v>
      </c>
      <c r="AP117" s="74">
        <f>IFERROR(AO117/(AM117+AN117),0)</f>
        <v>0</v>
      </c>
      <c r="AQ117" s="181">
        <f>SUM(AQ118:AQ122)</f>
        <v>0</v>
      </c>
      <c r="AR117" s="182">
        <f t="shared" si="316"/>
        <v>0</v>
      </c>
      <c r="AS117" s="121">
        <f>SUM(AS118:AS122)</f>
        <v>0</v>
      </c>
      <c r="AT117" s="74">
        <f>SUM(AT118:AT122)</f>
        <v>0</v>
      </c>
      <c r="AU117" s="74">
        <f>SUM(AU118:AU121)</f>
        <v>0</v>
      </c>
      <c r="AV117" s="74">
        <f>IFERROR(AU117/(AS117+AT117),0)</f>
        <v>0</v>
      </c>
      <c r="AW117" s="181">
        <f>SUM(AW118:AW122)</f>
        <v>0</v>
      </c>
      <c r="AX117" s="182">
        <f>IFERROR(AW117/(AS117+AT117),0)</f>
        <v>0</v>
      </c>
      <c r="AY117" s="121">
        <f>SUM(AY118:AY122)</f>
        <v>0</v>
      </c>
      <c r="AZ117" s="74">
        <f>SUM(AZ118:AZ122)</f>
        <v>0</v>
      </c>
      <c r="BA117" s="74">
        <f>SUM(BA118:BA121)</f>
        <v>0</v>
      </c>
      <c r="BB117" s="74">
        <f>IFERROR(BA117/(AY117+AZ117),0)</f>
        <v>0</v>
      </c>
      <c r="BC117" s="181">
        <f>SUM(BC118:BC122)</f>
        <v>0</v>
      </c>
      <c r="BD117" s="182">
        <f>IFERROR(BC117/(AY117+AZ117),0)</f>
        <v>0</v>
      </c>
      <c r="BE117" s="121">
        <f>SUM(BE118:BE122)</f>
        <v>0</v>
      </c>
      <c r="BF117" s="74">
        <f>SUM(BF118:BF122)</f>
        <v>0</v>
      </c>
      <c r="BG117" s="74">
        <f>SUM(BG118:BG121)</f>
        <v>0</v>
      </c>
      <c r="BH117" s="74">
        <f>IFERROR(BG117/(BE117+BF117),0)</f>
        <v>0</v>
      </c>
      <c r="BI117" s="181">
        <f>SUM(BI118:BI122)</f>
        <v>0</v>
      </c>
      <c r="BJ117" s="182">
        <f>IFERROR(BI117/(BE117+BF117),0)</f>
        <v>0</v>
      </c>
      <c r="BK117" s="121">
        <f>SUM(BK118:BK122)</f>
        <v>0</v>
      </c>
      <c r="BL117" s="74">
        <f>SUM(BL118:BL122)</f>
        <v>0</v>
      </c>
      <c r="BM117" s="74">
        <f>SUM(BM118:BM121)</f>
        <v>0</v>
      </c>
      <c r="BN117" s="74">
        <f>IFERROR(BM117/(BK117+BL117),0)</f>
        <v>0</v>
      </c>
      <c r="BO117" s="181">
        <f>SUM(BO118:BO122)</f>
        <v>0</v>
      </c>
      <c r="BP117" s="182">
        <f>IFERROR(BO117/(BK117+BL117),0)</f>
        <v>0</v>
      </c>
    </row>
    <row r="118" spans="1:68" ht="19.5" customHeight="1" outlineLevel="1" x14ac:dyDescent="0.3">
      <c r="A118" s="154"/>
      <c r="B118" s="139" t="str" cm="1">
        <f t="array" ref="B118:B122">$B$10:$B$14</f>
        <v>ΟΙΚΙΑΚΟΣ</v>
      </c>
      <c r="C118" s="39">
        <v>554</v>
      </c>
      <c r="D118" s="10"/>
      <c r="E118" s="10">
        <v>1046781</v>
      </c>
      <c r="F118" s="10">
        <f>IFERROR(E118/(C118+D118),0)</f>
        <v>1889.4963898916967</v>
      </c>
      <c r="G118" s="183">
        <v>13742.86</v>
      </c>
      <c r="H118" s="184">
        <f>IFERROR(G118/(C118+D118),0)</f>
        <v>24.806606498194945</v>
      </c>
      <c r="I118" s="39">
        <v>338</v>
      </c>
      <c r="J118" s="10"/>
      <c r="K118" s="10">
        <v>616168</v>
      </c>
      <c r="L118" s="10">
        <f>IFERROR(K118/(I118+J118),0)</f>
        <v>1822.9822485207101</v>
      </c>
      <c r="M118" s="183">
        <v>8389.57</v>
      </c>
      <c r="N118" s="184">
        <f>IFERROR(M118/(I118+J118),0)</f>
        <v>24.821213017751479</v>
      </c>
      <c r="O118" s="9">
        <v>327</v>
      </c>
      <c r="P118" s="10"/>
      <c r="Q118" s="10">
        <v>551827</v>
      </c>
      <c r="R118" s="10">
        <v>1687.5443425076501</v>
      </c>
      <c r="S118" s="183">
        <v>10055.43</v>
      </c>
      <c r="T118" s="184">
        <v>30.750550458715601</v>
      </c>
      <c r="U118" s="39">
        <v>4</v>
      </c>
      <c r="V118" s="10"/>
      <c r="W118" s="10">
        <v>7896</v>
      </c>
      <c r="X118" s="10">
        <f>IFERROR(W118/(U118+V118),0)</f>
        <v>1974</v>
      </c>
      <c r="Y118" s="183">
        <v>205.3</v>
      </c>
      <c r="Z118" s="184">
        <f>IFERROR(Y118/(U118+V118),0)</f>
        <v>51.325000000000003</v>
      </c>
      <c r="AA118" s="39">
        <v>13</v>
      </c>
      <c r="AB118" s="10"/>
      <c r="AC118" s="10">
        <v>19618</v>
      </c>
      <c r="AD118" s="10">
        <f>IFERROR(AC118/(AA118+AB118),0)</f>
        <v>1509.0769230769231</v>
      </c>
      <c r="AE118" s="183">
        <v>448.64</v>
      </c>
      <c r="AF118" s="184">
        <f>IFERROR(AE118/(AA118+AB118),0)</f>
        <v>34.510769230769228</v>
      </c>
      <c r="AG118" s="39">
        <v>4</v>
      </c>
      <c r="AH118" s="10"/>
      <c r="AI118" s="10">
        <v>9520</v>
      </c>
      <c r="AJ118" s="10">
        <f>IFERROR(AI118/(AG118+AH118),0)</f>
        <v>2380</v>
      </c>
      <c r="AK118" s="183">
        <v>181</v>
      </c>
      <c r="AL118" s="184">
        <f>IFERROR(AK118/(AG118+AH118),0)</f>
        <v>45.25</v>
      </c>
      <c r="AM118" s="39"/>
      <c r="AN118" s="10"/>
      <c r="AO118" s="10"/>
      <c r="AP118" s="10">
        <f>IFERROR(AO118/(AM118+AN118),0)</f>
        <v>0</v>
      </c>
      <c r="AQ118" s="183"/>
      <c r="AR118" s="184">
        <f t="shared" si="316"/>
        <v>0</v>
      </c>
      <c r="AS118" s="39"/>
      <c r="AT118" s="10"/>
      <c r="AU118" s="10"/>
      <c r="AV118" s="10">
        <f>IFERROR(AU118/(AS118+AT118),0)</f>
        <v>0</v>
      </c>
      <c r="AW118" s="183"/>
      <c r="AX118" s="184">
        <f>IFERROR(AW118/(AS118+AT118),0)</f>
        <v>0</v>
      </c>
      <c r="AY118" s="39"/>
      <c r="AZ118" s="10"/>
      <c r="BA118" s="10"/>
      <c r="BB118" s="10">
        <f>IFERROR(BA118/(AY118+AZ118),0)</f>
        <v>0</v>
      </c>
      <c r="BC118" s="183"/>
      <c r="BD118" s="184">
        <f>IFERROR(BC118/(AY118+AZ118),0)</f>
        <v>0</v>
      </c>
      <c r="BE118" s="39"/>
      <c r="BF118" s="10"/>
      <c r="BG118" s="10"/>
      <c r="BH118" s="10">
        <f>IFERROR(BG118/(BE118+BF118),0)</f>
        <v>0</v>
      </c>
      <c r="BI118" s="183"/>
      <c r="BJ118" s="184">
        <f>IFERROR(BI118/(BE118+BF118),0)</f>
        <v>0</v>
      </c>
      <c r="BK118" s="39"/>
      <c r="BL118" s="10"/>
      <c r="BM118" s="10"/>
      <c r="BN118" s="10">
        <f>IFERROR(BM118/(BK118+BL118),0)</f>
        <v>0</v>
      </c>
      <c r="BO118" s="183"/>
      <c r="BP118" s="184">
        <f>IFERROR(BO118/(BK118+BL118),0)</f>
        <v>0</v>
      </c>
    </row>
    <row r="119" spans="1:68" ht="19.5" customHeight="1" outlineLevel="1" x14ac:dyDescent="0.3">
      <c r="A119" s="154"/>
      <c r="B119" s="139" t="str">
        <v>ΕΜΠΟΡΙΚΟΣ</v>
      </c>
      <c r="C119" s="39">
        <v>9</v>
      </c>
      <c r="D119" s="10"/>
      <c r="E119" s="10">
        <v>16515</v>
      </c>
      <c r="F119" s="10">
        <f t="shared" ref="F119:F122" si="357">IFERROR(E119/(C119+D119),0)</f>
        <v>1835</v>
      </c>
      <c r="G119" s="183">
        <v>248.85000000000002</v>
      </c>
      <c r="H119" s="184">
        <f t="shared" ref="H119:H122" si="358">IFERROR(G119/(C119+D119),0)</f>
        <v>27.650000000000002</v>
      </c>
      <c r="I119" s="39">
        <v>10</v>
      </c>
      <c r="J119" s="10"/>
      <c r="K119" s="10">
        <v>37739</v>
      </c>
      <c r="L119" s="10">
        <f t="shared" ref="L119:L121" si="359">IFERROR(K119/(I119+J119),0)</f>
        <v>3773.9</v>
      </c>
      <c r="M119" s="183">
        <v>488.96000000000004</v>
      </c>
      <c r="N119" s="184">
        <f t="shared" ref="N119:N122" si="360">IFERROR(M119/(I119+J119),0)</f>
        <v>48.896000000000001</v>
      </c>
      <c r="O119" s="9">
        <v>18</v>
      </c>
      <c r="P119" s="10"/>
      <c r="Q119" s="10">
        <v>235943</v>
      </c>
      <c r="R119" s="10">
        <v>13107.9444444444</v>
      </c>
      <c r="S119" s="183">
        <v>4241.5</v>
      </c>
      <c r="T119" s="184">
        <v>235.638888888889</v>
      </c>
      <c r="U119" s="39"/>
      <c r="V119" s="10"/>
      <c r="W119" s="10"/>
      <c r="X119" s="10">
        <f t="shared" ref="X119:X121" si="361">IFERROR(W119/(U119+V119),0)</f>
        <v>0</v>
      </c>
      <c r="Y119" s="183"/>
      <c r="Z119" s="184">
        <f t="shared" ref="Z119:Z122" si="362">IFERROR(Y119/(U119+V119),0)</f>
        <v>0</v>
      </c>
      <c r="AA119" s="39"/>
      <c r="AB119" s="10"/>
      <c r="AC119" s="10"/>
      <c r="AD119" s="10">
        <f t="shared" ref="AD119:AD121" si="363">IFERROR(AC119/(AA119+AB119),0)</f>
        <v>0</v>
      </c>
      <c r="AE119" s="183"/>
      <c r="AF119" s="184">
        <f t="shared" ref="AF119:AF122" si="364">IFERROR(AE119/(AA119+AB119),0)</f>
        <v>0</v>
      </c>
      <c r="AG119" s="39"/>
      <c r="AH119" s="10"/>
      <c r="AI119" s="10"/>
      <c r="AJ119" s="10">
        <f t="shared" ref="AJ119:AJ121" si="365">IFERROR(AI119/(AG119+AH119),0)</f>
        <v>0</v>
      </c>
      <c r="AK119" s="183"/>
      <c r="AL119" s="184">
        <f t="shared" ref="AL119:AL122" si="366">IFERROR(AK119/(AG119+AH119),0)</f>
        <v>0</v>
      </c>
      <c r="AM119" s="39"/>
      <c r="AN119" s="10"/>
      <c r="AO119" s="10"/>
      <c r="AP119" s="10">
        <f t="shared" ref="AP119:AP121" si="367">IFERROR(AO119/(AM119+AN119),0)</f>
        <v>0</v>
      </c>
      <c r="AQ119" s="183"/>
      <c r="AR119" s="184">
        <f t="shared" si="316"/>
        <v>0</v>
      </c>
      <c r="AS119" s="39"/>
      <c r="AT119" s="10"/>
      <c r="AU119" s="10"/>
      <c r="AV119" s="10">
        <f t="shared" ref="AV119:AV121" si="368">IFERROR(AU119/(AS119+AT119),0)</f>
        <v>0</v>
      </c>
      <c r="AW119" s="183"/>
      <c r="AX119" s="184">
        <f t="shared" ref="AX119:AX122" si="369">IFERROR(AW119/(AS119+AT119),0)</f>
        <v>0</v>
      </c>
      <c r="AY119" s="39"/>
      <c r="AZ119" s="10"/>
      <c r="BA119" s="10"/>
      <c r="BB119" s="10">
        <f t="shared" ref="BB119:BB121" si="370">IFERROR(BA119/(AY119+AZ119),0)</f>
        <v>0</v>
      </c>
      <c r="BC119" s="183"/>
      <c r="BD119" s="184">
        <f t="shared" ref="BD119:BD122" si="371">IFERROR(BC119/(AY119+AZ119),0)</f>
        <v>0</v>
      </c>
      <c r="BE119" s="39"/>
      <c r="BF119" s="10"/>
      <c r="BG119" s="10"/>
      <c r="BH119" s="10">
        <f t="shared" ref="BH119:BH121" si="372">IFERROR(BG119/(BE119+BF119),0)</f>
        <v>0</v>
      </c>
      <c r="BI119" s="183"/>
      <c r="BJ119" s="184">
        <f t="shared" ref="BJ119:BJ122" si="373">IFERROR(BI119/(BE119+BF119),0)</f>
        <v>0</v>
      </c>
      <c r="BK119" s="39"/>
      <c r="BL119" s="10"/>
      <c r="BM119" s="10"/>
      <c r="BN119" s="10">
        <f t="shared" ref="BN119:BN121" si="374">IFERROR(BM119/(BK119+BL119),0)</f>
        <v>0</v>
      </c>
      <c r="BO119" s="183"/>
      <c r="BP119" s="184">
        <f t="shared" ref="BP119:BP122" si="375">IFERROR(BO119/(BK119+BL119),0)</f>
        <v>0</v>
      </c>
    </row>
    <row r="120" spans="1:68" ht="19.5" customHeight="1" outlineLevel="1" x14ac:dyDescent="0.3">
      <c r="A120" s="154"/>
      <c r="B120" s="139" t="str">
        <v>CNG</v>
      </c>
      <c r="C120" s="39"/>
      <c r="D120" s="10"/>
      <c r="E120" s="10"/>
      <c r="F120" s="10">
        <f t="shared" si="357"/>
        <v>0</v>
      </c>
      <c r="G120" s="183"/>
      <c r="H120" s="184">
        <f t="shared" si="358"/>
        <v>0</v>
      </c>
      <c r="I120" s="39"/>
      <c r="J120" s="10"/>
      <c r="K120" s="10"/>
      <c r="L120" s="10">
        <f t="shared" si="359"/>
        <v>0</v>
      </c>
      <c r="M120" s="183"/>
      <c r="N120" s="184">
        <f t="shared" si="360"/>
        <v>0</v>
      </c>
      <c r="O120" s="9"/>
      <c r="P120" s="10"/>
      <c r="Q120" s="10"/>
      <c r="R120" s="10"/>
      <c r="S120" s="183"/>
      <c r="T120" s="184"/>
      <c r="U120" s="39"/>
      <c r="V120" s="10"/>
      <c r="W120" s="10"/>
      <c r="X120" s="10">
        <f t="shared" si="361"/>
        <v>0</v>
      </c>
      <c r="Y120" s="183"/>
      <c r="Z120" s="184">
        <f t="shared" si="362"/>
        <v>0</v>
      </c>
      <c r="AA120" s="39"/>
      <c r="AB120" s="10"/>
      <c r="AC120" s="10"/>
      <c r="AD120" s="10">
        <f t="shared" si="363"/>
        <v>0</v>
      </c>
      <c r="AE120" s="183"/>
      <c r="AF120" s="184">
        <f t="shared" si="364"/>
        <v>0</v>
      </c>
      <c r="AG120" s="39"/>
      <c r="AH120" s="10"/>
      <c r="AI120" s="10"/>
      <c r="AJ120" s="10">
        <f t="shared" si="365"/>
        <v>0</v>
      </c>
      <c r="AK120" s="183"/>
      <c r="AL120" s="184">
        <f t="shared" si="366"/>
        <v>0</v>
      </c>
      <c r="AM120" s="39"/>
      <c r="AN120" s="10"/>
      <c r="AO120" s="10"/>
      <c r="AP120" s="10">
        <f t="shared" si="367"/>
        <v>0</v>
      </c>
      <c r="AQ120" s="183"/>
      <c r="AR120" s="184">
        <f t="shared" si="316"/>
        <v>0</v>
      </c>
      <c r="AS120" s="39"/>
      <c r="AT120" s="10"/>
      <c r="AU120" s="10"/>
      <c r="AV120" s="10">
        <f t="shared" si="368"/>
        <v>0</v>
      </c>
      <c r="AW120" s="183"/>
      <c r="AX120" s="184">
        <f t="shared" si="369"/>
        <v>0</v>
      </c>
      <c r="AY120" s="39"/>
      <c r="AZ120" s="10"/>
      <c r="BA120" s="10"/>
      <c r="BB120" s="10">
        <f t="shared" si="370"/>
        <v>0</v>
      </c>
      <c r="BC120" s="183"/>
      <c r="BD120" s="184">
        <f t="shared" si="371"/>
        <v>0</v>
      </c>
      <c r="BE120" s="39"/>
      <c r="BF120" s="10"/>
      <c r="BG120" s="10"/>
      <c r="BH120" s="10">
        <f t="shared" si="372"/>
        <v>0</v>
      </c>
      <c r="BI120" s="183"/>
      <c r="BJ120" s="184">
        <f t="shared" si="373"/>
        <v>0</v>
      </c>
      <c r="BK120" s="39"/>
      <c r="BL120" s="10"/>
      <c r="BM120" s="10"/>
      <c r="BN120" s="10">
        <f t="shared" si="374"/>
        <v>0</v>
      </c>
      <c r="BO120" s="183"/>
      <c r="BP120" s="184">
        <f t="shared" si="375"/>
        <v>0</v>
      </c>
    </row>
    <row r="121" spans="1:68" ht="19.5" customHeight="1" outlineLevel="1" x14ac:dyDescent="0.3">
      <c r="A121" s="154"/>
      <c r="B121" s="139" t="str">
        <v>ΒΙΟΜΗΧΑΝΙΚΟΣ</v>
      </c>
      <c r="C121" s="39"/>
      <c r="D121" s="10"/>
      <c r="E121" s="10"/>
      <c r="F121" s="10">
        <f t="shared" si="357"/>
        <v>0</v>
      </c>
      <c r="G121" s="183"/>
      <c r="H121" s="184">
        <f t="shared" si="358"/>
        <v>0</v>
      </c>
      <c r="I121" s="39"/>
      <c r="J121" s="10"/>
      <c r="K121" s="10"/>
      <c r="L121" s="10">
        <f t="shared" si="359"/>
        <v>0</v>
      </c>
      <c r="M121" s="183"/>
      <c r="N121" s="184">
        <f t="shared" si="360"/>
        <v>0</v>
      </c>
      <c r="O121" s="9"/>
      <c r="P121" s="10"/>
      <c r="Q121" s="10"/>
      <c r="R121" s="10"/>
      <c r="S121" s="183"/>
      <c r="T121" s="184"/>
      <c r="U121" s="39"/>
      <c r="V121" s="10"/>
      <c r="W121" s="10"/>
      <c r="X121" s="10">
        <f t="shared" si="361"/>
        <v>0</v>
      </c>
      <c r="Y121" s="183"/>
      <c r="Z121" s="184">
        <f t="shared" si="362"/>
        <v>0</v>
      </c>
      <c r="AA121" s="39"/>
      <c r="AB121" s="10"/>
      <c r="AC121" s="10"/>
      <c r="AD121" s="10">
        <f t="shared" si="363"/>
        <v>0</v>
      </c>
      <c r="AE121" s="183"/>
      <c r="AF121" s="184">
        <f t="shared" si="364"/>
        <v>0</v>
      </c>
      <c r="AG121" s="39"/>
      <c r="AH121" s="10"/>
      <c r="AI121" s="10"/>
      <c r="AJ121" s="10">
        <f t="shared" si="365"/>
        <v>0</v>
      </c>
      <c r="AK121" s="183"/>
      <c r="AL121" s="184">
        <f t="shared" si="366"/>
        <v>0</v>
      </c>
      <c r="AM121" s="39"/>
      <c r="AN121" s="10"/>
      <c r="AO121" s="10"/>
      <c r="AP121" s="10">
        <f t="shared" si="367"/>
        <v>0</v>
      </c>
      <c r="AQ121" s="183"/>
      <c r="AR121" s="184">
        <f t="shared" si="316"/>
        <v>0</v>
      </c>
      <c r="AS121" s="39"/>
      <c r="AT121" s="10"/>
      <c r="AU121" s="10"/>
      <c r="AV121" s="10">
        <f t="shared" si="368"/>
        <v>0</v>
      </c>
      <c r="AW121" s="183"/>
      <c r="AX121" s="184">
        <f t="shared" si="369"/>
        <v>0</v>
      </c>
      <c r="AY121" s="39"/>
      <c r="AZ121" s="10"/>
      <c r="BA121" s="10"/>
      <c r="BB121" s="10">
        <f t="shared" si="370"/>
        <v>0</v>
      </c>
      <c r="BC121" s="183"/>
      <c r="BD121" s="184">
        <f t="shared" si="371"/>
        <v>0</v>
      </c>
      <c r="BE121" s="39"/>
      <c r="BF121" s="10"/>
      <c r="BG121" s="10"/>
      <c r="BH121" s="10">
        <f t="shared" si="372"/>
        <v>0</v>
      </c>
      <c r="BI121" s="183"/>
      <c r="BJ121" s="184">
        <f t="shared" si="373"/>
        <v>0</v>
      </c>
      <c r="BK121" s="39"/>
      <c r="BL121" s="10"/>
      <c r="BM121" s="10"/>
      <c r="BN121" s="10">
        <f t="shared" si="374"/>
        <v>0</v>
      </c>
      <c r="BO121" s="183"/>
      <c r="BP121" s="184">
        <f t="shared" si="375"/>
        <v>0</v>
      </c>
    </row>
    <row r="122" spans="1:68" ht="19.5" customHeight="1" outlineLevel="1" thickBot="1" x14ac:dyDescent="0.35">
      <c r="A122" s="155"/>
      <c r="B122" s="139" t="str">
        <v>ΚΛΙΜΑΤΙΣΜΟΣ / ΣΥΜΠΑΡΑΓΩΓΗ</v>
      </c>
      <c r="C122" s="147"/>
      <c r="D122" s="148"/>
      <c r="E122" s="157"/>
      <c r="F122" s="10">
        <f t="shared" si="357"/>
        <v>0</v>
      </c>
      <c r="G122" s="185"/>
      <c r="H122" s="184">
        <f t="shared" si="358"/>
        <v>0</v>
      </c>
      <c r="I122" s="147"/>
      <c r="J122" s="148"/>
      <c r="K122" s="157"/>
      <c r="L122" s="10">
        <f>IFERROR(K122/(I122+J122),0)</f>
        <v>0</v>
      </c>
      <c r="M122" s="183"/>
      <c r="N122" s="184">
        <f t="shared" si="360"/>
        <v>0</v>
      </c>
      <c r="O122" s="160"/>
      <c r="P122" s="148"/>
      <c r="Q122" s="157"/>
      <c r="R122" s="10"/>
      <c r="S122" s="183"/>
      <c r="T122" s="184"/>
      <c r="U122" s="147"/>
      <c r="V122" s="148"/>
      <c r="W122" s="157"/>
      <c r="X122" s="10">
        <f>IFERROR(W122/(U122+V122),0)</f>
        <v>0</v>
      </c>
      <c r="Y122" s="183"/>
      <c r="Z122" s="184">
        <f t="shared" si="362"/>
        <v>0</v>
      </c>
      <c r="AA122" s="147"/>
      <c r="AB122" s="148"/>
      <c r="AC122" s="157"/>
      <c r="AD122" s="10">
        <f>IFERROR(AC122/(AA122+AB122),0)</f>
        <v>0</v>
      </c>
      <c r="AE122" s="183"/>
      <c r="AF122" s="184">
        <f t="shared" si="364"/>
        <v>0</v>
      </c>
      <c r="AG122" s="147"/>
      <c r="AH122" s="148"/>
      <c r="AI122" s="157"/>
      <c r="AJ122" s="10">
        <f>IFERROR(AI122/(AG122+AH122),0)</f>
        <v>0</v>
      </c>
      <c r="AK122" s="183"/>
      <c r="AL122" s="184">
        <f t="shared" si="366"/>
        <v>0</v>
      </c>
      <c r="AM122" s="147"/>
      <c r="AN122" s="148"/>
      <c r="AO122" s="157"/>
      <c r="AP122" s="10">
        <f>IFERROR(AO122/(AM122+AN122),0)</f>
        <v>0</v>
      </c>
      <c r="AQ122" s="183"/>
      <c r="AR122" s="184">
        <f t="shared" si="316"/>
        <v>0</v>
      </c>
      <c r="AS122" s="147"/>
      <c r="AT122" s="148"/>
      <c r="AU122" s="157"/>
      <c r="AV122" s="10">
        <f>IFERROR(AU122/(AS122+AT122),0)</f>
        <v>0</v>
      </c>
      <c r="AW122" s="183"/>
      <c r="AX122" s="184">
        <f t="shared" si="369"/>
        <v>0</v>
      </c>
      <c r="AY122" s="147"/>
      <c r="AZ122" s="148"/>
      <c r="BA122" s="157"/>
      <c r="BB122" s="10">
        <f>IFERROR(BA122/(AY122+AZ122),0)</f>
        <v>0</v>
      </c>
      <c r="BC122" s="183"/>
      <c r="BD122" s="184">
        <f t="shared" si="371"/>
        <v>0</v>
      </c>
      <c r="BE122" s="147"/>
      <c r="BF122" s="148"/>
      <c r="BG122" s="157"/>
      <c r="BH122" s="10">
        <f>IFERROR(BG122/(BE122+BF122),0)</f>
        <v>0</v>
      </c>
      <c r="BI122" s="183"/>
      <c r="BJ122" s="184">
        <f t="shared" si="373"/>
        <v>0</v>
      </c>
      <c r="BK122" s="147"/>
      <c r="BL122" s="148"/>
      <c r="BM122" s="157"/>
      <c r="BN122" s="10">
        <f>IFERROR(BM122/(BK122+BL122),0)</f>
        <v>0</v>
      </c>
      <c r="BO122" s="183"/>
      <c r="BP122" s="184">
        <f t="shared" si="375"/>
        <v>0</v>
      </c>
    </row>
    <row r="123" spans="1:68" ht="36" customHeight="1" outlineLevel="1" x14ac:dyDescent="0.3">
      <c r="A123" s="149"/>
      <c r="B123" s="142" t="s">
        <v>52</v>
      </c>
      <c r="C123" s="106"/>
      <c r="D123" s="107"/>
      <c r="E123" s="158"/>
      <c r="F123" s="107"/>
      <c r="G123" s="188"/>
      <c r="H123" s="188"/>
      <c r="I123" s="111"/>
      <c r="J123" s="107"/>
      <c r="K123" s="158"/>
      <c r="L123" s="107"/>
      <c r="M123" s="192"/>
      <c r="N123" s="193"/>
      <c r="O123" s="111"/>
      <c r="P123" s="107"/>
      <c r="Q123" s="158"/>
      <c r="R123" s="107"/>
      <c r="S123" s="192"/>
      <c r="T123" s="193"/>
      <c r="U123" s="111"/>
      <c r="V123" s="107"/>
      <c r="W123" s="158"/>
      <c r="X123" s="107"/>
      <c r="Y123" s="192"/>
      <c r="Z123" s="193"/>
      <c r="AA123" s="111"/>
      <c r="AB123" s="107"/>
      <c r="AC123" s="158"/>
      <c r="AD123" s="107"/>
      <c r="AE123" s="192"/>
      <c r="AF123" s="193"/>
      <c r="AG123" s="111"/>
      <c r="AH123" s="107"/>
      <c r="AI123" s="158"/>
      <c r="AJ123" s="107"/>
      <c r="AK123" s="192"/>
      <c r="AL123" s="193"/>
      <c r="AM123" s="111"/>
      <c r="AN123" s="107"/>
      <c r="AO123" s="158"/>
      <c r="AP123" s="107"/>
      <c r="AQ123" s="192"/>
      <c r="AR123" s="193"/>
      <c r="AS123" s="111"/>
      <c r="AT123" s="107"/>
      <c r="AU123" s="158"/>
      <c r="AV123" s="107"/>
      <c r="AW123" s="192"/>
      <c r="AX123" s="193"/>
      <c r="AY123" s="111"/>
      <c r="AZ123" s="107"/>
      <c r="BA123" s="158"/>
      <c r="BB123" s="107"/>
      <c r="BC123" s="192"/>
      <c r="BD123" s="193"/>
      <c r="BE123" s="111"/>
      <c r="BF123" s="107"/>
      <c r="BG123" s="158"/>
      <c r="BH123" s="107"/>
      <c r="BI123" s="192"/>
      <c r="BJ123" s="193"/>
      <c r="BK123" s="111"/>
      <c r="BL123" s="107"/>
      <c r="BM123" s="158"/>
      <c r="BN123" s="107"/>
      <c r="BO123" s="192"/>
      <c r="BP123" s="193"/>
    </row>
    <row r="124" spans="1:68" ht="19.5" customHeight="1" outlineLevel="1" x14ac:dyDescent="0.3">
      <c r="A124" s="150"/>
      <c r="B124" s="55" t="str" cm="1">
        <f t="array" ref="B124:B128">$B$10:$B$14</f>
        <v>ΟΙΚΙΑΚΟΣ</v>
      </c>
      <c r="C124" s="56" cm="1">
        <f t="array" ref="C124">SUM(_xlfn._xlws.FILTER(C$9:C$123,$B$9:$B$123=$B124))</f>
        <v>275535</v>
      </c>
      <c r="D124" s="56" cm="1">
        <f t="array" ref="D124">SUM(_xlfn._xlws.FILTER(D$9:D$123,$B$9:$B$123=$B124))</f>
        <v>0</v>
      </c>
      <c r="E124" s="56" cm="1">
        <f t="array" ref="E124">SUM(_xlfn._xlws.FILTER(E$9:E$123,$B$9:$B$123=$B124))</f>
        <v>513074361</v>
      </c>
      <c r="F124" s="56">
        <f>IFERROR(E124/(C124+D124),0)</f>
        <v>1862.1023136806575</v>
      </c>
      <c r="G124" s="189" cm="1">
        <f t="array" ref="G124">SUM(_xlfn._xlws.FILTER(G$9:G$123,$B$9:$B$123=$B124))</f>
        <v>6757607.9900000002</v>
      </c>
      <c r="H124" s="190">
        <f>IFERROR(G124/(C124+D124),0)</f>
        <v>24.52540689930499</v>
      </c>
      <c r="I124" s="56" cm="1">
        <f t="array" ref="I124">SUM(_xlfn._xlws.FILTER(I$9:I$123,$B$9:$B$123=$B124))</f>
        <v>117701</v>
      </c>
      <c r="J124" s="56" cm="1">
        <f t="array" ref="J124">SUM(_xlfn._xlws.FILTER(J$9:J$123,$B$9:$B$123=$B124))</f>
        <v>0</v>
      </c>
      <c r="K124" s="56" cm="1">
        <f t="array" ref="K124">SUM(_xlfn._xlws.FILTER(K$9:K$123,$B$9:$B$123=$B124))</f>
        <v>253674284</v>
      </c>
      <c r="L124" s="56" cm="1">
        <f t="array" ref="L124">SUM(_xlfn._xlws.FILTER(L$9:L$123,$B$9:$B$123=$B124))</f>
        <v>22702.373102588805</v>
      </c>
      <c r="M124" s="189" cm="1">
        <f t="array" ref="M124">SUM(_xlfn._xlws.FILTER(M$9:M$123,$B$9:$B$123=$B124))</f>
        <v>3405184.0099999993</v>
      </c>
      <c r="N124" s="189" cm="1">
        <f t="array" ref="N124">SUM(_xlfn._xlws.FILTER(N$9:N$123,$B$9:$B$123=$B124))</f>
        <v>305.20554757190069</v>
      </c>
      <c r="O124" s="56" cm="1">
        <f t="array" ref="O124">SUM(_xlfn._xlws.FILTER(O$9:O$123,$B$9:$B$123=$B124))</f>
        <v>188139</v>
      </c>
      <c r="P124" s="56" cm="1">
        <f t="array" ref="P124">SUM(_xlfn._xlws.FILTER(P$9:P$123,$B$9:$B$123=$B124))</f>
        <v>0</v>
      </c>
      <c r="Q124" s="56" cm="1">
        <f t="array" ref="Q124">SUM(_xlfn._xlws.FILTER(Q$9:Q$123,$B$9:$B$123=$B124))</f>
        <v>500605473</v>
      </c>
      <c r="R124" s="56">
        <f t="shared" ref="R124:R128" si="376">IFERROR(Q124/(O124+P124),0)</f>
        <v>2660.8277550109228</v>
      </c>
      <c r="S124" s="189" cm="1">
        <f t="array" ref="S124">SUM(_xlfn._xlws.FILTER(S$9:S$123,$B$9:$B$123=$B124))</f>
        <v>9108851.4600000009</v>
      </c>
      <c r="T124" s="190">
        <f t="shared" ref="T124:T128" si="377">IFERROR(S124/(O124+P124),0)</f>
        <v>48.415540956420521</v>
      </c>
      <c r="U124" s="56" cm="1">
        <f t="array" ref="U124">SUM(_xlfn._xlws.FILTER(U$9:U$123,$B$9:$B$123=$B124))</f>
        <v>1107</v>
      </c>
      <c r="V124" s="56" cm="1">
        <f t="array" ref="V124">SUM(_xlfn._xlws.FILTER(V$9:V$123,$B$9:$B$123=$B124))</f>
        <v>0</v>
      </c>
      <c r="W124" s="56" cm="1">
        <f t="array" ref="W124">SUM(_xlfn._xlws.FILTER(W$9:W$123,$B$9:$B$123=$B124))</f>
        <v>1945943</v>
      </c>
      <c r="X124" s="56">
        <f t="shared" ref="X124:X128" si="378">IFERROR(W124/(U124+V124),0)</f>
        <v>1757.8527551942186</v>
      </c>
      <c r="Y124" s="189" cm="1">
        <f t="array" ref="Y124">SUM(_xlfn._xlws.FILTER(Y$9:Y$123,$B$9:$B$123=$B124))</f>
        <v>51216.450000000012</v>
      </c>
      <c r="Z124" s="190">
        <f t="shared" ref="Z124:Z128" si="379">IFERROR(Y124/(U124+V124),0)</f>
        <v>46.26598915989161</v>
      </c>
      <c r="AA124" s="56" cm="1">
        <f t="array" ref="AA124">SUM(_xlfn._xlws.FILTER(AA$9:AA$123,$B$9:$B$123=$B124))</f>
        <v>2453</v>
      </c>
      <c r="AB124" s="56" cm="1">
        <f t="array" ref="AB124">SUM(_xlfn._xlws.FILTER(AB$9:AB$123,$B$9:$B$123=$B124))</f>
        <v>0</v>
      </c>
      <c r="AC124" s="56" cm="1">
        <f t="array" ref="AC124">SUM(_xlfn._xlws.FILTER(AC$9:AC$123,$B$9:$B$123=$B124))</f>
        <v>4838670</v>
      </c>
      <c r="AD124" s="56">
        <f t="shared" ref="AD124:AD128" si="380">IFERROR(AC124/(AA124+AB124),0)</f>
        <v>1972.5519771708111</v>
      </c>
      <c r="AE124" s="189" cm="1">
        <f t="array" ref="AE124">SUM(_xlfn._xlws.FILTER(AE$9:AE$123,$B$9:$B$123=$B124))</f>
        <v>107972.99999999999</v>
      </c>
      <c r="AF124" s="190">
        <f t="shared" ref="AF124:AF128" si="381">IFERROR(AE124/(AA124+AB124),0)</f>
        <v>44.016714227476555</v>
      </c>
      <c r="AG124" s="56" cm="1">
        <f t="array" ref="AG124">SUM(_xlfn._xlws.FILTER(AG$9:AG$123,$B$9:$B$123=$B124))</f>
        <v>1054</v>
      </c>
      <c r="AH124" s="56" cm="1">
        <f t="array" ref="AH124">SUM(_xlfn._xlws.FILTER(AH$9:AH$123,$B$9:$B$123=$B124))</f>
        <v>0</v>
      </c>
      <c r="AI124" s="56" cm="1">
        <f t="array" ref="AI124">SUM(_xlfn._xlws.FILTER(AI$9:AI$123,$B$9:$B$123=$B124))</f>
        <v>1991879</v>
      </c>
      <c r="AJ124" s="56">
        <f t="shared" ref="AJ124:AJ128" si="382">IFERROR(AI124/(AG124+AH124),0)</f>
        <v>1889.8282732447817</v>
      </c>
      <c r="AK124" s="189" cm="1">
        <f t="array" ref="AK124">SUM(_xlfn._xlws.FILTER(AK$9:AK$123,$B$9:$B$123=$B124))</f>
        <v>38352.99</v>
      </c>
      <c r="AL124" s="190">
        <f t="shared" ref="AL124:AL128" si="383">IFERROR(AK124/(AG124+AH124),0)</f>
        <v>36.388036053130925</v>
      </c>
      <c r="AM124" s="56" cm="1">
        <f t="array" ref="AM124">SUM(_xlfn._xlws.FILTER(AM$9:AM$123,$B$9:$B$123=$B124))</f>
        <v>0</v>
      </c>
      <c r="AN124" s="56" cm="1">
        <f t="array" ref="AN124">SUM(_xlfn._xlws.FILTER(AN$9:AN$123,$B$9:$B$123=$B124))</f>
        <v>0</v>
      </c>
      <c r="AO124" s="56" cm="1">
        <f t="array" ref="AO124">SUM(_xlfn._xlws.FILTER(AO$9:AO$123,$B$9:$B$123=$B124))</f>
        <v>0</v>
      </c>
      <c r="AP124" s="56">
        <f t="shared" ref="AP124:AP128" si="384">IFERROR(AO124/(AM124+AN124),0)</f>
        <v>0</v>
      </c>
      <c r="AQ124" s="189" cm="1">
        <f t="array" ref="AQ124">SUM(_xlfn._xlws.FILTER(AQ$9:AQ$123,$B$9:$B$123=$B124))</f>
        <v>0</v>
      </c>
      <c r="AR124" s="190">
        <f t="shared" ref="AR124:AR129" si="385">IFERROR(AQ124/(AM124+AN124),0)</f>
        <v>0</v>
      </c>
      <c r="AS124" s="56" cm="1">
        <f t="array" ref="AS124">SUM(_xlfn._xlws.FILTER(AS$9:AS$123,$B$9:$B$123=$B124))</f>
        <v>0</v>
      </c>
      <c r="AT124" s="56" cm="1">
        <f t="array" ref="AT124">SUM(_xlfn._xlws.FILTER(AT$9:AT$123,$B$9:$B$123=$B124))</f>
        <v>0</v>
      </c>
      <c r="AU124" s="56" cm="1">
        <f t="array" ref="AU124">SUM(_xlfn._xlws.FILTER(AU$9:AU$123,$B$9:$B$123=$B124))</f>
        <v>0</v>
      </c>
      <c r="AV124" s="56">
        <f t="shared" ref="AV124:AV128" si="386">IFERROR(AU124/(AS124+AT124),0)</f>
        <v>0</v>
      </c>
      <c r="AW124" s="189" cm="1">
        <f t="array" ref="AW124">SUM(_xlfn._xlws.FILTER(AW$9:AW$123,$B$9:$B$123=$B124))</f>
        <v>0</v>
      </c>
      <c r="AX124" s="190">
        <f t="shared" ref="AX124:AX128" si="387">IFERROR(AW124/(AS124+AT124),0)</f>
        <v>0</v>
      </c>
      <c r="AY124" s="56" cm="1">
        <f t="array" ref="AY124">SUM(_xlfn._xlws.FILTER(AY$9:AY$123,$B$9:$B$123=$B124))</f>
        <v>0</v>
      </c>
      <c r="AZ124" s="56" cm="1">
        <f t="array" ref="AZ124">SUM(_xlfn._xlws.FILTER(AZ$9:AZ$123,$B$9:$B$123=$B124))</f>
        <v>0</v>
      </c>
      <c r="BA124" s="56" cm="1">
        <f t="array" ref="BA124">SUM(_xlfn._xlws.FILTER(BA$9:BA$123,$B$9:$B$123=$B124))</f>
        <v>0</v>
      </c>
      <c r="BB124" s="56">
        <f t="shared" ref="BB124:BB128" si="388">IFERROR(BA124/(AY124+AZ124),0)</f>
        <v>0</v>
      </c>
      <c r="BC124" s="189" cm="1">
        <f t="array" ref="BC124">SUM(_xlfn._xlws.FILTER(BC$9:BC$123,$B$9:$B$123=$B124))</f>
        <v>0</v>
      </c>
      <c r="BD124" s="190">
        <f t="shared" ref="BD124:BD128" si="389">IFERROR(BC124/(AY124+AZ124),0)</f>
        <v>0</v>
      </c>
      <c r="BE124" s="56" cm="1">
        <f t="array" ref="BE124">SUM(_xlfn._xlws.FILTER(BE$9:BE$123,$B$9:$B$123=$B124))</f>
        <v>0</v>
      </c>
      <c r="BF124" s="56" cm="1">
        <f t="array" ref="BF124">SUM(_xlfn._xlws.FILTER(BF$9:BF$123,$B$9:$B$123=$B124))</f>
        <v>0</v>
      </c>
      <c r="BG124" s="56" cm="1">
        <f t="array" ref="BG124">SUM(_xlfn._xlws.FILTER(BG$9:BG$123,$B$9:$B$123=$B124))</f>
        <v>0</v>
      </c>
      <c r="BH124" s="56">
        <f t="shared" ref="BH124:BH128" si="390">IFERROR(BG124/(BE124+BF124),0)</f>
        <v>0</v>
      </c>
      <c r="BI124" s="189" cm="1">
        <f t="array" ref="BI124">SUM(_xlfn._xlws.FILTER(BI$9:BI$123,$B$9:$B$123=$B124))</f>
        <v>0</v>
      </c>
      <c r="BJ124" s="190">
        <f t="shared" ref="BJ124:BJ128" si="391">IFERROR(BI124/(BE124+BF124),0)</f>
        <v>0</v>
      </c>
      <c r="BK124" s="56" cm="1">
        <f t="array" ref="BK124">SUM(_xlfn._xlws.FILTER(BK$9:BK$123,$B$9:$B$123=$B124))</f>
        <v>583443</v>
      </c>
      <c r="BL124" s="56" cm="1">
        <f t="array" ref="BL124">SUM(_xlfn._xlws.FILTER(BL$9:BL$123,$B$9:$B$123=$B124))</f>
        <v>0</v>
      </c>
      <c r="BM124" s="56" cm="1">
        <f t="array" ref="BM124">SUM(_xlfn._xlws.FILTER(BM$9:BM$123,$B$9:$B$123=$B124))</f>
        <v>1270920368</v>
      </c>
      <c r="BN124" s="56">
        <f t="shared" ref="BN124:BN128" si="392">IFERROR(BM124/(BK124+BL124),0)</f>
        <v>2178.3111083687695</v>
      </c>
      <c r="BO124" s="189" cm="1">
        <f t="array" ref="BO124">SUM(_xlfn._xlws.FILTER(BO$9:BO$123,$B$9:$B$123=$B124))</f>
        <v>19390278.679999996</v>
      </c>
      <c r="BP124" s="190">
        <f t="shared" ref="BP124:BP128" si="393">IFERROR(BO124/(BK124+BL124),0)</f>
        <v>33.234229701958881</v>
      </c>
    </row>
    <row r="125" spans="1:68" ht="19.5" customHeight="1" outlineLevel="1" x14ac:dyDescent="0.3">
      <c r="A125" s="150"/>
      <c r="B125" s="55" t="str">
        <v>ΕΜΠΟΡΙΚΟΣ</v>
      </c>
      <c r="C125" s="56" cm="1">
        <f t="array" ref="C125">SUM(_xlfn._xlws.FILTER(C$9:C$123,$B$9:$B$123=$B125))</f>
        <v>5494</v>
      </c>
      <c r="D125" s="56" cm="1">
        <f t="array" ref="D125">SUM(_xlfn._xlws.FILTER(D$9:D$123,$B$9:$B$123=$B125))</f>
        <v>0</v>
      </c>
      <c r="E125" s="56" cm="1">
        <f t="array" ref="E125">SUM(_xlfn._xlws.FILTER(E$9:E$123,$B$9:$B$123=$B125))</f>
        <v>71233271</v>
      </c>
      <c r="F125" s="56">
        <f t="shared" ref="F125:F128" si="394">IFERROR(E125/(C125+D125),0)</f>
        <v>12965.64816163087</v>
      </c>
      <c r="G125" s="189" cm="1">
        <f t="array" ref="G125">SUM(_xlfn._xlws.FILTER(G$9:G$123,$B$9:$B$123=$B125))</f>
        <v>887790.33999999985</v>
      </c>
      <c r="H125" s="190">
        <f t="shared" ref="H125:H128" si="395">IFERROR(G125/(C125+D125),0)</f>
        <v>161.59270840917361</v>
      </c>
      <c r="I125" s="56" cm="1">
        <f t="array" ref="I125">SUM(_xlfn._xlws.FILTER(I$9:I$123,$B$9:$B$123=$B125))</f>
        <v>2898</v>
      </c>
      <c r="J125" s="56" cm="1">
        <f t="array" ref="J125">SUM(_xlfn._xlws.FILTER(J$9:J$123,$B$9:$B$123=$B125))</f>
        <v>0</v>
      </c>
      <c r="K125" s="56" cm="1">
        <f t="array" ref="K125">SUM(_xlfn._xlws.FILTER(K$9:K$123,$B$9:$B$123=$B125))</f>
        <v>32816125</v>
      </c>
      <c r="L125" s="56" cm="1">
        <f t="array" ref="L125">SUM(_xlfn._xlws.FILTER(L$9:L$123,$B$9:$B$123=$B125))</f>
        <v>121211.22109115429</v>
      </c>
      <c r="M125" s="189" cm="1">
        <f t="array" ref="M125">SUM(_xlfn._xlws.FILTER(M$9:M$123,$B$9:$B$123=$B125))</f>
        <v>422523.81</v>
      </c>
      <c r="N125" s="189" cm="1">
        <f t="array" ref="N125">SUM(_xlfn._xlws.FILTER(N$9:N$123,$B$9:$B$123=$B125))</f>
        <v>1551.5300376324326</v>
      </c>
      <c r="O125" s="56" cm="1">
        <f t="array" ref="O125">SUM(_xlfn._xlws.FILTER(O$9:O$123,$B$9:$B$123=$B125))</f>
        <v>7577</v>
      </c>
      <c r="P125" s="56" cm="1">
        <f t="array" ref="P125">SUM(_xlfn._xlws.FILTER(P$9:P$123,$B$9:$B$123=$B125))</f>
        <v>0</v>
      </c>
      <c r="Q125" s="56" cm="1">
        <f t="array" ref="Q125">SUM(_xlfn._xlws.FILTER(Q$9:Q$123,$B$9:$B$123=$B125))</f>
        <v>163396743</v>
      </c>
      <c r="R125" s="56">
        <f t="shared" si="376"/>
        <v>21564.833443315296</v>
      </c>
      <c r="S125" s="189" cm="1">
        <f t="array" ref="S125">SUM(_xlfn._xlws.FILTER(S$9:S$123,$B$9:$B$123=$B125))</f>
        <v>2828717.23</v>
      </c>
      <c r="T125" s="190">
        <f t="shared" si="377"/>
        <v>373.32944833047378</v>
      </c>
      <c r="U125" s="56" cm="1">
        <f t="array" ref="U125">SUM(_xlfn._xlws.FILTER(U$9:U$123,$B$9:$B$123=$B125))</f>
        <v>32</v>
      </c>
      <c r="V125" s="56" cm="1">
        <f t="array" ref="V125">SUM(_xlfn._xlws.FILTER(V$9:V$123,$B$9:$B$123=$B125))</f>
        <v>0</v>
      </c>
      <c r="W125" s="56" cm="1">
        <f t="array" ref="W125">SUM(_xlfn._xlws.FILTER(W$9:W$123,$B$9:$B$123=$B125))</f>
        <v>3545621</v>
      </c>
      <c r="X125" s="56">
        <f t="shared" si="378"/>
        <v>110800.65625</v>
      </c>
      <c r="Y125" s="189" cm="1">
        <f t="array" ref="Y125">SUM(_xlfn._xlws.FILTER(Y$9:Y$123,$B$9:$B$123=$B125))</f>
        <v>39595.07</v>
      </c>
      <c r="Z125" s="190">
        <f t="shared" si="379"/>
        <v>1237.3459375</v>
      </c>
      <c r="AA125" s="56" cm="1">
        <f t="array" ref="AA125">SUM(_xlfn._xlws.FILTER(AA$9:AA$123,$B$9:$B$123=$B125))</f>
        <v>45</v>
      </c>
      <c r="AB125" s="56" cm="1">
        <f t="array" ref="AB125">SUM(_xlfn._xlws.FILTER(AB$9:AB$123,$B$9:$B$123=$B125))</f>
        <v>0</v>
      </c>
      <c r="AC125" s="56" cm="1">
        <f t="array" ref="AC125">SUM(_xlfn._xlws.FILTER(AC$9:AC$123,$B$9:$B$123=$B125))</f>
        <v>2195134</v>
      </c>
      <c r="AD125" s="56">
        <f t="shared" si="380"/>
        <v>48780.755555555559</v>
      </c>
      <c r="AE125" s="189" cm="1">
        <f t="array" ref="AE125">SUM(_xlfn._xlws.FILTER(AE$9:AE$123,$B$9:$B$123=$B125))</f>
        <v>18894.459999999995</v>
      </c>
      <c r="AF125" s="190">
        <f t="shared" si="381"/>
        <v>419.8768888888888</v>
      </c>
      <c r="AG125" s="56" cm="1">
        <f t="array" ref="AG125">SUM(_xlfn._xlws.FILTER(AG$9:AG$123,$B$9:$B$123=$B125))</f>
        <v>18</v>
      </c>
      <c r="AH125" s="56" cm="1">
        <f t="array" ref="AH125">SUM(_xlfn._xlws.FILTER(AH$9:AH$123,$B$9:$B$123=$B125))</f>
        <v>0</v>
      </c>
      <c r="AI125" s="56" cm="1">
        <f t="array" ref="AI125">SUM(_xlfn._xlws.FILTER(AI$9:AI$123,$B$9:$B$123=$B125))</f>
        <v>6300753</v>
      </c>
      <c r="AJ125" s="56">
        <f t="shared" si="382"/>
        <v>350041.83333333331</v>
      </c>
      <c r="AK125" s="189" cm="1">
        <f t="array" ref="AK125">SUM(_xlfn._xlws.FILTER(AK$9:AK$123,$B$9:$B$123=$B125))</f>
        <v>61816.31</v>
      </c>
      <c r="AL125" s="190">
        <f t="shared" si="383"/>
        <v>3434.2394444444444</v>
      </c>
      <c r="AM125" s="56" cm="1">
        <f t="array" ref="AM125">SUM(_xlfn._xlws.FILTER(AM$9:AM$123,$B$9:$B$123=$B125))</f>
        <v>0</v>
      </c>
      <c r="AN125" s="56" cm="1">
        <f t="array" ref="AN125">SUM(_xlfn._xlws.FILTER(AN$9:AN$123,$B$9:$B$123=$B125))</f>
        <v>0</v>
      </c>
      <c r="AO125" s="56" cm="1">
        <f t="array" ref="AO125">SUM(_xlfn._xlws.FILTER(AO$9:AO$123,$B$9:$B$123=$B125))</f>
        <v>0</v>
      </c>
      <c r="AP125" s="56">
        <f t="shared" si="384"/>
        <v>0</v>
      </c>
      <c r="AQ125" s="189" cm="1">
        <f t="array" ref="AQ125">SUM(_xlfn._xlws.FILTER(AQ$9:AQ$123,$B$9:$B$123=$B125))</f>
        <v>0</v>
      </c>
      <c r="AR125" s="190">
        <f t="shared" si="385"/>
        <v>0</v>
      </c>
      <c r="AS125" s="56" cm="1">
        <f t="array" ref="AS125">SUM(_xlfn._xlws.FILTER(AS$9:AS$123,$B$9:$B$123=$B125))</f>
        <v>0</v>
      </c>
      <c r="AT125" s="56" cm="1">
        <f t="array" ref="AT125">SUM(_xlfn._xlws.FILTER(AT$9:AT$123,$B$9:$B$123=$B125))</f>
        <v>0</v>
      </c>
      <c r="AU125" s="56" cm="1">
        <f t="array" ref="AU125">SUM(_xlfn._xlws.FILTER(AU$9:AU$123,$B$9:$B$123=$B125))</f>
        <v>0</v>
      </c>
      <c r="AV125" s="56">
        <f t="shared" si="386"/>
        <v>0</v>
      </c>
      <c r="AW125" s="189" cm="1">
        <f t="array" ref="AW125">SUM(_xlfn._xlws.FILTER(AW$9:AW$123,$B$9:$B$123=$B125))</f>
        <v>0</v>
      </c>
      <c r="AX125" s="190">
        <f t="shared" si="387"/>
        <v>0</v>
      </c>
      <c r="AY125" s="56" cm="1">
        <f t="array" ref="AY125">SUM(_xlfn._xlws.FILTER(AY$9:AY$123,$B$9:$B$123=$B125))</f>
        <v>0</v>
      </c>
      <c r="AZ125" s="56" cm="1">
        <f t="array" ref="AZ125">SUM(_xlfn._xlws.FILTER(AZ$9:AZ$123,$B$9:$B$123=$B125))</f>
        <v>0</v>
      </c>
      <c r="BA125" s="56" cm="1">
        <f t="array" ref="BA125">SUM(_xlfn._xlws.FILTER(BA$9:BA$123,$B$9:$B$123=$B125))</f>
        <v>0</v>
      </c>
      <c r="BB125" s="56">
        <f t="shared" si="388"/>
        <v>0</v>
      </c>
      <c r="BC125" s="189" cm="1">
        <f t="array" ref="BC125">SUM(_xlfn._xlws.FILTER(BC$9:BC$123,$B$9:$B$123=$B125))</f>
        <v>0</v>
      </c>
      <c r="BD125" s="190">
        <f t="shared" si="389"/>
        <v>0</v>
      </c>
      <c r="BE125" s="56" cm="1">
        <f t="array" ref="BE125">SUM(_xlfn._xlws.FILTER(BE$9:BE$123,$B$9:$B$123=$B125))</f>
        <v>0</v>
      </c>
      <c r="BF125" s="56" cm="1">
        <f t="array" ref="BF125">SUM(_xlfn._xlws.FILTER(BF$9:BF$123,$B$9:$B$123=$B125))</f>
        <v>0</v>
      </c>
      <c r="BG125" s="56" cm="1">
        <f t="array" ref="BG125">SUM(_xlfn._xlws.FILTER(BG$9:BG$123,$B$9:$B$123=$B125))</f>
        <v>0</v>
      </c>
      <c r="BH125" s="56">
        <f t="shared" si="390"/>
        <v>0</v>
      </c>
      <c r="BI125" s="189" cm="1">
        <f t="array" ref="BI125">SUM(_xlfn._xlws.FILTER(BI$9:BI$123,$B$9:$B$123=$B125))</f>
        <v>0</v>
      </c>
      <c r="BJ125" s="190">
        <f t="shared" si="391"/>
        <v>0</v>
      </c>
      <c r="BK125" s="56" cm="1">
        <f t="array" ref="BK125">SUM(_xlfn._xlws.FILTER(BK$9:BK$123,$B$9:$B$123=$B125))</f>
        <v>15907</v>
      </c>
      <c r="BL125" s="56" cm="1">
        <f t="array" ref="BL125">SUM(_xlfn._xlws.FILTER(BL$9:BL$123,$B$9:$B$123=$B125))</f>
        <v>0</v>
      </c>
      <c r="BM125" s="56" cm="1">
        <f t="array" ref="BM125">SUM(_xlfn._xlws.FILTER(BM$9:BM$123,$B$9:$B$123=$B125))</f>
        <v>276565533</v>
      </c>
      <c r="BN125" s="56">
        <f t="shared" si="392"/>
        <v>17386.404287420632</v>
      </c>
      <c r="BO125" s="189" cm="1">
        <f t="array" ref="BO125">SUM(_xlfn._xlws.FILTER(BO$9:BO$123,$B$9:$B$123=$B125))</f>
        <v>4211076.57</v>
      </c>
      <c r="BP125" s="190">
        <f t="shared" si="393"/>
        <v>264.73103476456907</v>
      </c>
    </row>
    <row r="126" spans="1:68" ht="19.5" customHeight="1" outlineLevel="1" x14ac:dyDescent="0.3">
      <c r="A126" s="150"/>
      <c r="B126" s="55" t="str">
        <v>CNG</v>
      </c>
      <c r="C126" s="56" cm="1">
        <f t="array" ref="C126">SUM(_xlfn._xlws.FILTER(C$9:C$123,$B$9:$B$123=$B126))</f>
        <v>6</v>
      </c>
      <c r="D126" s="56" cm="1">
        <f t="array" ref="D126">SUM(_xlfn._xlws.FILTER(D$9:D$123,$B$9:$B$123=$B126))</f>
        <v>0</v>
      </c>
      <c r="E126" s="56" cm="1">
        <f t="array" ref="E126">SUM(_xlfn._xlws.FILTER(E$9:E$123,$B$9:$B$123=$B126))</f>
        <v>5182844</v>
      </c>
      <c r="F126" s="56">
        <f t="shared" si="394"/>
        <v>863807.33333333337</v>
      </c>
      <c r="G126" s="189" cm="1">
        <f t="array" ref="G126">SUM(_xlfn._xlws.FILTER(G$9:G$123,$B$9:$B$123=$B126))</f>
        <v>5537.34</v>
      </c>
      <c r="H126" s="190">
        <f t="shared" si="395"/>
        <v>922.89</v>
      </c>
      <c r="I126" s="56" cm="1">
        <f t="array" ref="I126">SUM(_xlfn._xlws.FILTER(I$9:I$123,$B$9:$B$123=$B126))</f>
        <v>4</v>
      </c>
      <c r="J126" s="56" cm="1">
        <f t="array" ref="J126">SUM(_xlfn._xlws.FILTER(J$9:J$123,$B$9:$B$123=$B126))</f>
        <v>0</v>
      </c>
      <c r="K126" s="56" cm="1">
        <f t="array" ref="K126">SUM(_xlfn._xlws.FILTER(K$9:K$123,$B$9:$B$123=$B126))</f>
        <v>1556403</v>
      </c>
      <c r="L126" s="56" cm="1">
        <f t="array" ref="L126">SUM(_xlfn._xlws.FILTER(L$9:L$123,$B$9:$B$123=$B126))</f>
        <v>1024107.5</v>
      </c>
      <c r="M126" s="189" cm="1">
        <f t="array" ref="M126">SUM(_xlfn._xlws.FILTER(M$9:M$123,$B$9:$B$123=$B126))</f>
        <v>1320.29</v>
      </c>
      <c r="N126" s="189" cm="1">
        <f t="array" ref="N126">SUM(_xlfn._xlws.FILTER(N$9:N$123,$B$9:$B$123=$B126))</f>
        <v>868.74499999999989</v>
      </c>
      <c r="O126" s="56" cm="1">
        <f t="array" ref="O126">SUM(_xlfn._xlws.FILTER(O$9:O$123,$B$9:$B$123=$B126))</f>
        <v>0</v>
      </c>
      <c r="P126" s="56" cm="1">
        <f t="array" ref="P126">SUM(_xlfn._xlws.FILTER(P$9:P$123,$B$9:$B$123=$B126))</f>
        <v>0</v>
      </c>
      <c r="Q126" s="56" cm="1">
        <f t="array" ref="Q126">SUM(_xlfn._xlws.FILTER(Q$9:Q$123,$B$9:$B$123=$B126))</f>
        <v>0</v>
      </c>
      <c r="R126" s="56">
        <f t="shared" si="376"/>
        <v>0</v>
      </c>
      <c r="S126" s="189" cm="1">
        <f t="array" ref="S126">SUM(_xlfn._xlws.FILTER(S$9:S$123,$B$9:$B$123=$B126))</f>
        <v>0</v>
      </c>
      <c r="T126" s="190">
        <f t="shared" si="377"/>
        <v>0</v>
      </c>
      <c r="U126" s="56" cm="1">
        <f t="array" ref="U126">SUM(_xlfn._xlws.FILTER(U$9:U$123,$B$9:$B$123=$B126))</f>
        <v>0</v>
      </c>
      <c r="V126" s="56" cm="1">
        <f t="array" ref="V126">SUM(_xlfn._xlws.FILTER(V$9:V$123,$B$9:$B$123=$B126))</f>
        <v>0</v>
      </c>
      <c r="W126" s="56" cm="1">
        <f t="array" ref="W126">SUM(_xlfn._xlws.FILTER(W$9:W$123,$B$9:$B$123=$B126))</f>
        <v>0</v>
      </c>
      <c r="X126" s="56">
        <f t="shared" si="378"/>
        <v>0</v>
      </c>
      <c r="Y126" s="189" cm="1">
        <f t="array" ref="Y126">SUM(_xlfn._xlws.FILTER(Y$9:Y$123,$B$9:$B$123=$B126))</f>
        <v>0</v>
      </c>
      <c r="Z126" s="190">
        <f t="shared" si="379"/>
        <v>0</v>
      </c>
      <c r="AA126" s="56" cm="1">
        <f t="array" ref="AA126">SUM(_xlfn._xlws.FILTER(AA$9:AA$123,$B$9:$B$123=$B126))</f>
        <v>22</v>
      </c>
      <c r="AB126" s="56" cm="1">
        <f t="array" ref="AB126">SUM(_xlfn._xlws.FILTER(AB$9:AB$123,$B$9:$B$123=$B126))</f>
        <v>0</v>
      </c>
      <c r="AC126" s="56" cm="1">
        <f t="array" ref="AC126">SUM(_xlfn._xlws.FILTER(AC$9:AC$123,$B$9:$B$123=$B126))</f>
        <v>49629475</v>
      </c>
      <c r="AD126" s="56">
        <f t="shared" si="380"/>
        <v>2255885.2272727271</v>
      </c>
      <c r="AE126" s="189" cm="1">
        <f t="array" ref="AE126">SUM(_xlfn._xlws.FILTER(AE$9:AE$123,$B$9:$B$123=$B126))</f>
        <v>84177.959999999992</v>
      </c>
      <c r="AF126" s="190">
        <f t="shared" si="381"/>
        <v>3826.2709090909088</v>
      </c>
      <c r="AG126" s="56" cm="1">
        <f t="array" ref="AG126">SUM(_xlfn._xlws.FILTER(AG$9:AG$123,$B$9:$B$123=$B126))</f>
        <v>0</v>
      </c>
      <c r="AH126" s="56" cm="1">
        <f t="array" ref="AH126">SUM(_xlfn._xlws.FILTER(AH$9:AH$123,$B$9:$B$123=$B126))</f>
        <v>0</v>
      </c>
      <c r="AI126" s="56" cm="1">
        <f t="array" ref="AI126">SUM(_xlfn._xlws.FILTER(AI$9:AI$123,$B$9:$B$123=$B126))</f>
        <v>0</v>
      </c>
      <c r="AJ126" s="56">
        <f t="shared" si="382"/>
        <v>0</v>
      </c>
      <c r="AK126" s="189" cm="1">
        <f t="array" ref="AK126">SUM(_xlfn._xlws.FILTER(AK$9:AK$123,$B$9:$B$123=$B126))</f>
        <v>0</v>
      </c>
      <c r="AL126" s="190">
        <f t="shared" si="383"/>
        <v>0</v>
      </c>
      <c r="AM126" s="56" cm="1">
        <f t="array" ref="AM126">SUM(_xlfn._xlws.FILTER(AM$9:AM$123,$B$9:$B$123=$B126))</f>
        <v>0</v>
      </c>
      <c r="AN126" s="56" cm="1">
        <f t="array" ref="AN126">SUM(_xlfn._xlws.FILTER(AN$9:AN$123,$B$9:$B$123=$B126))</f>
        <v>0</v>
      </c>
      <c r="AO126" s="56" cm="1">
        <f t="array" ref="AO126">SUM(_xlfn._xlws.FILTER(AO$9:AO$123,$B$9:$B$123=$B126))</f>
        <v>0</v>
      </c>
      <c r="AP126" s="56">
        <f t="shared" si="384"/>
        <v>0</v>
      </c>
      <c r="AQ126" s="189" cm="1">
        <f t="array" ref="AQ126">SUM(_xlfn._xlws.FILTER(AQ$9:AQ$123,$B$9:$B$123=$B126))</f>
        <v>0</v>
      </c>
      <c r="AR126" s="190">
        <f t="shared" si="385"/>
        <v>0</v>
      </c>
      <c r="AS126" s="56" cm="1">
        <f t="array" ref="AS126">SUM(_xlfn._xlws.FILTER(AS$9:AS$123,$B$9:$B$123=$B126))</f>
        <v>0</v>
      </c>
      <c r="AT126" s="56" cm="1">
        <f t="array" ref="AT126">SUM(_xlfn._xlws.FILTER(AT$9:AT$123,$B$9:$B$123=$B126))</f>
        <v>0</v>
      </c>
      <c r="AU126" s="56" cm="1">
        <f t="array" ref="AU126">SUM(_xlfn._xlws.FILTER(AU$9:AU$123,$B$9:$B$123=$B126))</f>
        <v>0</v>
      </c>
      <c r="AV126" s="56">
        <f t="shared" si="386"/>
        <v>0</v>
      </c>
      <c r="AW126" s="189" cm="1">
        <f t="array" ref="AW126">SUM(_xlfn._xlws.FILTER(AW$9:AW$123,$B$9:$B$123=$B126))</f>
        <v>0</v>
      </c>
      <c r="AX126" s="190">
        <f t="shared" si="387"/>
        <v>0</v>
      </c>
      <c r="AY126" s="56" cm="1">
        <f t="array" ref="AY126">SUM(_xlfn._xlws.FILTER(AY$9:AY$123,$B$9:$B$123=$B126))</f>
        <v>0</v>
      </c>
      <c r="AZ126" s="56" cm="1">
        <f t="array" ref="AZ126">SUM(_xlfn._xlws.FILTER(AZ$9:AZ$123,$B$9:$B$123=$B126))</f>
        <v>0</v>
      </c>
      <c r="BA126" s="56" cm="1">
        <f t="array" ref="BA126">SUM(_xlfn._xlws.FILTER(BA$9:BA$123,$B$9:$B$123=$B126))</f>
        <v>0</v>
      </c>
      <c r="BB126" s="56">
        <f t="shared" si="388"/>
        <v>0</v>
      </c>
      <c r="BC126" s="189" cm="1">
        <f t="array" ref="BC126">SUM(_xlfn._xlws.FILTER(BC$9:BC$123,$B$9:$B$123=$B126))</f>
        <v>0</v>
      </c>
      <c r="BD126" s="190">
        <f t="shared" si="389"/>
        <v>0</v>
      </c>
      <c r="BE126" s="56" cm="1">
        <f t="array" ref="BE126">SUM(_xlfn._xlws.FILTER(BE$9:BE$123,$B$9:$B$123=$B126))</f>
        <v>0</v>
      </c>
      <c r="BF126" s="56" cm="1">
        <f t="array" ref="BF126">SUM(_xlfn._xlws.FILTER(BF$9:BF$123,$B$9:$B$123=$B126))</f>
        <v>0</v>
      </c>
      <c r="BG126" s="56" cm="1">
        <f t="array" ref="BG126">SUM(_xlfn._xlws.FILTER(BG$9:BG$123,$B$9:$B$123=$B126))</f>
        <v>0</v>
      </c>
      <c r="BH126" s="56">
        <f t="shared" si="390"/>
        <v>0</v>
      </c>
      <c r="BI126" s="189" cm="1">
        <f t="array" ref="BI126">SUM(_xlfn._xlws.FILTER(BI$9:BI$123,$B$9:$B$123=$B126))</f>
        <v>0</v>
      </c>
      <c r="BJ126" s="190">
        <f t="shared" si="391"/>
        <v>0</v>
      </c>
      <c r="BK126" s="56" cm="1">
        <f t="array" ref="BK126">SUM(_xlfn._xlws.FILTER(BK$9:BK$123,$B$9:$B$123=$B126))</f>
        <v>32</v>
      </c>
      <c r="BL126" s="56" cm="1">
        <f t="array" ref="BL126">SUM(_xlfn._xlws.FILTER(BL$9:BL$123,$B$9:$B$123=$B126))</f>
        <v>0</v>
      </c>
      <c r="BM126" s="56" cm="1">
        <f t="array" ref="BM126">SUM(_xlfn._xlws.FILTER(BM$9:BM$123,$B$9:$B$123=$B126))</f>
        <v>56368722</v>
      </c>
      <c r="BN126" s="56">
        <f t="shared" si="392"/>
        <v>1761522.5625</v>
      </c>
      <c r="BO126" s="189" cm="1">
        <f t="array" ref="BO126">SUM(_xlfn._xlws.FILTER(BO$9:BO$123,$B$9:$B$123=$B126))</f>
        <v>91035.59</v>
      </c>
      <c r="BP126" s="190">
        <f t="shared" si="393"/>
        <v>2844.8621874999999</v>
      </c>
    </row>
    <row r="127" spans="1:68" ht="19.5" customHeight="1" outlineLevel="1" x14ac:dyDescent="0.3">
      <c r="A127" s="150"/>
      <c r="B127" s="59" t="str">
        <v>ΒΙΟΜΗΧΑΝΙΚΟΣ</v>
      </c>
      <c r="C127" s="56" cm="1">
        <f t="array" ref="C127">SUM(_xlfn._xlws.FILTER(C$9:C$123,$B$9:$B$123=$B127))</f>
        <v>36</v>
      </c>
      <c r="D127" s="56" cm="1">
        <f t="array" ref="D127">SUM(_xlfn._xlws.FILTER(D$9:D$123,$B$9:$B$123=$B127))</f>
        <v>0</v>
      </c>
      <c r="E127" s="56" cm="1">
        <f t="array" ref="E127">SUM(_xlfn._xlws.FILTER(E$9:E$123,$B$9:$B$123=$B127))</f>
        <v>46665717</v>
      </c>
      <c r="F127" s="56">
        <f t="shared" si="394"/>
        <v>1296269.9166666667</v>
      </c>
      <c r="G127" s="189" cm="1">
        <f t="array" ref="G127">SUM(_xlfn._xlws.FILTER(G$9:G$123,$B$9:$B$123=$B127))</f>
        <v>35993.609999999993</v>
      </c>
      <c r="H127" s="190" t="s">
        <v>57</v>
      </c>
      <c r="I127" s="56" cm="1">
        <f t="array" ref="I127">SUM(_xlfn._xlws.FILTER(I$9:I$123,$B$9:$B$123=$B127))</f>
        <v>44</v>
      </c>
      <c r="J127" s="56" cm="1">
        <f t="array" ref="J127">SUM(_xlfn._xlws.FILTER(J$9:J$123,$B$9:$B$123=$B127))</f>
        <v>2</v>
      </c>
      <c r="K127" s="56" cm="1">
        <f t="array" ref="K127">SUM(_xlfn._xlws.FILTER(K$9:K$123,$B$9:$B$123=$B127))</f>
        <v>59295026</v>
      </c>
      <c r="L127" s="56" cm="1">
        <f t="array" ref="L127">SUM(_xlfn._xlws.FILTER(L$9:L$123,$B$9:$B$123=$B127))</f>
        <v>19430800.452380951</v>
      </c>
      <c r="M127" s="189" cm="1">
        <f t="array" ref="M127">SUM(_xlfn._xlws.FILTER(M$9:M$123,$B$9:$B$123=$B127))</f>
        <v>61149.61</v>
      </c>
      <c r="N127" s="189" cm="1">
        <f t="array" ref="N127">SUM(_xlfn._xlws.FILTER(N$9:N$123,$B$9:$B$123=$B127))</f>
        <v>15403.250416666666</v>
      </c>
      <c r="O127" s="56" cm="1">
        <f t="array" ref="O127">SUM(_xlfn._xlws.FILTER(O$9:O$123,$B$9:$B$123=$B127))</f>
        <v>88</v>
      </c>
      <c r="P127" s="56" cm="1">
        <f t="array" ref="P127">SUM(_xlfn._xlws.FILTER(P$9:P$123,$B$9:$B$123=$B127))</f>
        <v>0</v>
      </c>
      <c r="Q127" s="56" cm="1">
        <f t="array" ref="Q127">SUM(_xlfn._xlws.FILTER(Q$9:Q$123,$B$9:$B$123=$B127))</f>
        <v>87634887</v>
      </c>
      <c r="R127" s="56">
        <f t="shared" si="376"/>
        <v>995850.98863636365</v>
      </c>
      <c r="S127" s="189" cm="1">
        <f t="array" ref="S127">SUM(_xlfn._xlws.FILTER(S$9:S$123,$B$9:$B$123=$B127))</f>
        <v>153729.13</v>
      </c>
      <c r="T127" s="190">
        <f t="shared" si="377"/>
        <v>1746.921931818182</v>
      </c>
      <c r="U127" s="56" cm="1">
        <f t="array" ref="U127">SUM(_xlfn._xlws.FILTER(U$9:U$123,$B$9:$B$123=$B127))</f>
        <v>82</v>
      </c>
      <c r="V127" s="56" cm="1">
        <f t="array" ref="V127">SUM(_xlfn._xlws.FILTER(V$9:V$123,$B$9:$B$123=$B127))</f>
        <v>0</v>
      </c>
      <c r="W127" s="56" cm="1">
        <f t="array" ref="W127">SUM(_xlfn._xlws.FILTER(W$9:W$123,$B$9:$B$123=$B127))</f>
        <v>122900059</v>
      </c>
      <c r="X127" s="56">
        <f t="shared" si="378"/>
        <v>1498781.2073170731</v>
      </c>
      <c r="Y127" s="189" cm="1">
        <f t="array" ref="Y127">SUM(_xlfn._xlws.FILTER(Y$9:Y$123,$B$9:$B$123=$B127))</f>
        <v>307000.82</v>
      </c>
      <c r="Z127" s="190">
        <f t="shared" si="379"/>
        <v>3743.9124390243906</v>
      </c>
      <c r="AA127" s="56" cm="1">
        <f t="array" ref="AA127">SUM(_xlfn._xlws.FILTER(AA$9:AA$123,$B$9:$B$123=$B127))</f>
        <v>22</v>
      </c>
      <c r="AB127" s="56" cm="1">
        <f t="array" ref="AB127">SUM(_xlfn._xlws.FILTER(AB$9:AB$123,$B$9:$B$123=$B127))</f>
        <v>0</v>
      </c>
      <c r="AC127" s="56" cm="1">
        <f t="array" ref="AC127">SUM(_xlfn._xlws.FILTER(AC$9:AC$123,$B$9:$B$123=$B127))</f>
        <v>40717660</v>
      </c>
      <c r="AD127" s="56">
        <f t="shared" si="380"/>
        <v>1850802.7272727273</v>
      </c>
      <c r="AE127" s="189" cm="1">
        <f t="array" ref="AE127">SUM(_xlfn._xlws.FILTER(AE$9:AE$123,$B$9:$B$123=$B127))</f>
        <v>73346.59</v>
      </c>
      <c r="AF127" s="190">
        <f t="shared" si="381"/>
        <v>3333.9359090909088</v>
      </c>
      <c r="AG127" s="56" cm="1">
        <f t="array" ref="AG127">SUM(_xlfn._xlws.FILTER(AG$9:AG$123,$B$9:$B$123=$B127))</f>
        <v>28</v>
      </c>
      <c r="AH127" s="56" cm="1">
        <f t="array" ref="AH127">SUM(_xlfn._xlws.FILTER(AH$9:AH$123,$B$9:$B$123=$B127))</f>
        <v>0</v>
      </c>
      <c r="AI127" s="56" cm="1">
        <f t="array" ref="AI127">SUM(_xlfn._xlws.FILTER(AI$9:AI$123,$B$9:$B$123=$B127))</f>
        <v>59607249</v>
      </c>
      <c r="AJ127" s="56">
        <f t="shared" si="382"/>
        <v>2128830.3214285714</v>
      </c>
      <c r="AK127" s="189" cm="1">
        <f t="array" ref="AK127">SUM(_xlfn._xlws.FILTER(AK$9:AK$123,$B$9:$B$123=$B127))</f>
        <v>124341.02</v>
      </c>
      <c r="AL127" s="190">
        <f t="shared" si="383"/>
        <v>4440.7507142857148</v>
      </c>
      <c r="AM127" s="56" cm="1">
        <f t="array" ref="AM127">SUM(_xlfn._xlws.FILTER(AM$9:AM$123,$B$9:$B$123=$B127))</f>
        <v>0</v>
      </c>
      <c r="AN127" s="56" cm="1">
        <f t="array" ref="AN127">SUM(_xlfn._xlws.FILTER(AN$9:AN$123,$B$9:$B$123=$B127))</f>
        <v>0</v>
      </c>
      <c r="AO127" s="56" cm="1">
        <f t="array" ref="AO127">SUM(_xlfn._xlws.FILTER(AO$9:AO$123,$B$9:$B$123=$B127))</f>
        <v>0</v>
      </c>
      <c r="AP127" s="56">
        <f t="shared" si="384"/>
        <v>0</v>
      </c>
      <c r="AQ127" s="189" cm="1">
        <f t="array" ref="AQ127">SUM(_xlfn._xlws.FILTER(AQ$9:AQ$123,$B$9:$B$123=$B127))</f>
        <v>0</v>
      </c>
      <c r="AR127" s="190">
        <f t="shared" si="385"/>
        <v>0</v>
      </c>
      <c r="AS127" s="56" cm="1">
        <f t="array" ref="AS127">SUM(_xlfn._xlws.FILTER(AS$9:AS$123,$B$9:$B$123=$B127))</f>
        <v>0</v>
      </c>
      <c r="AT127" s="56" cm="1">
        <f t="array" ref="AT127">SUM(_xlfn._xlws.FILTER(AT$9:AT$123,$B$9:$B$123=$B127))</f>
        <v>0</v>
      </c>
      <c r="AU127" s="56" cm="1">
        <f t="array" ref="AU127">SUM(_xlfn._xlws.FILTER(AU$9:AU$123,$B$9:$B$123=$B127))</f>
        <v>0</v>
      </c>
      <c r="AV127" s="56">
        <f t="shared" si="386"/>
        <v>0</v>
      </c>
      <c r="AW127" s="189" cm="1">
        <f t="array" ref="AW127">SUM(_xlfn._xlws.FILTER(AW$9:AW$123,$B$9:$B$123=$B127))</f>
        <v>0</v>
      </c>
      <c r="AX127" s="190">
        <f t="shared" si="387"/>
        <v>0</v>
      </c>
      <c r="AY127" s="56" cm="1">
        <f t="array" ref="AY127">SUM(_xlfn._xlws.FILTER(AY$9:AY$123,$B$9:$B$123=$B127))</f>
        <v>0</v>
      </c>
      <c r="AZ127" s="56" cm="1">
        <f t="array" ref="AZ127">SUM(_xlfn._xlws.FILTER(AZ$9:AZ$123,$B$9:$B$123=$B127))</f>
        <v>0</v>
      </c>
      <c r="BA127" s="56" cm="1">
        <f t="array" ref="BA127">SUM(_xlfn._xlws.FILTER(BA$9:BA$123,$B$9:$B$123=$B127))</f>
        <v>0</v>
      </c>
      <c r="BB127" s="56">
        <f t="shared" si="388"/>
        <v>0</v>
      </c>
      <c r="BC127" s="189" cm="1">
        <f t="array" ref="BC127">SUM(_xlfn._xlws.FILTER(BC$9:BC$123,$B$9:$B$123=$B127))</f>
        <v>0</v>
      </c>
      <c r="BD127" s="190">
        <f t="shared" si="389"/>
        <v>0</v>
      </c>
      <c r="BE127" s="56" cm="1">
        <f t="array" ref="BE127">SUM(_xlfn._xlws.FILTER(BE$9:BE$123,$B$9:$B$123=$B127))</f>
        <v>1</v>
      </c>
      <c r="BF127" s="56" cm="1">
        <f t="array" ref="BF127">SUM(_xlfn._xlws.FILTER(BF$9:BF$123,$B$9:$B$123=$B127))</f>
        <v>0</v>
      </c>
      <c r="BG127" s="56" cm="1">
        <f t="array" ref="BG127">SUM(_xlfn._xlws.FILTER(BG$9:BG$123,$B$9:$B$123=$B127))</f>
        <v>4330551</v>
      </c>
      <c r="BH127" s="56">
        <f t="shared" si="390"/>
        <v>4330551</v>
      </c>
      <c r="BI127" s="189" cm="1">
        <f t="array" ref="BI127">SUM(_xlfn._xlws.FILTER(BI$9:BI$123,$B$9:$B$123=$B127))</f>
        <v>16654.2</v>
      </c>
      <c r="BJ127" s="190">
        <f t="shared" si="391"/>
        <v>16654.2</v>
      </c>
      <c r="BK127" s="56" cm="1">
        <f t="array" ref="BK127">SUM(_xlfn._xlws.FILTER(BK$9:BK$123,$B$9:$B$123=$B127))</f>
        <v>297</v>
      </c>
      <c r="BL127" s="56" cm="1">
        <f t="array" ref="BL127">SUM(_xlfn._xlws.FILTER(BL$9:BL$123,$B$9:$B$123=$B127))</f>
        <v>2</v>
      </c>
      <c r="BM127" s="56" cm="1">
        <f t="array" ref="BM127">SUM(_xlfn._xlws.FILTER(BM$9:BM$123,$B$9:$B$123=$B127))</f>
        <v>418086197</v>
      </c>
      <c r="BN127" s="56">
        <f t="shared" si="392"/>
        <v>1398281.5953177258</v>
      </c>
      <c r="BO127" s="189" cm="1">
        <f t="array" ref="BO127">SUM(_xlfn._xlws.FILTER(BO$9:BO$123,$B$9:$B$123=$B127))</f>
        <v>767541.52999999968</v>
      </c>
      <c r="BP127" s="190">
        <f t="shared" si="393"/>
        <v>2567.0285284280926</v>
      </c>
    </row>
    <row r="128" spans="1:68" ht="19.5" customHeight="1" outlineLevel="1" x14ac:dyDescent="0.3">
      <c r="A128" s="151"/>
      <c r="B128" s="146" t="str">
        <v>ΚΛΙΜΑΤΙΣΜΟΣ / ΣΥΜΠΑΡΑΓΩΓΗ</v>
      </c>
      <c r="C128" s="56" cm="1">
        <f t="array" ref="C128">SUM(_xlfn._xlws.FILTER(C$9:C$123,$B$9:$B$123=$B128))</f>
        <v>0</v>
      </c>
      <c r="D128" s="56" cm="1">
        <f t="array" ref="D128">SUM(_xlfn._xlws.FILTER(D$9:D$123,$B$9:$B$123=$B128))</f>
        <v>0</v>
      </c>
      <c r="E128" s="56" cm="1">
        <f t="array" ref="E128">SUM(_xlfn._xlws.FILTER(E$9:E$123,$B$9:$B$123=$B128))</f>
        <v>0</v>
      </c>
      <c r="F128" s="56">
        <f t="shared" si="394"/>
        <v>0</v>
      </c>
      <c r="G128" s="189" cm="1">
        <f t="array" ref="G128">SUM(_xlfn._xlws.FILTER(G$9:G$123,$B$9:$B$123=$B128))</f>
        <v>0</v>
      </c>
      <c r="H128" s="190">
        <f t="shared" si="395"/>
        <v>0</v>
      </c>
      <c r="I128" s="56" cm="1">
        <f t="array" ref="I128">SUM(_xlfn._xlws.FILTER(I$9:I$123,$B$9:$B$123=$B128))</f>
        <v>0</v>
      </c>
      <c r="J128" s="56" cm="1">
        <f t="array" ref="J128">SUM(_xlfn._xlws.FILTER(J$9:J$123,$B$9:$B$123=$B128))</f>
        <v>0</v>
      </c>
      <c r="K128" s="56" cm="1">
        <f t="array" ref="K128">SUM(_xlfn._xlws.FILTER(K$9:K$123,$B$9:$B$123=$B128))</f>
        <v>0</v>
      </c>
      <c r="L128" s="56" cm="1">
        <f t="array" ref="L128">SUM(_xlfn._xlws.FILTER(L$9:L$123,$B$9:$B$123=$B128))</f>
        <v>0</v>
      </c>
      <c r="M128" s="189" cm="1">
        <f t="array" ref="M128">SUM(_xlfn._xlws.FILTER(M$9:M$123,$B$9:$B$123=$B128))</f>
        <v>0</v>
      </c>
      <c r="N128" s="189" cm="1">
        <f t="array" ref="N128">SUM(_xlfn._xlws.FILTER(N$9:N$123,$B$9:$B$123=$B128))</f>
        <v>0</v>
      </c>
      <c r="O128" s="56" cm="1">
        <f t="array" ref="O128">SUM(_xlfn._xlws.FILTER(O$9:O$123,$B$9:$B$123=$B128))</f>
        <v>60</v>
      </c>
      <c r="P128" s="56" cm="1">
        <f t="array" ref="P128">SUM(_xlfn._xlws.FILTER(P$9:P$123,$B$9:$B$123=$B128))</f>
        <v>0</v>
      </c>
      <c r="Q128" s="56" cm="1">
        <f t="array" ref="Q128">SUM(_xlfn._xlws.FILTER(Q$9:Q$123,$B$9:$B$123=$B128))</f>
        <v>1780303</v>
      </c>
      <c r="R128" s="56">
        <f t="shared" si="376"/>
        <v>29671.716666666667</v>
      </c>
      <c r="S128" s="189" cm="1">
        <f t="array" ref="S128">SUM(_xlfn._xlws.FILTER(S$9:S$123,$B$9:$B$123=$B128))</f>
        <v>7126.0599999999995</v>
      </c>
      <c r="T128" s="190">
        <f t="shared" si="377"/>
        <v>118.76766666666666</v>
      </c>
      <c r="U128" s="56" cm="1">
        <f t="array" ref="U128">SUM(_xlfn._xlws.FILTER(U$9:U$123,$B$9:$B$123=$B128))</f>
        <v>0</v>
      </c>
      <c r="V128" s="56" cm="1">
        <f t="array" ref="V128">SUM(_xlfn._xlws.FILTER(V$9:V$123,$B$9:$B$123=$B128))</f>
        <v>0</v>
      </c>
      <c r="W128" s="56" cm="1">
        <f t="array" ref="W128">SUM(_xlfn._xlws.FILTER(W$9:W$123,$B$9:$B$123=$B128))</f>
        <v>0</v>
      </c>
      <c r="X128" s="56">
        <f t="shared" si="378"/>
        <v>0</v>
      </c>
      <c r="Y128" s="189" cm="1">
        <f t="array" ref="Y128">SUM(_xlfn._xlws.FILTER(Y$9:Y$123,$B$9:$B$123=$B128))</f>
        <v>0</v>
      </c>
      <c r="Z128" s="190">
        <f t="shared" si="379"/>
        <v>0</v>
      </c>
      <c r="AA128" s="56" cm="1">
        <f t="array" ref="AA128">SUM(_xlfn._xlws.FILTER(AA$9:AA$123,$B$9:$B$123=$B128))</f>
        <v>0</v>
      </c>
      <c r="AB128" s="56" cm="1">
        <f t="array" ref="AB128">SUM(_xlfn._xlws.FILTER(AB$9:AB$123,$B$9:$B$123=$B128))</f>
        <v>0</v>
      </c>
      <c r="AC128" s="56" cm="1">
        <f t="array" ref="AC128">SUM(_xlfn._xlws.FILTER(AC$9:AC$123,$B$9:$B$123=$B128))</f>
        <v>0</v>
      </c>
      <c r="AD128" s="56">
        <f t="shared" si="380"/>
        <v>0</v>
      </c>
      <c r="AE128" s="189" cm="1">
        <f t="array" ref="AE128">SUM(_xlfn._xlws.FILTER(AE$9:AE$123,$B$9:$B$123=$B128))</f>
        <v>0</v>
      </c>
      <c r="AF128" s="190">
        <f t="shared" si="381"/>
        <v>0</v>
      </c>
      <c r="AG128" s="56" cm="1">
        <f t="array" ref="AG128">SUM(_xlfn._xlws.FILTER(AG$9:AG$123,$B$9:$B$123=$B128))</f>
        <v>0</v>
      </c>
      <c r="AH128" s="56" cm="1">
        <f t="array" ref="AH128">SUM(_xlfn._xlws.FILTER(AH$9:AH$123,$B$9:$B$123=$B128))</f>
        <v>0</v>
      </c>
      <c r="AI128" s="56" cm="1">
        <f t="array" ref="AI128">SUM(_xlfn._xlws.FILTER(AI$9:AI$123,$B$9:$B$123=$B128))</f>
        <v>0</v>
      </c>
      <c r="AJ128" s="56">
        <f t="shared" si="382"/>
        <v>0</v>
      </c>
      <c r="AK128" s="189" cm="1">
        <f t="array" ref="AK128">SUM(_xlfn._xlws.FILTER(AK$9:AK$123,$B$9:$B$123=$B128))</f>
        <v>0</v>
      </c>
      <c r="AL128" s="190">
        <f t="shared" si="383"/>
        <v>0</v>
      </c>
      <c r="AM128" s="56" cm="1">
        <f t="array" ref="AM128">SUM(_xlfn._xlws.FILTER(AM$9:AM$123,$B$9:$B$123=$B128))</f>
        <v>0</v>
      </c>
      <c r="AN128" s="56" cm="1">
        <f t="array" ref="AN128">SUM(_xlfn._xlws.FILTER(AN$9:AN$123,$B$9:$B$123=$B128))</f>
        <v>0</v>
      </c>
      <c r="AO128" s="56" cm="1">
        <f t="array" ref="AO128">SUM(_xlfn._xlws.FILTER(AO$9:AO$123,$B$9:$B$123=$B128))</f>
        <v>0</v>
      </c>
      <c r="AP128" s="56">
        <f t="shared" si="384"/>
        <v>0</v>
      </c>
      <c r="AQ128" s="189" cm="1">
        <f t="array" ref="AQ128">SUM(_xlfn._xlws.FILTER(AQ$9:AQ$123,$B$9:$B$123=$B128))</f>
        <v>0</v>
      </c>
      <c r="AR128" s="190">
        <f t="shared" si="385"/>
        <v>0</v>
      </c>
      <c r="AS128" s="56" cm="1">
        <f t="array" ref="AS128">SUM(_xlfn._xlws.FILTER(AS$9:AS$123,$B$9:$B$123=$B128))</f>
        <v>0</v>
      </c>
      <c r="AT128" s="56" cm="1">
        <f t="array" ref="AT128">SUM(_xlfn._xlws.FILTER(AT$9:AT$123,$B$9:$B$123=$B128))</f>
        <v>0</v>
      </c>
      <c r="AU128" s="56" cm="1">
        <f t="array" ref="AU128">SUM(_xlfn._xlws.FILTER(AU$9:AU$123,$B$9:$B$123=$B128))</f>
        <v>0</v>
      </c>
      <c r="AV128" s="56">
        <f t="shared" si="386"/>
        <v>0</v>
      </c>
      <c r="AW128" s="189" cm="1">
        <f t="array" ref="AW128">SUM(_xlfn._xlws.FILTER(AW$9:AW$123,$B$9:$B$123=$B128))</f>
        <v>0</v>
      </c>
      <c r="AX128" s="190">
        <f t="shared" si="387"/>
        <v>0</v>
      </c>
      <c r="AY128" s="56" cm="1">
        <f t="array" ref="AY128">SUM(_xlfn._xlws.FILTER(AY$9:AY$123,$B$9:$B$123=$B128))</f>
        <v>0</v>
      </c>
      <c r="AZ128" s="56" cm="1">
        <f t="array" ref="AZ128">SUM(_xlfn._xlws.FILTER(AZ$9:AZ$123,$B$9:$B$123=$B128))</f>
        <v>0</v>
      </c>
      <c r="BA128" s="56" cm="1">
        <f t="array" ref="BA128">SUM(_xlfn._xlws.FILTER(BA$9:BA$123,$B$9:$B$123=$B128))</f>
        <v>0</v>
      </c>
      <c r="BB128" s="56">
        <f t="shared" si="388"/>
        <v>0</v>
      </c>
      <c r="BC128" s="189" cm="1">
        <f t="array" ref="BC128">SUM(_xlfn._xlws.FILTER(BC$9:BC$123,$B$9:$B$123=$B128))</f>
        <v>0</v>
      </c>
      <c r="BD128" s="190">
        <f t="shared" si="389"/>
        <v>0</v>
      </c>
      <c r="BE128" s="56" cm="1">
        <f t="array" ref="BE128">SUM(_xlfn._xlws.FILTER(BE$9:BE$123,$B$9:$B$123=$B128))</f>
        <v>0</v>
      </c>
      <c r="BF128" s="56" cm="1">
        <f t="array" ref="BF128">SUM(_xlfn._xlws.FILTER(BF$9:BF$123,$B$9:$B$123=$B128))</f>
        <v>0</v>
      </c>
      <c r="BG128" s="56" cm="1">
        <f t="array" ref="BG128">SUM(_xlfn._xlws.FILTER(BG$9:BG$123,$B$9:$B$123=$B128))</f>
        <v>0</v>
      </c>
      <c r="BH128" s="56">
        <f t="shared" si="390"/>
        <v>0</v>
      </c>
      <c r="BI128" s="189" cm="1">
        <f t="array" ref="BI128">SUM(_xlfn._xlws.FILTER(BI$9:BI$123,$B$9:$B$123=$B128))</f>
        <v>0</v>
      </c>
      <c r="BJ128" s="190">
        <f t="shared" si="391"/>
        <v>0</v>
      </c>
      <c r="BK128" s="56" cm="1">
        <f t="array" ref="BK128">SUM(_xlfn._xlws.FILTER(BK$9:BK$123,$B$9:$B$123=$B128))</f>
        <v>60</v>
      </c>
      <c r="BL128" s="56" cm="1">
        <f t="array" ref="BL128">SUM(_xlfn._xlws.FILTER(BL$9:BL$123,$B$9:$B$123=$B128))</f>
        <v>0</v>
      </c>
      <c r="BM128" s="56" cm="1">
        <f t="array" ref="BM128">SUM(_xlfn._xlws.FILTER(BM$9:BM$123,$B$9:$B$123=$B128))</f>
        <v>1780303</v>
      </c>
      <c r="BN128" s="56">
        <f t="shared" si="392"/>
        <v>29671.716666666667</v>
      </c>
      <c r="BO128" s="189" cm="1">
        <f t="array" ref="BO128">SUM(_xlfn._xlws.FILTER(BO$9:BO$123,$B$9:$B$123=$B128))</f>
        <v>7126.0599999999995</v>
      </c>
      <c r="BP128" s="190">
        <f t="shared" si="393"/>
        <v>118.76766666666666</v>
      </c>
    </row>
    <row r="129" spans="1:68" ht="18.600000000000001" outlineLevel="1" thickBot="1" x14ac:dyDescent="0.35">
      <c r="A129" s="152"/>
      <c r="B129" s="60" t="s">
        <v>53</v>
      </c>
      <c r="C129" s="66">
        <f>SUM(C124:C128)</f>
        <v>281071</v>
      </c>
      <c r="D129" s="61">
        <f>SUM(D124:D127)</f>
        <v>0</v>
      </c>
      <c r="E129" s="61">
        <f>SUM(E124:E127)</f>
        <v>636156193</v>
      </c>
      <c r="F129" s="159">
        <f>IFERROR(E129/(C129+D129),0)</f>
        <v>2263.3291694980985</v>
      </c>
      <c r="G129" s="191">
        <f>SUM(G124:G128)</f>
        <v>7686929.2800000003</v>
      </c>
      <c r="H129" s="191">
        <f>IFERROR(G129/(C129+D129),0)</f>
        <v>27.348710041235133</v>
      </c>
      <c r="I129" s="66">
        <f>SUM(I124:I128)</f>
        <v>120647</v>
      </c>
      <c r="J129" s="62">
        <v>1</v>
      </c>
      <c r="K129" s="159">
        <f>SUM(K124:K127)</f>
        <v>347341838</v>
      </c>
      <c r="L129" s="159">
        <f>IFERROR(K129/(I129+J129),0)</f>
        <v>2878.9688846893441</v>
      </c>
      <c r="M129" s="191">
        <f>SUM(M124:M127)</f>
        <v>3890177.7199999993</v>
      </c>
      <c r="N129" s="195">
        <f>IFERROR(M129/(I129+J129),0)</f>
        <v>32.244029905178692</v>
      </c>
      <c r="O129" s="66">
        <f>SUM(O124:O128)</f>
        <v>195864</v>
      </c>
      <c r="P129" s="62">
        <f>SUM(P124:P128)</f>
        <v>0</v>
      </c>
      <c r="Q129" s="62">
        <f>SUM(Q124:Q128)</f>
        <v>753417406</v>
      </c>
      <c r="R129" s="62">
        <f>Q129/(O129+P129)</f>
        <v>3846.6354511293553</v>
      </c>
      <c r="S129" s="194">
        <f>SUM(S124:S128)</f>
        <v>12098423.880000003</v>
      </c>
      <c r="T129" s="195">
        <f t="shared" ref="T129" si="396">S129/(O129+P129)</f>
        <v>61.769512927337352</v>
      </c>
      <c r="U129" s="66">
        <f>SUM(U124:U127)</f>
        <v>1221</v>
      </c>
      <c r="V129" s="62">
        <f>SUM(V124:V127)</f>
        <v>0</v>
      </c>
      <c r="W129" s="159">
        <f>SUM(W124:W127)</f>
        <v>128391623</v>
      </c>
      <c r="X129" s="159">
        <f>IFERROR(W129/(U129+V129),0)</f>
        <v>105152.84438984439</v>
      </c>
      <c r="Y129" s="191">
        <f>SUM(Y124:Y127)</f>
        <v>397812.34</v>
      </c>
      <c r="Z129" s="195">
        <f>IFERROR(Y129/(U129+V129),0)</f>
        <v>325.80863226863227</v>
      </c>
      <c r="AA129" s="66">
        <f>SUM(AA124:AA127)</f>
        <v>2542</v>
      </c>
      <c r="AB129" s="62">
        <f>SUM(AB124:AB127)</f>
        <v>0</v>
      </c>
      <c r="AC129" s="159">
        <f>SUM(AC124:AC127)</f>
        <v>97380939</v>
      </c>
      <c r="AD129" s="159">
        <f>IFERROR(AC129/(AA129+AB129),0)</f>
        <v>38308.787962234463</v>
      </c>
      <c r="AE129" s="191">
        <f>SUM(AE124:AE127)</f>
        <v>284392.01</v>
      </c>
      <c r="AF129" s="195">
        <f>IFERROR(AE129/(AA129+AB129),0)</f>
        <v>111.87726593233674</v>
      </c>
      <c r="AG129" s="66">
        <f>SUM(AG124:AG127)</f>
        <v>1100</v>
      </c>
      <c r="AH129" s="62">
        <f>SUM(AH124:AH127)</f>
        <v>0</v>
      </c>
      <c r="AI129" s="159">
        <f>SUM(AI124:AI127)</f>
        <v>67899881</v>
      </c>
      <c r="AJ129" s="159">
        <f>IFERROR(AI129/(AG129+AH129),0)</f>
        <v>61727.164545454543</v>
      </c>
      <c r="AK129" s="191">
        <f>SUM(AK124:AK127)</f>
        <v>224510.32</v>
      </c>
      <c r="AL129" s="195">
        <f>IFERROR(AK129/(AG129+AH129),0)</f>
        <v>204.10029090909092</v>
      </c>
      <c r="AM129" s="66">
        <f>SUM(AM124:AM127)</f>
        <v>0</v>
      </c>
      <c r="AN129" s="62">
        <f>SUM(AN124:AN127)</f>
        <v>0</v>
      </c>
      <c r="AO129" s="159">
        <f>SUM(AO124:AO127)</f>
        <v>0</v>
      </c>
      <c r="AP129" s="159">
        <f>IFERROR(AO129/(AM129+AN129),0)</f>
        <v>0</v>
      </c>
      <c r="AQ129" s="191">
        <f>SUM(AQ124:AQ127)</f>
        <v>0</v>
      </c>
      <c r="AR129" s="195">
        <f t="shared" si="385"/>
        <v>0</v>
      </c>
      <c r="AS129" s="66">
        <f>SUM(AS124:AS127)</f>
        <v>0</v>
      </c>
      <c r="AT129" s="62">
        <f>SUM(AT124:AT127)</f>
        <v>0</v>
      </c>
      <c r="AU129" s="159">
        <f>SUM(AU124:AU127)</f>
        <v>0</v>
      </c>
      <c r="AV129" s="159">
        <f>IFERROR(AU129/(AS129+AT129),0)</f>
        <v>0</v>
      </c>
      <c r="AW129" s="191">
        <f>SUM(AW124:AW127)</f>
        <v>0</v>
      </c>
      <c r="AX129" s="195">
        <f>IFERROR(AW129/(AS129+AT129),0)</f>
        <v>0</v>
      </c>
      <c r="AY129" s="66">
        <f>SUM(AY124:AY127)</f>
        <v>0</v>
      </c>
      <c r="AZ129" s="62">
        <f>SUM(AZ124:AZ127)</f>
        <v>0</v>
      </c>
      <c r="BA129" s="159">
        <f>SUM(BA124:BA127)</f>
        <v>0</v>
      </c>
      <c r="BB129" s="159">
        <f>IFERROR(BA129/(AY129+AZ129),0)</f>
        <v>0</v>
      </c>
      <c r="BC129" s="191">
        <f>SUM(BC124:BC127)</f>
        <v>0</v>
      </c>
      <c r="BD129" s="195">
        <f>IFERROR(BC129/(AY129+AZ129),0)</f>
        <v>0</v>
      </c>
      <c r="BE129" s="66">
        <f>SUM(BE124:BE127)</f>
        <v>1</v>
      </c>
      <c r="BF129" s="62">
        <f>SUM(BF124:BF127)</f>
        <v>0</v>
      </c>
      <c r="BG129" s="159">
        <f>SUM(BG124:BG127)</f>
        <v>4330551</v>
      </c>
      <c r="BH129" s="159">
        <f>IFERROR(BG129/(BE129+BF129),0)</f>
        <v>4330551</v>
      </c>
      <c r="BI129" s="191">
        <f>SUM(BI124:BI127)</f>
        <v>16654.2</v>
      </c>
      <c r="BJ129" s="195">
        <f>IFERROR(BI129/(BE129+BF129),0)</f>
        <v>16654.2</v>
      </c>
      <c r="BK129" s="66">
        <f>SUM(BK124:BK127)</f>
        <v>599679</v>
      </c>
      <c r="BL129" s="62">
        <f>SUM(BL124:BL127)</f>
        <v>2</v>
      </c>
      <c r="BM129" s="159">
        <f>SUM(BM124:BM127)</f>
        <v>2021940820</v>
      </c>
      <c r="BN129" s="159">
        <f>IFERROR(BM129/(BK129+BL129),0)</f>
        <v>3371.6939839681431</v>
      </c>
      <c r="BO129" s="191">
        <f>SUM(BO124:BO127)</f>
        <v>24459932.369999997</v>
      </c>
      <c r="BP129" s="195">
        <f>IFERROR(BO129/(BK129+BL129),0)</f>
        <v>40.788239697439131</v>
      </c>
    </row>
    <row r="132" spans="1:68" x14ac:dyDescent="0.3">
      <c r="B132" s="72" t="s">
        <v>54</v>
      </c>
    </row>
    <row r="133" spans="1:68" s="6" customFormat="1" x14ac:dyDescent="0.3">
      <c r="C133" s="17"/>
      <c r="E133" s="198"/>
      <c r="F133" s="198"/>
      <c r="G133" s="186"/>
      <c r="H133" s="186"/>
      <c r="K133" s="198"/>
      <c r="L133" s="198"/>
      <c r="M133" s="186"/>
      <c r="N133" s="186"/>
      <c r="O133" s="5"/>
      <c r="P133" s="5"/>
      <c r="Q133" s="198"/>
      <c r="R133" s="198"/>
      <c r="S133" s="186"/>
      <c r="T133" s="186"/>
      <c r="U133" s="5"/>
      <c r="V133" s="5"/>
      <c r="W133" s="198"/>
      <c r="X133" s="198"/>
      <c r="Y133" s="186"/>
      <c r="Z133" s="186"/>
      <c r="AA133" s="5"/>
      <c r="AB133" s="5"/>
      <c r="AC133" s="198"/>
      <c r="AD133" s="198"/>
      <c r="AE133" s="186"/>
      <c r="AF133" s="186"/>
      <c r="AG133" s="5"/>
      <c r="AH133" s="5"/>
      <c r="AI133" s="198"/>
      <c r="AJ133" s="198"/>
      <c r="AK133" s="186"/>
      <c r="AL133" s="186"/>
      <c r="AM133" s="5"/>
      <c r="AN133" s="5"/>
      <c r="AO133" s="198"/>
      <c r="AP133" s="198"/>
      <c r="AQ133" s="186"/>
      <c r="AR133" s="186"/>
      <c r="AS133" s="5"/>
      <c r="AT133" s="5"/>
      <c r="AU133" s="198"/>
      <c r="AV133" s="198"/>
      <c r="AW133" s="186"/>
      <c r="AX133" s="186"/>
      <c r="AY133" s="5"/>
      <c r="AZ133" s="5"/>
      <c r="BA133" s="198"/>
      <c r="BB133" s="198"/>
      <c r="BC133" s="186"/>
      <c r="BD133" s="186"/>
      <c r="BE133" s="5"/>
      <c r="BF133" s="5"/>
      <c r="BG133" s="198"/>
      <c r="BH133" s="198"/>
      <c r="BI133" s="186"/>
      <c r="BJ133" s="186"/>
      <c r="BK133" s="5"/>
      <c r="BL133" s="5"/>
      <c r="BM133" s="198"/>
      <c r="BN133" s="198"/>
      <c r="BO133" s="186"/>
      <c r="BP133" s="186"/>
    </row>
    <row r="136" spans="1:68" x14ac:dyDescent="0.3">
      <c r="D136" s="17"/>
    </row>
  </sheetData>
  <mergeCells count="49">
    <mergeCell ref="AY4:BD4"/>
    <mergeCell ref="AY5:AZ5"/>
    <mergeCell ref="AY6:AZ6"/>
    <mergeCell ref="AY7:AZ7"/>
    <mergeCell ref="BK4:BP4"/>
    <mergeCell ref="BK5:BL5"/>
    <mergeCell ref="BK6:BL6"/>
    <mergeCell ref="BK7:BL7"/>
    <mergeCell ref="BE4:BJ4"/>
    <mergeCell ref="BE5:BF5"/>
    <mergeCell ref="BE6:BF6"/>
    <mergeCell ref="BE7:BF7"/>
    <mergeCell ref="AA4:AF4"/>
    <mergeCell ref="AA5:AB5"/>
    <mergeCell ref="AA6:AB6"/>
    <mergeCell ref="AA7:AB7"/>
    <mergeCell ref="AG4:AL4"/>
    <mergeCell ref="AG5:AH5"/>
    <mergeCell ref="AG6:AH6"/>
    <mergeCell ref="AG7:AH7"/>
    <mergeCell ref="U4:Z4"/>
    <mergeCell ref="U5:V5"/>
    <mergeCell ref="U6:V6"/>
    <mergeCell ref="U7:V7"/>
    <mergeCell ref="O4:T4"/>
    <mergeCell ref="O5:P5"/>
    <mergeCell ref="O6:P6"/>
    <mergeCell ref="O7:P7"/>
    <mergeCell ref="A2:K2"/>
    <mergeCell ref="A3:B3"/>
    <mergeCell ref="A4:B4"/>
    <mergeCell ref="C4:H4"/>
    <mergeCell ref="I4:N4"/>
    <mergeCell ref="A5:A8"/>
    <mergeCell ref="B5:B8"/>
    <mergeCell ref="C5:D5"/>
    <mergeCell ref="I5:J5"/>
    <mergeCell ref="C6:D6"/>
    <mergeCell ref="I6:J6"/>
    <mergeCell ref="C7:D7"/>
    <mergeCell ref="I7:J7"/>
    <mergeCell ref="AM7:AN7"/>
    <mergeCell ref="AM6:AN6"/>
    <mergeCell ref="AM5:AN5"/>
    <mergeCell ref="AM4:AR4"/>
    <mergeCell ref="AS7:AT7"/>
    <mergeCell ref="AS6:AT6"/>
    <mergeCell ref="AS5:AT5"/>
    <mergeCell ref="AS4:AX4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25BA2-3523-4DF5-8211-A41556E3D32C}">
  <sheetPr>
    <pageSetUpPr fitToPage="1"/>
  </sheetPr>
  <dimension ref="A1:BP136"/>
  <sheetViews>
    <sheetView zoomScale="61" zoomScaleNormal="80" workbookViewId="0">
      <pane xSplit="2" ySplit="8" topLeftCell="C33" activePane="bottomRight" state="frozen"/>
      <selection pane="topRight" activeCell="G133" sqref="G133"/>
      <selection pane="bottomLeft" activeCell="G133" sqref="G133"/>
      <selection pane="bottomRight" activeCell="G133" sqref="G133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20.88671875" style="6" customWidth="1"/>
    <col min="4" max="4" width="19.6640625" style="6" customWidth="1"/>
    <col min="5" max="5" width="19.33203125" style="5" customWidth="1"/>
    <col min="6" max="6" width="16.109375" style="5" bestFit="1" customWidth="1"/>
    <col min="7" max="7" width="18.44140625" style="186" bestFit="1" customWidth="1"/>
    <col min="8" max="8" width="17.44140625" style="186" customWidth="1"/>
    <col min="9" max="10" width="22.5546875" style="6" customWidth="1"/>
    <col min="11" max="11" width="20" style="5" customWidth="1"/>
    <col min="12" max="12" width="16.44140625" style="32" customWidth="1"/>
    <col min="13" max="13" width="19.109375" style="5" customWidth="1"/>
    <col min="14" max="14" width="13.88671875" style="34" customWidth="1"/>
    <col min="15" max="16" width="20.33203125" style="5" bestFit="1" customWidth="1"/>
    <col min="17" max="17" width="16.6640625" style="5" customWidth="1"/>
    <col min="18" max="18" width="14.33203125" style="5" bestFit="1" customWidth="1"/>
    <col min="19" max="19" width="18.6640625" style="186" customWidth="1"/>
    <col min="20" max="20" width="17.5546875" style="186" customWidth="1"/>
    <col min="21" max="23" width="20.33203125" style="5" bestFit="1" customWidth="1"/>
    <col min="24" max="24" width="16" style="5" bestFit="1" customWidth="1"/>
    <col min="25" max="25" width="17.33203125" style="186" customWidth="1"/>
    <col min="26" max="26" width="15.6640625" style="186" customWidth="1"/>
    <col min="27" max="29" width="20.33203125" style="5" bestFit="1" customWidth="1"/>
    <col min="30" max="30" width="14.33203125" style="5" customWidth="1"/>
    <col min="31" max="31" width="17.33203125" style="186" customWidth="1"/>
    <col min="32" max="32" width="15.6640625" style="186" customWidth="1"/>
    <col min="33" max="34" width="20.33203125" style="5" bestFit="1" customWidth="1"/>
    <col min="35" max="35" width="18.88671875" style="5" bestFit="1" customWidth="1"/>
    <col min="36" max="36" width="14.33203125" style="5" customWidth="1"/>
    <col min="37" max="37" width="17.33203125" style="186" customWidth="1"/>
    <col min="38" max="38" width="15.6640625" style="186" customWidth="1"/>
    <col min="39" max="40" width="20.33203125" style="5" bestFit="1" customWidth="1"/>
    <col min="41" max="41" width="16.6640625" style="5" customWidth="1"/>
    <col min="42" max="42" width="14.33203125" style="5" customWidth="1"/>
    <col min="43" max="43" width="17.33203125" style="186" customWidth="1"/>
    <col min="44" max="44" width="15.6640625" style="186" customWidth="1"/>
    <col min="45" max="46" width="20.33203125" style="5" bestFit="1" customWidth="1"/>
    <col min="47" max="47" width="16.6640625" style="5" customWidth="1"/>
    <col min="48" max="48" width="14.33203125" style="5" customWidth="1"/>
    <col min="49" max="49" width="17.33203125" style="186" customWidth="1"/>
    <col min="50" max="50" width="15.6640625" style="186" customWidth="1"/>
    <col min="51" max="52" width="20.33203125" style="5" bestFit="1" customWidth="1"/>
    <col min="53" max="53" width="16.6640625" style="5" customWidth="1"/>
    <col min="54" max="54" width="14.33203125" style="5" customWidth="1"/>
    <col min="55" max="55" width="17.33203125" style="186" customWidth="1"/>
    <col min="56" max="56" width="15.6640625" style="186" customWidth="1"/>
    <col min="57" max="58" width="20.33203125" style="5" bestFit="1" customWidth="1"/>
    <col min="59" max="59" width="16.6640625" style="5" customWidth="1"/>
    <col min="60" max="60" width="17.109375" style="5" customWidth="1"/>
    <col min="61" max="61" width="17.33203125" style="186" customWidth="1"/>
    <col min="62" max="62" width="15.6640625" style="186" customWidth="1"/>
    <col min="63" max="64" width="20.33203125" style="5" bestFit="1" customWidth="1"/>
    <col min="65" max="65" width="20.109375" style="198" customWidth="1"/>
    <col min="66" max="66" width="17" style="198" customWidth="1"/>
    <col min="67" max="67" width="17.33203125" style="186" customWidth="1"/>
    <col min="68" max="68" width="15.6640625" style="186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44.25" customHeight="1" thickBot="1" x14ac:dyDescent="0.35">
      <c r="A1" s="1" t="s">
        <v>58</v>
      </c>
      <c r="B1" s="2"/>
      <c r="C1" s="3"/>
      <c r="D1" s="3"/>
      <c r="G1" s="171"/>
      <c r="H1" s="171"/>
      <c r="I1" s="3"/>
      <c r="J1" s="3"/>
      <c r="L1" s="31"/>
      <c r="N1" s="33"/>
      <c r="S1" s="171"/>
      <c r="T1" s="171"/>
      <c r="Y1" s="171"/>
      <c r="Z1" s="171"/>
      <c r="AE1" s="171"/>
      <c r="AF1" s="171"/>
      <c r="AK1" s="171"/>
      <c r="AL1" s="171"/>
      <c r="AQ1" s="171"/>
      <c r="AR1" s="171"/>
      <c r="AW1" s="171"/>
      <c r="AX1" s="171"/>
      <c r="BC1" s="171"/>
      <c r="BD1" s="171"/>
      <c r="BI1" s="171"/>
      <c r="BJ1" s="171"/>
      <c r="BM1" s="197"/>
      <c r="BN1" s="197"/>
      <c r="BO1" s="171"/>
      <c r="BP1" s="171"/>
    </row>
    <row r="2" spans="1:68" ht="111" customHeight="1" thickBot="1" x14ac:dyDescent="0.35">
      <c r="A2" s="275" t="s">
        <v>59</v>
      </c>
      <c r="B2" s="276"/>
      <c r="C2" s="277"/>
      <c r="D2" s="277"/>
      <c r="E2" s="277"/>
      <c r="F2" s="277"/>
      <c r="G2" s="277"/>
      <c r="H2" s="277"/>
      <c r="I2" s="277"/>
      <c r="J2" s="277"/>
      <c r="K2" s="278"/>
      <c r="L2" s="96"/>
    </row>
    <row r="3" spans="1:68" ht="37.5" customHeight="1" thickBot="1" x14ac:dyDescent="0.35">
      <c r="A3" s="255" t="s">
        <v>60</v>
      </c>
      <c r="B3" s="256"/>
      <c r="C3" s="143"/>
      <c r="D3" s="143"/>
      <c r="E3" s="144"/>
      <c r="F3" s="144"/>
      <c r="G3" s="172"/>
      <c r="H3" s="172"/>
      <c r="I3" s="143"/>
      <c r="J3" s="143"/>
      <c r="K3" s="145"/>
    </row>
    <row r="4" spans="1:68" ht="18" x14ac:dyDescent="0.3">
      <c r="A4" s="257" t="s">
        <v>61</v>
      </c>
      <c r="B4" s="258"/>
      <c r="C4" s="249" t="s">
        <v>62</v>
      </c>
      <c r="D4" s="249"/>
      <c r="E4" s="249"/>
      <c r="F4" s="249"/>
      <c r="G4" s="249"/>
      <c r="H4" s="250"/>
      <c r="I4" s="248" t="s">
        <v>63</v>
      </c>
      <c r="J4" s="249"/>
      <c r="K4" s="249"/>
      <c r="L4" s="249"/>
      <c r="M4" s="249"/>
      <c r="N4" s="250"/>
      <c r="O4" s="248" t="s">
        <v>64</v>
      </c>
      <c r="P4" s="249"/>
      <c r="Q4" s="249"/>
      <c r="R4" s="249"/>
      <c r="S4" s="249"/>
      <c r="T4" s="250"/>
      <c r="U4" s="248" t="s">
        <v>65</v>
      </c>
      <c r="V4" s="249"/>
      <c r="W4" s="249"/>
      <c r="X4" s="249"/>
      <c r="Y4" s="249"/>
      <c r="Z4" s="250"/>
      <c r="AA4" s="248" t="s">
        <v>66</v>
      </c>
      <c r="AB4" s="249"/>
      <c r="AC4" s="266"/>
      <c r="AD4" s="249"/>
      <c r="AE4" s="249"/>
      <c r="AF4" s="250"/>
      <c r="AG4" s="248" t="s">
        <v>67</v>
      </c>
      <c r="AH4" s="249"/>
      <c r="AI4" s="249"/>
      <c r="AJ4" s="249"/>
      <c r="AK4" s="249"/>
      <c r="AL4" s="250"/>
      <c r="AM4" s="248" t="s">
        <v>68</v>
      </c>
      <c r="AN4" s="249"/>
      <c r="AO4" s="249"/>
      <c r="AP4" s="249"/>
      <c r="AQ4" s="249"/>
      <c r="AR4" s="250"/>
      <c r="AS4" s="248" t="s">
        <v>69</v>
      </c>
      <c r="AT4" s="249"/>
      <c r="AU4" s="249"/>
      <c r="AV4" s="249"/>
      <c r="AW4" s="249"/>
      <c r="AX4" s="250"/>
      <c r="AY4" s="248" t="s">
        <v>70</v>
      </c>
      <c r="AZ4" s="249"/>
      <c r="BA4" s="249"/>
      <c r="BB4" s="249"/>
      <c r="BC4" s="249"/>
      <c r="BD4" s="250"/>
      <c r="BE4" s="248" t="s">
        <v>71</v>
      </c>
      <c r="BF4" s="249"/>
      <c r="BG4" s="249"/>
      <c r="BH4" s="249"/>
      <c r="BI4" s="249"/>
      <c r="BJ4" s="250"/>
      <c r="BK4" s="248" t="s">
        <v>72</v>
      </c>
      <c r="BL4" s="249"/>
      <c r="BM4" s="249"/>
      <c r="BN4" s="249"/>
      <c r="BO4" s="249"/>
      <c r="BP4" s="250"/>
    </row>
    <row r="5" spans="1:68" ht="30.6" customHeight="1" x14ac:dyDescent="0.3">
      <c r="A5" s="259" t="s">
        <v>73</v>
      </c>
      <c r="B5" s="262" t="s">
        <v>74</v>
      </c>
      <c r="C5" s="264" t="s">
        <v>75</v>
      </c>
      <c r="D5" s="264"/>
      <c r="E5" s="25">
        <f>E6+E7</f>
        <v>1740.5748800000001</v>
      </c>
      <c r="F5" s="20"/>
      <c r="G5" s="173"/>
      <c r="H5" s="174"/>
      <c r="I5" s="265" t="str">
        <f>C5</f>
        <v xml:space="preserve">CONSTRUCTED NETWORK (km): </v>
      </c>
      <c r="J5" s="264"/>
      <c r="K5" s="25">
        <f>K6+K7</f>
        <v>1346.8590300000003</v>
      </c>
      <c r="L5" s="38"/>
      <c r="M5" s="20"/>
      <c r="N5" s="35"/>
      <c r="O5" s="265" t="str">
        <f>I5</f>
        <v xml:space="preserve">CONSTRUCTED NETWORK (km): </v>
      </c>
      <c r="P5" s="264"/>
      <c r="Q5" s="25">
        <f>Q6+Q7</f>
        <v>4119</v>
      </c>
      <c r="R5" s="38"/>
      <c r="S5" s="173"/>
      <c r="T5" s="174"/>
      <c r="U5" s="265" t="str">
        <f>O5</f>
        <v xml:space="preserve">CONSTRUCTED NETWORK (km): </v>
      </c>
      <c r="V5" s="264"/>
      <c r="W5" s="25">
        <f>W6+W7</f>
        <v>365.45600000000002</v>
      </c>
      <c r="X5" s="38"/>
      <c r="Y5" s="173"/>
      <c r="Z5" s="174"/>
      <c r="AA5" s="265" t="str">
        <f>U5</f>
        <v xml:space="preserve">CONSTRUCTED NETWORK (km): </v>
      </c>
      <c r="AB5" s="264"/>
      <c r="AC5" s="163">
        <f>AC6+AC7</f>
        <v>221.90100000000001</v>
      </c>
      <c r="AD5" s="38"/>
      <c r="AE5" s="173"/>
      <c r="AF5" s="174"/>
      <c r="AG5" s="265" t="str">
        <f>AA5</f>
        <v xml:space="preserve">CONSTRUCTED NETWORK (km): </v>
      </c>
      <c r="AH5" s="264"/>
      <c r="AI5" s="25">
        <f>AI6+AI7</f>
        <v>297.76800000000003</v>
      </c>
      <c r="AJ5" s="38"/>
      <c r="AK5" s="173"/>
      <c r="AL5" s="174"/>
      <c r="AM5" s="265" t="str">
        <f>AG5</f>
        <v xml:space="preserve">CONSTRUCTED NETWORK (km): </v>
      </c>
      <c r="AN5" s="264"/>
      <c r="AO5" s="25">
        <f>AO6+AO7</f>
        <v>0</v>
      </c>
      <c r="AP5" s="38"/>
      <c r="AQ5" s="173"/>
      <c r="AR5" s="174"/>
      <c r="AS5" s="265" t="str">
        <f>AM5</f>
        <v xml:space="preserve">CONSTRUCTED NETWORK (km): </v>
      </c>
      <c r="AT5" s="264"/>
      <c r="AU5" s="25">
        <f>AU6+AU7</f>
        <v>0</v>
      </c>
      <c r="AV5" s="38"/>
      <c r="AW5" s="173"/>
      <c r="AX5" s="174"/>
      <c r="AY5" s="265" t="str">
        <f>AS5</f>
        <v xml:space="preserve">CONSTRUCTED NETWORK (km): </v>
      </c>
      <c r="AZ5" s="264"/>
      <c r="BA5" s="25">
        <f>BA6+BA7</f>
        <v>0</v>
      </c>
      <c r="BB5" s="38"/>
      <c r="BC5" s="173"/>
      <c r="BD5" s="174"/>
      <c r="BE5" s="265" t="str">
        <f>AY5</f>
        <v xml:space="preserve">CONSTRUCTED NETWORK (km): </v>
      </c>
      <c r="BF5" s="264"/>
      <c r="BG5" s="25">
        <f>BG6+BG7</f>
        <v>6.8680000000000003</v>
      </c>
      <c r="BH5" s="38"/>
      <c r="BI5" s="173"/>
      <c r="BJ5" s="174"/>
      <c r="BK5" s="265" t="str">
        <f>BE5</f>
        <v xml:space="preserve">CONSTRUCTED NETWORK (km): </v>
      </c>
      <c r="BL5" s="264"/>
      <c r="BM5" s="199">
        <f>E5+K5+Q5+W5+AC5+AI5+AO5+AU5+BA5+BG5</f>
        <v>8098.426910000001</v>
      </c>
      <c r="BN5" s="200"/>
      <c r="BO5" s="173"/>
      <c r="BP5" s="174"/>
    </row>
    <row r="6" spans="1:68" ht="18.75" customHeight="1" x14ac:dyDescent="0.3">
      <c r="A6" s="260"/>
      <c r="B6" s="263"/>
      <c r="C6" s="267" t="s">
        <v>18</v>
      </c>
      <c r="D6" s="268"/>
      <c r="E6" s="22">
        <v>191.64953000000003</v>
      </c>
      <c r="F6" s="22"/>
      <c r="G6" s="175"/>
      <c r="H6" s="176"/>
      <c r="I6" s="269" t="s">
        <v>18</v>
      </c>
      <c r="J6" s="268"/>
      <c r="K6" s="22">
        <v>124.65163</v>
      </c>
      <c r="L6" s="22"/>
      <c r="M6" s="22"/>
      <c r="N6" s="36"/>
      <c r="O6" s="269" t="s">
        <v>18</v>
      </c>
      <c r="P6" s="268"/>
      <c r="Q6" s="22">
        <v>345</v>
      </c>
      <c r="R6" s="22"/>
      <c r="S6" s="175"/>
      <c r="T6" s="176"/>
      <c r="U6" s="269" t="s">
        <v>18</v>
      </c>
      <c r="V6" s="268"/>
      <c r="W6" s="166">
        <v>128.96899999999999</v>
      </c>
      <c r="X6" s="22"/>
      <c r="Y6" s="175"/>
      <c r="Z6" s="176"/>
      <c r="AA6" s="269" t="s">
        <v>18</v>
      </c>
      <c r="AB6" s="268"/>
      <c r="AC6" s="166">
        <v>83.628</v>
      </c>
      <c r="AD6" s="22"/>
      <c r="AE6" s="175"/>
      <c r="AF6" s="176"/>
      <c r="AG6" s="269" t="s">
        <v>18</v>
      </c>
      <c r="AH6" s="268"/>
      <c r="AI6" s="166">
        <v>126.392</v>
      </c>
      <c r="AJ6" s="22"/>
      <c r="AK6" s="175"/>
      <c r="AL6" s="176"/>
      <c r="AM6" s="265" t="s">
        <v>18</v>
      </c>
      <c r="AN6" s="264"/>
      <c r="AO6" s="22">
        <v>0</v>
      </c>
      <c r="AP6" s="22"/>
      <c r="AQ6" s="175"/>
      <c r="AR6" s="176"/>
      <c r="AS6" s="265" t="s">
        <v>18</v>
      </c>
      <c r="AT6" s="264"/>
      <c r="AU6" s="22">
        <v>0</v>
      </c>
      <c r="AV6" s="22"/>
      <c r="AW6" s="175"/>
      <c r="AX6" s="176"/>
      <c r="AY6" s="265" t="s">
        <v>18</v>
      </c>
      <c r="AZ6" s="264"/>
      <c r="BA6" s="22">
        <v>0</v>
      </c>
      <c r="BB6" s="22"/>
      <c r="BC6" s="175"/>
      <c r="BD6" s="176"/>
      <c r="BE6" s="269" t="s">
        <v>18</v>
      </c>
      <c r="BF6" s="268"/>
      <c r="BG6" s="166">
        <v>6.8680000000000003</v>
      </c>
      <c r="BH6" s="22"/>
      <c r="BI6" s="175"/>
      <c r="BJ6" s="176"/>
      <c r="BK6" s="265" t="s">
        <v>18</v>
      </c>
      <c r="BL6" s="264"/>
      <c r="BM6" s="199">
        <f>E6+K6+Q6+W6+AC6+AI6+AO6+AU6+BA6+BG6</f>
        <v>1007.1581600000001</v>
      </c>
      <c r="BN6" s="201"/>
      <c r="BO6" s="175"/>
      <c r="BP6" s="176"/>
    </row>
    <row r="7" spans="1:68" ht="16.2" customHeight="1" thickBot="1" x14ac:dyDescent="0.35">
      <c r="A7" s="260"/>
      <c r="B7" s="263"/>
      <c r="C7" s="272" t="s">
        <v>19</v>
      </c>
      <c r="D7" s="271"/>
      <c r="E7" s="25">
        <v>1548.9253500000002</v>
      </c>
      <c r="F7" s="25"/>
      <c r="G7" s="177"/>
      <c r="H7" s="178"/>
      <c r="I7" s="270" t="s">
        <v>19</v>
      </c>
      <c r="J7" s="271"/>
      <c r="K7" s="25">
        <v>1222.2074000000002</v>
      </c>
      <c r="L7" s="25"/>
      <c r="M7" s="25"/>
      <c r="N7" s="48"/>
      <c r="O7" s="270" t="s">
        <v>19</v>
      </c>
      <c r="P7" s="271"/>
      <c r="Q7" s="25">
        <v>3774</v>
      </c>
      <c r="R7" s="25"/>
      <c r="S7" s="177"/>
      <c r="T7" s="178"/>
      <c r="U7" s="270" t="s">
        <v>19</v>
      </c>
      <c r="V7" s="271"/>
      <c r="W7" s="162">
        <v>236.48699999999999</v>
      </c>
      <c r="X7" s="25"/>
      <c r="Y7" s="177"/>
      <c r="Z7" s="178"/>
      <c r="AA7" s="270" t="s">
        <v>19</v>
      </c>
      <c r="AB7" s="271"/>
      <c r="AC7" s="162">
        <v>138.273</v>
      </c>
      <c r="AD7" s="25"/>
      <c r="AE7" s="177"/>
      <c r="AF7" s="178"/>
      <c r="AG7" s="270" t="s">
        <v>19</v>
      </c>
      <c r="AH7" s="271"/>
      <c r="AI7" s="162">
        <v>171.376</v>
      </c>
      <c r="AJ7" s="25"/>
      <c r="AK7" s="177"/>
      <c r="AL7" s="178"/>
      <c r="AM7" s="273" t="s">
        <v>19</v>
      </c>
      <c r="AN7" s="274"/>
      <c r="AO7" s="25">
        <v>0</v>
      </c>
      <c r="AP7" s="25"/>
      <c r="AQ7" s="177"/>
      <c r="AR7" s="178"/>
      <c r="AS7" s="273" t="s">
        <v>19</v>
      </c>
      <c r="AT7" s="274"/>
      <c r="AU7" s="25">
        <v>0</v>
      </c>
      <c r="AV7" s="25"/>
      <c r="AW7" s="177"/>
      <c r="AX7" s="178"/>
      <c r="AY7" s="273" t="s">
        <v>19</v>
      </c>
      <c r="AZ7" s="274"/>
      <c r="BA7" s="25">
        <v>0</v>
      </c>
      <c r="BB7" s="25"/>
      <c r="BC7" s="177"/>
      <c r="BD7" s="178"/>
      <c r="BE7" s="270" t="s">
        <v>19</v>
      </c>
      <c r="BF7" s="271"/>
      <c r="BG7" s="162">
        <v>0</v>
      </c>
      <c r="BH7" s="25"/>
      <c r="BI7" s="177"/>
      <c r="BJ7" s="178"/>
      <c r="BK7" s="273" t="s">
        <v>19</v>
      </c>
      <c r="BL7" s="274"/>
      <c r="BM7" s="199">
        <f>E7+K7+Q7+W7+AC7+AI7+AO7+AU7+BA7+BG7</f>
        <v>7091.2687500000011</v>
      </c>
      <c r="BN7" s="199"/>
      <c r="BO7" s="177"/>
      <c r="BP7" s="178"/>
    </row>
    <row r="8" spans="1:68" s="7" customFormat="1" ht="94.5" customHeight="1" thickBot="1" x14ac:dyDescent="0.35">
      <c r="A8" s="261"/>
      <c r="B8" s="279"/>
      <c r="C8" s="76" t="s">
        <v>76</v>
      </c>
      <c r="D8" s="77" t="s">
        <v>77</v>
      </c>
      <c r="E8" s="169" t="s">
        <v>78</v>
      </c>
      <c r="F8" s="78" t="s">
        <v>79</v>
      </c>
      <c r="G8" s="179" t="s">
        <v>80</v>
      </c>
      <c r="H8" s="180" t="s">
        <v>81</v>
      </c>
      <c r="I8" s="76" t="str">
        <f>C8</f>
        <v>ACTIVATED CUSTOMERS WITH EXCLUSIVE REPRESENTATION</v>
      </c>
      <c r="J8" s="77" t="str">
        <f t="shared" ref="J8:BP8" si="0">D8</f>
        <v>ACTIVATED CUSTOMERS WITH NON EXCLUSIVE REPRESENTATION</v>
      </c>
      <c r="K8" s="78" t="str">
        <f t="shared" si="0"/>
        <v>MONTHLY ALLOCATED GAS QUANTITIES (KWh)</v>
      </c>
      <c r="L8" s="78" t="str">
        <f t="shared" si="0"/>
        <v>AVERAGE MONTHLY CONSUMPTION (KWh)</v>
      </c>
      <c r="M8" s="79" t="str">
        <f t="shared" si="0"/>
        <v>MONTHLY BASIC ACTIVITY (INVOICED  €)</v>
      </c>
      <c r="N8" s="80" t="str">
        <f t="shared" si="0"/>
        <v>MONTHLY BASIC ACTIVITY per PoD (INVOICED €)</v>
      </c>
      <c r="O8" s="76" t="str">
        <f t="shared" si="0"/>
        <v>ACTIVATED CUSTOMERS WITH EXCLUSIVE REPRESENTATION</v>
      </c>
      <c r="P8" s="77" t="str">
        <f t="shared" si="0"/>
        <v>ACTIVATED CUSTOMERS WITH NON EXCLUSIVE REPRESENTATION</v>
      </c>
      <c r="Q8" s="78" t="str">
        <f t="shared" si="0"/>
        <v>MONTHLY ALLOCATED GAS QUANTITIES (KWh)</v>
      </c>
      <c r="R8" s="78" t="str">
        <f t="shared" si="0"/>
        <v>AVERAGE MONTHLY CONSUMPTION (KWh)</v>
      </c>
      <c r="S8" s="179" t="str">
        <f t="shared" si="0"/>
        <v>MONTHLY BASIC ACTIVITY (INVOICED  €)</v>
      </c>
      <c r="T8" s="180" t="str">
        <f t="shared" si="0"/>
        <v>MONTHLY BASIC ACTIVITY per PoD (INVOICED €)</v>
      </c>
      <c r="U8" s="76" t="str">
        <f t="shared" si="0"/>
        <v>ACTIVATED CUSTOMERS WITH EXCLUSIVE REPRESENTATION</v>
      </c>
      <c r="V8" s="77" t="str">
        <f t="shared" si="0"/>
        <v>ACTIVATED CUSTOMERS WITH NON EXCLUSIVE REPRESENTATION</v>
      </c>
      <c r="W8" s="170" t="str">
        <f t="shared" si="0"/>
        <v>MONTHLY ALLOCATED GAS QUANTITIES (KWh)</v>
      </c>
      <c r="X8" s="170" t="str">
        <f t="shared" si="0"/>
        <v>AVERAGE MONTHLY CONSUMPTION (KWh)</v>
      </c>
      <c r="Y8" s="179" t="str">
        <f t="shared" si="0"/>
        <v>MONTHLY BASIC ACTIVITY (INVOICED  €)</v>
      </c>
      <c r="Z8" s="180" t="str">
        <f t="shared" si="0"/>
        <v>MONTHLY BASIC ACTIVITY per PoD (INVOICED €)</v>
      </c>
      <c r="AA8" s="76" t="str">
        <f t="shared" si="0"/>
        <v>ACTIVATED CUSTOMERS WITH EXCLUSIVE REPRESENTATION</v>
      </c>
      <c r="AB8" s="77" t="str">
        <f t="shared" si="0"/>
        <v>ACTIVATED CUSTOMERS WITH NON EXCLUSIVE REPRESENTATION</v>
      </c>
      <c r="AC8" s="78" t="str">
        <f t="shared" si="0"/>
        <v>MONTHLY ALLOCATED GAS QUANTITIES (KWh)</v>
      </c>
      <c r="AD8" s="78" t="str">
        <f t="shared" si="0"/>
        <v>AVERAGE MONTHLY CONSUMPTION (KWh)</v>
      </c>
      <c r="AE8" s="179" t="str">
        <f t="shared" si="0"/>
        <v>MONTHLY BASIC ACTIVITY (INVOICED  €)</v>
      </c>
      <c r="AF8" s="180" t="str">
        <f t="shared" si="0"/>
        <v>MONTHLY BASIC ACTIVITY per PoD (INVOICED €)</v>
      </c>
      <c r="AG8" s="76" t="str">
        <f t="shared" si="0"/>
        <v>ACTIVATED CUSTOMERS WITH EXCLUSIVE REPRESENTATION</v>
      </c>
      <c r="AH8" s="77" t="str">
        <f t="shared" si="0"/>
        <v>ACTIVATED CUSTOMERS WITH NON EXCLUSIVE REPRESENTATION</v>
      </c>
      <c r="AI8" s="78" t="str">
        <f t="shared" si="0"/>
        <v>MONTHLY ALLOCATED GAS QUANTITIES (KWh)</v>
      </c>
      <c r="AJ8" s="78" t="str">
        <f t="shared" si="0"/>
        <v>AVERAGE MONTHLY CONSUMPTION (KWh)</v>
      </c>
      <c r="AK8" s="179" t="str">
        <f t="shared" si="0"/>
        <v>MONTHLY BASIC ACTIVITY (INVOICED  €)</v>
      </c>
      <c r="AL8" s="180" t="str">
        <f t="shared" si="0"/>
        <v>MONTHLY BASIC ACTIVITY per PoD (INVOICED €)</v>
      </c>
      <c r="AM8" s="76" t="str">
        <f t="shared" si="0"/>
        <v>ACTIVATED CUSTOMERS WITH EXCLUSIVE REPRESENTATION</v>
      </c>
      <c r="AN8" s="77" t="str">
        <f t="shared" si="0"/>
        <v>ACTIVATED CUSTOMERS WITH NON EXCLUSIVE REPRESENTATION</v>
      </c>
      <c r="AO8" s="78" t="str">
        <f t="shared" si="0"/>
        <v>MONTHLY ALLOCATED GAS QUANTITIES (KWh)</v>
      </c>
      <c r="AP8" s="78" t="str">
        <f t="shared" si="0"/>
        <v>AVERAGE MONTHLY CONSUMPTION (KWh)</v>
      </c>
      <c r="AQ8" s="179" t="str">
        <f t="shared" si="0"/>
        <v>MONTHLY BASIC ACTIVITY (INVOICED  €)</v>
      </c>
      <c r="AR8" s="180" t="str">
        <f t="shared" si="0"/>
        <v>MONTHLY BASIC ACTIVITY per PoD (INVOICED €)</v>
      </c>
      <c r="AS8" s="76" t="str">
        <f t="shared" si="0"/>
        <v>ACTIVATED CUSTOMERS WITH EXCLUSIVE REPRESENTATION</v>
      </c>
      <c r="AT8" s="77" t="str">
        <f t="shared" si="0"/>
        <v>ACTIVATED CUSTOMERS WITH NON EXCLUSIVE REPRESENTATION</v>
      </c>
      <c r="AU8" s="78" t="str">
        <f t="shared" si="0"/>
        <v>MONTHLY ALLOCATED GAS QUANTITIES (KWh)</v>
      </c>
      <c r="AV8" s="78" t="str">
        <f t="shared" si="0"/>
        <v>AVERAGE MONTHLY CONSUMPTION (KWh)</v>
      </c>
      <c r="AW8" s="179" t="str">
        <f t="shared" si="0"/>
        <v>MONTHLY BASIC ACTIVITY (INVOICED  €)</v>
      </c>
      <c r="AX8" s="180" t="str">
        <f t="shared" si="0"/>
        <v>MONTHLY BASIC ACTIVITY per PoD (INVOICED €)</v>
      </c>
      <c r="AY8" s="76" t="str">
        <f t="shared" si="0"/>
        <v>ACTIVATED CUSTOMERS WITH EXCLUSIVE REPRESENTATION</v>
      </c>
      <c r="AZ8" s="77" t="str">
        <f t="shared" si="0"/>
        <v>ACTIVATED CUSTOMERS WITH NON EXCLUSIVE REPRESENTATION</v>
      </c>
      <c r="BA8" s="78" t="str">
        <f t="shared" si="0"/>
        <v>MONTHLY ALLOCATED GAS QUANTITIES (KWh)</v>
      </c>
      <c r="BB8" s="78" t="str">
        <f t="shared" si="0"/>
        <v>AVERAGE MONTHLY CONSUMPTION (KWh)</v>
      </c>
      <c r="BC8" s="179" t="str">
        <f t="shared" si="0"/>
        <v>MONTHLY BASIC ACTIVITY (INVOICED  €)</v>
      </c>
      <c r="BD8" s="180" t="str">
        <f t="shared" si="0"/>
        <v>MONTHLY BASIC ACTIVITY per PoD (INVOICED €)</v>
      </c>
      <c r="BE8" s="76" t="str">
        <f t="shared" si="0"/>
        <v>ACTIVATED CUSTOMERS WITH EXCLUSIVE REPRESENTATION</v>
      </c>
      <c r="BF8" s="77" t="str">
        <f t="shared" si="0"/>
        <v>ACTIVATED CUSTOMERS WITH NON EXCLUSIVE REPRESENTATION</v>
      </c>
      <c r="BG8" s="78" t="str">
        <f t="shared" si="0"/>
        <v>MONTHLY ALLOCATED GAS QUANTITIES (KWh)</v>
      </c>
      <c r="BH8" s="78" t="str">
        <f t="shared" si="0"/>
        <v>AVERAGE MONTHLY CONSUMPTION (KWh)</v>
      </c>
      <c r="BI8" s="179" t="str">
        <f t="shared" si="0"/>
        <v>MONTHLY BASIC ACTIVITY (INVOICED  €)</v>
      </c>
      <c r="BJ8" s="180" t="str">
        <f t="shared" si="0"/>
        <v>MONTHLY BASIC ACTIVITY per PoD (INVOICED €)</v>
      </c>
      <c r="BK8" s="76" t="str">
        <f t="shared" si="0"/>
        <v>ACTIVATED CUSTOMERS WITH EXCLUSIVE REPRESENTATION</v>
      </c>
      <c r="BL8" s="77" t="str">
        <f t="shared" si="0"/>
        <v>ACTIVATED CUSTOMERS WITH NON EXCLUSIVE REPRESENTATION</v>
      </c>
      <c r="BM8" s="170" t="str">
        <f t="shared" si="0"/>
        <v>MONTHLY ALLOCATED GAS QUANTITIES (KWh)</v>
      </c>
      <c r="BN8" s="170" t="str">
        <f t="shared" si="0"/>
        <v>AVERAGE MONTHLY CONSUMPTION (KWh)</v>
      </c>
      <c r="BO8" s="179" t="str">
        <f t="shared" si="0"/>
        <v>MONTHLY BASIC ACTIVITY (INVOICED  €)</v>
      </c>
      <c r="BP8" s="180" t="str">
        <f t="shared" si="0"/>
        <v>MONTHLY BASIC ACTIVITY per PoD (INVOICED €)</v>
      </c>
    </row>
    <row r="9" spans="1:68" s="8" customFormat="1" ht="36" customHeight="1" x14ac:dyDescent="0.3">
      <c r="A9" s="153">
        <v>1</v>
      </c>
      <c r="B9" s="141" t="s">
        <v>82</v>
      </c>
      <c r="C9" s="121">
        <f>SUM(C10:C14)</f>
        <v>0</v>
      </c>
      <c r="D9" s="74">
        <f>SUM(D10:D14)</f>
        <v>0</v>
      </c>
      <c r="E9" s="74">
        <f>SUM(E10:E13)</f>
        <v>0</v>
      </c>
      <c r="F9" s="74">
        <f>IFERROR(E9/(C9+D9),0)</f>
        <v>0</v>
      </c>
      <c r="G9" s="181">
        <f>SUM(G10:G14)</f>
        <v>0</v>
      </c>
      <c r="H9" s="182">
        <f>IFERROR(G9/(C9+D9),0)</f>
        <v>0</v>
      </c>
      <c r="I9" s="121">
        <f>SUM(I10:I14)</f>
        <v>0</v>
      </c>
      <c r="J9" s="74">
        <f>SUM(J10:J14)</f>
        <v>0</v>
      </c>
      <c r="K9" s="74">
        <f>SUM(K10:K13)</f>
        <v>0</v>
      </c>
      <c r="L9" s="74">
        <f>IFERROR(K9/(I9+J9),0)</f>
        <v>0</v>
      </c>
      <c r="M9" s="82">
        <f>SUM(M10:M14)</f>
        <v>0</v>
      </c>
      <c r="N9" s="37">
        <f>IFERROR(M9/(I9+J9),0)</f>
        <v>0</v>
      </c>
      <c r="O9" s="121">
        <f>SUM(O10:O14)</f>
        <v>0</v>
      </c>
      <c r="P9" s="74">
        <f>SUM(P10:P14)</f>
        <v>0</v>
      </c>
      <c r="Q9" s="74">
        <f>SUM(Q10:Q14)</f>
        <v>0</v>
      </c>
      <c r="R9" s="74">
        <f>IFERROR(Q9/(O9+P9),0)</f>
        <v>0</v>
      </c>
      <c r="S9" s="181">
        <f>SUM(S10:S14)</f>
        <v>0</v>
      </c>
      <c r="T9" s="182">
        <f>IFERROR(S9/(O9+P9),0)</f>
        <v>0</v>
      </c>
      <c r="U9" s="121">
        <f>SUM(U10:U14)</f>
        <v>1</v>
      </c>
      <c r="V9" s="74">
        <f>SUM(V10:V14)</f>
        <v>0</v>
      </c>
      <c r="W9" s="74">
        <f>SUM(W10:W13)</f>
        <v>5765476</v>
      </c>
      <c r="X9" s="74">
        <f>IFERROR(W9/(U9+V9),0)</f>
        <v>5765476</v>
      </c>
      <c r="Y9" s="181">
        <f>SUM(Y10:Y14)</f>
        <v>11477.02</v>
      </c>
      <c r="Z9" s="182">
        <f>IFERROR(Y9/(U9+V9),0)</f>
        <v>11477.02</v>
      </c>
      <c r="AA9" s="121">
        <f>SUM(AA10:AA14)</f>
        <v>0</v>
      </c>
      <c r="AB9" s="74">
        <f>SUM(AB10:AB14)</f>
        <v>0</v>
      </c>
      <c r="AC9" s="74">
        <f>SUM(AC10:AC13)</f>
        <v>0</v>
      </c>
      <c r="AD9" s="74">
        <f>IFERROR(AC9/(AA9+AB9),0)</f>
        <v>0</v>
      </c>
      <c r="AE9" s="181">
        <f>SUM(AE10:AE14)</f>
        <v>0</v>
      </c>
      <c r="AF9" s="182">
        <f>IFERROR(AE9/(AA9+AB9),0)</f>
        <v>0</v>
      </c>
      <c r="AG9" s="121">
        <f>SUM(AG10:AG14)</f>
        <v>0</v>
      </c>
      <c r="AH9" s="74">
        <f>SUM(AH10:AH14)</f>
        <v>0</v>
      </c>
      <c r="AI9" s="74">
        <f>SUM(AI10:AI13)</f>
        <v>0</v>
      </c>
      <c r="AJ9" s="74">
        <f>IFERROR(AI9/(AG9+AH9),0)</f>
        <v>0</v>
      </c>
      <c r="AK9" s="181">
        <f>SUM(AK10:AK14)</f>
        <v>0</v>
      </c>
      <c r="AL9" s="182">
        <f>IFERROR(AK9/(AG9+AH9),0)</f>
        <v>0</v>
      </c>
      <c r="AM9" s="121">
        <f>SUM(AM10:AM14)</f>
        <v>0</v>
      </c>
      <c r="AN9" s="74">
        <f>SUM(AN10:AN14)</f>
        <v>0</v>
      </c>
      <c r="AO9" s="74">
        <f>SUM(AO10:AO13)</f>
        <v>0</v>
      </c>
      <c r="AP9" s="74">
        <f>IFERROR(AO9/(AM9+AN9),0)</f>
        <v>0</v>
      </c>
      <c r="AQ9" s="181">
        <f>SUM(AQ10:AQ14)</f>
        <v>0</v>
      </c>
      <c r="AR9" s="182">
        <f t="shared" ref="AR9:AR72" si="1">IFERROR(AQ9/(AM9+AN9),0)</f>
        <v>0</v>
      </c>
      <c r="AS9" s="121">
        <f>SUM(AS10:AS14)</f>
        <v>0</v>
      </c>
      <c r="AT9" s="74">
        <f>SUM(AT10:AT14)</f>
        <v>0</v>
      </c>
      <c r="AU9" s="74">
        <f>SUM(AU10:AU13)</f>
        <v>0</v>
      </c>
      <c r="AV9" s="74">
        <f>IFERROR(AU9/(AS9+AT9),0)</f>
        <v>0</v>
      </c>
      <c r="AW9" s="181">
        <f>SUM(AW10:AW14)</f>
        <v>0</v>
      </c>
      <c r="AX9" s="182">
        <f>IFERROR(AW9/(AS9+AT9),0)</f>
        <v>0</v>
      </c>
      <c r="AY9" s="121">
        <f>SUM(AY10:AY14)</f>
        <v>0</v>
      </c>
      <c r="AZ9" s="74">
        <f>SUM(AZ10:AZ14)</f>
        <v>0</v>
      </c>
      <c r="BA9" s="74">
        <f>SUM(BA10:BA13)</f>
        <v>0</v>
      </c>
      <c r="BB9" s="74">
        <f>IFERROR(BA9/(AY9+AZ9),0)</f>
        <v>0</v>
      </c>
      <c r="BC9" s="181">
        <f>SUM(BC10:BC14)</f>
        <v>0</v>
      </c>
      <c r="BD9" s="182">
        <f>IFERROR(BC9/(AY9+AZ9),0)</f>
        <v>0</v>
      </c>
      <c r="BE9" s="121">
        <f>SUM(BE10:BE14)</f>
        <v>0</v>
      </c>
      <c r="BF9" s="74">
        <f>SUM(BF10:BF14)</f>
        <v>0</v>
      </c>
      <c r="BG9" s="74">
        <f>SUM(BG10:BG13)</f>
        <v>0</v>
      </c>
      <c r="BH9" s="74">
        <f>IFERROR(BG9/(BE9+BF9),0)</f>
        <v>0</v>
      </c>
      <c r="BI9" s="181">
        <f>SUM(BI10:BI14)</f>
        <v>0</v>
      </c>
      <c r="BJ9" s="182">
        <f>IFERROR(BI9/(BE9+BF9),0)</f>
        <v>0</v>
      </c>
      <c r="BK9" s="121">
        <f>SUM(BK10:BK14)</f>
        <v>1</v>
      </c>
      <c r="BL9" s="74">
        <f>SUM(BL10:BL14)</f>
        <v>0</v>
      </c>
      <c r="BM9" s="74">
        <f>SUM(BM10:BM13)</f>
        <v>5765476</v>
      </c>
      <c r="BN9" s="74">
        <f>IFERROR(BM9/(BK9+BL9),0)</f>
        <v>5765476</v>
      </c>
      <c r="BO9" s="181">
        <f>SUM(BO10:BO14)</f>
        <v>11477.02</v>
      </c>
      <c r="BP9" s="182">
        <f>IFERROR(BO9/(BK9+BL9),0)</f>
        <v>11477.02</v>
      </c>
    </row>
    <row r="10" spans="1:68" s="11" customFormat="1" ht="19.5" customHeight="1" outlineLevel="1" x14ac:dyDescent="0.3">
      <c r="A10" s="154"/>
      <c r="B10" s="167" t="s">
        <v>83</v>
      </c>
      <c r="C10" s="39"/>
      <c r="D10" s="10"/>
      <c r="E10" s="10"/>
      <c r="F10" s="10">
        <f>IFERROR(E10/(C10+D10),0)</f>
        <v>0</v>
      </c>
      <c r="G10" s="183"/>
      <c r="H10" s="184">
        <f>IFERROR(G10/(C10+D10),0)</f>
        <v>0</v>
      </c>
      <c r="I10" s="39"/>
      <c r="J10" s="10"/>
      <c r="K10" s="10"/>
      <c r="L10" s="10">
        <f>IFERROR(K10/(I10+J10),0)</f>
        <v>0</v>
      </c>
      <c r="M10" s="30"/>
      <c r="N10" s="83">
        <f>IFERROR(M10/(I10+J10),0)</f>
        <v>0</v>
      </c>
      <c r="O10" s="39"/>
      <c r="P10" s="10"/>
      <c r="Q10" s="10"/>
      <c r="R10" s="10">
        <f>IFERROR(Q10/(O10+P10),0)</f>
        <v>0</v>
      </c>
      <c r="S10" s="183"/>
      <c r="T10" s="184">
        <f>IFERROR(S10/(O10+P10),0)</f>
        <v>0</v>
      </c>
      <c r="U10" s="39"/>
      <c r="V10" s="10"/>
      <c r="W10" s="10"/>
      <c r="X10" s="10">
        <f>IFERROR(W10/(U10+V10),0)</f>
        <v>0</v>
      </c>
      <c r="Y10" s="183"/>
      <c r="Z10" s="184">
        <f>IFERROR(Y10/(U10+V10),0)</f>
        <v>0</v>
      </c>
      <c r="AA10" s="39"/>
      <c r="AB10" s="10"/>
      <c r="AC10" s="10"/>
      <c r="AD10" s="10">
        <f>IFERROR(AC10/(AA10+AB10),0)</f>
        <v>0</v>
      </c>
      <c r="AE10" s="183"/>
      <c r="AF10" s="184">
        <f>IFERROR(AE10/(AA10+AB10),0)</f>
        <v>0</v>
      </c>
      <c r="AG10" s="39"/>
      <c r="AH10" s="10"/>
      <c r="AI10" s="10"/>
      <c r="AJ10" s="10">
        <f>IFERROR(AI10/(AG10+AH10),0)</f>
        <v>0</v>
      </c>
      <c r="AK10" s="183"/>
      <c r="AL10" s="184">
        <f>IFERROR(AK10/(AG10+AH10),0)</f>
        <v>0</v>
      </c>
      <c r="AM10" s="39"/>
      <c r="AN10" s="10"/>
      <c r="AO10" s="10"/>
      <c r="AP10" s="10">
        <f>IFERROR(AO10/(AM10+AN10),0)</f>
        <v>0</v>
      </c>
      <c r="AQ10" s="183"/>
      <c r="AR10" s="184">
        <f t="shared" si="1"/>
        <v>0</v>
      </c>
      <c r="AS10" s="39"/>
      <c r="AT10" s="10"/>
      <c r="AU10" s="10"/>
      <c r="AV10" s="10">
        <f>IFERROR(AU10/(AS10+AT10),0)</f>
        <v>0</v>
      </c>
      <c r="AW10" s="183"/>
      <c r="AX10" s="184">
        <f>IFERROR(AW10/(AS10+AT10),0)</f>
        <v>0</v>
      </c>
      <c r="AY10" s="39"/>
      <c r="AZ10" s="10"/>
      <c r="BA10" s="10"/>
      <c r="BB10" s="10">
        <f>IFERROR(BA10/(AY10+AZ10),0)</f>
        <v>0</v>
      </c>
      <c r="BC10" s="183"/>
      <c r="BD10" s="184">
        <f>IFERROR(BC10/(AY10+AZ10),0)</f>
        <v>0</v>
      </c>
      <c r="BE10" s="39"/>
      <c r="BF10" s="10"/>
      <c r="BG10" s="10"/>
      <c r="BH10" s="10">
        <f>IFERROR(BG10/(BE10+BF10),0)</f>
        <v>0</v>
      </c>
      <c r="BI10" s="183"/>
      <c r="BJ10" s="184">
        <f>IFERROR(BI10/(BE10+BF10),0)</f>
        <v>0</v>
      </c>
      <c r="BK10" s="39" cm="1">
        <f t="array" ref="BK10">SUM(_xlfn._xlws.FILTER($C10:$BJ10,$C$8:$BJ$8=BK$8))</f>
        <v>0</v>
      </c>
      <c r="BL10" s="39" cm="1">
        <f t="array" ref="BL10">SUM(_xlfn._xlws.FILTER($C10:$BJ10,$C$8:$BJ$8=BL$8))</f>
        <v>0</v>
      </c>
      <c r="BM10" s="39" cm="1">
        <f t="array" ref="BM10">SUM(_xlfn._xlws.FILTER($C10:$BJ10,$C$8:$BJ$8=BM$8))</f>
        <v>0</v>
      </c>
      <c r="BN10" s="10">
        <f>IFERROR(BM10/(BK10+BL10),0)</f>
        <v>0</v>
      </c>
      <c r="BO10" s="196" cm="1">
        <f t="array" ref="BO10">SUM(_xlfn._xlws.FILTER($C10:$BJ10,$C$8:$BJ$8=BO$8))</f>
        <v>0</v>
      </c>
      <c r="BP10" s="184">
        <f>IFERROR(BO10/(BK10+BL10),0)</f>
        <v>0</v>
      </c>
    </row>
    <row r="11" spans="1:68" s="11" customFormat="1" ht="19.5" customHeight="1" outlineLevel="1" x14ac:dyDescent="0.3">
      <c r="A11" s="154"/>
      <c r="B11" s="167" t="s">
        <v>84</v>
      </c>
      <c r="C11" s="39"/>
      <c r="D11" s="10"/>
      <c r="E11" s="10"/>
      <c r="F11" s="10">
        <f t="shared" ref="F11:F14" si="2">IFERROR(E11/(C11+D11),0)</f>
        <v>0</v>
      </c>
      <c r="G11" s="183"/>
      <c r="H11" s="184">
        <f t="shared" ref="H11:H14" si="3">IFERROR(G11/(C11+D11),0)</f>
        <v>0</v>
      </c>
      <c r="I11" s="39"/>
      <c r="J11" s="10"/>
      <c r="K11" s="10"/>
      <c r="L11" s="10">
        <f t="shared" ref="L11:L13" si="4">IFERROR(K11/(I11+J11),0)</f>
        <v>0</v>
      </c>
      <c r="M11" s="30"/>
      <c r="N11" s="83">
        <f t="shared" ref="N11:N14" si="5">IFERROR(M11/(I11+J11),0)</f>
        <v>0</v>
      </c>
      <c r="O11" s="39"/>
      <c r="P11" s="10"/>
      <c r="Q11" s="10"/>
      <c r="R11" s="10">
        <f t="shared" ref="R11:R13" si="6">IFERROR(Q11/(O11+P11),0)</f>
        <v>0</v>
      </c>
      <c r="S11" s="183"/>
      <c r="T11" s="184">
        <f t="shared" ref="T11:T14" si="7">IFERROR(S11/(O11+P11),0)</f>
        <v>0</v>
      </c>
      <c r="U11" s="39"/>
      <c r="V11" s="10"/>
      <c r="W11" s="10"/>
      <c r="X11" s="10">
        <f t="shared" ref="X11:X13" si="8">IFERROR(W11/(U11+V11),0)</f>
        <v>0</v>
      </c>
      <c r="Y11" s="183"/>
      <c r="Z11" s="184">
        <f t="shared" ref="Z11:Z14" si="9">IFERROR(Y11/(U11+V11),0)</f>
        <v>0</v>
      </c>
      <c r="AA11" s="39"/>
      <c r="AB11" s="10"/>
      <c r="AC11" s="10"/>
      <c r="AD11" s="10">
        <f t="shared" ref="AD11:AD13" si="10">IFERROR(AC11/(AA11+AB11),0)</f>
        <v>0</v>
      </c>
      <c r="AE11" s="183"/>
      <c r="AF11" s="184">
        <f t="shared" ref="AF11:AF13" si="11">IFERROR(AE11/(AA11+AB11),0)</f>
        <v>0</v>
      </c>
      <c r="AG11" s="39"/>
      <c r="AH11" s="10"/>
      <c r="AI11" s="10"/>
      <c r="AJ11" s="10">
        <f t="shared" ref="AJ11:AJ13" si="12">IFERROR(AI11/(AG11+AH11),0)</f>
        <v>0</v>
      </c>
      <c r="AK11" s="183"/>
      <c r="AL11" s="184">
        <f t="shared" ref="AL11:AL14" si="13">IFERROR(AK11/(AG11+AH11),0)</f>
        <v>0</v>
      </c>
      <c r="AM11" s="39"/>
      <c r="AN11" s="10"/>
      <c r="AO11" s="10"/>
      <c r="AP11" s="10">
        <f t="shared" ref="AP11:AP13" si="14">IFERROR(AO11/(AM11+AN11),0)</f>
        <v>0</v>
      </c>
      <c r="AQ11" s="183"/>
      <c r="AR11" s="184">
        <f t="shared" si="1"/>
        <v>0</v>
      </c>
      <c r="AS11" s="39"/>
      <c r="AT11" s="10"/>
      <c r="AU11" s="10"/>
      <c r="AV11" s="10">
        <f t="shared" ref="AV11:AV13" si="15">IFERROR(AU11/(AS11+AT11),0)</f>
        <v>0</v>
      </c>
      <c r="AW11" s="183"/>
      <c r="AX11" s="184">
        <f t="shared" ref="AX11:AX14" si="16">IFERROR(AW11/(AS11+AT11),0)</f>
        <v>0</v>
      </c>
      <c r="AY11" s="39"/>
      <c r="AZ11" s="10"/>
      <c r="BA11" s="10"/>
      <c r="BB11" s="10">
        <f t="shared" ref="BB11:BB13" si="17">IFERROR(BA11/(AY11+AZ11),0)</f>
        <v>0</v>
      </c>
      <c r="BC11" s="183"/>
      <c r="BD11" s="184">
        <f t="shared" ref="BD11:BD14" si="18">IFERROR(BC11/(AY11+AZ11),0)</f>
        <v>0</v>
      </c>
      <c r="BE11" s="39"/>
      <c r="BF11" s="10"/>
      <c r="BG11" s="10"/>
      <c r="BH11" s="10">
        <f t="shared" ref="BH11:BH13" si="19">IFERROR(BG11/(BE11+BF11),0)</f>
        <v>0</v>
      </c>
      <c r="BI11" s="183"/>
      <c r="BJ11" s="184">
        <f t="shared" ref="BJ11:BJ14" si="20">IFERROR(BI11/(BE11+BF11),0)</f>
        <v>0</v>
      </c>
      <c r="BK11" s="39" cm="1">
        <f t="array" ref="BK11">SUM(_xlfn._xlws.FILTER($C11:$BJ11,$C$8:$BJ$8=BK$8))</f>
        <v>0</v>
      </c>
      <c r="BL11" s="39" cm="1">
        <f t="array" ref="BL11">SUM(_xlfn._xlws.FILTER($C11:$BJ11,$C$8:$BJ$8=BL$8))</f>
        <v>0</v>
      </c>
      <c r="BM11" s="39" cm="1">
        <f t="array" ref="BM11">SUM(_xlfn._xlws.FILTER($C11:$BJ11,$C$8:$BJ$8=BM$8))</f>
        <v>0</v>
      </c>
      <c r="BN11" s="10">
        <f t="shared" ref="BN11:BN13" si="21">IFERROR(BM11/(BK11+BL11),0)</f>
        <v>0</v>
      </c>
      <c r="BO11" s="196" cm="1">
        <f t="array" ref="BO11">SUM(_xlfn._xlws.FILTER($C11:$BJ11,$C$8:$BJ$8=BO$8))</f>
        <v>0</v>
      </c>
      <c r="BP11" s="184">
        <f t="shared" ref="BP11:BP14" si="22">IFERROR(BO11/(BK11+BL11),0)</f>
        <v>0</v>
      </c>
    </row>
    <row r="12" spans="1:68" s="11" customFormat="1" ht="19.5" customHeight="1" outlineLevel="1" x14ac:dyDescent="0.3">
      <c r="A12" s="154"/>
      <c r="B12" s="167" t="s">
        <v>29</v>
      </c>
      <c r="C12" s="39"/>
      <c r="D12" s="10"/>
      <c r="E12" s="10"/>
      <c r="F12" s="10">
        <f t="shared" si="2"/>
        <v>0</v>
      </c>
      <c r="G12" s="183"/>
      <c r="H12" s="184">
        <f t="shared" si="3"/>
        <v>0</v>
      </c>
      <c r="I12" s="39"/>
      <c r="J12" s="10"/>
      <c r="K12" s="10"/>
      <c r="L12" s="10">
        <f t="shared" si="4"/>
        <v>0</v>
      </c>
      <c r="M12" s="30"/>
      <c r="N12" s="83">
        <f t="shared" si="5"/>
        <v>0</v>
      </c>
      <c r="O12" s="39"/>
      <c r="P12" s="10"/>
      <c r="Q12" s="10"/>
      <c r="R12" s="10">
        <f t="shared" si="6"/>
        <v>0</v>
      </c>
      <c r="S12" s="183"/>
      <c r="T12" s="184">
        <f t="shared" si="7"/>
        <v>0</v>
      </c>
      <c r="U12" s="39"/>
      <c r="V12" s="10"/>
      <c r="W12" s="10"/>
      <c r="X12" s="10">
        <f t="shared" si="8"/>
        <v>0</v>
      </c>
      <c r="Y12" s="183"/>
      <c r="Z12" s="184">
        <f t="shared" si="9"/>
        <v>0</v>
      </c>
      <c r="AA12" s="39"/>
      <c r="AB12" s="10"/>
      <c r="AC12" s="10"/>
      <c r="AD12" s="10">
        <f t="shared" si="10"/>
        <v>0</v>
      </c>
      <c r="AE12" s="183"/>
      <c r="AF12" s="184">
        <f t="shared" si="11"/>
        <v>0</v>
      </c>
      <c r="AG12" s="39"/>
      <c r="AH12" s="10"/>
      <c r="AI12" s="10"/>
      <c r="AJ12" s="10">
        <f t="shared" si="12"/>
        <v>0</v>
      </c>
      <c r="AK12" s="183"/>
      <c r="AL12" s="184">
        <f t="shared" si="13"/>
        <v>0</v>
      </c>
      <c r="AM12" s="39"/>
      <c r="AN12" s="10"/>
      <c r="AO12" s="10"/>
      <c r="AP12" s="10">
        <f t="shared" si="14"/>
        <v>0</v>
      </c>
      <c r="AQ12" s="183"/>
      <c r="AR12" s="184">
        <f t="shared" si="1"/>
        <v>0</v>
      </c>
      <c r="AS12" s="39"/>
      <c r="AT12" s="10"/>
      <c r="AU12" s="10"/>
      <c r="AV12" s="10">
        <f t="shared" si="15"/>
        <v>0</v>
      </c>
      <c r="AW12" s="183"/>
      <c r="AX12" s="184">
        <f t="shared" si="16"/>
        <v>0</v>
      </c>
      <c r="AY12" s="39"/>
      <c r="AZ12" s="10"/>
      <c r="BA12" s="10"/>
      <c r="BB12" s="10">
        <f t="shared" si="17"/>
        <v>0</v>
      </c>
      <c r="BC12" s="183"/>
      <c r="BD12" s="184">
        <f t="shared" si="18"/>
        <v>0</v>
      </c>
      <c r="BE12" s="39"/>
      <c r="BF12" s="10"/>
      <c r="BG12" s="10"/>
      <c r="BH12" s="10">
        <f t="shared" si="19"/>
        <v>0</v>
      </c>
      <c r="BI12" s="183"/>
      <c r="BJ12" s="184">
        <f t="shared" si="20"/>
        <v>0</v>
      </c>
      <c r="BK12" s="39" cm="1">
        <f t="array" ref="BK12">SUM(_xlfn._xlws.FILTER($C12:$BJ12,$C$8:$BJ$8=BK$8))</f>
        <v>0</v>
      </c>
      <c r="BL12" s="39" cm="1">
        <f t="array" ref="BL12">SUM(_xlfn._xlws.FILTER($C12:$BJ12,$C$8:$BJ$8=BL$8))</f>
        <v>0</v>
      </c>
      <c r="BM12" s="39" cm="1">
        <f t="array" ref="BM12">SUM(_xlfn._xlws.FILTER($C12:$BJ12,$C$8:$BJ$8=BM$8))</f>
        <v>0</v>
      </c>
      <c r="BN12" s="10">
        <f t="shared" si="21"/>
        <v>0</v>
      </c>
      <c r="BO12" s="196" cm="1">
        <f t="array" ref="BO12">SUM(_xlfn._xlws.FILTER($C12:$BJ12,$C$8:$BJ$8=BO$8))</f>
        <v>0</v>
      </c>
      <c r="BP12" s="184">
        <f t="shared" si="22"/>
        <v>0</v>
      </c>
    </row>
    <row r="13" spans="1:68" s="12" customFormat="1" ht="19.5" customHeight="1" outlineLevel="1" x14ac:dyDescent="0.3">
      <c r="A13" s="154"/>
      <c r="B13" s="167" t="s">
        <v>85</v>
      </c>
      <c r="C13" s="39"/>
      <c r="D13" s="10"/>
      <c r="E13" s="10"/>
      <c r="F13" s="10">
        <f t="shared" si="2"/>
        <v>0</v>
      </c>
      <c r="G13" s="183"/>
      <c r="H13" s="184">
        <f t="shared" si="3"/>
        <v>0</v>
      </c>
      <c r="I13" s="39"/>
      <c r="J13" s="10"/>
      <c r="K13" s="10"/>
      <c r="L13" s="10">
        <f t="shared" si="4"/>
        <v>0</v>
      </c>
      <c r="M13" s="30"/>
      <c r="N13" s="83">
        <f t="shared" si="5"/>
        <v>0</v>
      </c>
      <c r="O13" s="39"/>
      <c r="P13" s="10"/>
      <c r="Q13" s="10"/>
      <c r="R13" s="10">
        <f t="shared" si="6"/>
        <v>0</v>
      </c>
      <c r="S13" s="183"/>
      <c r="T13" s="184">
        <f t="shared" si="7"/>
        <v>0</v>
      </c>
      <c r="U13" s="39">
        <v>1</v>
      </c>
      <c r="V13" s="10"/>
      <c r="W13" s="10">
        <v>5765476</v>
      </c>
      <c r="X13" s="10">
        <f t="shared" si="8"/>
        <v>5765476</v>
      </c>
      <c r="Y13" s="183">
        <v>11477.02</v>
      </c>
      <c r="Z13" s="184">
        <f t="shared" si="9"/>
        <v>11477.02</v>
      </c>
      <c r="AA13" s="39"/>
      <c r="AB13" s="10"/>
      <c r="AC13" s="10"/>
      <c r="AD13" s="10">
        <f t="shared" si="10"/>
        <v>0</v>
      </c>
      <c r="AE13" s="183"/>
      <c r="AF13" s="184">
        <f t="shared" si="11"/>
        <v>0</v>
      </c>
      <c r="AG13" s="39"/>
      <c r="AH13" s="10"/>
      <c r="AI13" s="10"/>
      <c r="AJ13" s="10">
        <f t="shared" si="12"/>
        <v>0</v>
      </c>
      <c r="AK13" s="183"/>
      <c r="AL13" s="184">
        <f t="shared" si="13"/>
        <v>0</v>
      </c>
      <c r="AM13" s="39"/>
      <c r="AN13" s="10"/>
      <c r="AO13" s="10"/>
      <c r="AP13" s="10">
        <f t="shared" si="14"/>
        <v>0</v>
      </c>
      <c r="AQ13" s="183"/>
      <c r="AR13" s="184">
        <f t="shared" si="1"/>
        <v>0</v>
      </c>
      <c r="AS13" s="39"/>
      <c r="AT13" s="10"/>
      <c r="AU13" s="10"/>
      <c r="AV13" s="10">
        <f t="shared" si="15"/>
        <v>0</v>
      </c>
      <c r="AW13" s="183"/>
      <c r="AX13" s="184">
        <f t="shared" si="16"/>
        <v>0</v>
      </c>
      <c r="AY13" s="39"/>
      <c r="AZ13" s="10"/>
      <c r="BA13" s="10"/>
      <c r="BB13" s="10">
        <f t="shared" si="17"/>
        <v>0</v>
      </c>
      <c r="BC13" s="183"/>
      <c r="BD13" s="184">
        <f t="shared" si="18"/>
        <v>0</v>
      </c>
      <c r="BE13" s="39"/>
      <c r="BF13" s="10"/>
      <c r="BG13" s="10"/>
      <c r="BH13" s="10">
        <f t="shared" si="19"/>
        <v>0</v>
      </c>
      <c r="BI13" s="183"/>
      <c r="BJ13" s="184">
        <f t="shared" si="20"/>
        <v>0</v>
      </c>
      <c r="BK13" s="39" cm="1">
        <f t="array" ref="BK13">SUM(_xlfn._xlws.FILTER($C13:$BJ13,$C$8:$BJ$8=BK$8))</f>
        <v>1</v>
      </c>
      <c r="BL13" s="39" cm="1">
        <f t="array" ref="BL13">SUM(_xlfn._xlws.FILTER($C13:$BJ13,$C$8:$BJ$8=BL$8))</f>
        <v>0</v>
      </c>
      <c r="BM13" s="39" cm="1">
        <f t="array" ref="BM13">SUM(_xlfn._xlws.FILTER($C13:$BJ13,$C$8:$BJ$8=BM$8))</f>
        <v>5765476</v>
      </c>
      <c r="BN13" s="10">
        <f t="shared" si="21"/>
        <v>5765476</v>
      </c>
      <c r="BO13" s="196" cm="1">
        <f t="array" ref="BO13">SUM(_xlfn._xlws.FILTER($C13:$BJ13,$C$8:$BJ$8=BO$8))</f>
        <v>11477.02</v>
      </c>
      <c r="BP13" s="184">
        <f t="shared" si="22"/>
        <v>11477.02</v>
      </c>
    </row>
    <row r="14" spans="1:68" s="12" customFormat="1" ht="19.5" customHeight="1" outlineLevel="1" thickBot="1" x14ac:dyDescent="0.35">
      <c r="A14" s="155"/>
      <c r="B14" s="167" t="s">
        <v>86</v>
      </c>
      <c r="C14" s="147"/>
      <c r="D14" s="148"/>
      <c r="E14" s="157"/>
      <c r="F14" s="10">
        <f t="shared" si="2"/>
        <v>0</v>
      </c>
      <c r="G14" s="185"/>
      <c r="H14" s="184">
        <f t="shared" si="3"/>
        <v>0</v>
      </c>
      <c r="I14" s="147"/>
      <c r="J14" s="148"/>
      <c r="K14" s="157"/>
      <c r="L14" s="10">
        <f>IFERROR(K14/(I14+J14),0)</f>
        <v>0</v>
      </c>
      <c r="M14" s="30"/>
      <c r="N14" s="83">
        <f t="shared" si="5"/>
        <v>0</v>
      </c>
      <c r="O14" s="147"/>
      <c r="P14" s="148"/>
      <c r="Q14" s="157"/>
      <c r="R14" s="10">
        <f>IFERROR(Q14/(O14+P14),0)</f>
        <v>0</v>
      </c>
      <c r="S14" s="183"/>
      <c r="T14" s="184">
        <f t="shared" si="7"/>
        <v>0</v>
      </c>
      <c r="U14" s="147"/>
      <c r="V14" s="148"/>
      <c r="W14" s="157"/>
      <c r="X14" s="10">
        <f>IFERROR(W14/(U14+V14),0)</f>
        <v>0</v>
      </c>
      <c r="Y14" s="183"/>
      <c r="Z14" s="184">
        <f t="shared" si="9"/>
        <v>0</v>
      </c>
      <c r="AA14" s="147"/>
      <c r="AB14" s="148"/>
      <c r="AC14" s="157"/>
      <c r="AD14" s="10">
        <f>IFERROR(AC14/(AA14+AB14),0)</f>
        <v>0</v>
      </c>
      <c r="AE14" s="183"/>
      <c r="AF14" s="184">
        <f>IFERROR(AE14/(AA14+AB14),0)</f>
        <v>0</v>
      </c>
      <c r="AG14" s="147"/>
      <c r="AH14" s="148"/>
      <c r="AI14" s="157"/>
      <c r="AJ14" s="10">
        <f>IFERROR(AI14/(AG14+AH14),0)</f>
        <v>0</v>
      </c>
      <c r="AK14" s="183"/>
      <c r="AL14" s="184">
        <f t="shared" si="13"/>
        <v>0</v>
      </c>
      <c r="AM14" s="147"/>
      <c r="AN14" s="148"/>
      <c r="AO14" s="157"/>
      <c r="AP14" s="10">
        <f>IFERROR(AO14/(AM14+AN14),0)</f>
        <v>0</v>
      </c>
      <c r="AQ14" s="183"/>
      <c r="AR14" s="184">
        <f t="shared" si="1"/>
        <v>0</v>
      </c>
      <c r="AS14" s="147"/>
      <c r="AT14" s="148"/>
      <c r="AU14" s="157"/>
      <c r="AV14" s="10">
        <f>IFERROR(AU14/(AS14+AT14),0)</f>
        <v>0</v>
      </c>
      <c r="AW14" s="183"/>
      <c r="AX14" s="184">
        <f t="shared" si="16"/>
        <v>0</v>
      </c>
      <c r="AY14" s="147"/>
      <c r="AZ14" s="148"/>
      <c r="BA14" s="157"/>
      <c r="BB14" s="10">
        <f>IFERROR(BA14/(AY14+AZ14),0)</f>
        <v>0</v>
      </c>
      <c r="BC14" s="183"/>
      <c r="BD14" s="184">
        <f t="shared" si="18"/>
        <v>0</v>
      </c>
      <c r="BE14" s="147"/>
      <c r="BF14" s="148"/>
      <c r="BG14" s="157"/>
      <c r="BH14" s="10">
        <f>IFERROR(BG14/(BE14+BF14),0)</f>
        <v>0</v>
      </c>
      <c r="BI14" s="183"/>
      <c r="BJ14" s="184">
        <f t="shared" si="20"/>
        <v>0</v>
      </c>
      <c r="BK14" s="39" cm="1">
        <f t="array" ref="BK14">SUM(_xlfn._xlws.FILTER($C14:$BJ14,$C$8:$BJ$8=BK$8))</f>
        <v>0</v>
      </c>
      <c r="BL14" s="39" cm="1">
        <f t="array" ref="BL14">SUM(_xlfn._xlws.FILTER($C14:$BJ14,$C$8:$BJ$8=BL$8))</f>
        <v>0</v>
      </c>
      <c r="BM14" s="39" cm="1">
        <f t="array" ref="BM14">SUM(_xlfn._xlws.FILTER($C14:$BJ14,$C$8:$BJ$8=BM$8))</f>
        <v>0</v>
      </c>
      <c r="BN14" s="10">
        <f>IFERROR(BM14/(BK14+BL14),0)</f>
        <v>0</v>
      </c>
      <c r="BO14" s="196" cm="1">
        <f t="array" ref="BO14">SUM(_xlfn._xlws.FILTER($C14:$BJ14,$C$8:$BJ$8=BO$8))</f>
        <v>0</v>
      </c>
      <c r="BP14" s="184">
        <f t="shared" si="22"/>
        <v>0</v>
      </c>
    </row>
    <row r="15" spans="1:68" s="8" customFormat="1" ht="18" x14ac:dyDescent="0.3">
      <c r="A15" s="153">
        <v>2</v>
      </c>
      <c r="B15" s="141" t="s">
        <v>87</v>
      </c>
      <c r="C15" s="121">
        <f>SUM(C16:C20)</f>
        <v>0</v>
      </c>
      <c r="D15" s="74">
        <f>SUM(D16:D20)</f>
        <v>0</v>
      </c>
      <c r="E15" s="74">
        <f>SUM(E16:E19)</f>
        <v>0</v>
      </c>
      <c r="F15" s="74">
        <f>IFERROR(E15/(C15+D15),0)</f>
        <v>0</v>
      </c>
      <c r="G15" s="181">
        <f>SUM(G16:G20)</f>
        <v>0</v>
      </c>
      <c r="H15" s="182">
        <f>IFERROR(G15/(C15+D15),0)</f>
        <v>0</v>
      </c>
      <c r="I15" s="121">
        <f>SUM(I16:I20)</f>
        <v>0</v>
      </c>
      <c r="J15" s="74">
        <f>SUM(J16:J20)</f>
        <v>0</v>
      </c>
      <c r="K15" s="74">
        <f>SUM(K16:K19)</f>
        <v>0</v>
      </c>
      <c r="L15" s="74">
        <f>IFERROR(K15/(I15+J15),0)</f>
        <v>0</v>
      </c>
      <c r="M15" s="82">
        <f>SUM(M16:M20)</f>
        <v>0</v>
      </c>
      <c r="N15" s="37">
        <f>IFERROR(M15/(I15+J15),0)</f>
        <v>0</v>
      </c>
      <c r="O15" s="121">
        <f>SUM(O16:O20)</f>
        <v>3</v>
      </c>
      <c r="P15" s="74">
        <f>SUM(P16:P20)</f>
        <v>0</v>
      </c>
      <c r="Q15" s="74">
        <f>SUM(Q16:Q20)</f>
        <v>2931599</v>
      </c>
      <c r="R15" s="74">
        <f>IFERROR(Q15/(O15+P15),0)</f>
        <v>977199.66666666663</v>
      </c>
      <c r="S15" s="181">
        <f>SUM(S16:S20)</f>
        <v>6487.8</v>
      </c>
      <c r="T15" s="182">
        <f>IFERROR(S15/(O15+P15),0)</f>
        <v>2162.6</v>
      </c>
      <c r="U15" s="121">
        <f>SUM(U16:U20)</f>
        <v>9</v>
      </c>
      <c r="V15" s="74">
        <f>SUM(V16:V20)</f>
        <v>0</v>
      </c>
      <c r="W15" s="74">
        <f>SUM(W16:W19)</f>
        <v>62678349</v>
      </c>
      <c r="X15" s="74">
        <f>IFERROR(W15/(U15+V15),0)</f>
        <v>6964261</v>
      </c>
      <c r="Y15" s="181">
        <f>SUM(Y16:Y20)</f>
        <v>136202.9</v>
      </c>
      <c r="Z15" s="182">
        <f>IFERROR(Y15/(U15+V15),0)</f>
        <v>15133.655555555555</v>
      </c>
      <c r="AA15" s="121">
        <f>SUM(AA16:AA20)</f>
        <v>0</v>
      </c>
      <c r="AB15" s="74">
        <f>SUM(AB16:AB20)</f>
        <v>0</v>
      </c>
      <c r="AC15" s="74">
        <f>SUM(AC16:AC19)</f>
        <v>0</v>
      </c>
      <c r="AD15" s="74">
        <f>IFERROR(AC15/(AA15+AB15),0)</f>
        <v>0</v>
      </c>
      <c r="AE15" s="181">
        <f>SUM(AE16:AE20)</f>
        <v>0</v>
      </c>
      <c r="AF15" s="182">
        <f>IFERROR(AE15/(AA15+AB15),0)</f>
        <v>0</v>
      </c>
      <c r="AG15" s="121">
        <f>SUM(AG16:AG20)</f>
        <v>0</v>
      </c>
      <c r="AH15" s="74">
        <f>SUM(AH16:AH20)</f>
        <v>0</v>
      </c>
      <c r="AI15" s="74">
        <f>SUM(AI16:AI19)</f>
        <v>0</v>
      </c>
      <c r="AJ15" s="74">
        <f>IFERROR(AI15/(AG15+AH15),0)</f>
        <v>0</v>
      </c>
      <c r="AK15" s="181">
        <f>SUM(AK16:AK20)</f>
        <v>0</v>
      </c>
      <c r="AL15" s="182">
        <f>IFERROR(AK15/(AG15+AH15),0)</f>
        <v>0</v>
      </c>
      <c r="AM15" s="121">
        <f>SUM(AM16:AM20)</f>
        <v>0</v>
      </c>
      <c r="AN15" s="74">
        <f>SUM(AN16:AN20)</f>
        <v>0</v>
      </c>
      <c r="AO15" s="74">
        <f>SUM(AO16:AO19)</f>
        <v>0</v>
      </c>
      <c r="AP15" s="74">
        <f>IFERROR(AO15/(AM15+AN15),0)</f>
        <v>0</v>
      </c>
      <c r="AQ15" s="181">
        <f>SUM(AQ16:AQ20)</f>
        <v>0</v>
      </c>
      <c r="AR15" s="182">
        <f t="shared" si="1"/>
        <v>0</v>
      </c>
      <c r="AS15" s="121">
        <f>SUM(AS16:AS20)</f>
        <v>0</v>
      </c>
      <c r="AT15" s="74">
        <f>SUM(AT16:AT20)</f>
        <v>0</v>
      </c>
      <c r="AU15" s="74">
        <f>SUM(AU16:AU19)</f>
        <v>0</v>
      </c>
      <c r="AV15" s="74">
        <f>IFERROR(AU15/(AS15+AT15),0)</f>
        <v>0</v>
      </c>
      <c r="AW15" s="181">
        <f>SUM(AW16:AW20)</f>
        <v>0</v>
      </c>
      <c r="AX15" s="182">
        <f>IFERROR(AW15/(AS15+AT15),0)</f>
        <v>0</v>
      </c>
      <c r="AY15" s="121">
        <f>SUM(AY16:AY20)</f>
        <v>0</v>
      </c>
      <c r="AZ15" s="74">
        <f>SUM(AZ16:AZ20)</f>
        <v>0</v>
      </c>
      <c r="BA15" s="74">
        <f>SUM(BA16:BA19)</f>
        <v>0</v>
      </c>
      <c r="BB15" s="74">
        <f>IFERROR(BA15/(AY15+AZ15),0)</f>
        <v>0</v>
      </c>
      <c r="BC15" s="181">
        <f>SUM(BC16:BC20)</f>
        <v>0</v>
      </c>
      <c r="BD15" s="182">
        <f>IFERROR(BC15/(AY15+AZ15),0)</f>
        <v>0</v>
      </c>
      <c r="BE15" s="121">
        <f>SUM(BE16:BE20)</f>
        <v>0</v>
      </c>
      <c r="BF15" s="74">
        <f>SUM(BF16:BF20)</f>
        <v>0</v>
      </c>
      <c r="BG15" s="74">
        <f>SUM(BG16:BG19)</f>
        <v>0</v>
      </c>
      <c r="BH15" s="74">
        <f>IFERROR(BG15/(BE15+BF15),0)</f>
        <v>0</v>
      </c>
      <c r="BI15" s="181">
        <f>SUM(BI16:BI20)</f>
        <v>0</v>
      </c>
      <c r="BJ15" s="182">
        <f>IFERROR(BI15/(BE15+BF15),0)</f>
        <v>0</v>
      </c>
      <c r="BK15" s="121">
        <f>SUM(BK16:BK20)</f>
        <v>12</v>
      </c>
      <c r="BL15" s="74">
        <f>SUM(BL16:BL20)</f>
        <v>0</v>
      </c>
      <c r="BM15" s="74">
        <f>SUM(BM16:BM19)</f>
        <v>65609948</v>
      </c>
      <c r="BN15" s="74">
        <f>IFERROR(BM15/(BK15+BL15),0)</f>
        <v>5467495.666666667</v>
      </c>
      <c r="BO15" s="181">
        <f>SUM(BO16:BO20)</f>
        <v>142690.70000000001</v>
      </c>
      <c r="BP15" s="182">
        <f>IFERROR(BO15/(BK15+BL15),0)</f>
        <v>11890.891666666668</v>
      </c>
    </row>
    <row r="16" spans="1:68" s="8" customFormat="1" ht="19.5" customHeight="1" outlineLevel="1" x14ac:dyDescent="0.3">
      <c r="A16" s="154"/>
      <c r="B16" s="139" t="str" cm="1">
        <f t="array" ref="B16:B20">$B$10:$B$14</f>
        <v>RESIDENTIAL</v>
      </c>
      <c r="C16" s="39"/>
      <c r="D16" s="10"/>
      <c r="E16" s="10"/>
      <c r="F16" s="10">
        <f>IFERROR(E16/(C16+D16),0)</f>
        <v>0</v>
      </c>
      <c r="G16" s="183"/>
      <c r="H16" s="184">
        <f>IFERROR(G16/(C16+D16),0)</f>
        <v>0</v>
      </c>
      <c r="I16" s="39"/>
      <c r="J16" s="10"/>
      <c r="K16" s="10"/>
      <c r="L16" s="10">
        <f>IFERROR(K16/(I16+J16),0)</f>
        <v>0</v>
      </c>
      <c r="M16" s="30"/>
      <c r="N16" s="83">
        <f>IFERROR(M16/(I16+J16),0)</f>
        <v>0</v>
      </c>
      <c r="O16" s="39"/>
      <c r="P16" s="10"/>
      <c r="Q16" s="10"/>
      <c r="R16" s="10">
        <v>40399.5</v>
      </c>
      <c r="S16" s="183"/>
      <c r="T16" s="184"/>
      <c r="U16" s="39"/>
      <c r="V16" s="10"/>
      <c r="W16" s="10"/>
      <c r="X16" s="10">
        <f>IFERROR(W16/(U16+V16),0)</f>
        <v>0</v>
      </c>
      <c r="Y16" s="183"/>
      <c r="Z16" s="184">
        <f>IFERROR(Y16/(U16+V16),0)</f>
        <v>0</v>
      </c>
      <c r="AA16" s="39"/>
      <c r="AB16" s="10"/>
      <c r="AC16" s="10"/>
      <c r="AD16" s="10">
        <f>IFERROR(AC16/(AA16+AB16),0)</f>
        <v>0</v>
      </c>
      <c r="AE16" s="183"/>
      <c r="AF16" s="184">
        <f>IFERROR(AE16/(AA16+AB16),0)</f>
        <v>0</v>
      </c>
      <c r="AG16" s="39"/>
      <c r="AH16" s="10"/>
      <c r="AI16" s="10"/>
      <c r="AJ16" s="10">
        <f>IFERROR(AI16/(AG16+AH16),0)</f>
        <v>0</v>
      </c>
      <c r="AK16" s="183"/>
      <c r="AL16" s="184">
        <f>IFERROR(AK16/(AG16+AH16),0)</f>
        <v>0</v>
      </c>
      <c r="AM16" s="39"/>
      <c r="AN16" s="10"/>
      <c r="AO16" s="10"/>
      <c r="AP16" s="10">
        <f>IFERROR(AO16/(AM16+AN16),0)</f>
        <v>0</v>
      </c>
      <c r="AQ16" s="183"/>
      <c r="AR16" s="184">
        <f t="shared" si="1"/>
        <v>0</v>
      </c>
      <c r="AS16" s="39"/>
      <c r="AT16" s="10"/>
      <c r="AU16" s="10"/>
      <c r="AV16" s="10">
        <f>IFERROR(AU16/(AS16+AT16),0)</f>
        <v>0</v>
      </c>
      <c r="AW16" s="183"/>
      <c r="AX16" s="184">
        <f>IFERROR(AW16/(AS16+AT16),0)</f>
        <v>0</v>
      </c>
      <c r="AY16" s="39"/>
      <c r="AZ16" s="10"/>
      <c r="BA16" s="10"/>
      <c r="BB16" s="10">
        <f>IFERROR(BA16/(AY16+AZ16),0)</f>
        <v>0</v>
      </c>
      <c r="BC16" s="183"/>
      <c r="BD16" s="184">
        <f>IFERROR(BC16/(AY16+AZ16),0)</f>
        <v>0</v>
      </c>
      <c r="BE16" s="39"/>
      <c r="BF16" s="10"/>
      <c r="BG16" s="10"/>
      <c r="BH16" s="10">
        <f>IFERROR(BG16/(BE16+BF16),0)</f>
        <v>0</v>
      </c>
      <c r="BI16" s="183"/>
      <c r="BJ16" s="184">
        <f>IFERROR(BI16/(BE16+BF16),0)</f>
        <v>0</v>
      </c>
      <c r="BK16" s="39" cm="1">
        <f t="array" ref="BK16">SUM(_xlfn._xlws.FILTER($C16:$BJ16,$C$8:$BJ$8=BK$8))</f>
        <v>0</v>
      </c>
      <c r="BL16" s="39" cm="1">
        <f t="array" ref="BL16">SUM(_xlfn._xlws.FILTER($C16:$BJ16,$C$8:$BJ$8=BL$8))</f>
        <v>0</v>
      </c>
      <c r="BM16" s="39" cm="1">
        <f t="array" ref="BM16">SUM(_xlfn._xlws.FILTER($C16:$BJ16,$C$8:$BJ$8=BM$8))</f>
        <v>0</v>
      </c>
      <c r="BN16" s="10">
        <f>IFERROR(BM16/(BK16+BL16),0)</f>
        <v>0</v>
      </c>
      <c r="BO16" s="196" cm="1">
        <f t="array" ref="BO16">SUM(_xlfn._xlws.FILTER($C16:$BJ16,$C$8:$BJ$8=BO$8))</f>
        <v>0</v>
      </c>
      <c r="BP16" s="184">
        <f>IFERROR(BO16/(BK16+BL16),0)</f>
        <v>0</v>
      </c>
    </row>
    <row r="17" spans="1:68" s="8" customFormat="1" ht="19.5" customHeight="1" outlineLevel="1" x14ac:dyDescent="0.3">
      <c r="A17" s="154"/>
      <c r="B17" s="139" t="str">
        <v>COMMERCIAL</v>
      </c>
      <c r="C17" s="39"/>
      <c r="D17" s="10"/>
      <c r="E17" s="10"/>
      <c r="F17" s="10">
        <f t="shared" ref="F17:F20" si="23">IFERROR(E17/(C17+D17),0)</f>
        <v>0</v>
      </c>
      <c r="G17" s="183"/>
      <c r="H17" s="184">
        <f t="shared" ref="H17:H20" si="24">IFERROR(G17/(C17+D17),0)</f>
        <v>0</v>
      </c>
      <c r="I17" s="39"/>
      <c r="J17" s="10"/>
      <c r="K17" s="10"/>
      <c r="L17" s="10">
        <f t="shared" ref="L17:L19" si="25">IFERROR(K17/(I17+J17),0)</f>
        <v>0</v>
      </c>
      <c r="M17" s="30"/>
      <c r="N17" s="83">
        <f t="shared" ref="N17:N20" si="26">IFERROR(M17/(I17+J17),0)</f>
        <v>0</v>
      </c>
      <c r="O17" s="39">
        <v>2</v>
      </c>
      <c r="P17" s="10"/>
      <c r="Q17" s="10">
        <v>80799</v>
      </c>
      <c r="R17" s="10"/>
      <c r="S17" s="183">
        <v>1425.88</v>
      </c>
      <c r="T17" s="184">
        <v>712.94</v>
      </c>
      <c r="U17" s="39"/>
      <c r="V17" s="10"/>
      <c r="W17" s="10"/>
      <c r="X17" s="10">
        <f t="shared" ref="X17:X19" si="27">IFERROR(W17/(U17+V17),0)</f>
        <v>0</v>
      </c>
      <c r="Y17" s="183"/>
      <c r="Z17" s="184">
        <f t="shared" ref="Z17:Z20" si="28">IFERROR(Y17/(U17+V17),0)</f>
        <v>0</v>
      </c>
      <c r="AA17" s="39"/>
      <c r="AB17" s="10"/>
      <c r="AC17" s="10"/>
      <c r="AD17" s="10">
        <f t="shared" ref="AD17:AD19" si="29">IFERROR(AC17/(AA17+AB17),0)</f>
        <v>0</v>
      </c>
      <c r="AE17" s="183"/>
      <c r="AF17" s="184">
        <f t="shared" ref="AF17:AF20" si="30">IFERROR(AE17/(AA17+AB17),0)</f>
        <v>0</v>
      </c>
      <c r="AG17" s="39"/>
      <c r="AH17" s="10"/>
      <c r="AI17" s="10"/>
      <c r="AJ17" s="10">
        <f t="shared" ref="AJ17:AJ19" si="31">IFERROR(AI17/(AG17+AH17),0)</f>
        <v>0</v>
      </c>
      <c r="AK17" s="183"/>
      <c r="AL17" s="184">
        <f t="shared" ref="AL17:AL20" si="32">IFERROR(AK17/(AG17+AH17),0)</f>
        <v>0</v>
      </c>
      <c r="AM17" s="39"/>
      <c r="AN17" s="10"/>
      <c r="AO17" s="10"/>
      <c r="AP17" s="10">
        <f t="shared" ref="AP17:AP19" si="33">IFERROR(AO17/(AM17+AN17),0)</f>
        <v>0</v>
      </c>
      <c r="AQ17" s="183"/>
      <c r="AR17" s="184">
        <f t="shared" si="1"/>
        <v>0</v>
      </c>
      <c r="AS17" s="39"/>
      <c r="AT17" s="10"/>
      <c r="AU17" s="10"/>
      <c r="AV17" s="10">
        <f t="shared" ref="AV17:AV19" si="34">IFERROR(AU17/(AS17+AT17),0)</f>
        <v>0</v>
      </c>
      <c r="AW17" s="183"/>
      <c r="AX17" s="184">
        <f t="shared" ref="AX17:AX20" si="35">IFERROR(AW17/(AS17+AT17),0)</f>
        <v>0</v>
      </c>
      <c r="AY17" s="39"/>
      <c r="AZ17" s="10"/>
      <c r="BA17" s="10"/>
      <c r="BB17" s="10">
        <f t="shared" ref="BB17:BB19" si="36">IFERROR(BA17/(AY17+AZ17),0)</f>
        <v>0</v>
      </c>
      <c r="BC17" s="183"/>
      <c r="BD17" s="184">
        <f t="shared" ref="BD17:BD20" si="37">IFERROR(BC17/(AY17+AZ17),0)</f>
        <v>0</v>
      </c>
      <c r="BE17" s="39"/>
      <c r="BF17" s="10"/>
      <c r="BG17" s="10"/>
      <c r="BH17" s="10">
        <f t="shared" ref="BH17:BH19" si="38">IFERROR(BG17/(BE17+BF17),0)</f>
        <v>0</v>
      </c>
      <c r="BI17" s="183"/>
      <c r="BJ17" s="184">
        <f t="shared" ref="BJ17:BJ20" si="39">IFERROR(BI17/(BE17+BF17),0)</f>
        <v>0</v>
      </c>
      <c r="BK17" s="39" cm="1">
        <f t="array" ref="BK17">SUM(_xlfn._xlws.FILTER($C17:$BJ17,$C$8:$BJ$8=BK$8))</f>
        <v>2</v>
      </c>
      <c r="BL17" s="39" cm="1">
        <f t="array" ref="BL17">SUM(_xlfn._xlws.FILTER($C17:$BJ17,$C$8:$BJ$8=BL$8))</f>
        <v>0</v>
      </c>
      <c r="BM17" s="39" cm="1">
        <f t="array" ref="BM17">SUM(_xlfn._xlws.FILTER($C17:$BJ17,$C$8:$BJ$8=BM$8))</f>
        <v>80799</v>
      </c>
      <c r="BN17" s="10">
        <f t="shared" ref="BN17:BN19" si="40">IFERROR(BM17/(BK17+BL17),0)</f>
        <v>40399.5</v>
      </c>
      <c r="BO17" s="196" cm="1">
        <f t="array" ref="BO17">SUM(_xlfn._xlws.FILTER($C17:$BJ17,$C$8:$BJ$8=BO$8))</f>
        <v>1425.88</v>
      </c>
      <c r="BP17" s="184">
        <f t="shared" ref="BP17:BP20" si="41">IFERROR(BO17/(BK17+BL17),0)</f>
        <v>712.94</v>
      </c>
    </row>
    <row r="18" spans="1:68" s="8" customFormat="1" ht="19.5" customHeight="1" outlineLevel="1" x14ac:dyDescent="0.3">
      <c r="A18" s="154"/>
      <c r="B18" s="139" t="str">
        <v>CNG</v>
      </c>
      <c r="C18" s="39"/>
      <c r="D18" s="10"/>
      <c r="E18" s="10"/>
      <c r="F18" s="10">
        <f t="shared" si="23"/>
        <v>0</v>
      </c>
      <c r="G18" s="183"/>
      <c r="H18" s="184">
        <f t="shared" si="24"/>
        <v>0</v>
      </c>
      <c r="I18" s="39"/>
      <c r="J18" s="10"/>
      <c r="K18" s="10"/>
      <c r="L18" s="10">
        <f t="shared" si="25"/>
        <v>0</v>
      </c>
      <c r="M18" s="30"/>
      <c r="N18" s="83">
        <f t="shared" si="26"/>
        <v>0</v>
      </c>
      <c r="O18" s="39"/>
      <c r="P18" s="10"/>
      <c r="Q18" s="10"/>
      <c r="R18" s="10"/>
      <c r="S18" s="183"/>
      <c r="T18" s="184"/>
      <c r="U18" s="39"/>
      <c r="V18" s="10"/>
      <c r="W18" s="10"/>
      <c r="X18" s="10">
        <f t="shared" si="27"/>
        <v>0</v>
      </c>
      <c r="Y18" s="183"/>
      <c r="Z18" s="184">
        <f t="shared" si="28"/>
        <v>0</v>
      </c>
      <c r="AA18" s="39"/>
      <c r="AB18" s="10"/>
      <c r="AC18" s="10"/>
      <c r="AD18" s="10">
        <f t="shared" si="29"/>
        <v>0</v>
      </c>
      <c r="AE18" s="183"/>
      <c r="AF18" s="184">
        <f t="shared" si="30"/>
        <v>0</v>
      </c>
      <c r="AG18" s="39"/>
      <c r="AH18" s="10"/>
      <c r="AI18" s="10"/>
      <c r="AJ18" s="10">
        <f t="shared" si="31"/>
        <v>0</v>
      </c>
      <c r="AK18" s="183"/>
      <c r="AL18" s="184">
        <f t="shared" si="32"/>
        <v>0</v>
      </c>
      <c r="AM18" s="39"/>
      <c r="AN18" s="10"/>
      <c r="AO18" s="10"/>
      <c r="AP18" s="10">
        <f t="shared" si="33"/>
        <v>0</v>
      </c>
      <c r="AQ18" s="183"/>
      <c r="AR18" s="184">
        <f t="shared" si="1"/>
        <v>0</v>
      </c>
      <c r="AS18" s="39"/>
      <c r="AT18" s="10"/>
      <c r="AU18" s="10"/>
      <c r="AV18" s="10">
        <f t="shared" si="34"/>
        <v>0</v>
      </c>
      <c r="AW18" s="183"/>
      <c r="AX18" s="184">
        <f t="shared" si="35"/>
        <v>0</v>
      </c>
      <c r="AY18" s="39"/>
      <c r="AZ18" s="10"/>
      <c r="BA18" s="10"/>
      <c r="BB18" s="10">
        <f t="shared" si="36"/>
        <v>0</v>
      </c>
      <c r="BC18" s="183"/>
      <c r="BD18" s="184">
        <f t="shared" si="37"/>
        <v>0</v>
      </c>
      <c r="BE18" s="39"/>
      <c r="BF18" s="10"/>
      <c r="BG18" s="10"/>
      <c r="BH18" s="10">
        <f t="shared" si="38"/>
        <v>0</v>
      </c>
      <c r="BI18" s="183"/>
      <c r="BJ18" s="184">
        <f t="shared" si="39"/>
        <v>0</v>
      </c>
      <c r="BK18" s="39" cm="1">
        <f t="array" ref="BK18">SUM(_xlfn._xlws.FILTER($C18:$BJ18,$C$8:$BJ$8=BK$8))</f>
        <v>0</v>
      </c>
      <c r="BL18" s="39" cm="1">
        <f t="array" ref="BL18">SUM(_xlfn._xlws.FILTER($C18:$BJ18,$C$8:$BJ$8=BL$8))</f>
        <v>0</v>
      </c>
      <c r="BM18" s="39" cm="1">
        <f t="array" ref="BM18">SUM(_xlfn._xlws.FILTER($C18:$BJ18,$C$8:$BJ$8=BM$8))</f>
        <v>0</v>
      </c>
      <c r="BN18" s="10">
        <f t="shared" si="40"/>
        <v>0</v>
      </c>
      <c r="BO18" s="196" cm="1">
        <f t="array" ref="BO18">SUM(_xlfn._xlws.FILTER($C18:$BJ18,$C$8:$BJ$8=BO$8))</f>
        <v>0</v>
      </c>
      <c r="BP18" s="184">
        <f t="shared" si="41"/>
        <v>0</v>
      </c>
    </row>
    <row r="19" spans="1:68" s="15" customFormat="1" ht="19.5" customHeight="1" outlineLevel="1" x14ac:dyDescent="0.3">
      <c r="A19" s="154"/>
      <c r="B19" s="139" t="str">
        <v>INDUSTRIAL</v>
      </c>
      <c r="C19" s="39"/>
      <c r="D19" s="10"/>
      <c r="E19" s="10"/>
      <c r="F19" s="10">
        <f t="shared" si="23"/>
        <v>0</v>
      </c>
      <c r="G19" s="183"/>
      <c r="H19" s="184">
        <f t="shared" si="24"/>
        <v>0</v>
      </c>
      <c r="I19" s="39"/>
      <c r="J19" s="10"/>
      <c r="K19" s="10"/>
      <c r="L19" s="10">
        <f t="shared" si="25"/>
        <v>0</v>
      </c>
      <c r="M19" s="30"/>
      <c r="N19" s="83">
        <f t="shared" si="26"/>
        <v>0</v>
      </c>
      <c r="O19" s="39">
        <v>1</v>
      </c>
      <c r="P19" s="10"/>
      <c r="Q19" s="10">
        <v>2850800</v>
      </c>
      <c r="R19" s="10"/>
      <c r="S19" s="183">
        <v>5061.92</v>
      </c>
      <c r="T19" s="184">
        <v>5061.92</v>
      </c>
      <c r="U19" s="39">
        <v>9</v>
      </c>
      <c r="V19" s="10"/>
      <c r="W19" s="10">
        <v>62678349</v>
      </c>
      <c r="X19" s="10">
        <f t="shared" si="27"/>
        <v>6964261</v>
      </c>
      <c r="Y19" s="183">
        <v>136202.9</v>
      </c>
      <c r="Z19" s="184">
        <f t="shared" si="28"/>
        <v>15133.655555555555</v>
      </c>
      <c r="AA19" s="39"/>
      <c r="AB19" s="10"/>
      <c r="AC19" s="10"/>
      <c r="AD19" s="10">
        <f t="shared" si="29"/>
        <v>0</v>
      </c>
      <c r="AE19" s="183"/>
      <c r="AF19" s="184">
        <f t="shared" si="30"/>
        <v>0</v>
      </c>
      <c r="AG19" s="39"/>
      <c r="AH19" s="10"/>
      <c r="AI19" s="10"/>
      <c r="AJ19" s="10">
        <f t="shared" si="31"/>
        <v>0</v>
      </c>
      <c r="AK19" s="183"/>
      <c r="AL19" s="184">
        <f t="shared" si="32"/>
        <v>0</v>
      </c>
      <c r="AM19" s="39"/>
      <c r="AN19" s="10"/>
      <c r="AO19" s="10"/>
      <c r="AP19" s="10">
        <f t="shared" si="33"/>
        <v>0</v>
      </c>
      <c r="AQ19" s="183"/>
      <c r="AR19" s="184">
        <f t="shared" si="1"/>
        <v>0</v>
      </c>
      <c r="AS19" s="39"/>
      <c r="AT19" s="10"/>
      <c r="AU19" s="10"/>
      <c r="AV19" s="10">
        <f t="shared" si="34"/>
        <v>0</v>
      </c>
      <c r="AW19" s="183"/>
      <c r="AX19" s="184">
        <f t="shared" si="35"/>
        <v>0</v>
      </c>
      <c r="AY19" s="39"/>
      <c r="AZ19" s="10"/>
      <c r="BA19" s="10"/>
      <c r="BB19" s="10">
        <f t="shared" si="36"/>
        <v>0</v>
      </c>
      <c r="BC19" s="183"/>
      <c r="BD19" s="184">
        <f t="shared" si="37"/>
        <v>0</v>
      </c>
      <c r="BE19" s="39"/>
      <c r="BF19" s="10"/>
      <c r="BG19" s="10"/>
      <c r="BH19" s="10">
        <f t="shared" si="38"/>
        <v>0</v>
      </c>
      <c r="BI19" s="183"/>
      <c r="BJ19" s="184">
        <f t="shared" si="39"/>
        <v>0</v>
      </c>
      <c r="BK19" s="39" cm="1">
        <f t="array" ref="BK19">SUM(_xlfn._xlws.FILTER($C19:$BJ19,$C$8:$BJ$8=BK$8))</f>
        <v>10</v>
      </c>
      <c r="BL19" s="39" cm="1">
        <f t="array" ref="BL19">SUM(_xlfn._xlws.FILTER($C19:$BJ19,$C$8:$BJ$8=BL$8))</f>
        <v>0</v>
      </c>
      <c r="BM19" s="39" cm="1">
        <f t="array" ref="BM19">SUM(_xlfn._xlws.FILTER($C19:$BJ19,$C$8:$BJ$8=BM$8))</f>
        <v>65529149</v>
      </c>
      <c r="BN19" s="10">
        <f t="shared" si="40"/>
        <v>6552914.9000000004</v>
      </c>
      <c r="BO19" s="196" cm="1">
        <f t="array" ref="BO19">SUM(_xlfn._xlws.FILTER($C19:$BJ19,$C$8:$BJ$8=BO$8))</f>
        <v>141264.82</v>
      </c>
      <c r="BP19" s="184">
        <f t="shared" si="41"/>
        <v>14126.482</v>
      </c>
    </row>
    <row r="20" spans="1:68" s="15" customFormat="1" ht="19.5" customHeight="1" outlineLevel="1" thickBot="1" x14ac:dyDescent="0.35">
      <c r="A20" s="155"/>
      <c r="B20" s="139" t="str">
        <v>AIRCONDITIONING/COGENERATION</v>
      </c>
      <c r="C20" s="147"/>
      <c r="D20" s="148"/>
      <c r="E20" s="157"/>
      <c r="F20" s="10">
        <f t="shared" si="23"/>
        <v>0</v>
      </c>
      <c r="G20" s="185"/>
      <c r="H20" s="184">
        <f t="shared" si="24"/>
        <v>0</v>
      </c>
      <c r="I20" s="147"/>
      <c r="J20" s="148"/>
      <c r="K20" s="157"/>
      <c r="L20" s="10">
        <f>IFERROR(K20/(I20+J20),0)</f>
        <v>0</v>
      </c>
      <c r="M20" s="30"/>
      <c r="N20" s="83">
        <f t="shared" si="26"/>
        <v>0</v>
      </c>
      <c r="O20" s="147"/>
      <c r="P20" s="148"/>
      <c r="Q20" s="157"/>
      <c r="R20" s="10">
        <v>2850800</v>
      </c>
      <c r="S20" s="183"/>
      <c r="T20" s="184"/>
      <c r="U20" s="147"/>
      <c r="V20" s="148"/>
      <c r="W20" s="157"/>
      <c r="X20" s="10">
        <f>IFERROR(W20/(U20+V20),0)</f>
        <v>0</v>
      </c>
      <c r="Y20" s="183"/>
      <c r="Z20" s="184">
        <f t="shared" si="28"/>
        <v>0</v>
      </c>
      <c r="AA20" s="147"/>
      <c r="AB20" s="148"/>
      <c r="AC20" s="157"/>
      <c r="AD20" s="10">
        <f>IFERROR(AC20/(AA20+AB20),0)</f>
        <v>0</v>
      </c>
      <c r="AE20" s="183"/>
      <c r="AF20" s="184">
        <f t="shared" si="30"/>
        <v>0</v>
      </c>
      <c r="AG20" s="147"/>
      <c r="AH20" s="148"/>
      <c r="AI20" s="157"/>
      <c r="AJ20" s="10">
        <f>IFERROR(AI20/(AG20+AH20),0)</f>
        <v>0</v>
      </c>
      <c r="AK20" s="183"/>
      <c r="AL20" s="184">
        <f t="shared" si="32"/>
        <v>0</v>
      </c>
      <c r="AM20" s="147"/>
      <c r="AN20" s="148"/>
      <c r="AO20" s="157"/>
      <c r="AP20" s="10">
        <f>IFERROR(AO20/(AM20+AN20),0)</f>
        <v>0</v>
      </c>
      <c r="AQ20" s="183"/>
      <c r="AR20" s="184">
        <f t="shared" si="1"/>
        <v>0</v>
      </c>
      <c r="AS20" s="147"/>
      <c r="AT20" s="148"/>
      <c r="AU20" s="157"/>
      <c r="AV20" s="10">
        <f>IFERROR(AU20/(AS20+AT20),0)</f>
        <v>0</v>
      </c>
      <c r="AW20" s="183"/>
      <c r="AX20" s="184">
        <f t="shared" si="35"/>
        <v>0</v>
      </c>
      <c r="AY20" s="147"/>
      <c r="AZ20" s="148"/>
      <c r="BA20" s="157"/>
      <c r="BB20" s="10">
        <f>IFERROR(BA20/(AY20+AZ20),0)</f>
        <v>0</v>
      </c>
      <c r="BC20" s="183"/>
      <c r="BD20" s="184">
        <f t="shared" si="37"/>
        <v>0</v>
      </c>
      <c r="BE20" s="147"/>
      <c r="BF20" s="148"/>
      <c r="BG20" s="157"/>
      <c r="BH20" s="10">
        <f>IFERROR(BG20/(BE20+BF20),0)</f>
        <v>0</v>
      </c>
      <c r="BI20" s="183"/>
      <c r="BJ20" s="184">
        <f t="shared" si="39"/>
        <v>0</v>
      </c>
      <c r="BK20" s="39" cm="1">
        <f t="array" ref="BK20">SUM(_xlfn._xlws.FILTER($C20:$BJ20,$C$8:$BJ$8=BK$8))</f>
        <v>0</v>
      </c>
      <c r="BL20" s="39" cm="1">
        <f t="array" ref="BL20">SUM(_xlfn._xlws.FILTER($C20:$BJ20,$C$8:$BJ$8=BL$8))</f>
        <v>0</v>
      </c>
      <c r="BM20" s="39" cm="1">
        <f t="array" ref="BM20">SUM(_xlfn._xlws.FILTER($C20:$BJ20,$C$8:$BJ$8=BM$8))</f>
        <v>0</v>
      </c>
      <c r="BN20" s="10">
        <f>IFERROR(BM20/(BK20+BL20),0)</f>
        <v>0</v>
      </c>
      <c r="BO20" s="196" cm="1">
        <f t="array" ref="BO20">SUM(_xlfn._xlws.FILTER($C20:$BJ20,$C$8:$BJ$8=BO$8))</f>
        <v>0</v>
      </c>
      <c r="BP20" s="184">
        <f t="shared" si="41"/>
        <v>0</v>
      </c>
    </row>
    <row r="21" spans="1:68" s="8" customFormat="1" ht="18" x14ac:dyDescent="0.3">
      <c r="A21" s="153">
        <v>3</v>
      </c>
      <c r="B21" s="141" t="s">
        <v>88</v>
      </c>
      <c r="C21" s="121">
        <f>SUM(C22:C26)</f>
        <v>4</v>
      </c>
      <c r="D21" s="74">
        <f>SUM(D22:D26)</f>
        <v>0</v>
      </c>
      <c r="E21" s="74">
        <f>SUM(E22:E25)</f>
        <v>4779310</v>
      </c>
      <c r="F21" s="74">
        <f>IFERROR(E21/(C21+D21),0)</f>
        <v>1194827.5</v>
      </c>
      <c r="G21" s="181">
        <f>SUM(G22:G26)</f>
        <v>5106.22</v>
      </c>
      <c r="H21" s="182">
        <f>IFERROR(G21/(C21+D21),0)</f>
        <v>1276.5550000000001</v>
      </c>
      <c r="I21" s="121">
        <f>SUM(I22:I26)</f>
        <v>3</v>
      </c>
      <c r="J21" s="74">
        <f>SUM(J22:J26)</f>
        <v>0</v>
      </c>
      <c r="K21" s="74">
        <f>SUM(K22:K25)</f>
        <v>1512733</v>
      </c>
      <c r="L21" s="74">
        <f>IFERROR(K21/(I21+J21),0)</f>
        <v>504244.33333333331</v>
      </c>
      <c r="M21" s="82">
        <f>SUM(M22:M26)</f>
        <v>1320.1399999999999</v>
      </c>
      <c r="N21" s="37">
        <f>IFERROR(M21/(I21+J21),0)</f>
        <v>440.04666666666662</v>
      </c>
      <c r="O21" s="121">
        <f>SUM(O22:O26)</f>
        <v>7</v>
      </c>
      <c r="P21" s="74">
        <f>SUM(P22:P26)</f>
        <v>0</v>
      </c>
      <c r="Q21" s="74">
        <f>SUM(Q22:Q26)</f>
        <v>10542543</v>
      </c>
      <c r="R21" s="74">
        <f>IFERROR(Q21/(O21+P21),0)</f>
        <v>1506077.5714285714</v>
      </c>
      <c r="S21" s="181">
        <f>SUM(S22:S26)</f>
        <v>17660.900000000001</v>
      </c>
      <c r="T21" s="182">
        <f>IFERROR(S21/(O21+P21),0)</f>
        <v>2522.9857142857145</v>
      </c>
      <c r="U21" s="121">
        <f>SUM(U22:U26)</f>
        <v>23</v>
      </c>
      <c r="V21" s="74">
        <f>SUM(V22:V26)</f>
        <v>0</v>
      </c>
      <c r="W21" s="74">
        <f>SUM(W22:W25)</f>
        <v>11835882</v>
      </c>
      <c r="X21" s="74">
        <f>IFERROR(W21/(U21+V21),0)</f>
        <v>514603.5652173913</v>
      </c>
      <c r="Y21" s="181">
        <f>SUM(Y22:Y26)</f>
        <v>42356.149999999994</v>
      </c>
      <c r="Z21" s="182">
        <f>IFERROR(Y21/(U21+V21),0)</f>
        <v>1841.5717391304345</v>
      </c>
      <c r="AA21" s="121">
        <f>SUM(AA22:AA26)</f>
        <v>9</v>
      </c>
      <c r="AB21" s="74">
        <f>SUM(AB22:AB26)</f>
        <v>0</v>
      </c>
      <c r="AC21" s="74">
        <f>SUM(AC22:AC25)</f>
        <v>3643286</v>
      </c>
      <c r="AD21" s="74">
        <f>IFERROR(AC21/(AA21+AB21),0)</f>
        <v>404809.55555555556</v>
      </c>
      <c r="AE21" s="181">
        <f>SUM(AE22:AE26)</f>
        <v>15096.91</v>
      </c>
      <c r="AF21" s="182">
        <f>IFERROR(AE21/(AA21+AB21),0)</f>
        <v>1677.4344444444444</v>
      </c>
      <c r="AG21" s="121">
        <f>SUM(AG22:AG26)</f>
        <v>13</v>
      </c>
      <c r="AH21" s="74">
        <f>SUM(AH22:AH26)</f>
        <v>0</v>
      </c>
      <c r="AI21" s="74">
        <f>SUM(AI22:AI25)</f>
        <v>3879117</v>
      </c>
      <c r="AJ21" s="74">
        <f>IFERROR(AI21/(AG21+AH21),0)</f>
        <v>298393.61538461538</v>
      </c>
      <c r="AK21" s="181">
        <f>SUM(AK22:AK26)</f>
        <v>33556.239999999998</v>
      </c>
      <c r="AL21" s="182">
        <f>IFERROR(AK21/(AG21+AH21),0)</f>
        <v>2581.2492307692305</v>
      </c>
      <c r="AM21" s="121">
        <f>SUM(AM22:AM26)</f>
        <v>0</v>
      </c>
      <c r="AN21" s="74">
        <f>SUM(AN22:AN26)</f>
        <v>0</v>
      </c>
      <c r="AO21" s="74">
        <f>SUM(AO22:AO25)</f>
        <v>0</v>
      </c>
      <c r="AP21" s="74">
        <f>IFERROR(AO21/(AM21+AN21),0)</f>
        <v>0</v>
      </c>
      <c r="AQ21" s="181">
        <f>SUM(AQ22:AQ26)</f>
        <v>0</v>
      </c>
      <c r="AR21" s="182">
        <f t="shared" si="1"/>
        <v>0</v>
      </c>
      <c r="AS21" s="121">
        <f>SUM(AS22:AS26)</f>
        <v>0</v>
      </c>
      <c r="AT21" s="74">
        <f>SUM(AT22:AT26)</f>
        <v>0</v>
      </c>
      <c r="AU21" s="74">
        <f>SUM(AU22:AU25)</f>
        <v>0</v>
      </c>
      <c r="AV21" s="74">
        <f>IFERROR(AU21/(AS21+AT21),0)</f>
        <v>0</v>
      </c>
      <c r="AW21" s="181">
        <f>SUM(AW22:AW26)</f>
        <v>0</v>
      </c>
      <c r="AX21" s="182">
        <f>IFERROR(AW21/(AS21+AT21),0)</f>
        <v>0</v>
      </c>
      <c r="AY21" s="121">
        <f>SUM(AY22:AY26)</f>
        <v>0</v>
      </c>
      <c r="AZ21" s="74">
        <f>SUM(AZ22:AZ26)</f>
        <v>0</v>
      </c>
      <c r="BA21" s="74">
        <f>SUM(BA22:BA25)</f>
        <v>0</v>
      </c>
      <c r="BB21" s="74">
        <f>IFERROR(BA21/(AY21+AZ21),0)</f>
        <v>0</v>
      </c>
      <c r="BC21" s="181">
        <f>SUM(BC22:BC26)</f>
        <v>0</v>
      </c>
      <c r="BD21" s="182">
        <f>IFERROR(BC21/(AY21+AZ21),0)</f>
        <v>0</v>
      </c>
      <c r="BE21" s="121">
        <f>SUM(BE22:BE26)</f>
        <v>0</v>
      </c>
      <c r="BF21" s="74">
        <f>SUM(BF22:BF26)</f>
        <v>0</v>
      </c>
      <c r="BG21" s="74">
        <f>SUM(BG22:BG25)</f>
        <v>0</v>
      </c>
      <c r="BH21" s="74">
        <f>IFERROR(BG21/(BE21+BF21),0)</f>
        <v>0</v>
      </c>
      <c r="BI21" s="181">
        <f>SUM(BI22:BI26)</f>
        <v>0</v>
      </c>
      <c r="BJ21" s="182">
        <f>IFERROR(BI21/(BE21+BF21),0)</f>
        <v>0</v>
      </c>
      <c r="BK21" s="121">
        <f>SUM(BK22:BK26)</f>
        <v>59</v>
      </c>
      <c r="BL21" s="74">
        <f>SUM(BL22:BL26)</f>
        <v>0</v>
      </c>
      <c r="BM21" s="74">
        <f>SUM(BM22:BM25)</f>
        <v>36192871</v>
      </c>
      <c r="BN21" s="74">
        <f>IFERROR(BM21/(BK21+BL21),0)</f>
        <v>613438.49152542371</v>
      </c>
      <c r="BO21" s="181">
        <f>SUM(BO22:BO26)</f>
        <v>115096.56</v>
      </c>
      <c r="BP21" s="182">
        <f>IFERROR(BO21/(BK21+BL21),0)</f>
        <v>1950.7891525423729</v>
      </c>
    </row>
    <row r="22" spans="1:68" s="8" customFormat="1" ht="19.5" customHeight="1" outlineLevel="1" x14ac:dyDescent="0.3">
      <c r="A22" s="154"/>
      <c r="B22" s="139" t="str" cm="1">
        <f t="array" ref="B22:B26">$B$10:$B$14</f>
        <v>RESIDENTIAL</v>
      </c>
      <c r="C22" s="39"/>
      <c r="D22" s="10"/>
      <c r="E22" s="10"/>
      <c r="F22" s="10">
        <f>IFERROR(E22/(C22+D22),0)</f>
        <v>0</v>
      </c>
      <c r="G22" s="183"/>
      <c r="H22" s="184">
        <f>IFERROR(G22/(C22+D22),0)</f>
        <v>0</v>
      </c>
      <c r="I22" s="39"/>
      <c r="J22" s="10"/>
      <c r="K22" s="10"/>
      <c r="L22" s="10">
        <f>IFERROR(K22/(I22+J22),0)</f>
        <v>0</v>
      </c>
      <c r="M22" s="30"/>
      <c r="N22" s="83">
        <f>IFERROR(M22/(I22+J22),0)</f>
        <v>0</v>
      </c>
      <c r="O22" s="39"/>
      <c r="P22" s="10"/>
      <c r="Q22" s="10"/>
      <c r="R22" s="10"/>
      <c r="S22" s="183"/>
      <c r="T22" s="184"/>
      <c r="U22" s="39"/>
      <c r="V22" s="10"/>
      <c r="W22" s="10"/>
      <c r="X22" s="10">
        <f>IFERROR(W22/(U22+V22),0)</f>
        <v>0</v>
      </c>
      <c r="Y22" s="183"/>
      <c r="Z22" s="184">
        <f>IFERROR(Y22/(U22+V22),0)</f>
        <v>0</v>
      </c>
      <c r="AA22" s="39"/>
      <c r="AB22" s="10"/>
      <c r="AC22" s="10"/>
      <c r="AD22" s="10">
        <f>IFERROR(AC22/(AA22+AB22),0)</f>
        <v>0</v>
      </c>
      <c r="AE22" s="183"/>
      <c r="AF22" s="184">
        <f>IFERROR(AE22/(AA22+AB22),0)</f>
        <v>0</v>
      </c>
      <c r="AG22" s="39"/>
      <c r="AH22" s="10"/>
      <c r="AI22" s="10"/>
      <c r="AJ22" s="10">
        <f>IFERROR(AI22/(AG22+AH22),0)</f>
        <v>0</v>
      </c>
      <c r="AK22" s="183"/>
      <c r="AL22" s="184">
        <f>IFERROR(AK22/(AG22+AH22),0)</f>
        <v>0</v>
      </c>
      <c r="AM22" s="39"/>
      <c r="AN22" s="10"/>
      <c r="AO22" s="10"/>
      <c r="AP22" s="10">
        <f>IFERROR(AO22/(AM22+AN22),0)</f>
        <v>0</v>
      </c>
      <c r="AQ22" s="183"/>
      <c r="AR22" s="184">
        <f t="shared" si="1"/>
        <v>0</v>
      </c>
      <c r="AS22" s="39"/>
      <c r="AT22" s="10"/>
      <c r="AU22" s="10"/>
      <c r="AV22" s="10">
        <f>IFERROR(AU22/(AS22+AT22),0)</f>
        <v>0</v>
      </c>
      <c r="AW22" s="183"/>
      <c r="AX22" s="184">
        <f>IFERROR(AW22/(AS22+AT22),0)</f>
        <v>0</v>
      </c>
      <c r="AY22" s="39"/>
      <c r="AZ22" s="10"/>
      <c r="BA22" s="10"/>
      <c r="BB22" s="10">
        <f>IFERROR(BA22/(AY22+AZ22),0)</f>
        <v>0</v>
      </c>
      <c r="BC22" s="183"/>
      <c r="BD22" s="184">
        <f>IFERROR(BC22/(AY22+AZ22),0)</f>
        <v>0</v>
      </c>
      <c r="BE22" s="39"/>
      <c r="BF22" s="10"/>
      <c r="BG22" s="10"/>
      <c r="BH22" s="10">
        <f>IFERROR(BG22/(BE22+BF22),0)</f>
        <v>0</v>
      </c>
      <c r="BI22" s="183"/>
      <c r="BJ22" s="184">
        <f>IFERROR(BI22/(BE22+BF22),0)</f>
        <v>0</v>
      </c>
      <c r="BK22" s="39" cm="1">
        <f t="array" ref="BK22">SUM(_xlfn._xlws.FILTER($C22:$BJ22,$C$8:$BJ$8=BK$8))</f>
        <v>0</v>
      </c>
      <c r="BL22" s="39" cm="1">
        <f t="array" ref="BL22">SUM(_xlfn._xlws.FILTER($C22:$BJ22,$C$8:$BJ$8=BL$8))</f>
        <v>0</v>
      </c>
      <c r="BM22" s="39" cm="1">
        <f t="array" ref="BM22">SUM(_xlfn._xlws.FILTER($C22:$BJ22,$C$8:$BJ$8=BM$8))</f>
        <v>0</v>
      </c>
      <c r="BN22" s="10">
        <f>IFERROR(BM22/(BK22+BL22),0)</f>
        <v>0</v>
      </c>
      <c r="BO22" s="196" cm="1">
        <f t="array" ref="BO22">SUM(_xlfn._xlws.FILTER($C22:$BJ22,$C$8:$BJ$8=BO$8))</f>
        <v>0</v>
      </c>
      <c r="BP22" s="184">
        <f>IFERROR(BO22/(BK22+BL22),0)</f>
        <v>0</v>
      </c>
    </row>
    <row r="23" spans="1:68" s="8" customFormat="1" ht="19.5" customHeight="1" outlineLevel="1" x14ac:dyDescent="0.3">
      <c r="A23" s="154"/>
      <c r="B23" s="139" t="str">
        <v>COMMERCIAL</v>
      </c>
      <c r="C23" s="39"/>
      <c r="D23" s="10"/>
      <c r="E23" s="10"/>
      <c r="F23" s="10">
        <f t="shared" ref="F23:F26" si="42">IFERROR(E23/(C23+D23),0)</f>
        <v>0</v>
      </c>
      <c r="G23" s="183"/>
      <c r="H23" s="184">
        <f t="shared" ref="H23:H26" si="43">IFERROR(G23/(C23+D23),0)</f>
        <v>0</v>
      </c>
      <c r="I23" s="39"/>
      <c r="J23" s="10"/>
      <c r="K23" s="10"/>
      <c r="L23" s="10">
        <f t="shared" ref="L23:L25" si="44">IFERROR(K23/(I23+J23),0)</f>
        <v>0</v>
      </c>
      <c r="M23" s="30"/>
      <c r="N23" s="83">
        <f t="shared" ref="N23:N26" si="45">IFERROR(M23/(I23+J23),0)</f>
        <v>0</v>
      </c>
      <c r="O23" s="39"/>
      <c r="P23" s="10"/>
      <c r="Q23" s="10"/>
      <c r="R23" s="10"/>
      <c r="S23" s="183"/>
      <c r="T23" s="184"/>
      <c r="U23" s="39">
        <v>5</v>
      </c>
      <c r="V23" s="10"/>
      <c r="W23" s="10">
        <v>1513130</v>
      </c>
      <c r="X23" s="10">
        <f t="shared" ref="X23:X25" si="46">IFERROR(W23/(U23+V23),0)</f>
        <v>302626</v>
      </c>
      <c r="Y23" s="183">
        <v>17437.599999999999</v>
      </c>
      <c r="Z23" s="184">
        <f t="shared" ref="Z23:Z26" si="47">IFERROR(Y23/(U23+V23),0)</f>
        <v>3487.5199999999995</v>
      </c>
      <c r="AA23" s="39">
        <v>3</v>
      </c>
      <c r="AB23" s="10"/>
      <c r="AC23" s="10">
        <v>1154300</v>
      </c>
      <c r="AD23" s="10">
        <f t="shared" ref="AD23:AD25" si="48">IFERROR(AC23/(AA23+AB23),0)</f>
        <v>384766.66666666669</v>
      </c>
      <c r="AE23" s="183">
        <v>9676.09</v>
      </c>
      <c r="AF23" s="184">
        <f t="shared" ref="AF23:AF26" si="49">IFERROR(AE23/(AA23+AB23),0)</f>
        <v>3225.3633333333332</v>
      </c>
      <c r="AG23" s="39">
        <v>10</v>
      </c>
      <c r="AH23" s="10"/>
      <c r="AI23" s="10">
        <v>3089711</v>
      </c>
      <c r="AJ23" s="10">
        <f t="shared" ref="AJ23:AJ25" si="50">IFERROR(AI23/(AG23+AH23),0)</f>
        <v>308971.09999999998</v>
      </c>
      <c r="AK23" s="183">
        <v>30452.67</v>
      </c>
      <c r="AL23" s="184">
        <f t="shared" ref="AL23:AL26" si="51">IFERROR(AK23/(AG23+AH23),0)</f>
        <v>3045.2669999999998</v>
      </c>
      <c r="AM23" s="39"/>
      <c r="AN23" s="10"/>
      <c r="AO23" s="10"/>
      <c r="AP23" s="10">
        <f t="shared" ref="AP23:AP25" si="52">IFERROR(AO23/(AM23+AN23),0)</f>
        <v>0</v>
      </c>
      <c r="AQ23" s="183"/>
      <c r="AR23" s="184">
        <f t="shared" si="1"/>
        <v>0</v>
      </c>
      <c r="AS23" s="39"/>
      <c r="AT23" s="10"/>
      <c r="AU23" s="10"/>
      <c r="AV23" s="10">
        <f t="shared" ref="AV23:AV25" si="53">IFERROR(AU23/(AS23+AT23),0)</f>
        <v>0</v>
      </c>
      <c r="AW23" s="183"/>
      <c r="AX23" s="184">
        <f t="shared" ref="AX23:AX26" si="54">IFERROR(AW23/(AS23+AT23),0)</f>
        <v>0</v>
      </c>
      <c r="AY23" s="39"/>
      <c r="AZ23" s="10"/>
      <c r="BA23" s="10"/>
      <c r="BB23" s="10">
        <f t="shared" ref="BB23:BB25" si="55">IFERROR(BA23/(AY23+AZ23),0)</f>
        <v>0</v>
      </c>
      <c r="BC23" s="183"/>
      <c r="BD23" s="184">
        <f t="shared" ref="BD23:BD26" si="56">IFERROR(BC23/(AY23+AZ23),0)</f>
        <v>0</v>
      </c>
      <c r="BE23" s="39"/>
      <c r="BF23" s="10"/>
      <c r="BG23" s="10"/>
      <c r="BH23" s="10">
        <f t="shared" ref="BH23:BH25" si="57">IFERROR(BG23/(BE23+BF23),0)</f>
        <v>0</v>
      </c>
      <c r="BI23" s="183"/>
      <c r="BJ23" s="184">
        <f t="shared" ref="BJ23:BJ26" si="58">IFERROR(BI23/(BE23+BF23),0)</f>
        <v>0</v>
      </c>
      <c r="BK23" s="39" cm="1">
        <f t="array" ref="BK23">SUM(_xlfn._xlws.FILTER($C23:$BJ23,$C$8:$BJ$8=BK$8))</f>
        <v>18</v>
      </c>
      <c r="BL23" s="39" cm="1">
        <f t="array" ref="BL23">SUM(_xlfn._xlws.FILTER($C23:$BJ23,$C$8:$BJ$8=BL$8))</f>
        <v>0</v>
      </c>
      <c r="BM23" s="39" cm="1">
        <f t="array" ref="BM23">SUM(_xlfn._xlws.FILTER($C23:$BJ23,$C$8:$BJ$8=BM$8))</f>
        <v>5757141</v>
      </c>
      <c r="BN23" s="10">
        <f t="shared" ref="BN23:BN25" si="59">IFERROR(BM23/(BK23+BL23),0)</f>
        <v>319841.16666666669</v>
      </c>
      <c r="BO23" s="196" cm="1">
        <f t="array" ref="BO23">SUM(_xlfn._xlws.FILTER($C23:$BJ23,$C$8:$BJ$8=BO$8))</f>
        <v>57566.36</v>
      </c>
      <c r="BP23" s="184">
        <f t="shared" ref="BP23:BP26" si="60">IFERROR(BO23/(BK23+BL23),0)</f>
        <v>3198.1311111111113</v>
      </c>
    </row>
    <row r="24" spans="1:68" s="8" customFormat="1" ht="19.5" customHeight="1" outlineLevel="1" x14ac:dyDescent="0.3">
      <c r="A24" s="154"/>
      <c r="B24" s="139" t="str">
        <v>CNG</v>
      </c>
      <c r="C24" s="39">
        <v>4</v>
      </c>
      <c r="D24" s="10"/>
      <c r="E24" s="10">
        <v>4779310</v>
      </c>
      <c r="F24" s="10">
        <f t="shared" si="42"/>
        <v>1194827.5</v>
      </c>
      <c r="G24" s="183">
        <v>5106.22</v>
      </c>
      <c r="H24" s="184">
        <f t="shared" si="43"/>
        <v>1276.5550000000001</v>
      </c>
      <c r="I24" s="39">
        <v>2</v>
      </c>
      <c r="J24" s="10"/>
      <c r="K24" s="10">
        <v>1063433</v>
      </c>
      <c r="L24" s="10">
        <f t="shared" si="44"/>
        <v>531716.5</v>
      </c>
      <c r="M24" s="30">
        <v>902.11</v>
      </c>
      <c r="N24" s="83">
        <f t="shared" si="45"/>
        <v>451.05500000000001</v>
      </c>
      <c r="O24" s="39"/>
      <c r="P24" s="10"/>
      <c r="Q24" s="10"/>
      <c r="R24" s="10"/>
      <c r="S24" s="183"/>
      <c r="T24" s="184"/>
      <c r="U24" s="39"/>
      <c r="V24" s="10"/>
      <c r="W24" s="10"/>
      <c r="X24" s="10">
        <f t="shared" si="46"/>
        <v>0</v>
      </c>
      <c r="Y24" s="183"/>
      <c r="Z24" s="184">
        <f t="shared" si="47"/>
        <v>0</v>
      </c>
      <c r="AA24" s="39">
        <v>6</v>
      </c>
      <c r="AB24" s="10"/>
      <c r="AC24" s="10">
        <v>2488986</v>
      </c>
      <c r="AD24" s="10">
        <f t="shared" si="48"/>
        <v>414831</v>
      </c>
      <c r="AE24" s="183">
        <v>5420.82</v>
      </c>
      <c r="AF24" s="184">
        <f t="shared" si="49"/>
        <v>903.46999999999991</v>
      </c>
      <c r="AG24" s="39"/>
      <c r="AH24" s="10"/>
      <c r="AI24" s="10"/>
      <c r="AJ24" s="10">
        <f t="shared" si="50"/>
        <v>0</v>
      </c>
      <c r="AK24" s="183"/>
      <c r="AL24" s="184">
        <f t="shared" si="51"/>
        <v>0</v>
      </c>
      <c r="AM24" s="39"/>
      <c r="AN24" s="10"/>
      <c r="AO24" s="10"/>
      <c r="AP24" s="10">
        <f t="shared" si="52"/>
        <v>0</v>
      </c>
      <c r="AQ24" s="183"/>
      <c r="AR24" s="184">
        <f t="shared" si="1"/>
        <v>0</v>
      </c>
      <c r="AS24" s="39"/>
      <c r="AT24" s="10"/>
      <c r="AU24" s="10"/>
      <c r="AV24" s="10">
        <f t="shared" si="53"/>
        <v>0</v>
      </c>
      <c r="AW24" s="183"/>
      <c r="AX24" s="184">
        <f t="shared" si="54"/>
        <v>0</v>
      </c>
      <c r="AY24" s="39"/>
      <c r="AZ24" s="10"/>
      <c r="BA24" s="10"/>
      <c r="BB24" s="10">
        <f t="shared" si="55"/>
        <v>0</v>
      </c>
      <c r="BC24" s="183"/>
      <c r="BD24" s="184">
        <f t="shared" si="56"/>
        <v>0</v>
      </c>
      <c r="BE24" s="39"/>
      <c r="BF24" s="10"/>
      <c r="BG24" s="10"/>
      <c r="BH24" s="10">
        <f t="shared" si="57"/>
        <v>0</v>
      </c>
      <c r="BI24" s="183"/>
      <c r="BJ24" s="184">
        <f t="shared" si="58"/>
        <v>0</v>
      </c>
      <c r="BK24" s="39" cm="1">
        <f t="array" ref="BK24">SUM(_xlfn._xlws.FILTER($C24:$BJ24,$C$8:$BJ$8=BK$8))</f>
        <v>12</v>
      </c>
      <c r="BL24" s="39" cm="1">
        <f t="array" ref="BL24">SUM(_xlfn._xlws.FILTER($C24:$BJ24,$C$8:$BJ$8=BL$8))</f>
        <v>0</v>
      </c>
      <c r="BM24" s="39" cm="1">
        <f t="array" ref="BM24">SUM(_xlfn._xlws.FILTER($C24:$BJ24,$C$8:$BJ$8=BM$8))</f>
        <v>8331729</v>
      </c>
      <c r="BN24" s="10">
        <f t="shared" si="59"/>
        <v>694310.75</v>
      </c>
      <c r="BO24" s="196" cm="1">
        <f t="array" ref="BO24">SUM(_xlfn._xlws.FILTER($C24:$BJ24,$C$8:$BJ$8=BO$8))</f>
        <v>11429.15</v>
      </c>
      <c r="BP24" s="184">
        <f t="shared" si="60"/>
        <v>952.42916666666667</v>
      </c>
    </row>
    <row r="25" spans="1:68" s="15" customFormat="1" ht="19.5" customHeight="1" outlineLevel="1" x14ac:dyDescent="0.3">
      <c r="A25" s="154"/>
      <c r="B25" s="139" t="str">
        <v>INDUSTRIAL</v>
      </c>
      <c r="C25" s="39"/>
      <c r="D25" s="10"/>
      <c r="E25" s="10"/>
      <c r="F25" s="10">
        <f t="shared" si="42"/>
        <v>0</v>
      </c>
      <c r="G25" s="183"/>
      <c r="H25" s="184">
        <f t="shared" si="43"/>
        <v>0</v>
      </c>
      <c r="I25" s="39">
        <v>1</v>
      </c>
      <c r="J25" s="10"/>
      <c r="K25" s="10">
        <v>449300</v>
      </c>
      <c r="L25" s="10">
        <f t="shared" si="44"/>
        <v>449300</v>
      </c>
      <c r="M25" s="30">
        <v>418.03</v>
      </c>
      <c r="N25" s="83">
        <f t="shared" si="45"/>
        <v>418.03</v>
      </c>
      <c r="O25" s="39">
        <v>7</v>
      </c>
      <c r="P25" s="10"/>
      <c r="Q25" s="10">
        <v>10542543</v>
      </c>
      <c r="R25" s="10">
        <v>1506077.57142857</v>
      </c>
      <c r="S25" s="183">
        <v>17660.900000000001</v>
      </c>
      <c r="T25" s="184">
        <v>2522.9857142857099</v>
      </c>
      <c r="U25" s="39">
        <v>18</v>
      </c>
      <c r="V25" s="10"/>
      <c r="W25" s="10">
        <v>10322752</v>
      </c>
      <c r="X25" s="10">
        <f t="shared" si="46"/>
        <v>573486.22222222225</v>
      </c>
      <c r="Y25" s="183">
        <v>24918.55</v>
      </c>
      <c r="Z25" s="184">
        <f t="shared" si="47"/>
        <v>1384.3638888888888</v>
      </c>
      <c r="AA25" s="39"/>
      <c r="AB25" s="10"/>
      <c r="AC25" s="10"/>
      <c r="AD25" s="10">
        <f t="shared" si="48"/>
        <v>0</v>
      </c>
      <c r="AE25" s="183"/>
      <c r="AF25" s="184">
        <f t="shared" si="49"/>
        <v>0</v>
      </c>
      <c r="AG25" s="39">
        <v>3</v>
      </c>
      <c r="AH25" s="10"/>
      <c r="AI25" s="10">
        <v>789406</v>
      </c>
      <c r="AJ25" s="10">
        <f t="shared" si="50"/>
        <v>263135.33333333331</v>
      </c>
      <c r="AK25" s="183">
        <v>3103.57</v>
      </c>
      <c r="AL25" s="184">
        <f t="shared" si="51"/>
        <v>1034.5233333333333</v>
      </c>
      <c r="AM25" s="39"/>
      <c r="AN25" s="10"/>
      <c r="AO25" s="10"/>
      <c r="AP25" s="10">
        <f t="shared" si="52"/>
        <v>0</v>
      </c>
      <c r="AQ25" s="183"/>
      <c r="AR25" s="184">
        <f t="shared" si="1"/>
        <v>0</v>
      </c>
      <c r="AS25" s="39"/>
      <c r="AT25" s="10"/>
      <c r="AU25" s="10"/>
      <c r="AV25" s="10">
        <f t="shared" si="53"/>
        <v>0</v>
      </c>
      <c r="AW25" s="183"/>
      <c r="AX25" s="184">
        <f t="shared" si="54"/>
        <v>0</v>
      </c>
      <c r="AY25" s="39"/>
      <c r="AZ25" s="10"/>
      <c r="BA25" s="10"/>
      <c r="BB25" s="10">
        <f t="shared" si="55"/>
        <v>0</v>
      </c>
      <c r="BC25" s="183"/>
      <c r="BD25" s="184">
        <f t="shared" si="56"/>
        <v>0</v>
      </c>
      <c r="BE25" s="39"/>
      <c r="BF25" s="10"/>
      <c r="BG25" s="10"/>
      <c r="BH25" s="10">
        <f t="shared" si="57"/>
        <v>0</v>
      </c>
      <c r="BI25" s="183"/>
      <c r="BJ25" s="184">
        <f t="shared" si="58"/>
        <v>0</v>
      </c>
      <c r="BK25" s="39" cm="1">
        <f t="array" ref="BK25">SUM(_xlfn._xlws.FILTER($C25:$BJ25,$C$8:$BJ$8=BK$8))</f>
        <v>29</v>
      </c>
      <c r="BL25" s="39" cm="1">
        <f t="array" ref="BL25">SUM(_xlfn._xlws.FILTER($C25:$BJ25,$C$8:$BJ$8=BL$8))</f>
        <v>0</v>
      </c>
      <c r="BM25" s="39" cm="1">
        <f t="array" ref="BM25">SUM(_xlfn._xlws.FILTER($C25:$BJ25,$C$8:$BJ$8=BM$8))</f>
        <v>22104001</v>
      </c>
      <c r="BN25" s="10">
        <f t="shared" si="59"/>
        <v>762206.93103448278</v>
      </c>
      <c r="BO25" s="196" cm="1">
        <f t="array" ref="BO25">SUM(_xlfn._xlws.FILTER($C25:$BJ25,$C$8:$BJ$8=BO$8))</f>
        <v>46101.049999999996</v>
      </c>
      <c r="BP25" s="184">
        <f t="shared" si="60"/>
        <v>1589.6913793103447</v>
      </c>
    </row>
    <row r="26" spans="1:68" s="15" customFormat="1" ht="19.5" customHeight="1" outlineLevel="1" thickBot="1" x14ac:dyDescent="0.35">
      <c r="A26" s="155"/>
      <c r="B26" s="139" t="str">
        <v>AIRCONDITIONING/COGENERATION</v>
      </c>
      <c r="C26" s="147"/>
      <c r="D26" s="148"/>
      <c r="E26" s="157"/>
      <c r="F26" s="10">
        <f t="shared" si="42"/>
        <v>0</v>
      </c>
      <c r="G26" s="185"/>
      <c r="H26" s="184">
        <f t="shared" si="43"/>
        <v>0</v>
      </c>
      <c r="I26" s="147"/>
      <c r="J26" s="148"/>
      <c r="K26" s="157"/>
      <c r="L26" s="10">
        <f>IFERROR(K26/(I26+J26),0)</f>
        <v>0</v>
      </c>
      <c r="M26" s="30"/>
      <c r="N26" s="83">
        <f t="shared" si="45"/>
        <v>0</v>
      </c>
      <c r="O26" s="147"/>
      <c r="P26" s="148"/>
      <c r="Q26" s="157"/>
      <c r="R26" s="10"/>
      <c r="S26" s="183"/>
      <c r="T26" s="184"/>
      <c r="U26" s="147"/>
      <c r="V26" s="148"/>
      <c r="W26" s="157"/>
      <c r="X26" s="10">
        <f>IFERROR(W26/(U26+V26),0)</f>
        <v>0</v>
      </c>
      <c r="Y26" s="183"/>
      <c r="Z26" s="184">
        <f t="shared" si="47"/>
        <v>0</v>
      </c>
      <c r="AA26" s="147"/>
      <c r="AB26" s="148"/>
      <c r="AC26" s="157"/>
      <c r="AD26" s="10">
        <f>IFERROR(AC26/(AA26+AB26),0)</f>
        <v>0</v>
      </c>
      <c r="AE26" s="183"/>
      <c r="AF26" s="184">
        <f t="shared" si="49"/>
        <v>0</v>
      </c>
      <c r="AG26" s="147"/>
      <c r="AH26" s="148"/>
      <c r="AI26" s="157"/>
      <c r="AJ26" s="10">
        <f>IFERROR(AI26/(AG26+AH26),0)</f>
        <v>0</v>
      </c>
      <c r="AK26" s="183"/>
      <c r="AL26" s="184">
        <f t="shared" si="51"/>
        <v>0</v>
      </c>
      <c r="AM26" s="147"/>
      <c r="AN26" s="148"/>
      <c r="AO26" s="157"/>
      <c r="AP26" s="10">
        <f>IFERROR(AO26/(AM26+AN26),0)</f>
        <v>0</v>
      </c>
      <c r="AQ26" s="183"/>
      <c r="AR26" s="184">
        <f t="shared" si="1"/>
        <v>0</v>
      </c>
      <c r="AS26" s="147"/>
      <c r="AT26" s="148"/>
      <c r="AU26" s="157"/>
      <c r="AV26" s="10">
        <f>IFERROR(AU26/(AS26+AT26),0)</f>
        <v>0</v>
      </c>
      <c r="AW26" s="183"/>
      <c r="AX26" s="184">
        <f t="shared" si="54"/>
        <v>0</v>
      </c>
      <c r="AY26" s="147"/>
      <c r="AZ26" s="148"/>
      <c r="BA26" s="157"/>
      <c r="BB26" s="10">
        <f>IFERROR(BA26/(AY26+AZ26),0)</f>
        <v>0</v>
      </c>
      <c r="BC26" s="183"/>
      <c r="BD26" s="184">
        <f t="shared" si="56"/>
        <v>0</v>
      </c>
      <c r="BE26" s="147"/>
      <c r="BF26" s="148"/>
      <c r="BG26" s="157"/>
      <c r="BH26" s="10">
        <f>IFERROR(BG26/(BE26+BF26),0)</f>
        <v>0</v>
      </c>
      <c r="BI26" s="183"/>
      <c r="BJ26" s="184">
        <f t="shared" si="58"/>
        <v>0</v>
      </c>
      <c r="BK26" s="39" cm="1">
        <f t="array" ref="BK26">SUM(_xlfn._xlws.FILTER($C26:$BJ26,$C$8:$BJ$8=BK$8))</f>
        <v>0</v>
      </c>
      <c r="BL26" s="39" cm="1">
        <f t="array" ref="BL26">SUM(_xlfn._xlws.FILTER($C26:$BJ26,$C$8:$BJ$8=BL$8))</f>
        <v>0</v>
      </c>
      <c r="BM26" s="39" cm="1">
        <f t="array" ref="BM26">SUM(_xlfn._xlws.FILTER($C26:$BJ26,$C$8:$BJ$8=BM$8))</f>
        <v>0</v>
      </c>
      <c r="BN26" s="10">
        <f>IFERROR(BM26/(BK26+BL26),0)</f>
        <v>0</v>
      </c>
      <c r="BO26" s="196" cm="1">
        <f t="array" ref="BO26">SUM(_xlfn._xlws.FILTER($C26:$BJ26,$C$8:$BJ$8=BO$8))</f>
        <v>0</v>
      </c>
      <c r="BP26" s="184">
        <f t="shared" si="60"/>
        <v>0</v>
      </c>
    </row>
    <row r="27" spans="1:68" s="8" customFormat="1" ht="36" customHeight="1" x14ac:dyDescent="0.3">
      <c r="A27" s="153">
        <v>4</v>
      </c>
      <c r="B27" s="141" t="s">
        <v>89</v>
      </c>
      <c r="C27" s="121">
        <f>SUM(C28:C32)</f>
        <v>13762</v>
      </c>
      <c r="D27" s="74">
        <f>SUM(D28:D32)</f>
        <v>0</v>
      </c>
      <c r="E27" s="74">
        <f>SUM(E28:E31)</f>
        <v>26094388</v>
      </c>
      <c r="F27" s="74">
        <f>IFERROR(E27/(C27+D27),0)</f>
        <v>1896.1188780700479</v>
      </c>
      <c r="G27" s="181">
        <f>SUM(G28:G32)</f>
        <v>342291.86</v>
      </c>
      <c r="H27" s="182">
        <f>IFERROR(G27/(C27+D27),0)</f>
        <v>24.872246766458364</v>
      </c>
      <c r="I27" s="121">
        <f>SUM(I28:I32)</f>
        <v>9357</v>
      </c>
      <c r="J27" s="74">
        <f>SUM(J28:J32)</f>
        <v>0</v>
      </c>
      <c r="K27" s="74">
        <f>SUM(K28:K31)</f>
        <v>20517171</v>
      </c>
      <c r="L27" s="74">
        <f>IFERROR(K27/(I27+J27),0)</f>
        <v>2192.7082398204552</v>
      </c>
      <c r="M27" s="82">
        <f>SUM(M28:M32)</f>
        <v>273891.09000000003</v>
      </c>
      <c r="N27" s="37">
        <f>IFERROR(M27/(I27+J27),0)</f>
        <v>29.271250400769482</v>
      </c>
      <c r="O27" s="121">
        <f>SUM(O28:O32)</f>
        <v>7836</v>
      </c>
      <c r="P27" s="74">
        <f>SUM(P28:P32)</f>
        <v>0</v>
      </c>
      <c r="Q27" s="74">
        <f>SUM(Q28:Q32)</f>
        <v>14713186</v>
      </c>
      <c r="R27" s="74">
        <f>IFERROR(Q27/(O27+P27),0)</f>
        <v>1877.6398672792241</v>
      </c>
      <c r="S27" s="181">
        <f>SUM(S28:S32)</f>
        <v>266707.39999999997</v>
      </c>
      <c r="T27" s="182">
        <f>IFERROR(S27/(O27+P27),0)</f>
        <v>34.036166411434401</v>
      </c>
      <c r="U27" s="121">
        <f>SUM(U28:U32)</f>
        <v>352</v>
      </c>
      <c r="V27" s="74">
        <f>SUM(V28:V32)</f>
        <v>0</v>
      </c>
      <c r="W27" s="74">
        <f>SUM(W28:W31)</f>
        <v>622315</v>
      </c>
      <c r="X27" s="74">
        <f>IFERROR(W27/(U27+V27),0)</f>
        <v>1767.940340909091</v>
      </c>
      <c r="Y27" s="181">
        <f>SUM(Y28:Y32)</f>
        <v>16263.619999999999</v>
      </c>
      <c r="Z27" s="182">
        <f>IFERROR(Y27/(U27+V27),0)</f>
        <v>46.203465909090909</v>
      </c>
      <c r="AA27" s="121">
        <f>SUM(AA28:AA32)</f>
        <v>418</v>
      </c>
      <c r="AB27" s="74">
        <f>SUM(AB28:AB32)</f>
        <v>0</v>
      </c>
      <c r="AC27" s="74">
        <f>SUM(AC28:AC31)</f>
        <v>873084</v>
      </c>
      <c r="AD27" s="74">
        <f>IFERROR(AC27/(AA27+AB27),0)</f>
        <v>2088.7177033492821</v>
      </c>
      <c r="AE27" s="181">
        <f>SUM(AE28:AE32)</f>
        <v>19051.47</v>
      </c>
      <c r="AF27" s="182">
        <f>IFERROR(AE27/(AA27+AB27),0)</f>
        <v>45.577679425837324</v>
      </c>
      <c r="AG27" s="121">
        <f>SUM(AG28:AG32)</f>
        <v>413</v>
      </c>
      <c r="AH27" s="74">
        <f>SUM(AH28:AH32)</f>
        <v>0</v>
      </c>
      <c r="AI27" s="74">
        <f>SUM(AI28:AI31)</f>
        <v>768370</v>
      </c>
      <c r="AJ27" s="74">
        <f>IFERROR(AI27/(AG27+AH27),0)</f>
        <v>1860.46004842615</v>
      </c>
      <c r="AK27" s="181">
        <f>SUM(AK28:AK32)</f>
        <v>14774.74</v>
      </c>
      <c r="AL27" s="182">
        <f>IFERROR(AK27/(AG27+AH27),0)</f>
        <v>35.774188861985472</v>
      </c>
      <c r="AM27" s="121">
        <f>SUM(AM28:AM32)</f>
        <v>0</v>
      </c>
      <c r="AN27" s="74">
        <f>SUM(AN28:AN32)</f>
        <v>0</v>
      </c>
      <c r="AO27" s="74">
        <f>SUM(AO28:AO31)</f>
        <v>0</v>
      </c>
      <c r="AP27" s="74">
        <f>IFERROR(AO27/(AM27+AN27),0)</f>
        <v>0</v>
      </c>
      <c r="AQ27" s="181">
        <f>SUM(AQ28:AQ32)</f>
        <v>0</v>
      </c>
      <c r="AR27" s="182">
        <f t="shared" si="1"/>
        <v>0</v>
      </c>
      <c r="AS27" s="121">
        <f>SUM(AS28:AS32)</f>
        <v>0</v>
      </c>
      <c r="AT27" s="74">
        <f>SUM(AT28:AT32)</f>
        <v>0</v>
      </c>
      <c r="AU27" s="74">
        <f>SUM(AU28:AU31)</f>
        <v>0</v>
      </c>
      <c r="AV27" s="74">
        <f>IFERROR(AU27/(AS27+AT27),0)</f>
        <v>0</v>
      </c>
      <c r="AW27" s="181">
        <f>SUM(AW28:AW32)</f>
        <v>0</v>
      </c>
      <c r="AX27" s="182">
        <f>IFERROR(AW27/(AS27+AT27),0)</f>
        <v>0</v>
      </c>
      <c r="AY27" s="121">
        <f>SUM(AY28:AY32)</f>
        <v>0</v>
      </c>
      <c r="AZ27" s="74">
        <f>SUM(AZ28:AZ32)</f>
        <v>0</v>
      </c>
      <c r="BA27" s="74">
        <f>SUM(BA28:BA31)</f>
        <v>0</v>
      </c>
      <c r="BB27" s="74">
        <f>IFERROR(BA27/(AY27+AZ27),0)</f>
        <v>0</v>
      </c>
      <c r="BC27" s="181">
        <f>SUM(BC28:BC32)</f>
        <v>0</v>
      </c>
      <c r="BD27" s="182">
        <f>IFERROR(BC27/(AY27+AZ27),0)</f>
        <v>0</v>
      </c>
      <c r="BE27" s="121">
        <f>SUM(BE28:BE32)</f>
        <v>0</v>
      </c>
      <c r="BF27" s="74">
        <f>SUM(BF28:BF32)</f>
        <v>0</v>
      </c>
      <c r="BG27" s="74">
        <f>SUM(BG28:BG31)</f>
        <v>0</v>
      </c>
      <c r="BH27" s="74">
        <f>IFERROR(BG27/(BE27+BF27),0)</f>
        <v>0</v>
      </c>
      <c r="BI27" s="181">
        <f>SUM(BI28:BI32)</f>
        <v>0</v>
      </c>
      <c r="BJ27" s="182">
        <f>IFERROR(BI27/(BE27+BF27),0)</f>
        <v>0</v>
      </c>
      <c r="BK27" s="121">
        <f>SUM(BK28:BK32)</f>
        <v>32138</v>
      </c>
      <c r="BL27" s="74">
        <f>SUM(BL28:BL32)</f>
        <v>0</v>
      </c>
      <c r="BM27" s="74">
        <f>SUM(BM28:BM31)</f>
        <v>63588514</v>
      </c>
      <c r="BN27" s="74">
        <f>IFERROR(BM27/(BK27+BL27),0)</f>
        <v>1978.6083141452486</v>
      </c>
      <c r="BO27" s="181">
        <f>SUM(BO28:BO32)</f>
        <v>932980.17999999982</v>
      </c>
      <c r="BP27" s="182">
        <f>IFERROR(BO27/(BK27+BL27),0)</f>
        <v>29.030436866015304</v>
      </c>
    </row>
    <row r="28" spans="1:68" s="8" customFormat="1" ht="19.5" customHeight="1" outlineLevel="1" x14ac:dyDescent="0.3">
      <c r="A28" s="154"/>
      <c r="B28" s="139" t="str" cm="1">
        <f t="array" ref="B28:B32">$B$10:$B$14</f>
        <v>RESIDENTIAL</v>
      </c>
      <c r="C28" s="39">
        <v>13699</v>
      </c>
      <c r="D28" s="10"/>
      <c r="E28" s="10">
        <v>25656311</v>
      </c>
      <c r="F28" s="10">
        <f>IFERROR(E28/(C28+D28),0)</f>
        <v>1872.8601357763341</v>
      </c>
      <c r="G28" s="183">
        <v>336710.33999999997</v>
      </c>
      <c r="H28" s="184">
        <f>IFERROR(G28/(C28+D28),0)</f>
        <v>24.579191181838087</v>
      </c>
      <c r="I28" s="39">
        <v>9289</v>
      </c>
      <c r="J28" s="10"/>
      <c r="K28" s="10">
        <v>20181774</v>
      </c>
      <c r="L28" s="10">
        <f>IFERROR(K28/(I28+J28),0)</f>
        <v>2172.6530304661428</v>
      </c>
      <c r="M28" s="30">
        <v>269470.28000000003</v>
      </c>
      <c r="N28" s="83">
        <f>IFERROR(M28/(I28+J28),0)</f>
        <v>29.009611368285071</v>
      </c>
      <c r="O28" s="39">
        <v>7735</v>
      </c>
      <c r="P28" s="10"/>
      <c r="Q28" s="10">
        <v>13718197</v>
      </c>
      <c r="R28" s="10">
        <v>1773.5225597931501</v>
      </c>
      <c r="S28" s="183">
        <v>248911.55</v>
      </c>
      <c r="T28" s="184">
        <v>32.179903038138299</v>
      </c>
      <c r="U28" s="39">
        <v>350</v>
      </c>
      <c r="V28" s="10"/>
      <c r="W28" s="10">
        <v>619499</v>
      </c>
      <c r="X28" s="10">
        <f>IFERROR(W28/(U28+V28),0)</f>
        <v>1769.9971428571428</v>
      </c>
      <c r="Y28" s="183">
        <v>16212.88</v>
      </c>
      <c r="Z28" s="184">
        <f>IFERROR(Y28/(U28+V28),0)</f>
        <v>46.322514285714284</v>
      </c>
      <c r="AA28" s="39">
        <v>413</v>
      </c>
      <c r="AB28" s="10"/>
      <c r="AC28" s="10">
        <v>844773</v>
      </c>
      <c r="AD28" s="10">
        <f>IFERROR(AC28/(AA28+AB28),0)</f>
        <v>2045.4552058111381</v>
      </c>
      <c r="AE28" s="183">
        <v>18781.73</v>
      </c>
      <c r="AF28" s="184">
        <f>IFERROR(AE28/(AA28+AB28),0)</f>
        <v>45.476343825665857</v>
      </c>
      <c r="AG28" s="39">
        <v>413</v>
      </c>
      <c r="AH28" s="10"/>
      <c r="AI28" s="10">
        <v>768370</v>
      </c>
      <c r="AJ28" s="10">
        <f>IFERROR(AI28/(AG28+AH28),0)</f>
        <v>1860.46004842615</v>
      </c>
      <c r="AK28" s="183">
        <v>14774.74</v>
      </c>
      <c r="AL28" s="184">
        <f>IFERROR(AK28/(AG28+AH28),0)</f>
        <v>35.774188861985472</v>
      </c>
      <c r="AM28" s="39"/>
      <c r="AN28" s="10"/>
      <c r="AO28" s="10"/>
      <c r="AP28" s="10">
        <f>IFERROR(AO28/(AM28+AN28),0)</f>
        <v>0</v>
      </c>
      <c r="AQ28" s="183"/>
      <c r="AR28" s="184">
        <f t="shared" si="1"/>
        <v>0</v>
      </c>
      <c r="AS28" s="39"/>
      <c r="AT28" s="10"/>
      <c r="AU28" s="10"/>
      <c r="AV28" s="10">
        <f>IFERROR(AU28/(AS28+AT28),0)</f>
        <v>0</v>
      </c>
      <c r="AW28" s="183"/>
      <c r="AX28" s="184">
        <f>IFERROR(AW28/(AS28+AT28),0)</f>
        <v>0</v>
      </c>
      <c r="AY28" s="39"/>
      <c r="AZ28" s="10"/>
      <c r="BA28" s="10"/>
      <c r="BB28" s="10">
        <f>IFERROR(BA28/(AY28+AZ28),0)</f>
        <v>0</v>
      </c>
      <c r="BC28" s="183"/>
      <c r="BD28" s="184">
        <f>IFERROR(BC28/(AY28+AZ28),0)</f>
        <v>0</v>
      </c>
      <c r="BE28" s="39"/>
      <c r="BF28" s="10"/>
      <c r="BG28" s="10"/>
      <c r="BH28" s="10">
        <f>IFERROR(BG28/(BE28+BF28),0)</f>
        <v>0</v>
      </c>
      <c r="BI28" s="183"/>
      <c r="BJ28" s="184">
        <f>IFERROR(BI28/(BE28+BF28),0)</f>
        <v>0</v>
      </c>
      <c r="BK28" s="39" cm="1">
        <f t="array" ref="BK28">SUM(_xlfn._xlws.FILTER($C28:$BJ28,$C$8:$BJ$8=BK$8))</f>
        <v>31899</v>
      </c>
      <c r="BL28" s="39" cm="1">
        <f t="array" ref="BL28">SUM(_xlfn._xlws.FILTER($C28:$BJ28,$C$8:$BJ$8=BL$8))</f>
        <v>0</v>
      </c>
      <c r="BM28" s="39" cm="1">
        <f t="array" ref="BM28">SUM(_xlfn._xlws.FILTER($C28:$BJ28,$C$8:$BJ$8=BM$8))</f>
        <v>61788924</v>
      </c>
      <c r="BN28" s="10">
        <f>IFERROR(BM28/(BK28+BL28),0)</f>
        <v>1937.0175867582057</v>
      </c>
      <c r="BO28" s="196" cm="1">
        <f t="array" ref="BO28">SUM(_xlfn._xlws.FILTER($C28:$BJ28,$C$8:$BJ$8=BO$8))</f>
        <v>904861.5199999999</v>
      </c>
      <c r="BP28" s="184">
        <f>IFERROR(BO28/(BK28+BL28),0)</f>
        <v>28.36645412081883</v>
      </c>
    </row>
    <row r="29" spans="1:68" s="8" customFormat="1" ht="19.5" customHeight="1" outlineLevel="1" x14ac:dyDescent="0.3">
      <c r="A29" s="154"/>
      <c r="B29" s="139" t="str">
        <v>COMMERCIAL</v>
      </c>
      <c r="C29" s="39">
        <v>63</v>
      </c>
      <c r="D29" s="10"/>
      <c r="E29" s="10">
        <v>434027</v>
      </c>
      <c r="F29" s="10">
        <f t="shared" ref="F29:F32" si="61">IFERROR(E29/(C29+D29),0)</f>
        <v>6889.3174603174602</v>
      </c>
      <c r="G29" s="183">
        <v>5577.2</v>
      </c>
      <c r="H29" s="184">
        <f t="shared" ref="H29:H32" si="62">IFERROR(G29/(C29+D29),0)</f>
        <v>88.526984126984118</v>
      </c>
      <c r="I29" s="39">
        <v>68</v>
      </c>
      <c r="J29" s="10"/>
      <c r="K29" s="10">
        <v>335397</v>
      </c>
      <c r="L29" s="10">
        <f t="shared" ref="L29:L31" si="63">IFERROR(K29/(I29+J29),0)</f>
        <v>4932.3088235294117</v>
      </c>
      <c r="M29" s="30">
        <v>4420.8099999999995</v>
      </c>
      <c r="N29" s="83">
        <f t="shared" ref="N29:N32" si="64">IFERROR(M29/(I29+J29),0)</f>
        <v>65.011911764705872</v>
      </c>
      <c r="O29" s="39">
        <v>101</v>
      </c>
      <c r="P29" s="10"/>
      <c r="Q29" s="10">
        <v>994989</v>
      </c>
      <c r="R29" s="10">
        <v>9851.3762376237592</v>
      </c>
      <c r="S29" s="183">
        <v>17795.849999999999</v>
      </c>
      <c r="T29" s="184">
        <v>176.19653465346499</v>
      </c>
      <c r="U29" s="39">
        <v>2</v>
      </c>
      <c r="V29" s="10"/>
      <c r="W29" s="10">
        <v>2816</v>
      </c>
      <c r="X29" s="10">
        <f t="shared" ref="X29:X31" si="65">IFERROR(W29/(U29+V29),0)</f>
        <v>1408</v>
      </c>
      <c r="Y29" s="183">
        <v>50.74</v>
      </c>
      <c r="Z29" s="184">
        <f t="shared" ref="Z29:Z32" si="66">IFERROR(Y29/(U29+V29),0)</f>
        <v>25.37</v>
      </c>
      <c r="AA29" s="39">
        <v>5</v>
      </c>
      <c r="AB29" s="10"/>
      <c r="AC29" s="10">
        <v>28311</v>
      </c>
      <c r="AD29" s="10">
        <f t="shared" ref="AD29:AD31" si="67">IFERROR(AC29/(AA29+AB29),0)</f>
        <v>5662.2</v>
      </c>
      <c r="AE29" s="183">
        <v>269.74</v>
      </c>
      <c r="AF29" s="184">
        <f t="shared" ref="AF29:AF32" si="68">IFERROR(AE29/(AA29+AB29),0)</f>
        <v>53.948</v>
      </c>
      <c r="AG29" s="39"/>
      <c r="AH29" s="10"/>
      <c r="AI29" s="10"/>
      <c r="AJ29" s="10">
        <f t="shared" ref="AJ29:AJ31" si="69">IFERROR(AI29/(AG29+AH29),0)</f>
        <v>0</v>
      </c>
      <c r="AK29" s="183"/>
      <c r="AL29" s="184">
        <f t="shared" ref="AL29:AL32" si="70">IFERROR(AK29/(AG29+AH29),0)</f>
        <v>0</v>
      </c>
      <c r="AM29" s="39"/>
      <c r="AN29" s="10"/>
      <c r="AO29" s="10"/>
      <c r="AP29" s="10">
        <f t="shared" ref="AP29:AP31" si="71">IFERROR(AO29/(AM29+AN29),0)</f>
        <v>0</v>
      </c>
      <c r="AQ29" s="183"/>
      <c r="AR29" s="184">
        <f t="shared" si="1"/>
        <v>0</v>
      </c>
      <c r="AS29" s="39"/>
      <c r="AT29" s="10"/>
      <c r="AU29" s="10"/>
      <c r="AV29" s="10">
        <f t="shared" ref="AV29:AV31" si="72">IFERROR(AU29/(AS29+AT29),0)</f>
        <v>0</v>
      </c>
      <c r="AW29" s="183"/>
      <c r="AX29" s="184">
        <f t="shared" ref="AX29:AX32" si="73">IFERROR(AW29/(AS29+AT29),0)</f>
        <v>0</v>
      </c>
      <c r="AY29" s="39"/>
      <c r="AZ29" s="10"/>
      <c r="BA29" s="10"/>
      <c r="BB29" s="10">
        <f t="shared" ref="BB29:BB31" si="74">IFERROR(BA29/(AY29+AZ29),0)</f>
        <v>0</v>
      </c>
      <c r="BC29" s="183"/>
      <c r="BD29" s="184">
        <f t="shared" ref="BD29:BD32" si="75">IFERROR(BC29/(AY29+AZ29),0)</f>
        <v>0</v>
      </c>
      <c r="BE29" s="39"/>
      <c r="BF29" s="10"/>
      <c r="BG29" s="10"/>
      <c r="BH29" s="10">
        <f t="shared" ref="BH29:BH31" si="76">IFERROR(BG29/(BE29+BF29),0)</f>
        <v>0</v>
      </c>
      <c r="BI29" s="183"/>
      <c r="BJ29" s="184">
        <f t="shared" ref="BJ29:BJ32" si="77">IFERROR(BI29/(BE29+BF29),0)</f>
        <v>0</v>
      </c>
      <c r="BK29" s="39" cm="1">
        <f t="array" ref="BK29">SUM(_xlfn._xlws.FILTER($C29:$BJ29,$C$8:$BJ$8=BK$8))</f>
        <v>239</v>
      </c>
      <c r="BL29" s="39" cm="1">
        <f t="array" ref="BL29">SUM(_xlfn._xlws.FILTER($C29:$BJ29,$C$8:$BJ$8=BL$8))</f>
        <v>0</v>
      </c>
      <c r="BM29" s="39" cm="1">
        <f t="array" ref="BM29">SUM(_xlfn._xlws.FILTER($C29:$BJ29,$C$8:$BJ$8=BM$8))</f>
        <v>1795540</v>
      </c>
      <c r="BN29" s="10">
        <f t="shared" ref="BN29:BN31" si="78">IFERROR(BM29/(BK29+BL29),0)</f>
        <v>7512.7196652719667</v>
      </c>
      <c r="BO29" s="196" cm="1">
        <f t="array" ref="BO29">SUM(_xlfn._xlws.FILTER($C29:$BJ29,$C$8:$BJ$8=BO$8))</f>
        <v>28114.34</v>
      </c>
      <c r="BP29" s="184">
        <f t="shared" ref="BP29:BP32" si="79">IFERROR(BO29/(BK29+BL29),0)</f>
        <v>117.63322175732218</v>
      </c>
    </row>
    <row r="30" spans="1:68" s="8" customFormat="1" ht="19.5" customHeight="1" outlineLevel="1" x14ac:dyDescent="0.3">
      <c r="A30" s="154"/>
      <c r="B30" s="139" t="str">
        <v>CNG</v>
      </c>
      <c r="C30" s="39"/>
      <c r="D30" s="10"/>
      <c r="E30" s="10">
        <v>4050</v>
      </c>
      <c r="F30" s="10">
        <f t="shared" si="61"/>
        <v>0</v>
      </c>
      <c r="G30" s="183">
        <v>4.32</v>
      </c>
      <c r="H30" s="184">
        <f t="shared" si="62"/>
        <v>0</v>
      </c>
      <c r="I30" s="39"/>
      <c r="J30" s="10"/>
      <c r="K30" s="10"/>
      <c r="L30" s="10">
        <f t="shared" si="63"/>
        <v>0</v>
      </c>
      <c r="M30" s="30"/>
      <c r="N30" s="83">
        <f t="shared" si="64"/>
        <v>0</v>
      </c>
      <c r="O30" s="39"/>
      <c r="P30" s="10"/>
      <c r="Q30" s="10"/>
      <c r="R30" s="10"/>
      <c r="S30" s="183"/>
      <c r="T30" s="184"/>
      <c r="U30" s="39"/>
      <c r="V30" s="10"/>
      <c r="W30" s="10"/>
      <c r="X30" s="10">
        <f t="shared" si="65"/>
        <v>0</v>
      </c>
      <c r="Y30" s="183"/>
      <c r="Z30" s="184">
        <f t="shared" si="66"/>
        <v>0</v>
      </c>
      <c r="AA30" s="39"/>
      <c r="AB30" s="10"/>
      <c r="AC30" s="10"/>
      <c r="AD30" s="10">
        <f t="shared" si="67"/>
        <v>0</v>
      </c>
      <c r="AE30" s="183"/>
      <c r="AF30" s="184">
        <f t="shared" si="68"/>
        <v>0</v>
      </c>
      <c r="AG30" s="39"/>
      <c r="AH30" s="10"/>
      <c r="AI30" s="10"/>
      <c r="AJ30" s="10">
        <f t="shared" si="69"/>
        <v>0</v>
      </c>
      <c r="AK30" s="183"/>
      <c r="AL30" s="184">
        <f t="shared" si="70"/>
        <v>0</v>
      </c>
      <c r="AM30" s="39"/>
      <c r="AN30" s="10"/>
      <c r="AO30" s="10"/>
      <c r="AP30" s="10">
        <f t="shared" si="71"/>
        <v>0</v>
      </c>
      <c r="AQ30" s="183"/>
      <c r="AR30" s="184">
        <f t="shared" si="1"/>
        <v>0</v>
      </c>
      <c r="AS30" s="39"/>
      <c r="AT30" s="10"/>
      <c r="AU30" s="10"/>
      <c r="AV30" s="10">
        <f t="shared" si="72"/>
        <v>0</v>
      </c>
      <c r="AW30" s="183"/>
      <c r="AX30" s="184">
        <f t="shared" si="73"/>
        <v>0</v>
      </c>
      <c r="AY30" s="39"/>
      <c r="AZ30" s="10"/>
      <c r="BA30" s="10"/>
      <c r="BB30" s="10">
        <f t="shared" si="74"/>
        <v>0</v>
      </c>
      <c r="BC30" s="183"/>
      <c r="BD30" s="184">
        <f t="shared" si="75"/>
        <v>0</v>
      </c>
      <c r="BE30" s="39"/>
      <c r="BF30" s="10"/>
      <c r="BG30" s="10"/>
      <c r="BH30" s="10">
        <f t="shared" si="76"/>
        <v>0</v>
      </c>
      <c r="BI30" s="183"/>
      <c r="BJ30" s="184">
        <f t="shared" si="77"/>
        <v>0</v>
      </c>
      <c r="BK30" s="39" cm="1">
        <f t="array" ref="BK30">SUM(_xlfn._xlws.FILTER($C30:$BJ30,$C$8:$BJ$8=BK$8))</f>
        <v>0</v>
      </c>
      <c r="BL30" s="39" cm="1">
        <f t="array" ref="BL30">SUM(_xlfn._xlws.FILTER($C30:$BJ30,$C$8:$BJ$8=BL$8))</f>
        <v>0</v>
      </c>
      <c r="BM30" s="39" cm="1">
        <f t="array" ref="BM30">SUM(_xlfn._xlws.FILTER($C30:$BJ30,$C$8:$BJ$8=BM$8))</f>
        <v>4050</v>
      </c>
      <c r="BN30" s="10">
        <f t="shared" si="78"/>
        <v>0</v>
      </c>
      <c r="BO30" s="196" cm="1">
        <f t="array" ref="BO30">SUM(_xlfn._xlws.FILTER($C30:$BJ30,$C$8:$BJ$8=BO$8))</f>
        <v>4.32</v>
      </c>
      <c r="BP30" s="184">
        <f t="shared" si="79"/>
        <v>0</v>
      </c>
    </row>
    <row r="31" spans="1:68" s="15" customFormat="1" ht="19.5" customHeight="1" outlineLevel="1" x14ac:dyDescent="0.3">
      <c r="A31" s="154"/>
      <c r="B31" s="139" t="str">
        <v>INDUSTRIAL</v>
      </c>
      <c r="C31" s="39"/>
      <c r="D31" s="10"/>
      <c r="E31" s="10"/>
      <c r="F31" s="10">
        <f t="shared" si="61"/>
        <v>0</v>
      </c>
      <c r="G31" s="183"/>
      <c r="H31" s="184">
        <f t="shared" si="62"/>
        <v>0</v>
      </c>
      <c r="I31" s="39"/>
      <c r="J31" s="10"/>
      <c r="K31" s="10"/>
      <c r="L31" s="10">
        <f t="shared" si="63"/>
        <v>0</v>
      </c>
      <c r="M31" s="30"/>
      <c r="N31" s="83">
        <f t="shared" si="64"/>
        <v>0</v>
      </c>
      <c r="O31" s="39"/>
      <c r="P31" s="10"/>
      <c r="Q31" s="10"/>
      <c r="R31" s="10"/>
      <c r="S31" s="183"/>
      <c r="T31" s="184"/>
      <c r="U31" s="39"/>
      <c r="V31" s="10"/>
      <c r="W31" s="10"/>
      <c r="X31" s="10">
        <f t="shared" si="65"/>
        <v>0</v>
      </c>
      <c r="Y31" s="183"/>
      <c r="Z31" s="184">
        <f t="shared" si="66"/>
        <v>0</v>
      </c>
      <c r="AA31" s="39"/>
      <c r="AB31" s="10"/>
      <c r="AC31" s="10"/>
      <c r="AD31" s="10">
        <f t="shared" si="67"/>
        <v>0</v>
      </c>
      <c r="AE31" s="183"/>
      <c r="AF31" s="184">
        <f t="shared" si="68"/>
        <v>0</v>
      </c>
      <c r="AG31" s="39"/>
      <c r="AH31" s="10"/>
      <c r="AI31" s="10"/>
      <c r="AJ31" s="10">
        <f t="shared" si="69"/>
        <v>0</v>
      </c>
      <c r="AK31" s="183"/>
      <c r="AL31" s="184">
        <f t="shared" si="70"/>
        <v>0</v>
      </c>
      <c r="AM31" s="39"/>
      <c r="AN31" s="10"/>
      <c r="AO31" s="10"/>
      <c r="AP31" s="10">
        <f t="shared" si="71"/>
        <v>0</v>
      </c>
      <c r="AQ31" s="183"/>
      <c r="AR31" s="184">
        <f t="shared" si="1"/>
        <v>0</v>
      </c>
      <c r="AS31" s="39"/>
      <c r="AT31" s="10"/>
      <c r="AU31" s="10"/>
      <c r="AV31" s="10">
        <f t="shared" si="72"/>
        <v>0</v>
      </c>
      <c r="AW31" s="183"/>
      <c r="AX31" s="184">
        <f t="shared" si="73"/>
        <v>0</v>
      </c>
      <c r="AY31" s="39"/>
      <c r="AZ31" s="10"/>
      <c r="BA31" s="10"/>
      <c r="BB31" s="10">
        <f t="shared" si="74"/>
        <v>0</v>
      </c>
      <c r="BC31" s="183"/>
      <c r="BD31" s="184">
        <f t="shared" si="75"/>
        <v>0</v>
      </c>
      <c r="BE31" s="39"/>
      <c r="BF31" s="10"/>
      <c r="BG31" s="10"/>
      <c r="BH31" s="10">
        <f t="shared" si="76"/>
        <v>0</v>
      </c>
      <c r="BI31" s="183"/>
      <c r="BJ31" s="184">
        <f t="shared" si="77"/>
        <v>0</v>
      </c>
      <c r="BK31" s="39" cm="1">
        <f t="array" ref="BK31">SUM(_xlfn._xlws.FILTER($C31:$BJ31,$C$8:$BJ$8=BK$8))</f>
        <v>0</v>
      </c>
      <c r="BL31" s="39" cm="1">
        <f t="array" ref="BL31">SUM(_xlfn._xlws.FILTER($C31:$BJ31,$C$8:$BJ$8=BL$8))</f>
        <v>0</v>
      </c>
      <c r="BM31" s="39" cm="1">
        <f t="array" ref="BM31">SUM(_xlfn._xlws.FILTER($C31:$BJ31,$C$8:$BJ$8=BM$8))</f>
        <v>0</v>
      </c>
      <c r="BN31" s="10">
        <f t="shared" si="78"/>
        <v>0</v>
      </c>
      <c r="BO31" s="196" cm="1">
        <f t="array" ref="BO31">SUM(_xlfn._xlws.FILTER($C31:$BJ31,$C$8:$BJ$8=BO$8))</f>
        <v>0</v>
      </c>
      <c r="BP31" s="184">
        <f t="shared" si="79"/>
        <v>0</v>
      </c>
    </row>
    <row r="32" spans="1:68" s="15" customFormat="1" ht="19.5" customHeight="1" outlineLevel="1" thickBot="1" x14ac:dyDescent="0.35">
      <c r="A32" s="155"/>
      <c r="B32" s="139" t="str">
        <v>AIRCONDITIONING/COGENERATION</v>
      </c>
      <c r="C32" s="147"/>
      <c r="D32" s="148"/>
      <c r="E32" s="157"/>
      <c r="F32" s="10">
        <f t="shared" si="61"/>
        <v>0</v>
      </c>
      <c r="G32" s="185"/>
      <c r="H32" s="184">
        <f t="shared" si="62"/>
        <v>0</v>
      </c>
      <c r="I32" s="147"/>
      <c r="J32" s="148"/>
      <c r="K32" s="157"/>
      <c r="L32" s="10">
        <f>IFERROR(K32/(I32+J32),0)</f>
        <v>0</v>
      </c>
      <c r="M32" s="30"/>
      <c r="N32" s="83">
        <f t="shared" si="64"/>
        <v>0</v>
      </c>
      <c r="O32" s="147"/>
      <c r="P32" s="148"/>
      <c r="Q32" s="157"/>
      <c r="R32" s="10"/>
      <c r="S32" s="183"/>
      <c r="T32" s="184"/>
      <c r="U32" s="147"/>
      <c r="V32" s="148"/>
      <c r="W32" s="157"/>
      <c r="X32" s="10">
        <f>IFERROR(W32/(U32+V32),0)</f>
        <v>0</v>
      </c>
      <c r="Y32" s="183"/>
      <c r="Z32" s="184">
        <f t="shared" si="66"/>
        <v>0</v>
      </c>
      <c r="AA32" s="147"/>
      <c r="AB32" s="148"/>
      <c r="AC32" s="157"/>
      <c r="AD32" s="10">
        <f>IFERROR(AC32/(AA32+AB32),0)</f>
        <v>0</v>
      </c>
      <c r="AE32" s="183"/>
      <c r="AF32" s="184">
        <f t="shared" si="68"/>
        <v>0</v>
      </c>
      <c r="AG32" s="147"/>
      <c r="AH32" s="148"/>
      <c r="AI32" s="157"/>
      <c r="AJ32" s="10">
        <f>IFERROR(AI32/(AG32+AH32),0)</f>
        <v>0</v>
      </c>
      <c r="AK32" s="183"/>
      <c r="AL32" s="184">
        <f t="shared" si="70"/>
        <v>0</v>
      </c>
      <c r="AM32" s="147"/>
      <c r="AN32" s="148"/>
      <c r="AO32" s="157"/>
      <c r="AP32" s="10">
        <f>IFERROR(AO32/(AM32+AN32),0)</f>
        <v>0</v>
      </c>
      <c r="AQ32" s="183"/>
      <c r="AR32" s="184">
        <f t="shared" si="1"/>
        <v>0</v>
      </c>
      <c r="AS32" s="147"/>
      <c r="AT32" s="148"/>
      <c r="AU32" s="157"/>
      <c r="AV32" s="10">
        <f>IFERROR(AU32/(AS32+AT32),0)</f>
        <v>0</v>
      </c>
      <c r="AW32" s="183"/>
      <c r="AX32" s="184">
        <f t="shared" si="73"/>
        <v>0</v>
      </c>
      <c r="AY32" s="147"/>
      <c r="AZ32" s="148"/>
      <c r="BA32" s="157"/>
      <c r="BB32" s="10">
        <f>IFERROR(BA32/(AY32+AZ32),0)</f>
        <v>0</v>
      </c>
      <c r="BC32" s="183"/>
      <c r="BD32" s="184">
        <f t="shared" si="75"/>
        <v>0</v>
      </c>
      <c r="BE32" s="147"/>
      <c r="BF32" s="148"/>
      <c r="BG32" s="157"/>
      <c r="BH32" s="10">
        <f>IFERROR(BG32/(BE32+BF32),0)</f>
        <v>0</v>
      </c>
      <c r="BI32" s="183"/>
      <c r="BJ32" s="184">
        <f t="shared" si="77"/>
        <v>0</v>
      </c>
      <c r="BK32" s="39" cm="1">
        <f t="array" ref="BK32">SUM(_xlfn._xlws.FILTER($C32:$BJ32,$C$8:$BJ$8=BK$8))</f>
        <v>0</v>
      </c>
      <c r="BL32" s="39" cm="1">
        <f t="array" ref="BL32">SUM(_xlfn._xlws.FILTER($C32:$BJ32,$C$8:$BJ$8=BL$8))</f>
        <v>0</v>
      </c>
      <c r="BM32" s="39" cm="1">
        <f t="array" ref="BM32">SUM(_xlfn._xlws.FILTER($C32:$BJ32,$C$8:$BJ$8=BM$8))</f>
        <v>0</v>
      </c>
      <c r="BN32" s="10">
        <f>IFERROR(BM32/(BK32+BL32),0)</f>
        <v>0</v>
      </c>
      <c r="BO32" s="196" cm="1">
        <f t="array" ref="BO32">SUM(_xlfn._xlws.FILTER($C32:$BJ32,$C$8:$BJ$8=BO$8))</f>
        <v>0</v>
      </c>
      <c r="BP32" s="184">
        <f t="shared" si="79"/>
        <v>0</v>
      </c>
    </row>
    <row r="33" spans="1:68" s="8" customFormat="1" ht="36" customHeight="1" x14ac:dyDescent="0.3">
      <c r="A33" s="153">
        <v>5</v>
      </c>
      <c r="B33" s="141" t="s">
        <v>90</v>
      </c>
      <c r="C33" s="121">
        <f>SUM(C34:C38)</f>
        <v>139</v>
      </c>
      <c r="D33" s="74">
        <f>SUM(D34:D38)</f>
        <v>0</v>
      </c>
      <c r="E33" s="74">
        <f>SUM(E34:E37)</f>
        <v>258749</v>
      </c>
      <c r="F33" s="74">
        <f>IFERROR(E33/(C33+D33),0)</f>
        <v>1861.5035971223022</v>
      </c>
      <c r="G33" s="181">
        <f>SUM(G34:G38)</f>
        <v>3402.6</v>
      </c>
      <c r="H33" s="182">
        <f>IFERROR(G33/(C33+D33),0)</f>
        <v>24.479136690647483</v>
      </c>
      <c r="I33" s="121">
        <f>SUM(I34:I38)</f>
        <v>74</v>
      </c>
      <c r="J33" s="74">
        <f>SUM(J34:J38)</f>
        <v>0</v>
      </c>
      <c r="K33" s="74">
        <f>SUM(K34:K37)</f>
        <v>550269</v>
      </c>
      <c r="L33" s="74">
        <f>IFERROR(K33/(I33+J33),0)</f>
        <v>7436.0675675675675</v>
      </c>
      <c r="M33" s="82">
        <f>SUM(M34:M38)</f>
        <v>3963.05</v>
      </c>
      <c r="N33" s="37">
        <f>IFERROR(M33/(I33+J33),0)</f>
        <v>53.554729729729729</v>
      </c>
      <c r="O33" s="121">
        <f>SUM(O34:O38)</f>
        <v>165</v>
      </c>
      <c r="P33" s="74">
        <f>SUM(P34:P38)</f>
        <v>0</v>
      </c>
      <c r="Q33" s="74">
        <f>SUM(Q34:Q38)</f>
        <v>610485</v>
      </c>
      <c r="R33" s="74">
        <f>IFERROR(Q33/(O33+P33),0)</f>
        <v>3699.909090909091</v>
      </c>
      <c r="S33" s="181">
        <f>SUM(S34:S38)</f>
        <v>10636.59</v>
      </c>
      <c r="T33" s="182">
        <f>IFERROR(S33/(O33+P33),0)</f>
        <v>64.464181818181814</v>
      </c>
      <c r="U33" s="121">
        <f>SUM(U34:U38)</f>
        <v>5</v>
      </c>
      <c r="V33" s="74">
        <f>SUM(V34:V38)</f>
        <v>0</v>
      </c>
      <c r="W33" s="74">
        <f>SUM(W34:W37)</f>
        <v>9407</v>
      </c>
      <c r="X33" s="74">
        <f>IFERROR(W33/(U33+V33),0)</f>
        <v>1881.4</v>
      </c>
      <c r="Y33" s="181">
        <f>SUM(Y34:Y38)</f>
        <v>245.89</v>
      </c>
      <c r="Z33" s="182">
        <f>IFERROR(Y33/(U33+V33),0)</f>
        <v>49.177999999999997</v>
      </c>
      <c r="AA33" s="121">
        <f>SUM(AA34:AA38)</f>
        <v>11</v>
      </c>
      <c r="AB33" s="74">
        <f>SUM(AB34:AB38)</f>
        <v>0</v>
      </c>
      <c r="AC33" s="74">
        <f>SUM(AC34:AC37)</f>
        <v>31529</v>
      </c>
      <c r="AD33" s="74">
        <f>IFERROR(AC33/(AA33+AB33),0)</f>
        <v>2866.2727272727275</v>
      </c>
      <c r="AE33" s="181">
        <f>SUM(AE34:AE38)</f>
        <v>682.36</v>
      </c>
      <c r="AF33" s="182">
        <f>IFERROR(AE33/(AA33+AB33),0)</f>
        <v>62.032727272727271</v>
      </c>
      <c r="AG33" s="121">
        <f>SUM(AG34:AG38)</f>
        <v>1</v>
      </c>
      <c r="AH33" s="74">
        <f>SUM(AH34:AH38)</f>
        <v>0</v>
      </c>
      <c r="AI33" s="74">
        <f>SUM(AI34:AI37)</f>
        <v>3878</v>
      </c>
      <c r="AJ33" s="74">
        <f>IFERROR(AI33/(AG33+AH33),0)</f>
        <v>3878</v>
      </c>
      <c r="AK33" s="181">
        <f>SUM(AK34:AK38)</f>
        <v>71.27</v>
      </c>
      <c r="AL33" s="182">
        <f>IFERROR(AK33/(AG33+AH33),0)</f>
        <v>71.27</v>
      </c>
      <c r="AM33" s="121">
        <f>SUM(AM34:AM38)</f>
        <v>0</v>
      </c>
      <c r="AN33" s="74">
        <f>SUM(AN34:AN38)</f>
        <v>0</v>
      </c>
      <c r="AO33" s="74">
        <f>SUM(AO34:AO37)</f>
        <v>0</v>
      </c>
      <c r="AP33" s="74">
        <f>IFERROR(AO33/(AM33+AN33),0)</f>
        <v>0</v>
      </c>
      <c r="AQ33" s="181">
        <f>SUM(AQ34:AQ38)</f>
        <v>0</v>
      </c>
      <c r="AR33" s="182">
        <f t="shared" si="1"/>
        <v>0</v>
      </c>
      <c r="AS33" s="121">
        <f>SUM(AS34:AS38)</f>
        <v>0</v>
      </c>
      <c r="AT33" s="74">
        <f>SUM(AT34:AT38)</f>
        <v>0</v>
      </c>
      <c r="AU33" s="74">
        <f>SUM(AU34:AU37)</f>
        <v>0</v>
      </c>
      <c r="AV33" s="74">
        <f>IFERROR(AU33/(AS33+AT33),0)</f>
        <v>0</v>
      </c>
      <c r="AW33" s="181">
        <f>SUM(AW34:AW38)</f>
        <v>0</v>
      </c>
      <c r="AX33" s="182">
        <f>IFERROR(AW33/(AS33+AT33),0)</f>
        <v>0</v>
      </c>
      <c r="AY33" s="121">
        <f>SUM(AY34:AY38)</f>
        <v>0</v>
      </c>
      <c r="AZ33" s="74">
        <f>SUM(AZ34:AZ38)</f>
        <v>0</v>
      </c>
      <c r="BA33" s="74">
        <f>SUM(BA34:BA37)</f>
        <v>0</v>
      </c>
      <c r="BB33" s="74">
        <f>IFERROR(BA33/(AY33+AZ33),0)</f>
        <v>0</v>
      </c>
      <c r="BC33" s="181">
        <f>SUM(BC34:BC38)</f>
        <v>0</v>
      </c>
      <c r="BD33" s="182">
        <f>IFERROR(BC33/(AY33+AZ33),0)</f>
        <v>0</v>
      </c>
      <c r="BE33" s="121">
        <f>SUM(BE34:BE38)</f>
        <v>0</v>
      </c>
      <c r="BF33" s="74">
        <f>SUM(BF34:BF38)</f>
        <v>0</v>
      </c>
      <c r="BG33" s="74">
        <f>SUM(BG34:BG37)</f>
        <v>0</v>
      </c>
      <c r="BH33" s="74">
        <f>IFERROR(BG33/(BE33+BF33),0)</f>
        <v>0</v>
      </c>
      <c r="BI33" s="181">
        <f>SUM(BI34:BI38)</f>
        <v>0</v>
      </c>
      <c r="BJ33" s="182">
        <f>IFERROR(BI33/(BE33+BF33),0)</f>
        <v>0</v>
      </c>
      <c r="BK33" s="121">
        <f>SUM(BK34:BK38)</f>
        <v>395</v>
      </c>
      <c r="BL33" s="74">
        <f>SUM(BL34:BL38)</f>
        <v>0</v>
      </c>
      <c r="BM33" s="74">
        <f>SUM(BM34:BM37)</f>
        <v>1464317</v>
      </c>
      <c r="BN33" s="74">
        <f>IFERROR(BM33/(BK33+BL33),0)</f>
        <v>3707.1316455696201</v>
      </c>
      <c r="BO33" s="181">
        <f>SUM(BO34:BO38)</f>
        <v>19001.760000000002</v>
      </c>
      <c r="BP33" s="182">
        <f>IFERROR(BO33/(BK33+BL33),0)</f>
        <v>48.105721518987345</v>
      </c>
    </row>
    <row r="34" spans="1:68" s="8" customFormat="1" ht="19.5" customHeight="1" outlineLevel="1" x14ac:dyDescent="0.3">
      <c r="A34" s="154"/>
      <c r="B34" s="139" t="str" cm="1">
        <f t="array" ref="B34:B38">$B$10:$B$14</f>
        <v>RESIDENTIAL</v>
      </c>
      <c r="C34" s="39">
        <v>134</v>
      </c>
      <c r="D34" s="10"/>
      <c r="E34" s="10">
        <v>233001</v>
      </c>
      <c r="F34" s="10">
        <f>IFERROR(E34/(C34+D34),0)</f>
        <v>1738.813432835821</v>
      </c>
      <c r="G34" s="183">
        <v>3074.2799999999997</v>
      </c>
      <c r="H34" s="184">
        <f>IFERROR(G34/(C34+D34),0)</f>
        <v>22.942388059701489</v>
      </c>
      <c r="I34" s="39">
        <v>69</v>
      </c>
      <c r="J34" s="10"/>
      <c r="K34" s="10">
        <v>137166</v>
      </c>
      <c r="L34" s="10">
        <f>IFERROR(K34/(I34+J34),0)</f>
        <v>1987.9130434782608</v>
      </c>
      <c r="M34" s="30">
        <v>1847.23</v>
      </c>
      <c r="N34" s="83">
        <f>IFERROR(M34/(I34+J34),0)</f>
        <v>26.771449275362318</v>
      </c>
      <c r="O34" s="39">
        <v>157</v>
      </c>
      <c r="P34" s="10"/>
      <c r="Q34" s="10">
        <v>306529</v>
      </c>
      <c r="R34" s="10">
        <v>1952.41401273885</v>
      </c>
      <c r="S34" s="183">
        <v>5550.67</v>
      </c>
      <c r="T34" s="184">
        <v>35.354585987261203</v>
      </c>
      <c r="U34" s="39">
        <v>5</v>
      </c>
      <c r="V34" s="10"/>
      <c r="W34" s="10">
        <v>9407</v>
      </c>
      <c r="X34" s="10">
        <f>IFERROR(W34/(U34+V34),0)</f>
        <v>1881.4</v>
      </c>
      <c r="Y34" s="183">
        <v>245.89</v>
      </c>
      <c r="Z34" s="184">
        <f>IFERROR(Y34/(U34+V34),0)</f>
        <v>49.177999999999997</v>
      </c>
      <c r="AA34" s="39">
        <v>11</v>
      </c>
      <c r="AB34" s="10"/>
      <c r="AC34" s="10">
        <v>31529</v>
      </c>
      <c r="AD34" s="10">
        <f>IFERROR(AC34/(AA34+AB34),0)</f>
        <v>2866.2727272727275</v>
      </c>
      <c r="AE34" s="183">
        <v>682.36</v>
      </c>
      <c r="AF34" s="184">
        <f>IFERROR(AE34/(AA34+AB34),0)</f>
        <v>62.032727272727271</v>
      </c>
      <c r="AG34" s="39">
        <v>1</v>
      </c>
      <c r="AH34" s="10"/>
      <c r="AI34" s="10">
        <v>3878</v>
      </c>
      <c r="AJ34" s="10">
        <f>IFERROR(AI34/(AG34+AH34),0)</f>
        <v>3878</v>
      </c>
      <c r="AK34" s="183">
        <v>71.27</v>
      </c>
      <c r="AL34" s="184">
        <f>IFERROR(AK34/(AG34+AH34),0)</f>
        <v>71.27</v>
      </c>
      <c r="AM34" s="39"/>
      <c r="AN34" s="10"/>
      <c r="AO34" s="10"/>
      <c r="AP34" s="10">
        <f>IFERROR(AO34/(AM34+AN34),0)</f>
        <v>0</v>
      </c>
      <c r="AQ34" s="183"/>
      <c r="AR34" s="184">
        <f t="shared" si="1"/>
        <v>0</v>
      </c>
      <c r="AS34" s="39"/>
      <c r="AT34" s="10"/>
      <c r="AU34" s="10"/>
      <c r="AV34" s="10">
        <f>IFERROR(AU34/(AS34+AT34),0)</f>
        <v>0</v>
      </c>
      <c r="AW34" s="183"/>
      <c r="AX34" s="184">
        <f>IFERROR(AW34/(AS34+AT34),0)</f>
        <v>0</v>
      </c>
      <c r="AY34" s="39"/>
      <c r="AZ34" s="10"/>
      <c r="BA34" s="10"/>
      <c r="BB34" s="10">
        <f>IFERROR(BA34/(AY34+AZ34),0)</f>
        <v>0</v>
      </c>
      <c r="BC34" s="183"/>
      <c r="BD34" s="184">
        <f>IFERROR(BC34/(AY34+AZ34),0)</f>
        <v>0</v>
      </c>
      <c r="BE34" s="39"/>
      <c r="BF34" s="10"/>
      <c r="BG34" s="10"/>
      <c r="BH34" s="10">
        <f>IFERROR(BG34/(BE34+BF34),0)</f>
        <v>0</v>
      </c>
      <c r="BI34" s="183"/>
      <c r="BJ34" s="184">
        <f>IFERROR(BI34/(BE34+BF34),0)</f>
        <v>0</v>
      </c>
      <c r="BK34" s="39" cm="1">
        <f t="array" ref="BK34">SUM(_xlfn._xlws.FILTER($C34:$BJ34,$C$8:$BJ$8=BK$8))</f>
        <v>377</v>
      </c>
      <c r="BL34" s="39" cm="1">
        <f t="array" ref="BL34">SUM(_xlfn._xlws.FILTER($C34:$BJ34,$C$8:$BJ$8=BL$8))</f>
        <v>0</v>
      </c>
      <c r="BM34" s="39" cm="1">
        <f t="array" ref="BM34">SUM(_xlfn._xlws.FILTER($C34:$BJ34,$C$8:$BJ$8=BM$8))</f>
        <v>721510</v>
      </c>
      <c r="BN34" s="10">
        <f>IFERROR(BM34/(BK34+BL34),0)</f>
        <v>1913.8196286472148</v>
      </c>
      <c r="BO34" s="196" cm="1">
        <f t="array" ref="BO34">SUM(_xlfn._xlws.FILTER($C34:$BJ34,$C$8:$BJ$8=BO$8))</f>
        <v>11471.7</v>
      </c>
      <c r="BP34" s="184">
        <f>IFERROR(BO34/(BK34+BL34),0)</f>
        <v>30.428912466843503</v>
      </c>
    </row>
    <row r="35" spans="1:68" s="8" customFormat="1" ht="19.5" customHeight="1" outlineLevel="1" x14ac:dyDescent="0.3">
      <c r="A35" s="154"/>
      <c r="B35" s="139" t="str">
        <v>COMMERCIAL</v>
      </c>
      <c r="C35" s="39">
        <v>5</v>
      </c>
      <c r="D35" s="10"/>
      <c r="E35" s="10">
        <v>25748</v>
      </c>
      <c r="F35" s="10">
        <f t="shared" ref="F35:F38" si="80">IFERROR(E35/(C35+D35),0)</f>
        <v>5149.6000000000004</v>
      </c>
      <c r="G35" s="183">
        <v>328.32</v>
      </c>
      <c r="H35" s="184">
        <f t="shared" ref="H35:H38" si="81">IFERROR(G35/(C35+D35),0)</f>
        <v>65.664000000000001</v>
      </c>
      <c r="I35" s="39">
        <v>4</v>
      </c>
      <c r="J35" s="10"/>
      <c r="K35" s="10">
        <v>150953</v>
      </c>
      <c r="L35" s="10">
        <f t="shared" ref="L35:L37" si="82">IFERROR(K35/(I35+J35),0)</f>
        <v>37738.25</v>
      </c>
      <c r="M35" s="30">
        <v>1893.44</v>
      </c>
      <c r="N35" s="83">
        <f t="shared" ref="N35:N38" si="83">IFERROR(M35/(I35+J35),0)</f>
        <v>473.36</v>
      </c>
      <c r="O35" s="39">
        <v>8</v>
      </c>
      <c r="P35" s="10"/>
      <c r="Q35" s="10">
        <v>303956</v>
      </c>
      <c r="R35" s="10">
        <v>37994.5</v>
      </c>
      <c r="S35" s="183">
        <v>5085.92</v>
      </c>
      <c r="T35" s="184">
        <v>635.74</v>
      </c>
      <c r="U35" s="39"/>
      <c r="V35" s="10"/>
      <c r="W35" s="10"/>
      <c r="X35" s="10">
        <f t="shared" ref="X35:X37" si="84">IFERROR(W35/(U35+V35),0)</f>
        <v>0</v>
      </c>
      <c r="Y35" s="183"/>
      <c r="Z35" s="184">
        <f t="shared" ref="Z35:Z38" si="85">IFERROR(Y35/(U35+V35),0)</f>
        <v>0</v>
      </c>
      <c r="AA35" s="39"/>
      <c r="AB35" s="10"/>
      <c r="AC35" s="10"/>
      <c r="AD35" s="10">
        <f t="shared" ref="AD35:AD37" si="86">IFERROR(AC35/(AA35+AB35),0)</f>
        <v>0</v>
      </c>
      <c r="AE35" s="183"/>
      <c r="AF35" s="184">
        <f t="shared" ref="AF35:AF38" si="87">IFERROR(AE35/(AA35+AB35),0)</f>
        <v>0</v>
      </c>
      <c r="AG35" s="39"/>
      <c r="AH35" s="10"/>
      <c r="AI35" s="10"/>
      <c r="AJ35" s="10">
        <f t="shared" ref="AJ35:AJ37" si="88">IFERROR(AI35/(AG35+AH35),0)</f>
        <v>0</v>
      </c>
      <c r="AK35" s="183"/>
      <c r="AL35" s="184">
        <f t="shared" ref="AL35:AL38" si="89">IFERROR(AK35/(AG35+AH35),0)</f>
        <v>0</v>
      </c>
      <c r="AM35" s="39"/>
      <c r="AN35" s="10"/>
      <c r="AO35" s="10"/>
      <c r="AP35" s="10">
        <f t="shared" ref="AP35:AP37" si="90">IFERROR(AO35/(AM35+AN35),0)</f>
        <v>0</v>
      </c>
      <c r="AQ35" s="183"/>
      <c r="AR35" s="184">
        <f t="shared" si="1"/>
        <v>0</v>
      </c>
      <c r="AS35" s="39"/>
      <c r="AT35" s="10"/>
      <c r="AU35" s="10"/>
      <c r="AV35" s="10">
        <f t="shared" ref="AV35:AV37" si="91">IFERROR(AU35/(AS35+AT35),0)</f>
        <v>0</v>
      </c>
      <c r="AW35" s="183"/>
      <c r="AX35" s="184">
        <f t="shared" ref="AX35:AX38" si="92">IFERROR(AW35/(AS35+AT35),0)</f>
        <v>0</v>
      </c>
      <c r="AY35" s="39"/>
      <c r="AZ35" s="10"/>
      <c r="BA35" s="10"/>
      <c r="BB35" s="10">
        <f t="shared" ref="BB35:BB37" si="93">IFERROR(BA35/(AY35+AZ35),0)</f>
        <v>0</v>
      </c>
      <c r="BC35" s="183"/>
      <c r="BD35" s="184">
        <f t="shared" ref="BD35:BD38" si="94">IFERROR(BC35/(AY35+AZ35),0)</f>
        <v>0</v>
      </c>
      <c r="BE35" s="39"/>
      <c r="BF35" s="10"/>
      <c r="BG35" s="10"/>
      <c r="BH35" s="10">
        <f t="shared" ref="BH35:BH37" si="95">IFERROR(BG35/(BE35+BF35),0)</f>
        <v>0</v>
      </c>
      <c r="BI35" s="183"/>
      <c r="BJ35" s="184">
        <f t="shared" ref="BJ35:BJ38" si="96">IFERROR(BI35/(BE35+BF35),0)</f>
        <v>0</v>
      </c>
      <c r="BK35" s="39" cm="1">
        <f t="array" ref="BK35">SUM(_xlfn._xlws.FILTER($C35:$BJ35,$C$8:$BJ$8=BK$8))</f>
        <v>17</v>
      </c>
      <c r="BL35" s="39" cm="1">
        <f t="array" ref="BL35">SUM(_xlfn._xlws.FILTER($C35:$BJ35,$C$8:$BJ$8=BL$8))</f>
        <v>0</v>
      </c>
      <c r="BM35" s="39" cm="1">
        <f t="array" ref="BM35">SUM(_xlfn._xlws.FILTER($C35:$BJ35,$C$8:$BJ$8=BM$8))</f>
        <v>480657</v>
      </c>
      <c r="BN35" s="10">
        <f t="shared" ref="BN35:BN37" si="97">IFERROR(BM35/(BK35+BL35),0)</f>
        <v>28273.941176470587</v>
      </c>
      <c r="BO35" s="196" cm="1">
        <f t="array" ref="BO35">SUM(_xlfn._xlws.FILTER($C35:$BJ35,$C$8:$BJ$8=BO$8))</f>
        <v>7307.68</v>
      </c>
      <c r="BP35" s="184">
        <f t="shared" ref="BP35:BP38" si="98">IFERROR(BO35/(BK35+BL35),0)</f>
        <v>429.86352941176472</v>
      </c>
    </row>
    <row r="36" spans="1:68" s="8" customFormat="1" ht="19.5" customHeight="1" outlineLevel="1" x14ac:dyDescent="0.3">
      <c r="A36" s="154"/>
      <c r="B36" s="139" t="str">
        <v>CNG</v>
      </c>
      <c r="C36" s="39"/>
      <c r="D36" s="10"/>
      <c r="E36" s="10"/>
      <c r="F36" s="10">
        <f t="shared" si="80"/>
        <v>0</v>
      </c>
      <c r="G36" s="183"/>
      <c r="H36" s="184">
        <f t="shared" si="81"/>
        <v>0</v>
      </c>
      <c r="I36" s="39">
        <v>1</v>
      </c>
      <c r="J36" s="10"/>
      <c r="K36" s="10">
        <v>262150</v>
      </c>
      <c r="L36" s="10">
        <f t="shared" si="82"/>
        <v>262150</v>
      </c>
      <c r="M36" s="30">
        <v>222.38</v>
      </c>
      <c r="N36" s="83">
        <f t="shared" si="83"/>
        <v>222.38</v>
      </c>
      <c r="O36" s="39"/>
      <c r="P36" s="10"/>
      <c r="Q36" s="10"/>
      <c r="R36" s="10"/>
      <c r="S36" s="183"/>
      <c r="T36" s="184"/>
      <c r="U36" s="39"/>
      <c r="V36" s="10"/>
      <c r="W36" s="10"/>
      <c r="X36" s="10">
        <f t="shared" si="84"/>
        <v>0</v>
      </c>
      <c r="Y36" s="183"/>
      <c r="Z36" s="184">
        <f t="shared" si="85"/>
        <v>0</v>
      </c>
      <c r="AA36" s="39"/>
      <c r="AB36" s="10"/>
      <c r="AC36" s="10"/>
      <c r="AD36" s="10">
        <f t="shared" si="86"/>
        <v>0</v>
      </c>
      <c r="AE36" s="183"/>
      <c r="AF36" s="184">
        <f t="shared" si="87"/>
        <v>0</v>
      </c>
      <c r="AG36" s="39"/>
      <c r="AH36" s="10"/>
      <c r="AI36" s="10"/>
      <c r="AJ36" s="10">
        <f t="shared" si="88"/>
        <v>0</v>
      </c>
      <c r="AK36" s="183"/>
      <c r="AL36" s="184">
        <f t="shared" si="89"/>
        <v>0</v>
      </c>
      <c r="AM36" s="39"/>
      <c r="AN36" s="10"/>
      <c r="AO36" s="10"/>
      <c r="AP36" s="10">
        <f t="shared" si="90"/>
        <v>0</v>
      </c>
      <c r="AQ36" s="183"/>
      <c r="AR36" s="184">
        <f t="shared" si="1"/>
        <v>0</v>
      </c>
      <c r="AS36" s="39"/>
      <c r="AT36" s="10"/>
      <c r="AU36" s="10"/>
      <c r="AV36" s="10">
        <f t="shared" si="91"/>
        <v>0</v>
      </c>
      <c r="AW36" s="183"/>
      <c r="AX36" s="184">
        <f t="shared" si="92"/>
        <v>0</v>
      </c>
      <c r="AY36" s="39"/>
      <c r="AZ36" s="10"/>
      <c r="BA36" s="10"/>
      <c r="BB36" s="10">
        <f t="shared" si="93"/>
        <v>0</v>
      </c>
      <c r="BC36" s="183"/>
      <c r="BD36" s="184">
        <f t="shared" si="94"/>
        <v>0</v>
      </c>
      <c r="BE36" s="39"/>
      <c r="BF36" s="10"/>
      <c r="BG36" s="10"/>
      <c r="BH36" s="10">
        <f t="shared" si="95"/>
        <v>0</v>
      </c>
      <c r="BI36" s="183"/>
      <c r="BJ36" s="184">
        <f t="shared" si="96"/>
        <v>0</v>
      </c>
      <c r="BK36" s="39" cm="1">
        <f t="array" ref="BK36">SUM(_xlfn._xlws.FILTER($C36:$BJ36,$C$8:$BJ$8=BK$8))</f>
        <v>1</v>
      </c>
      <c r="BL36" s="39" cm="1">
        <f t="array" ref="BL36">SUM(_xlfn._xlws.FILTER($C36:$BJ36,$C$8:$BJ$8=BL$8))</f>
        <v>0</v>
      </c>
      <c r="BM36" s="39" cm="1">
        <f t="array" ref="BM36">SUM(_xlfn._xlws.FILTER($C36:$BJ36,$C$8:$BJ$8=BM$8))</f>
        <v>262150</v>
      </c>
      <c r="BN36" s="10">
        <f t="shared" si="97"/>
        <v>262150</v>
      </c>
      <c r="BO36" s="196" cm="1">
        <f t="array" ref="BO36">SUM(_xlfn._xlws.FILTER($C36:$BJ36,$C$8:$BJ$8=BO$8))</f>
        <v>222.38</v>
      </c>
      <c r="BP36" s="184">
        <f t="shared" si="98"/>
        <v>222.38</v>
      </c>
    </row>
    <row r="37" spans="1:68" s="15" customFormat="1" ht="19.5" customHeight="1" outlineLevel="1" x14ac:dyDescent="0.3">
      <c r="A37" s="154"/>
      <c r="B37" s="139" t="str">
        <v>INDUSTRIAL</v>
      </c>
      <c r="C37" s="39"/>
      <c r="D37" s="10"/>
      <c r="E37" s="10"/>
      <c r="F37" s="10">
        <f t="shared" si="80"/>
        <v>0</v>
      </c>
      <c r="G37" s="183"/>
      <c r="H37" s="184">
        <f t="shared" si="81"/>
        <v>0</v>
      </c>
      <c r="I37" s="39"/>
      <c r="J37" s="10"/>
      <c r="K37" s="10"/>
      <c r="L37" s="10">
        <f t="shared" si="82"/>
        <v>0</v>
      </c>
      <c r="M37" s="30"/>
      <c r="N37" s="83">
        <f t="shared" si="83"/>
        <v>0</v>
      </c>
      <c r="O37" s="39"/>
      <c r="P37" s="10"/>
      <c r="Q37" s="10"/>
      <c r="R37" s="10"/>
      <c r="S37" s="183"/>
      <c r="T37" s="184"/>
      <c r="U37" s="39"/>
      <c r="V37" s="10"/>
      <c r="W37" s="10"/>
      <c r="X37" s="10">
        <f t="shared" si="84"/>
        <v>0</v>
      </c>
      <c r="Y37" s="183"/>
      <c r="Z37" s="184">
        <f t="shared" si="85"/>
        <v>0</v>
      </c>
      <c r="AA37" s="39"/>
      <c r="AB37" s="10"/>
      <c r="AC37" s="10"/>
      <c r="AD37" s="10">
        <f t="shared" si="86"/>
        <v>0</v>
      </c>
      <c r="AE37" s="183"/>
      <c r="AF37" s="184">
        <f t="shared" si="87"/>
        <v>0</v>
      </c>
      <c r="AG37" s="39"/>
      <c r="AH37" s="10"/>
      <c r="AI37" s="10"/>
      <c r="AJ37" s="10">
        <f t="shared" si="88"/>
        <v>0</v>
      </c>
      <c r="AK37" s="183"/>
      <c r="AL37" s="184">
        <f t="shared" si="89"/>
        <v>0</v>
      </c>
      <c r="AM37" s="39"/>
      <c r="AN37" s="10"/>
      <c r="AO37" s="10"/>
      <c r="AP37" s="10">
        <f t="shared" si="90"/>
        <v>0</v>
      </c>
      <c r="AQ37" s="183"/>
      <c r="AR37" s="184">
        <f t="shared" si="1"/>
        <v>0</v>
      </c>
      <c r="AS37" s="39"/>
      <c r="AT37" s="10"/>
      <c r="AU37" s="10"/>
      <c r="AV37" s="10">
        <f t="shared" si="91"/>
        <v>0</v>
      </c>
      <c r="AW37" s="183"/>
      <c r="AX37" s="184">
        <f t="shared" si="92"/>
        <v>0</v>
      </c>
      <c r="AY37" s="39"/>
      <c r="AZ37" s="10"/>
      <c r="BA37" s="10"/>
      <c r="BB37" s="10">
        <f t="shared" si="93"/>
        <v>0</v>
      </c>
      <c r="BC37" s="183"/>
      <c r="BD37" s="184">
        <f t="shared" si="94"/>
        <v>0</v>
      </c>
      <c r="BE37" s="39"/>
      <c r="BF37" s="10"/>
      <c r="BG37" s="10"/>
      <c r="BH37" s="10">
        <f t="shared" si="95"/>
        <v>0</v>
      </c>
      <c r="BI37" s="183"/>
      <c r="BJ37" s="184">
        <f t="shared" si="96"/>
        <v>0</v>
      </c>
      <c r="BK37" s="39" cm="1">
        <f t="array" ref="BK37">SUM(_xlfn._xlws.FILTER($C37:$BJ37,$C$8:$BJ$8=BK$8))</f>
        <v>0</v>
      </c>
      <c r="BL37" s="39" cm="1">
        <f t="array" ref="BL37">SUM(_xlfn._xlws.FILTER($C37:$BJ37,$C$8:$BJ$8=BL$8))</f>
        <v>0</v>
      </c>
      <c r="BM37" s="39" cm="1">
        <f t="array" ref="BM37">SUM(_xlfn._xlws.FILTER($C37:$BJ37,$C$8:$BJ$8=BM$8))</f>
        <v>0</v>
      </c>
      <c r="BN37" s="10">
        <f t="shared" si="97"/>
        <v>0</v>
      </c>
      <c r="BO37" s="196" cm="1">
        <f t="array" ref="BO37">SUM(_xlfn._xlws.FILTER($C37:$BJ37,$C$8:$BJ$8=BO$8))</f>
        <v>0</v>
      </c>
      <c r="BP37" s="184">
        <f t="shared" si="98"/>
        <v>0</v>
      </c>
    </row>
    <row r="38" spans="1:68" s="15" customFormat="1" ht="19.5" customHeight="1" outlineLevel="1" thickBot="1" x14ac:dyDescent="0.35">
      <c r="A38" s="155"/>
      <c r="B38" s="139" t="str">
        <v>AIRCONDITIONING/COGENERATION</v>
      </c>
      <c r="C38" s="147"/>
      <c r="D38" s="148"/>
      <c r="E38" s="157"/>
      <c r="F38" s="10">
        <f t="shared" si="80"/>
        <v>0</v>
      </c>
      <c r="G38" s="185"/>
      <c r="H38" s="184">
        <f t="shared" si="81"/>
        <v>0</v>
      </c>
      <c r="I38" s="147"/>
      <c r="J38" s="148"/>
      <c r="K38" s="157"/>
      <c r="L38" s="10">
        <f>IFERROR(K38/(I38+J38),0)</f>
        <v>0</v>
      </c>
      <c r="M38" s="30"/>
      <c r="N38" s="83">
        <f t="shared" si="83"/>
        <v>0</v>
      </c>
      <c r="O38" s="147"/>
      <c r="P38" s="148"/>
      <c r="Q38" s="157"/>
      <c r="R38" s="10"/>
      <c r="S38" s="183"/>
      <c r="T38" s="184"/>
      <c r="U38" s="147"/>
      <c r="V38" s="148"/>
      <c r="W38" s="157"/>
      <c r="X38" s="10">
        <f>IFERROR(W38/(U38+V38),0)</f>
        <v>0</v>
      </c>
      <c r="Y38" s="183"/>
      <c r="Z38" s="184">
        <f t="shared" si="85"/>
        <v>0</v>
      </c>
      <c r="AA38" s="147"/>
      <c r="AB38" s="148"/>
      <c r="AC38" s="157"/>
      <c r="AD38" s="10">
        <f>IFERROR(AC38/(AA38+AB38),0)</f>
        <v>0</v>
      </c>
      <c r="AE38" s="183"/>
      <c r="AF38" s="184">
        <f t="shared" si="87"/>
        <v>0</v>
      </c>
      <c r="AG38" s="147"/>
      <c r="AH38" s="148"/>
      <c r="AI38" s="157"/>
      <c r="AJ38" s="10">
        <f>IFERROR(AI38/(AG38+AH38),0)</f>
        <v>0</v>
      </c>
      <c r="AK38" s="183"/>
      <c r="AL38" s="184">
        <f t="shared" si="89"/>
        <v>0</v>
      </c>
      <c r="AM38" s="147"/>
      <c r="AN38" s="148"/>
      <c r="AO38" s="157"/>
      <c r="AP38" s="10">
        <f>IFERROR(AO38/(AM38+AN38),0)</f>
        <v>0</v>
      </c>
      <c r="AQ38" s="183"/>
      <c r="AR38" s="184">
        <f t="shared" si="1"/>
        <v>0</v>
      </c>
      <c r="AS38" s="147"/>
      <c r="AT38" s="148"/>
      <c r="AU38" s="157"/>
      <c r="AV38" s="10">
        <f>IFERROR(AU38/(AS38+AT38),0)</f>
        <v>0</v>
      </c>
      <c r="AW38" s="183"/>
      <c r="AX38" s="184">
        <f t="shared" si="92"/>
        <v>0</v>
      </c>
      <c r="AY38" s="147"/>
      <c r="AZ38" s="148"/>
      <c r="BA38" s="157"/>
      <c r="BB38" s="10">
        <f>IFERROR(BA38/(AY38+AZ38),0)</f>
        <v>0</v>
      </c>
      <c r="BC38" s="183"/>
      <c r="BD38" s="184">
        <f t="shared" si="94"/>
        <v>0</v>
      </c>
      <c r="BE38" s="147"/>
      <c r="BF38" s="148"/>
      <c r="BG38" s="157"/>
      <c r="BH38" s="10">
        <f>IFERROR(BG38/(BE38+BF38),0)</f>
        <v>0</v>
      </c>
      <c r="BI38" s="183"/>
      <c r="BJ38" s="184">
        <f t="shared" si="96"/>
        <v>0</v>
      </c>
      <c r="BK38" s="39" cm="1">
        <f t="array" ref="BK38">SUM(_xlfn._xlws.FILTER($C38:$BJ38,$C$8:$BJ$8=BK$8))</f>
        <v>0</v>
      </c>
      <c r="BL38" s="39" cm="1">
        <f t="array" ref="BL38">SUM(_xlfn._xlws.FILTER($C38:$BJ38,$C$8:$BJ$8=BL$8))</f>
        <v>0</v>
      </c>
      <c r="BM38" s="39" cm="1">
        <f t="array" ref="BM38">SUM(_xlfn._xlws.FILTER($C38:$BJ38,$C$8:$BJ$8=BM$8))</f>
        <v>0</v>
      </c>
      <c r="BN38" s="10">
        <f>IFERROR(BM38/(BK38+BL38),0)</f>
        <v>0</v>
      </c>
      <c r="BO38" s="196" cm="1">
        <f t="array" ref="BO38">SUM(_xlfn._xlws.FILTER($C38:$BJ38,$C$8:$BJ$8=BO$8))</f>
        <v>0</v>
      </c>
      <c r="BP38" s="184">
        <f t="shared" si="98"/>
        <v>0</v>
      </c>
    </row>
    <row r="39" spans="1:68" s="8" customFormat="1" ht="36" customHeight="1" x14ac:dyDescent="0.3">
      <c r="A39" s="153">
        <v>6</v>
      </c>
      <c r="B39" s="168" t="s">
        <v>91</v>
      </c>
      <c r="C39" s="121">
        <f>SUM(C40:C44)</f>
        <v>14884</v>
      </c>
      <c r="D39" s="74">
        <f>SUM(D40:D44)</f>
        <v>0</v>
      </c>
      <c r="E39" s="74">
        <f>SUM(E40:E43)</f>
        <v>35126396</v>
      </c>
      <c r="F39" s="74">
        <f>IFERROR(E39/(C39+D39),0)</f>
        <v>2360.0104810534804</v>
      </c>
      <c r="G39" s="181">
        <f>SUM(G40:G44)</f>
        <v>413640.67</v>
      </c>
      <c r="H39" s="182">
        <f>IFERROR(G39/(C39+D39),0)</f>
        <v>27.79096143509809</v>
      </c>
      <c r="I39" s="121">
        <f>SUM(I40:I44)</f>
        <v>9253</v>
      </c>
      <c r="J39" s="74">
        <f>SUM(J40:J44)</f>
        <v>1</v>
      </c>
      <c r="K39" s="74">
        <f>SUM(K40:K43)</f>
        <v>22273630</v>
      </c>
      <c r="L39" s="74">
        <f>IFERROR(K39/(I39+J39),0)</f>
        <v>2406.9191700886104</v>
      </c>
      <c r="M39" s="82">
        <f>SUM(M40:M44)</f>
        <v>290423.01</v>
      </c>
      <c r="N39" s="37">
        <f>IFERROR(M39/(I39+J39),0)</f>
        <v>31.383510914199267</v>
      </c>
      <c r="O39" s="121">
        <f>SUM(O40:O44)</f>
        <v>139660</v>
      </c>
      <c r="P39" s="74">
        <f>SUM(P40:P44)</f>
        <v>0</v>
      </c>
      <c r="Q39" s="74">
        <f>SUM(Q40:Q44)</f>
        <v>564812254</v>
      </c>
      <c r="R39" s="74">
        <f>IFERROR(Q39/(O39+P39),0)</f>
        <v>4044.1948589431477</v>
      </c>
      <c r="S39" s="181">
        <f>SUM(S40:S44)</f>
        <v>9570627.9300000016</v>
      </c>
      <c r="T39" s="182">
        <f>IFERROR(S39/(O39+P39),0)</f>
        <v>68.52805334383504</v>
      </c>
      <c r="U39" s="121">
        <f>SUM(U40:U44)</f>
        <v>249</v>
      </c>
      <c r="V39" s="74">
        <f>SUM(V40:V44)</f>
        <v>0</v>
      </c>
      <c r="W39" s="74">
        <f>SUM(W40:W43)</f>
        <v>5169851</v>
      </c>
      <c r="X39" s="74">
        <f>IFERROR(W39/(U39+V39),0)</f>
        <v>20762.453815261044</v>
      </c>
      <c r="Y39" s="181">
        <f>SUM(Y40:Y44)</f>
        <v>42049.96</v>
      </c>
      <c r="Z39" s="182">
        <f>IFERROR(Y39/(U39+V39),0)</f>
        <v>168.87534136546185</v>
      </c>
      <c r="AA39" s="121">
        <f>SUM(AA40:AA44)</f>
        <v>438</v>
      </c>
      <c r="AB39" s="74">
        <f>SUM(AB40:AB44)</f>
        <v>0</v>
      </c>
      <c r="AC39" s="74">
        <f>SUM(AC40:AC43)</f>
        <v>12786653</v>
      </c>
      <c r="AD39" s="74">
        <f>IFERROR(AC39/(AA39+AB39),0)</f>
        <v>29193.271689497717</v>
      </c>
      <c r="AE39" s="181">
        <f>SUM(AE40:AE44)</f>
        <v>35988.89</v>
      </c>
      <c r="AF39" s="182">
        <f>IFERROR(AE39/(AA39+AB39),0)</f>
        <v>82.166415525114161</v>
      </c>
      <c r="AG39" s="121">
        <f>SUM(AG40:AG44)</f>
        <v>166</v>
      </c>
      <c r="AH39" s="74">
        <f>SUM(AH40:AH44)</f>
        <v>0</v>
      </c>
      <c r="AI39" s="74">
        <f>SUM(AI40:AI43)</f>
        <v>2441470</v>
      </c>
      <c r="AJ39" s="74">
        <f>IFERROR(AI39/(AG39+AH39),0)</f>
        <v>14707.650602409638</v>
      </c>
      <c r="AK39" s="181">
        <f>SUM(AK40:AK44)</f>
        <v>11427.55</v>
      </c>
      <c r="AL39" s="182">
        <f>IFERROR(AK39/(AG39+AH39),0)</f>
        <v>68.840662650602411</v>
      </c>
      <c r="AM39" s="121">
        <f>SUM(AM40:AM44)</f>
        <v>0</v>
      </c>
      <c r="AN39" s="74">
        <f>SUM(AN40:AN44)</f>
        <v>0</v>
      </c>
      <c r="AO39" s="74">
        <f>SUM(AO40:AO43)</f>
        <v>0</v>
      </c>
      <c r="AP39" s="74">
        <f>IFERROR(AO39/(AM39+AN39),0)</f>
        <v>0</v>
      </c>
      <c r="AQ39" s="181">
        <f>SUM(AQ40:AQ44)</f>
        <v>0</v>
      </c>
      <c r="AR39" s="182">
        <f t="shared" si="1"/>
        <v>0</v>
      </c>
      <c r="AS39" s="121">
        <f>SUM(AS40:AS44)</f>
        <v>0</v>
      </c>
      <c r="AT39" s="74">
        <f>SUM(AT40:AT44)</f>
        <v>0</v>
      </c>
      <c r="AU39" s="74">
        <f>SUM(AU40:AU43)</f>
        <v>0</v>
      </c>
      <c r="AV39" s="74">
        <f>IFERROR(AU39/(AS39+AT39),0)</f>
        <v>0</v>
      </c>
      <c r="AW39" s="181">
        <f>SUM(AW40:AW44)</f>
        <v>0</v>
      </c>
      <c r="AX39" s="182">
        <f>IFERROR(AW39/(AS39+AT39),0)</f>
        <v>0</v>
      </c>
      <c r="AY39" s="121">
        <f>SUM(AY40:AY44)</f>
        <v>0</v>
      </c>
      <c r="AZ39" s="74">
        <f>SUM(AZ40:AZ44)</f>
        <v>0</v>
      </c>
      <c r="BA39" s="74">
        <f>SUM(BA40:BA43)</f>
        <v>0</v>
      </c>
      <c r="BB39" s="74">
        <f>IFERROR(BA39/(AY39+AZ39),0)</f>
        <v>0</v>
      </c>
      <c r="BC39" s="181">
        <f>SUM(BC40:BC44)</f>
        <v>0</v>
      </c>
      <c r="BD39" s="182">
        <f>IFERROR(BC39/(AY39+AZ39),0)</f>
        <v>0</v>
      </c>
      <c r="BE39" s="121">
        <f>SUM(BE40:BE44)</f>
        <v>0</v>
      </c>
      <c r="BF39" s="74">
        <f>SUM(BF40:BF44)</f>
        <v>0</v>
      </c>
      <c r="BG39" s="74">
        <f>SUM(BG40:BG43)</f>
        <v>0</v>
      </c>
      <c r="BH39" s="74">
        <f>IFERROR(BG39/(BE39+BF39),0)</f>
        <v>0</v>
      </c>
      <c r="BI39" s="181">
        <f>SUM(BI40:BI44)</f>
        <v>0</v>
      </c>
      <c r="BJ39" s="182">
        <f>IFERROR(BI39/(BE39+BF39),0)</f>
        <v>0</v>
      </c>
      <c r="BK39" s="121">
        <f>SUM(BK40:BK44)</f>
        <v>164650</v>
      </c>
      <c r="BL39" s="74">
        <f>SUM(BL40:BL44)</f>
        <v>1</v>
      </c>
      <c r="BM39" s="74">
        <f>SUM(BM40:BM43)</f>
        <v>640976284</v>
      </c>
      <c r="BN39" s="74">
        <f>IFERROR(BM39/(BK39+BL39),0)</f>
        <v>3892.9389071429873</v>
      </c>
      <c r="BO39" s="181">
        <f>SUM(BO40:BO44)</f>
        <v>10364158.01</v>
      </c>
      <c r="BP39" s="182">
        <f>IFERROR(BO39/(BK39+BL39),0)</f>
        <v>62.946219640330149</v>
      </c>
    </row>
    <row r="40" spans="1:68" s="8" customFormat="1" ht="19.5" customHeight="1" outlineLevel="1" x14ac:dyDescent="0.3">
      <c r="A40" s="154"/>
      <c r="B40" s="139" t="str" cm="1">
        <f t="array" ref="B40:B44">$B$10:$B$14</f>
        <v>RESIDENTIAL</v>
      </c>
      <c r="C40" s="39">
        <v>14610</v>
      </c>
      <c r="D40" s="10"/>
      <c r="E40" s="10">
        <v>28191799</v>
      </c>
      <c r="F40" s="10">
        <f>IFERROR(E40/(C40+D40),0)</f>
        <v>1929.6234770704996</v>
      </c>
      <c r="G40" s="183">
        <v>369137.38</v>
      </c>
      <c r="H40" s="184">
        <f>IFERROR(G40/(C40+D40),0)</f>
        <v>25.266076659822041</v>
      </c>
      <c r="I40" s="39">
        <v>8945</v>
      </c>
      <c r="J40" s="10"/>
      <c r="K40" s="10">
        <v>19458195</v>
      </c>
      <c r="L40" s="10">
        <f>IFERROR(K40/(I40+J40),0)</f>
        <v>2175.3152599217442</v>
      </c>
      <c r="M40" s="30">
        <v>260130.07</v>
      </c>
      <c r="N40" s="83">
        <f>IFERROR(M40/(I40+J40),0)</f>
        <v>29.081058692006707</v>
      </c>
      <c r="O40" s="39">
        <v>133926</v>
      </c>
      <c r="P40" s="10"/>
      <c r="Q40" s="10">
        <v>396250027</v>
      </c>
      <c r="R40" s="10">
        <v>2958.72367576124</v>
      </c>
      <c r="S40" s="183">
        <v>7213420.96</v>
      </c>
      <c r="T40" s="184">
        <v>53.861243970550902</v>
      </c>
      <c r="U40" s="39">
        <v>230</v>
      </c>
      <c r="V40" s="10"/>
      <c r="W40" s="10">
        <v>385725</v>
      </c>
      <c r="X40" s="10">
        <f>IFERROR(W40/(U40+V40),0)</f>
        <v>1677.0652173913043</v>
      </c>
      <c r="Y40" s="183">
        <v>10241.14</v>
      </c>
      <c r="Z40" s="184">
        <f>IFERROR(Y40/(U40+V40),0)</f>
        <v>44.526695652173913</v>
      </c>
      <c r="AA40" s="39">
        <v>427</v>
      </c>
      <c r="AB40" s="10"/>
      <c r="AC40" s="10">
        <v>829178</v>
      </c>
      <c r="AD40" s="10">
        <f>IFERROR(AC40/(AA40+AB40),0)</f>
        <v>1941.8688524590164</v>
      </c>
      <c r="AE40" s="183">
        <v>18547.580000000002</v>
      </c>
      <c r="AF40" s="184">
        <f>IFERROR(AE40/(AA40+AB40),0)</f>
        <v>43.436955503512884</v>
      </c>
      <c r="AG40" s="39">
        <v>163</v>
      </c>
      <c r="AH40" s="10"/>
      <c r="AI40" s="10">
        <v>304956</v>
      </c>
      <c r="AJ40" s="10">
        <f>IFERROR(AI40/(AG40+AH40),0)</f>
        <v>1870.8957055214723</v>
      </c>
      <c r="AK40" s="183">
        <v>5900.33</v>
      </c>
      <c r="AL40" s="184">
        <f>IFERROR(AK40/(AG40+AH40),0)</f>
        <v>36.198343558282211</v>
      </c>
      <c r="AM40" s="39"/>
      <c r="AN40" s="10"/>
      <c r="AO40" s="10"/>
      <c r="AP40" s="10">
        <f>IFERROR(AO40/(AM40+AN40),0)</f>
        <v>0</v>
      </c>
      <c r="AQ40" s="183"/>
      <c r="AR40" s="184">
        <f t="shared" si="1"/>
        <v>0</v>
      </c>
      <c r="AS40" s="39"/>
      <c r="AT40" s="10"/>
      <c r="AU40" s="10"/>
      <c r="AV40" s="10">
        <f>IFERROR(AU40/(AS40+AT40),0)</f>
        <v>0</v>
      </c>
      <c r="AW40" s="183"/>
      <c r="AX40" s="184">
        <f>IFERROR(AW40/(AS40+AT40),0)</f>
        <v>0</v>
      </c>
      <c r="AY40" s="39"/>
      <c r="AZ40" s="10"/>
      <c r="BA40" s="10"/>
      <c r="BB40" s="10">
        <f>IFERROR(BA40/(AY40+AZ40),0)</f>
        <v>0</v>
      </c>
      <c r="BC40" s="183"/>
      <c r="BD40" s="184">
        <f>IFERROR(BC40/(AY40+AZ40),0)</f>
        <v>0</v>
      </c>
      <c r="BE40" s="39"/>
      <c r="BF40" s="10"/>
      <c r="BG40" s="10"/>
      <c r="BH40" s="10">
        <f>IFERROR(BG40/(BE40+BF40),0)</f>
        <v>0</v>
      </c>
      <c r="BI40" s="183"/>
      <c r="BJ40" s="184">
        <f>IFERROR(BI40/(BE40+BF40),0)</f>
        <v>0</v>
      </c>
      <c r="BK40" s="39" cm="1">
        <f t="array" ref="BK40">SUM(_xlfn._xlws.FILTER($C40:$BJ40,$C$8:$BJ$8=BK$8))</f>
        <v>158301</v>
      </c>
      <c r="BL40" s="39" cm="1">
        <f t="array" ref="BL40">SUM(_xlfn._xlws.FILTER($C40:$BJ40,$C$8:$BJ$8=BL$8))</f>
        <v>0</v>
      </c>
      <c r="BM40" s="39" cm="1">
        <f t="array" ref="BM40">SUM(_xlfn._xlws.FILTER($C40:$BJ40,$C$8:$BJ$8=BM$8))</f>
        <v>445419880</v>
      </c>
      <c r="BN40" s="10">
        <f>IFERROR(BM40/(BK40+BL40),0)</f>
        <v>2813.7527874113239</v>
      </c>
      <c r="BO40" s="196" cm="1">
        <f t="array" ref="BO40">SUM(_xlfn._xlws.FILTER($C40:$BJ40,$C$8:$BJ$8=BO$8))</f>
        <v>7877377.46</v>
      </c>
      <c r="BP40" s="184">
        <f>IFERROR(BO40/(BK40+BL40),0)</f>
        <v>49.762019570312255</v>
      </c>
    </row>
    <row r="41" spans="1:68" s="8" customFormat="1" ht="19.5" customHeight="1" outlineLevel="1" x14ac:dyDescent="0.3">
      <c r="A41" s="154"/>
      <c r="B41" s="139" t="str">
        <v>COMMERCIAL</v>
      </c>
      <c r="C41" s="39">
        <v>270</v>
      </c>
      <c r="D41" s="10"/>
      <c r="E41" s="10">
        <v>3368084</v>
      </c>
      <c r="F41" s="10">
        <f t="shared" ref="F41:F44" si="99">IFERROR(E41/(C41+D41),0)</f>
        <v>12474.385185185185</v>
      </c>
      <c r="G41" s="183">
        <v>41687.89</v>
      </c>
      <c r="H41" s="184">
        <f t="shared" ref="H41:H44" si="100">IFERROR(G41/(C41+D41),0)</f>
        <v>154.3995925925926</v>
      </c>
      <c r="I41" s="39">
        <v>308</v>
      </c>
      <c r="J41" s="10"/>
      <c r="K41" s="10">
        <v>2314282</v>
      </c>
      <c r="L41" s="10">
        <f t="shared" ref="L41:L43" si="101">IFERROR(K41/(I41+J41),0)</f>
        <v>7513.9025974025972</v>
      </c>
      <c r="M41" s="30">
        <v>29958.54</v>
      </c>
      <c r="N41" s="83">
        <f t="shared" ref="N41:N44" si="102">IFERROR(M41/(I41+J41),0)</f>
        <v>97.267987012987021</v>
      </c>
      <c r="O41" s="39">
        <v>5631</v>
      </c>
      <c r="P41" s="10"/>
      <c r="Q41" s="10">
        <v>131993073</v>
      </c>
      <c r="R41" s="10">
        <v>23440.432072455998</v>
      </c>
      <c r="S41" s="183">
        <v>2281023.85</v>
      </c>
      <c r="T41" s="184">
        <v>405.08326229799297</v>
      </c>
      <c r="U41" s="39">
        <v>9</v>
      </c>
      <c r="V41" s="10"/>
      <c r="W41" s="10">
        <v>1766909</v>
      </c>
      <c r="X41" s="10">
        <f t="shared" ref="X41:X43" si="103">IFERROR(W41/(U41+V41),0)</f>
        <v>196323.22222222222</v>
      </c>
      <c r="Y41" s="183">
        <v>19128.09</v>
      </c>
      <c r="Z41" s="184">
        <f t="shared" ref="Z41:Z44" si="104">IFERROR(Y41/(U41+V41),0)</f>
        <v>2125.3433333333332</v>
      </c>
      <c r="AA41" s="39">
        <v>6</v>
      </c>
      <c r="AB41" s="10"/>
      <c r="AC41" s="10">
        <v>161782</v>
      </c>
      <c r="AD41" s="10">
        <f t="shared" ref="AD41:AD43" si="105">IFERROR(AC41/(AA41+AB41),0)</f>
        <v>26963.666666666668</v>
      </c>
      <c r="AE41" s="183">
        <v>1462.42</v>
      </c>
      <c r="AF41" s="184">
        <f t="shared" ref="AF41:AF44" si="106">IFERROR(AE41/(AA41+AB41),0)</f>
        <v>243.73666666666668</v>
      </c>
      <c r="AG41" s="39">
        <v>1</v>
      </c>
      <c r="AH41" s="10"/>
      <c r="AI41" s="10">
        <v>23987</v>
      </c>
      <c r="AJ41" s="10">
        <f t="shared" ref="AJ41:AJ43" si="107">IFERROR(AI41/(AG41+AH41),0)</f>
        <v>23987</v>
      </c>
      <c r="AK41" s="183">
        <v>246.7</v>
      </c>
      <c r="AL41" s="184">
        <f t="shared" ref="AL41:AL44" si="108">IFERROR(AK41/(AG41+AH41),0)</f>
        <v>246.7</v>
      </c>
      <c r="AM41" s="39"/>
      <c r="AN41" s="10"/>
      <c r="AO41" s="10"/>
      <c r="AP41" s="10">
        <f t="shared" ref="AP41:AP43" si="109">IFERROR(AO41/(AM41+AN41),0)</f>
        <v>0</v>
      </c>
      <c r="AQ41" s="183"/>
      <c r="AR41" s="184">
        <f t="shared" si="1"/>
        <v>0</v>
      </c>
      <c r="AS41" s="39"/>
      <c r="AT41" s="10"/>
      <c r="AU41" s="10"/>
      <c r="AV41" s="10">
        <f t="shared" ref="AV41:AV43" si="110">IFERROR(AU41/(AS41+AT41),0)</f>
        <v>0</v>
      </c>
      <c r="AW41" s="183"/>
      <c r="AX41" s="184">
        <f t="shared" ref="AX41:AX44" si="111">IFERROR(AW41/(AS41+AT41),0)</f>
        <v>0</v>
      </c>
      <c r="AY41" s="39"/>
      <c r="AZ41" s="10"/>
      <c r="BA41" s="10"/>
      <c r="BB41" s="10">
        <f t="shared" ref="BB41:BB43" si="112">IFERROR(BA41/(AY41+AZ41),0)</f>
        <v>0</v>
      </c>
      <c r="BC41" s="183"/>
      <c r="BD41" s="184">
        <f t="shared" ref="BD41:BD44" si="113">IFERROR(BC41/(AY41+AZ41),0)</f>
        <v>0</v>
      </c>
      <c r="BE41" s="39"/>
      <c r="BF41" s="10"/>
      <c r="BG41" s="10"/>
      <c r="BH41" s="10">
        <f t="shared" ref="BH41:BH43" si="114">IFERROR(BG41/(BE41+BF41),0)</f>
        <v>0</v>
      </c>
      <c r="BI41" s="183"/>
      <c r="BJ41" s="184">
        <f t="shared" ref="BJ41:BJ44" si="115">IFERROR(BI41/(BE41+BF41),0)</f>
        <v>0</v>
      </c>
      <c r="BK41" s="39" cm="1">
        <f t="array" ref="BK41">SUM(_xlfn._xlws.FILTER($C41:$BJ41,$C$8:$BJ$8=BK$8))</f>
        <v>6225</v>
      </c>
      <c r="BL41" s="39" cm="1">
        <f t="array" ref="BL41">SUM(_xlfn._xlws.FILTER($C41:$BJ41,$C$8:$BJ$8=BL$8))</f>
        <v>0</v>
      </c>
      <c r="BM41" s="39" cm="1">
        <f t="array" ref="BM41">SUM(_xlfn._xlws.FILTER($C41:$BJ41,$C$8:$BJ$8=BM$8))</f>
        <v>139628117</v>
      </c>
      <c r="BN41" s="10">
        <f t="shared" ref="BN41:BN43" si="116">IFERROR(BM41/(BK41+BL41),0)</f>
        <v>22430.219598393574</v>
      </c>
      <c r="BO41" s="196" cm="1">
        <f t="array" ref="BO41">SUM(_xlfn._xlws.FILTER($C41:$BJ41,$C$8:$BJ$8=BO$8))</f>
        <v>2373507.4900000002</v>
      </c>
      <c r="BP41" s="184">
        <f t="shared" ref="BP41:BP44" si="117">IFERROR(BO41/(BK41+BL41),0)</f>
        <v>381.28634377510042</v>
      </c>
    </row>
    <row r="42" spans="1:68" s="8" customFormat="1" ht="19.5" customHeight="1" outlineLevel="1" x14ac:dyDescent="0.3">
      <c r="A42" s="154"/>
      <c r="B42" s="139" t="str">
        <v>CNG</v>
      </c>
      <c r="C42" s="39"/>
      <c r="D42" s="10"/>
      <c r="E42" s="10">
        <v>1143</v>
      </c>
      <c r="F42" s="10">
        <f t="shared" si="99"/>
        <v>0</v>
      </c>
      <c r="G42" s="183">
        <v>1.22</v>
      </c>
      <c r="H42" s="184">
        <f t="shared" si="100"/>
        <v>0</v>
      </c>
      <c r="I42" s="39"/>
      <c r="J42" s="10"/>
      <c r="K42" s="10"/>
      <c r="L42" s="10">
        <f t="shared" si="101"/>
        <v>0</v>
      </c>
      <c r="M42" s="30"/>
      <c r="N42" s="83">
        <f t="shared" si="102"/>
        <v>0</v>
      </c>
      <c r="O42" s="39"/>
      <c r="P42" s="10"/>
      <c r="Q42" s="10"/>
      <c r="R42" s="10"/>
      <c r="S42" s="183"/>
      <c r="T42" s="184"/>
      <c r="U42" s="39"/>
      <c r="V42" s="10"/>
      <c r="W42" s="10"/>
      <c r="X42" s="10">
        <f t="shared" si="103"/>
        <v>0</v>
      </c>
      <c r="Y42" s="183"/>
      <c r="Z42" s="184">
        <f t="shared" si="104"/>
        <v>0</v>
      </c>
      <c r="AA42" s="39"/>
      <c r="AB42" s="10"/>
      <c r="AC42" s="10"/>
      <c r="AD42" s="10">
        <f t="shared" si="105"/>
        <v>0</v>
      </c>
      <c r="AE42" s="183"/>
      <c r="AF42" s="184">
        <f t="shared" si="106"/>
        <v>0</v>
      </c>
      <c r="AG42" s="39"/>
      <c r="AH42" s="10"/>
      <c r="AI42" s="10"/>
      <c r="AJ42" s="10">
        <f t="shared" si="107"/>
        <v>0</v>
      </c>
      <c r="AK42" s="183"/>
      <c r="AL42" s="184">
        <f t="shared" si="108"/>
        <v>0</v>
      </c>
      <c r="AM42" s="39"/>
      <c r="AN42" s="10"/>
      <c r="AO42" s="10"/>
      <c r="AP42" s="10">
        <f t="shared" si="109"/>
        <v>0</v>
      </c>
      <c r="AQ42" s="183"/>
      <c r="AR42" s="184">
        <f t="shared" si="1"/>
        <v>0</v>
      </c>
      <c r="AS42" s="39"/>
      <c r="AT42" s="10"/>
      <c r="AU42" s="10"/>
      <c r="AV42" s="10">
        <f t="shared" si="110"/>
        <v>0</v>
      </c>
      <c r="AW42" s="183"/>
      <c r="AX42" s="184">
        <f t="shared" si="111"/>
        <v>0</v>
      </c>
      <c r="AY42" s="39"/>
      <c r="AZ42" s="10"/>
      <c r="BA42" s="10"/>
      <c r="BB42" s="10">
        <f t="shared" si="112"/>
        <v>0</v>
      </c>
      <c r="BC42" s="183"/>
      <c r="BD42" s="184">
        <f t="shared" si="113"/>
        <v>0</v>
      </c>
      <c r="BE42" s="39"/>
      <c r="BF42" s="10"/>
      <c r="BG42" s="10"/>
      <c r="BH42" s="10">
        <f t="shared" si="114"/>
        <v>0</v>
      </c>
      <c r="BI42" s="183"/>
      <c r="BJ42" s="184">
        <f t="shared" si="115"/>
        <v>0</v>
      </c>
      <c r="BK42" s="39" cm="1">
        <f t="array" ref="BK42">SUM(_xlfn._xlws.FILTER($C42:$BJ42,$C$8:$BJ$8=BK$8))</f>
        <v>0</v>
      </c>
      <c r="BL42" s="39" cm="1">
        <f t="array" ref="BL42">SUM(_xlfn._xlws.FILTER($C42:$BJ42,$C$8:$BJ$8=BL$8))</f>
        <v>0</v>
      </c>
      <c r="BM42" s="39" cm="1">
        <f t="array" ref="BM42">SUM(_xlfn._xlws.FILTER($C42:$BJ42,$C$8:$BJ$8=BM$8))</f>
        <v>1143</v>
      </c>
      <c r="BN42" s="10">
        <f t="shared" si="116"/>
        <v>0</v>
      </c>
      <c r="BO42" s="196" cm="1">
        <f t="array" ref="BO42">SUM(_xlfn._xlws.FILTER($C42:$BJ42,$C$8:$BJ$8=BO$8))</f>
        <v>1.22</v>
      </c>
      <c r="BP42" s="184">
        <f t="shared" si="117"/>
        <v>0</v>
      </c>
    </row>
    <row r="43" spans="1:68" s="15" customFormat="1" ht="19.5" customHeight="1" outlineLevel="1" x14ac:dyDescent="0.3">
      <c r="A43" s="154"/>
      <c r="B43" s="139" t="str">
        <v>INDUSTRIAL</v>
      </c>
      <c r="C43" s="39">
        <v>4</v>
      </c>
      <c r="D43" s="10"/>
      <c r="E43" s="10">
        <v>3565370</v>
      </c>
      <c r="F43" s="10">
        <f t="shared" si="99"/>
        <v>891342.5</v>
      </c>
      <c r="G43" s="183">
        <v>2814.1800000000003</v>
      </c>
      <c r="H43" s="184">
        <f t="shared" si="100"/>
        <v>703.54500000000007</v>
      </c>
      <c r="I43" s="39"/>
      <c r="J43" s="10">
        <v>1</v>
      </c>
      <c r="K43" s="10">
        <v>501153</v>
      </c>
      <c r="L43" s="10">
        <f t="shared" si="101"/>
        <v>501153</v>
      </c>
      <c r="M43" s="30">
        <v>334.4</v>
      </c>
      <c r="N43" s="83">
        <f t="shared" si="102"/>
        <v>334.4</v>
      </c>
      <c r="O43" s="39">
        <v>53</v>
      </c>
      <c r="P43" s="10"/>
      <c r="Q43" s="10">
        <v>34935184</v>
      </c>
      <c r="R43" s="10">
        <v>659154.41509433999</v>
      </c>
      <c r="S43" s="183">
        <v>69885.97</v>
      </c>
      <c r="T43" s="184">
        <v>1318.6032075471701</v>
      </c>
      <c r="U43" s="39">
        <v>10</v>
      </c>
      <c r="V43" s="10"/>
      <c r="W43" s="10">
        <f>2490705+526512</f>
        <v>3017217</v>
      </c>
      <c r="X43" s="10">
        <f t="shared" si="103"/>
        <v>301721.7</v>
      </c>
      <c r="Y43" s="183">
        <f>11387.85+1292.88</f>
        <v>12680.73</v>
      </c>
      <c r="Z43" s="184">
        <f t="shared" si="104"/>
        <v>1268.0729999999999</v>
      </c>
      <c r="AA43" s="39">
        <v>5</v>
      </c>
      <c r="AB43" s="10"/>
      <c r="AC43" s="10">
        <v>11795693</v>
      </c>
      <c r="AD43" s="10">
        <f t="shared" si="105"/>
        <v>2359138.6</v>
      </c>
      <c r="AE43" s="183">
        <v>15978.89</v>
      </c>
      <c r="AF43" s="184">
        <f t="shared" si="106"/>
        <v>3195.7779999999998</v>
      </c>
      <c r="AG43" s="39">
        <v>2</v>
      </c>
      <c r="AH43" s="10"/>
      <c r="AI43" s="10">
        <v>2112527</v>
      </c>
      <c r="AJ43" s="10">
        <f t="shared" si="107"/>
        <v>1056263.5</v>
      </c>
      <c r="AK43" s="183">
        <v>5280.52</v>
      </c>
      <c r="AL43" s="184">
        <f t="shared" si="108"/>
        <v>2640.26</v>
      </c>
      <c r="AM43" s="39"/>
      <c r="AN43" s="10"/>
      <c r="AO43" s="10"/>
      <c r="AP43" s="10">
        <f t="shared" si="109"/>
        <v>0</v>
      </c>
      <c r="AQ43" s="183"/>
      <c r="AR43" s="184">
        <f t="shared" si="1"/>
        <v>0</v>
      </c>
      <c r="AS43" s="39"/>
      <c r="AT43" s="10"/>
      <c r="AU43" s="10"/>
      <c r="AV43" s="10">
        <f t="shared" si="110"/>
        <v>0</v>
      </c>
      <c r="AW43" s="183"/>
      <c r="AX43" s="184">
        <f t="shared" si="111"/>
        <v>0</v>
      </c>
      <c r="AY43" s="39"/>
      <c r="AZ43" s="10"/>
      <c r="BA43" s="10"/>
      <c r="BB43" s="10">
        <f t="shared" si="112"/>
        <v>0</v>
      </c>
      <c r="BC43" s="183"/>
      <c r="BD43" s="184">
        <f t="shared" si="113"/>
        <v>0</v>
      </c>
      <c r="BE43" s="39"/>
      <c r="BF43" s="10"/>
      <c r="BG43" s="10"/>
      <c r="BH43" s="10">
        <f t="shared" si="114"/>
        <v>0</v>
      </c>
      <c r="BI43" s="183"/>
      <c r="BJ43" s="184">
        <f t="shared" si="115"/>
        <v>0</v>
      </c>
      <c r="BK43" s="39" cm="1">
        <f t="array" ref="BK43">SUM(_xlfn._xlws.FILTER($C43:$BJ43,$C$8:$BJ$8=BK$8))</f>
        <v>74</v>
      </c>
      <c r="BL43" s="39" cm="1">
        <f t="array" ref="BL43">SUM(_xlfn._xlws.FILTER($C43:$BJ43,$C$8:$BJ$8=BL$8))</f>
        <v>1</v>
      </c>
      <c r="BM43" s="39" cm="1">
        <f t="array" ref="BM43">SUM(_xlfn._xlws.FILTER($C43:$BJ43,$C$8:$BJ$8=BM$8))</f>
        <v>55927144</v>
      </c>
      <c r="BN43" s="10">
        <f t="shared" si="116"/>
        <v>745695.2533333333</v>
      </c>
      <c r="BO43" s="196" cm="1">
        <f t="array" ref="BO43">SUM(_xlfn._xlws.FILTER($C43:$BJ43,$C$8:$BJ$8=BO$8))</f>
        <v>106974.69</v>
      </c>
      <c r="BP43" s="184">
        <f t="shared" si="117"/>
        <v>1426.3292000000001</v>
      </c>
    </row>
    <row r="44" spans="1:68" s="15" customFormat="1" ht="19.5" customHeight="1" outlineLevel="1" thickBot="1" x14ac:dyDescent="0.35">
      <c r="A44" s="155"/>
      <c r="B44" s="139" t="str">
        <v>AIRCONDITIONING/COGENERATION</v>
      </c>
      <c r="C44" s="147"/>
      <c r="D44" s="148"/>
      <c r="E44" s="157"/>
      <c r="F44" s="10">
        <f t="shared" si="99"/>
        <v>0</v>
      </c>
      <c r="G44" s="185"/>
      <c r="H44" s="184">
        <f t="shared" si="100"/>
        <v>0</v>
      </c>
      <c r="I44" s="147"/>
      <c r="J44" s="148"/>
      <c r="K44" s="157"/>
      <c r="L44" s="10">
        <f>IFERROR(K44/(I44+J44),0)</f>
        <v>0</v>
      </c>
      <c r="M44" s="30"/>
      <c r="N44" s="83">
        <f t="shared" si="102"/>
        <v>0</v>
      </c>
      <c r="O44" s="147">
        <v>50</v>
      </c>
      <c r="P44" s="148"/>
      <c r="Q44" s="157">
        <v>1633970</v>
      </c>
      <c r="R44" s="10">
        <v>32679.4</v>
      </c>
      <c r="S44" s="183">
        <v>6297.15</v>
      </c>
      <c r="T44" s="184">
        <v>125.943</v>
      </c>
      <c r="U44" s="147"/>
      <c r="V44" s="148"/>
      <c r="W44" s="157"/>
      <c r="X44" s="10">
        <f>IFERROR(W44/(U44+V44),0)</f>
        <v>0</v>
      </c>
      <c r="Y44" s="183"/>
      <c r="Z44" s="184">
        <f t="shared" si="104"/>
        <v>0</v>
      </c>
      <c r="AA44" s="147"/>
      <c r="AB44" s="148"/>
      <c r="AC44" s="157"/>
      <c r="AD44" s="10">
        <f>IFERROR(AC44/(AA44+AB44),0)</f>
        <v>0</v>
      </c>
      <c r="AE44" s="183"/>
      <c r="AF44" s="184">
        <f t="shared" si="106"/>
        <v>0</v>
      </c>
      <c r="AG44" s="147"/>
      <c r="AH44" s="148"/>
      <c r="AI44" s="157"/>
      <c r="AJ44" s="10">
        <f>IFERROR(AI44/(AG44+AH44),0)</f>
        <v>0</v>
      </c>
      <c r="AK44" s="183"/>
      <c r="AL44" s="184">
        <f t="shared" si="108"/>
        <v>0</v>
      </c>
      <c r="AM44" s="147"/>
      <c r="AN44" s="148"/>
      <c r="AO44" s="157"/>
      <c r="AP44" s="10">
        <f>IFERROR(AO44/(AM44+AN44),0)</f>
        <v>0</v>
      </c>
      <c r="AQ44" s="183"/>
      <c r="AR44" s="184">
        <f t="shared" si="1"/>
        <v>0</v>
      </c>
      <c r="AS44" s="147"/>
      <c r="AT44" s="148"/>
      <c r="AU44" s="157"/>
      <c r="AV44" s="10">
        <f>IFERROR(AU44/(AS44+AT44),0)</f>
        <v>0</v>
      </c>
      <c r="AW44" s="183"/>
      <c r="AX44" s="184">
        <f t="shared" si="111"/>
        <v>0</v>
      </c>
      <c r="AY44" s="147"/>
      <c r="AZ44" s="148"/>
      <c r="BA44" s="157"/>
      <c r="BB44" s="10">
        <f>IFERROR(BA44/(AY44+AZ44),0)</f>
        <v>0</v>
      </c>
      <c r="BC44" s="183"/>
      <c r="BD44" s="184">
        <f t="shared" si="113"/>
        <v>0</v>
      </c>
      <c r="BE44" s="147"/>
      <c r="BF44" s="148"/>
      <c r="BG44" s="157"/>
      <c r="BH44" s="10">
        <f>IFERROR(BG44/(BE44+BF44),0)</f>
        <v>0</v>
      </c>
      <c r="BI44" s="183"/>
      <c r="BJ44" s="184">
        <f t="shared" si="115"/>
        <v>0</v>
      </c>
      <c r="BK44" s="39" cm="1">
        <f t="array" ref="BK44">SUM(_xlfn._xlws.FILTER($C44:$BJ44,$C$8:$BJ$8=BK$8))</f>
        <v>50</v>
      </c>
      <c r="BL44" s="39" cm="1">
        <f t="array" ref="BL44">SUM(_xlfn._xlws.FILTER($C44:$BJ44,$C$8:$BJ$8=BL$8))</f>
        <v>0</v>
      </c>
      <c r="BM44" s="39" cm="1">
        <f t="array" ref="BM44">SUM(_xlfn._xlws.FILTER($C44:$BJ44,$C$8:$BJ$8=BM$8))</f>
        <v>1633970</v>
      </c>
      <c r="BN44" s="10">
        <f>IFERROR(BM44/(BK44+BL44),0)</f>
        <v>32679.4</v>
      </c>
      <c r="BO44" s="196" cm="1">
        <f t="array" ref="BO44">SUM(_xlfn._xlws.FILTER($C44:$BJ44,$C$8:$BJ$8=BO$8))</f>
        <v>6297.15</v>
      </c>
      <c r="BP44" s="184">
        <f t="shared" si="117"/>
        <v>125.943</v>
      </c>
    </row>
    <row r="45" spans="1:68" ht="18" x14ac:dyDescent="0.3">
      <c r="A45" s="153">
        <v>7</v>
      </c>
      <c r="B45" s="168" t="s">
        <v>92</v>
      </c>
      <c r="C45" s="121">
        <f>SUM(C46:C50)</f>
        <v>195923</v>
      </c>
      <c r="D45" s="74">
        <f>SUM(D46:D50)</f>
        <v>0</v>
      </c>
      <c r="E45" s="74">
        <f>SUM(E46:E49)</f>
        <v>426041557</v>
      </c>
      <c r="F45" s="74">
        <f>IFERROR(E45/(C45+D45),0)</f>
        <v>2174.5356951455419</v>
      </c>
      <c r="G45" s="181">
        <f>SUM(G46:G50)</f>
        <v>5359362.8999999994</v>
      </c>
      <c r="H45" s="182">
        <f>IFERROR(G45/(C45+D45),0)</f>
        <v>27.354434650347329</v>
      </c>
      <c r="I45" s="121">
        <f>SUM(I46:I50)</f>
        <v>75723</v>
      </c>
      <c r="J45" s="74">
        <f>SUM(J46:J50)</f>
        <v>1</v>
      </c>
      <c r="K45" s="74">
        <f>SUM(K46:K49)</f>
        <v>205919423</v>
      </c>
      <c r="L45" s="74">
        <f>IFERROR(K45/(I45+J45),0)</f>
        <v>2719.3415957952566</v>
      </c>
      <c r="M45" s="82">
        <f>SUM(M46:M50)</f>
        <v>2513711.16</v>
      </c>
      <c r="N45" s="37">
        <f>IFERROR(M45/(I45+J45),0)</f>
        <v>33.195699646083149</v>
      </c>
      <c r="O45" s="121">
        <f>SUM(O46:O50)</f>
        <v>7686</v>
      </c>
      <c r="P45" s="74">
        <f>SUM(P46:P50)</f>
        <v>0</v>
      </c>
      <c r="Q45" s="74">
        <f>SUM(Q46:Q50)</f>
        <v>22127652</v>
      </c>
      <c r="R45" s="74">
        <f>IFERROR(Q45/(O45+P45),0)</f>
        <v>2878.9555035128806</v>
      </c>
      <c r="S45" s="181">
        <f>SUM(S46:S50)</f>
        <v>324305.41000000003</v>
      </c>
      <c r="T45" s="182">
        <f>IFERROR(S45/(O45+P45),0)</f>
        <v>42.194302628155093</v>
      </c>
      <c r="U45" s="121">
        <f>SUM(U46:U50)</f>
        <v>166</v>
      </c>
      <c r="V45" s="74">
        <f>SUM(V46:V50)</f>
        <v>0</v>
      </c>
      <c r="W45" s="74">
        <f>SUM(W46:W49)</f>
        <v>3048814</v>
      </c>
      <c r="X45" s="74">
        <f>IFERROR(W45/(U45+V45),0)</f>
        <v>18366.349397590362</v>
      </c>
      <c r="Y45" s="181">
        <f>SUM(Y46:Y50)</f>
        <v>17049.97</v>
      </c>
      <c r="Z45" s="182">
        <f>IFERROR(Y45/(U45+V45),0)</f>
        <v>102.71066265060242</v>
      </c>
      <c r="AA45" s="121">
        <f>SUM(AA46:AA50)</f>
        <v>468</v>
      </c>
      <c r="AB45" s="74">
        <f>SUM(AB46:AB50)</f>
        <v>0</v>
      </c>
      <c r="AC45" s="74">
        <f>SUM(AC46:AC49)</f>
        <v>3315259</v>
      </c>
      <c r="AD45" s="74">
        <f>IFERROR(AC45/(AA45+AB45),0)</f>
        <v>7083.886752136752</v>
      </c>
      <c r="AE45" s="181">
        <f>SUM(AE46:AE50)</f>
        <v>26976.829999999998</v>
      </c>
      <c r="AF45" s="182">
        <f>IFERROR(AE45/(AA45+AB45),0)</f>
        <v>57.642799145299144</v>
      </c>
      <c r="AG45" s="121">
        <f>SUM(AG46:AG50)</f>
        <v>117</v>
      </c>
      <c r="AH45" s="74">
        <f>SUM(AH46:AH50)</f>
        <v>0</v>
      </c>
      <c r="AI45" s="74">
        <f>SUM(AI46:AI49)</f>
        <v>2410403</v>
      </c>
      <c r="AJ45" s="74">
        <f>IFERROR(AI45/(AG45+AH45),0)</f>
        <v>20601.735042735043</v>
      </c>
      <c r="AK45" s="181">
        <f>SUM(AK46:AK50)</f>
        <v>8286.5600000000013</v>
      </c>
      <c r="AL45" s="182">
        <f>IFERROR(AK45/(AG45+AH45),0)</f>
        <v>70.825299145299155</v>
      </c>
      <c r="AM45" s="121">
        <f>SUM(AM46:AM50)</f>
        <v>0</v>
      </c>
      <c r="AN45" s="74">
        <f>SUM(AN46:AN50)</f>
        <v>0</v>
      </c>
      <c r="AO45" s="74">
        <f>SUM(AO46:AO49)</f>
        <v>0</v>
      </c>
      <c r="AP45" s="74">
        <f>IFERROR(AO45/(AM45+AN45),0)</f>
        <v>0</v>
      </c>
      <c r="AQ45" s="181">
        <f>SUM(AQ46:AQ50)</f>
        <v>0</v>
      </c>
      <c r="AR45" s="182">
        <f t="shared" si="1"/>
        <v>0</v>
      </c>
      <c r="AS45" s="121">
        <f>SUM(AS46:AS50)</f>
        <v>0</v>
      </c>
      <c r="AT45" s="74">
        <f>SUM(AT46:AT50)</f>
        <v>0</v>
      </c>
      <c r="AU45" s="74">
        <f>SUM(AU46:AU49)</f>
        <v>0</v>
      </c>
      <c r="AV45" s="74">
        <f>IFERROR(AU45/(AS45+AT45),0)</f>
        <v>0</v>
      </c>
      <c r="AW45" s="181">
        <f>SUM(AW46:AW50)</f>
        <v>0</v>
      </c>
      <c r="AX45" s="182">
        <f>IFERROR(AW45/(AS45+AT45),0)</f>
        <v>0</v>
      </c>
      <c r="AY45" s="121">
        <f>SUM(AY46:AY50)</f>
        <v>0</v>
      </c>
      <c r="AZ45" s="74">
        <f>SUM(AZ46:AZ50)</f>
        <v>0</v>
      </c>
      <c r="BA45" s="74">
        <f>SUM(BA46:BA49)</f>
        <v>0</v>
      </c>
      <c r="BB45" s="74">
        <f>IFERROR(BA45/(AY45+AZ45),0)</f>
        <v>0</v>
      </c>
      <c r="BC45" s="181">
        <f>SUM(BC46:BC50)</f>
        <v>0</v>
      </c>
      <c r="BD45" s="182">
        <f>IFERROR(BC45/(AY45+AZ45),0)</f>
        <v>0</v>
      </c>
      <c r="BE45" s="121">
        <f>SUM(BE46:BE50)</f>
        <v>0</v>
      </c>
      <c r="BF45" s="74">
        <f>SUM(BF46:BF50)</f>
        <v>0</v>
      </c>
      <c r="BG45" s="74">
        <f>SUM(BG46:BG49)</f>
        <v>0</v>
      </c>
      <c r="BH45" s="74">
        <f>IFERROR(BG45/(BE45+BF45),0)</f>
        <v>0</v>
      </c>
      <c r="BI45" s="181">
        <f>SUM(BI46:BI50)</f>
        <v>0</v>
      </c>
      <c r="BJ45" s="182">
        <f>IFERROR(BI45/(BE45+BF45),0)</f>
        <v>0</v>
      </c>
      <c r="BK45" s="121">
        <f>SUM(BK46:BK50)</f>
        <v>280083</v>
      </c>
      <c r="BL45" s="74">
        <f>SUM(BL46:BL50)</f>
        <v>1</v>
      </c>
      <c r="BM45" s="74">
        <f>SUM(BM46:BM49)</f>
        <v>662858835</v>
      </c>
      <c r="BN45" s="74">
        <f>IFERROR(BM45/(BK45+BL45),0)</f>
        <v>2366.6429892460833</v>
      </c>
      <c r="BO45" s="181">
        <f>SUM(BO46:BO50)</f>
        <v>8249692.8300000001</v>
      </c>
      <c r="BP45" s="182">
        <f>IFERROR(BO45/(BK45+BL45),0)</f>
        <v>29.454352372859571</v>
      </c>
    </row>
    <row r="46" spans="1:68" ht="19.5" customHeight="1" outlineLevel="1" x14ac:dyDescent="0.3">
      <c r="A46" s="154"/>
      <c r="B46" s="139" t="str" cm="1">
        <f t="array" ref="B46:B50">$B$10:$B$14</f>
        <v>RESIDENTIAL</v>
      </c>
      <c r="C46" s="39">
        <v>192292</v>
      </c>
      <c r="D46" s="10"/>
      <c r="E46" s="10">
        <v>354212127</v>
      </c>
      <c r="F46" s="10">
        <f>IFERROR(E46/(C46+D46),0)</f>
        <v>1842.0533719551515</v>
      </c>
      <c r="G46" s="183">
        <v>4674682.97</v>
      </c>
      <c r="H46" s="184">
        <f>IFERROR(G46/(C46+D46),0)</f>
        <v>24.310335167349653</v>
      </c>
      <c r="I46" s="39">
        <v>73958</v>
      </c>
      <c r="J46" s="10"/>
      <c r="K46" s="10">
        <v>162753456</v>
      </c>
      <c r="L46" s="10">
        <f>IFERROR(K46/(I46+J46),0)</f>
        <v>2200.620027583223</v>
      </c>
      <c r="M46" s="30">
        <v>2184257.92</v>
      </c>
      <c r="N46" s="83">
        <f>IFERROR(M46/(I46+J46),0)</f>
        <v>29.5337613239947</v>
      </c>
      <c r="O46" s="39">
        <v>7437</v>
      </c>
      <c r="P46" s="10"/>
      <c r="Q46" s="10">
        <v>13515902</v>
      </c>
      <c r="R46" s="10">
        <v>1817.3863116848199</v>
      </c>
      <c r="S46" s="183">
        <v>245935.35999999999</v>
      </c>
      <c r="T46" s="184">
        <v>33.069162296625002</v>
      </c>
      <c r="U46" s="39">
        <v>154</v>
      </c>
      <c r="V46" s="10"/>
      <c r="W46" s="10">
        <v>282673</v>
      </c>
      <c r="X46" s="10">
        <f>IFERROR(W46/(U46+V46),0)</f>
        <v>1835.5389610389611</v>
      </c>
      <c r="Y46" s="183">
        <v>7440.99</v>
      </c>
      <c r="Z46" s="184">
        <f>IFERROR(Y46/(U46+V46),0)</f>
        <v>48.318116883116879</v>
      </c>
      <c r="AA46" s="39">
        <v>458</v>
      </c>
      <c r="AB46" s="10"/>
      <c r="AC46" s="10">
        <v>917220</v>
      </c>
      <c r="AD46" s="10">
        <f>IFERROR(AC46/(AA46+AB46),0)</f>
        <v>2002.6637554585152</v>
      </c>
      <c r="AE46" s="183">
        <v>20421.25</v>
      </c>
      <c r="AF46" s="184">
        <f>IFERROR(AE46/(AA46+AB46),0)</f>
        <v>44.587882096069869</v>
      </c>
      <c r="AG46" s="39">
        <v>114</v>
      </c>
      <c r="AH46" s="10"/>
      <c r="AI46" s="10">
        <v>210382</v>
      </c>
      <c r="AJ46" s="10">
        <f>IFERROR(AI46/(AG46+AH46),0)</f>
        <v>1845.4561403508771</v>
      </c>
      <c r="AK46" s="183">
        <v>4067.3</v>
      </c>
      <c r="AL46" s="184">
        <f>IFERROR(AK46/(AG46+AH46),0)</f>
        <v>35.678070175438599</v>
      </c>
      <c r="AM46" s="39"/>
      <c r="AN46" s="10"/>
      <c r="AO46" s="10"/>
      <c r="AP46" s="10">
        <f>IFERROR(AO46/(AM46+AN46),0)</f>
        <v>0</v>
      </c>
      <c r="AQ46" s="183"/>
      <c r="AR46" s="184">
        <f t="shared" si="1"/>
        <v>0</v>
      </c>
      <c r="AS46" s="39"/>
      <c r="AT46" s="10"/>
      <c r="AU46" s="10"/>
      <c r="AV46" s="10">
        <f>IFERROR(AU46/(AS46+AT46),0)</f>
        <v>0</v>
      </c>
      <c r="AW46" s="183"/>
      <c r="AX46" s="184">
        <f>IFERROR(AW46/(AS46+AT46),0)</f>
        <v>0</v>
      </c>
      <c r="AY46" s="39"/>
      <c r="AZ46" s="10"/>
      <c r="BA46" s="10"/>
      <c r="BB46" s="10">
        <f>IFERROR(BA46/(AY46+AZ46),0)</f>
        <v>0</v>
      </c>
      <c r="BC46" s="183"/>
      <c r="BD46" s="184">
        <f>IFERROR(BC46/(AY46+AZ46),0)</f>
        <v>0</v>
      </c>
      <c r="BE46" s="39"/>
      <c r="BF46" s="10"/>
      <c r="BG46" s="10"/>
      <c r="BH46" s="10">
        <f>IFERROR(BG46/(BE46+BF46),0)</f>
        <v>0</v>
      </c>
      <c r="BI46" s="183"/>
      <c r="BJ46" s="184">
        <f>IFERROR(BI46/(BE46+BF46),0)</f>
        <v>0</v>
      </c>
      <c r="BK46" s="39" cm="1">
        <f t="array" ref="BK46">SUM(_xlfn._xlws.FILTER($C46:$BJ46,$C$8:$BJ$8=BK$8))</f>
        <v>274413</v>
      </c>
      <c r="BL46" s="39" cm="1">
        <f t="array" ref="BL46">SUM(_xlfn._xlws.FILTER($C46:$BJ46,$C$8:$BJ$8=BL$8))</f>
        <v>0</v>
      </c>
      <c r="BM46" s="39" cm="1">
        <f t="array" ref="BM46">SUM(_xlfn._xlws.FILTER($C46:$BJ46,$C$8:$BJ$8=BM$8))</f>
        <v>531891760</v>
      </c>
      <c r="BN46" s="10">
        <f>IFERROR(BM46/(BK46+BL46),0)</f>
        <v>1938.2892209917168</v>
      </c>
      <c r="BO46" s="196" cm="1">
        <f t="array" ref="BO46">SUM(_xlfn._xlws.FILTER($C46:$BJ46,$C$8:$BJ$8=BO$8))</f>
        <v>7136805.79</v>
      </c>
      <c r="BP46" s="184">
        <f>IFERROR(BO46/(BK46+BL46),0)</f>
        <v>26.007535320848501</v>
      </c>
    </row>
    <row r="47" spans="1:68" ht="19.5" customHeight="1" outlineLevel="1" x14ac:dyDescent="0.3">
      <c r="A47" s="154"/>
      <c r="B47" s="139" t="str">
        <v>COMMERCIAL</v>
      </c>
      <c r="C47" s="39">
        <v>3612</v>
      </c>
      <c r="D47" s="10"/>
      <c r="E47" s="10">
        <v>54121999</v>
      </c>
      <c r="F47" s="10">
        <f t="shared" ref="F47:F50" si="118">IFERROR(E47/(C47+D47),0)</f>
        <v>14983.942137320044</v>
      </c>
      <c r="G47" s="183">
        <v>672080.31</v>
      </c>
      <c r="H47" s="184">
        <f t="shared" ref="H47:H50" si="119">IFERROR(G47/(C47+D47),0)</f>
        <v>186.0687458471761</v>
      </c>
      <c r="I47" s="39">
        <v>1742</v>
      </c>
      <c r="J47" s="10"/>
      <c r="K47" s="10">
        <v>23446259</v>
      </c>
      <c r="L47" s="10">
        <f t="shared" ref="L47:L49" si="120">IFERROR(K47/(I47+J47),0)</f>
        <v>13459.390929965557</v>
      </c>
      <c r="M47" s="30">
        <v>301359.27</v>
      </c>
      <c r="N47" s="83">
        <f t="shared" ref="N47:N50" si="121">IFERROR(M47/(I47+J47),0)</f>
        <v>172.99613662456946</v>
      </c>
      <c r="O47" s="39">
        <v>243</v>
      </c>
      <c r="P47" s="10"/>
      <c r="Q47" s="10">
        <v>4066378</v>
      </c>
      <c r="R47" s="10">
        <v>16734.0658436214</v>
      </c>
      <c r="S47" s="183">
        <v>70324.91</v>
      </c>
      <c r="T47" s="184">
        <v>289.40292181069998</v>
      </c>
      <c r="U47" s="39">
        <v>6</v>
      </c>
      <c r="V47" s="10"/>
      <c r="W47" s="10">
        <v>35586</v>
      </c>
      <c r="X47" s="10">
        <f t="shared" ref="X47:X49" si="122">IFERROR(W47/(U47+V47),0)</f>
        <v>5931</v>
      </c>
      <c r="Y47" s="183">
        <v>441.78</v>
      </c>
      <c r="Z47" s="184">
        <f t="shared" ref="Z47:Z50" si="123">IFERROR(Y47/(U47+V47),0)</f>
        <v>73.63</v>
      </c>
      <c r="AA47" s="39">
        <v>7</v>
      </c>
      <c r="AB47" s="10"/>
      <c r="AC47" s="10">
        <v>32979</v>
      </c>
      <c r="AD47" s="10">
        <f t="shared" ref="AD47:AD49" si="124">IFERROR(AC47/(AA47+AB47),0)</f>
        <v>4711.2857142857147</v>
      </c>
      <c r="AE47" s="183">
        <v>325.01</v>
      </c>
      <c r="AF47" s="184">
        <f t="shared" ref="AF47:AF50" si="125">IFERROR(AE47/(AA47+AB47),0)</f>
        <v>46.43</v>
      </c>
      <c r="AG47" s="39"/>
      <c r="AH47" s="10"/>
      <c r="AI47" s="10"/>
      <c r="AJ47" s="10">
        <f t="shared" ref="AJ47:AJ49" si="126">IFERROR(AI47/(AG47+AH47),0)</f>
        <v>0</v>
      </c>
      <c r="AK47" s="183"/>
      <c r="AL47" s="184">
        <f t="shared" ref="AL47:AL50" si="127">IFERROR(AK47/(AG47+AH47),0)</f>
        <v>0</v>
      </c>
      <c r="AM47" s="39"/>
      <c r="AN47" s="10"/>
      <c r="AO47" s="10"/>
      <c r="AP47" s="10">
        <f t="shared" ref="AP47:AP49" si="128">IFERROR(AO47/(AM47+AN47),0)</f>
        <v>0</v>
      </c>
      <c r="AQ47" s="183"/>
      <c r="AR47" s="184">
        <f t="shared" si="1"/>
        <v>0</v>
      </c>
      <c r="AS47" s="39"/>
      <c r="AT47" s="10"/>
      <c r="AU47" s="10"/>
      <c r="AV47" s="10">
        <f t="shared" ref="AV47:AV49" si="129">IFERROR(AU47/(AS47+AT47),0)</f>
        <v>0</v>
      </c>
      <c r="AW47" s="183"/>
      <c r="AX47" s="184">
        <f t="shared" ref="AX47:AX50" si="130">IFERROR(AW47/(AS47+AT47),0)</f>
        <v>0</v>
      </c>
      <c r="AY47" s="39"/>
      <c r="AZ47" s="10"/>
      <c r="BA47" s="10"/>
      <c r="BB47" s="10">
        <f t="shared" ref="BB47:BB49" si="131">IFERROR(BA47/(AY47+AZ47),0)</f>
        <v>0</v>
      </c>
      <c r="BC47" s="183"/>
      <c r="BD47" s="184">
        <f t="shared" ref="BD47:BD50" si="132">IFERROR(BC47/(AY47+AZ47),0)</f>
        <v>0</v>
      </c>
      <c r="BE47" s="39"/>
      <c r="BF47" s="10"/>
      <c r="BG47" s="10"/>
      <c r="BH47" s="10">
        <f t="shared" ref="BH47:BH49" si="133">IFERROR(BG47/(BE47+BF47),0)</f>
        <v>0</v>
      </c>
      <c r="BI47" s="183"/>
      <c r="BJ47" s="184">
        <f t="shared" ref="BJ47:BJ50" si="134">IFERROR(BI47/(BE47+BF47),0)</f>
        <v>0</v>
      </c>
      <c r="BK47" s="39" cm="1">
        <f t="array" ref="BK47">SUM(_xlfn._xlws.FILTER($C47:$BJ47,$C$8:$BJ$8=BK$8))</f>
        <v>5610</v>
      </c>
      <c r="BL47" s="39" cm="1">
        <f t="array" ref="BL47">SUM(_xlfn._xlws.FILTER($C47:$BJ47,$C$8:$BJ$8=BL$8))</f>
        <v>0</v>
      </c>
      <c r="BM47" s="39" cm="1">
        <f t="array" ref="BM47">SUM(_xlfn._xlws.FILTER($C47:$BJ47,$C$8:$BJ$8=BM$8))</f>
        <v>81703201</v>
      </c>
      <c r="BN47" s="10">
        <f t="shared" ref="BN47:BN49" si="135">IFERROR(BM47/(BK47+BL47),0)</f>
        <v>14563.850445632799</v>
      </c>
      <c r="BO47" s="196" cm="1">
        <f t="array" ref="BO47">SUM(_xlfn._xlws.FILTER($C47:$BJ47,$C$8:$BJ$8=BO$8))</f>
        <v>1044531.2800000001</v>
      </c>
      <c r="BP47" s="184">
        <f t="shared" ref="BP47:BP50" si="136">IFERROR(BO47/(BK47+BL47),0)</f>
        <v>186.19095900178255</v>
      </c>
    </row>
    <row r="48" spans="1:68" ht="19.5" customHeight="1" outlineLevel="1" x14ac:dyDescent="0.3">
      <c r="A48" s="154"/>
      <c r="B48" s="139" t="str">
        <v>CNG</v>
      </c>
      <c r="C48" s="39"/>
      <c r="D48" s="10"/>
      <c r="E48" s="10"/>
      <c r="F48" s="10">
        <f t="shared" si="118"/>
        <v>0</v>
      </c>
      <c r="G48" s="183"/>
      <c r="H48" s="184">
        <f t="shared" si="119"/>
        <v>0</v>
      </c>
      <c r="I48" s="39"/>
      <c r="J48" s="10"/>
      <c r="K48" s="10"/>
      <c r="L48" s="10">
        <f t="shared" si="120"/>
        <v>0</v>
      </c>
      <c r="M48" s="30"/>
      <c r="N48" s="83">
        <f t="shared" si="121"/>
        <v>0</v>
      </c>
      <c r="O48" s="39"/>
      <c r="P48" s="10"/>
      <c r="Q48" s="10"/>
      <c r="R48" s="10"/>
      <c r="S48" s="183"/>
      <c r="T48" s="184"/>
      <c r="U48" s="39"/>
      <c r="V48" s="10"/>
      <c r="W48" s="10"/>
      <c r="X48" s="10">
        <f t="shared" si="122"/>
        <v>0</v>
      </c>
      <c r="Y48" s="183"/>
      <c r="Z48" s="184">
        <f t="shared" si="123"/>
        <v>0</v>
      </c>
      <c r="AA48" s="39"/>
      <c r="AB48" s="10"/>
      <c r="AC48" s="10"/>
      <c r="AD48" s="10">
        <f t="shared" si="124"/>
        <v>0</v>
      </c>
      <c r="AE48" s="183"/>
      <c r="AF48" s="184">
        <f t="shared" si="125"/>
        <v>0</v>
      </c>
      <c r="AG48" s="39"/>
      <c r="AH48" s="10"/>
      <c r="AI48" s="10"/>
      <c r="AJ48" s="10">
        <f t="shared" si="126"/>
        <v>0</v>
      </c>
      <c r="AK48" s="183"/>
      <c r="AL48" s="184">
        <f t="shared" si="127"/>
        <v>0</v>
      </c>
      <c r="AM48" s="39"/>
      <c r="AN48" s="10"/>
      <c r="AO48" s="10"/>
      <c r="AP48" s="10">
        <f t="shared" si="128"/>
        <v>0</v>
      </c>
      <c r="AQ48" s="183"/>
      <c r="AR48" s="184">
        <f t="shared" si="1"/>
        <v>0</v>
      </c>
      <c r="AS48" s="39"/>
      <c r="AT48" s="10"/>
      <c r="AU48" s="10"/>
      <c r="AV48" s="10">
        <f t="shared" si="129"/>
        <v>0</v>
      </c>
      <c r="AW48" s="183"/>
      <c r="AX48" s="184">
        <f t="shared" si="130"/>
        <v>0</v>
      </c>
      <c r="AY48" s="39"/>
      <c r="AZ48" s="10"/>
      <c r="BA48" s="10"/>
      <c r="BB48" s="10">
        <f t="shared" si="131"/>
        <v>0</v>
      </c>
      <c r="BC48" s="183"/>
      <c r="BD48" s="184">
        <f t="shared" si="132"/>
        <v>0</v>
      </c>
      <c r="BE48" s="39"/>
      <c r="BF48" s="10"/>
      <c r="BG48" s="10"/>
      <c r="BH48" s="10">
        <f t="shared" si="133"/>
        <v>0</v>
      </c>
      <c r="BI48" s="183"/>
      <c r="BJ48" s="184">
        <f t="shared" si="134"/>
        <v>0</v>
      </c>
      <c r="BK48" s="39" cm="1">
        <f t="array" ref="BK48">SUM(_xlfn._xlws.FILTER($C48:$BJ48,$C$8:$BJ$8=BK$8))</f>
        <v>0</v>
      </c>
      <c r="BL48" s="39" cm="1">
        <f t="array" ref="BL48">SUM(_xlfn._xlws.FILTER($C48:$BJ48,$C$8:$BJ$8=BL$8))</f>
        <v>0</v>
      </c>
      <c r="BM48" s="39" cm="1">
        <f t="array" ref="BM48">SUM(_xlfn._xlws.FILTER($C48:$BJ48,$C$8:$BJ$8=BM$8))</f>
        <v>0</v>
      </c>
      <c r="BN48" s="10">
        <f t="shared" si="135"/>
        <v>0</v>
      </c>
      <c r="BO48" s="196" cm="1">
        <f t="array" ref="BO48">SUM(_xlfn._xlws.FILTER($C48:$BJ48,$C$8:$BJ$8=BO$8))</f>
        <v>0</v>
      </c>
      <c r="BP48" s="184">
        <f t="shared" si="136"/>
        <v>0</v>
      </c>
    </row>
    <row r="49" spans="1:68" ht="19.5" customHeight="1" outlineLevel="1" x14ac:dyDescent="0.3">
      <c r="A49" s="154"/>
      <c r="B49" s="139" t="str">
        <v>INDUSTRIAL</v>
      </c>
      <c r="C49" s="39">
        <v>19</v>
      </c>
      <c r="D49" s="10"/>
      <c r="E49" s="10">
        <v>17707431</v>
      </c>
      <c r="F49" s="10">
        <f t="shared" si="118"/>
        <v>931970.05263157899</v>
      </c>
      <c r="G49" s="183">
        <v>12599.619999999999</v>
      </c>
      <c r="H49" s="184">
        <f t="shared" si="119"/>
        <v>663.1378947368421</v>
      </c>
      <c r="I49" s="39">
        <v>23</v>
      </c>
      <c r="J49" s="10">
        <v>1</v>
      </c>
      <c r="K49" s="10">
        <v>19719708</v>
      </c>
      <c r="L49" s="10">
        <f t="shared" si="120"/>
        <v>821654.5</v>
      </c>
      <c r="M49" s="30">
        <v>28093.97</v>
      </c>
      <c r="N49" s="83">
        <f t="shared" si="121"/>
        <v>1170.5820833333335</v>
      </c>
      <c r="O49" s="39">
        <v>5</v>
      </c>
      <c r="P49" s="10"/>
      <c r="Q49" s="10">
        <v>4541099</v>
      </c>
      <c r="R49" s="10">
        <v>908219.8</v>
      </c>
      <c r="S49" s="183">
        <v>8008.56</v>
      </c>
      <c r="T49" s="184">
        <v>1601.712</v>
      </c>
      <c r="U49" s="39">
        <v>6</v>
      </c>
      <c r="V49" s="10"/>
      <c r="W49" s="10">
        <v>2730555</v>
      </c>
      <c r="X49" s="10">
        <f t="shared" si="122"/>
        <v>455092.5</v>
      </c>
      <c r="Y49" s="183">
        <v>9167.2000000000007</v>
      </c>
      <c r="Z49" s="184">
        <f t="shared" si="123"/>
        <v>1527.8666666666668</v>
      </c>
      <c r="AA49" s="39">
        <v>3</v>
      </c>
      <c r="AB49" s="10"/>
      <c r="AC49" s="10">
        <v>2365060</v>
      </c>
      <c r="AD49" s="10">
        <f t="shared" si="124"/>
        <v>788353.33333333337</v>
      </c>
      <c r="AE49" s="183">
        <v>6230.57</v>
      </c>
      <c r="AF49" s="184">
        <f t="shared" si="125"/>
        <v>2076.8566666666666</v>
      </c>
      <c r="AG49" s="39">
        <v>3</v>
      </c>
      <c r="AH49" s="10"/>
      <c r="AI49" s="10">
        <v>2200021</v>
      </c>
      <c r="AJ49" s="10">
        <f t="shared" si="126"/>
        <v>733340.33333333337</v>
      </c>
      <c r="AK49" s="183">
        <v>4219.26</v>
      </c>
      <c r="AL49" s="184">
        <f t="shared" si="127"/>
        <v>1406.42</v>
      </c>
      <c r="AM49" s="39"/>
      <c r="AN49" s="10"/>
      <c r="AO49" s="10"/>
      <c r="AP49" s="10">
        <f t="shared" si="128"/>
        <v>0</v>
      </c>
      <c r="AQ49" s="183"/>
      <c r="AR49" s="184">
        <f t="shared" si="1"/>
        <v>0</v>
      </c>
      <c r="AS49" s="39"/>
      <c r="AT49" s="10"/>
      <c r="AU49" s="10"/>
      <c r="AV49" s="10">
        <f t="shared" si="129"/>
        <v>0</v>
      </c>
      <c r="AW49" s="183"/>
      <c r="AX49" s="184">
        <f t="shared" si="130"/>
        <v>0</v>
      </c>
      <c r="AY49" s="39"/>
      <c r="AZ49" s="10"/>
      <c r="BA49" s="10"/>
      <c r="BB49" s="10">
        <f t="shared" si="131"/>
        <v>0</v>
      </c>
      <c r="BC49" s="183"/>
      <c r="BD49" s="184">
        <f t="shared" si="132"/>
        <v>0</v>
      </c>
      <c r="BE49" s="39"/>
      <c r="BF49" s="10"/>
      <c r="BG49" s="10"/>
      <c r="BH49" s="10">
        <f t="shared" si="133"/>
        <v>0</v>
      </c>
      <c r="BI49" s="183"/>
      <c r="BJ49" s="184">
        <f t="shared" si="134"/>
        <v>0</v>
      </c>
      <c r="BK49" s="39" cm="1">
        <f t="array" ref="BK49">SUM(_xlfn._xlws.FILTER($C49:$BJ49,$C$8:$BJ$8=BK$8))</f>
        <v>59</v>
      </c>
      <c r="BL49" s="39" cm="1">
        <f t="array" ref="BL49">SUM(_xlfn._xlws.FILTER($C49:$BJ49,$C$8:$BJ$8=BL$8))</f>
        <v>1</v>
      </c>
      <c r="BM49" s="39" cm="1">
        <f t="array" ref="BM49">SUM(_xlfn._xlws.FILTER($C49:$BJ49,$C$8:$BJ$8=BM$8))</f>
        <v>49263874</v>
      </c>
      <c r="BN49" s="10">
        <f t="shared" si="135"/>
        <v>821064.56666666665</v>
      </c>
      <c r="BO49" s="196" cm="1">
        <f t="array" ref="BO49">SUM(_xlfn._xlws.FILTER($C49:$BJ49,$C$8:$BJ$8=BO$8))</f>
        <v>68319.179999999993</v>
      </c>
      <c r="BP49" s="184">
        <f t="shared" si="136"/>
        <v>1138.6529999999998</v>
      </c>
    </row>
    <row r="50" spans="1:68" ht="19.5" customHeight="1" outlineLevel="1" thickBot="1" x14ac:dyDescent="0.35">
      <c r="A50" s="155"/>
      <c r="B50" s="139" t="str">
        <v>AIRCONDITIONING/COGENERATION</v>
      </c>
      <c r="C50" s="147"/>
      <c r="D50" s="148"/>
      <c r="E50" s="157"/>
      <c r="F50" s="10">
        <f t="shared" si="118"/>
        <v>0</v>
      </c>
      <c r="G50" s="185"/>
      <c r="H50" s="184">
        <f t="shared" si="119"/>
        <v>0</v>
      </c>
      <c r="I50" s="147"/>
      <c r="J50" s="148"/>
      <c r="K50" s="157"/>
      <c r="L50" s="10">
        <f>IFERROR(K50/(I50+J50),0)</f>
        <v>0</v>
      </c>
      <c r="M50" s="30"/>
      <c r="N50" s="83">
        <f t="shared" si="121"/>
        <v>0</v>
      </c>
      <c r="O50" s="147">
        <v>1</v>
      </c>
      <c r="P50" s="148"/>
      <c r="Q50" s="157">
        <v>4273</v>
      </c>
      <c r="R50" s="10">
        <v>4273</v>
      </c>
      <c r="S50" s="183">
        <v>36.58</v>
      </c>
      <c r="T50" s="184">
        <v>36.58</v>
      </c>
      <c r="U50" s="147"/>
      <c r="V50" s="148"/>
      <c r="W50" s="157"/>
      <c r="X50" s="10">
        <f>IFERROR(W50/(U50+V50),0)</f>
        <v>0</v>
      </c>
      <c r="Y50" s="183"/>
      <c r="Z50" s="184">
        <f t="shared" si="123"/>
        <v>0</v>
      </c>
      <c r="AA50" s="147"/>
      <c r="AB50" s="148"/>
      <c r="AC50" s="157"/>
      <c r="AD50" s="10">
        <f>IFERROR(AC50/(AA50+AB50),0)</f>
        <v>0</v>
      </c>
      <c r="AE50" s="183"/>
      <c r="AF50" s="184">
        <f t="shared" si="125"/>
        <v>0</v>
      </c>
      <c r="AG50" s="147"/>
      <c r="AH50" s="148"/>
      <c r="AI50" s="157"/>
      <c r="AJ50" s="10">
        <f>IFERROR(AI50/(AG50+AH50),0)</f>
        <v>0</v>
      </c>
      <c r="AK50" s="183"/>
      <c r="AL50" s="184">
        <f t="shared" si="127"/>
        <v>0</v>
      </c>
      <c r="AM50" s="147"/>
      <c r="AN50" s="148"/>
      <c r="AO50" s="157"/>
      <c r="AP50" s="10">
        <f>IFERROR(AO50/(AM50+AN50),0)</f>
        <v>0</v>
      </c>
      <c r="AQ50" s="183"/>
      <c r="AR50" s="184">
        <f t="shared" si="1"/>
        <v>0</v>
      </c>
      <c r="AS50" s="147"/>
      <c r="AT50" s="148"/>
      <c r="AU50" s="157"/>
      <c r="AV50" s="10">
        <f>IFERROR(AU50/(AS50+AT50),0)</f>
        <v>0</v>
      </c>
      <c r="AW50" s="183"/>
      <c r="AX50" s="184">
        <f t="shared" si="130"/>
        <v>0</v>
      </c>
      <c r="AY50" s="147"/>
      <c r="AZ50" s="148"/>
      <c r="BA50" s="157"/>
      <c r="BB50" s="10">
        <f>IFERROR(BA50/(AY50+AZ50),0)</f>
        <v>0</v>
      </c>
      <c r="BC50" s="183"/>
      <c r="BD50" s="184">
        <f t="shared" si="132"/>
        <v>0</v>
      </c>
      <c r="BE50" s="147"/>
      <c r="BF50" s="148"/>
      <c r="BG50" s="157"/>
      <c r="BH50" s="10">
        <f>IFERROR(BG50/(BE50+BF50),0)</f>
        <v>0</v>
      </c>
      <c r="BI50" s="183"/>
      <c r="BJ50" s="184">
        <f t="shared" si="134"/>
        <v>0</v>
      </c>
      <c r="BK50" s="39" cm="1">
        <f t="array" ref="BK50">SUM(_xlfn._xlws.FILTER($C50:$BJ50,$C$8:$BJ$8=BK$8))</f>
        <v>1</v>
      </c>
      <c r="BL50" s="39" cm="1">
        <f t="array" ref="BL50">SUM(_xlfn._xlws.FILTER($C50:$BJ50,$C$8:$BJ$8=BL$8))</f>
        <v>0</v>
      </c>
      <c r="BM50" s="39" cm="1">
        <f t="array" ref="BM50">SUM(_xlfn._xlws.FILTER($C50:$BJ50,$C$8:$BJ$8=BM$8))</f>
        <v>4273</v>
      </c>
      <c r="BN50" s="10">
        <f>IFERROR(BM50/(BK50+BL50),0)</f>
        <v>4273</v>
      </c>
      <c r="BO50" s="196" cm="1">
        <f t="array" ref="BO50">SUM(_xlfn._xlws.FILTER($C50:$BJ50,$C$8:$BJ$8=BO$8))</f>
        <v>36.58</v>
      </c>
      <c r="BP50" s="184">
        <f t="shared" si="136"/>
        <v>36.58</v>
      </c>
    </row>
    <row r="51" spans="1:68" ht="18" x14ac:dyDescent="0.3">
      <c r="A51" s="153">
        <v>8</v>
      </c>
      <c r="B51" s="168" t="s">
        <v>93</v>
      </c>
      <c r="C51" s="121">
        <f>SUM(C52:C56)</f>
        <v>7052</v>
      </c>
      <c r="D51" s="74">
        <f>SUM(D52:D56)</f>
        <v>0</v>
      </c>
      <c r="E51" s="74">
        <f>SUM(E52:E55)</f>
        <v>18017900</v>
      </c>
      <c r="F51" s="74">
        <f>IFERROR(E51/(C51+D51),0)</f>
        <v>2555.0056721497449</v>
      </c>
      <c r="G51" s="181">
        <f>SUM(G52:G56)</f>
        <v>227228.62999999998</v>
      </c>
      <c r="H51" s="182">
        <f>IFERROR(G51/(C51+D51),0)</f>
        <v>32.221870391378332</v>
      </c>
      <c r="I51" s="121">
        <f>SUM(I52:I56)</f>
        <v>1064</v>
      </c>
      <c r="J51" s="74">
        <f>SUM(J52:J56)</f>
        <v>0</v>
      </c>
      <c r="K51" s="74">
        <f>SUM(K52:K55)</f>
        <v>8592217</v>
      </c>
      <c r="L51" s="74">
        <f>IFERROR(K51/(I51+J51),0)</f>
        <v>8075.3919172932328</v>
      </c>
      <c r="M51" s="82">
        <f>SUM(M52:M56)</f>
        <v>41103.479999999996</v>
      </c>
      <c r="N51" s="37">
        <f>IFERROR(M51/(I51+J51),0)</f>
        <v>38.631090225563909</v>
      </c>
      <c r="O51" s="121">
        <f>SUM(O52:O56)</f>
        <v>891</v>
      </c>
      <c r="P51" s="74">
        <f>SUM(P52:P56)</f>
        <v>0</v>
      </c>
      <c r="Q51" s="74">
        <f>SUM(Q52:Q56)</f>
        <v>3732441</v>
      </c>
      <c r="R51" s="74">
        <f>IFERROR(Q51/(O51+P51),0)</f>
        <v>4189.0471380471381</v>
      </c>
      <c r="S51" s="181">
        <f>SUM(S52:S56)</f>
        <v>65695.590000000011</v>
      </c>
      <c r="T51" s="182">
        <f>IFERROR(S51/(O51+P51),0)</f>
        <v>73.732424242424258</v>
      </c>
      <c r="U51" s="121">
        <f>SUM(U52:U56)</f>
        <v>32</v>
      </c>
      <c r="V51" s="74">
        <f>SUM(V52:V56)</f>
        <v>0</v>
      </c>
      <c r="W51" s="74">
        <f>SUM(W52:W55)</f>
        <v>2825663</v>
      </c>
      <c r="X51" s="74">
        <f>IFERROR(W51/(U51+V51),0)</f>
        <v>88301.96875</v>
      </c>
      <c r="Y51" s="181">
        <f>SUM(Y52:Y56)</f>
        <v>10745.2</v>
      </c>
      <c r="Z51" s="182">
        <f>IFERROR(Y51/(U51+V51),0)</f>
        <v>335.78750000000002</v>
      </c>
      <c r="AA51" s="121">
        <f>SUM(AA52:AA56)</f>
        <v>142</v>
      </c>
      <c r="AB51" s="74">
        <f>SUM(AB52:AB56)</f>
        <v>0</v>
      </c>
      <c r="AC51" s="74">
        <f>SUM(AC52:AC55)</f>
        <v>906709</v>
      </c>
      <c r="AD51" s="74">
        <f>IFERROR(AC51/(AA51+AB51),0)</f>
        <v>6385.2746478873241</v>
      </c>
      <c r="AE51" s="181">
        <f>SUM(AE52:AE56)</f>
        <v>11626.11</v>
      </c>
      <c r="AF51" s="182">
        <f>IFERROR(AE51/(AA51+AB51),0)</f>
        <v>81.874014084507053</v>
      </c>
      <c r="AG51" s="121">
        <f>SUM(AG52:AG56)</f>
        <v>37</v>
      </c>
      <c r="AH51" s="74">
        <f>SUM(AH52:AH56)</f>
        <v>0</v>
      </c>
      <c r="AI51" s="74">
        <f>SUM(AI52:AI55)</f>
        <v>3522936</v>
      </c>
      <c r="AJ51" s="74">
        <f>IFERROR(AI51/(AG51+AH51),0)</f>
        <v>95214.486486486479</v>
      </c>
      <c r="AK51" s="181">
        <f>SUM(AK52:AK56)</f>
        <v>31140.870000000003</v>
      </c>
      <c r="AL51" s="182">
        <f>IFERROR(AK51/(AG51+AH51),0)</f>
        <v>841.64513513513521</v>
      </c>
      <c r="AM51" s="121">
        <f>SUM(AM52:AM56)</f>
        <v>0</v>
      </c>
      <c r="AN51" s="74">
        <f>SUM(AN52:AN56)</f>
        <v>0</v>
      </c>
      <c r="AO51" s="74">
        <f>SUM(AO52:AO55)</f>
        <v>0</v>
      </c>
      <c r="AP51" s="74">
        <f>IFERROR(AO51/(AM51+AN51),0)</f>
        <v>0</v>
      </c>
      <c r="AQ51" s="181">
        <f>SUM(AQ52:AQ56)</f>
        <v>0</v>
      </c>
      <c r="AR51" s="182">
        <f t="shared" si="1"/>
        <v>0</v>
      </c>
      <c r="AS51" s="121">
        <f>SUM(AS52:AS56)</f>
        <v>0</v>
      </c>
      <c r="AT51" s="74">
        <f>SUM(AT52:AT56)</f>
        <v>0</v>
      </c>
      <c r="AU51" s="74">
        <f>SUM(AU52:AU55)</f>
        <v>0</v>
      </c>
      <c r="AV51" s="74">
        <f>IFERROR(AU51/(AS51+AT51),0)</f>
        <v>0</v>
      </c>
      <c r="AW51" s="181">
        <f>SUM(AW52:AW56)</f>
        <v>0</v>
      </c>
      <c r="AX51" s="182">
        <f>IFERROR(AW51/(AS51+AT51),0)</f>
        <v>0</v>
      </c>
      <c r="AY51" s="121">
        <f>SUM(AY52:AY56)</f>
        <v>0</v>
      </c>
      <c r="AZ51" s="74">
        <f>SUM(AZ52:AZ56)</f>
        <v>0</v>
      </c>
      <c r="BA51" s="74">
        <f>SUM(BA52:BA55)</f>
        <v>0</v>
      </c>
      <c r="BB51" s="74">
        <f>IFERROR(BA51/(AY51+AZ51),0)</f>
        <v>0</v>
      </c>
      <c r="BC51" s="181">
        <f>SUM(BC52:BC56)</f>
        <v>0</v>
      </c>
      <c r="BD51" s="182">
        <f>IFERROR(BC51/(AY51+AZ51),0)</f>
        <v>0</v>
      </c>
      <c r="BE51" s="121">
        <f>SUM(BE52:BE56)</f>
        <v>0</v>
      </c>
      <c r="BF51" s="74">
        <f>SUM(BF52:BF56)</f>
        <v>0</v>
      </c>
      <c r="BG51" s="74">
        <f>SUM(BG52:BG55)</f>
        <v>0</v>
      </c>
      <c r="BH51" s="74">
        <f>IFERROR(BG51/(BE51+BF51),0)</f>
        <v>0</v>
      </c>
      <c r="BI51" s="181">
        <f>SUM(BI52:BI56)</f>
        <v>0</v>
      </c>
      <c r="BJ51" s="182">
        <f>IFERROR(BI51/(BE51+BF51),0)</f>
        <v>0</v>
      </c>
      <c r="BK51" s="121">
        <f>SUM(BK52:BK56)</f>
        <v>9218</v>
      </c>
      <c r="BL51" s="74">
        <f>SUM(BL52:BL56)</f>
        <v>0</v>
      </c>
      <c r="BM51" s="74">
        <f>SUM(BM52:BM55)</f>
        <v>37573425</v>
      </c>
      <c r="BN51" s="74">
        <f>IFERROR(BM51/(BK51+BL51),0)</f>
        <v>4076.0929702755479</v>
      </c>
      <c r="BO51" s="181">
        <f>SUM(BO52:BO56)</f>
        <v>387539.88000000006</v>
      </c>
      <c r="BP51" s="182">
        <f>IFERROR(BO51/(BK51+BL51),0)</f>
        <v>42.041644608374924</v>
      </c>
    </row>
    <row r="52" spans="1:68" ht="19.5" customHeight="1" outlineLevel="1" x14ac:dyDescent="0.3">
      <c r="A52" s="154"/>
      <c r="B52" s="139" t="str" cm="1">
        <f t="array" ref="B52:B56">$B$10:$B$14</f>
        <v>RESIDENTIAL</v>
      </c>
      <c r="C52" s="39">
        <v>6778</v>
      </c>
      <c r="D52" s="10"/>
      <c r="E52" s="10">
        <v>14800765</v>
      </c>
      <c r="F52" s="10">
        <f>IFERROR(E52/(C52+D52),0)</f>
        <v>2183.6478312186487</v>
      </c>
      <c r="G52" s="183">
        <v>191994.22</v>
      </c>
      <c r="H52" s="184">
        <f>IFERROR(G52/(C52+D52),0)</f>
        <v>28.326087341398644</v>
      </c>
      <c r="I52" s="39">
        <v>984</v>
      </c>
      <c r="J52" s="10"/>
      <c r="K52" s="10">
        <v>1873507</v>
      </c>
      <c r="L52" s="10">
        <f>IFERROR(K52/(I52+J52),0)</f>
        <v>1903.9705284552845</v>
      </c>
      <c r="M52" s="30">
        <v>25375.759999999998</v>
      </c>
      <c r="N52" s="83">
        <f>IFERROR(M52/(I52+J52),0)</f>
        <v>25.788373983739834</v>
      </c>
      <c r="O52" s="39">
        <v>820</v>
      </c>
      <c r="P52" s="10"/>
      <c r="Q52" s="10">
        <v>1636881</v>
      </c>
      <c r="R52" s="10">
        <v>1996.1963414634099</v>
      </c>
      <c r="S52" s="183">
        <v>29814.49</v>
      </c>
      <c r="T52" s="184">
        <v>36.359134146341503</v>
      </c>
      <c r="U52" s="39">
        <v>28</v>
      </c>
      <c r="V52" s="10"/>
      <c r="W52" s="10">
        <v>65016</v>
      </c>
      <c r="X52" s="10">
        <f>IFERROR(W52/(U52+V52),0)</f>
        <v>2322</v>
      </c>
      <c r="Y52" s="183">
        <v>1690.64</v>
      </c>
      <c r="Z52" s="184">
        <f>IFERROR(Y52/(U52+V52),0)</f>
        <v>60.38</v>
      </c>
      <c r="AA52" s="39">
        <v>140</v>
      </c>
      <c r="AB52" s="10"/>
      <c r="AC52" s="10">
        <v>282338</v>
      </c>
      <c r="AD52" s="10">
        <f>IFERROR(AC52/(AA52+AB52),0)</f>
        <v>2016.7</v>
      </c>
      <c r="AE52" s="183">
        <v>6292.64</v>
      </c>
      <c r="AF52" s="184">
        <f>IFERROR(AE52/(AA52+AB52),0)</f>
        <v>44.947428571428574</v>
      </c>
      <c r="AG52" s="39">
        <v>34</v>
      </c>
      <c r="AH52" s="10"/>
      <c r="AI52" s="10">
        <v>71826</v>
      </c>
      <c r="AJ52" s="10">
        <f>IFERROR(AI52/(AG52+AH52),0)</f>
        <v>2112.5294117647059</v>
      </c>
      <c r="AK52" s="183">
        <v>1374.13</v>
      </c>
      <c r="AL52" s="184">
        <f>IFERROR(AK52/(AG52+AH52),0)</f>
        <v>40.415588235294123</v>
      </c>
      <c r="AM52" s="39"/>
      <c r="AN52" s="10"/>
      <c r="AO52" s="10"/>
      <c r="AP52" s="10">
        <f>IFERROR(AO52/(AM52+AN52),0)</f>
        <v>0</v>
      </c>
      <c r="AQ52" s="183"/>
      <c r="AR52" s="184">
        <f t="shared" si="1"/>
        <v>0</v>
      </c>
      <c r="AS52" s="39"/>
      <c r="AT52" s="10"/>
      <c r="AU52" s="10"/>
      <c r="AV52" s="10">
        <f>IFERROR(AU52/(AS52+AT52),0)</f>
        <v>0</v>
      </c>
      <c r="AW52" s="183"/>
      <c r="AX52" s="184">
        <f>IFERROR(AW52/(AS52+AT52),0)</f>
        <v>0</v>
      </c>
      <c r="AY52" s="39"/>
      <c r="AZ52" s="10"/>
      <c r="BA52" s="10"/>
      <c r="BB52" s="10">
        <f>IFERROR(BA52/(AY52+AZ52),0)</f>
        <v>0</v>
      </c>
      <c r="BC52" s="183"/>
      <c r="BD52" s="184">
        <f>IFERROR(BC52/(AY52+AZ52),0)</f>
        <v>0</v>
      </c>
      <c r="BE52" s="39"/>
      <c r="BF52" s="10"/>
      <c r="BG52" s="10"/>
      <c r="BH52" s="10">
        <f>IFERROR(BG52/(BE52+BF52),0)</f>
        <v>0</v>
      </c>
      <c r="BI52" s="183"/>
      <c r="BJ52" s="184">
        <f>IFERROR(BI52/(BE52+BF52),0)</f>
        <v>0</v>
      </c>
      <c r="BK52" s="39" cm="1">
        <f t="array" ref="BK52">SUM(_xlfn._xlws.FILTER($C52:$BJ52,$C$8:$BJ$8=BK$8))</f>
        <v>8784</v>
      </c>
      <c r="BL52" s="39" cm="1">
        <f t="array" ref="BL52">SUM(_xlfn._xlws.FILTER($C52:$BJ52,$C$8:$BJ$8=BL$8))</f>
        <v>0</v>
      </c>
      <c r="BM52" s="39" cm="1">
        <f t="array" ref="BM52">SUM(_xlfn._xlws.FILTER($C52:$BJ52,$C$8:$BJ$8=BM$8))</f>
        <v>18730333</v>
      </c>
      <c r="BN52" s="10">
        <f>IFERROR(BM52/(BK52+BL52),0)</f>
        <v>2132.3238843351546</v>
      </c>
      <c r="BO52" s="196" cm="1">
        <f t="array" ref="BO52">SUM(_xlfn._xlws.FILTER($C52:$BJ52,$C$8:$BJ$8=BO$8))</f>
        <v>256541.88000000003</v>
      </c>
      <c r="BP52" s="184">
        <f>IFERROR(BO52/(BK52+BL52),0)</f>
        <v>29.205587431693992</v>
      </c>
    </row>
    <row r="53" spans="1:68" ht="19.5" customHeight="1" outlineLevel="1" x14ac:dyDescent="0.3">
      <c r="A53" s="154"/>
      <c r="B53" s="139" t="str">
        <v>COMMERCIAL</v>
      </c>
      <c r="C53" s="39">
        <v>272</v>
      </c>
      <c r="D53" s="10"/>
      <c r="E53" s="10">
        <v>2716241</v>
      </c>
      <c r="F53" s="10">
        <f t="shared" ref="F53:F56" si="137">IFERROR(E53/(C53+D53),0)</f>
        <v>9986.1801470588234</v>
      </c>
      <c r="G53" s="183">
        <v>34545.83</v>
      </c>
      <c r="H53" s="184">
        <f t="shared" ref="H53:H56" si="138">IFERROR(G53/(C53+D53),0)</f>
        <v>127.00672794117648</v>
      </c>
      <c r="I53" s="39">
        <v>76</v>
      </c>
      <c r="J53" s="10"/>
      <c r="K53" s="10">
        <v>897759</v>
      </c>
      <c r="L53" s="10">
        <f t="shared" ref="L53:L55" si="139">IFERROR(K53/(I53+J53),0)</f>
        <v>11812.618421052632</v>
      </c>
      <c r="M53" s="30">
        <v>11808.050000000001</v>
      </c>
      <c r="N53" s="83">
        <f t="shared" ref="N53:N56" si="140">IFERROR(M53/(I53+J53),0)</f>
        <v>155.36907894736842</v>
      </c>
      <c r="O53" s="39">
        <v>70</v>
      </c>
      <c r="P53" s="10"/>
      <c r="Q53" s="10">
        <v>2071119</v>
      </c>
      <c r="R53" s="10">
        <v>29587.414285714302</v>
      </c>
      <c r="S53" s="183">
        <v>35698.720000000001</v>
      </c>
      <c r="T53" s="184">
        <v>509.98171428571402</v>
      </c>
      <c r="U53" s="39">
        <v>3</v>
      </c>
      <c r="V53" s="10"/>
      <c r="W53" s="10">
        <v>191897</v>
      </c>
      <c r="X53" s="10">
        <f t="shared" ref="X53:X55" si="141">IFERROR(W53/(U53+V53),0)</f>
        <v>63965.666666666664</v>
      </c>
      <c r="Y53" s="183">
        <v>2106.21</v>
      </c>
      <c r="Z53" s="184">
        <f t="shared" ref="Z53:Z56" si="142">IFERROR(Y53/(U53+V53),0)</f>
        <v>702.07</v>
      </c>
      <c r="AA53" s="39">
        <v>2</v>
      </c>
      <c r="AB53" s="10"/>
      <c r="AC53" s="10">
        <v>624371</v>
      </c>
      <c r="AD53" s="10">
        <f t="shared" ref="AD53:AD55" si="143">IFERROR(AC53/(AA53+AB53),0)</f>
        <v>312185.5</v>
      </c>
      <c r="AE53" s="183">
        <v>5333.47</v>
      </c>
      <c r="AF53" s="184">
        <f t="shared" ref="AF53:AF56" si="144">IFERROR(AE53/(AA53+AB53),0)</f>
        <v>2666.7350000000001</v>
      </c>
      <c r="AG53" s="39">
        <v>2</v>
      </c>
      <c r="AH53" s="10"/>
      <c r="AI53" s="10">
        <v>2805563</v>
      </c>
      <c r="AJ53" s="10">
        <f t="shared" ref="AJ53:AJ55" si="145">IFERROR(AI53/(AG53+AH53),0)</f>
        <v>1402781.5</v>
      </c>
      <c r="AK53" s="183">
        <v>27375.34</v>
      </c>
      <c r="AL53" s="184">
        <f t="shared" ref="AL53:AL56" si="146">IFERROR(AK53/(AG53+AH53),0)</f>
        <v>13687.67</v>
      </c>
      <c r="AM53" s="39"/>
      <c r="AN53" s="10"/>
      <c r="AO53" s="10"/>
      <c r="AP53" s="10">
        <f t="shared" ref="AP53:AP55" si="147">IFERROR(AO53/(AM53+AN53),0)</f>
        <v>0</v>
      </c>
      <c r="AQ53" s="183"/>
      <c r="AR53" s="184">
        <f t="shared" si="1"/>
        <v>0</v>
      </c>
      <c r="AS53" s="39"/>
      <c r="AT53" s="10"/>
      <c r="AU53" s="10"/>
      <c r="AV53" s="10">
        <f t="shared" ref="AV53:AV55" si="148">IFERROR(AU53/(AS53+AT53),0)</f>
        <v>0</v>
      </c>
      <c r="AW53" s="183"/>
      <c r="AX53" s="184">
        <f t="shared" ref="AX53:AX56" si="149">IFERROR(AW53/(AS53+AT53),0)</f>
        <v>0</v>
      </c>
      <c r="AY53" s="39"/>
      <c r="AZ53" s="10"/>
      <c r="BA53" s="10"/>
      <c r="BB53" s="10">
        <f t="shared" ref="BB53:BB55" si="150">IFERROR(BA53/(AY53+AZ53),0)</f>
        <v>0</v>
      </c>
      <c r="BC53" s="183"/>
      <c r="BD53" s="184">
        <f t="shared" ref="BD53:BD56" si="151">IFERROR(BC53/(AY53+AZ53),0)</f>
        <v>0</v>
      </c>
      <c r="BE53" s="39"/>
      <c r="BF53" s="10"/>
      <c r="BG53" s="10"/>
      <c r="BH53" s="10">
        <f t="shared" ref="BH53:BH55" si="152">IFERROR(BG53/(BE53+BF53),0)</f>
        <v>0</v>
      </c>
      <c r="BI53" s="183"/>
      <c r="BJ53" s="184">
        <f t="shared" ref="BJ53:BJ56" si="153">IFERROR(BI53/(BE53+BF53),0)</f>
        <v>0</v>
      </c>
      <c r="BK53" s="39" cm="1">
        <f t="array" ref="BK53">SUM(_xlfn._xlws.FILTER($C53:$BJ53,$C$8:$BJ$8=BK$8))</f>
        <v>425</v>
      </c>
      <c r="BL53" s="39" cm="1">
        <f t="array" ref="BL53">SUM(_xlfn._xlws.FILTER($C53:$BJ53,$C$8:$BJ$8=BL$8))</f>
        <v>0</v>
      </c>
      <c r="BM53" s="39" cm="1">
        <f t="array" ref="BM53">SUM(_xlfn._xlws.FILTER($C53:$BJ53,$C$8:$BJ$8=BM$8))</f>
        <v>9306950</v>
      </c>
      <c r="BN53" s="10">
        <f t="shared" ref="BN53:BN55" si="154">IFERROR(BM53/(BK53+BL53),0)</f>
        <v>21898.705882352941</v>
      </c>
      <c r="BO53" s="196" cm="1">
        <f t="array" ref="BO53">SUM(_xlfn._xlws.FILTER($C53:$BJ53,$C$8:$BJ$8=BO$8))</f>
        <v>116867.62000000001</v>
      </c>
      <c r="BP53" s="184">
        <f t="shared" ref="BP53:BP56" si="155">IFERROR(BO53/(BK53+BL53),0)</f>
        <v>274.98263529411764</v>
      </c>
    </row>
    <row r="54" spans="1:68" ht="19.5" customHeight="1" outlineLevel="1" x14ac:dyDescent="0.3">
      <c r="A54" s="154"/>
      <c r="B54" s="139" t="str">
        <v>CNG</v>
      </c>
      <c r="C54" s="39">
        <v>1</v>
      </c>
      <c r="D54" s="10"/>
      <c r="E54" s="10">
        <v>281583</v>
      </c>
      <c r="F54" s="10">
        <f t="shared" si="137"/>
        <v>281583</v>
      </c>
      <c r="G54" s="183">
        <v>300.83999999999997</v>
      </c>
      <c r="H54" s="184">
        <f t="shared" si="138"/>
        <v>300.83999999999997</v>
      </c>
      <c r="I54" s="39">
        <v>1</v>
      </c>
      <c r="J54" s="10"/>
      <c r="K54" s="10">
        <v>230241</v>
      </c>
      <c r="L54" s="10">
        <f t="shared" si="139"/>
        <v>230241</v>
      </c>
      <c r="M54" s="30">
        <v>195.31</v>
      </c>
      <c r="N54" s="83">
        <f t="shared" si="140"/>
        <v>195.31</v>
      </c>
      <c r="O54" s="39"/>
      <c r="P54" s="10"/>
      <c r="Q54" s="10"/>
      <c r="R54" s="10"/>
      <c r="S54" s="183"/>
      <c r="T54" s="184"/>
      <c r="U54" s="39"/>
      <c r="V54" s="10"/>
      <c r="W54" s="10"/>
      <c r="X54" s="10">
        <f t="shared" si="141"/>
        <v>0</v>
      </c>
      <c r="Y54" s="183"/>
      <c r="Z54" s="184">
        <f t="shared" si="142"/>
        <v>0</v>
      </c>
      <c r="AA54" s="39"/>
      <c r="AB54" s="10"/>
      <c r="AC54" s="10"/>
      <c r="AD54" s="10">
        <f t="shared" si="143"/>
        <v>0</v>
      </c>
      <c r="AE54" s="183"/>
      <c r="AF54" s="184">
        <f t="shared" si="144"/>
        <v>0</v>
      </c>
      <c r="AG54" s="39"/>
      <c r="AH54" s="10"/>
      <c r="AI54" s="10"/>
      <c r="AJ54" s="10">
        <f t="shared" si="145"/>
        <v>0</v>
      </c>
      <c r="AK54" s="183"/>
      <c r="AL54" s="184">
        <f t="shared" si="146"/>
        <v>0</v>
      </c>
      <c r="AM54" s="39"/>
      <c r="AN54" s="10"/>
      <c r="AO54" s="10"/>
      <c r="AP54" s="10">
        <f t="shared" si="147"/>
        <v>0</v>
      </c>
      <c r="AQ54" s="183"/>
      <c r="AR54" s="184">
        <f t="shared" si="1"/>
        <v>0</v>
      </c>
      <c r="AS54" s="39"/>
      <c r="AT54" s="10"/>
      <c r="AU54" s="10"/>
      <c r="AV54" s="10">
        <f t="shared" si="148"/>
        <v>0</v>
      </c>
      <c r="AW54" s="183"/>
      <c r="AX54" s="184">
        <f t="shared" si="149"/>
        <v>0</v>
      </c>
      <c r="AY54" s="39"/>
      <c r="AZ54" s="10"/>
      <c r="BA54" s="10"/>
      <c r="BB54" s="10">
        <f t="shared" si="150"/>
        <v>0</v>
      </c>
      <c r="BC54" s="183"/>
      <c r="BD54" s="184">
        <f t="shared" si="151"/>
        <v>0</v>
      </c>
      <c r="BE54" s="39"/>
      <c r="BF54" s="10"/>
      <c r="BG54" s="10"/>
      <c r="BH54" s="10">
        <f t="shared" si="152"/>
        <v>0</v>
      </c>
      <c r="BI54" s="183"/>
      <c r="BJ54" s="184">
        <f t="shared" si="153"/>
        <v>0</v>
      </c>
      <c r="BK54" s="39" cm="1">
        <f t="array" ref="BK54">SUM(_xlfn._xlws.FILTER($C54:$BJ54,$C$8:$BJ$8=BK$8))</f>
        <v>2</v>
      </c>
      <c r="BL54" s="39" cm="1">
        <f t="array" ref="BL54">SUM(_xlfn._xlws.FILTER($C54:$BJ54,$C$8:$BJ$8=BL$8))</f>
        <v>0</v>
      </c>
      <c r="BM54" s="39" cm="1">
        <f t="array" ref="BM54">SUM(_xlfn._xlws.FILTER($C54:$BJ54,$C$8:$BJ$8=BM$8))</f>
        <v>511824</v>
      </c>
      <c r="BN54" s="10">
        <f t="shared" si="154"/>
        <v>255912</v>
      </c>
      <c r="BO54" s="196" cm="1">
        <f t="array" ref="BO54">SUM(_xlfn._xlws.FILTER($C54:$BJ54,$C$8:$BJ$8=BO$8))</f>
        <v>496.15</v>
      </c>
      <c r="BP54" s="184">
        <f t="shared" si="155"/>
        <v>248.07499999999999</v>
      </c>
    </row>
    <row r="55" spans="1:68" ht="19.5" customHeight="1" outlineLevel="1" x14ac:dyDescent="0.3">
      <c r="A55" s="154"/>
      <c r="B55" s="139" t="str">
        <v>INDUSTRIAL</v>
      </c>
      <c r="C55" s="39">
        <v>1</v>
      </c>
      <c r="D55" s="10"/>
      <c r="E55" s="10">
        <v>219311</v>
      </c>
      <c r="F55" s="10">
        <f t="shared" si="137"/>
        <v>219311</v>
      </c>
      <c r="G55" s="183">
        <v>387.74</v>
      </c>
      <c r="H55" s="184">
        <f t="shared" si="138"/>
        <v>387.74</v>
      </c>
      <c r="I55" s="39">
        <v>3</v>
      </c>
      <c r="J55" s="10"/>
      <c r="K55" s="10">
        <v>5590710</v>
      </c>
      <c r="L55" s="10">
        <f t="shared" si="139"/>
        <v>1863570</v>
      </c>
      <c r="M55" s="30">
        <v>3724.36</v>
      </c>
      <c r="N55" s="83">
        <f t="shared" si="140"/>
        <v>1241.4533333333334</v>
      </c>
      <c r="O55" s="39"/>
      <c r="P55" s="10"/>
      <c r="Q55" s="10"/>
      <c r="R55" s="10"/>
      <c r="S55" s="183"/>
      <c r="T55" s="184"/>
      <c r="U55" s="39">
        <v>1</v>
      </c>
      <c r="V55" s="10"/>
      <c r="W55" s="10">
        <v>2568750</v>
      </c>
      <c r="X55" s="10">
        <f t="shared" si="141"/>
        <v>2568750</v>
      </c>
      <c r="Y55" s="183">
        <v>6948.35</v>
      </c>
      <c r="Z55" s="184">
        <f t="shared" si="142"/>
        <v>6948.35</v>
      </c>
      <c r="AA55" s="39"/>
      <c r="AB55" s="10"/>
      <c r="AC55" s="10"/>
      <c r="AD55" s="10">
        <f t="shared" si="143"/>
        <v>0</v>
      </c>
      <c r="AE55" s="183"/>
      <c r="AF55" s="184">
        <f t="shared" si="144"/>
        <v>0</v>
      </c>
      <c r="AG55" s="39">
        <v>1</v>
      </c>
      <c r="AH55" s="10"/>
      <c r="AI55" s="10">
        <v>645547</v>
      </c>
      <c r="AJ55" s="10">
        <f t="shared" si="145"/>
        <v>645547</v>
      </c>
      <c r="AK55" s="183">
        <v>2391.4</v>
      </c>
      <c r="AL55" s="184">
        <f t="shared" si="146"/>
        <v>2391.4</v>
      </c>
      <c r="AM55" s="39"/>
      <c r="AN55" s="10"/>
      <c r="AO55" s="10"/>
      <c r="AP55" s="10">
        <f t="shared" si="147"/>
        <v>0</v>
      </c>
      <c r="AQ55" s="183"/>
      <c r="AR55" s="184">
        <f t="shared" si="1"/>
        <v>0</v>
      </c>
      <c r="AS55" s="39"/>
      <c r="AT55" s="10"/>
      <c r="AU55" s="10"/>
      <c r="AV55" s="10">
        <f t="shared" si="148"/>
        <v>0</v>
      </c>
      <c r="AW55" s="183"/>
      <c r="AX55" s="184">
        <f t="shared" si="149"/>
        <v>0</v>
      </c>
      <c r="AY55" s="39"/>
      <c r="AZ55" s="10"/>
      <c r="BA55" s="10"/>
      <c r="BB55" s="10">
        <f t="shared" si="150"/>
        <v>0</v>
      </c>
      <c r="BC55" s="183"/>
      <c r="BD55" s="184">
        <f t="shared" si="151"/>
        <v>0</v>
      </c>
      <c r="BE55" s="39"/>
      <c r="BF55" s="10"/>
      <c r="BG55" s="10"/>
      <c r="BH55" s="10">
        <f t="shared" si="152"/>
        <v>0</v>
      </c>
      <c r="BI55" s="183"/>
      <c r="BJ55" s="184">
        <f t="shared" si="153"/>
        <v>0</v>
      </c>
      <c r="BK55" s="39" cm="1">
        <f t="array" ref="BK55">SUM(_xlfn._xlws.FILTER($C55:$BJ55,$C$8:$BJ$8=BK$8))</f>
        <v>6</v>
      </c>
      <c r="BL55" s="39" cm="1">
        <f t="array" ref="BL55">SUM(_xlfn._xlws.FILTER($C55:$BJ55,$C$8:$BJ$8=BL$8))</f>
        <v>0</v>
      </c>
      <c r="BM55" s="39" cm="1">
        <f t="array" ref="BM55">SUM(_xlfn._xlws.FILTER($C55:$BJ55,$C$8:$BJ$8=BM$8))</f>
        <v>9024318</v>
      </c>
      <c r="BN55" s="10">
        <f t="shared" si="154"/>
        <v>1504053</v>
      </c>
      <c r="BO55" s="196" cm="1">
        <f t="array" ref="BO55">SUM(_xlfn._xlws.FILTER($C55:$BJ55,$C$8:$BJ$8=BO$8))</f>
        <v>13451.85</v>
      </c>
      <c r="BP55" s="184">
        <f t="shared" si="155"/>
        <v>2241.9749999999999</v>
      </c>
    </row>
    <row r="56" spans="1:68" ht="19.5" customHeight="1" outlineLevel="1" thickBot="1" x14ac:dyDescent="0.35">
      <c r="A56" s="155"/>
      <c r="B56" s="139" t="str">
        <v>AIRCONDITIONING/COGENERATION</v>
      </c>
      <c r="C56" s="147"/>
      <c r="D56" s="148"/>
      <c r="E56" s="157"/>
      <c r="F56" s="10">
        <f t="shared" si="137"/>
        <v>0</v>
      </c>
      <c r="G56" s="185"/>
      <c r="H56" s="184">
        <f t="shared" si="138"/>
        <v>0</v>
      </c>
      <c r="I56" s="147"/>
      <c r="J56" s="148"/>
      <c r="K56" s="157"/>
      <c r="L56" s="10">
        <f>IFERROR(K56/(I56+J56),0)</f>
        <v>0</v>
      </c>
      <c r="M56" s="30"/>
      <c r="N56" s="83">
        <f t="shared" si="140"/>
        <v>0</v>
      </c>
      <c r="O56" s="147">
        <v>1</v>
      </c>
      <c r="P56" s="148"/>
      <c r="Q56" s="157">
        <v>24441</v>
      </c>
      <c r="R56" s="10">
        <v>24441</v>
      </c>
      <c r="S56" s="183">
        <v>182.38</v>
      </c>
      <c r="T56" s="184">
        <v>182.38</v>
      </c>
      <c r="U56" s="147"/>
      <c r="V56" s="148"/>
      <c r="W56" s="157"/>
      <c r="X56" s="10">
        <f>IFERROR(W56/(U56+V56),0)</f>
        <v>0</v>
      </c>
      <c r="Y56" s="183"/>
      <c r="Z56" s="184">
        <f t="shared" si="142"/>
        <v>0</v>
      </c>
      <c r="AA56" s="147"/>
      <c r="AB56" s="148"/>
      <c r="AC56" s="157"/>
      <c r="AD56" s="10">
        <f>IFERROR(AC56/(AA56+AB56),0)</f>
        <v>0</v>
      </c>
      <c r="AE56" s="183"/>
      <c r="AF56" s="184">
        <f t="shared" si="144"/>
        <v>0</v>
      </c>
      <c r="AG56" s="147"/>
      <c r="AH56" s="148"/>
      <c r="AI56" s="157"/>
      <c r="AJ56" s="10">
        <f>IFERROR(AI56/(AG56+AH56),0)</f>
        <v>0</v>
      </c>
      <c r="AK56" s="183"/>
      <c r="AL56" s="184">
        <f t="shared" si="146"/>
        <v>0</v>
      </c>
      <c r="AM56" s="147"/>
      <c r="AN56" s="148"/>
      <c r="AO56" s="157"/>
      <c r="AP56" s="10">
        <f>IFERROR(AO56/(AM56+AN56),0)</f>
        <v>0</v>
      </c>
      <c r="AQ56" s="183"/>
      <c r="AR56" s="184">
        <f t="shared" si="1"/>
        <v>0</v>
      </c>
      <c r="AS56" s="147"/>
      <c r="AT56" s="148"/>
      <c r="AU56" s="157"/>
      <c r="AV56" s="10">
        <f>IFERROR(AU56/(AS56+AT56),0)</f>
        <v>0</v>
      </c>
      <c r="AW56" s="183"/>
      <c r="AX56" s="184">
        <f t="shared" si="149"/>
        <v>0</v>
      </c>
      <c r="AY56" s="147"/>
      <c r="AZ56" s="148"/>
      <c r="BA56" s="157"/>
      <c r="BB56" s="10">
        <f>IFERROR(BA56/(AY56+AZ56),0)</f>
        <v>0</v>
      </c>
      <c r="BC56" s="183"/>
      <c r="BD56" s="184">
        <f t="shared" si="151"/>
        <v>0</v>
      </c>
      <c r="BE56" s="147"/>
      <c r="BF56" s="148"/>
      <c r="BG56" s="157"/>
      <c r="BH56" s="10">
        <f>IFERROR(BG56/(BE56+BF56),0)</f>
        <v>0</v>
      </c>
      <c r="BI56" s="183"/>
      <c r="BJ56" s="184">
        <f t="shared" si="153"/>
        <v>0</v>
      </c>
      <c r="BK56" s="39" cm="1">
        <f t="array" ref="BK56">SUM(_xlfn._xlws.FILTER($C56:$BJ56,$C$8:$BJ$8=BK$8))</f>
        <v>1</v>
      </c>
      <c r="BL56" s="39" cm="1">
        <f t="array" ref="BL56">SUM(_xlfn._xlws.FILTER($C56:$BJ56,$C$8:$BJ$8=BL$8))</f>
        <v>0</v>
      </c>
      <c r="BM56" s="39" cm="1">
        <f t="array" ref="BM56">SUM(_xlfn._xlws.FILTER($C56:$BJ56,$C$8:$BJ$8=BM$8))</f>
        <v>24441</v>
      </c>
      <c r="BN56" s="10">
        <f>IFERROR(BM56/(BK56+BL56),0)</f>
        <v>24441</v>
      </c>
      <c r="BO56" s="196" cm="1">
        <f t="array" ref="BO56">SUM(_xlfn._xlws.FILTER($C56:$BJ56,$C$8:$BJ$8=BO$8))</f>
        <v>182.38</v>
      </c>
      <c r="BP56" s="184">
        <f t="shared" si="155"/>
        <v>182.38</v>
      </c>
    </row>
    <row r="57" spans="1:68" ht="36" customHeight="1" x14ac:dyDescent="0.3">
      <c r="A57" s="153">
        <v>9</v>
      </c>
      <c r="B57" s="168" t="s">
        <v>94</v>
      </c>
      <c r="C57" s="121">
        <f>SUM(C58:C62)</f>
        <v>12742</v>
      </c>
      <c r="D57" s="74">
        <f>SUM(D58:D62)</f>
        <v>0</v>
      </c>
      <c r="E57" s="74">
        <f>SUM(E58:E61)</f>
        <v>28095663</v>
      </c>
      <c r="F57" s="74">
        <f>IFERROR(E57/(C57+D57),0)</f>
        <v>2204.9649191649664</v>
      </c>
      <c r="G57" s="181">
        <f>SUM(G58:G62)</f>
        <v>345810.73</v>
      </c>
      <c r="H57" s="182">
        <f>IFERROR(G57/(C57+D57),0)</f>
        <v>27.139438863600688</v>
      </c>
      <c r="I57" s="121">
        <f>SUM(I58:I62)</f>
        <v>7819</v>
      </c>
      <c r="J57" s="74">
        <f>SUM(J58:J62)</f>
        <v>0</v>
      </c>
      <c r="K57" s="74">
        <f>SUM(K58:K61)</f>
        <v>20430748</v>
      </c>
      <c r="L57" s="74">
        <f>IFERROR(K57/(I57+J57),0)</f>
        <v>2612.9617598158334</v>
      </c>
      <c r="M57" s="82">
        <f>SUM(M58:M62)</f>
        <v>231491.3</v>
      </c>
      <c r="N57" s="37">
        <f>IFERROR(M57/(I57+J57),0)</f>
        <v>29.606253996674766</v>
      </c>
      <c r="O57" s="121">
        <f>SUM(O58:O62)</f>
        <v>9021</v>
      </c>
      <c r="P57" s="74">
        <f>SUM(P58:P62)</f>
        <v>0</v>
      </c>
      <c r="Q57" s="74">
        <f>SUM(Q58:Q62)</f>
        <v>30621734</v>
      </c>
      <c r="R57" s="74">
        <f>IFERROR(Q57/(O57+P57),0)</f>
        <v>3394.4944019510031</v>
      </c>
      <c r="S57" s="181">
        <f>SUM(S58:S62)</f>
        <v>398121.42000000004</v>
      </c>
      <c r="T57" s="182">
        <f>IFERROR(S57/(O57+P57),0)</f>
        <v>44.132736947123384</v>
      </c>
      <c r="U57" s="121">
        <f>SUM(U58:U62)</f>
        <v>152</v>
      </c>
      <c r="V57" s="74">
        <f>SUM(V58:V62)</f>
        <v>0</v>
      </c>
      <c r="W57" s="74">
        <f>SUM(W58:W61)</f>
        <v>25855377</v>
      </c>
      <c r="X57" s="74">
        <f>IFERROR(W57/(U57+V57),0)</f>
        <v>170101.16447368421</v>
      </c>
      <c r="Y57" s="181">
        <f>SUM(Y58:Y62)</f>
        <v>82401.570000000007</v>
      </c>
      <c r="Z57" s="182">
        <f>IFERROR(Y57/(U57+V57),0)</f>
        <v>542.1155921052632</v>
      </c>
      <c r="AA57" s="121">
        <f>SUM(AA58:AA62)</f>
        <v>381</v>
      </c>
      <c r="AB57" s="74">
        <f>SUM(AB58:AB62)</f>
        <v>0</v>
      </c>
      <c r="AC57" s="74">
        <f>SUM(AC58:AC61)</f>
        <v>26787960</v>
      </c>
      <c r="AD57" s="74">
        <f>IFERROR(AC57/(AA57+AB57),0)</f>
        <v>70309.606299212595</v>
      </c>
      <c r="AE57" s="181">
        <f>SUM(AE58:AE62)</f>
        <v>66173.510000000009</v>
      </c>
      <c r="AF57" s="182">
        <f>IFERROR(AE57/(AA57+AB57),0)</f>
        <v>173.68375328083991</v>
      </c>
      <c r="AG57" s="121">
        <f>SUM(AG58:AG62)</f>
        <v>141</v>
      </c>
      <c r="AH57" s="74">
        <f>SUM(AH58:AH62)</f>
        <v>0</v>
      </c>
      <c r="AI57" s="74">
        <f>SUM(AI58:AI61)</f>
        <v>5490385</v>
      </c>
      <c r="AJ57" s="74">
        <f>IFERROR(AI57/(AG57+AH57),0)</f>
        <v>38938.900709219859</v>
      </c>
      <c r="AK57" s="181">
        <f>SUM(AK58:AK62)</f>
        <v>28066.639999999999</v>
      </c>
      <c r="AL57" s="182">
        <f>IFERROR(AK57/(AG57+AH57),0)</f>
        <v>199.05418439716311</v>
      </c>
      <c r="AM57" s="121">
        <f>SUM(AM58:AM62)</f>
        <v>0</v>
      </c>
      <c r="AN57" s="74">
        <f>SUM(AN58:AN62)</f>
        <v>0</v>
      </c>
      <c r="AO57" s="74">
        <f>SUM(AO58:AO61)</f>
        <v>0</v>
      </c>
      <c r="AP57" s="74">
        <f>IFERROR(AO57/(AM57+AN57),0)</f>
        <v>0</v>
      </c>
      <c r="AQ57" s="181">
        <f>SUM(AQ58:AQ62)</f>
        <v>0</v>
      </c>
      <c r="AR57" s="182">
        <f t="shared" si="1"/>
        <v>0</v>
      </c>
      <c r="AS57" s="121">
        <f>SUM(AS58:AS62)</f>
        <v>0</v>
      </c>
      <c r="AT57" s="74">
        <f>SUM(AT58:AT62)</f>
        <v>0</v>
      </c>
      <c r="AU57" s="74">
        <f>SUM(AU58:AU61)</f>
        <v>0</v>
      </c>
      <c r="AV57" s="74">
        <f>IFERROR(AU57/(AS57+AT57),0)</f>
        <v>0</v>
      </c>
      <c r="AW57" s="181">
        <f>SUM(AW58:AW62)</f>
        <v>0</v>
      </c>
      <c r="AX57" s="182">
        <f>IFERROR(AW57/(AS57+AT57),0)</f>
        <v>0</v>
      </c>
      <c r="AY57" s="121">
        <f>SUM(AY58:AY62)</f>
        <v>0</v>
      </c>
      <c r="AZ57" s="74">
        <f>SUM(AZ58:AZ62)</f>
        <v>0</v>
      </c>
      <c r="BA57" s="74">
        <f>SUM(BA58:BA61)</f>
        <v>0</v>
      </c>
      <c r="BB57" s="74">
        <f>IFERROR(BA57/(AY57+AZ57),0)</f>
        <v>0</v>
      </c>
      <c r="BC57" s="181">
        <f>SUM(BC58:BC62)</f>
        <v>0</v>
      </c>
      <c r="BD57" s="182">
        <f>IFERROR(BC57/(AY57+AZ57),0)</f>
        <v>0</v>
      </c>
      <c r="BE57" s="121">
        <f>SUM(BE58:BE62)</f>
        <v>0</v>
      </c>
      <c r="BF57" s="74">
        <f>SUM(BF58:BF62)</f>
        <v>0</v>
      </c>
      <c r="BG57" s="74">
        <f>SUM(BG58:BG61)</f>
        <v>0</v>
      </c>
      <c r="BH57" s="74">
        <f>IFERROR(BG57/(BE57+BF57),0)</f>
        <v>0</v>
      </c>
      <c r="BI57" s="181">
        <f>SUM(BI58:BI62)</f>
        <v>0</v>
      </c>
      <c r="BJ57" s="182">
        <f>IFERROR(BI57/(BE57+BF57),0)</f>
        <v>0</v>
      </c>
      <c r="BK57" s="121">
        <f>SUM(BK58:BK62)</f>
        <v>30256</v>
      </c>
      <c r="BL57" s="74">
        <f>SUM(BL58:BL62)</f>
        <v>0</v>
      </c>
      <c r="BM57" s="74">
        <f>SUM(BM58:BM61)</f>
        <v>137252963</v>
      </c>
      <c r="BN57" s="74">
        <f>IFERROR(BM57/(BK57+BL57),0)</f>
        <v>4536.3882535695402</v>
      </c>
      <c r="BO57" s="181">
        <f>SUM(BO58:BO62)</f>
        <v>1152065.1699999997</v>
      </c>
      <c r="BP57" s="182">
        <f>IFERROR(BO57/(BK57+BL57),0)</f>
        <v>38.077246496562658</v>
      </c>
    </row>
    <row r="58" spans="1:68" ht="19.5" customHeight="1" outlineLevel="1" x14ac:dyDescent="0.3">
      <c r="A58" s="154"/>
      <c r="B58" s="139" t="str" cm="1">
        <f t="array" ref="B58:B62">$B$10:$B$14</f>
        <v>RESIDENTIAL</v>
      </c>
      <c r="C58" s="39">
        <v>12376</v>
      </c>
      <c r="D58" s="10"/>
      <c r="E58" s="10">
        <v>23159912</v>
      </c>
      <c r="F58" s="10">
        <f>IFERROR(E58/(C58+D58),0)</f>
        <v>1871.3568196509373</v>
      </c>
      <c r="G58" s="183">
        <v>304125.98</v>
      </c>
      <c r="H58" s="184">
        <f>IFERROR(G58/(C58+D58),0)</f>
        <v>24.573851001939236</v>
      </c>
      <c r="I58" s="39">
        <v>7634</v>
      </c>
      <c r="J58" s="10"/>
      <c r="K58" s="10">
        <v>15469130</v>
      </c>
      <c r="L58" s="10">
        <f>IFERROR(K58/(I58+J58),0)</f>
        <v>2026.3466072832066</v>
      </c>
      <c r="M58" s="30">
        <v>208330.34</v>
      </c>
      <c r="N58" s="83">
        <f>IFERROR(M58/(I58+J58),0)</f>
        <v>27.289800890751899</v>
      </c>
      <c r="O58" s="39">
        <v>8663</v>
      </c>
      <c r="P58" s="10"/>
      <c r="Q58" s="10">
        <v>16272864</v>
      </c>
      <c r="R58" s="10">
        <v>1878.4328754472999</v>
      </c>
      <c r="S58" s="183">
        <v>295713.61</v>
      </c>
      <c r="T58" s="184">
        <v>34.135242987417698</v>
      </c>
      <c r="U58" s="39">
        <v>123</v>
      </c>
      <c r="V58" s="10"/>
      <c r="W58" s="10">
        <v>229615</v>
      </c>
      <c r="X58" s="10">
        <f>IFERROR(W58/(U58+V58),0)</f>
        <v>1866.7886178861788</v>
      </c>
      <c r="Y58" s="183">
        <v>5999.51</v>
      </c>
      <c r="Z58" s="184">
        <f>IFERROR(Y58/(U58+V58),0)</f>
        <v>48.776504065040655</v>
      </c>
      <c r="AA58" s="39">
        <v>360</v>
      </c>
      <c r="AB58" s="10"/>
      <c r="AC58" s="10">
        <v>679068</v>
      </c>
      <c r="AD58" s="10">
        <f>IFERROR(AC58/(AA58+AB58),0)</f>
        <v>1886.3</v>
      </c>
      <c r="AE58" s="183">
        <v>15193.95</v>
      </c>
      <c r="AF58" s="184">
        <f>IFERROR(AE58/(AA58+AB58),0)</f>
        <v>42.205416666666672</v>
      </c>
      <c r="AG58" s="39">
        <v>130</v>
      </c>
      <c r="AH58" s="10"/>
      <c r="AI58" s="10">
        <v>258152</v>
      </c>
      <c r="AJ58" s="10">
        <f>IFERROR(AI58/(AG58+AH58),0)</f>
        <v>1985.7846153846153</v>
      </c>
      <c r="AK58" s="183">
        <v>4954.07</v>
      </c>
      <c r="AL58" s="184">
        <f>IFERROR(AK58/(AG58+AH58),0)</f>
        <v>38.108230769230765</v>
      </c>
      <c r="AM58" s="39"/>
      <c r="AN58" s="10"/>
      <c r="AO58" s="10"/>
      <c r="AP58" s="10">
        <f>IFERROR(AO58/(AM58+AN58),0)</f>
        <v>0</v>
      </c>
      <c r="AQ58" s="183"/>
      <c r="AR58" s="184">
        <f t="shared" si="1"/>
        <v>0</v>
      </c>
      <c r="AS58" s="39"/>
      <c r="AT58" s="10"/>
      <c r="AU58" s="10"/>
      <c r="AV58" s="10">
        <f>IFERROR(AU58/(AS58+AT58),0)</f>
        <v>0</v>
      </c>
      <c r="AW58" s="183"/>
      <c r="AX58" s="184">
        <f>IFERROR(AW58/(AS58+AT58),0)</f>
        <v>0</v>
      </c>
      <c r="AY58" s="39"/>
      <c r="AZ58" s="10"/>
      <c r="BA58" s="10"/>
      <c r="BB58" s="10">
        <f>IFERROR(BA58/(AY58+AZ58),0)</f>
        <v>0</v>
      </c>
      <c r="BC58" s="183"/>
      <c r="BD58" s="184">
        <f>IFERROR(BC58/(AY58+AZ58),0)</f>
        <v>0</v>
      </c>
      <c r="BE58" s="39"/>
      <c r="BF58" s="10"/>
      <c r="BG58" s="10"/>
      <c r="BH58" s="10">
        <f>IFERROR(BG58/(BE58+BF58),0)</f>
        <v>0</v>
      </c>
      <c r="BI58" s="183"/>
      <c r="BJ58" s="184">
        <f>IFERROR(BI58/(BE58+BF58),0)</f>
        <v>0</v>
      </c>
      <c r="BK58" s="39" cm="1">
        <f t="array" ref="BK58">SUM(_xlfn._xlws.FILTER($C58:$BJ58,$C$8:$BJ$8=BK$8))</f>
        <v>29286</v>
      </c>
      <c r="BL58" s="39" cm="1">
        <f t="array" ref="BL58">SUM(_xlfn._xlws.FILTER($C58:$BJ58,$C$8:$BJ$8=BL$8))</f>
        <v>0</v>
      </c>
      <c r="BM58" s="39" cm="1">
        <f t="array" ref="BM58">SUM(_xlfn._xlws.FILTER($C58:$BJ58,$C$8:$BJ$8=BM$8))</f>
        <v>56068741</v>
      </c>
      <c r="BN58" s="10">
        <f>IFERROR(BM58/(BK58+BL58),0)</f>
        <v>1914.5236973297822</v>
      </c>
      <c r="BO58" s="196" cm="1">
        <f t="array" ref="BO58">SUM(_xlfn._xlws.FILTER($C58:$BJ58,$C$8:$BJ$8=BO$8))</f>
        <v>834317.45999999985</v>
      </c>
      <c r="BP58" s="184">
        <f>IFERROR(BO58/(BK58+BL58),0)</f>
        <v>28.488610940381065</v>
      </c>
    </row>
    <row r="59" spans="1:68" ht="20.25" customHeight="1" outlineLevel="1" x14ac:dyDescent="0.3">
      <c r="A59" s="154"/>
      <c r="B59" s="139" t="str">
        <v>COMMERCIAL</v>
      </c>
      <c r="C59" s="39">
        <v>363</v>
      </c>
      <c r="D59" s="10"/>
      <c r="E59" s="10">
        <v>3147750</v>
      </c>
      <c r="F59" s="10">
        <f t="shared" ref="F59:F62" si="156">IFERROR(E59/(C59+D59),0)</f>
        <v>8671.4876033057844</v>
      </c>
      <c r="G59" s="183">
        <v>39838.969999999994</v>
      </c>
      <c r="H59" s="184">
        <f t="shared" ref="H59:H62" si="157">IFERROR(G59/(C59+D59),0)</f>
        <v>109.74922865013772</v>
      </c>
      <c r="I59" s="39">
        <v>179</v>
      </c>
      <c r="J59" s="10"/>
      <c r="K59" s="10">
        <v>1252984</v>
      </c>
      <c r="L59" s="10">
        <f t="shared" ref="L59:L61" si="158">IFERROR(K59/(I59+J59),0)</f>
        <v>6999.9106145251399</v>
      </c>
      <c r="M59" s="30">
        <v>16232.54</v>
      </c>
      <c r="N59" s="83">
        <f t="shared" ref="N59:N62" si="159">IFERROR(M59/(I59+J59),0)</f>
        <v>90.684581005586594</v>
      </c>
      <c r="O59" s="39">
        <v>346</v>
      </c>
      <c r="P59" s="10"/>
      <c r="Q59" s="10">
        <v>4706984</v>
      </c>
      <c r="R59" s="10">
        <v>13604</v>
      </c>
      <c r="S59" s="183">
        <v>83525.279999999999</v>
      </c>
      <c r="T59" s="184">
        <v>241.40254335260099</v>
      </c>
      <c r="U59" s="39">
        <v>2</v>
      </c>
      <c r="V59" s="10"/>
      <c r="W59" s="10">
        <v>4543</v>
      </c>
      <c r="X59" s="10">
        <f t="shared" ref="X59:X61" si="160">IFERROR(W59/(U59+V59),0)</f>
        <v>2271.5</v>
      </c>
      <c r="Y59" s="183">
        <v>58.34</v>
      </c>
      <c r="Z59" s="184">
        <f t="shared" ref="Z59:Z62" si="161">IFERROR(Y59/(U59+V59),0)</f>
        <v>29.17</v>
      </c>
      <c r="AA59" s="39">
        <v>8</v>
      </c>
      <c r="AB59" s="10"/>
      <c r="AC59" s="10">
        <v>113689</v>
      </c>
      <c r="AD59" s="10">
        <f t="shared" ref="AD59:AD61" si="162">IFERROR(AC59/(AA59+AB59),0)</f>
        <v>14211.125</v>
      </c>
      <c r="AE59" s="183">
        <v>1054.8399999999999</v>
      </c>
      <c r="AF59" s="184">
        <f t="shared" ref="AF59:AF62" si="163">IFERROR(AE59/(AA59+AB59),0)</f>
        <v>131.85499999999999</v>
      </c>
      <c r="AG59" s="39">
        <v>3</v>
      </c>
      <c r="AH59" s="10"/>
      <c r="AI59" s="10">
        <v>377963</v>
      </c>
      <c r="AJ59" s="10">
        <f t="shared" ref="AJ59:AJ61" si="164">IFERROR(AI59/(AG59+AH59),0)</f>
        <v>125987.66666666667</v>
      </c>
      <c r="AK59" s="183">
        <v>3702.91</v>
      </c>
      <c r="AL59" s="184">
        <f t="shared" ref="AL59:AL62" si="165">IFERROR(AK59/(AG59+AH59),0)</f>
        <v>1234.3033333333333</v>
      </c>
      <c r="AM59" s="39"/>
      <c r="AN59" s="10"/>
      <c r="AO59" s="10"/>
      <c r="AP59" s="10">
        <f t="shared" ref="AP59:AP61" si="166">IFERROR(AO59/(AM59+AN59),0)</f>
        <v>0</v>
      </c>
      <c r="AQ59" s="183"/>
      <c r="AR59" s="184">
        <f t="shared" si="1"/>
        <v>0</v>
      </c>
      <c r="AS59" s="39"/>
      <c r="AT59" s="10"/>
      <c r="AU59" s="10"/>
      <c r="AV59" s="10">
        <f t="shared" ref="AV59:AV61" si="167">IFERROR(AU59/(AS59+AT59),0)</f>
        <v>0</v>
      </c>
      <c r="AW59" s="183"/>
      <c r="AX59" s="184">
        <f t="shared" ref="AX59:AX62" si="168">IFERROR(AW59/(AS59+AT59),0)</f>
        <v>0</v>
      </c>
      <c r="AY59" s="39"/>
      <c r="AZ59" s="10"/>
      <c r="BA59" s="10"/>
      <c r="BB59" s="10">
        <f t="shared" ref="BB59:BB61" si="169">IFERROR(BA59/(AY59+AZ59),0)</f>
        <v>0</v>
      </c>
      <c r="BC59" s="183"/>
      <c r="BD59" s="184">
        <f t="shared" ref="BD59:BD62" si="170">IFERROR(BC59/(AY59+AZ59),0)</f>
        <v>0</v>
      </c>
      <c r="BE59" s="39"/>
      <c r="BF59" s="10"/>
      <c r="BG59" s="10"/>
      <c r="BH59" s="10">
        <f t="shared" ref="BH59:BH61" si="171">IFERROR(BG59/(BE59+BF59),0)</f>
        <v>0</v>
      </c>
      <c r="BI59" s="183"/>
      <c r="BJ59" s="184">
        <f t="shared" ref="BJ59:BJ62" si="172">IFERROR(BI59/(BE59+BF59),0)</f>
        <v>0</v>
      </c>
      <c r="BK59" s="39" cm="1">
        <f t="array" ref="BK59">SUM(_xlfn._xlws.FILTER($C59:$BJ59,$C$8:$BJ$8=BK$8))</f>
        <v>901</v>
      </c>
      <c r="BL59" s="39" cm="1">
        <f t="array" ref="BL59">SUM(_xlfn._xlws.FILTER($C59:$BJ59,$C$8:$BJ$8=BL$8))</f>
        <v>0</v>
      </c>
      <c r="BM59" s="39" cm="1">
        <f t="array" ref="BM59">SUM(_xlfn._xlws.FILTER($C59:$BJ59,$C$8:$BJ$8=BM$8))</f>
        <v>9603913</v>
      </c>
      <c r="BN59" s="10">
        <f t="shared" ref="BN59:BN61" si="173">IFERROR(BM59/(BK59+BL59),0)</f>
        <v>10659.170921198669</v>
      </c>
      <c r="BO59" s="196" cm="1">
        <f t="array" ref="BO59">SUM(_xlfn._xlws.FILTER($C59:$BJ59,$C$8:$BJ$8=BO$8))</f>
        <v>144412.87999999998</v>
      </c>
      <c r="BP59" s="184">
        <f t="shared" ref="BP59:BP62" si="174">IFERROR(BO59/(BK59+BL59),0)</f>
        <v>160.28066592674804</v>
      </c>
    </row>
    <row r="60" spans="1:68" ht="20.25" customHeight="1" outlineLevel="1" x14ac:dyDescent="0.3">
      <c r="A60" s="154"/>
      <c r="B60" s="139" t="str">
        <v>CNG</v>
      </c>
      <c r="C60" s="39"/>
      <c r="D60" s="10"/>
      <c r="E60" s="10"/>
      <c r="F60" s="10">
        <f t="shared" si="156"/>
        <v>0</v>
      </c>
      <c r="G60" s="183"/>
      <c r="H60" s="184">
        <f t="shared" si="157"/>
        <v>0</v>
      </c>
      <c r="I60" s="39"/>
      <c r="J60" s="10"/>
      <c r="K60" s="10">
        <v>579</v>
      </c>
      <c r="L60" s="10">
        <f t="shared" si="158"/>
        <v>0</v>
      </c>
      <c r="M60" s="30">
        <v>0.49</v>
      </c>
      <c r="N60" s="83">
        <f t="shared" si="159"/>
        <v>0</v>
      </c>
      <c r="O60" s="39"/>
      <c r="P60" s="10"/>
      <c r="Q60" s="10"/>
      <c r="R60" s="10"/>
      <c r="S60" s="183"/>
      <c r="T60" s="184"/>
      <c r="U60" s="39"/>
      <c r="V60" s="10"/>
      <c r="W60" s="10"/>
      <c r="X60" s="10">
        <f t="shared" si="160"/>
        <v>0</v>
      </c>
      <c r="Y60" s="183"/>
      <c r="Z60" s="184">
        <f t="shared" si="161"/>
        <v>0</v>
      </c>
      <c r="AA60" s="39"/>
      <c r="AB60" s="10"/>
      <c r="AC60" s="10"/>
      <c r="AD60" s="10">
        <f t="shared" si="162"/>
        <v>0</v>
      </c>
      <c r="AE60" s="183"/>
      <c r="AF60" s="184">
        <f t="shared" si="163"/>
        <v>0</v>
      </c>
      <c r="AG60" s="39"/>
      <c r="AH60" s="10"/>
      <c r="AI60" s="10"/>
      <c r="AJ60" s="10">
        <f t="shared" si="164"/>
        <v>0</v>
      </c>
      <c r="AK60" s="183"/>
      <c r="AL60" s="184">
        <f t="shared" si="165"/>
        <v>0</v>
      </c>
      <c r="AM60" s="39"/>
      <c r="AN60" s="10"/>
      <c r="AO60" s="10"/>
      <c r="AP60" s="10">
        <f t="shared" si="166"/>
        <v>0</v>
      </c>
      <c r="AQ60" s="183"/>
      <c r="AR60" s="184">
        <f t="shared" si="1"/>
        <v>0</v>
      </c>
      <c r="AS60" s="39"/>
      <c r="AT60" s="10"/>
      <c r="AU60" s="10"/>
      <c r="AV60" s="10">
        <f t="shared" si="167"/>
        <v>0</v>
      </c>
      <c r="AW60" s="183"/>
      <c r="AX60" s="184">
        <f t="shared" si="168"/>
        <v>0</v>
      </c>
      <c r="AY60" s="39"/>
      <c r="AZ60" s="10"/>
      <c r="BA60" s="10"/>
      <c r="BB60" s="10">
        <f t="shared" si="169"/>
        <v>0</v>
      </c>
      <c r="BC60" s="183"/>
      <c r="BD60" s="184">
        <f t="shared" si="170"/>
        <v>0</v>
      </c>
      <c r="BE60" s="39"/>
      <c r="BF60" s="10"/>
      <c r="BG60" s="10"/>
      <c r="BH60" s="10">
        <f t="shared" si="171"/>
        <v>0</v>
      </c>
      <c r="BI60" s="183"/>
      <c r="BJ60" s="184">
        <f t="shared" si="172"/>
        <v>0</v>
      </c>
      <c r="BK60" s="39" cm="1">
        <f t="array" ref="BK60">SUM(_xlfn._xlws.FILTER($C60:$BJ60,$C$8:$BJ$8=BK$8))</f>
        <v>0</v>
      </c>
      <c r="BL60" s="39" cm="1">
        <f t="array" ref="BL60">SUM(_xlfn._xlws.FILTER($C60:$BJ60,$C$8:$BJ$8=BL$8))</f>
        <v>0</v>
      </c>
      <c r="BM60" s="39" cm="1">
        <f t="array" ref="BM60">SUM(_xlfn._xlws.FILTER($C60:$BJ60,$C$8:$BJ$8=BM$8))</f>
        <v>579</v>
      </c>
      <c r="BN60" s="10">
        <f t="shared" si="173"/>
        <v>0</v>
      </c>
      <c r="BO60" s="196" cm="1">
        <f t="array" ref="BO60">SUM(_xlfn._xlws.FILTER($C60:$BJ60,$C$8:$BJ$8=BO$8))</f>
        <v>0.49</v>
      </c>
      <c r="BP60" s="184">
        <f t="shared" si="174"/>
        <v>0</v>
      </c>
    </row>
    <row r="61" spans="1:68" ht="19.5" customHeight="1" outlineLevel="1" x14ac:dyDescent="0.3">
      <c r="A61" s="154"/>
      <c r="B61" s="139" t="str">
        <v>INDUSTRIAL</v>
      </c>
      <c r="C61" s="39">
        <v>3</v>
      </c>
      <c r="D61" s="10"/>
      <c r="E61" s="10">
        <v>1788001</v>
      </c>
      <c r="F61" s="10">
        <f t="shared" si="156"/>
        <v>596000.33333333337</v>
      </c>
      <c r="G61" s="183">
        <v>1845.78</v>
      </c>
      <c r="H61" s="184">
        <f t="shared" si="157"/>
        <v>615.26</v>
      </c>
      <c r="I61" s="39">
        <v>6</v>
      </c>
      <c r="J61" s="10"/>
      <c r="K61" s="10">
        <v>3708055</v>
      </c>
      <c r="L61" s="10">
        <f t="shared" si="158"/>
        <v>618009.16666666663</v>
      </c>
      <c r="M61" s="30">
        <v>6927.93</v>
      </c>
      <c r="N61" s="83">
        <f t="shared" si="159"/>
        <v>1154.655</v>
      </c>
      <c r="O61" s="39">
        <v>10</v>
      </c>
      <c r="P61" s="10"/>
      <c r="Q61" s="10">
        <v>9612982</v>
      </c>
      <c r="R61" s="10">
        <v>961298.2</v>
      </c>
      <c r="S61" s="183">
        <v>18753.59</v>
      </c>
      <c r="T61" s="184">
        <v>1875.3589999999999</v>
      </c>
      <c r="U61" s="39">
        <v>27</v>
      </c>
      <c r="V61" s="10"/>
      <c r="W61" s="10">
        <v>25621219</v>
      </c>
      <c r="X61" s="10">
        <f t="shared" si="160"/>
        <v>948934.03703703708</v>
      </c>
      <c r="Y61" s="183">
        <v>76343.72</v>
      </c>
      <c r="Z61" s="184">
        <f t="shared" si="161"/>
        <v>2827.5451851851853</v>
      </c>
      <c r="AA61" s="39">
        <v>13</v>
      </c>
      <c r="AB61" s="10"/>
      <c r="AC61" s="10">
        <v>25995203</v>
      </c>
      <c r="AD61" s="10">
        <f t="shared" si="162"/>
        <v>1999631</v>
      </c>
      <c r="AE61" s="183">
        <v>49924.72</v>
      </c>
      <c r="AF61" s="184">
        <f t="shared" si="163"/>
        <v>3840.3630769230772</v>
      </c>
      <c r="AG61" s="39">
        <v>8</v>
      </c>
      <c r="AH61" s="10"/>
      <c r="AI61" s="10">
        <v>4854270</v>
      </c>
      <c r="AJ61" s="10">
        <f t="shared" si="164"/>
        <v>606783.75</v>
      </c>
      <c r="AK61" s="183">
        <v>19409.66</v>
      </c>
      <c r="AL61" s="184">
        <f t="shared" si="165"/>
        <v>2426.2075</v>
      </c>
      <c r="AM61" s="39"/>
      <c r="AN61" s="10"/>
      <c r="AO61" s="10"/>
      <c r="AP61" s="10">
        <f t="shared" si="166"/>
        <v>0</v>
      </c>
      <c r="AQ61" s="183"/>
      <c r="AR61" s="184">
        <f t="shared" si="1"/>
        <v>0</v>
      </c>
      <c r="AS61" s="39"/>
      <c r="AT61" s="10"/>
      <c r="AU61" s="10"/>
      <c r="AV61" s="10">
        <f t="shared" si="167"/>
        <v>0</v>
      </c>
      <c r="AW61" s="183"/>
      <c r="AX61" s="184">
        <f t="shared" si="168"/>
        <v>0</v>
      </c>
      <c r="AY61" s="39"/>
      <c r="AZ61" s="10"/>
      <c r="BA61" s="10"/>
      <c r="BB61" s="10">
        <f t="shared" si="169"/>
        <v>0</v>
      </c>
      <c r="BC61" s="183"/>
      <c r="BD61" s="184">
        <f t="shared" si="170"/>
        <v>0</v>
      </c>
      <c r="BE61" s="39"/>
      <c r="BF61" s="10"/>
      <c r="BG61" s="10"/>
      <c r="BH61" s="10">
        <f t="shared" si="171"/>
        <v>0</v>
      </c>
      <c r="BI61" s="183"/>
      <c r="BJ61" s="184">
        <f t="shared" si="172"/>
        <v>0</v>
      </c>
      <c r="BK61" s="39" cm="1">
        <f t="array" ref="BK61">SUM(_xlfn._xlws.FILTER($C61:$BJ61,$C$8:$BJ$8=BK$8))</f>
        <v>67</v>
      </c>
      <c r="BL61" s="39" cm="1">
        <f t="array" ref="BL61">SUM(_xlfn._xlws.FILTER($C61:$BJ61,$C$8:$BJ$8=BL$8))</f>
        <v>0</v>
      </c>
      <c r="BM61" s="39" cm="1">
        <f t="array" ref="BM61">SUM(_xlfn._xlws.FILTER($C61:$BJ61,$C$8:$BJ$8=BM$8))</f>
        <v>71579730</v>
      </c>
      <c r="BN61" s="10">
        <f t="shared" si="173"/>
        <v>1068354.1791044776</v>
      </c>
      <c r="BO61" s="196" cm="1">
        <f t="array" ref="BO61">SUM(_xlfn._xlws.FILTER($C61:$BJ61,$C$8:$BJ$8=BO$8))</f>
        <v>173205.4</v>
      </c>
      <c r="BP61" s="184">
        <f t="shared" si="174"/>
        <v>2585.1552238805971</v>
      </c>
    </row>
    <row r="62" spans="1:68" ht="19.5" customHeight="1" outlineLevel="1" thickBot="1" x14ac:dyDescent="0.35">
      <c r="A62" s="155"/>
      <c r="B62" s="139" t="str">
        <v>AIRCONDITIONING/COGENERATION</v>
      </c>
      <c r="C62" s="147"/>
      <c r="D62" s="148"/>
      <c r="E62" s="157"/>
      <c r="F62" s="10">
        <f t="shared" si="156"/>
        <v>0</v>
      </c>
      <c r="G62" s="185"/>
      <c r="H62" s="184">
        <f t="shared" si="157"/>
        <v>0</v>
      </c>
      <c r="I62" s="147"/>
      <c r="J62" s="148"/>
      <c r="K62" s="157"/>
      <c r="L62" s="10">
        <f>IFERROR(K62/(I62+J62),0)</f>
        <v>0</v>
      </c>
      <c r="M62" s="30"/>
      <c r="N62" s="83">
        <f t="shared" si="159"/>
        <v>0</v>
      </c>
      <c r="O62" s="147">
        <v>2</v>
      </c>
      <c r="P62" s="148"/>
      <c r="Q62" s="157">
        <v>28904</v>
      </c>
      <c r="R62" s="10">
        <v>14452</v>
      </c>
      <c r="S62" s="183">
        <v>128.94</v>
      </c>
      <c r="T62" s="184">
        <v>64.47</v>
      </c>
      <c r="U62" s="147"/>
      <c r="V62" s="148"/>
      <c r="W62" s="157"/>
      <c r="X62" s="10">
        <f>IFERROR(W62/(U62+V62),0)</f>
        <v>0</v>
      </c>
      <c r="Y62" s="183"/>
      <c r="Z62" s="184">
        <f t="shared" si="161"/>
        <v>0</v>
      </c>
      <c r="AA62" s="147"/>
      <c r="AB62" s="148"/>
      <c r="AC62" s="157"/>
      <c r="AD62" s="10">
        <f>IFERROR(AC62/(AA62+AB62),0)</f>
        <v>0</v>
      </c>
      <c r="AE62" s="183"/>
      <c r="AF62" s="184">
        <f t="shared" si="163"/>
        <v>0</v>
      </c>
      <c r="AG62" s="147"/>
      <c r="AH62" s="148"/>
      <c r="AI62" s="157"/>
      <c r="AJ62" s="10">
        <f>IFERROR(AI62/(AG62+AH62),0)</f>
        <v>0</v>
      </c>
      <c r="AK62" s="183"/>
      <c r="AL62" s="184">
        <f t="shared" si="165"/>
        <v>0</v>
      </c>
      <c r="AM62" s="147"/>
      <c r="AN62" s="148"/>
      <c r="AO62" s="157"/>
      <c r="AP62" s="10">
        <f>IFERROR(AO62/(AM62+AN62),0)</f>
        <v>0</v>
      </c>
      <c r="AQ62" s="183"/>
      <c r="AR62" s="184">
        <f t="shared" si="1"/>
        <v>0</v>
      </c>
      <c r="AS62" s="147"/>
      <c r="AT62" s="148"/>
      <c r="AU62" s="157"/>
      <c r="AV62" s="10">
        <f>IFERROR(AU62/(AS62+AT62),0)</f>
        <v>0</v>
      </c>
      <c r="AW62" s="183"/>
      <c r="AX62" s="184">
        <f t="shared" si="168"/>
        <v>0</v>
      </c>
      <c r="AY62" s="147"/>
      <c r="AZ62" s="148"/>
      <c r="BA62" s="157"/>
      <c r="BB62" s="10">
        <f>IFERROR(BA62/(AY62+AZ62),0)</f>
        <v>0</v>
      </c>
      <c r="BC62" s="183"/>
      <c r="BD62" s="184">
        <f t="shared" si="170"/>
        <v>0</v>
      </c>
      <c r="BE62" s="147"/>
      <c r="BF62" s="148"/>
      <c r="BG62" s="157"/>
      <c r="BH62" s="10">
        <f>IFERROR(BG62/(BE62+BF62),0)</f>
        <v>0</v>
      </c>
      <c r="BI62" s="183"/>
      <c r="BJ62" s="184">
        <f t="shared" si="172"/>
        <v>0</v>
      </c>
      <c r="BK62" s="39" cm="1">
        <f t="array" ref="BK62">SUM(_xlfn._xlws.FILTER($C62:$BJ62,$C$8:$BJ$8=BK$8))</f>
        <v>2</v>
      </c>
      <c r="BL62" s="39" cm="1">
        <f t="array" ref="BL62">SUM(_xlfn._xlws.FILTER($C62:$BJ62,$C$8:$BJ$8=BL$8))</f>
        <v>0</v>
      </c>
      <c r="BM62" s="39" cm="1">
        <f t="array" ref="BM62">SUM(_xlfn._xlws.FILTER($C62:$BJ62,$C$8:$BJ$8=BM$8))</f>
        <v>28904</v>
      </c>
      <c r="BN62" s="10">
        <f>IFERROR(BM62/(BK62+BL62),0)</f>
        <v>14452</v>
      </c>
      <c r="BO62" s="196" cm="1">
        <f t="array" ref="BO62">SUM(_xlfn._xlws.FILTER($C62:$BJ62,$C$8:$BJ$8=BO$8))</f>
        <v>128.94</v>
      </c>
      <c r="BP62" s="184">
        <f t="shared" si="174"/>
        <v>64.47</v>
      </c>
    </row>
    <row r="63" spans="1:68" ht="18" x14ac:dyDescent="0.3">
      <c r="A63" s="153">
        <v>10</v>
      </c>
      <c r="B63" s="168" t="s">
        <v>95</v>
      </c>
      <c r="C63" s="121">
        <f>SUM(C64:C68)</f>
        <v>1</v>
      </c>
      <c r="D63" s="74">
        <f>SUM(D64:D68)</f>
        <v>0</v>
      </c>
      <c r="E63" s="74">
        <f>SUM(E64:E67)</f>
        <v>116758</v>
      </c>
      <c r="F63" s="74">
        <f>IFERROR(E63/(C63+D63),0)</f>
        <v>116758</v>
      </c>
      <c r="G63" s="181">
        <f>SUM(G64:G68)</f>
        <v>124.74</v>
      </c>
      <c r="H63" s="182">
        <f>IFERROR(G63/(C63+D63),0)</f>
        <v>124.74</v>
      </c>
      <c r="I63" s="121">
        <f>SUM(I64:I68)</f>
        <v>0</v>
      </c>
      <c r="J63" s="74">
        <f>SUM(J64:J68)</f>
        <v>0</v>
      </c>
      <c r="K63" s="74">
        <f>SUM(K64:K67)</f>
        <v>0</v>
      </c>
      <c r="L63" s="74">
        <f>IFERROR(K63/(I63+J63),0)</f>
        <v>0</v>
      </c>
      <c r="M63" s="82">
        <f>SUM(M64:M68)</f>
        <v>0</v>
      </c>
      <c r="N63" s="37">
        <f>IFERROR(M63/(I63+J63),0)</f>
        <v>0</v>
      </c>
      <c r="O63" s="121">
        <f>SUM(O64:O68)</f>
        <v>4</v>
      </c>
      <c r="P63" s="74">
        <f>SUM(P64:P68)</f>
        <v>0</v>
      </c>
      <c r="Q63" s="74">
        <f>SUM(Q64:Q68)</f>
        <v>7899984</v>
      </c>
      <c r="R63" s="74">
        <f>IFERROR(Q63/(O63+P63),0)</f>
        <v>1974996</v>
      </c>
      <c r="S63" s="181">
        <f>SUM(S64:S68)</f>
        <v>11407.02</v>
      </c>
      <c r="T63" s="182">
        <f>IFERROR(S63/(O63+P63),0)</f>
        <v>2851.7550000000001</v>
      </c>
      <c r="U63" s="121">
        <f>SUM(U64:U68)</f>
        <v>0</v>
      </c>
      <c r="V63" s="74">
        <f>SUM(V64:V68)</f>
        <v>0</v>
      </c>
      <c r="W63" s="74">
        <f>SUM(W64:W67)</f>
        <v>0</v>
      </c>
      <c r="X63" s="74">
        <f>IFERROR(W63/(U63+V63),0)</f>
        <v>0</v>
      </c>
      <c r="Y63" s="181">
        <f>SUM(Y64:Y68)</f>
        <v>0</v>
      </c>
      <c r="Z63" s="182">
        <f>IFERROR(Y63/(U63+V63),0)</f>
        <v>0</v>
      </c>
      <c r="AA63" s="121">
        <f>SUM(AA64:AA68)</f>
        <v>0</v>
      </c>
      <c r="AB63" s="74">
        <f>SUM(AB64:AB68)</f>
        <v>0</v>
      </c>
      <c r="AC63" s="74">
        <f>SUM(AC64:AC67)</f>
        <v>0</v>
      </c>
      <c r="AD63" s="74">
        <f>IFERROR(AC63/(AA63+AB63),0)</f>
        <v>0</v>
      </c>
      <c r="AE63" s="181">
        <f>SUM(AE64:AE68)</f>
        <v>0</v>
      </c>
      <c r="AF63" s="182">
        <f>IFERROR(AE63/(AA63+AB63),0)</f>
        <v>0</v>
      </c>
      <c r="AG63" s="121">
        <f>SUM(AG64:AG68)</f>
        <v>0</v>
      </c>
      <c r="AH63" s="74">
        <f>SUM(AH64:AH68)</f>
        <v>0</v>
      </c>
      <c r="AI63" s="74">
        <f>SUM(AI64:AI67)</f>
        <v>0</v>
      </c>
      <c r="AJ63" s="74">
        <f>IFERROR(AI63/(AG63+AH63),0)</f>
        <v>0</v>
      </c>
      <c r="AK63" s="181">
        <f>SUM(AK64:AK68)</f>
        <v>0</v>
      </c>
      <c r="AL63" s="182">
        <f>IFERROR(AK63/(AG63+AH63),0)</f>
        <v>0</v>
      </c>
      <c r="AM63" s="121">
        <f>SUM(AM64:AM68)</f>
        <v>0</v>
      </c>
      <c r="AN63" s="74">
        <f>SUM(AN64:AN68)</f>
        <v>0</v>
      </c>
      <c r="AO63" s="74">
        <f>SUM(AO64:AO67)</f>
        <v>0</v>
      </c>
      <c r="AP63" s="74">
        <f>IFERROR(AO63/(AM63+AN63),0)</f>
        <v>0</v>
      </c>
      <c r="AQ63" s="181">
        <f>SUM(AQ64:AQ68)</f>
        <v>0</v>
      </c>
      <c r="AR63" s="182">
        <f t="shared" si="1"/>
        <v>0</v>
      </c>
      <c r="AS63" s="121">
        <f>SUM(AS64:AS68)</f>
        <v>0</v>
      </c>
      <c r="AT63" s="74">
        <f>SUM(AT64:AT68)</f>
        <v>0</v>
      </c>
      <c r="AU63" s="74">
        <f>SUM(AU64:AU67)</f>
        <v>0</v>
      </c>
      <c r="AV63" s="74">
        <f>IFERROR(AU63/(AS63+AT63),0)</f>
        <v>0</v>
      </c>
      <c r="AW63" s="181">
        <f>SUM(AW64:AW68)</f>
        <v>0</v>
      </c>
      <c r="AX63" s="182">
        <f>IFERROR(AW63/(AS63+AT63),0)</f>
        <v>0</v>
      </c>
      <c r="AY63" s="121">
        <f>SUM(AY64:AY68)</f>
        <v>0</v>
      </c>
      <c r="AZ63" s="74">
        <f>SUM(AZ64:AZ68)</f>
        <v>0</v>
      </c>
      <c r="BA63" s="74">
        <f>SUM(BA64:BA67)</f>
        <v>0</v>
      </c>
      <c r="BB63" s="74">
        <f>IFERROR(BA63/(AY63+AZ63),0)</f>
        <v>0</v>
      </c>
      <c r="BC63" s="181">
        <f>SUM(BC64:BC68)</f>
        <v>0</v>
      </c>
      <c r="BD63" s="182">
        <f>IFERROR(BC63/(AY63+AZ63),0)</f>
        <v>0</v>
      </c>
      <c r="BE63" s="121">
        <f>SUM(BE64:BE68)</f>
        <v>0</v>
      </c>
      <c r="BF63" s="74">
        <f>SUM(BF64:BF68)</f>
        <v>0</v>
      </c>
      <c r="BG63" s="74">
        <f>SUM(BG64:BG67)</f>
        <v>0</v>
      </c>
      <c r="BH63" s="74">
        <f>IFERROR(BG63/(BE63+BF63),0)</f>
        <v>0</v>
      </c>
      <c r="BI63" s="181">
        <f>SUM(BI64:BI68)</f>
        <v>0</v>
      </c>
      <c r="BJ63" s="182">
        <f>IFERROR(BI63/(BE63+BF63),0)</f>
        <v>0</v>
      </c>
      <c r="BK63" s="121">
        <f>SUM(BK64:BK68)</f>
        <v>5</v>
      </c>
      <c r="BL63" s="74">
        <f>SUM(BL64:BL68)</f>
        <v>0</v>
      </c>
      <c r="BM63" s="74">
        <f>SUM(BM64:BM67)</f>
        <v>8016742</v>
      </c>
      <c r="BN63" s="74">
        <f>IFERROR(BM63/(BK63+BL63),0)</f>
        <v>1603348.4</v>
      </c>
      <c r="BO63" s="181">
        <f>SUM(BO64:BO68)</f>
        <v>11531.76</v>
      </c>
      <c r="BP63" s="182">
        <f>IFERROR(BO63/(BK63+BL63),0)</f>
        <v>2306.3519999999999</v>
      </c>
    </row>
    <row r="64" spans="1:68" ht="19.5" customHeight="1" outlineLevel="1" x14ac:dyDescent="0.3">
      <c r="A64" s="154"/>
      <c r="B64" s="139" t="str" cm="1">
        <f t="array" ref="B64:B68">$B$10:$B$14</f>
        <v>RESIDENTIAL</v>
      </c>
      <c r="C64" s="39"/>
      <c r="D64" s="10"/>
      <c r="E64" s="10"/>
      <c r="F64" s="10">
        <f>IFERROR(E64/(C64+D64),0)</f>
        <v>0</v>
      </c>
      <c r="G64" s="183"/>
      <c r="H64" s="184">
        <f>IFERROR(G64/(C64+D64),0)</f>
        <v>0</v>
      </c>
      <c r="I64" s="39"/>
      <c r="J64" s="10"/>
      <c r="K64" s="10"/>
      <c r="L64" s="10">
        <f>IFERROR(K64/(I64+J64),0)</f>
        <v>0</v>
      </c>
      <c r="M64" s="30"/>
      <c r="N64" s="83">
        <f>IFERROR(M64/(I64+J64),0)</f>
        <v>0</v>
      </c>
      <c r="O64" s="39"/>
      <c r="P64" s="10"/>
      <c r="Q64" s="10"/>
      <c r="R64" s="10"/>
      <c r="S64" s="183"/>
      <c r="T64" s="184"/>
      <c r="U64" s="39"/>
      <c r="V64" s="10"/>
      <c r="W64" s="10"/>
      <c r="X64" s="10">
        <f>IFERROR(W64/(U64+V64),0)</f>
        <v>0</v>
      </c>
      <c r="Y64" s="183"/>
      <c r="Z64" s="184">
        <f>IFERROR(Y64/(U64+V64),0)</f>
        <v>0</v>
      </c>
      <c r="AA64" s="39"/>
      <c r="AB64" s="10"/>
      <c r="AC64" s="10"/>
      <c r="AD64" s="10">
        <f>IFERROR(AC64/(AA64+AB64),0)</f>
        <v>0</v>
      </c>
      <c r="AE64" s="183"/>
      <c r="AF64" s="184">
        <f>IFERROR(AE64/(AA64+AB64),0)</f>
        <v>0</v>
      </c>
      <c r="AG64" s="39"/>
      <c r="AH64" s="10"/>
      <c r="AI64" s="10"/>
      <c r="AJ64" s="10">
        <f>IFERROR(AI64/(AG64+AH64),0)</f>
        <v>0</v>
      </c>
      <c r="AK64" s="183"/>
      <c r="AL64" s="184">
        <f>IFERROR(AK64/(AG64+AH64),0)</f>
        <v>0</v>
      </c>
      <c r="AM64" s="39"/>
      <c r="AN64" s="10"/>
      <c r="AO64" s="10"/>
      <c r="AP64" s="10">
        <f>IFERROR(AO64/(AM64+AN64),0)</f>
        <v>0</v>
      </c>
      <c r="AQ64" s="183"/>
      <c r="AR64" s="184">
        <f t="shared" si="1"/>
        <v>0</v>
      </c>
      <c r="AS64" s="39"/>
      <c r="AT64" s="10"/>
      <c r="AU64" s="10"/>
      <c r="AV64" s="10">
        <f>IFERROR(AU64/(AS64+AT64),0)</f>
        <v>0</v>
      </c>
      <c r="AW64" s="183"/>
      <c r="AX64" s="184">
        <f>IFERROR(AW64/(AS64+AT64),0)</f>
        <v>0</v>
      </c>
      <c r="AY64" s="39"/>
      <c r="AZ64" s="10"/>
      <c r="BA64" s="10"/>
      <c r="BB64" s="10">
        <f>IFERROR(BA64/(AY64+AZ64),0)</f>
        <v>0</v>
      </c>
      <c r="BC64" s="183"/>
      <c r="BD64" s="184">
        <f>IFERROR(BC64/(AY64+AZ64),0)</f>
        <v>0</v>
      </c>
      <c r="BE64" s="39"/>
      <c r="BF64" s="10"/>
      <c r="BG64" s="10"/>
      <c r="BH64" s="10">
        <f>IFERROR(BG64/(BE64+BF64),0)</f>
        <v>0</v>
      </c>
      <c r="BI64" s="183"/>
      <c r="BJ64" s="184">
        <f>IFERROR(BI64/(BE64+BF64),0)</f>
        <v>0</v>
      </c>
      <c r="BK64" s="39" cm="1">
        <f t="array" ref="BK64">SUM(_xlfn._xlws.FILTER($C64:$BJ64,$C$8:$BJ$8=BK$8))</f>
        <v>0</v>
      </c>
      <c r="BL64" s="39" cm="1">
        <f t="array" ref="BL64">SUM(_xlfn._xlws.FILTER($C64:$BJ64,$C$8:$BJ$8=BL$8))</f>
        <v>0</v>
      </c>
      <c r="BM64" s="39" cm="1">
        <f t="array" ref="BM64">SUM(_xlfn._xlws.FILTER($C64:$BJ64,$C$8:$BJ$8=BM$8))</f>
        <v>0</v>
      </c>
      <c r="BN64" s="10">
        <f>IFERROR(BM64/(BK64+BL64),0)</f>
        <v>0</v>
      </c>
      <c r="BO64" s="196" cm="1">
        <f t="array" ref="BO64">SUM(_xlfn._xlws.FILTER($C64:$BJ64,$C$8:$BJ$8=BO$8))</f>
        <v>0</v>
      </c>
      <c r="BP64" s="184">
        <f>IFERROR(BO64/(BK64+BL64),0)</f>
        <v>0</v>
      </c>
    </row>
    <row r="65" spans="1:68" ht="19.5" customHeight="1" outlineLevel="1" x14ac:dyDescent="0.3">
      <c r="A65" s="154"/>
      <c r="B65" s="139" t="str">
        <v>COMMERCIAL</v>
      </c>
      <c r="C65" s="39"/>
      <c r="D65" s="10"/>
      <c r="E65" s="10"/>
      <c r="F65" s="10">
        <f t="shared" ref="F65:F68" si="175">IFERROR(E65/(C65+D65),0)</f>
        <v>0</v>
      </c>
      <c r="G65" s="183"/>
      <c r="H65" s="184">
        <f>IFERROR(#REF!/(C65+D65),0)</f>
        <v>0</v>
      </c>
      <c r="I65" s="39"/>
      <c r="J65" s="10"/>
      <c r="K65" s="10"/>
      <c r="L65" s="10">
        <f t="shared" ref="L65:L67" si="176">IFERROR(K65/(I65+J65),0)</f>
        <v>0</v>
      </c>
      <c r="M65" s="30"/>
      <c r="N65" s="83">
        <f t="shared" ref="N65:N68" si="177">IFERROR(M65/(I65+J65),0)</f>
        <v>0</v>
      </c>
      <c r="O65" s="39"/>
      <c r="P65" s="10"/>
      <c r="Q65" s="10"/>
      <c r="R65" s="10"/>
      <c r="S65" s="183"/>
      <c r="T65" s="184"/>
      <c r="U65" s="39"/>
      <c r="V65" s="10"/>
      <c r="W65" s="10"/>
      <c r="X65" s="10">
        <f t="shared" ref="X65:X67" si="178">IFERROR(W65/(U65+V65),0)</f>
        <v>0</v>
      </c>
      <c r="Y65" s="183"/>
      <c r="Z65" s="184">
        <f t="shared" ref="Z65:Z68" si="179">IFERROR(Y65/(U65+V65),0)</f>
        <v>0</v>
      </c>
      <c r="AA65" s="39"/>
      <c r="AB65" s="10"/>
      <c r="AC65" s="10"/>
      <c r="AD65" s="10">
        <f t="shared" ref="AD65:AD67" si="180">IFERROR(AC65/(AA65+AB65),0)</f>
        <v>0</v>
      </c>
      <c r="AE65" s="183"/>
      <c r="AF65" s="184">
        <f t="shared" ref="AF65:AF68" si="181">IFERROR(AE65/(AA65+AB65),0)</f>
        <v>0</v>
      </c>
      <c r="AG65" s="39"/>
      <c r="AH65" s="10"/>
      <c r="AI65" s="10"/>
      <c r="AJ65" s="10">
        <f t="shared" ref="AJ65:AJ67" si="182">IFERROR(AI65/(AG65+AH65),0)</f>
        <v>0</v>
      </c>
      <c r="AK65" s="183"/>
      <c r="AL65" s="184">
        <f t="shared" ref="AL65:AL68" si="183">IFERROR(AK65/(AG65+AH65),0)</f>
        <v>0</v>
      </c>
      <c r="AM65" s="39"/>
      <c r="AN65" s="10"/>
      <c r="AO65" s="10"/>
      <c r="AP65" s="10">
        <f t="shared" ref="AP65:AP67" si="184">IFERROR(AO65/(AM65+AN65),0)</f>
        <v>0</v>
      </c>
      <c r="AQ65" s="183"/>
      <c r="AR65" s="184">
        <f t="shared" si="1"/>
        <v>0</v>
      </c>
      <c r="AS65" s="39"/>
      <c r="AT65" s="10"/>
      <c r="AU65" s="10"/>
      <c r="AV65" s="10">
        <f t="shared" ref="AV65:AV67" si="185">IFERROR(AU65/(AS65+AT65),0)</f>
        <v>0</v>
      </c>
      <c r="AW65" s="183"/>
      <c r="AX65" s="184">
        <f t="shared" ref="AX65:AX68" si="186">IFERROR(AW65/(AS65+AT65),0)</f>
        <v>0</v>
      </c>
      <c r="AY65" s="39"/>
      <c r="AZ65" s="10"/>
      <c r="BA65" s="10"/>
      <c r="BB65" s="10">
        <f t="shared" ref="BB65:BB67" si="187">IFERROR(BA65/(AY65+AZ65),0)</f>
        <v>0</v>
      </c>
      <c r="BC65" s="183"/>
      <c r="BD65" s="184">
        <f t="shared" ref="BD65:BD68" si="188">IFERROR(BC65/(AY65+AZ65),0)</f>
        <v>0</v>
      </c>
      <c r="BE65" s="39"/>
      <c r="BF65" s="10"/>
      <c r="BG65" s="10"/>
      <c r="BH65" s="10">
        <f t="shared" ref="BH65:BH67" si="189">IFERROR(BG65/(BE65+BF65),0)</f>
        <v>0</v>
      </c>
      <c r="BI65" s="183"/>
      <c r="BJ65" s="184">
        <f t="shared" ref="BJ65:BJ68" si="190">IFERROR(BI65/(BE65+BF65),0)</f>
        <v>0</v>
      </c>
      <c r="BK65" s="39" cm="1">
        <f t="array" ref="BK65">SUM(_xlfn._xlws.FILTER($C65:$BJ65,$C$8:$BJ$8=BK$8))</f>
        <v>0</v>
      </c>
      <c r="BL65" s="39" cm="1">
        <f t="array" ref="BL65">SUM(_xlfn._xlws.FILTER($C65:$BJ65,$C$8:$BJ$8=BL$8))</f>
        <v>0</v>
      </c>
      <c r="BM65" s="39" cm="1">
        <f t="array" ref="BM65">SUM(_xlfn._xlws.FILTER($C65:$BJ65,$C$8:$BJ$8=BM$8))</f>
        <v>0</v>
      </c>
      <c r="BN65" s="10">
        <f t="shared" ref="BN65:BN67" si="191">IFERROR(BM65/(BK65+BL65),0)</f>
        <v>0</v>
      </c>
      <c r="BO65" s="196" cm="1">
        <f t="array" ref="BO65">SUM(_xlfn._xlws.FILTER($C65:$BJ65,$C$8:$BJ$8=BO$8))</f>
        <v>0</v>
      </c>
      <c r="BP65" s="184">
        <f t="shared" ref="BP65:BP68" si="192">IFERROR(BO65/(BK65+BL65),0)</f>
        <v>0</v>
      </c>
    </row>
    <row r="66" spans="1:68" ht="19.5" customHeight="1" outlineLevel="1" x14ac:dyDescent="0.3">
      <c r="A66" s="154"/>
      <c r="B66" s="139" t="str">
        <v>CNG</v>
      </c>
      <c r="C66" s="39">
        <v>1</v>
      </c>
      <c r="D66" s="10"/>
      <c r="E66" s="10">
        <v>116758</v>
      </c>
      <c r="F66" s="10">
        <f t="shared" si="175"/>
        <v>116758</v>
      </c>
      <c r="G66" s="186">
        <v>124.74</v>
      </c>
      <c r="H66" s="184">
        <f>IFERROR(G65/(C66+D66),0)</f>
        <v>0</v>
      </c>
      <c r="I66" s="39"/>
      <c r="J66" s="10"/>
      <c r="K66" s="10"/>
      <c r="L66" s="10">
        <f t="shared" si="176"/>
        <v>0</v>
      </c>
      <c r="M66" s="30"/>
      <c r="N66" s="83">
        <f t="shared" si="177"/>
        <v>0</v>
      </c>
      <c r="O66" s="39"/>
      <c r="P66" s="10"/>
      <c r="Q66" s="10"/>
      <c r="R66" s="10"/>
      <c r="S66" s="183"/>
      <c r="T66" s="184"/>
      <c r="U66" s="39"/>
      <c r="V66" s="10"/>
      <c r="W66" s="10"/>
      <c r="X66" s="10">
        <f t="shared" si="178"/>
        <v>0</v>
      </c>
      <c r="Y66" s="183"/>
      <c r="Z66" s="184">
        <f t="shared" si="179"/>
        <v>0</v>
      </c>
      <c r="AA66" s="39"/>
      <c r="AB66" s="10"/>
      <c r="AC66" s="10"/>
      <c r="AD66" s="10">
        <f t="shared" si="180"/>
        <v>0</v>
      </c>
      <c r="AE66" s="183"/>
      <c r="AF66" s="184">
        <f t="shared" si="181"/>
        <v>0</v>
      </c>
      <c r="AG66" s="39"/>
      <c r="AH66" s="10"/>
      <c r="AI66" s="10"/>
      <c r="AJ66" s="10">
        <f t="shared" si="182"/>
        <v>0</v>
      </c>
      <c r="AK66" s="183"/>
      <c r="AL66" s="184">
        <f t="shared" si="183"/>
        <v>0</v>
      </c>
      <c r="AM66" s="39"/>
      <c r="AN66" s="10"/>
      <c r="AO66" s="10"/>
      <c r="AP66" s="10">
        <f t="shared" si="184"/>
        <v>0</v>
      </c>
      <c r="AQ66" s="183"/>
      <c r="AR66" s="184">
        <f t="shared" si="1"/>
        <v>0</v>
      </c>
      <c r="AS66" s="39"/>
      <c r="AT66" s="10"/>
      <c r="AU66" s="10"/>
      <c r="AV66" s="10">
        <f t="shared" si="185"/>
        <v>0</v>
      </c>
      <c r="AW66" s="183"/>
      <c r="AX66" s="184">
        <f t="shared" si="186"/>
        <v>0</v>
      </c>
      <c r="AY66" s="39"/>
      <c r="AZ66" s="10"/>
      <c r="BA66" s="10"/>
      <c r="BB66" s="10">
        <f t="shared" si="187"/>
        <v>0</v>
      </c>
      <c r="BC66" s="183"/>
      <c r="BD66" s="184">
        <f t="shared" si="188"/>
        <v>0</v>
      </c>
      <c r="BE66" s="39"/>
      <c r="BF66" s="10"/>
      <c r="BG66" s="10"/>
      <c r="BH66" s="10">
        <f t="shared" si="189"/>
        <v>0</v>
      </c>
      <c r="BI66" s="183"/>
      <c r="BJ66" s="184">
        <f t="shared" si="190"/>
        <v>0</v>
      </c>
      <c r="BK66" s="39" cm="1">
        <f t="array" ref="BK66">SUM(_xlfn._xlws.FILTER($C66:$BJ66,$C$8:$BJ$8=BK$8))</f>
        <v>1</v>
      </c>
      <c r="BL66" s="39" cm="1">
        <f t="array" ref="BL66">SUM(_xlfn._xlws.FILTER($C66:$BJ66,$C$8:$BJ$8=BL$8))</f>
        <v>0</v>
      </c>
      <c r="BM66" s="39" cm="1">
        <f t="array" ref="BM66">SUM(_xlfn._xlws.FILTER($C66:$BJ66,$C$8:$BJ$8=BM$8))</f>
        <v>116758</v>
      </c>
      <c r="BN66" s="10">
        <f t="shared" si="191"/>
        <v>116758</v>
      </c>
      <c r="BO66" s="196" cm="1">
        <f t="array" ref="BO66">SUM(_xlfn._xlws.FILTER($C66:$BJ66,$C$8:$BJ$8=BO$8))</f>
        <v>124.74</v>
      </c>
      <c r="BP66" s="184">
        <f t="shared" si="192"/>
        <v>124.74</v>
      </c>
    </row>
    <row r="67" spans="1:68" ht="19.5" customHeight="1" outlineLevel="1" x14ac:dyDescent="0.3">
      <c r="A67" s="154"/>
      <c r="B67" s="139" t="str">
        <v>INDUSTRIAL</v>
      </c>
      <c r="C67" s="39"/>
      <c r="D67" s="10"/>
      <c r="E67" s="10"/>
      <c r="F67" s="10">
        <f t="shared" si="175"/>
        <v>0</v>
      </c>
      <c r="G67" s="187"/>
      <c r="H67" s="184">
        <f>IFERROR(#REF!/(C67+D67),0)</f>
        <v>0</v>
      </c>
      <c r="I67" s="39"/>
      <c r="J67" s="10"/>
      <c r="K67" s="10"/>
      <c r="L67" s="10">
        <f t="shared" si="176"/>
        <v>0</v>
      </c>
      <c r="M67" s="30"/>
      <c r="N67" s="83">
        <f t="shared" si="177"/>
        <v>0</v>
      </c>
      <c r="O67" s="39">
        <v>4</v>
      </c>
      <c r="P67" s="10"/>
      <c r="Q67" s="10">
        <v>7899984</v>
      </c>
      <c r="R67" s="10">
        <v>1974996</v>
      </c>
      <c r="S67" s="183">
        <v>11407.02</v>
      </c>
      <c r="T67" s="184">
        <v>2851.7550000000001</v>
      </c>
      <c r="U67" s="39"/>
      <c r="V67" s="10"/>
      <c r="W67" s="10"/>
      <c r="X67" s="10">
        <f t="shared" si="178"/>
        <v>0</v>
      </c>
      <c r="Y67" s="183"/>
      <c r="Z67" s="184">
        <f t="shared" si="179"/>
        <v>0</v>
      </c>
      <c r="AA67" s="39"/>
      <c r="AB67" s="10"/>
      <c r="AC67" s="10"/>
      <c r="AD67" s="10">
        <f t="shared" si="180"/>
        <v>0</v>
      </c>
      <c r="AE67" s="183"/>
      <c r="AF67" s="184">
        <f t="shared" si="181"/>
        <v>0</v>
      </c>
      <c r="AG67" s="39"/>
      <c r="AH67" s="10"/>
      <c r="AI67" s="10"/>
      <c r="AJ67" s="10">
        <f t="shared" si="182"/>
        <v>0</v>
      </c>
      <c r="AK67" s="183"/>
      <c r="AL67" s="184">
        <f t="shared" si="183"/>
        <v>0</v>
      </c>
      <c r="AM67" s="39"/>
      <c r="AN67" s="10"/>
      <c r="AO67" s="10"/>
      <c r="AP67" s="10">
        <f t="shared" si="184"/>
        <v>0</v>
      </c>
      <c r="AQ67" s="183"/>
      <c r="AR67" s="184">
        <f t="shared" si="1"/>
        <v>0</v>
      </c>
      <c r="AS67" s="39"/>
      <c r="AT67" s="10"/>
      <c r="AU67" s="10"/>
      <c r="AV67" s="10">
        <f t="shared" si="185"/>
        <v>0</v>
      </c>
      <c r="AW67" s="183"/>
      <c r="AX67" s="184">
        <f t="shared" si="186"/>
        <v>0</v>
      </c>
      <c r="AY67" s="39"/>
      <c r="AZ67" s="10"/>
      <c r="BA67" s="10"/>
      <c r="BB67" s="10">
        <f t="shared" si="187"/>
        <v>0</v>
      </c>
      <c r="BC67" s="183"/>
      <c r="BD67" s="184">
        <f t="shared" si="188"/>
        <v>0</v>
      </c>
      <c r="BE67" s="39"/>
      <c r="BF67" s="10"/>
      <c r="BG67" s="10"/>
      <c r="BH67" s="10">
        <f t="shared" si="189"/>
        <v>0</v>
      </c>
      <c r="BI67" s="183"/>
      <c r="BJ67" s="184">
        <f t="shared" si="190"/>
        <v>0</v>
      </c>
      <c r="BK67" s="39" cm="1">
        <f t="array" ref="BK67">SUM(_xlfn._xlws.FILTER($C67:$BJ67,$C$8:$BJ$8=BK$8))</f>
        <v>4</v>
      </c>
      <c r="BL67" s="39" cm="1">
        <f t="array" ref="BL67">SUM(_xlfn._xlws.FILTER($C67:$BJ67,$C$8:$BJ$8=BL$8))</f>
        <v>0</v>
      </c>
      <c r="BM67" s="39" cm="1">
        <f t="array" ref="BM67">SUM(_xlfn._xlws.FILTER($C67:$BJ67,$C$8:$BJ$8=BM$8))</f>
        <v>7899984</v>
      </c>
      <c r="BN67" s="10">
        <f t="shared" si="191"/>
        <v>1974996</v>
      </c>
      <c r="BO67" s="196" cm="1">
        <f t="array" ref="BO67">SUM(_xlfn._xlws.FILTER($C67:$BJ67,$C$8:$BJ$8=BO$8))</f>
        <v>11407.02</v>
      </c>
      <c r="BP67" s="184">
        <f t="shared" si="192"/>
        <v>2851.7550000000001</v>
      </c>
    </row>
    <row r="68" spans="1:68" ht="19.5" customHeight="1" outlineLevel="1" thickBot="1" x14ac:dyDescent="0.35">
      <c r="A68" s="155"/>
      <c r="B68" s="139" t="str">
        <v>AIRCONDITIONING/COGENERATION</v>
      </c>
      <c r="C68" s="147"/>
      <c r="D68" s="148"/>
      <c r="E68" s="157"/>
      <c r="F68" s="10">
        <f t="shared" si="175"/>
        <v>0</v>
      </c>
      <c r="G68" s="185"/>
      <c r="H68" s="184">
        <f t="shared" ref="H68" si="193">IFERROR(G68/(C68+D68),0)</f>
        <v>0</v>
      </c>
      <c r="I68" s="147"/>
      <c r="J68" s="148"/>
      <c r="K68" s="157"/>
      <c r="L68" s="10">
        <f>IFERROR(K68/(I68+J68),0)</f>
        <v>0</v>
      </c>
      <c r="M68" s="30"/>
      <c r="N68" s="83">
        <f t="shared" si="177"/>
        <v>0</v>
      </c>
      <c r="O68" s="147"/>
      <c r="P68" s="148"/>
      <c r="Q68" s="157"/>
      <c r="R68" s="10"/>
      <c r="S68" s="183"/>
      <c r="T68" s="184"/>
      <c r="U68" s="147"/>
      <c r="V68" s="148"/>
      <c r="W68" s="157"/>
      <c r="X68" s="10">
        <f>IFERROR(W68/(U68+V68),0)</f>
        <v>0</v>
      </c>
      <c r="Y68" s="183"/>
      <c r="Z68" s="184">
        <f t="shared" si="179"/>
        <v>0</v>
      </c>
      <c r="AA68" s="147"/>
      <c r="AB68" s="148"/>
      <c r="AC68" s="157"/>
      <c r="AD68" s="10">
        <f>IFERROR(AC68/(AA68+AB68),0)</f>
        <v>0</v>
      </c>
      <c r="AE68" s="183"/>
      <c r="AF68" s="184">
        <f t="shared" si="181"/>
        <v>0</v>
      </c>
      <c r="AG68" s="147"/>
      <c r="AH68" s="148"/>
      <c r="AI68" s="157"/>
      <c r="AJ68" s="10">
        <f>IFERROR(AI68/(AG68+AH68),0)</f>
        <v>0</v>
      </c>
      <c r="AK68" s="183"/>
      <c r="AL68" s="184">
        <f t="shared" si="183"/>
        <v>0</v>
      </c>
      <c r="AM68" s="147"/>
      <c r="AN68" s="148"/>
      <c r="AO68" s="157"/>
      <c r="AP68" s="10">
        <f>IFERROR(AO68/(AM68+AN68),0)</f>
        <v>0</v>
      </c>
      <c r="AQ68" s="183"/>
      <c r="AR68" s="184">
        <f t="shared" si="1"/>
        <v>0</v>
      </c>
      <c r="AS68" s="147"/>
      <c r="AT68" s="148"/>
      <c r="AU68" s="157"/>
      <c r="AV68" s="10">
        <f>IFERROR(AU68/(AS68+AT68),0)</f>
        <v>0</v>
      </c>
      <c r="AW68" s="183"/>
      <c r="AX68" s="184">
        <f t="shared" si="186"/>
        <v>0</v>
      </c>
      <c r="AY68" s="147"/>
      <c r="AZ68" s="148"/>
      <c r="BA68" s="157"/>
      <c r="BB68" s="10">
        <f>IFERROR(BA68/(AY68+AZ68),0)</f>
        <v>0</v>
      </c>
      <c r="BC68" s="183"/>
      <c r="BD68" s="184">
        <f t="shared" si="188"/>
        <v>0</v>
      </c>
      <c r="BE68" s="147"/>
      <c r="BF68" s="148"/>
      <c r="BG68" s="157"/>
      <c r="BH68" s="10">
        <f>IFERROR(BG68/(BE68+BF68),0)</f>
        <v>0</v>
      </c>
      <c r="BI68" s="183"/>
      <c r="BJ68" s="184">
        <f t="shared" si="190"/>
        <v>0</v>
      </c>
      <c r="BK68" s="39" cm="1">
        <f t="array" ref="BK68">SUM(_xlfn._xlws.FILTER($C68:$BJ68,$C$8:$BJ$8=BK$8))</f>
        <v>0</v>
      </c>
      <c r="BL68" s="39" cm="1">
        <f t="array" ref="BL68">SUM(_xlfn._xlws.FILTER($C68:$BJ68,$C$8:$BJ$8=BL$8))</f>
        <v>0</v>
      </c>
      <c r="BM68" s="39" cm="1">
        <f t="array" ref="BM68">SUM(_xlfn._xlws.FILTER($C68:$BJ68,$C$8:$BJ$8=BM$8))</f>
        <v>0</v>
      </c>
      <c r="BN68" s="10">
        <f>IFERROR(BM68/(BK68+BL68),0)</f>
        <v>0</v>
      </c>
      <c r="BO68" s="196" cm="1">
        <f t="array" ref="BO68">SUM(_xlfn._xlws.FILTER($C68:$BJ68,$C$8:$BJ$8=BO$8))</f>
        <v>0</v>
      </c>
      <c r="BP68" s="184">
        <f t="shared" si="192"/>
        <v>0</v>
      </c>
    </row>
    <row r="69" spans="1:68" ht="18" outlineLevel="1" x14ac:dyDescent="0.3">
      <c r="A69" s="153">
        <v>11</v>
      </c>
      <c r="B69" s="168" t="s">
        <v>96</v>
      </c>
      <c r="C69" s="121">
        <f>SUM(C70:C74)</f>
        <v>13844</v>
      </c>
      <c r="D69" s="74">
        <f>SUM(D70:D74)</f>
        <v>0</v>
      </c>
      <c r="E69" s="74">
        <f>SUM(E70:E73)</f>
        <v>43128349</v>
      </c>
      <c r="F69" s="74">
        <f>IFERROR(E69/(C69+D69),0)</f>
        <v>3115.3098093036697</v>
      </c>
      <c r="G69" s="181">
        <f>SUM(G70:G74)</f>
        <v>395965.47</v>
      </c>
      <c r="H69" s="182">
        <f>IFERROR(G69/(C69+D69),0)</f>
        <v>28.60195535972262</v>
      </c>
      <c r="I69" s="121">
        <f>SUM(I70:I74)</f>
        <v>8219</v>
      </c>
      <c r="J69" s="74">
        <f>SUM(J70:J74)</f>
        <v>0</v>
      </c>
      <c r="K69" s="74">
        <f>SUM(K70:K73)</f>
        <v>25383716</v>
      </c>
      <c r="L69" s="74">
        <f>IFERROR(K69/(I69+J69),0)</f>
        <v>3088.4190290789634</v>
      </c>
      <c r="M69" s="82">
        <f>SUM(M70:M74)</f>
        <v>252312.46</v>
      </c>
      <c r="N69" s="37">
        <f>IFERROR(M69/(I69+J69),0)</f>
        <v>30.69868110475727</v>
      </c>
      <c r="O69" s="121">
        <f>SUM(O70:O74)</f>
        <v>12871</v>
      </c>
      <c r="P69" s="74">
        <f>SUM(P70:P74)</f>
        <v>0</v>
      </c>
      <c r="Q69" s="74">
        <f>SUM(Q70:Q74)</f>
        <v>50230188</v>
      </c>
      <c r="R69" s="74">
        <f>IFERROR(Q69/(O69+P69),0)</f>
        <v>3902.5862792323828</v>
      </c>
      <c r="S69" s="181">
        <f>SUM(S70:S74)</f>
        <v>619901.75</v>
      </c>
      <c r="T69" s="182">
        <f>IFERROR(S69/(O69+P69),0)</f>
        <v>48.162671898065419</v>
      </c>
      <c r="U69" s="121">
        <f>SUM(U70:U74)</f>
        <v>127</v>
      </c>
      <c r="V69" s="74">
        <f>SUM(V70:V74)</f>
        <v>0</v>
      </c>
      <c r="W69" s="74">
        <f>SUM(W70:W73)</f>
        <v>10223552</v>
      </c>
      <c r="X69" s="74">
        <f>IFERROR(W69/(U69+V69),0)</f>
        <v>80500.4094488189</v>
      </c>
      <c r="Y69" s="181">
        <f>SUM(Y70:Y74)</f>
        <v>33964.230000000003</v>
      </c>
      <c r="Z69" s="182">
        <f>IFERROR(Y69/(U69+V69),0)</f>
        <v>267.4348818897638</v>
      </c>
      <c r="AA69" s="121">
        <f>SUM(AA70:AA74)</f>
        <v>397</v>
      </c>
      <c r="AB69" s="74">
        <f>SUM(AB70:AB74)</f>
        <v>0</v>
      </c>
      <c r="AC69" s="74">
        <f>SUM(AC70:AC73)</f>
        <v>47922428</v>
      </c>
      <c r="AD69" s="74">
        <f>IFERROR(AC69/(AA69+AB69),0)</f>
        <v>120711.40554156172</v>
      </c>
      <c r="AE69" s="181">
        <f>SUM(AE70:AE74)</f>
        <v>95641.51</v>
      </c>
      <c r="AF69" s="182">
        <f>IFERROR(AE69/(AA69+AB69),0)</f>
        <v>240.91060453400502</v>
      </c>
      <c r="AG69" s="121">
        <f>SUM(AG70:AG74)</f>
        <v>95</v>
      </c>
      <c r="AH69" s="74">
        <f>SUM(AH70:AH74)</f>
        <v>0</v>
      </c>
      <c r="AI69" s="74">
        <f>SUM(AI70:AI73)</f>
        <v>45848621</v>
      </c>
      <c r="AJ69" s="74">
        <f>IFERROR(AI69/(AG69+AH69),0)</f>
        <v>482617.06315789477</v>
      </c>
      <c r="AK69" s="181">
        <f>SUM(AK70:AK74)</f>
        <v>84692.73</v>
      </c>
      <c r="AL69" s="182">
        <f>IFERROR(AK69/(AG69+AH69),0)</f>
        <v>891.50242105263158</v>
      </c>
      <c r="AM69" s="121">
        <f>SUM(AM70:AM74)</f>
        <v>0</v>
      </c>
      <c r="AN69" s="74">
        <f>SUM(AN70:AN74)</f>
        <v>0</v>
      </c>
      <c r="AO69" s="74">
        <f>SUM(AO70:AO73)</f>
        <v>0</v>
      </c>
      <c r="AP69" s="74">
        <f>IFERROR(AO69/(AM69+AN69),0)</f>
        <v>0</v>
      </c>
      <c r="AQ69" s="181">
        <f>SUM(AQ70:AQ74)</f>
        <v>0</v>
      </c>
      <c r="AR69" s="182">
        <f t="shared" si="1"/>
        <v>0</v>
      </c>
      <c r="AS69" s="121">
        <f>SUM(AS70:AS74)</f>
        <v>0</v>
      </c>
      <c r="AT69" s="74">
        <f>SUM(AT70:AT74)</f>
        <v>0</v>
      </c>
      <c r="AU69" s="74">
        <f>SUM(AU70:AU73)</f>
        <v>0</v>
      </c>
      <c r="AV69" s="74">
        <f>IFERROR(AU69/(AS69+AT69),0)</f>
        <v>0</v>
      </c>
      <c r="AW69" s="181">
        <f>SUM(AW70:AW74)</f>
        <v>0</v>
      </c>
      <c r="AX69" s="182">
        <f>IFERROR(AW69/(AS69+AT69),0)</f>
        <v>0</v>
      </c>
      <c r="AY69" s="121">
        <f>SUM(AY70:AY74)</f>
        <v>0</v>
      </c>
      <c r="AZ69" s="74">
        <f>SUM(AZ70:AZ74)</f>
        <v>0</v>
      </c>
      <c r="BA69" s="74">
        <f>SUM(BA70:BA73)</f>
        <v>0</v>
      </c>
      <c r="BB69" s="74">
        <f>IFERROR(BA69/(AY69+AZ69),0)</f>
        <v>0</v>
      </c>
      <c r="BC69" s="181">
        <f>SUM(BC70:BC74)</f>
        <v>0</v>
      </c>
      <c r="BD69" s="182">
        <f>IFERROR(BC69/(AY69+AZ69),0)</f>
        <v>0</v>
      </c>
      <c r="BE69" s="121">
        <f>SUM(BE70:BE74)</f>
        <v>0</v>
      </c>
      <c r="BF69" s="74">
        <f>SUM(BF70:BF74)</f>
        <v>0</v>
      </c>
      <c r="BG69" s="74">
        <f>SUM(BG70:BG73)</f>
        <v>0</v>
      </c>
      <c r="BH69" s="74">
        <f>IFERROR(BG69/(BE69+BF69),0)</f>
        <v>0</v>
      </c>
      <c r="BI69" s="181">
        <f>SUM(BI70:BI74)</f>
        <v>0</v>
      </c>
      <c r="BJ69" s="182">
        <f>IFERROR(BI69/(BE69+BF69),0)</f>
        <v>0</v>
      </c>
      <c r="BK69" s="121">
        <f>SUM(BK70:BK74)</f>
        <v>35553</v>
      </c>
      <c r="BL69" s="74">
        <f>SUM(BL70:BL74)</f>
        <v>0</v>
      </c>
      <c r="BM69" s="74">
        <f>SUM(BM70:BM73)</f>
        <v>222648139</v>
      </c>
      <c r="BN69" s="74">
        <f>IFERROR(BM69/(BK69+BL69),0)</f>
        <v>6262.4290214609173</v>
      </c>
      <c r="BO69" s="181">
        <f>SUM(BO70:BO74)</f>
        <v>1482478.15</v>
      </c>
      <c r="BP69" s="182">
        <f>IFERROR(BO69/(BK69+BL69),0)</f>
        <v>41.697694990577446</v>
      </c>
    </row>
    <row r="70" spans="1:68" ht="19.5" customHeight="1" outlineLevel="1" x14ac:dyDescent="0.3">
      <c r="A70" s="154"/>
      <c r="B70" s="139" t="str" cm="1">
        <f t="array" ref="B70:B74">$B$10:$B$14</f>
        <v>RESIDENTIAL</v>
      </c>
      <c r="C70" s="39">
        <v>13473</v>
      </c>
      <c r="D70" s="10"/>
      <c r="E70" s="10">
        <v>25053563</v>
      </c>
      <c r="F70" s="10">
        <f>IFERROR(E70/(C70+D70),0)</f>
        <v>1859.5385585986789</v>
      </c>
      <c r="G70" s="183">
        <v>329590.37</v>
      </c>
      <c r="H70" s="184">
        <f>IFERROR(G70/(C70+D70),0)</f>
        <v>24.463027536554591</v>
      </c>
      <c r="I70" s="39">
        <v>7950</v>
      </c>
      <c r="J70" s="10"/>
      <c r="K70" s="10">
        <v>15618356</v>
      </c>
      <c r="L70" s="10">
        <f>IFERROR(K70/(I70+J70),0)</f>
        <v>1964.5730817610063</v>
      </c>
      <c r="M70" s="30">
        <v>211206.8</v>
      </c>
      <c r="N70" s="83">
        <f>IFERROR(M70/(I70+J70),0)</f>
        <v>26.566893081761005</v>
      </c>
      <c r="O70" s="39">
        <v>12373</v>
      </c>
      <c r="P70" s="10"/>
      <c r="Q70" s="10">
        <v>25046931</v>
      </c>
      <c r="R70" s="10">
        <v>2024.32158732724</v>
      </c>
      <c r="S70" s="183">
        <v>454853.93</v>
      </c>
      <c r="T70" s="184">
        <v>36.761814434656102</v>
      </c>
      <c r="U70" s="39">
        <v>116</v>
      </c>
      <c r="V70" s="10"/>
      <c r="W70" s="10">
        <v>195534</v>
      </c>
      <c r="X70" s="10">
        <f>IFERROR(W70/(U70+V70),0)</f>
        <v>1685.6379310344828</v>
      </c>
      <c r="Y70" s="183">
        <v>5167.0200000000004</v>
      </c>
      <c r="Z70" s="184">
        <f>IFERROR(Y70/(U70+V70),0)</f>
        <v>44.543275862068967</v>
      </c>
      <c r="AA70" s="39">
        <v>372</v>
      </c>
      <c r="AB70" s="10"/>
      <c r="AC70" s="10">
        <v>734083</v>
      </c>
      <c r="AD70" s="10">
        <f>IFERROR(AC70/(AA70+AB70),0)</f>
        <v>1973.3413978494623</v>
      </c>
      <c r="AE70" s="183">
        <v>16412.36</v>
      </c>
      <c r="AF70" s="184">
        <f>IFERROR(AE70/(AA70+AB70),0)</f>
        <v>44.119247311827955</v>
      </c>
      <c r="AG70" s="39">
        <v>86</v>
      </c>
      <c r="AH70" s="10"/>
      <c r="AI70" s="10">
        <v>157702</v>
      </c>
      <c r="AJ70" s="10">
        <f>IFERROR(AI70/(AG70+AH70),0)</f>
        <v>1833.7441860465117</v>
      </c>
      <c r="AK70" s="183">
        <v>3045.04</v>
      </c>
      <c r="AL70" s="184">
        <f>IFERROR(AK70/(AG70+AH70),0)</f>
        <v>35.407441860465113</v>
      </c>
      <c r="AM70" s="39"/>
      <c r="AN70" s="10"/>
      <c r="AO70" s="10"/>
      <c r="AP70" s="10">
        <f>IFERROR(AO70/(AM70+AN70),0)</f>
        <v>0</v>
      </c>
      <c r="AQ70" s="183"/>
      <c r="AR70" s="184">
        <f t="shared" si="1"/>
        <v>0</v>
      </c>
      <c r="AS70" s="39"/>
      <c r="AT70" s="10"/>
      <c r="AU70" s="10"/>
      <c r="AV70" s="10">
        <f>IFERROR(AU70/(AS70+AT70),0)</f>
        <v>0</v>
      </c>
      <c r="AW70" s="183"/>
      <c r="AX70" s="184">
        <f>IFERROR(AW70/(AS70+AT70),0)</f>
        <v>0</v>
      </c>
      <c r="AY70" s="39"/>
      <c r="AZ70" s="10"/>
      <c r="BA70" s="10"/>
      <c r="BB70" s="10">
        <f>IFERROR(BA70/(AY70+AZ70),0)</f>
        <v>0</v>
      </c>
      <c r="BC70" s="183"/>
      <c r="BD70" s="184">
        <f>IFERROR(BC70/(AY70+AZ70),0)</f>
        <v>0</v>
      </c>
      <c r="BE70" s="39"/>
      <c r="BF70" s="10"/>
      <c r="BG70" s="10"/>
      <c r="BH70" s="10">
        <f>IFERROR(BG70/(BE70+BF70),0)</f>
        <v>0</v>
      </c>
      <c r="BI70" s="183"/>
      <c r="BJ70" s="184">
        <f>IFERROR(BI70/(BE70+BF70),0)</f>
        <v>0</v>
      </c>
      <c r="BK70" s="39" cm="1">
        <f t="array" ref="BK70">SUM(_xlfn._xlws.FILTER($C70:$BJ70,$C$8:$BJ$8=BK$8))</f>
        <v>34370</v>
      </c>
      <c r="BL70" s="39" cm="1">
        <f t="array" ref="BL70">SUM(_xlfn._xlws.FILTER($C70:$BJ70,$C$8:$BJ$8=BL$8))</f>
        <v>0</v>
      </c>
      <c r="BM70" s="39" cm="1">
        <f t="array" ref="BM70">SUM(_xlfn._xlws.FILTER($C70:$BJ70,$C$8:$BJ$8=BM$8))</f>
        <v>66806169</v>
      </c>
      <c r="BN70" s="10">
        <f>IFERROR(BM70/(BK70+BL70),0)</f>
        <v>1943.7349141693337</v>
      </c>
      <c r="BO70" s="196" cm="1">
        <f t="array" ref="BO70">SUM(_xlfn._xlws.FILTER($C70:$BJ70,$C$8:$BJ$8=BO$8))</f>
        <v>1020275.5199999999</v>
      </c>
      <c r="BP70" s="184">
        <f>IFERROR(BO70/(BK70+BL70),0)</f>
        <v>29.685060226942099</v>
      </c>
    </row>
    <row r="71" spans="1:68" ht="19.5" customHeight="1" outlineLevel="1" x14ac:dyDescent="0.3">
      <c r="A71" s="154"/>
      <c r="B71" s="139" t="str">
        <v>COMMERCIAL</v>
      </c>
      <c r="C71" s="39">
        <v>365</v>
      </c>
      <c r="D71" s="10"/>
      <c r="E71" s="10">
        <v>4648671</v>
      </c>
      <c r="F71" s="10">
        <f t="shared" ref="F71:F74" si="194">IFERROR(E71/(C71+D71),0)</f>
        <v>12736.08493150685</v>
      </c>
      <c r="G71" s="183">
        <v>58139.82</v>
      </c>
      <c r="H71" s="184">
        <f t="shared" ref="H71:H74" si="195">IFERROR(G71/(C71+D71),0)</f>
        <v>159.28717808219179</v>
      </c>
      <c r="I71" s="39">
        <v>262</v>
      </c>
      <c r="J71" s="10"/>
      <c r="K71" s="10">
        <v>2795619</v>
      </c>
      <c r="L71" s="10">
        <f t="shared" ref="L71:L73" si="196">IFERROR(K71/(I71+J71),0)</f>
        <v>10670.301526717558</v>
      </c>
      <c r="M71" s="30">
        <v>35734.28</v>
      </c>
      <c r="N71" s="83">
        <f t="shared" ref="N71:N74" si="197">IFERROR(M71/(I71+J71),0)</f>
        <v>136.39038167938932</v>
      </c>
      <c r="O71" s="39">
        <v>489</v>
      </c>
      <c r="P71" s="10"/>
      <c r="Q71" s="10">
        <v>8205978</v>
      </c>
      <c r="R71" s="10">
        <v>16781.1411042945</v>
      </c>
      <c r="S71" s="183">
        <v>142939.19</v>
      </c>
      <c r="T71" s="184">
        <v>292.30918200409002</v>
      </c>
      <c r="U71" s="39">
        <v>2</v>
      </c>
      <c r="V71" s="10"/>
      <c r="W71" s="10">
        <v>18569</v>
      </c>
      <c r="X71" s="10">
        <f t="shared" ref="X71:X72" si="198">IFERROR(W71/(U71+V71),0)</f>
        <v>9284.5</v>
      </c>
      <c r="Y71" s="183">
        <v>220.94</v>
      </c>
      <c r="Z71" s="184">
        <f t="shared" ref="Z71:Z72" si="199">IFERROR(Y71/(U71+V71),0)</f>
        <v>110.47</v>
      </c>
      <c r="AA71" s="39">
        <v>9</v>
      </c>
      <c r="AB71" s="10"/>
      <c r="AC71" s="10">
        <v>47856</v>
      </c>
      <c r="AD71" s="10">
        <f t="shared" ref="AD71:AD73" si="200">IFERROR(AC71/(AA71+AB71),0)</f>
        <v>5317.333333333333</v>
      </c>
      <c r="AE71" s="183">
        <v>472.01</v>
      </c>
      <c r="AF71" s="184">
        <f t="shared" ref="AF71:AF74" si="201">IFERROR(AE71/(AA71+AB71),0)</f>
        <v>52.445555555555558</v>
      </c>
      <c r="AG71" s="39">
        <v>2</v>
      </c>
      <c r="AH71" s="10"/>
      <c r="AI71" s="10">
        <v>3529</v>
      </c>
      <c r="AJ71" s="10">
        <f t="shared" ref="AJ71:AJ73" si="202">IFERROR(AI71/(AG71+AH71),0)</f>
        <v>1764.5</v>
      </c>
      <c r="AK71" s="183">
        <v>38.69</v>
      </c>
      <c r="AL71" s="184">
        <f t="shared" ref="AL71:AL74" si="203">IFERROR(AK71/(AG71+AH71),0)</f>
        <v>19.344999999999999</v>
      </c>
      <c r="AM71" s="39"/>
      <c r="AN71" s="10"/>
      <c r="AO71" s="10"/>
      <c r="AP71" s="10">
        <f t="shared" ref="AP71:AP73" si="204">IFERROR(AO71/(AM71+AN71),0)</f>
        <v>0</v>
      </c>
      <c r="AQ71" s="183"/>
      <c r="AR71" s="184">
        <f t="shared" si="1"/>
        <v>0</v>
      </c>
      <c r="AS71" s="39"/>
      <c r="AT71" s="10"/>
      <c r="AU71" s="10"/>
      <c r="AV71" s="10">
        <f t="shared" ref="AV71:AV73" si="205">IFERROR(AU71/(AS71+AT71),0)</f>
        <v>0</v>
      </c>
      <c r="AW71" s="183"/>
      <c r="AX71" s="184">
        <f t="shared" ref="AX71:AX74" si="206">IFERROR(AW71/(AS71+AT71),0)</f>
        <v>0</v>
      </c>
      <c r="AY71" s="39"/>
      <c r="AZ71" s="10"/>
      <c r="BA71" s="10"/>
      <c r="BB71" s="10">
        <f t="shared" ref="BB71:BB73" si="207">IFERROR(BA71/(AY71+AZ71),0)</f>
        <v>0</v>
      </c>
      <c r="BC71" s="183"/>
      <c r="BD71" s="184">
        <f t="shared" ref="BD71:BD74" si="208">IFERROR(BC71/(AY71+AZ71),0)</f>
        <v>0</v>
      </c>
      <c r="BE71" s="39"/>
      <c r="BF71" s="10"/>
      <c r="BG71" s="10"/>
      <c r="BH71" s="10">
        <f t="shared" ref="BH71:BH73" si="209">IFERROR(BG71/(BE71+BF71),0)</f>
        <v>0</v>
      </c>
      <c r="BI71" s="183"/>
      <c r="BJ71" s="184">
        <f t="shared" ref="BJ71:BJ74" si="210">IFERROR(BI71/(BE71+BF71),0)</f>
        <v>0</v>
      </c>
      <c r="BK71" s="39" cm="1">
        <f t="array" ref="BK71">SUM(_xlfn._xlws.FILTER($C71:$BJ71,$C$8:$BJ$8=BK$8))</f>
        <v>1129</v>
      </c>
      <c r="BL71" s="39" cm="1">
        <f t="array" ref="BL71">SUM(_xlfn._xlws.FILTER($C71:$BJ71,$C$8:$BJ$8=BL$8))</f>
        <v>0</v>
      </c>
      <c r="BM71" s="39" cm="1">
        <f t="array" ref="BM71">SUM(_xlfn._xlws.FILTER($C71:$BJ71,$C$8:$BJ$8=BM$8))</f>
        <v>15720222</v>
      </c>
      <c r="BN71" s="10">
        <f t="shared" ref="BN71:BN73" si="211">IFERROR(BM71/(BK71+BL71),0)</f>
        <v>13924.023029229407</v>
      </c>
      <c r="BO71" s="196" cm="1">
        <f t="array" ref="BO71">SUM(_xlfn._xlws.FILTER($C71:$BJ71,$C$8:$BJ$8=BO$8))</f>
        <v>237544.93000000002</v>
      </c>
      <c r="BP71" s="184">
        <f t="shared" ref="BP71:BP74" si="212">IFERROR(BO71/(BK71+BL71),0)</f>
        <v>210.40294951284324</v>
      </c>
    </row>
    <row r="72" spans="1:68" ht="19.5" customHeight="1" outlineLevel="1" x14ac:dyDescent="0.3">
      <c r="A72" s="154"/>
      <c r="B72" s="139" t="str">
        <v>CNG</v>
      </c>
      <c r="C72" s="39"/>
      <c r="D72" s="10"/>
      <c r="E72" s="10"/>
      <c r="F72" s="10">
        <f t="shared" si="194"/>
        <v>0</v>
      </c>
      <c r="G72" s="183"/>
      <c r="H72" s="184">
        <f t="shared" si="195"/>
        <v>0</v>
      </c>
      <c r="I72" s="39"/>
      <c r="J72" s="10"/>
      <c r="K72" s="10"/>
      <c r="L72" s="10">
        <f t="shared" si="196"/>
        <v>0</v>
      </c>
      <c r="M72" s="30"/>
      <c r="N72" s="83">
        <f t="shared" si="197"/>
        <v>0</v>
      </c>
      <c r="O72" s="39"/>
      <c r="P72" s="10"/>
      <c r="Q72" s="10"/>
      <c r="R72" s="10"/>
      <c r="S72" s="183"/>
      <c r="T72" s="184"/>
      <c r="U72" s="39"/>
      <c r="V72" s="10"/>
      <c r="W72" s="10"/>
      <c r="X72" s="10">
        <f t="shared" si="198"/>
        <v>0</v>
      </c>
      <c r="Y72" s="183"/>
      <c r="Z72" s="184">
        <f t="shared" si="199"/>
        <v>0</v>
      </c>
      <c r="AA72" s="39">
        <v>16</v>
      </c>
      <c r="AB72" s="10"/>
      <c r="AC72" s="10">
        <v>47140489</v>
      </c>
      <c r="AD72" s="10">
        <f t="shared" si="200"/>
        <v>2946280.5625</v>
      </c>
      <c r="AE72" s="183">
        <v>78757.14</v>
      </c>
      <c r="AF72" s="184">
        <f t="shared" si="201"/>
        <v>4922.32125</v>
      </c>
      <c r="AG72" s="39"/>
      <c r="AH72" s="10"/>
      <c r="AI72" s="10"/>
      <c r="AJ72" s="10">
        <f t="shared" si="202"/>
        <v>0</v>
      </c>
      <c r="AK72" s="183"/>
      <c r="AL72" s="184">
        <f t="shared" si="203"/>
        <v>0</v>
      </c>
      <c r="AM72" s="39"/>
      <c r="AN72" s="10"/>
      <c r="AO72" s="10"/>
      <c r="AP72" s="10">
        <f t="shared" si="204"/>
        <v>0</v>
      </c>
      <c r="AQ72" s="183"/>
      <c r="AR72" s="184">
        <f t="shared" si="1"/>
        <v>0</v>
      </c>
      <c r="AS72" s="39"/>
      <c r="AT72" s="10"/>
      <c r="AU72" s="10"/>
      <c r="AV72" s="10">
        <f t="shared" si="205"/>
        <v>0</v>
      </c>
      <c r="AW72" s="183"/>
      <c r="AX72" s="184">
        <f t="shared" si="206"/>
        <v>0</v>
      </c>
      <c r="AY72" s="39"/>
      <c r="AZ72" s="10"/>
      <c r="BA72" s="10"/>
      <c r="BB72" s="10">
        <f t="shared" si="207"/>
        <v>0</v>
      </c>
      <c r="BC72" s="183"/>
      <c r="BD72" s="184">
        <f t="shared" si="208"/>
        <v>0</v>
      </c>
      <c r="BE72" s="39"/>
      <c r="BF72" s="10"/>
      <c r="BG72" s="10"/>
      <c r="BH72" s="10">
        <f t="shared" si="209"/>
        <v>0</v>
      </c>
      <c r="BI72" s="183"/>
      <c r="BJ72" s="184">
        <f t="shared" si="210"/>
        <v>0</v>
      </c>
      <c r="BK72" s="39" cm="1">
        <f t="array" ref="BK72">SUM(_xlfn._xlws.FILTER($C72:$BJ72,$C$8:$BJ$8=BK$8))</f>
        <v>16</v>
      </c>
      <c r="BL72" s="39" cm="1">
        <f t="array" ref="BL72">SUM(_xlfn._xlws.FILTER($C72:$BJ72,$C$8:$BJ$8=BL$8))</f>
        <v>0</v>
      </c>
      <c r="BM72" s="39" cm="1">
        <f t="array" ref="BM72">SUM(_xlfn._xlws.FILTER($C72:$BJ72,$C$8:$BJ$8=BM$8))</f>
        <v>47140489</v>
      </c>
      <c r="BN72" s="10">
        <f t="shared" si="211"/>
        <v>2946280.5625</v>
      </c>
      <c r="BO72" s="196" cm="1">
        <f t="array" ref="BO72">SUM(_xlfn._xlws.FILTER($C72:$BJ72,$C$8:$BJ$8=BO$8))</f>
        <v>78757.14</v>
      </c>
      <c r="BP72" s="184">
        <f t="shared" si="212"/>
        <v>4922.32125</v>
      </c>
    </row>
    <row r="73" spans="1:68" ht="19.5" customHeight="1" outlineLevel="1" x14ac:dyDescent="0.3">
      <c r="A73" s="154"/>
      <c r="B73" s="139" t="str">
        <v>INDUSTRIAL</v>
      </c>
      <c r="C73" s="39">
        <v>6</v>
      </c>
      <c r="D73" s="10"/>
      <c r="E73" s="10">
        <v>13426115</v>
      </c>
      <c r="F73" s="10">
        <f t="shared" si="194"/>
        <v>2237685.8333333335</v>
      </c>
      <c r="G73" s="183">
        <v>8235.2799999999988</v>
      </c>
      <c r="H73" s="184">
        <f t="shared" si="195"/>
        <v>1372.5466666666664</v>
      </c>
      <c r="I73" s="39">
        <v>7</v>
      </c>
      <c r="J73" s="10"/>
      <c r="K73" s="10">
        <v>6969741</v>
      </c>
      <c r="L73" s="10">
        <f t="shared" si="196"/>
        <v>995677.28571428568</v>
      </c>
      <c r="M73" s="30">
        <v>5371.3799999999992</v>
      </c>
      <c r="N73" s="83">
        <f t="shared" si="197"/>
        <v>767.33999999999992</v>
      </c>
      <c r="O73" s="39">
        <v>6</v>
      </c>
      <c r="P73" s="10"/>
      <c r="Q73" s="10">
        <v>16888564</v>
      </c>
      <c r="R73" s="10">
        <v>2814760.6666666698</v>
      </c>
      <c r="S73" s="183">
        <v>21759.54</v>
      </c>
      <c r="T73" s="184">
        <v>3626.59</v>
      </c>
      <c r="U73" s="39">
        <v>9</v>
      </c>
      <c r="V73" s="10"/>
      <c r="W73" s="39">
        <v>10009449</v>
      </c>
      <c r="X73" s="10">
        <f>IFERROR(#REF!/(W73+V73),0)</f>
        <v>0</v>
      </c>
      <c r="Y73" s="183">
        <v>28576.27</v>
      </c>
      <c r="Z73" s="184">
        <f>IFERROR(Y73/(W73+V73),0)</f>
        <v>2.8549293772314539E-3</v>
      </c>
      <c r="AA73" s="39"/>
      <c r="AB73" s="10"/>
      <c r="AC73" s="10"/>
      <c r="AD73" s="10">
        <f t="shared" si="200"/>
        <v>0</v>
      </c>
      <c r="AE73" s="183"/>
      <c r="AF73" s="184">
        <f t="shared" si="201"/>
        <v>0</v>
      </c>
      <c r="AG73" s="39">
        <v>7</v>
      </c>
      <c r="AH73" s="10"/>
      <c r="AI73" s="10">
        <v>45687390</v>
      </c>
      <c r="AJ73" s="10">
        <f t="shared" si="202"/>
        <v>6526770</v>
      </c>
      <c r="AK73" s="183">
        <v>81609</v>
      </c>
      <c r="AL73" s="184">
        <f t="shared" si="203"/>
        <v>11658.428571428571</v>
      </c>
      <c r="AM73" s="39"/>
      <c r="AN73" s="10"/>
      <c r="AO73" s="10"/>
      <c r="AP73" s="10">
        <f t="shared" si="204"/>
        <v>0</v>
      </c>
      <c r="AQ73" s="183"/>
      <c r="AR73" s="184">
        <f t="shared" ref="AR73:AR122" si="213">IFERROR(AQ73/(AM73+AN73),0)</f>
        <v>0</v>
      </c>
      <c r="AS73" s="39"/>
      <c r="AT73" s="10"/>
      <c r="AU73" s="10"/>
      <c r="AV73" s="10">
        <f t="shared" si="205"/>
        <v>0</v>
      </c>
      <c r="AW73" s="183"/>
      <c r="AX73" s="184">
        <f t="shared" si="206"/>
        <v>0</v>
      </c>
      <c r="AY73" s="39"/>
      <c r="AZ73" s="10"/>
      <c r="BA73" s="10"/>
      <c r="BB73" s="10">
        <f t="shared" si="207"/>
        <v>0</v>
      </c>
      <c r="BC73" s="183"/>
      <c r="BD73" s="184">
        <f t="shared" si="208"/>
        <v>0</v>
      </c>
      <c r="BE73" s="39"/>
      <c r="BF73" s="10"/>
      <c r="BG73" s="10"/>
      <c r="BH73" s="10">
        <f t="shared" si="209"/>
        <v>0</v>
      </c>
      <c r="BI73" s="183"/>
      <c r="BJ73" s="184">
        <f t="shared" si="210"/>
        <v>0</v>
      </c>
      <c r="BK73" s="39" cm="1">
        <f t="array" ref="BK73">SUM(_xlfn._xlws.FILTER($C73:$BJ73,$C$8:$BJ$8=BK$8))</f>
        <v>35</v>
      </c>
      <c r="BL73" s="39" cm="1">
        <f t="array" ref="BL73">SUM(_xlfn._xlws.FILTER($C73:$BJ73,$C$8:$BJ$8=BL$8))</f>
        <v>0</v>
      </c>
      <c r="BM73" s="39" cm="1">
        <f t="array" ref="BM73">SUM(_xlfn._xlws.FILTER($C73:$BJ73,$C$8:$BJ$8=BM$8))</f>
        <v>92981259</v>
      </c>
      <c r="BN73" s="10">
        <f t="shared" si="211"/>
        <v>2656607.4</v>
      </c>
      <c r="BO73" s="196" cm="1">
        <f t="array" ref="BO73">SUM(_xlfn._xlws.FILTER($C73:$BJ73,$C$8:$BJ$8=BO$8))</f>
        <v>145551.47</v>
      </c>
      <c r="BP73" s="184">
        <f t="shared" si="212"/>
        <v>4158.6134285714288</v>
      </c>
    </row>
    <row r="74" spans="1:68" ht="19.5" customHeight="1" outlineLevel="1" thickBot="1" x14ac:dyDescent="0.35">
      <c r="A74" s="155"/>
      <c r="B74" s="139" t="str">
        <v>AIRCONDITIONING/COGENERATION</v>
      </c>
      <c r="C74" s="147"/>
      <c r="D74" s="148"/>
      <c r="E74" s="157"/>
      <c r="F74" s="10">
        <f t="shared" si="194"/>
        <v>0</v>
      </c>
      <c r="G74" s="185"/>
      <c r="H74" s="184">
        <f t="shared" si="195"/>
        <v>0</v>
      </c>
      <c r="I74" s="147"/>
      <c r="J74" s="148"/>
      <c r="K74" s="157"/>
      <c r="L74" s="10">
        <f>IFERROR(K74/(I74+J74),0)</f>
        <v>0</v>
      </c>
      <c r="M74" s="30"/>
      <c r="N74" s="83">
        <f t="shared" si="197"/>
        <v>0</v>
      </c>
      <c r="O74" s="147">
        <v>3</v>
      </c>
      <c r="P74" s="148"/>
      <c r="Q74" s="157">
        <v>88715</v>
      </c>
      <c r="R74" s="10">
        <v>29571.666666666701</v>
      </c>
      <c r="S74" s="183">
        <v>349.09</v>
      </c>
      <c r="T74" s="184">
        <v>116.363333333333</v>
      </c>
      <c r="U74" s="147"/>
      <c r="V74" s="148"/>
      <c r="W74" s="157"/>
      <c r="X74" s="10">
        <f>IFERROR(W74/(U74+V74),0)</f>
        <v>0</v>
      </c>
      <c r="Y74" s="183"/>
      <c r="Z74" s="184">
        <f t="shared" ref="Z74" si="214">IFERROR(Y74/(U74+V74),0)</f>
        <v>0</v>
      </c>
      <c r="AA74" s="147"/>
      <c r="AB74" s="148"/>
      <c r="AC74" s="157"/>
      <c r="AD74" s="10">
        <f>IFERROR(AC74/(AA74+AB74),0)</f>
        <v>0</v>
      </c>
      <c r="AE74" s="183"/>
      <c r="AF74" s="184">
        <f t="shared" si="201"/>
        <v>0</v>
      </c>
      <c r="AG74" s="147"/>
      <c r="AH74" s="148"/>
      <c r="AI74" s="157"/>
      <c r="AJ74" s="10">
        <f>IFERROR(AI74/(AG74+AH74),0)</f>
        <v>0</v>
      </c>
      <c r="AK74" s="183"/>
      <c r="AL74" s="184">
        <f t="shared" si="203"/>
        <v>0</v>
      </c>
      <c r="AM74" s="147"/>
      <c r="AN74" s="148"/>
      <c r="AO74" s="157"/>
      <c r="AP74" s="10">
        <f>IFERROR(AO74/(AM74+AN74),0)</f>
        <v>0</v>
      </c>
      <c r="AQ74" s="183"/>
      <c r="AR74" s="184">
        <f t="shared" si="213"/>
        <v>0</v>
      </c>
      <c r="AS74" s="147"/>
      <c r="AT74" s="148"/>
      <c r="AU74" s="157"/>
      <c r="AV74" s="10">
        <f>IFERROR(AU74/(AS74+AT74),0)</f>
        <v>0</v>
      </c>
      <c r="AW74" s="183"/>
      <c r="AX74" s="184">
        <f t="shared" si="206"/>
        <v>0</v>
      </c>
      <c r="AY74" s="147"/>
      <c r="AZ74" s="148"/>
      <c r="BA74" s="157"/>
      <c r="BB74" s="10">
        <f>IFERROR(BA74/(AY74+AZ74),0)</f>
        <v>0</v>
      </c>
      <c r="BC74" s="183"/>
      <c r="BD74" s="184">
        <f t="shared" si="208"/>
        <v>0</v>
      </c>
      <c r="BE74" s="147"/>
      <c r="BF74" s="148"/>
      <c r="BG74" s="157"/>
      <c r="BH74" s="10">
        <f>IFERROR(BG74/(BE74+BF74),0)</f>
        <v>0</v>
      </c>
      <c r="BI74" s="183"/>
      <c r="BJ74" s="184">
        <f t="shared" si="210"/>
        <v>0</v>
      </c>
      <c r="BK74" s="39" cm="1">
        <f t="array" ref="BK74">SUM(_xlfn._xlws.FILTER($C74:$BJ74,$C$8:$BJ$8=BK$8))</f>
        <v>3</v>
      </c>
      <c r="BL74" s="39" cm="1">
        <f t="array" ref="BL74">SUM(_xlfn._xlws.FILTER($C74:$BJ74,$C$8:$BJ$8=BL$8))</f>
        <v>0</v>
      </c>
      <c r="BM74" s="39" cm="1">
        <f t="array" ref="BM74">SUM(_xlfn._xlws.FILTER($C74:$BJ74,$C$8:$BJ$8=BM$8))</f>
        <v>88715</v>
      </c>
      <c r="BN74" s="10">
        <f>IFERROR(BM74/(BK74+BL74),0)</f>
        <v>29571.666666666668</v>
      </c>
      <c r="BO74" s="196" cm="1">
        <f t="array" ref="BO74">SUM(_xlfn._xlws.FILTER($C74:$BJ74,$C$8:$BJ$8=BO$8))</f>
        <v>349.09</v>
      </c>
      <c r="BP74" s="184">
        <f t="shared" si="212"/>
        <v>116.36333333333333</v>
      </c>
    </row>
    <row r="75" spans="1:68" ht="18" outlineLevel="1" x14ac:dyDescent="0.3">
      <c r="A75" s="153">
        <v>12</v>
      </c>
      <c r="B75" s="141" t="s">
        <v>97</v>
      </c>
      <c r="C75" s="121">
        <f>SUM(C76:C80)</f>
        <v>1</v>
      </c>
      <c r="D75" s="74">
        <f>SUM(D76:D80)</f>
        <v>0</v>
      </c>
      <c r="E75" s="74">
        <f>SUM(E76:E79)</f>
        <v>6218054</v>
      </c>
      <c r="F75" s="74">
        <f>IFERROR(E75/(C75+D75),0)</f>
        <v>6218054</v>
      </c>
      <c r="G75" s="181">
        <f>SUM(G76:G80)</f>
        <v>6400.2099999999991</v>
      </c>
      <c r="H75" s="182">
        <f>IFERROR(G75/(C75+D75),0)</f>
        <v>6400.2099999999991</v>
      </c>
      <c r="I75" s="121">
        <f>SUM(I76:I80)</f>
        <v>0</v>
      </c>
      <c r="J75" s="74">
        <f>SUM(J76:J80)</f>
        <v>0</v>
      </c>
      <c r="K75" s="74">
        <f>SUM(K76:K79)</f>
        <v>0</v>
      </c>
      <c r="L75" s="74">
        <f>IFERROR(K75/(I75+J75),0)</f>
        <v>0</v>
      </c>
      <c r="M75" s="82">
        <f>SUM(M76:M80)</f>
        <v>0</v>
      </c>
      <c r="N75" s="37">
        <f>IFERROR(M75/(I75+J75),0)</f>
        <v>0</v>
      </c>
      <c r="O75" s="121">
        <f>SUM(O76:O80)</f>
        <v>0</v>
      </c>
      <c r="P75" s="74">
        <f>SUM(P76:P80)</f>
        <v>0</v>
      </c>
      <c r="Q75" s="74">
        <f>SUM(Q76:Q80)</f>
        <v>0</v>
      </c>
      <c r="R75" s="74">
        <f>IFERROR(Q75/(O75+P75),0)</f>
        <v>0</v>
      </c>
      <c r="S75" s="181">
        <f>SUM(S76:S80)</f>
        <v>0</v>
      </c>
      <c r="T75" s="182">
        <f>IFERROR(S75/(O75+P75),0)</f>
        <v>0</v>
      </c>
      <c r="U75" s="121">
        <f>SUM(U76:U80)</f>
        <v>0</v>
      </c>
      <c r="V75" s="74">
        <f>SUM(V76:V80)</f>
        <v>0</v>
      </c>
      <c r="W75" s="74">
        <f>SUM(W76:W79)</f>
        <v>0</v>
      </c>
      <c r="X75" s="74">
        <f>IFERROR(W75/(U75+V75),0)</f>
        <v>0</v>
      </c>
      <c r="Y75" s="181">
        <f>SUM(Y76:Y80)</f>
        <v>0</v>
      </c>
      <c r="Z75" s="182">
        <f>IFERROR(Y75/(U75+V75),0)</f>
        <v>0</v>
      </c>
      <c r="AA75" s="121">
        <f>SUM(AA76:AA80)</f>
        <v>0</v>
      </c>
      <c r="AB75" s="74">
        <f>SUM(AB76:AB80)</f>
        <v>0</v>
      </c>
      <c r="AC75" s="74">
        <f>SUM(AC76:AC79)</f>
        <v>0</v>
      </c>
      <c r="AD75" s="74">
        <f>IFERROR(AC75/(AA75+AB75),0)</f>
        <v>0</v>
      </c>
      <c r="AE75" s="181">
        <f>SUM(AE76:AE80)</f>
        <v>0</v>
      </c>
      <c r="AF75" s="182">
        <f>IFERROR(AE75/(AA75+AB75),0)</f>
        <v>0</v>
      </c>
      <c r="AG75" s="121">
        <f>SUM(AG76:AG80)</f>
        <v>0</v>
      </c>
      <c r="AH75" s="74">
        <f>SUM(AH76:AH80)</f>
        <v>0</v>
      </c>
      <c r="AI75" s="74">
        <f>SUM(AI76:AI79)</f>
        <v>0</v>
      </c>
      <c r="AJ75" s="74">
        <f>IFERROR(AI75/(AG75+AH75),0)</f>
        <v>0</v>
      </c>
      <c r="AK75" s="181">
        <f>SUM(AK76:AK80)</f>
        <v>0</v>
      </c>
      <c r="AL75" s="182">
        <f>IFERROR(AK75/(AG75+AH75),0)</f>
        <v>0</v>
      </c>
      <c r="AM75" s="121">
        <f>SUM(AM76:AM80)</f>
        <v>0</v>
      </c>
      <c r="AN75" s="74">
        <f>SUM(AN76:AN80)</f>
        <v>0</v>
      </c>
      <c r="AO75" s="74">
        <f>SUM(AO76:AO79)</f>
        <v>0</v>
      </c>
      <c r="AP75" s="74">
        <f>IFERROR(AO75/(AM75+AN75),0)</f>
        <v>0</v>
      </c>
      <c r="AQ75" s="181">
        <f>SUM(AQ76:AQ80)</f>
        <v>0</v>
      </c>
      <c r="AR75" s="182">
        <f t="shared" si="213"/>
        <v>0</v>
      </c>
      <c r="AS75" s="121">
        <f>SUM(AS76:AS80)</f>
        <v>0</v>
      </c>
      <c r="AT75" s="74">
        <f>SUM(AT76:AT80)</f>
        <v>0</v>
      </c>
      <c r="AU75" s="74">
        <f>SUM(AU76:AU79)</f>
        <v>0</v>
      </c>
      <c r="AV75" s="74">
        <f>IFERROR(AU75/(AS75+AT75),0)</f>
        <v>0</v>
      </c>
      <c r="AW75" s="181">
        <f>SUM(AW76:AW80)</f>
        <v>0</v>
      </c>
      <c r="AX75" s="182">
        <f>IFERROR(AW75/(AS75+AT75),0)</f>
        <v>0</v>
      </c>
      <c r="AY75" s="121">
        <f>SUM(AY76:AY80)</f>
        <v>0</v>
      </c>
      <c r="AZ75" s="74">
        <f>SUM(AZ76:AZ80)</f>
        <v>0</v>
      </c>
      <c r="BA75" s="74">
        <f>SUM(BA76:BA79)</f>
        <v>0</v>
      </c>
      <c r="BB75" s="74">
        <f>IFERROR(BA75/(AY75+AZ75),0)</f>
        <v>0</v>
      </c>
      <c r="BC75" s="181">
        <f>SUM(BC76:BC80)</f>
        <v>0</v>
      </c>
      <c r="BD75" s="182">
        <f>IFERROR(BC75/(AY75+AZ75),0)</f>
        <v>0</v>
      </c>
      <c r="BE75" s="121">
        <f>SUM(BE76:BE80)</f>
        <v>0</v>
      </c>
      <c r="BF75" s="74">
        <f>SUM(BF76:BF80)</f>
        <v>0</v>
      </c>
      <c r="BG75" s="74">
        <f>SUM(BG76:BG79)</f>
        <v>0</v>
      </c>
      <c r="BH75" s="74">
        <f>IFERROR(BG75/(BE75+BF75),0)</f>
        <v>0</v>
      </c>
      <c r="BI75" s="181">
        <f>SUM(BI76:BI80)</f>
        <v>0</v>
      </c>
      <c r="BJ75" s="182">
        <f>IFERROR(BI75/(BE75+BF75),0)</f>
        <v>0</v>
      </c>
      <c r="BK75" s="121">
        <f>SUM(BK76:BK80)</f>
        <v>1</v>
      </c>
      <c r="BL75" s="74">
        <f>SUM(BL76:BL80)</f>
        <v>0</v>
      </c>
      <c r="BM75" s="74">
        <f>SUM(BM76:BM79)</f>
        <v>6218054</v>
      </c>
      <c r="BN75" s="74">
        <f>IFERROR(BM75/(BK75+BL75),0)</f>
        <v>6218054</v>
      </c>
      <c r="BO75" s="181">
        <f>SUM(BO76:BO80)</f>
        <v>6400.2099999999991</v>
      </c>
      <c r="BP75" s="182">
        <f>IFERROR(BO75/(BK75+BL75),0)</f>
        <v>6400.2099999999991</v>
      </c>
    </row>
    <row r="76" spans="1:68" ht="19.5" customHeight="1" outlineLevel="1" x14ac:dyDescent="0.3">
      <c r="A76" s="154"/>
      <c r="B76" s="139" t="str" cm="1">
        <f t="array" ref="B76:B80">$B$10:$B$14</f>
        <v>RESIDENTIAL</v>
      </c>
      <c r="C76" s="39"/>
      <c r="D76" s="10"/>
      <c r="E76" s="10"/>
      <c r="F76" s="10">
        <f>IFERROR(E76/(C76+D76),0)</f>
        <v>0</v>
      </c>
      <c r="G76" s="183"/>
      <c r="H76" s="184">
        <f>IFERROR(G76/(C76+D76),0)</f>
        <v>0</v>
      </c>
      <c r="I76" s="39"/>
      <c r="J76" s="10"/>
      <c r="K76" s="10"/>
      <c r="L76" s="10">
        <f>IFERROR(K76/(I76+J76),0)</f>
        <v>0</v>
      </c>
      <c r="M76" s="30"/>
      <c r="N76" s="83">
        <f>IFERROR(M76/(I76+J76),0)</f>
        <v>0</v>
      </c>
      <c r="O76" s="39"/>
      <c r="P76" s="10"/>
      <c r="Q76" s="10"/>
      <c r="R76" s="10">
        <f>IFERROR(Q76/(O76+P76),0)</f>
        <v>0</v>
      </c>
      <c r="S76" s="183"/>
      <c r="T76" s="184">
        <f>IFERROR(S76/(O76+P76),0)</f>
        <v>0</v>
      </c>
      <c r="U76" s="39"/>
      <c r="V76" s="10"/>
      <c r="W76" s="10"/>
      <c r="X76" s="10">
        <f>IFERROR(W76/(U76+V76),0)</f>
        <v>0</v>
      </c>
      <c r="Y76" s="183"/>
      <c r="Z76" s="184">
        <f>IFERROR(Y76/(U76+V76),0)</f>
        <v>0</v>
      </c>
      <c r="AA76" s="39"/>
      <c r="AB76" s="10"/>
      <c r="AC76" s="10"/>
      <c r="AD76" s="10">
        <f>IFERROR(AC76/(AA76+AB76),0)</f>
        <v>0</v>
      </c>
      <c r="AE76" s="183"/>
      <c r="AF76" s="184">
        <f>IFERROR(AE76/(AA76+AB76),0)</f>
        <v>0</v>
      </c>
      <c r="AG76" s="39"/>
      <c r="AH76" s="10"/>
      <c r="AI76" s="10"/>
      <c r="AJ76" s="10">
        <f>IFERROR(AI76/(AG76+AH76),0)</f>
        <v>0</v>
      </c>
      <c r="AK76" s="183"/>
      <c r="AL76" s="184">
        <f>IFERROR(AK76/(AG76+AH76),0)</f>
        <v>0</v>
      </c>
      <c r="AM76" s="39"/>
      <c r="AN76" s="10"/>
      <c r="AO76" s="10"/>
      <c r="AP76" s="10">
        <f>IFERROR(AO76/(AM76+AN76),0)</f>
        <v>0</v>
      </c>
      <c r="AQ76" s="183"/>
      <c r="AR76" s="184">
        <f t="shared" si="213"/>
        <v>0</v>
      </c>
      <c r="AS76" s="39"/>
      <c r="AT76" s="10"/>
      <c r="AU76" s="10"/>
      <c r="AV76" s="10">
        <f>IFERROR(AU76/(AS76+AT76),0)</f>
        <v>0</v>
      </c>
      <c r="AW76" s="183"/>
      <c r="AX76" s="184">
        <f>IFERROR(AW76/(AS76+AT76),0)</f>
        <v>0</v>
      </c>
      <c r="AY76" s="39"/>
      <c r="AZ76" s="10"/>
      <c r="BA76" s="10"/>
      <c r="BB76" s="10">
        <f>IFERROR(BA76/(AY76+AZ76),0)</f>
        <v>0</v>
      </c>
      <c r="BC76" s="183"/>
      <c r="BD76" s="184">
        <f>IFERROR(BC76/(AY76+AZ76),0)</f>
        <v>0</v>
      </c>
      <c r="BE76" s="39"/>
      <c r="BF76" s="10"/>
      <c r="BG76" s="10"/>
      <c r="BH76" s="10">
        <f>IFERROR(BG76/(BE76+BF76),0)</f>
        <v>0</v>
      </c>
      <c r="BI76" s="183"/>
      <c r="BJ76" s="184">
        <f>IFERROR(BI76/(BE76+BF76),0)</f>
        <v>0</v>
      </c>
      <c r="BK76" s="39" cm="1">
        <f t="array" ref="BK76">SUM(_xlfn._xlws.FILTER($C76:$BJ76,$C$8:$BJ$8=BK$8))</f>
        <v>0</v>
      </c>
      <c r="BL76" s="39" cm="1">
        <f t="array" ref="BL76">SUM(_xlfn._xlws.FILTER($C76:$BJ76,$C$8:$BJ$8=BL$8))</f>
        <v>0</v>
      </c>
      <c r="BM76" s="39" cm="1">
        <f t="array" ref="BM76">SUM(_xlfn._xlws.FILTER($C76:$BJ76,$C$8:$BJ$8=BM$8))</f>
        <v>0</v>
      </c>
      <c r="BN76" s="10">
        <f>IFERROR(BM76/(BK76+BL76),0)</f>
        <v>0</v>
      </c>
      <c r="BO76" s="196" cm="1">
        <f t="array" ref="BO76">SUM(_xlfn._xlws.FILTER($C76:$BJ76,$C$8:$BJ$8=BO$8))</f>
        <v>0</v>
      </c>
      <c r="BP76" s="184">
        <f>IFERROR(BO76/(BK76+BL76),0)</f>
        <v>0</v>
      </c>
    </row>
    <row r="77" spans="1:68" ht="19.5" customHeight="1" outlineLevel="1" x14ac:dyDescent="0.3">
      <c r="A77" s="154"/>
      <c r="B77" s="139" t="str">
        <v>COMMERCIAL</v>
      </c>
      <c r="C77" s="39"/>
      <c r="D77" s="10"/>
      <c r="E77" s="10"/>
      <c r="F77" s="10">
        <f t="shared" ref="F77:F80" si="215">IFERROR(E77/(C77+D77),0)</f>
        <v>0</v>
      </c>
      <c r="G77" s="183"/>
      <c r="H77" s="184">
        <f t="shared" ref="H77:H80" si="216">IFERROR(G77/(C77+D77),0)</f>
        <v>0</v>
      </c>
      <c r="I77" s="39"/>
      <c r="J77" s="10"/>
      <c r="K77" s="10"/>
      <c r="L77" s="10">
        <f t="shared" ref="L77:L79" si="217">IFERROR(K77/(I77+J77),0)</f>
        <v>0</v>
      </c>
      <c r="M77" s="30"/>
      <c r="N77" s="83">
        <f t="shared" ref="N77:N80" si="218">IFERROR(M77/(I77+J77),0)</f>
        <v>0</v>
      </c>
      <c r="O77" s="39"/>
      <c r="P77" s="10"/>
      <c r="Q77" s="10"/>
      <c r="R77" s="10">
        <f t="shared" ref="R77:R79" si="219">IFERROR(Q77/(O77+P77),0)</f>
        <v>0</v>
      </c>
      <c r="S77" s="183"/>
      <c r="T77" s="184">
        <f t="shared" ref="T77:T80" si="220">IFERROR(S77/(O77+P77),0)</f>
        <v>0</v>
      </c>
      <c r="U77" s="39"/>
      <c r="V77" s="10"/>
      <c r="W77" s="10"/>
      <c r="X77" s="10">
        <f t="shared" ref="X77:X79" si="221">IFERROR(W77/(U77+V77),0)</f>
        <v>0</v>
      </c>
      <c r="Y77" s="183"/>
      <c r="Z77" s="184">
        <f t="shared" ref="Z77:Z80" si="222">IFERROR(Y77/(U77+V77),0)</f>
        <v>0</v>
      </c>
      <c r="AA77" s="39"/>
      <c r="AB77" s="10"/>
      <c r="AC77" s="10"/>
      <c r="AD77" s="10">
        <f t="shared" ref="AD77:AD79" si="223">IFERROR(AC77/(AA77+AB77),0)</f>
        <v>0</v>
      </c>
      <c r="AE77" s="183"/>
      <c r="AF77" s="184">
        <f t="shared" ref="AF77:AF80" si="224">IFERROR(AE77/(AA77+AB77),0)</f>
        <v>0</v>
      </c>
      <c r="AG77" s="39"/>
      <c r="AH77" s="10"/>
      <c r="AI77" s="10"/>
      <c r="AJ77" s="10">
        <f t="shared" ref="AJ77:AJ79" si="225">IFERROR(AI77/(AG77+AH77),0)</f>
        <v>0</v>
      </c>
      <c r="AK77" s="183"/>
      <c r="AL77" s="184">
        <f t="shared" ref="AL77:AL80" si="226">IFERROR(AK77/(AG77+AH77),0)</f>
        <v>0</v>
      </c>
      <c r="AM77" s="39"/>
      <c r="AN77" s="10"/>
      <c r="AO77" s="10"/>
      <c r="AP77" s="10">
        <f t="shared" ref="AP77:AP79" si="227">IFERROR(AO77/(AM77+AN77),0)</f>
        <v>0</v>
      </c>
      <c r="AQ77" s="183"/>
      <c r="AR77" s="184">
        <f t="shared" si="213"/>
        <v>0</v>
      </c>
      <c r="AS77" s="39"/>
      <c r="AT77" s="10"/>
      <c r="AU77" s="10"/>
      <c r="AV77" s="10">
        <f t="shared" ref="AV77:AV79" si="228">IFERROR(AU77/(AS77+AT77),0)</f>
        <v>0</v>
      </c>
      <c r="AW77" s="183"/>
      <c r="AX77" s="184">
        <f t="shared" ref="AX77:AX80" si="229">IFERROR(AW77/(AS77+AT77),0)</f>
        <v>0</v>
      </c>
      <c r="AY77" s="39"/>
      <c r="AZ77" s="10"/>
      <c r="BA77" s="10"/>
      <c r="BB77" s="10">
        <f t="shared" ref="BB77:BB79" si="230">IFERROR(BA77/(AY77+AZ77),0)</f>
        <v>0</v>
      </c>
      <c r="BC77" s="183"/>
      <c r="BD77" s="184">
        <f t="shared" ref="BD77:BD80" si="231">IFERROR(BC77/(AY77+AZ77),0)</f>
        <v>0</v>
      </c>
      <c r="BE77" s="39"/>
      <c r="BF77" s="10"/>
      <c r="BG77" s="10"/>
      <c r="BH77" s="10">
        <f t="shared" ref="BH77:BH79" si="232">IFERROR(BG77/(BE77+BF77),0)</f>
        <v>0</v>
      </c>
      <c r="BI77" s="183"/>
      <c r="BJ77" s="184">
        <f t="shared" ref="BJ77:BJ80" si="233">IFERROR(BI77/(BE77+BF77),0)</f>
        <v>0</v>
      </c>
      <c r="BK77" s="39" cm="1">
        <f t="array" ref="BK77">SUM(_xlfn._xlws.FILTER($C77:$BJ77,$C$8:$BJ$8=BK$8))</f>
        <v>0</v>
      </c>
      <c r="BL77" s="39" cm="1">
        <f t="array" ref="BL77">SUM(_xlfn._xlws.FILTER($C77:$BJ77,$C$8:$BJ$8=BL$8))</f>
        <v>0</v>
      </c>
      <c r="BM77" s="39" cm="1">
        <f t="array" ref="BM77">SUM(_xlfn._xlws.FILTER($C77:$BJ77,$C$8:$BJ$8=BM$8))</f>
        <v>0</v>
      </c>
      <c r="BN77" s="10">
        <f t="shared" ref="BN77:BN79" si="234">IFERROR(BM77/(BK77+BL77),0)</f>
        <v>0</v>
      </c>
      <c r="BO77" s="196" cm="1">
        <f t="array" ref="BO77">SUM(_xlfn._xlws.FILTER($C77:$BJ77,$C$8:$BJ$8=BO$8))</f>
        <v>0</v>
      </c>
      <c r="BP77" s="184">
        <f t="shared" ref="BP77:BP80" si="235">IFERROR(BO77/(BK77+BL77),0)</f>
        <v>0</v>
      </c>
    </row>
    <row r="78" spans="1:68" ht="19.5" customHeight="1" outlineLevel="1" x14ac:dyDescent="0.3">
      <c r="A78" s="154"/>
      <c r="B78" s="139" t="str">
        <v>CNG</v>
      </c>
      <c r="C78" s="39"/>
      <c r="D78" s="10"/>
      <c r="E78" s="10"/>
      <c r="F78" s="10">
        <f t="shared" si="215"/>
        <v>0</v>
      </c>
      <c r="G78" s="183"/>
      <c r="H78" s="184">
        <f t="shared" si="216"/>
        <v>0</v>
      </c>
      <c r="I78" s="39"/>
      <c r="J78" s="10"/>
      <c r="K78" s="10"/>
      <c r="L78" s="10">
        <f t="shared" si="217"/>
        <v>0</v>
      </c>
      <c r="M78" s="30"/>
      <c r="N78" s="83">
        <f t="shared" si="218"/>
        <v>0</v>
      </c>
      <c r="O78" s="39"/>
      <c r="P78" s="10"/>
      <c r="Q78" s="10"/>
      <c r="R78" s="10">
        <f t="shared" si="219"/>
        <v>0</v>
      </c>
      <c r="S78" s="183"/>
      <c r="T78" s="184">
        <f t="shared" si="220"/>
        <v>0</v>
      </c>
      <c r="U78" s="39"/>
      <c r="V78" s="10"/>
      <c r="W78" s="10"/>
      <c r="X78" s="10">
        <f t="shared" si="221"/>
        <v>0</v>
      </c>
      <c r="Y78" s="183"/>
      <c r="Z78" s="184">
        <f t="shared" si="222"/>
        <v>0</v>
      </c>
      <c r="AA78" s="39"/>
      <c r="AB78" s="10"/>
      <c r="AC78" s="10"/>
      <c r="AD78" s="10">
        <f t="shared" si="223"/>
        <v>0</v>
      </c>
      <c r="AE78" s="183"/>
      <c r="AF78" s="184">
        <f t="shared" si="224"/>
        <v>0</v>
      </c>
      <c r="AG78" s="39"/>
      <c r="AH78" s="10"/>
      <c r="AI78" s="10"/>
      <c r="AJ78" s="10">
        <f t="shared" si="225"/>
        <v>0</v>
      </c>
      <c r="AK78" s="183"/>
      <c r="AL78" s="184">
        <f t="shared" si="226"/>
        <v>0</v>
      </c>
      <c r="AM78" s="39"/>
      <c r="AN78" s="10"/>
      <c r="AO78" s="10"/>
      <c r="AP78" s="10">
        <f t="shared" si="227"/>
        <v>0</v>
      </c>
      <c r="AQ78" s="183"/>
      <c r="AR78" s="184">
        <f t="shared" si="213"/>
        <v>0</v>
      </c>
      <c r="AS78" s="39"/>
      <c r="AT78" s="10"/>
      <c r="AU78" s="10"/>
      <c r="AV78" s="10">
        <f t="shared" si="228"/>
        <v>0</v>
      </c>
      <c r="AW78" s="183"/>
      <c r="AX78" s="184">
        <f t="shared" si="229"/>
        <v>0</v>
      </c>
      <c r="AY78" s="39"/>
      <c r="AZ78" s="10"/>
      <c r="BA78" s="10"/>
      <c r="BB78" s="10">
        <f t="shared" si="230"/>
        <v>0</v>
      </c>
      <c r="BC78" s="183"/>
      <c r="BD78" s="184">
        <f t="shared" si="231"/>
        <v>0</v>
      </c>
      <c r="BE78" s="39"/>
      <c r="BF78" s="10"/>
      <c r="BG78" s="10"/>
      <c r="BH78" s="10">
        <f t="shared" si="232"/>
        <v>0</v>
      </c>
      <c r="BI78" s="183"/>
      <c r="BJ78" s="184">
        <f t="shared" si="233"/>
        <v>0</v>
      </c>
      <c r="BK78" s="39" cm="1">
        <f t="array" ref="BK78">SUM(_xlfn._xlws.FILTER($C78:$BJ78,$C$8:$BJ$8=BK$8))</f>
        <v>0</v>
      </c>
      <c r="BL78" s="39" cm="1">
        <f t="array" ref="BL78">SUM(_xlfn._xlws.FILTER($C78:$BJ78,$C$8:$BJ$8=BL$8))</f>
        <v>0</v>
      </c>
      <c r="BM78" s="39" cm="1">
        <f t="array" ref="BM78">SUM(_xlfn._xlws.FILTER($C78:$BJ78,$C$8:$BJ$8=BM$8))</f>
        <v>0</v>
      </c>
      <c r="BN78" s="10">
        <f t="shared" si="234"/>
        <v>0</v>
      </c>
      <c r="BO78" s="196" cm="1">
        <f t="array" ref="BO78">SUM(_xlfn._xlws.FILTER($C78:$BJ78,$C$8:$BJ$8=BO$8))</f>
        <v>0</v>
      </c>
      <c r="BP78" s="184">
        <f t="shared" si="235"/>
        <v>0</v>
      </c>
    </row>
    <row r="79" spans="1:68" ht="19.5" customHeight="1" outlineLevel="1" x14ac:dyDescent="0.3">
      <c r="A79" s="154"/>
      <c r="B79" s="139" t="str">
        <v>INDUSTRIAL</v>
      </c>
      <c r="C79" s="39">
        <v>1</v>
      </c>
      <c r="D79" s="10"/>
      <c r="E79" s="10">
        <v>6218054</v>
      </c>
      <c r="F79" s="10">
        <f t="shared" si="215"/>
        <v>6218054</v>
      </c>
      <c r="G79" s="183">
        <v>6400.2099999999991</v>
      </c>
      <c r="H79" s="184">
        <f t="shared" si="216"/>
        <v>6400.2099999999991</v>
      </c>
      <c r="I79" s="39"/>
      <c r="J79" s="10"/>
      <c r="K79" s="10"/>
      <c r="L79" s="10">
        <f t="shared" si="217"/>
        <v>0</v>
      </c>
      <c r="M79" s="30"/>
      <c r="N79" s="83">
        <f t="shared" si="218"/>
        <v>0</v>
      </c>
      <c r="O79" s="39"/>
      <c r="P79" s="10"/>
      <c r="Q79" s="10"/>
      <c r="R79" s="10">
        <f t="shared" si="219"/>
        <v>0</v>
      </c>
      <c r="S79" s="183"/>
      <c r="T79" s="184">
        <f t="shared" si="220"/>
        <v>0</v>
      </c>
      <c r="U79" s="39"/>
      <c r="V79" s="10"/>
      <c r="W79" s="10"/>
      <c r="X79" s="10">
        <f t="shared" si="221"/>
        <v>0</v>
      </c>
      <c r="Y79" s="183"/>
      <c r="Z79" s="184">
        <f t="shared" si="222"/>
        <v>0</v>
      </c>
      <c r="AA79" s="39"/>
      <c r="AB79" s="10"/>
      <c r="AC79" s="10"/>
      <c r="AD79" s="10">
        <f t="shared" si="223"/>
        <v>0</v>
      </c>
      <c r="AE79" s="183"/>
      <c r="AF79" s="184">
        <f t="shared" si="224"/>
        <v>0</v>
      </c>
      <c r="AG79" s="39"/>
      <c r="AH79" s="10"/>
      <c r="AI79" s="10"/>
      <c r="AJ79" s="10">
        <f t="shared" si="225"/>
        <v>0</v>
      </c>
      <c r="AK79" s="183"/>
      <c r="AL79" s="184">
        <f t="shared" si="226"/>
        <v>0</v>
      </c>
      <c r="AM79" s="39"/>
      <c r="AN79" s="10"/>
      <c r="AO79" s="10"/>
      <c r="AP79" s="10">
        <f t="shared" si="227"/>
        <v>0</v>
      </c>
      <c r="AQ79" s="183"/>
      <c r="AR79" s="184">
        <f t="shared" si="213"/>
        <v>0</v>
      </c>
      <c r="AS79" s="39"/>
      <c r="AT79" s="10"/>
      <c r="AU79" s="10"/>
      <c r="AV79" s="10">
        <f t="shared" si="228"/>
        <v>0</v>
      </c>
      <c r="AW79" s="183"/>
      <c r="AX79" s="184">
        <f t="shared" si="229"/>
        <v>0</v>
      </c>
      <c r="AY79" s="39"/>
      <c r="AZ79" s="10"/>
      <c r="BA79" s="10"/>
      <c r="BB79" s="10">
        <f t="shared" si="230"/>
        <v>0</v>
      </c>
      <c r="BC79" s="183"/>
      <c r="BD79" s="184">
        <f t="shared" si="231"/>
        <v>0</v>
      </c>
      <c r="BE79" s="39"/>
      <c r="BF79" s="10"/>
      <c r="BG79" s="10"/>
      <c r="BH79" s="10">
        <f t="shared" si="232"/>
        <v>0</v>
      </c>
      <c r="BI79" s="183"/>
      <c r="BJ79" s="184">
        <f t="shared" si="233"/>
        <v>0</v>
      </c>
      <c r="BK79" s="39" cm="1">
        <f t="array" ref="BK79">SUM(_xlfn._xlws.FILTER($C79:$BJ79,$C$8:$BJ$8=BK$8))</f>
        <v>1</v>
      </c>
      <c r="BL79" s="39" cm="1">
        <f t="array" ref="BL79">SUM(_xlfn._xlws.FILTER($C79:$BJ79,$C$8:$BJ$8=BL$8))</f>
        <v>0</v>
      </c>
      <c r="BM79" s="39" cm="1">
        <f t="array" ref="BM79">SUM(_xlfn._xlws.FILTER($C79:$BJ79,$C$8:$BJ$8=BM$8))</f>
        <v>6218054</v>
      </c>
      <c r="BN79" s="10">
        <f t="shared" si="234"/>
        <v>6218054</v>
      </c>
      <c r="BO79" s="196" cm="1">
        <f t="array" ref="BO79">SUM(_xlfn._xlws.FILTER($C79:$BJ79,$C$8:$BJ$8=BO$8))</f>
        <v>6400.2099999999991</v>
      </c>
      <c r="BP79" s="184">
        <f t="shared" si="235"/>
        <v>6400.2099999999991</v>
      </c>
    </row>
    <row r="80" spans="1:68" ht="19.5" customHeight="1" outlineLevel="1" thickBot="1" x14ac:dyDescent="0.35">
      <c r="A80" s="155"/>
      <c r="B80" s="139" t="str">
        <v>AIRCONDITIONING/COGENERATION</v>
      </c>
      <c r="C80" s="147"/>
      <c r="D80" s="148"/>
      <c r="E80" s="157"/>
      <c r="F80" s="10">
        <f t="shared" si="215"/>
        <v>0</v>
      </c>
      <c r="G80" s="185"/>
      <c r="H80" s="184">
        <f t="shared" si="216"/>
        <v>0</v>
      </c>
      <c r="I80" s="147"/>
      <c r="J80" s="148"/>
      <c r="K80" s="157"/>
      <c r="L80" s="10">
        <f>IFERROR(K80/(I80+J80),0)</f>
        <v>0</v>
      </c>
      <c r="M80" s="30"/>
      <c r="N80" s="83">
        <f t="shared" si="218"/>
        <v>0</v>
      </c>
      <c r="O80" s="147"/>
      <c r="P80" s="148"/>
      <c r="Q80" s="157"/>
      <c r="R80" s="10">
        <f>IFERROR(Q80/(O80+P80),0)</f>
        <v>0</v>
      </c>
      <c r="S80" s="183"/>
      <c r="T80" s="184">
        <f t="shared" si="220"/>
        <v>0</v>
      </c>
      <c r="U80" s="147"/>
      <c r="V80" s="148"/>
      <c r="W80" s="157"/>
      <c r="X80" s="10">
        <f>IFERROR(W80/(U80+V80),0)</f>
        <v>0</v>
      </c>
      <c r="Y80" s="183"/>
      <c r="Z80" s="184">
        <f t="shared" si="222"/>
        <v>0</v>
      </c>
      <c r="AA80" s="147"/>
      <c r="AB80" s="148"/>
      <c r="AC80" s="157"/>
      <c r="AD80" s="10">
        <f>IFERROR(AC80/(AA80+AB80),0)</f>
        <v>0</v>
      </c>
      <c r="AE80" s="183"/>
      <c r="AF80" s="184">
        <f t="shared" si="224"/>
        <v>0</v>
      </c>
      <c r="AG80" s="147"/>
      <c r="AH80" s="148"/>
      <c r="AI80" s="157"/>
      <c r="AJ80" s="10">
        <f>IFERROR(AI80/(AG80+AH80),0)</f>
        <v>0</v>
      </c>
      <c r="AK80" s="183"/>
      <c r="AL80" s="184">
        <f t="shared" si="226"/>
        <v>0</v>
      </c>
      <c r="AM80" s="147"/>
      <c r="AN80" s="148"/>
      <c r="AO80" s="157"/>
      <c r="AP80" s="10">
        <f>IFERROR(AO80/(AM80+AN80),0)</f>
        <v>0</v>
      </c>
      <c r="AQ80" s="183"/>
      <c r="AR80" s="184">
        <f t="shared" si="213"/>
        <v>0</v>
      </c>
      <c r="AS80" s="147"/>
      <c r="AT80" s="148"/>
      <c r="AU80" s="157"/>
      <c r="AV80" s="10">
        <f>IFERROR(AU80/(AS80+AT80),0)</f>
        <v>0</v>
      </c>
      <c r="AW80" s="183"/>
      <c r="AX80" s="184">
        <f t="shared" si="229"/>
        <v>0</v>
      </c>
      <c r="AY80" s="147"/>
      <c r="AZ80" s="148"/>
      <c r="BA80" s="157"/>
      <c r="BB80" s="10">
        <f>IFERROR(BA80/(AY80+AZ80),0)</f>
        <v>0</v>
      </c>
      <c r="BC80" s="183"/>
      <c r="BD80" s="184">
        <f t="shared" si="231"/>
        <v>0</v>
      </c>
      <c r="BE80" s="147"/>
      <c r="BF80" s="148"/>
      <c r="BG80" s="157"/>
      <c r="BH80" s="10">
        <f>IFERROR(BG80/(BE80+BF80),0)</f>
        <v>0</v>
      </c>
      <c r="BI80" s="183"/>
      <c r="BJ80" s="184">
        <f t="shared" si="233"/>
        <v>0</v>
      </c>
      <c r="BK80" s="39" cm="1">
        <f t="array" ref="BK80">SUM(_xlfn._xlws.FILTER($C80:$BJ80,$C$8:$BJ$8=BK$8))</f>
        <v>0</v>
      </c>
      <c r="BL80" s="39" cm="1">
        <f t="array" ref="BL80">SUM(_xlfn._xlws.FILTER($C80:$BJ80,$C$8:$BJ$8=BL$8))</f>
        <v>0</v>
      </c>
      <c r="BM80" s="39" cm="1">
        <f t="array" ref="BM80">SUM(_xlfn._xlws.FILTER($C80:$BJ80,$C$8:$BJ$8=BM$8))</f>
        <v>0</v>
      </c>
      <c r="BN80" s="10">
        <f>IFERROR(BM80/(BK80+BL80),0)</f>
        <v>0</v>
      </c>
      <c r="BO80" s="196" cm="1">
        <f t="array" ref="BO80">SUM(_xlfn._xlws.FILTER($C80:$BJ80,$C$8:$BJ$8=BO$8))</f>
        <v>0</v>
      </c>
      <c r="BP80" s="184">
        <f t="shared" si="235"/>
        <v>0</v>
      </c>
    </row>
    <row r="81" spans="1:68" ht="18" outlineLevel="1" x14ac:dyDescent="0.3">
      <c r="A81" s="153">
        <v>13</v>
      </c>
      <c r="B81" s="141" t="s">
        <v>98</v>
      </c>
      <c r="C81" s="121">
        <f>SUM(C82:C86)</f>
        <v>12176</v>
      </c>
      <c r="D81" s="74">
        <f>SUM(D82:D86)</f>
        <v>0</v>
      </c>
      <c r="E81" s="74">
        <f>SUM(E82:E85)</f>
        <v>25521003</v>
      </c>
      <c r="F81" s="74">
        <f>IFERROR(E81/(C81+D81),0)</f>
        <v>2096.008787779238</v>
      </c>
      <c r="G81" s="181">
        <f>SUM(G82:G86)</f>
        <v>319351.33</v>
      </c>
      <c r="H81" s="182">
        <f>IFERROR(G81/(C81+D81),0)</f>
        <v>26.227934461235218</v>
      </c>
      <c r="I81" s="121">
        <f>SUM(I82:I86)</f>
        <v>5785</v>
      </c>
      <c r="J81" s="74">
        <f>SUM(J82:J86)</f>
        <v>0</v>
      </c>
      <c r="K81" s="74">
        <f>SUM(K82:K85)</f>
        <v>12210572</v>
      </c>
      <c r="L81" s="74">
        <f>IFERROR(K81/(I81+J81),0)</f>
        <v>2110.7298184961105</v>
      </c>
      <c r="M81" s="82">
        <f>SUM(M82:M86)</f>
        <v>164236.01999999999</v>
      </c>
      <c r="N81" s="37">
        <f>IFERROR(M81/(I81+J81),0)</f>
        <v>28.389977528089887</v>
      </c>
      <c r="O81" s="121">
        <f>SUM(O82:O86)</f>
        <v>9675</v>
      </c>
      <c r="P81" s="74">
        <f>SUM(P82:P86)</f>
        <v>0</v>
      </c>
      <c r="Q81" s="74">
        <f>SUM(Q82:Q86)</f>
        <v>21083521</v>
      </c>
      <c r="R81" s="74">
        <f>IFERROR(Q81/(O81+P81),0)</f>
        <v>2179.1752971576229</v>
      </c>
      <c r="S81" s="181">
        <f>SUM(S82:S86)</f>
        <v>382894.17</v>
      </c>
      <c r="T81" s="182">
        <f>IFERROR(S81/(O81+P81),0)</f>
        <v>39.575624806201546</v>
      </c>
      <c r="U81" s="121">
        <f>SUM(U82:U86)</f>
        <v>34</v>
      </c>
      <c r="V81" s="74">
        <f>SUM(V82:V86)</f>
        <v>0</v>
      </c>
      <c r="W81" s="74">
        <f>SUM(W82:W85)</f>
        <v>239760</v>
      </c>
      <c r="X81" s="74">
        <f>IFERROR(W81/(U81+V81),0)</f>
        <v>7051.7647058823532</v>
      </c>
      <c r="Y81" s="181">
        <f>SUM(Y82:Y86)</f>
        <v>2114.15</v>
      </c>
      <c r="Z81" s="182">
        <f>IFERROR(Y81/(U81+V81),0)</f>
        <v>62.180882352941182</v>
      </c>
      <c r="AA81" s="121">
        <f>SUM(AA82:AA86)</f>
        <v>132</v>
      </c>
      <c r="AB81" s="74">
        <f>SUM(AB82:AB86)</f>
        <v>0</v>
      </c>
      <c r="AC81" s="74">
        <f>SUM(AC82:AC85)</f>
        <v>837667</v>
      </c>
      <c r="AD81" s="74">
        <f>IFERROR(AC81/(AA81+AB81),0)</f>
        <v>6345.962121212121</v>
      </c>
      <c r="AE81" s="181">
        <f>SUM(AE82:AE86)</f>
        <v>7058.1500000000005</v>
      </c>
      <c r="AF81" s="182">
        <f>IFERROR(AE81/(AA81+AB81),0)</f>
        <v>53.470833333333339</v>
      </c>
      <c r="AG81" s="121">
        <f>SUM(AG82:AG86)</f>
        <v>82</v>
      </c>
      <c r="AH81" s="74">
        <f>SUM(AH82:AH86)</f>
        <v>0</v>
      </c>
      <c r="AI81" s="74">
        <f>SUM(AI82:AI85)</f>
        <v>3289107</v>
      </c>
      <c r="AJ81" s="74">
        <f>IFERROR(AI81/(AG81+AH81),0)</f>
        <v>40111.060975609755</v>
      </c>
      <c r="AK81" s="181">
        <f>SUM(AK82:AK86)</f>
        <v>10021.280000000001</v>
      </c>
      <c r="AL81" s="182">
        <f>IFERROR(AK81/(AG81+AH81),0)</f>
        <v>122.21073170731708</v>
      </c>
      <c r="AM81" s="121">
        <f>SUM(AM82:AM86)</f>
        <v>0</v>
      </c>
      <c r="AN81" s="74">
        <f>SUM(AN82:AN86)</f>
        <v>0</v>
      </c>
      <c r="AO81" s="74">
        <f>SUM(AO82:AO85)</f>
        <v>0</v>
      </c>
      <c r="AP81" s="74">
        <f>IFERROR(AO81/(AM81+AN81),0)</f>
        <v>0</v>
      </c>
      <c r="AQ81" s="181">
        <f>SUM(AQ82:AQ86)</f>
        <v>0</v>
      </c>
      <c r="AR81" s="182">
        <f t="shared" si="213"/>
        <v>0</v>
      </c>
      <c r="AS81" s="121">
        <f>SUM(AS82:AS86)</f>
        <v>0</v>
      </c>
      <c r="AT81" s="74">
        <f>SUM(AT82:AT86)</f>
        <v>0</v>
      </c>
      <c r="AU81" s="74">
        <f>SUM(AU82:AU85)</f>
        <v>0</v>
      </c>
      <c r="AV81" s="74">
        <f>IFERROR(AU81/(AS81+AT81),0)</f>
        <v>0</v>
      </c>
      <c r="AW81" s="181">
        <f>SUM(AW82:AW86)</f>
        <v>0</v>
      </c>
      <c r="AX81" s="182">
        <f>IFERROR(AW81/(AS81+AT81),0)</f>
        <v>0</v>
      </c>
      <c r="AY81" s="121">
        <f>SUM(AY82:AY86)</f>
        <v>0</v>
      </c>
      <c r="AZ81" s="74">
        <f>SUM(AZ82:AZ86)</f>
        <v>0</v>
      </c>
      <c r="BA81" s="74">
        <f>SUM(BA82:BA85)</f>
        <v>0</v>
      </c>
      <c r="BB81" s="74">
        <f>IFERROR(BA81/(AY81+AZ81),0)</f>
        <v>0</v>
      </c>
      <c r="BC81" s="181">
        <f>SUM(BC82:BC86)</f>
        <v>0</v>
      </c>
      <c r="BD81" s="182">
        <f>IFERROR(BC81/(AY81+AZ81),0)</f>
        <v>0</v>
      </c>
      <c r="BE81" s="121">
        <f>SUM(BE82:BE86)</f>
        <v>0</v>
      </c>
      <c r="BF81" s="74">
        <f>SUM(BF82:BF86)</f>
        <v>0</v>
      </c>
      <c r="BG81" s="74">
        <f>SUM(BG82:BG85)</f>
        <v>0</v>
      </c>
      <c r="BH81" s="74">
        <f>IFERROR(BG81/(BE81+BF81),0)</f>
        <v>0</v>
      </c>
      <c r="BI81" s="181">
        <f>SUM(BI82:BI86)</f>
        <v>0</v>
      </c>
      <c r="BJ81" s="182">
        <f>IFERROR(BI81/(BE81+BF81),0)</f>
        <v>0</v>
      </c>
      <c r="BK81" s="121">
        <f>SUM(BK82:BK86)</f>
        <v>27884</v>
      </c>
      <c r="BL81" s="74">
        <f>SUM(BL82:BL86)</f>
        <v>0</v>
      </c>
      <c r="BM81" s="74">
        <f>SUM(BM82:BM85)</f>
        <v>63181630</v>
      </c>
      <c r="BN81" s="74">
        <f>IFERROR(BM81/(BK81+BL81),0)</f>
        <v>2265.8739779084781</v>
      </c>
      <c r="BO81" s="181">
        <f>SUM(BO82:BO86)</f>
        <v>885675.09999999986</v>
      </c>
      <c r="BP81" s="182">
        <f>IFERROR(BO81/(BK81+BL81),0)</f>
        <v>31.762842490317023</v>
      </c>
    </row>
    <row r="82" spans="1:68" ht="19.5" customHeight="1" outlineLevel="1" x14ac:dyDescent="0.3">
      <c r="A82" s="154"/>
      <c r="B82" s="139" t="str" cm="1">
        <f t="array" ref="B82:B86">$B$10:$B$14</f>
        <v>RESIDENTIAL</v>
      </c>
      <c r="C82" s="39">
        <v>11958</v>
      </c>
      <c r="D82" s="10"/>
      <c r="E82" s="10">
        <v>23157716</v>
      </c>
      <c r="F82" s="10">
        <f>IFERROR(E82/(C82+D82),0)</f>
        <v>1936.5877236996153</v>
      </c>
      <c r="G82" s="183">
        <v>303372.96000000002</v>
      </c>
      <c r="H82" s="184">
        <f>IFERROR(G82/(C82+D82),0)</f>
        <v>25.369874560963375</v>
      </c>
      <c r="I82" s="39">
        <v>5657</v>
      </c>
      <c r="J82" s="10"/>
      <c r="K82" s="10">
        <v>11611633</v>
      </c>
      <c r="L82" s="10">
        <f>IFERROR(K82/(I82+J82),0)</f>
        <v>2052.613222556125</v>
      </c>
      <c r="M82" s="30">
        <v>156193.44</v>
      </c>
      <c r="N82" s="83">
        <f>IFERROR(M82/(I82+J82),0)</f>
        <v>27.610648753756408</v>
      </c>
      <c r="O82" s="39">
        <v>9398</v>
      </c>
      <c r="P82" s="10"/>
      <c r="Q82" s="10">
        <v>18729090</v>
      </c>
      <c r="R82" s="10">
        <v>1992.8804000851201</v>
      </c>
      <c r="S82" s="183">
        <v>340220.86</v>
      </c>
      <c r="T82" s="184">
        <v>36.201410938497602</v>
      </c>
      <c r="U82" s="39">
        <v>33</v>
      </c>
      <c r="V82" s="10"/>
      <c r="W82" s="10">
        <v>53468</v>
      </c>
      <c r="X82" s="10">
        <f>IFERROR(W82/(U82+V82),0)</f>
        <v>1620.2424242424242</v>
      </c>
      <c r="Y82" s="183">
        <v>1428.07</v>
      </c>
      <c r="Z82" s="184">
        <f>IFERROR(Y82/(U82+V82),0)</f>
        <v>43.274848484848484</v>
      </c>
      <c r="AA82" s="39">
        <v>128</v>
      </c>
      <c r="AB82" s="10"/>
      <c r="AC82" s="10">
        <v>251774</v>
      </c>
      <c r="AD82" s="10">
        <f>IFERROR(AC82/(AA82+AB82),0)</f>
        <v>1966.984375</v>
      </c>
      <c r="AE82" s="183">
        <v>5616.64</v>
      </c>
      <c r="AF82" s="184">
        <f>IFERROR(AE82/(AA82+AB82),0)</f>
        <v>43.88</v>
      </c>
      <c r="AG82" s="39">
        <v>79</v>
      </c>
      <c r="AH82" s="10"/>
      <c r="AI82" s="10">
        <v>148150</v>
      </c>
      <c r="AJ82" s="10">
        <f>IFERROR(AI82/(AG82+AH82),0)</f>
        <v>1875.3164556962026</v>
      </c>
      <c r="AK82" s="183">
        <v>2858.57</v>
      </c>
      <c r="AL82" s="184">
        <f>IFERROR(AK82/(AG82+AH82),0)</f>
        <v>36.184430379746836</v>
      </c>
      <c r="AM82" s="39"/>
      <c r="AN82" s="10"/>
      <c r="AO82" s="10"/>
      <c r="AP82" s="10">
        <f>IFERROR(AO82/(AM82+AN82),0)</f>
        <v>0</v>
      </c>
      <c r="AQ82" s="183"/>
      <c r="AR82" s="184">
        <f t="shared" si="213"/>
        <v>0</v>
      </c>
      <c r="AS82" s="39"/>
      <c r="AT82" s="10"/>
      <c r="AU82" s="10"/>
      <c r="AV82" s="10">
        <f>IFERROR(AU82/(AS82+AT82),0)</f>
        <v>0</v>
      </c>
      <c r="AW82" s="183"/>
      <c r="AX82" s="184">
        <f>IFERROR(AW82/(AS82+AT82),0)</f>
        <v>0</v>
      </c>
      <c r="AY82" s="39"/>
      <c r="AZ82" s="10"/>
      <c r="BA82" s="10"/>
      <c r="BB82" s="10">
        <f>IFERROR(BA82/(AY82+AZ82),0)</f>
        <v>0</v>
      </c>
      <c r="BC82" s="183"/>
      <c r="BD82" s="184">
        <f>IFERROR(BC82/(AY82+AZ82),0)</f>
        <v>0</v>
      </c>
      <c r="BE82" s="39"/>
      <c r="BF82" s="10"/>
      <c r="BG82" s="10"/>
      <c r="BH82" s="10">
        <f>IFERROR(BG82/(BE82+BF82),0)</f>
        <v>0</v>
      </c>
      <c r="BI82" s="183"/>
      <c r="BJ82" s="184">
        <f>IFERROR(BI82/(BE82+BF82),0)</f>
        <v>0</v>
      </c>
      <c r="BK82" s="39" cm="1">
        <f t="array" ref="BK82">SUM(_xlfn._xlws.FILTER($C82:$BJ82,$C$8:$BJ$8=BK$8))</f>
        <v>27253</v>
      </c>
      <c r="BL82" s="39" cm="1">
        <f t="array" ref="BL82">SUM(_xlfn._xlws.FILTER($C82:$BJ82,$C$8:$BJ$8=BL$8))</f>
        <v>0</v>
      </c>
      <c r="BM82" s="39" cm="1">
        <f t="array" ref="BM82">SUM(_xlfn._xlws.FILTER($C82:$BJ82,$C$8:$BJ$8=BM$8))</f>
        <v>53951831</v>
      </c>
      <c r="BN82" s="10">
        <f>IFERROR(BM82/(BK82+BL82),0)</f>
        <v>1979.6657615675338</v>
      </c>
      <c r="BO82" s="196" cm="1">
        <f t="array" ref="BO82">SUM(_xlfn._xlws.FILTER($C82:$BJ82,$C$8:$BJ$8=BO$8))</f>
        <v>809690.53999999992</v>
      </c>
      <c r="BP82" s="184">
        <f>IFERROR(BO82/(BK82+BL82),0)</f>
        <v>29.710143470443619</v>
      </c>
    </row>
    <row r="83" spans="1:68" ht="19.5" customHeight="1" outlineLevel="1" x14ac:dyDescent="0.3">
      <c r="A83" s="154"/>
      <c r="B83" s="139" t="str">
        <v>COMMERCIAL</v>
      </c>
      <c r="C83" s="39">
        <v>217</v>
      </c>
      <c r="D83" s="10"/>
      <c r="E83" s="10">
        <v>1145942</v>
      </c>
      <c r="F83" s="10">
        <f t="shared" ref="F83:F86" si="236">IFERROR(E83/(C83+D83),0)</f>
        <v>5280.8387096774195</v>
      </c>
      <c r="G83" s="183">
        <v>14584.490000000002</v>
      </c>
      <c r="H83" s="184">
        <f t="shared" ref="H83:H86" si="237">IFERROR(G83/(C83+D83),0)</f>
        <v>67.209631336405536</v>
      </c>
      <c r="I83" s="39">
        <v>128</v>
      </c>
      <c r="J83" s="10"/>
      <c r="K83" s="10">
        <v>598939</v>
      </c>
      <c r="L83" s="10">
        <f t="shared" ref="L83:L85" si="238">IFERROR(K83/(I83+J83),0)</f>
        <v>4679.2109375</v>
      </c>
      <c r="M83" s="30">
        <v>8042.58</v>
      </c>
      <c r="N83" s="83">
        <f t="shared" ref="N83:N86" si="239">IFERROR(M83/(I83+J83),0)</f>
        <v>62.832656249999999</v>
      </c>
      <c r="O83" s="39">
        <v>277</v>
      </c>
      <c r="P83" s="10"/>
      <c r="Q83" s="10">
        <v>2354431</v>
      </c>
      <c r="R83" s="10">
        <v>8499.7509025270792</v>
      </c>
      <c r="S83" s="183">
        <v>42673.31</v>
      </c>
      <c r="T83" s="184">
        <v>154.05527075812299</v>
      </c>
      <c r="U83" s="39"/>
      <c r="V83" s="10"/>
      <c r="W83" s="10"/>
      <c r="X83" s="10">
        <f t="shared" ref="X83:X85" si="240">IFERROR(W83/(U83+V83),0)</f>
        <v>0</v>
      </c>
      <c r="Y83" s="183"/>
      <c r="Z83" s="184">
        <f t="shared" ref="Z83:Z86" si="241">IFERROR(Y83/(U83+V83),0)</f>
        <v>0</v>
      </c>
      <c r="AA83" s="39">
        <v>3</v>
      </c>
      <c r="AB83" s="10"/>
      <c r="AC83" s="10">
        <v>24189</v>
      </c>
      <c r="AD83" s="10">
        <f t="shared" ref="AD83:AD85" si="242">IFERROR(AC83/(AA83+AB83),0)</f>
        <v>8063</v>
      </c>
      <c r="AE83" s="183">
        <v>229.1</v>
      </c>
      <c r="AF83" s="184">
        <f t="shared" ref="AF83:AF86" si="243">IFERROR(AE83/(AA83+AB83),0)</f>
        <v>76.36666666666666</v>
      </c>
      <c r="AG83" s="39"/>
      <c r="AH83" s="10"/>
      <c r="AI83" s="10"/>
      <c r="AJ83" s="10">
        <f t="shared" ref="AJ83:AJ85" si="244">IFERROR(AI83/(AG83+AH83),0)</f>
        <v>0</v>
      </c>
      <c r="AK83" s="183"/>
      <c r="AL83" s="184">
        <f t="shared" ref="AL83:AL86" si="245">IFERROR(AK83/(AG83+AH83),0)</f>
        <v>0</v>
      </c>
      <c r="AM83" s="39"/>
      <c r="AN83" s="10"/>
      <c r="AO83" s="10"/>
      <c r="AP83" s="10">
        <f t="shared" ref="AP83:AP85" si="246">IFERROR(AO83/(AM83+AN83),0)</f>
        <v>0</v>
      </c>
      <c r="AQ83" s="183"/>
      <c r="AR83" s="184">
        <f t="shared" si="213"/>
        <v>0</v>
      </c>
      <c r="AS83" s="39"/>
      <c r="AT83" s="10"/>
      <c r="AU83" s="10"/>
      <c r="AV83" s="10">
        <f t="shared" ref="AV83:AV85" si="247">IFERROR(AU83/(AS83+AT83),0)</f>
        <v>0</v>
      </c>
      <c r="AW83" s="183"/>
      <c r="AX83" s="184">
        <f t="shared" ref="AX83:AX86" si="248">IFERROR(AW83/(AS83+AT83),0)</f>
        <v>0</v>
      </c>
      <c r="AY83" s="39"/>
      <c r="AZ83" s="10"/>
      <c r="BA83" s="10"/>
      <c r="BB83" s="10">
        <f t="shared" ref="BB83:BB85" si="249">IFERROR(BA83/(AY83+AZ83),0)</f>
        <v>0</v>
      </c>
      <c r="BC83" s="183"/>
      <c r="BD83" s="184">
        <f t="shared" ref="BD83:BD86" si="250">IFERROR(BC83/(AY83+AZ83),0)</f>
        <v>0</v>
      </c>
      <c r="BE83" s="39"/>
      <c r="BF83" s="10"/>
      <c r="BG83" s="10"/>
      <c r="BH83" s="10">
        <f t="shared" ref="BH83:BH85" si="251">IFERROR(BG83/(BE83+BF83),0)</f>
        <v>0</v>
      </c>
      <c r="BI83" s="183"/>
      <c r="BJ83" s="184">
        <f t="shared" ref="BJ83:BJ86" si="252">IFERROR(BI83/(BE83+BF83),0)</f>
        <v>0</v>
      </c>
      <c r="BK83" s="39" cm="1">
        <f t="array" ref="BK83">SUM(_xlfn._xlws.FILTER($C83:$BJ83,$C$8:$BJ$8=BK$8))</f>
        <v>625</v>
      </c>
      <c r="BL83" s="39" cm="1">
        <f t="array" ref="BL83">SUM(_xlfn._xlws.FILTER($C83:$BJ83,$C$8:$BJ$8=BL$8))</f>
        <v>0</v>
      </c>
      <c r="BM83" s="39" cm="1">
        <f t="array" ref="BM83">SUM(_xlfn._xlws.FILTER($C83:$BJ83,$C$8:$BJ$8=BM$8))</f>
        <v>4123501</v>
      </c>
      <c r="BN83" s="10">
        <f t="shared" ref="BN83:BN85" si="253">IFERROR(BM83/(BK83+BL83),0)</f>
        <v>6597.6016</v>
      </c>
      <c r="BO83" s="196" cm="1">
        <f t="array" ref="BO83">SUM(_xlfn._xlws.FILTER($C83:$BJ83,$C$8:$BJ$8=BO$8))</f>
        <v>65529.479999999996</v>
      </c>
      <c r="BP83" s="184">
        <f t="shared" ref="BP83:BP86" si="254">IFERROR(BO83/(BK83+BL83),0)</f>
        <v>104.847168</v>
      </c>
    </row>
    <row r="84" spans="1:68" ht="19.5" customHeight="1" outlineLevel="1" x14ac:dyDescent="0.3">
      <c r="A84" s="154"/>
      <c r="B84" s="139" t="str">
        <v>CNG</v>
      </c>
      <c r="C84" s="39"/>
      <c r="D84" s="10"/>
      <c r="E84" s="10"/>
      <c r="F84" s="10">
        <f t="shared" si="236"/>
        <v>0</v>
      </c>
      <c r="G84" s="183"/>
      <c r="H84" s="184">
        <f t="shared" si="237"/>
        <v>0</v>
      </c>
      <c r="I84" s="39"/>
      <c r="J84" s="10"/>
      <c r="K84" s="10"/>
      <c r="L84" s="10">
        <f t="shared" si="238"/>
        <v>0</v>
      </c>
      <c r="M84" s="30"/>
      <c r="N84" s="83">
        <f t="shared" si="239"/>
        <v>0</v>
      </c>
      <c r="O84" s="39"/>
      <c r="P84" s="10"/>
      <c r="Q84" s="10"/>
      <c r="R84" s="10"/>
      <c r="S84" s="183"/>
      <c r="T84" s="184"/>
      <c r="U84" s="39"/>
      <c r="V84" s="10"/>
      <c r="W84" s="10"/>
      <c r="X84" s="10">
        <f t="shared" si="240"/>
        <v>0</v>
      </c>
      <c r="Y84" s="183"/>
      <c r="Z84" s="184">
        <f t="shared" si="241"/>
        <v>0</v>
      </c>
      <c r="AA84" s="39"/>
      <c r="AB84" s="10"/>
      <c r="AC84" s="10"/>
      <c r="AD84" s="10">
        <f t="shared" si="242"/>
        <v>0</v>
      </c>
      <c r="AE84" s="183"/>
      <c r="AF84" s="184">
        <f t="shared" si="243"/>
        <v>0</v>
      </c>
      <c r="AG84" s="39"/>
      <c r="AH84" s="10"/>
      <c r="AI84" s="10"/>
      <c r="AJ84" s="10">
        <f t="shared" si="244"/>
        <v>0</v>
      </c>
      <c r="AK84" s="183"/>
      <c r="AL84" s="184">
        <f t="shared" si="245"/>
        <v>0</v>
      </c>
      <c r="AM84" s="39"/>
      <c r="AN84" s="10"/>
      <c r="AO84" s="10"/>
      <c r="AP84" s="10">
        <f t="shared" si="246"/>
        <v>0</v>
      </c>
      <c r="AQ84" s="183"/>
      <c r="AR84" s="184">
        <f t="shared" si="213"/>
        <v>0</v>
      </c>
      <c r="AS84" s="39"/>
      <c r="AT84" s="10"/>
      <c r="AU84" s="10"/>
      <c r="AV84" s="10">
        <f t="shared" si="247"/>
        <v>0</v>
      </c>
      <c r="AW84" s="183"/>
      <c r="AX84" s="184">
        <f t="shared" si="248"/>
        <v>0</v>
      </c>
      <c r="AY84" s="39"/>
      <c r="AZ84" s="10"/>
      <c r="BA84" s="10"/>
      <c r="BB84" s="10">
        <f t="shared" si="249"/>
        <v>0</v>
      </c>
      <c r="BC84" s="183"/>
      <c r="BD84" s="184">
        <f t="shared" si="250"/>
        <v>0</v>
      </c>
      <c r="BE84" s="39"/>
      <c r="BF84" s="10"/>
      <c r="BG84" s="10"/>
      <c r="BH84" s="10">
        <f t="shared" si="251"/>
        <v>0</v>
      </c>
      <c r="BI84" s="183"/>
      <c r="BJ84" s="184">
        <f t="shared" si="252"/>
        <v>0</v>
      </c>
      <c r="BK84" s="39" cm="1">
        <f t="array" ref="BK84">SUM(_xlfn._xlws.FILTER($C84:$BJ84,$C$8:$BJ$8=BK$8))</f>
        <v>0</v>
      </c>
      <c r="BL84" s="39" cm="1">
        <f t="array" ref="BL84">SUM(_xlfn._xlws.FILTER($C84:$BJ84,$C$8:$BJ$8=BL$8))</f>
        <v>0</v>
      </c>
      <c r="BM84" s="39" cm="1">
        <f t="array" ref="BM84">SUM(_xlfn._xlws.FILTER($C84:$BJ84,$C$8:$BJ$8=BM$8))</f>
        <v>0</v>
      </c>
      <c r="BN84" s="10">
        <f t="shared" si="253"/>
        <v>0</v>
      </c>
      <c r="BO84" s="196" cm="1">
        <f t="array" ref="BO84">SUM(_xlfn._xlws.FILTER($C84:$BJ84,$C$8:$BJ$8=BO$8))</f>
        <v>0</v>
      </c>
      <c r="BP84" s="184">
        <f t="shared" si="254"/>
        <v>0</v>
      </c>
    </row>
    <row r="85" spans="1:68" ht="19.5" customHeight="1" outlineLevel="1" x14ac:dyDescent="0.3">
      <c r="A85" s="154"/>
      <c r="B85" s="139" t="str">
        <v>INDUSTRIAL</v>
      </c>
      <c r="C85" s="39">
        <v>1</v>
      </c>
      <c r="D85" s="10"/>
      <c r="E85" s="10">
        <v>1217345</v>
      </c>
      <c r="F85" s="10">
        <f t="shared" si="236"/>
        <v>1217345</v>
      </c>
      <c r="G85" s="183">
        <v>1393.88</v>
      </c>
      <c r="H85" s="184">
        <f t="shared" si="237"/>
        <v>1393.88</v>
      </c>
      <c r="I85" s="39"/>
      <c r="J85" s="10"/>
      <c r="K85" s="10"/>
      <c r="L85" s="10">
        <f t="shared" si="238"/>
        <v>0</v>
      </c>
      <c r="M85" s="30"/>
      <c r="N85" s="83">
        <f t="shared" si="239"/>
        <v>0</v>
      </c>
      <c r="O85" s="39"/>
      <c r="P85" s="10"/>
      <c r="Q85" s="10"/>
      <c r="R85" s="10"/>
      <c r="S85" s="183"/>
      <c r="T85" s="184"/>
      <c r="U85" s="39">
        <v>1</v>
      </c>
      <c r="V85" s="10"/>
      <c r="W85" s="10">
        <v>186292</v>
      </c>
      <c r="X85" s="10">
        <f t="shared" si="240"/>
        <v>186292</v>
      </c>
      <c r="Y85" s="183">
        <v>686.08</v>
      </c>
      <c r="Z85" s="184">
        <f t="shared" si="241"/>
        <v>686.08</v>
      </c>
      <c r="AA85" s="39">
        <v>1</v>
      </c>
      <c r="AB85" s="10"/>
      <c r="AC85" s="10">
        <v>561704</v>
      </c>
      <c r="AD85" s="10">
        <f t="shared" si="242"/>
        <v>561704</v>
      </c>
      <c r="AE85" s="183">
        <v>1212.4100000000001</v>
      </c>
      <c r="AF85" s="184">
        <f t="shared" si="243"/>
        <v>1212.4100000000001</v>
      </c>
      <c r="AG85" s="39">
        <v>3</v>
      </c>
      <c r="AH85" s="10"/>
      <c r="AI85" s="10">
        <v>3140957</v>
      </c>
      <c r="AJ85" s="10">
        <f t="shared" si="244"/>
        <v>1046985.6666666666</v>
      </c>
      <c r="AK85" s="183">
        <v>7162.71</v>
      </c>
      <c r="AL85" s="184">
        <f t="shared" si="245"/>
        <v>2387.5700000000002</v>
      </c>
      <c r="AM85" s="39"/>
      <c r="AN85" s="10"/>
      <c r="AO85" s="10"/>
      <c r="AP85" s="10">
        <f t="shared" si="246"/>
        <v>0</v>
      </c>
      <c r="AQ85" s="183"/>
      <c r="AR85" s="184">
        <f t="shared" si="213"/>
        <v>0</v>
      </c>
      <c r="AS85" s="39"/>
      <c r="AT85" s="10"/>
      <c r="AU85" s="10"/>
      <c r="AV85" s="10">
        <f t="shared" si="247"/>
        <v>0</v>
      </c>
      <c r="AW85" s="183"/>
      <c r="AX85" s="184">
        <f t="shared" si="248"/>
        <v>0</v>
      </c>
      <c r="AY85" s="39"/>
      <c r="AZ85" s="10"/>
      <c r="BA85" s="10"/>
      <c r="BB85" s="10">
        <f t="shared" si="249"/>
        <v>0</v>
      </c>
      <c r="BC85" s="183"/>
      <c r="BD85" s="184">
        <f t="shared" si="250"/>
        <v>0</v>
      </c>
      <c r="BE85" s="39"/>
      <c r="BF85" s="10"/>
      <c r="BG85" s="10"/>
      <c r="BH85" s="10">
        <f t="shared" si="251"/>
        <v>0</v>
      </c>
      <c r="BI85" s="183"/>
      <c r="BJ85" s="184">
        <f t="shared" si="252"/>
        <v>0</v>
      </c>
      <c r="BK85" s="39" cm="1">
        <f t="array" ref="BK85">SUM(_xlfn._xlws.FILTER($C85:$BJ85,$C$8:$BJ$8=BK$8))</f>
        <v>6</v>
      </c>
      <c r="BL85" s="39" cm="1">
        <f t="array" ref="BL85">SUM(_xlfn._xlws.FILTER($C85:$BJ85,$C$8:$BJ$8=BL$8))</f>
        <v>0</v>
      </c>
      <c r="BM85" s="39" cm="1">
        <f t="array" ref="BM85">SUM(_xlfn._xlws.FILTER($C85:$BJ85,$C$8:$BJ$8=BM$8))</f>
        <v>5106298</v>
      </c>
      <c r="BN85" s="10">
        <f t="shared" si="253"/>
        <v>851049.66666666663</v>
      </c>
      <c r="BO85" s="196" cm="1">
        <f t="array" ref="BO85">SUM(_xlfn._xlws.FILTER($C85:$BJ85,$C$8:$BJ$8=BO$8))</f>
        <v>10455.08</v>
      </c>
      <c r="BP85" s="184">
        <f t="shared" si="254"/>
        <v>1742.5133333333333</v>
      </c>
    </row>
    <row r="86" spans="1:68" ht="19.5" customHeight="1" outlineLevel="1" thickBot="1" x14ac:dyDescent="0.35">
      <c r="A86" s="155"/>
      <c r="B86" s="139" t="str">
        <v>AIRCONDITIONING/COGENERATION</v>
      </c>
      <c r="C86" s="147"/>
      <c r="D86" s="148"/>
      <c r="E86" s="157"/>
      <c r="F86" s="10">
        <f t="shared" si="236"/>
        <v>0</v>
      </c>
      <c r="G86" s="185"/>
      <c r="H86" s="184">
        <f t="shared" si="237"/>
        <v>0</v>
      </c>
      <c r="I86" s="147"/>
      <c r="J86" s="148"/>
      <c r="K86" s="157"/>
      <c r="L86" s="10">
        <f>IFERROR(K86/(I86+J86),0)</f>
        <v>0</v>
      </c>
      <c r="M86" s="30"/>
      <c r="N86" s="83">
        <f t="shared" si="239"/>
        <v>0</v>
      </c>
      <c r="O86" s="147"/>
      <c r="P86" s="148"/>
      <c r="Q86" s="157"/>
      <c r="R86" s="10"/>
      <c r="S86" s="183"/>
      <c r="T86" s="184"/>
      <c r="U86" s="147"/>
      <c r="V86" s="148"/>
      <c r="W86" s="157"/>
      <c r="X86" s="10">
        <f>IFERROR(W86/(U86+V86),0)</f>
        <v>0</v>
      </c>
      <c r="Y86" s="183"/>
      <c r="Z86" s="184">
        <f t="shared" si="241"/>
        <v>0</v>
      </c>
      <c r="AA86" s="147"/>
      <c r="AB86" s="148"/>
      <c r="AC86" s="157"/>
      <c r="AD86" s="10">
        <f>IFERROR(AC86/(AA86+AB86),0)</f>
        <v>0</v>
      </c>
      <c r="AE86" s="183"/>
      <c r="AF86" s="184">
        <f t="shared" si="243"/>
        <v>0</v>
      </c>
      <c r="AG86" s="147"/>
      <c r="AH86" s="148"/>
      <c r="AI86" s="157"/>
      <c r="AJ86" s="10">
        <f>IFERROR(AI86/(AG86+AH86),0)</f>
        <v>0</v>
      </c>
      <c r="AK86" s="183"/>
      <c r="AL86" s="184">
        <f t="shared" si="245"/>
        <v>0</v>
      </c>
      <c r="AM86" s="147"/>
      <c r="AN86" s="148"/>
      <c r="AO86" s="157"/>
      <c r="AP86" s="10">
        <f>IFERROR(AO86/(AM86+AN86),0)</f>
        <v>0</v>
      </c>
      <c r="AQ86" s="183"/>
      <c r="AR86" s="184">
        <f t="shared" si="213"/>
        <v>0</v>
      </c>
      <c r="AS86" s="147"/>
      <c r="AT86" s="148"/>
      <c r="AU86" s="157"/>
      <c r="AV86" s="10">
        <f>IFERROR(AU86/(AS86+AT86),0)</f>
        <v>0</v>
      </c>
      <c r="AW86" s="183"/>
      <c r="AX86" s="184">
        <f t="shared" si="248"/>
        <v>0</v>
      </c>
      <c r="AY86" s="147"/>
      <c r="AZ86" s="148"/>
      <c r="BA86" s="157"/>
      <c r="BB86" s="10">
        <f>IFERROR(BA86/(AY86+AZ86),0)</f>
        <v>0</v>
      </c>
      <c r="BC86" s="183"/>
      <c r="BD86" s="184">
        <f t="shared" si="250"/>
        <v>0</v>
      </c>
      <c r="BE86" s="147"/>
      <c r="BF86" s="148"/>
      <c r="BG86" s="157"/>
      <c r="BH86" s="10">
        <f>IFERROR(BG86/(BE86+BF86),0)</f>
        <v>0</v>
      </c>
      <c r="BI86" s="183"/>
      <c r="BJ86" s="184">
        <f t="shared" si="252"/>
        <v>0</v>
      </c>
      <c r="BK86" s="39" cm="1">
        <f t="array" ref="BK86">SUM(_xlfn._xlws.FILTER($C86:$BJ86,$C$8:$BJ$8=BK$8))</f>
        <v>0</v>
      </c>
      <c r="BL86" s="39" cm="1">
        <f t="array" ref="BL86">SUM(_xlfn._xlws.FILTER($C86:$BJ86,$C$8:$BJ$8=BL$8))</f>
        <v>0</v>
      </c>
      <c r="BM86" s="39" cm="1">
        <f t="array" ref="BM86">SUM(_xlfn._xlws.FILTER($C86:$BJ86,$C$8:$BJ$8=BM$8))</f>
        <v>0</v>
      </c>
      <c r="BN86" s="10">
        <f>IFERROR(BM86/(BK86+BL86),0)</f>
        <v>0</v>
      </c>
      <c r="BO86" s="196" cm="1">
        <f t="array" ref="BO86">SUM(_xlfn._xlws.FILTER($C86:$BJ86,$C$8:$BJ$8=BO$8))</f>
        <v>0</v>
      </c>
      <c r="BP86" s="184">
        <f t="shared" si="254"/>
        <v>0</v>
      </c>
    </row>
    <row r="87" spans="1:68" ht="36" customHeight="1" outlineLevel="1" x14ac:dyDescent="0.3">
      <c r="A87" s="153">
        <v>14</v>
      </c>
      <c r="B87" s="141" t="s">
        <v>44</v>
      </c>
      <c r="C87" s="121">
        <f>SUM(C88:C92)</f>
        <v>0</v>
      </c>
      <c r="D87" s="74">
        <f>SUM(D88:D92)</f>
        <v>0</v>
      </c>
      <c r="E87" s="74">
        <f>SUM(E88:E91)</f>
        <v>0</v>
      </c>
      <c r="F87" s="74">
        <f>IFERROR(E87/(C87+D87),0)</f>
        <v>0</v>
      </c>
      <c r="G87" s="181">
        <f>SUM(G88:G92)</f>
        <v>0</v>
      </c>
      <c r="H87" s="182">
        <f>IFERROR(G87/(C87+D87),0)</f>
        <v>0</v>
      </c>
      <c r="I87" s="121">
        <f>SUM(I88:I92)</f>
        <v>0</v>
      </c>
      <c r="J87" s="74">
        <f>SUM(J88:J92)</f>
        <v>0</v>
      </c>
      <c r="K87" s="74">
        <f>SUM(K88:K91)</f>
        <v>0</v>
      </c>
      <c r="L87" s="74">
        <f>IFERROR(K87/(I87+J87),0)</f>
        <v>0</v>
      </c>
      <c r="M87" s="82">
        <f>SUM(M88:M92)</f>
        <v>0</v>
      </c>
      <c r="N87" s="37">
        <f>IFERROR(M87/(I87+J87),0)</f>
        <v>0</v>
      </c>
      <c r="O87" s="121">
        <f>SUM(O88:O92)</f>
        <v>0</v>
      </c>
      <c r="P87" s="74">
        <f>SUM(P88:P92)</f>
        <v>0</v>
      </c>
      <c r="Q87" s="74">
        <f>SUM(Q88:Q92)</f>
        <v>0</v>
      </c>
      <c r="R87" s="74">
        <f>IFERROR(Q87/(O87+P87),0)</f>
        <v>0</v>
      </c>
      <c r="S87" s="181">
        <f>SUM(S88:S92)</f>
        <v>0</v>
      </c>
      <c r="T87" s="182">
        <f>IFERROR(S87/(O87+P87),0)</f>
        <v>0</v>
      </c>
      <c r="U87" s="121">
        <f>SUM(U88:U92)</f>
        <v>0</v>
      </c>
      <c r="V87" s="74">
        <f>SUM(V88:V92)</f>
        <v>0</v>
      </c>
      <c r="W87" s="74">
        <f>SUM(W88:W91)</f>
        <v>0</v>
      </c>
      <c r="X87" s="74">
        <f>IFERROR(W87/(U87+V87),0)</f>
        <v>0</v>
      </c>
      <c r="Y87" s="181">
        <f>SUM(Y88:Y92)</f>
        <v>0</v>
      </c>
      <c r="Z87" s="182">
        <f>IFERROR(Y87/(U87+V87),0)</f>
        <v>0</v>
      </c>
      <c r="AA87" s="121">
        <f>SUM(AA88:AA92)</f>
        <v>0</v>
      </c>
      <c r="AB87" s="74">
        <f>SUM(AB88:AB92)</f>
        <v>0</v>
      </c>
      <c r="AC87" s="74">
        <f>SUM(AC88:AC91)</f>
        <v>0</v>
      </c>
      <c r="AD87" s="74">
        <f>IFERROR(AC87/(AA87+AB87),0)</f>
        <v>0</v>
      </c>
      <c r="AE87" s="181">
        <f>SUM(AE88:AE92)</f>
        <v>0</v>
      </c>
      <c r="AF87" s="182">
        <f>IFERROR(AE87/(AA87+AB87),0)</f>
        <v>0</v>
      </c>
      <c r="AG87" s="121">
        <f>SUM(AG88:AG92)</f>
        <v>0</v>
      </c>
      <c r="AH87" s="74">
        <f>SUM(AH88:AH92)</f>
        <v>0</v>
      </c>
      <c r="AI87" s="74">
        <f>SUM(AI88:AI91)</f>
        <v>0</v>
      </c>
      <c r="AJ87" s="74">
        <f>IFERROR(AI87/(AG87+AH87),0)</f>
        <v>0</v>
      </c>
      <c r="AK87" s="181">
        <f>SUM(AK88:AK92)</f>
        <v>0</v>
      </c>
      <c r="AL87" s="182">
        <f>IFERROR(AK87/(AG87+AH87),0)</f>
        <v>0</v>
      </c>
      <c r="AM87" s="121">
        <f>SUM(AM88:AM92)</f>
        <v>0</v>
      </c>
      <c r="AN87" s="74">
        <f>SUM(AN88:AN92)</f>
        <v>0</v>
      </c>
      <c r="AO87" s="74">
        <f>SUM(AO88:AO91)</f>
        <v>0</v>
      </c>
      <c r="AP87" s="74">
        <f>IFERROR(AO87/(AM87+AN87),0)</f>
        <v>0</v>
      </c>
      <c r="AQ87" s="181">
        <f>SUM(AQ88:AQ92)</f>
        <v>0</v>
      </c>
      <c r="AR87" s="182">
        <f t="shared" si="213"/>
        <v>0</v>
      </c>
      <c r="AS87" s="121">
        <f>SUM(AS88:AS92)</f>
        <v>0</v>
      </c>
      <c r="AT87" s="74">
        <f>SUM(AT88:AT92)</f>
        <v>0</v>
      </c>
      <c r="AU87" s="74">
        <f>SUM(AU88:AU91)</f>
        <v>0</v>
      </c>
      <c r="AV87" s="74">
        <f>IFERROR(AU87/(AS87+AT87),0)</f>
        <v>0</v>
      </c>
      <c r="AW87" s="181">
        <f>SUM(AW88:AW92)</f>
        <v>0</v>
      </c>
      <c r="AX87" s="182">
        <f>IFERROR(AW87/(AS87+AT87),0)</f>
        <v>0</v>
      </c>
      <c r="AY87" s="121">
        <f>SUM(AY88:AY92)</f>
        <v>0</v>
      </c>
      <c r="AZ87" s="74">
        <f>SUM(AZ88:AZ92)</f>
        <v>0</v>
      </c>
      <c r="BA87" s="74">
        <f>SUM(BA88:BA91)</f>
        <v>0</v>
      </c>
      <c r="BB87" s="74">
        <f>IFERROR(BA87/(AY87+AZ87),0)</f>
        <v>0</v>
      </c>
      <c r="BC87" s="181">
        <f>SUM(BC88:BC92)</f>
        <v>0</v>
      </c>
      <c r="BD87" s="182">
        <f>IFERROR(BC87/(AY87+AZ87),0)</f>
        <v>0</v>
      </c>
      <c r="BE87" s="121">
        <f>SUM(BE88:BE92)</f>
        <v>1</v>
      </c>
      <c r="BF87" s="74">
        <f>SUM(BF88:BF92)</f>
        <v>0</v>
      </c>
      <c r="BG87" s="74">
        <f>SUM(BG88:BG91)</f>
        <v>4330551</v>
      </c>
      <c r="BH87" s="74">
        <f>IFERROR(BG87/(BE87+BF87),0)</f>
        <v>4330551</v>
      </c>
      <c r="BI87" s="181">
        <f>SUM(BI88:BI92)</f>
        <v>16654.2</v>
      </c>
      <c r="BJ87" s="182">
        <f>IFERROR(BI87/(BE87+BF87),0)</f>
        <v>16654.2</v>
      </c>
      <c r="BK87" s="121">
        <f>SUM(BK88:BK92)</f>
        <v>1</v>
      </c>
      <c r="BL87" s="74">
        <f>SUM(BL88:BL92)</f>
        <v>0</v>
      </c>
      <c r="BM87" s="74">
        <f>SUM(BM88:BM91)</f>
        <v>4330551</v>
      </c>
      <c r="BN87" s="74">
        <f>IFERROR(BM87/(BK87+BL87),0)</f>
        <v>4330551</v>
      </c>
      <c r="BO87" s="181">
        <f>SUM(BO88:BO92)</f>
        <v>16654.2</v>
      </c>
      <c r="BP87" s="182">
        <f>IFERROR(BO87/(BK87+BL87),0)</f>
        <v>16654.2</v>
      </c>
    </row>
    <row r="88" spans="1:68" ht="19.5" customHeight="1" outlineLevel="1" x14ac:dyDescent="0.3">
      <c r="A88" s="154"/>
      <c r="B88" s="139" t="str" cm="1">
        <f t="array" ref="B88:B92">$B$10:$B$14</f>
        <v>RESIDENTIAL</v>
      </c>
      <c r="C88" s="39"/>
      <c r="D88" s="10"/>
      <c r="E88" s="10"/>
      <c r="F88" s="10">
        <f>IFERROR(E88/(C88+D88),0)</f>
        <v>0</v>
      </c>
      <c r="G88" s="183"/>
      <c r="H88" s="184">
        <f>IFERROR(G88/(C88+D88),0)</f>
        <v>0</v>
      </c>
      <c r="I88" s="39"/>
      <c r="J88" s="10"/>
      <c r="K88" s="10"/>
      <c r="L88" s="10">
        <f>IFERROR(K88/(I88+J88),0)</f>
        <v>0</v>
      </c>
      <c r="M88" s="30"/>
      <c r="N88" s="83">
        <f>IFERROR(M88/(I88+J88),0)</f>
        <v>0</v>
      </c>
      <c r="O88" s="39"/>
      <c r="P88" s="10"/>
      <c r="Q88" s="10"/>
      <c r="R88" s="10">
        <f>IFERROR(Q88/(O88+P88),0)</f>
        <v>0</v>
      </c>
      <c r="S88" s="183"/>
      <c r="T88" s="184">
        <f>IFERROR(S88/(O88+P88),0)</f>
        <v>0</v>
      </c>
      <c r="U88" s="39"/>
      <c r="V88" s="10"/>
      <c r="W88" s="10"/>
      <c r="X88" s="10">
        <f>IFERROR(W88/(U88+V88),0)</f>
        <v>0</v>
      </c>
      <c r="Y88" s="183"/>
      <c r="Z88" s="184">
        <f>IFERROR(Y88/(U88+V88),0)</f>
        <v>0</v>
      </c>
      <c r="AA88" s="39"/>
      <c r="AB88" s="10"/>
      <c r="AC88" s="10"/>
      <c r="AD88" s="10">
        <f>IFERROR(AC88/(AA88+AB88),0)</f>
        <v>0</v>
      </c>
      <c r="AE88" s="183"/>
      <c r="AF88" s="184">
        <f>IFERROR(AE88/(AA88+AB88),0)</f>
        <v>0</v>
      </c>
      <c r="AG88" s="39"/>
      <c r="AH88" s="10"/>
      <c r="AI88" s="10"/>
      <c r="AJ88" s="10">
        <f>IFERROR(AI88/(AG88+AH88),0)</f>
        <v>0</v>
      </c>
      <c r="AK88" s="183"/>
      <c r="AL88" s="184">
        <f>IFERROR(AK88/(AG88+AH88),0)</f>
        <v>0</v>
      </c>
      <c r="AM88" s="39"/>
      <c r="AN88" s="10"/>
      <c r="AO88" s="10"/>
      <c r="AP88" s="10">
        <f>IFERROR(AO88/(AM88+AN88),0)</f>
        <v>0</v>
      </c>
      <c r="AQ88" s="183"/>
      <c r="AR88" s="184">
        <f t="shared" si="213"/>
        <v>0</v>
      </c>
      <c r="AS88" s="39"/>
      <c r="AT88" s="10"/>
      <c r="AU88" s="10"/>
      <c r="AV88" s="10">
        <f>IFERROR(AU88/(AS88+AT88),0)</f>
        <v>0</v>
      </c>
      <c r="AW88" s="183"/>
      <c r="AX88" s="184">
        <f>IFERROR(AW88/(AS88+AT88),0)</f>
        <v>0</v>
      </c>
      <c r="AY88" s="39"/>
      <c r="AZ88" s="10"/>
      <c r="BA88" s="10"/>
      <c r="BB88" s="10">
        <f>IFERROR(BA88/(AY88+AZ88),0)</f>
        <v>0</v>
      </c>
      <c r="BC88" s="183"/>
      <c r="BD88" s="184">
        <f>IFERROR(BC88/(AY88+AZ88),0)</f>
        <v>0</v>
      </c>
      <c r="BE88" s="39"/>
      <c r="BF88" s="10"/>
      <c r="BG88" s="10"/>
      <c r="BH88" s="10">
        <f>IFERROR(BG88/(BE88+BF88),0)</f>
        <v>0</v>
      </c>
      <c r="BI88" s="183"/>
      <c r="BJ88" s="184">
        <f>IFERROR(BI88/(BE88+BF88),0)</f>
        <v>0</v>
      </c>
      <c r="BK88" s="39" cm="1">
        <f t="array" ref="BK88">SUM(_xlfn._xlws.FILTER($C88:$BJ88,$C$8:$BJ$8=BK$8))</f>
        <v>0</v>
      </c>
      <c r="BL88" s="39" cm="1">
        <f t="array" ref="BL88">SUM(_xlfn._xlws.FILTER($C88:$BJ88,$C$8:$BJ$8=BL$8))</f>
        <v>0</v>
      </c>
      <c r="BM88" s="39" cm="1">
        <f t="array" ref="BM88">SUM(_xlfn._xlws.FILTER($C88:$BJ88,$C$8:$BJ$8=BM$8))</f>
        <v>0</v>
      </c>
      <c r="BN88" s="10">
        <f>IFERROR(BM88/(BK88+BL88),0)</f>
        <v>0</v>
      </c>
      <c r="BO88" s="196" cm="1">
        <f t="array" ref="BO88">SUM(_xlfn._xlws.FILTER($C88:$BJ88,$C$8:$BJ$8=BO$8))</f>
        <v>0</v>
      </c>
      <c r="BP88" s="184">
        <f>IFERROR(BO88/(BK88+BL88),0)</f>
        <v>0</v>
      </c>
    </row>
    <row r="89" spans="1:68" ht="19.5" customHeight="1" outlineLevel="1" x14ac:dyDescent="0.3">
      <c r="A89" s="154"/>
      <c r="B89" s="139" t="str">
        <v>COMMERCIAL</v>
      </c>
      <c r="C89" s="39"/>
      <c r="D89" s="10"/>
      <c r="E89" s="10"/>
      <c r="F89" s="10">
        <f t="shared" ref="F89:F92" si="255">IFERROR(E89/(C89+D89),0)</f>
        <v>0</v>
      </c>
      <c r="G89" s="183"/>
      <c r="H89" s="184">
        <f t="shared" ref="H89:H92" si="256">IFERROR(G89/(C89+D89),0)</f>
        <v>0</v>
      </c>
      <c r="I89" s="39"/>
      <c r="J89" s="10"/>
      <c r="K89" s="10"/>
      <c r="L89" s="10">
        <f t="shared" ref="L89:L91" si="257">IFERROR(K89/(I89+J89),0)</f>
        <v>0</v>
      </c>
      <c r="M89" s="30"/>
      <c r="N89" s="83">
        <f t="shared" ref="N89:N92" si="258">IFERROR(M89/(I89+J89),0)</f>
        <v>0</v>
      </c>
      <c r="O89" s="39"/>
      <c r="P89" s="10"/>
      <c r="Q89" s="10"/>
      <c r="R89" s="10">
        <f t="shared" ref="R89:R91" si="259">IFERROR(Q89/(O89+P89),0)</f>
        <v>0</v>
      </c>
      <c r="S89" s="183"/>
      <c r="T89" s="184">
        <f t="shared" ref="T89:T92" si="260">IFERROR(S89/(O89+P89),0)</f>
        <v>0</v>
      </c>
      <c r="U89" s="39"/>
      <c r="V89" s="10"/>
      <c r="W89" s="10"/>
      <c r="X89" s="10">
        <f t="shared" ref="X89:X91" si="261">IFERROR(W89/(U89+V89),0)</f>
        <v>0</v>
      </c>
      <c r="Y89" s="183"/>
      <c r="Z89" s="184">
        <f t="shared" ref="Z89:Z92" si="262">IFERROR(Y89/(U89+V89),0)</f>
        <v>0</v>
      </c>
      <c r="AA89" s="39"/>
      <c r="AB89" s="10"/>
      <c r="AC89" s="10"/>
      <c r="AD89" s="10">
        <f t="shared" ref="AD89:AD91" si="263">IFERROR(AC89/(AA89+AB89),0)</f>
        <v>0</v>
      </c>
      <c r="AE89" s="183"/>
      <c r="AF89" s="184">
        <f t="shared" ref="AF89:AF92" si="264">IFERROR(AE89/(AA89+AB89),0)</f>
        <v>0</v>
      </c>
      <c r="AG89" s="39"/>
      <c r="AH89" s="10"/>
      <c r="AI89" s="10"/>
      <c r="AJ89" s="10">
        <f t="shared" ref="AJ89:AJ91" si="265">IFERROR(AI89/(AG89+AH89),0)</f>
        <v>0</v>
      </c>
      <c r="AK89" s="183"/>
      <c r="AL89" s="184">
        <f t="shared" ref="AL89:AL92" si="266">IFERROR(AK89/(AG89+AH89),0)</f>
        <v>0</v>
      </c>
      <c r="AM89" s="39"/>
      <c r="AN89" s="10"/>
      <c r="AO89" s="10"/>
      <c r="AP89" s="10">
        <f t="shared" ref="AP89:AP91" si="267">IFERROR(AO89/(AM89+AN89),0)</f>
        <v>0</v>
      </c>
      <c r="AQ89" s="183"/>
      <c r="AR89" s="184">
        <f t="shared" si="213"/>
        <v>0</v>
      </c>
      <c r="AS89" s="39"/>
      <c r="AT89" s="10"/>
      <c r="AU89" s="10"/>
      <c r="AV89" s="10">
        <f t="shared" ref="AV89:AV91" si="268">IFERROR(AU89/(AS89+AT89),0)</f>
        <v>0</v>
      </c>
      <c r="AW89" s="183"/>
      <c r="AX89" s="184">
        <f t="shared" ref="AX89:AX92" si="269">IFERROR(AW89/(AS89+AT89),0)</f>
        <v>0</v>
      </c>
      <c r="AY89" s="39"/>
      <c r="AZ89" s="10"/>
      <c r="BA89" s="10"/>
      <c r="BB89" s="10">
        <f t="shared" ref="BB89:BB91" si="270">IFERROR(BA89/(AY89+AZ89),0)</f>
        <v>0</v>
      </c>
      <c r="BC89" s="183"/>
      <c r="BD89" s="184">
        <f t="shared" ref="BD89:BD92" si="271">IFERROR(BC89/(AY89+AZ89),0)</f>
        <v>0</v>
      </c>
      <c r="BE89" s="39"/>
      <c r="BF89" s="10"/>
      <c r="BG89" s="10"/>
      <c r="BH89" s="10">
        <f t="shared" ref="BH89:BH91" si="272">IFERROR(BG89/(BE89+BF89),0)</f>
        <v>0</v>
      </c>
      <c r="BI89" s="183"/>
      <c r="BJ89" s="184">
        <f t="shared" ref="BJ89:BJ92" si="273">IFERROR(BI89/(BE89+BF89),0)</f>
        <v>0</v>
      </c>
      <c r="BK89" s="39" cm="1">
        <f t="array" ref="BK89">SUM(_xlfn._xlws.FILTER($C89:$BJ89,$C$8:$BJ$8=BK$8))</f>
        <v>0</v>
      </c>
      <c r="BL89" s="39" cm="1">
        <f t="array" ref="BL89">SUM(_xlfn._xlws.FILTER($C89:$BJ89,$C$8:$BJ$8=BL$8))</f>
        <v>0</v>
      </c>
      <c r="BM89" s="39" cm="1">
        <f t="array" ref="BM89">SUM(_xlfn._xlws.FILTER($C89:$BJ89,$C$8:$BJ$8=BM$8))</f>
        <v>0</v>
      </c>
      <c r="BN89" s="10">
        <f t="shared" ref="BN89:BN91" si="274">IFERROR(BM89/(BK89+BL89),0)</f>
        <v>0</v>
      </c>
      <c r="BO89" s="196" cm="1">
        <f t="array" ref="BO89">SUM(_xlfn._xlws.FILTER($C89:$BJ89,$C$8:$BJ$8=BO$8))</f>
        <v>0</v>
      </c>
      <c r="BP89" s="184">
        <f t="shared" ref="BP89:BP92" si="275">IFERROR(BO89/(BK89+BL89),0)</f>
        <v>0</v>
      </c>
    </row>
    <row r="90" spans="1:68" ht="19.5" customHeight="1" outlineLevel="1" x14ac:dyDescent="0.3">
      <c r="A90" s="154"/>
      <c r="B90" s="139" t="str">
        <v>CNG</v>
      </c>
      <c r="C90" s="39"/>
      <c r="D90" s="10"/>
      <c r="E90" s="10"/>
      <c r="F90" s="10">
        <f t="shared" si="255"/>
        <v>0</v>
      </c>
      <c r="G90" s="183"/>
      <c r="H90" s="184">
        <f t="shared" si="256"/>
        <v>0</v>
      </c>
      <c r="I90" s="39"/>
      <c r="J90" s="10"/>
      <c r="K90" s="10"/>
      <c r="L90" s="10">
        <f t="shared" si="257"/>
        <v>0</v>
      </c>
      <c r="M90" s="30"/>
      <c r="N90" s="83">
        <f t="shared" si="258"/>
        <v>0</v>
      </c>
      <c r="O90" s="39"/>
      <c r="P90" s="10"/>
      <c r="Q90" s="10"/>
      <c r="R90" s="10">
        <f t="shared" si="259"/>
        <v>0</v>
      </c>
      <c r="S90" s="183"/>
      <c r="T90" s="184">
        <f t="shared" si="260"/>
        <v>0</v>
      </c>
      <c r="U90" s="39"/>
      <c r="V90" s="10"/>
      <c r="W90" s="10"/>
      <c r="X90" s="10">
        <f t="shared" si="261"/>
        <v>0</v>
      </c>
      <c r="Y90" s="183"/>
      <c r="Z90" s="184">
        <f t="shared" si="262"/>
        <v>0</v>
      </c>
      <c r="AA90" s="39"/>
      <c r="AB90" s="10"/>
      <c r="AC90" s="10"/>
      <c r="AD90" s="10">
        <f t="shared" si="263"/>
        <v>0</v>
      </c>
      <c r="AE90" s="183"/>
      <c r="AF90" s="184">
        <f t="shared" si="264"/>
        <v>0</v>
      </c>
      <c r="AG90" s="39"/>
      <c r="AH90" s="10"/>
      <c r="AI90" s="10"/>
      <c r="AJ90" s="10">
        <f t="shared" si="265"/>
        <v>0</v>
      </c>
      <c r="AK90" s="183"/>
      <c r="AL90" s="184">
        <f t="shared" si="266"/>
        <v>0</v>
      </c>
      <c r="AM90" s="39"/>
      <c r="AN90" s="10"/>
      <c r="AO90" s="10"/>
      <c r="AP90" s="10">
        <f t="shared" si="267"/>
        <v>0</v>
      </c>
      <c r="AQ90" s="183"/>
      <c r="AR90" s="184">
        <f t="shared" si="213"/>
        <v>0</v>
      </c>
      <c r="AS90" s="39"/>
      <c r="AT90" s="10"/>
      <c r="AU90" s="10"/>
      <c r="AV90" s="10">
        <f t="shared" si="268"/>
        <v>0</v>
      </c>
      <c r="AW90" s="183"/>
      <c r="AX90" s="184">
        <f t="shared" si="269"/>
        <v>0</v>
      </c>
      <c r="AY90" s="39"/>
      <c r="AZ90" s="10"/>
      <c r="BA90" s="10"/>
      <c r="BB90" s="10">
        <f t="shared" si="270"/>
        <v>0</v>
      </c>
      <c r="BC90" s="183"/>
      <c r="BD90" s="184">
        <f t="shared" si="271"/>
        <v>0</v>
      </c>
      <c r="BE90" s="39"/>
      <c r="BF90" s="10"/>
      <c r="BG90" s="10"/>
      <c r="BH90" s="10">
        <f t="shared" si="272"/>
        <v>0</v>
      </c>
      <c r="BI90" s="183"/>
      <c r="BJ90" s="184">
        <f t="shared" si="273"/>
        <v>0</v>
      </c>
      <c r="BK90" s="39" cm="1">
        <f t="array" ref="BK90">SUM(_xlfn._xlws.FILTER($C90:$BJ90,$C$8:$BJ$8=BK$8))</f>
        <v>0</v>
      </c>
      <c r="BL90" s="39" cm="1">
        <f t="array" ref="BL90">SUM(_xlfn._xlws.FILTER($C90:$BJ90,$C$8:$BJ$8=BL$8))</f>
        <v>0</v>
      </c>
      <c r="BM90" s="39" cm="1">
        <f t="array" ref="BM90">SUM(_xlfn._xlws.FILTER($C90:$BJ90,$C$8:$BJ$8=BM$8))</f>
        <v>0</v>
      </c>
      <c r="BN90" s="10">
        <f t="shared" si="274"/>
        <v>0</v>
      </c>
      <c r="BO90" s="196" cm="1">
        <f t="array" ref="BO90">SUM(_xlfn._xlws.FILTER($C90:$BJ90,$C$8:$BJ$8=BO$8))</f>
        <v>0</v>
      </c>
      <c r="BP90" s="184">
        <f t="shared" si="275"/>
        <v>0</v>
      </c>
    </row>
    <row r="91" spans="1:68" ht="19.5" customHeight="1" outlineLevel="1" x14ac:dyDescent="0.3">
      <c r="A91" s="154"/>
      <c r="B91" s="139" t="str">
        <v>INDUSTRIAL</v>
      </c>
      <c r="C91" s="39"/>
      <c r="D91" s="10"/>
      <c r="E91" s="10"/>
      <c r="F91" s="10">
        <f t="shared" si="255"/>
        <v>0</v>
      </c>
      <c r="G91" s="183"/>
      <c r="H91" s="184">
        <f t="shared" si="256"/>
        <v>0</v>
      </c>
      <c r="I91" s="39"/>
      <c r="J91" s="10"/>
      <c r="K91" s="10"/>
      <c r="L91" s="10">
        <f t="shared" si="257"/>
        <v>0</v>
      </c>
      <c r="M91" s="30"/>
      <c r="N91" s="83">
        <f t="shared" si="258"/>
        <v>0</v>
      </c>
      <c r="O91" s="39"/>
      <c r="P91" s="10"/>
      <c r="Q91" s="10"/>
      <c r="R91" s="10">
        <f t="shared" si="259"/>
        <v>0</v>
      </c>
      <c r="S91" s="183"/>
      <c r="T91" s="184">
        <f t="shared" si="260"/>
        <v>0</v>
      </c>
      <c r="U91" s="39"/>
      <c r="V91" s="10"/>
      <c r="W91" s="10"/>
      <c r="X91" s="10">
        <f t="shared" si="261"/>
        <v>0</v>
      </c>
      <c r="Y91" s="183"/>
      <c r="Z91" s="184">
        <f t="shared" si="262"/>
        <v>0</v>
      </c>
      <c r="AA91" s="39"/>
      <c r="AB91" s="10"/>
      <c r="AC91" s="10"/>
      <c r="AD91" s="10">
        <f t="shared" si="263"/>
        <v>0</v>
      </c>
      <c r="AE91" s="183"/>
      <c r="AF91" s="184">
        <f t="shared" si="264"/>
        <v>0</v>
      </c>
      <c r="AG91" s="39"/>
      <c r="AH91" s="10"/>
      <c r="AI91" s="10"/>
      <c r="AJ91" s="10">
        <f t="shared" si="265"/>
        <v>0</v>
      </c>
      <c r="AK91" s="183"/>
      <c r="AL91" s="184">
        <f t="shared" si="266"/>
        <v>0</v>
      </c>
      <c r="AM91" s="39"/>
      <c r="AN91" s="10"/>
      <c r="AO91" s="10"/>
      <c r="AP91" s="10">
        <f t="shared" si="267"/>
        <v>0</v>
      </c>
      <c r="AQ91" s="183"/>
      <c r="AR91" s="184">
        <f t="shared" si="213"/>
        <v>0</v>
      </c>
      <c r="AS91" s="39"/>
      <c r="AT91" s="10"/>
      <c r="AU91" s="10"/>
      <c r="AV91" s="10">
        <f t="shared" si="268"/>
        <v>0</v>
      </c>
      <c r="AW91" s="183"/>
      <c r="AX91" s="184">
        <f t="shared" si="269"/>
        <v>0</v>
      </c>
      <c r="AY91" s="39"/>
      <c r="AZ91" s="10"/>
      <c r="BA91" s="10"/>
      <c r="BB91" s="10">
        <f t="shared" si="270"/>
        <v>0</v>
      </c>
      <c r="BC91" s="183"/>
      <c r="BD91" s="184">
        <f t="shared" si="271"/>
        <v>0</v>
      </c>
      <c r="BE91" s="39">
        <v>1</v>
      </c>
      <c r="BF91" s="10"/>
      <c r="BG91" s="10">
        <v>4330551</v>
      </c>
      <c r="BH91" s="10">
        <f t="shared" si="272"/>
        <v>4330551</v>
      </c>
      <c r="BI91" s="183">
        <v>16654.2</v>
      </c>
      <c r="BJ91" s="184">
        <f t="shared" si="273"/>
        <v>16654.2</v>
      </c>
      <c r="BK91" s="39" cm="1">
        <f t="array" ref="BK91">SUM(_xlfn._xlws.FILTER($C91:$BJ91,$C$8:$BJ$8=BK$8))</f>
        <v>1</v>
      </c>
      <c r="BL91" s="39" cm="1">
        <f t="array" ref="BL91">SUM(_xlfn._xlws.FILTER($C91:$BJ91,$C$8:$BJ$8=BL$8))</f>
        <v>0</v>
      </c>
      <c r="BM91" s="39" cm="1">
        <f t="array" ref="BM91">SUM(_xlfn._xlws.FILTER($C91:$BJ91,$C$8:$BJ$8=BM$8))</f>
        <v>4330551</v>
      </c>
      <c r="BN91" s="10">
        <f t="shared" si="274"/>
        <v>4330551</v>
      </c>
      <c r="BO91" s="196" cm="1">
        <f t="array" ref="BO91">SUM(_xlfn._xlws.FILTER($C91:$BJ91,$C$8:$BJ$8=BO$8))</f>
        <v>16654.2</v>
      </c>
      <c r="BP91" s="184">
        <f t="shared" si="275"/>
        <v>16654.2</v>
      </c>
    </row>
    <row r="92" spans="1:68" ht="19.5" customHeight="1" outlineLevel="1" thickBot="1" x14ac:dyDescent="0.35">
      <c r="A92" s="155"/>
      <c r="B92" s="139" t="str">
        <v>AIRCONDITIONING/COGENERATION</v>
      </c>
      <c r="C92" s="147"/>
      <c r="D92" s="148"/>
      <c r="E92" s="157"/>
      <c r="F92" s="10">
        <f t="shared" si="255"/>
        <v>0</v>
      </c>
      <c r="G92" s="185"/>
      <c r="H92" s="184">
        <f t="shared" si="256"/>
        <v>0</v>
      </c>
      <c r="I92" s="147"/>
      <c r="J92" s="148"/>
      <c r="K92" s="157"/>
      <c r="L92" s="10">
        <f>IFERROR(K92/(I92+J92),0)</f>
        <v>0</v>
      </c>
      <c r="M92" s="30"/>
      <c r="N92" s="83">
        <f t="shared" si="258"/>
        <v>0</v>
      </c>
      <c r="O92" s="147"/>
      <c r="P92" s="148"/>
      <c r="Q92" s="157"/>
      <c r="R92" s="10">
        <f>IFERROR(Q92/(O92+P92),0)</f>
        <v>0</v>
      </c>
      <c r="S92" s="183"/>
      <c r="T92" s="184">
        <f t="shared" si="260"/>
        <v>0</v>
      </c>
      <c r="U92" s="147"/>
      <c r="V92" s="148"/>
      <c r="W92" s="157"/>
      <c r="X92" s="10">
        <f>IFERROR(W92/(U92+V92),0)</f>
        <v>0</v>
      </c>
      <c r="Y92" s="183"/>
      <c r="Z92" s="184">
        <f t="shared" si="262"/>
        <v>0</v>
      </c>
      <c r="AA92" s="147"/>
      <c r="AB92" s="148"/>
      <c r="AC92" s="157"/>
      <c r="AD92" s="10">
        <f>IFERROR(AC92/(AA92+AB92),0)</f>
        <v>0</v>
      </c>
      <c r="AE92" s="183"/>
      <c r="AF92" s="184">
        <f t="shared" si="264"/>
        <v>0</v>
      </c>
      <c r="AG92" s="147"/>
      <c r="AH92" s="148"/>
      <c r="AI92" s="157"/>
      <c r="AJ92" s="10">
        <f>IFERROR(AI92/(AG92+AH92),0)</f>
        <v>0</v>
      </c>
      <c r="AK92" s="183"/>
      <c r="AL92" s="184">
        <f t="shared" si="266"/>
        <v>0</v>
      </c>
      <c r="AM92" s="147"/>
      <c r="AN92" s="148"/>
      <c r="AO92" s="157"/>
      <c r="AP92" s="10">
        <f>IFERROR(AO92/(AM92+AN92),0)</f>
        <v>0</v>
      </c>
      <c r="AQ92" s="183"/>
      <c r="AR92" s="184">
        <f t="shared" si="213"/>
        <v>0</v>
      </c>
      <c r="AS92" s="147"/>
      <c r="AT92" s="148"/>
      <c r="AU92" s="157"/>
      <c r="AV92" s="10">
        <f>IFERROR(AU92/(AS92+AT92),0)</f>
        <v>0</v>
      </c>
      <c r="AW92" s="183"/>
      <c r="AX92" s="184">
        <f t="shared" si="269"/>
        <v>0</v>
      </c>
      <c r="AY92" s="147"/>
      <c r="AZ92" s="148"/>
      <c r="BA92" s="157"/>
      <c r="BB92" s="10">
        <f>IFERROR(BA92/(AY92+AZ92),0)</f>
        <v>0</v>
      </c>
      <c r="BC92" s="183"/>
      <c r="BD92" s="184">
        <f t="shared" si="271"/>
        <v>0</v>
      </c>
      <c r="BE92" s="147"/>
      <c r="BF92" s="148"/>
      <c r="BG92" s="157"/>
      <c r="BH92" s="10">
        <f>IFERROR(BG92/(BE92+BF92),0)</f>
        <v>0</v>
      </c>
      <c r="BI92" s="183"/>
      <c r="BJ92" s="184">
        <f t="shared" si="273"/>
        <v>0</v>
      </c>
      <c r="BK92" s="39" cm="1">
        <f t="array" ref="BK92">SUM(_xlfn._xlws.FILTER($C92:$BJ92,$C$8:$BJ$8=BK$8))</f>
        <v>0</v>
      </c>
      <c r="BL92" s="39" cm="1">
        <f t="array" ref="BL92">SUM(_xlfn._xlws.FILTER($C92:$BJ92,$C$8:$BJ$8=BL$8))</f>
        <v>0</v>
      </c>
      <c r="BM92" s="39" cm="1">
        <f t="array" ref="BM92">SUM(_xlfn._xlws.FILTER($C92:$BJ92,$C$8:$BJ$8=BM$8))</f>
        <v>0</v>
      </c>
      <c r="BN92" s="10">
        <f>IFERROR(BM92/(BK92+BL92),0)</f>
        <v>0</v>
      </c>
      <c r="BO92" s="196" cm="1">
        <f t="array" ref="BO92">SUM(_xlfn._xlws.FILTER($C92:$BJ92,$C$8:$BJ$8=BO$8))</f>
        <v>0</v>
      </c>
      <c r="BP92" s="184">
        <f t="shared" si="275"/>
        <v>0</v>
      </c>
    </row>
    <row r="93" spans="1:68" ht="36" customHeight="1" outlineLevel="1" x14ac:dyDescent="0.3">
      <c r="A93" s="153">
        <v>15</v>
      </c>
      <c r="B93" s="141" t="s">
        <v>99</v>
      </c>
      <c r="C93" s="121">
        <f>SUM(C94:C98)</f>
        <v>0</v>
      </c>
      <c r="D93" s="74">
        <f>SUM(D94:D98)</f>
        <v>0</v>
      </c>
      <c r="E93" s="74">
        <f>SUM(E94:E97)</f>
        <v>0</v>
      </c>
      <c r="F93" s="74">
        <f>IFERROR(E93/(C93+D93),0)</f>
        <v>0</v>
      </c>
      <c r="G93" s="181">
        <f>SUM(G94:G98)</f>
        <v>0</v>
      </c>
      <c r="H93" s="182">
        <f>IFERROR(G93/(C93+D93),0)</f>
        <v>0</v>
      </c>
      <c r="I93" s="121">
        <f>SUM(I94:I98)</f>
        <v>2</v>
      </c>
      <c r="J93" s="74">
        <f>SUM(J94:J98)</f>
        <v>0</v>
      </c>
      <c r="K93" s="74">
        <f>SUM(K94:K97)</f>
        <v>16349845</v>
      </c>
      <c r="L93" s="74">
        <f>IFERROR(K93/(I93+J93),0)</f>
        <v>8174922.5</v>
      </c>
      <c r="M93" s="82">
        <f>SUM(M94:M98)</f>
        <v>11925.5</v>
      </c>
      <c r="N93" s="37">
        <f>IFERROR(M93/(I93+J93),0)</f>
        <v>5962.75</v>
      </c>
      <c r="O93" s="121">
        <f>SUM(O94:O98)</f>
        <v>0</v>
      </c>
      <c r="P93" s="74">
        <f>SUM(P94:P98)</f>
        <v>0</v>
      </c>
      <c r="Q93" s="74">
        <f>SUM(Q94:Q98)</f>
        <v>0</v>
      </c>
      <c r="R93" s="74">
        <f>IFERROR(Q93/(O93+P93),0)</f>
        <v>0</v>
      </c>
      <c r="S93" s="181">
        <f>SUM(S94:S98)</f>
        <v>0</v>
      </c>
      <c r="T93" s="182">
        <f>IFERROR(S93/(O93+P93),0)</f>
        <v>0</v>
      </c>
      <c r="U93" s="121">
        <f>SUM(U94:U98)</f>
        <v>0</v>
      </c>
      <c r="V93" s="74">
        <f>SUM(V94:V98)</f>
        <v>0</v>
      </c>
      <c r="W93" s="74">
        <f>SUM(W94:W97)</f>
        <v>0</v>
      </c>
      <c r="X93" s="74">
        <f>IFERROR(W93/(U93+V93),0)</f>
        <v>0</v>
      </c>
      <c r="Y93" s="181">
        <f>SUM(Y94:Y98)</f>
        <v>0</v>
      </c>
      <c r="Z93" s="182">
        <f>IFERROR(Y93/(U93+V93),0)</f>
        <v>0</v>
      </c>
      <c r="AA93" s="121">
        <f>SUM(AA94:AA98)</f>
        <v>0</v>
      </c>
      <c r="AB93" s="74">
        <f>SUM(AB94:AB98)</f>
        <v>0</v>
      </c>
      <c r="AC93" s="74">
        <f>SUM(AC94:AC97)</f>
        <v>0</v>
      </c>
      <c r="AD93" s="74">
        <f>IFERROR(AC93/(AA93+AB93),0)</f>
        <v>0</v>
      </c>
      <c r="AE93" s="181">
        <f>SUM(AE94:AE98)</f>
        <v>0</v>
      </c>
      <c r="AF93" s="182">
        <f>IFERROR(AE93/(AA93+AB93),0)</f>
        <v>0</v>
      </c>
      <c r="AG93" s="121">
        <f>SUM(AG94:AG98)</f>
        <v>0</v>
      </c>
      <c r="AH93" s="74">
        <f>SUM(AH94:AH98)</f>
        <v>0</v>
      </c>
      <c r="AI93" s="74">
        <f>SUM(AI94:AI97)</f>
        <v>0</v>
      </c>
      <c r="AJ93" s="74">
        <f>IFERROR(AI93/(AG93+AH93),0)</f>
        <v>0</v>
      </c>
      <c r="AK93" s="181">
        <f>SUM(AK94:AK98)</f>
        <v>0</v>
      </c>
      <c r="AL93" s="182">
        <f>IFERROR(AK93/(AG93+AH93),0)</f>
        <v>0</v>
      </c>
      <c r="AM93" s="121">
        <f>SUM(AM94:AM98)</f>
        <v>0</v>
      </c>
      <c r="AN93" s="74">
        <f>SUM(AN94:AN98)</f>
        <v>0</v>
      </c>
      <c r="AO93" s="74">
        <f>SUM(AO94:AO97)</f>
        <v>0</v>
      </c>
      <c r="AP93" s="74">
        <f>IFERROR(AO93/(AM93+AN93),0)</f>
        <v>0</v>
      </c>
      <c r="AQ93" s="181">
        <f>SUM(AQ94:AQ98)</f>
        <v>0</v>
      </c>
      <c r="AR93" s="182">
        <f t="shared" si="213"/>
        <v>0</v>
      </c>
      <c r="AS93" s="121">
        <f>SUM(AS94:AS98)</f>
        <v>0</v>
      </c>
      <c r="AT93" s="74">
        <f>SUM(AT94:AT98)</f>
        <v>0</v>
      </c>
      <c r="AU93" s="74">
        <f>SUM(AU94:AU97)</f>
        <v>0</v>
      </c>
      <c r="AV93" s="74">
        <f>IFERROR(AU93/(AS93+AT93),0)</f>
        <v>0</v>
      </c>
      <c r="AW93" s="181">
        <f>SUM(AW94:AW98)</f>
        <v>0</v>
      </c>
      <c r="AX93" s="182">
        <f>IFERROR(AW93/(AS93+AT93),0)</f>
        <v>0</v>
      </c>
      <c r="AY93" s="121">
        <f>SUM(AY94:AY98)</f>
        <v>0</v>
      </c>
      <c r="AZ93" s="74">
        <f>SUM(AZ94:AZ98)</f>
        <v>0</v>
      </c>
      <c r="BA93" s="74">
        <f>SUM(BA94:BA97)</f>
        <v>0</v>
      </c>
      <c r="BB93" s="74">
        <f>IFERROR(BA93/(AY93+AZ93),0)</f>
        <v>0</v>
      </c>
      <c r="BC93" s="181">
        <f>SUM(BC94:BC98)</f>
        <v>0</v>
      </c>
      <c r="BD93" s="182">
        <f>IFERROR(BC93/(AY93+AZ93),0)</f>
        <v>0</v>
      </c>
      <c r="BE93" s="121">
        <f>SUM(BE94:BE98)</f>
        <v>0</v>
      </c>
      <c r="BF93" s="74">
        <f>SUM(BF94:BF98)</f>
        <v>0</v>
      </c>
      <c r="BG93" s="74">
        <f>SUM(BG94:BG97)</f>
        <v>0</v>
      </c>
      <c r="BH93" s="74">
        <f>IFERROR(BG93/(BE93+BF93),0)</f>
        <v>0</v>
      </c>
      <c r="BI93" s="181">
        <f>SUM(BI94:BI98)</f>
        <v>0</v>
      </c>
      <c r="BJ93" s="182">
        <f>IFERROR(BI93/(BE93+BF93),0)</f>
        <v>0</v>
      </c>
      <c r="BK93" s="121">
        <f>SUM(BK94:BK98)</f>
        <v>2</v>
      </c>
      <c r="BL93" s="74">
        <f>SUM(BL94:BL98)</f>
        <v>0</v>
      </c>
      <c r="BM93" s="74">
        <f>SUM(BM94:BM97)</f>
        <v>16349845</v>
      </c>
      <c r="BN93" s="74">
        <f>IFERROR(BM93/(BK93+BL93),0)</f>
        <v>8174922.5</v>
      </c>
      <c r="BO93" s="181">
        <f>SUM(BO94:BO98)</f>
        <v>11925.5</v>
      </c>
      <c r="BP93" s="182">
        <f>IFERROR(BO93/(BK93+BL93),0)</f>
        <v>5962.75</v>
      </c>
    </row>
    <row r="94" spans="1:68" ht="19.5" customHeight="1" outlineLevel="1" x14ac:dyDescent="0.3">
      <c r="A94" s="154"/>
      <c r="B94" s="139" t="str" cm="1">
        <f t="array" ref="B94:B98">$B$10:$B$14</f>
        <v>RESIDENTIAL</v>
      </c>
      <c r="C94" s="39"/>
      <c r="D94" s="10"/>
      <c r="E94" s="10"/>
      <c r="F94" s="10">
        <f>IFERROR(E94/(C94+D94),0)</f>
        <v>0</v>
      </c>
      <c r="G94" s="183"/>
      <c r="H94" s="184">
        <f>IFERROR(G94/(C94+D94),0)</f>
        <v>0</v>
      </c>
      <c r="I94" s="39"/>
      <c r="J94" s="10"/>
      <c r="K94" s="10"/>
      <c r="L94" s="10">
        <f>IFERROR(K94/(I94+J94),0)</f>
        <v>0</v>
      </c>
      <c r="M94" s="30"/>
      <c r="N94" s="83">
        <f>IFERROR(M94/(I94+J94),0)</f>
        <v>0</v>
      </c>
      <c r="O94" s="39"/>
      <c r="P94" s="10"/>
      <c r="Q94" s="10"/>
      <c r="R94" s="10">
        <f>IFERROR(Q94/(O94+P94),0)</f>
        <v>0</v>
      </c>
      <c r="S94" s="183"/>
      <c r="T94" s="184">
        <f>IFERROR(S94/(O94+P94),0)</f>
        <v>0</v>
      </c>
      <c r="U94" s="39"/>
      <c r="V94" s="10"/>
      <c r="W94" s="10"/>
      <c r="X94" s="10">
        <f>IFERROR(W94/(U94+V94),0)</f>
        <v>0</v>
      </c>
      <c r="Y94" s="183"/>
      <c r="Z94" s="184">
        <f>IFERROR(Y94/(U94+V94),0)</f>
        <v>0</v>
      </c>
      <c r="AA94" s="39"/>
      <c r="AB94" s="10"/>
      <c r="AC94" s="10"/>
      <c r="AD94" s="10">
        <f>IFERROR(AC94/(AA94+AB94),0)</f>
        <v>0</v>
      </c>
      <c r="AE94" s="183"/>
      <c r="AF94" s="184">
        <f>IFERROR(AE94/(AA94+AB94),0)</f>
        <v>0</v>
      </c>
      <c r="AG94" s="39"/>
      <c r="AH94" s="10"/>
      <c r="AI94" s="10"/>
      <c r="AJ94" s="10">
        <f>IFERROR(AI94/(AG94+AH94),0)</f>
        <v>0</v>
      </c>
      <c r="AK94" s="183"/>
      <c r="AL94" s="184">
        <f>IFERROR(AK94/(AG94+AH94),0)</f>
        <v>0</v>
      </c>
      <c r="AM94" s="39"/>
      <c r="AN94" s="10"/>
      <c r="AO94" s="10"/>
      <c r="AP94" s="10">
        <f>IFERROR(AO94/(AM94+AN94),0)</f>
        <v>0</v>
      </c>
      <c r="AQ94" s="183"/>
      <c r="AR94" s="184">
        <f t="shared" si="213"/>
        <v>0</v>
      </c>
      <c r="AS94" s="39"/>
      <c r="AT94" s="10"/>
      <c r="AU94" s="10"/>
      <c r="AV94" s="10">
        <f>IFERROR(AU94/(AS94+AT94),0)</f>
        <v>0</v>
      </c>
      <c r="AW94" s="183"/>
      <c r="AX94" s="184">
        <f>IFERROR(AW94/(AS94+AT94),0)</f>
        <v>0</v>
      </c>
      <c r="AY94" s="39"/>
      <c r="AZ94" s="10"/>
      <c r="BA94" s="10"/>
      <c r="BB94" s="10">
        <f>IFERROR(BA94/(AY94+AZ94),0)</f>
        <v>0</v>
      </c>
      <c r="BC94" s="183"/>
      <c r="BD94" s="184">
        <f>IFERROR(BC94/(AY94+AZ94),0)</f>
        <v>0</v>
      </c>
      <c r="BE94" s="39"/>
      <c r="BF94" s="10"/>
      <c r="BG94" s="10"/>
      <c r="BH94" s="10">
        <f>IFERROR(BG94/(BE94+BF94),0)</f>
        <v>0</v>
      </c>
      <c r="BI94" s="183"/>
      <c r="BJ94" s="184">
        <f>IFERROR(BI94/(BE94+BF94),0)</f>
        <v>0</v>
      </c>
      <c r="BK94" s="39" cm="1">
        <f t="array" ref="BK94">SUM(_xlfn._xlws.FILTER($C94:$BJ94,$C$8:$BJ$8=BK$8))</f>
        <v>0</v>
      </c>
      <c r="BL94" s="39" cm="1">
        <f t="array" ref="BL94">SUM(_xlfn._xlws.FILTER($C94:$BJ94,$C$8:$BJ$8=BL$8))</f>
        <v>0</v>
      </c>
      <c r="BM94" s="39" cm="1">
        <f t="array" ref="BM94">SUM(_xlfn._xlws.FILTER($C94:$BJ94,$C$8:$BJ$8=BM$8))</f>
        <v>0</v>
      </c>
      <c r="BN94" s="10">
        <f>IFERROR(BM94/(BK94+BL94),0)</f>
        <v>0</v>
      </c>
      <c r="BO94" s="196" cm="1">
        <f t="array" ref="BO94">SUM(_xlfn._xlws.FILTER($C94:$BJ94,$C$8:$BJ$8=BO$8))</f>
        <v>0</v>
      </c>
      <c r="BP94" s="184">
        <f>IFERROR(BO94/(BK94+BL94),0)</f>
        <v>0</v>
      </c>
    </row>
    <row r="95" spans="1:68" ht="19.5" customHeight="1" outlineLevel="1" x14ac:dyDescent="0.3">
      <c r="A95" s="154"/>
      <c r="B95" s="139" t="str">
        <v>COMMERCIAL</v>
      </c>
      <c r="C95" s="39"/>
      <c r="D95" s="10"/>
      <c r="E95" s="10"/>
      <c r="F95" s="10">
        <f t="shared" ref="F95:F98" si="276">IFERROR(E95/(C95+D95),0)</f>
        <v>0</v>
      </c>
      <c r="G95" s="183"/>
      <c r="H95" s="184">
        <f t="shared" ref="H95:H98" si="277">IFERROR(G95/(C95+D95),0)</f>
        <v>0</v>
      </c>
      <c r="I95" s="39"/>
      <c r="J95" s="10"/>
      <c r="K95" s="10"/>
      <c r="L95" s="10">
        <f t="shared" ref="L95:L97" si="278">IFERROR(K95/(I95+J95),0)</f>
        <v>0</v>
      </c>
      <c r="M95" s="30"/>
      <c r="N95" s="83">
        <f t="shared" ref="N95:N98" si="279">IFERROR(M95/(I95+J95),0)</f>
        <v>0</v>
      </c>
      <c r="O95" s="39"/>
      <c r="P95" s="10"/>
      <c r="Q95" s="10"/>
      <c r="R95" s="10">
        <f t="shared" ref="R95:R97" si="280">IFERROR(Q95/(O95+P95),0)</f>
        <v>0</v>
      </c>
      <c r="S95" s="183"/>
      <c r="T95" s="184">
        <f t="shared" ref="T95:T98" si="281">IFERROR(S95/(O95+P95),0)</f>
        <v>0</v>
      </c>
      <c r="U95" s="39"/>
      <c r="V95" s="10"/>
      <c r="W95" s="10"/>
      <c r="X95" s="10">
        <f t="shared" ref="X95:X97" si="282">IFERROR(W95/(U95+V95),0)</f>
        <v>0</v>
      </c>
      <c r="Y95" s="183"/>
      <c r="Z95" s="184">
        <f t="shared" ref="Z95:Z98" si="283">IFERROR(Y95/(U95+V95),0)</f>
        <v>0</v>
      </c>
      <c r="AA95" s="39"/>
      <c r="AB95" s="10"/>
      <c r="AC95" s="10"/>
      <c r="AD95" s="10">
        <f t="shared" ref="AD95:AD97" si="284">IFERROR(AC95/(AA95+AB95),0)</f>
        <v>0</v>
      </c>
      <c r="AE95" s="183"/>
      <c r="AF95" s="184">
        <f t="shared" ref="AF95:AF98" si="285">IFERROR(AE95/(AA95+AB95),0)</f>
        <v>0</v>
      </c>
      <c r="AG95" s="39"/>
      <c r="AH95" s="10"/>
      <c r="AI95" s="10"/>
      <c r="AJ95" s="10">
        <f t="shared" ref="AJ95:AJ97" si="286">IFERROR(AI95/(AG95+AH95),0)</f>
        <v>0</v>
      </c>
      <c r="AK95" s="183"/>
      <c r="AL95" s="184">
        <f t="shared" ref="AL95:AL98" si="287">IFERROR(AK95/(AG95+AH95),0)</f>
        <v>0</v>
      </c>
      <c r="AM95" s="39"/>
      <c r="AN95" s="10"/>
      <c r="AO95" s="10"/>
      <c r="AP95" s="10">
        <f t="shared" ref="AP95:AP97" si="288">IFERROR(AO95/(AM95+AN95),0)</f>
        <v>0</v>
      </c>
      <c r="AQ95" s="183"/>
      <c r="AR95" s="184">
        <f t="shared" si="213"/>
        <v>0</v>
      </c>
      <c r="AS95" s="39"/>
      <c r="AT95" s="10"/>
      <c r="AU95" s="10"/>
      <c r="AV95" s="10">
        <f t="shared" ref="AV95:AV97" si="289">IFERROR(AU95/(AS95+AT95),0)</f>
        <v>0</v>
      </c>
      <c r="AW95" s="183"/>
      <c r="AX95" s="184">
        <f t="shared" ref="AX95:AX98" si="290">IFERROR(AW95/(AS95+AT95),0)</f>
        <v>0</v>
      </c>
      <c r="AY95" s="39"/>
      <c r="AZ95" s="10"/>
      <c r="BA95" s="10"/>
      <c r="BB95" s="10">
        <f t="shared" ref="BB95:BB97" si="291">IFERROR(BA95/(AY95+AZ95),0)</f>
        <v>0</v>
      </c>
      <c r="BC95" s="183"/>
      <c r="BD95" s="184">
        <f t="shared" ref="BD95:BD98" si="292">IFERROR(BC95/(AY95+AZ95),0)</f>
        <v>0</v>
      </c>
      <c r="BE95" s="39"/>
      <c r="BF95" s="10"/>
      <c r="BG95" s="10"/>
      <c r="BH95" s="10">
        <f t="shared" ref="BH95:BH97" si="293">IFERROR(BG95/(BE95+BF95),0)</f>
        <v>0</v>
      </c>
      <c r="BI95" s="183"/>
      <c r="BJ95" s="184">
        <f t="shared" ref="BJ95:BJ98" si="294">IFERROR(BI95/(BE95+BF95),0)</f>
        <v>0</v>
      </c>
      <c r="BK95" s="39" cm="1">
        <f t="array" ref="BK95">SUM(_xlfn._xlws.FILTER($C95:$BJ95,$C$8:$BJ$8=BK$8))</f>
        <v>0</v>
      </c>
      <c r="BL95" s="39" cm="1">
        <f t="array" ref="BL95">SUM(_xlfn._xlws.FILTER($C95:$BJ95,$C$8:$BJ$8=BL$8))</f>
        <v>0</v>
      </c>
      <c r="BM95" s="39" cm="1">
        <f t="array" ref="BM95">SUM(_xlfn._xlws.FILTER($C95:$BJ95,$C$8:$BJ$8=BM$8))</f>
        <v>0</v>
      </c>
      <c r="BN95" s="10">
        <f t="shared" ref="BN95:BN97" si="295">IFERROR(BM95/(BK95+BL95),0)</f>
        <v>0</v>
      </c>
      <c r="BO95" s="196" cm="1">
        <f t="array" ref="BO95">SUM(_xlfn._xlws.FILTER($C95:$BJ95,$C$8:$BJ$8=BO$8))</f>
        <v>0</v>
      </c>
      <c r="BP95" s="184">
        <f t="shared" ref="BP95:BP98" si="296">IFERROR(BO95/(BK95+BL95),0)</f>
        <v>0</v>
      </c>
    </row>
    <row r="96" spans="1:68" ht="19.5" customHeight="1" outlineLevel="1" x14ac:dyDescent="0.3">
      <c r="A96" s="154"/>
      <c r="B96" s="139" t="str">
        <v>CNG</v>
      </c>
      <c r="C96" s="39"/>
      <c r="D96" s="10"/>
      <c r="E96" s="10"/>
      <c r="F96" s="10">
        <f t="shared" si="276"/>
        <v>0</v>
      </c>
      <c r="G96" s="183"/>
      <c r="H96" s="184">
        <f t="shared" si="277"/>
        <v>0</v>
      </c>
      <c r="I96" s="39"/>
      <c r="J96" s="10"/>
      <c r="K96" s="10"/>
      <c r="L96" s="10">
        <f t="shared" si="278"/>
        <v>0</v>
      </c>
      <c r="M96" s="30"/>
      <c r="N96" s="83">
        <f t="shared" si="279"/>
        <v>0</v>
      </c>
      <c r="O96" s="39"/>
      <c r="P96" s="10"/>
      <c r="Q96" s="10"/>
      <c r="R96" s="10">
        <f t="shared" si="280"/>
        <v>0</v>
      </c>
      <c r="S96" s="183"/>
      <c r="T96" s="184">
        <f t="shared" si="281"/>
        <v>0</v>
      </c>
      <c r="U96" s="39"/>
      <c r="V96" s="10"/>
      <c r="W96" s="10"/>
      <c r="X96" s="10">
        <f t="shared" si="282"/>
        <v>0</v>
      </c>
      <c r="Y96" s="183"/>
      <c r="Z96" s="184">
        <f t="shared" si="283"/>
        <v>0</v>
      </c>
      <c r="AA96" s="39"/>
      <c r="AB96" s="10"/>
      <c r="AC96" s="10"/>
      <c r="AD96" s="10">
        <f t="shared" si="284"/>
        <v>0</v>
      </c>
      <c r="AE96" s="183"/>
      <c r="AF96" s="184">
        <f t="shared" si="285"/>
        <v>0</v>
      </c>
      <c r="AG96" s="39"/>
      <c r="AH96" s="10"/>
      <c r="AI96" s="10"/>
      <c r="AJ96" s="10">
        <f t="shared" si="286"/>
        <v>0</v>
      </c>
      <c r="AK96" s="183"/>
      <c r="AL96" s="184">
        <f t="shared" si="287"/>
        <v>0</v>
      </c>
      <c r="AM96" s="39"/>
      <c r="AN96" s="10"/>
      <c r="AO96" s="10"/>
      <c r="AP96" s="10">
        <f t="shared" si="288"/>
        <v>0</v>
      </c>
      <c r="AQ96" s="183"/>
      <c r="AR96" s="184">
        <f t="shared" si="213"/>
        <v>0</v>
      </c>
      <c r="AS96" s="39"/>
      <c r="AT96" s="10"/>
      <c r="AU96" s="10"/>
      <c r="AV96" s="10">
        <f t="shared" si="289"/>
        <v>0</v>
      </c>
      <c r="AW96" s="183"/>
      <c r="AX96" s="184">
        <f t="shared" si="290"/>
        <v>0</v>
      </c>
      <c r="AY96" s="39"/>
      <c r="AZ96" s="10"/>
      <c r="BA96" s="10"/>
      <c r="BB96" s="10">
        <f t="shared" si="291"/>
        <v>0</v>
      </c>
      <c r="BC96" s="183"/>
      <c r="BD96" s="184">
        <f t="shared" si="292"/>
        <v>0</v>
      </c>
      <c r="BE96" s="39"/>
      <c r="BF96" s="10"/>
      <c r="BG96" s="10"/>
      <c r="BH96" s="10">
        <f t="shared" si="293"/>
        <v>0</v>
      </c>
      <c r="BI96" s="183"/>
      <c r="BJ96" s="184">
        <f t="shared" si="294"/>
        <v>0</v>
      </c>
      <c r="BK96" s="39" cm="1">
        <f t="array" ref="BK96">SUM(_xlfn._xlws.FILTER($C96:$BJ96,$C$8:$BJ$8=BK$8))</f>
        <v>0</v>
      </c>
      <c r="BL96" s="39" cm="1">
        <f t="array" ref="BL96">SUM(_xlfn._xlws.FILTER($C96:$BJ96,$C$8:$BJ$8=BL$8))</f>
        <v>0</v>
      </c>
      <c r="BM96" s="39" cm="1">
        <f t="array" ref="BM96">SUM(_xlfn._xlws.FILTER($C96:$BJ96,$C$8:$BJ$8=BM$8))</f>
        <v>0</v>
      </c>
      <c r="BN96" s="10">
        <f t="shared" si="295"/>
        <v>0</v>
      </c>
      <c r="BO96" s="196" cm="1">
        <f t="array" ref="BO96">SUM(_xlfn._xlws.FILTER($C96:$BJ96,$C$8:$BJ$8=BO$8))</f>
        <v>0</v>
      </c>
      <c r="BP96" s="184">
        <f t="shared" si="296"/>
        <v>0</v>
      </c>
    </row>
    <row r="97" spans="1:68" ht="19.5" customHeight="1" outlineLevel="1" x14ac:dyDescent="0.3">
      <c r="A97" s="154"/>
      <c r="B97" s="139" t="str">
        <v>INDUSTRIAL</v>
      </c>
      <c r="C97" s="39"/>
      <c r="D97" s="10"/>
      <c r="E97" s="10"/>
      <c r="F97" s="10">
        <f t="shared" si="276"/>
        <v>0</v>
      </c>
      <c r="G97" s="183"/>
      <c r="H97" s="184">
        <f t="shared" si="277"/>
        <v>0</v>
      </c>
      <c r="I97" s="39">
        <v>2</v>
      </c>
      <c r="J97" s="10"/>
      <c r="K97" s="10">
        <v>16349845</v>
      </c>
      <c r="L97" s="10">
        <f t="shared" si="278"/>
        <v>8174922.5</v>
      </c>
      <c r="M97" s="30">
        <v>11925.5</v>
      </c>
      <c r="N97" s="83">
        <f t="shared" si="279"/>
        <v>5962.75</v>
      </c>
      <c r="O97" s="39"/>
      <c r="P97" s="10"/>
      <c r="Q97" s="10"/>
      <c r="R97" s="10">
        <f t="shared" si="280"/>
        <v>0</v>
      </c>
      <c r="S97" s="183"/>
      <c r="T97" s="184">
        <f t="shared" si="281"/>
        <v>0</v>
      </c>
      <c r="U97" s="39"/>
      <c r="V97" s="10"/>
      <c r="W97" s="10"/>
      <c r="X97" s="10">
        <f t="shared" si="282"/>
        <v>0</v>
      </c>
      <c r="Y97" s="183"/>
      <c r="Z97" s="184">
        <f t="shared" si="283"/>
        <v>0</v>
      </c>
      <c r="AA97" s="39"/>
      <c r="AB97" s="10"/>
      <c r="AC97" s="10"/>
      <c r="AD97" s="10">
        <f t="shared" si="284"/>
        <v>0</v>
      </c>
      <c r="AE97" s="183"/>
      <c r="AF97" s="184">
        <f t="shared" si="285"/>
        <v>0</v>
      </c>
      <c r="AG97" s="39"/>
      <c r="AH97" s="10"/>
      <c r="AI97" s="10"/>
      <c r="AJ97" s="10">
        <f t="shared" si="286"/>
        <v>0</v>
      </c>
      <c r="AK97" s="183"/>
      <c r="AL97" s="184">
        <f t="shared" si="287"/>
        <v>0</v>
      </c>
      <c r="AM97" s="39"/>
      <c r="AN97" s="10"/>
      <c r="AO97" s="10"/>
      <c r="AP97" s="10">
        <f t="shared" si="288"/>
        <v>0</v>
      </c>
      <c r="AQ97" s="183"/>
      <c r="AR97" s="184">
        <f t="shared" si="213"/>
        <v>0</v>
      </c>
      <c r="AS97" s="39"/>
      <c r="AT97" s="10"/>
      <c r="AU97" s="10"/>
      <c r="AV97" s="10">
        <f t="shared" si="289"/>
        <v>0</v>
      </c>
      <c r="AW97" s="183"/>
      <c r="AX97" s="184">
        <f t="shared" si="290"/>
        <v>0</v>
      </c>
      <c r="AY97" s="39"/>
      <c r="AZ97" s="10"/>
      <c r="BA97" s="10"/>
      <c r="BB97" s="10">
        <f t="shared" si="291"/>
        <v>0</v>
      </c>
      <c r="BC97" s="183"/>
      <c r="BD97" s="184">
        <f t="shared" si="292"/>
        <v>0</v>
      </c>
      <c r="BE97" s="39"/>
      <c r="BF97" s="10"/>
      <c r="BG97" s="10"/>
      <c r="BH97" s="10">
        <f t="shared" si="293"/>
        <v>0</v>
      </c>
      <c r="BI97" s="183"/>
      <c r="BJ97" s="184">
        <f t="shared" si="294"/>
        <v>0</v>
      </c>
      <c r="BK97" s="39" cm="1">
        <f t="array" ref="BK97">SUM(_xlfn._xlws.FILTER($C97:$BJ97,$C$8:$BJ$8=BK$8))</f>
        <v>2</v>
      </c>
      <c r="BL97" s="39" cm="1">
        <f t="array" ref="BL97">SUM(_xlfn._xlws.FILTER($C97:$BJ97,$C$8:$BJ$8=BL$8))</f>
        <v>0</v>
      </c>
      <c r="BM97" s="39" cm="1">
        <f t="array" ref="BM97">SUM(_xlfn._xlws.FILTER($C97:$BJ97,$C$8:$BJ$8=BM$8))</f>
        <v>16349845</v>
      </c>
      <c r="BN97" s="10">
        <f t="shared" si="295"/>
        <v>8174922.5</v>
      </c>
      <c r="BO97" s="196" cm="1">
        <f t="array" ref="BO97">SUM(_xlfn._xlws.FILTER($C97:$BJ97,$C$8:$BJ$8=BO$8))</f>
        <v>11925.5</v>
      </c>
      <c r="BP97" s="184">
        <f t="shared" si="296"/>
        <v>5962.75</v>
      </c>
    </row>
    <row r="98" spans="1:68" ht="19.5" customHeight="1" outlineLevel="1" thickBot="1" x14ac:dyDescent="0.35">
      <c r="A98" s="155"/>
      <c r="B98" s="139" t="str">
        <v>AIRCONDITIONING/COGENERATION</v>
      </c>
      <c r="C98" s="147"/>
      <c r="D98" s="148"/>
      <c r="E98" s="157"/>
      <c r="F98" s="10">
        <f t="shared" si="276"/>
        <v>0</v>
      </c>
      <c r="G98" s="185"/>
      <c r="H98" s="184">
        <f t="shared" si="277"/>
        <v>0</v>
      </c>
      <c r="I98" s="147"/>
      <c r="J98" s="148"/>
      <c r="K98" s="157"/>
      <c r="L98" s="10">
        <f>IFERROR(K98/(I98+J98),0)</f>
        <v>0</v>
      </c>
      <c r="M98" s="30"/>
      <c r="N98" s="83">
        <f t="shared" si="279"/>
        <v>0</v>
      </c>
      <c r="O98" s="147"/>
      <c r="P98" s="148"/>
      <c r="Q98" s="157"/>
      <c r="R98" s="10">
        <f>IFERROR(Q98/(O98+P98),0)</f>
        <v>0</v>
      </c>
      <c r="S98" s="183"/>
      <c r="T98" s="184">
        <f t="shared" si="281"/>
        <v>0</v>
      </c>
      <c r="U98" s="147"/>
      <c r="V98" s="148"/>
      <c r="W98" s="157"/>
      <c r="X98" s="10">
        <f>IFERROR(W98/(U98+V98),0)</f>
        <v>0</v>
      </c>
      <c r="Y98" s="183"/>
      <c r="Z98" s="184">
        <f t="shared" si="283"/>
        <v>0</v>
      </c>
      <c r="AA98" s="147"/>
      <c r="AB98" s="148"/>
      <c r="AC98" s="157"/>
      <c r="AD98" s="10">
        <f>IFERROR(AC98/(AA98+AB98),0)</f>
        <v>0</v>
      </c>
      <c r="AE98" s="183"/>
      <c r="AF98" s="184">
        <f t="shared" si="285"/>
        <v>0</v>
      </c>
      <c r="AG98" s="147"/>
      <c r="AH98" s="148"/>
      <c r="AI98" s="157"/>
      <c r="AJ98" s="10">
        <f>IFERROR(AI98/(AG98+AH98),0)</f>
        <v>0</v>
      </c>
      <c r="AK98" s="183"/>
      <c r="AL98" s="184">
        <f t="shared" si="287"/>
        <v>0</v>
      </c>
      <c r="AM98" s="147"/>
      <c r="AN98" s="148"/>
      <c r="AO98" s="157"/>
      <c r="AP98" s="10">
        <f>IFERROR(AO98/(AM98+AN98),0)</f>
        <v>0</v>
      </c>
      <c r="AQ98" s="183"/>
      <c r="AR98" s="184">
        <f t="shared" si="213"/>
        <v>0</v>
      </c>
      <c r="AS98" s="147"/>
      <c r="AT98" s="148"/>
      <c r="AU98" s="157"/>
      <c r="AV98" s="10">
        <f>IFERROR(AU98/(AS98+AT98),0)</f>
        <v>0</v>
      </c>
      <c r="AW98" s="183"/>
      <c r="AX98" s="184">
        <f t="shared" si="290"/>
        <v>0</v>
      </c>
      <c r="AY98" s="147"/>
      <c r="AZ98" s="148"/>
      <c r="BA98" s="157"/>
      <c r="BB98" s="10">
        <f>IFERROR(BA98/(AY98+AZ98),0)</f>
        <v>0</v>
      </c>
      <c r="BC98" s="183"/>
      <c r="BD98" s="184">
        <f t="shared" si="292"/>
        <v>0</v>
      </c>
      <c r="BE98" s="147"/>
      <c r="BF98" s="148"/>
      <c r="BG98" s="157"/>
      <c r="BH98" s="10">
        <f>IFERROR(BG98/(BE98+BF98),0)</f>
        <v>0</v>
      </c>
      <c r="BI98" s="183"/>
      <c r="BJ98" s="184">
        <f t="shared" si="294"/>
        <v>0</v>
      </c>
      <c r="BK98" s="39" cm="1">
        <f t="array" ref="BK98">SUM(_xlfn._xlws.FILTER($C98:$BJ98,$C$8:$BJ$8=BK$8))</f>
        <v>0</v>
      </c>
      <c r="BL98" s="39" cm="1">
        <f t="array" ref="BL98">SUM(_xlfn._xlws.FILTER($C98:$BJ98,$C$8:$BJ$8=BL$8))</f>
        <v>0</v>
      </c>
      <c r="BM98" s="39" cm="1">
        <f t="array" ref="BM98">SUM(_xlfn._xlws.FILTER($C98:$BJ98,$C$8:$BJ$8=BM$8))</f>
        <v>0</v>
      </c>
      <c r="BN98" s="10">
        <f>IFERROR(BM98/(BK98+BL98),0)</f>
        <v>0</v>
      </c>
      <c r="BO98" s="196" cm="1">
        <f t="array" ref="BO98">SUM(_xlfn._xlws.FILTER($C98:$BJ98,$C$8:$BJ$8=BO$8))</f>
        <v>0</v>
      </c>
      <c r="BP98" s="184">
        <f t="shared" si="296"/>
        <v>0</v>
      </c>
    </row>
    <row r="99" spans="1:68" ht="36" customHeight="1" outlineLevel="1" x14ac:dyDescent="0.3">
      <c r="A99" s="153">
        <v>16</v>
      </c>
      <c r="B99" s="141" t="s">
        <v>48</v>
      </c>
      <c r="C99" s="121">
        <f>SUM(C100:C104)</f>
        <v>9503</v>
      </c>
      <c r="D99" s="74">
        <f>SUM(D100:D104)</f>
        <v>0</v>
      </c>
      <c r="E99" s="74">
        <f>SUM(E100:E103)</f>
        <v>18155163</v>
      </c>
      <c r="F99" s="74">
        <f>IFERROR(E99/(C99+D99),0)</f>
        <v>1910.4664842681259</v>
      </c>
      <c r="G99" s="181">
        <f>SUM(G100:G104)</f>
        <v>238633.14</v>
      </c>
      <c r="H99" s="182">
        <f>IFERROR(G99/(C99+D99),0)</f>
        <v>25.111347995369886</v>
      </c>
      <c r="I99" s="121">
        <f>SUM(I100:I104)</f>
        <v>2661</v>
      </c>
      <c r="J99" s="74">
        <f>SUM(J100:J104)</f>
        <v>0</v>
      </c>
      <c r="K99" s="74">
        <f>SUM(K100:K103)</f>
        <v>6068855</v>
      </c>
      <c r="L99" s="74">
        <f>IFERROR(K99/(I99+J99),0)</f>
        <v>2280.6670424652384</v>
      </c>
      <c r="M99" s="82">
        <f>SUM(M100:M104)</f>
        <v>79423.740000000005</v>
      </c>
      <c r="N99" s="37">
        <f>IFERROR(M99/(I99+J99),0)</f>
        <v>29.847328072153328</v>
      </c>
      <c r="O99" s="121">
        <f>SUM(O100:O104)</f>
        <v>7121</v>
      </c>
      <c r="P99" s="74">
        <f>SUM(P100:P104)</f>
        <v>0</v>
      </c>
      <c r="Q99" s="74">
        <f>SUM(Q100:Q104)</f>
        <v>19482323</v>
      </c>
      <c r="R99" s="74">
        <f>IFERROR(Q99/(O99+P99),0)</f>
        <v>2735.8970650189581</v>
      </c>
      <c r="S99" s="181">
        <f>SUM(S100:S104)</f>
        <v>347575.33999999997</v>
      </c>
      <c r="T99" s="182">
        <f>IFERROR(S99/(O99+P99),0)</f>
        <v>48.809905912090997</v>
      </c>
      <c r="U99" s="121">
        <f>SUM(U100:U104)</f>
        <v>65</v>
      </c>
      <c r="V99" s="74">
        <f>SUM(V100:V104)</f>
        <v>0</v>
      </c>
      <c r="W99" s="74">
        <f>SUM(W100:W103)</f>
        <v>105990</v>
      </c>
      <c r="X99" s="74">
        <f>IFERROR(W99/(U99+V99),0)</f>
        <v>1630.6153846153845</v>
      </c>
      <c r="Y99" s="181">
        <f>SUM(Y100:Y104)</f>
        <v>2648.97</v>
      </c>
      <c r="Z99" s="182">
        <f>IFERROR(Y99/(U99+V99),0)</f>
        <v>40.753384615384611</v>
      </c>
      <c r="AA99" s="121">
        <f>SUM(AA100:AA104)</f>
        <v>105</v>
      </c>
      <c r="AB99" s="74">
        <f>SUM(AB100:AB104)</f>
        <v>0</v>
      </c>
      <c r="AC99" s="74">
        <f>SUM(AC100:AC103)</f>
        <v>203754</v>
      </c>
      <c r="AD99" s="74">
        <f>IFERROR(AC99/(AA99+AB99),0)</f>
        <v>1940.5142857142857</v>
      </c>
      <c r="AE99" s="181">
        <f>SUM(AE100:AE104)</f>
        <v>4458.2299999999996</v>
      </c>
      <c r="AF99" s="182">
        <f>IFERROR(AE99/(AA99+AB99),0)</f>
        <v>42.459333333333326</v>
      </c>
      <c r="AG99" s="121">
        <f>SUM(AG100:AG104)</f>
        <v>25</v>
      </c>
      <c r="AH99" s="74">
        <f>SUM(AH100:AH104)</f>
        <v>0</v>
      </c>
      <c r="AI99" s="74">
        <f>SUM(AI100:AI103)</f>
        <v>49789</v>
      </c>
      <c r="AJ99" s="74">
        <f>IFERROR(AI99/(AG99+AH99),0)</f>
        <v>1991.56</v>
      </c>
      <c r="AK99" s="181">
        <f>SUM(AK100:AK104)</f>
        <v>951.01</v>
      </c>
      <c r="AL99" s="182">
        <f>IFERROR(AK99/(AG99+AH99),0)</f>
        <v>38.040399999999998</v>
      </c>
      <c r="AM99" s="121">
        <f>SUM(AM100:AM104)</f>
        <v>0</v>
      </c>
      <c r="AN99" s="74">
        <f>SUM(AN100:AN104)</f>
        <v>0</v>
      </c>
      <c r="AO99" s="74">
        <f>SUM(AO100:AO103)</f>
        <v>0</v>
      </c>
      <c r="AP99" s="74">
        <f>IFERROR(AO99/(AM99+AN99),0)</f>
        <v>0</v>
      </c>
      <c r="AQ99" s="181">
        <f>SUM(AQ100:AQ104)</f>
        <v>0</v>
      </c>
      <c r="AR99" s="182">
        <f t="shared" si="213"/>
        <v>0</v>
      </c>
      <c r="AS99" s="121">
        <f>SUM(AS100:AS104)</f>
        <v>0</v>
      </c>
      <c r="AT99" s="74">
        <f>SUM(AT100:AT104)</f>
        <v>0</v>
      </c>
      <c r="AU99" s="74">
        <f>SUM(AU100:AU103)</f>
        <v>0</v>
      </c>
      <c r="AV99" s="74">
        <f>IFERROR(AU99/(AS99+AT99),0)</f>
        <v>0</v>
      </c>
      <c r="AW99" s="181">
        <f>SUM(AW100:AW104)</f>
        <v>0</v>
      </c>
      <c r="AX99" s="182">
        <f>IFERROR(AW99/(AS99+AT99),0)</f>
        <v>0</v>
      </c>
      <c r="AY99" s="121">
        <f>SUM(AY100:AY104)</f>
        <v>0</v>
      </c>
      <c r="AZ99" s="74">
        <f>SUM(AZ100:AZ104)</f>
        <v>0</v>
      </c>
      <c r="BA99" s="74">
        <f>SUM(BA100:BA103)</f>
        <v>0</v>
      </c>
      <c r="BB99" s="74">
        <f>IFERROR(BA99/(AY99+AZ99),0)</f>
        <v>0</v>
      </c>
      <c r="BC99" s="181">
        <f>SUM(BC100:BC104)</f>
        <v>0</v>
      </c>
      <c r="BD99" s="182">
        <f>IFERROR(BC99/(AY99+AZ99),0)</f>
        <v>0</v>
      </c>
      <c r="BE99" s="121">
        <f>SUM(BE100:BE104)</f>
        <v>0</v>
      </c>
      <c r="BF99" s="74">
        <f>SUM(BF100:BF104)</f>
        <v>0</v>
      </c>
      <c r="BG99" s="74">
        <f>SUM(BG100:BG103)</f>
        <v>0</v>
      </c>
      <c r="BH99" s="74">
        <f>IFERROR(BG99/(BE99+BF99),0)</f>
        <v>0</v>
      </c>
      <c r="BI99" s="181">
        <f>SUM(BI100:BI104)</f>
        <v>0</v>
      </c>
      <c r="BJ99" s="182">
        <f>IFERROR(BI99/(BE99+BF99),0)</f>
        <v>0</v>
      </c>
      <c r="BK99" s="121">
        <f>SUM(BK100:BK104)</f>
        <v>19480</v>
      </c>
      <c r="BL99" s="74">
        <f>SUM(BL100:BL104)</f>
        <v>0</v>
      </c>
      <c r="BM99" s="74">
        <f>SUM(BM100:BM103)</f>
        <v>44065874</v>
      </c>
      <c r="BN99" s="74">
        <f>IFERROR(BM99/(BK99+BL99),0)</f>
        <v>2262.1085215605749</v>
      </c>
      <c r="BO99" s="181">
        <f>SUM(BO100:BO104)</f>
        <v>673690.42999999993</v>
      </c>
      <c r="BP99" s="182">
        <f>IFERROR(BO99/(BK99+BL99),0)</f>
        <v>34.583697638603695</v>
      </c>
    </row>
    <row r="100" spans="1:68" ht="19.5" customHeight="1" outlineLevel="1" x14ac:dyDescent="0.3">
      <c r="A100" s="154"/>
      <c r="B100" s="139" t="str" cm="1">
        <f t="array" ref="B100:B104">$B$10:$B$14</f>
        <v>RESIDENTIAL</v>
      </c>
      <c r="C100" s="39">
        <v>9206</v>
      </c>
      <c r="D100" s="10"/>
      <c r="E100" s="10">
        <v>16719388</v>
      </c>
      <c r="F100" s="10">
        <f>IFERROR(E100/(C100+D100),0)</f>
        <v>1816.1403432543993</v>
      </c>
      <c r="G100" s="183">
        <v>220077.31</v>
      </c>
      <c r="H100" s="184">
        <f>IFERROR(G100/(C100+D100),0)</f>
        <v>23.905855963502063</v>
      </c>
      <c r="I100" s="39">
        <v>2562</v>
      </c>
      <c r="J100" s="10"/>
      <c r="K100" s="10">
        <v>5211056</v>
      </c>
      <c r="L100" s="10">
        <f>IFERROR(K100/(I100+J100),0)</f>
        <v>2033.9797033567525</v>
      </c>
      <c r="M100" s="30">
        <v>70100.73</v>
      </c>
      <c r="N100" s="83">
        <f>IFERROR(M100/(I100+J100),0)</f>
        <v>27.361721311475407</v>
      </c>
      <c r="O100" s="39">
        <v>6802</v>
      </c>
      <c r="P100" s="10"/>
      <c r="Q100" s="10">
        <v>13271071</v>
      </c>
      <c r="R100" s="10">
        <v>1951.0542487503701</v>
      </c>
      <c r="S100" s="183">
        <v>240923.71</v>
      </c>
      <c r="T100" s="184">
        <v>35.419539841223198</v>
      </c>
      <c r="U100" s="39">
        <v>62</v>
      </c>
      <c r="V100" s="10"/>
      <c r="W100" s="10">
        <v>93819</v>
      </c>
      <c r="X100" s="10">
        <f>IFERROR(W100/(U100+V100),0)</f>
        <v>1513.2096774193549</v>
      </c>
      <c r="Y100" s="183">
        <v>2497.6</v>
      </c>
      <c r="Z100" s="184">
        <f>IFERROR(Y100/(U100+V100),0)</f>
        <v>40.283870967741933</v>
      </c>
      <c r="AA100" s="39">
        <v>103</v>
      </c>
      <c r="AB100" s="10"/>
      <c r="AC100" s="10">
        <v>196097</v>
      </c>
      <c r="AD100" s="10">
        <f>IFERROR(AC100/(AA100+AB100),0)</f>
        <v>1903.8543689320388</v>
      </c>
      <c r="AE100" s="183">
        <v>4386.45</v>
      </c>
      <c r="AF100" s="184">
        <f>IFERROR(AE100/(AA100+AB100),0)</f>
        <v>42.586893203883491</v>
      </c>
      <c r="AG100" s="39">
        <v>25</v>
      </c>
      <c r="AH100" s="10"/>
      <c r="AI100" s="10">
        <v>49789</v>
      </c>
      <c r="AJ100" s="10">
        <f>IFERROR(AI100/(AG100+AH100),0)</f>
        <v>1991.56</v>
      </c>
      <c r="AK100" s="183">
        <v>951.01</v>
      </c>
      <c r="AL100" s="184">
        <f>IFERROR(AK100/(AG100+AH100),0)</f>
        <v>38.040399999999998</v>
      </c>
      <c r="AM100" s="39"/>
      <c r="AN100" s="10"/>
      <c r="AO100" s="10"/>
      <c r="AP100" s="10">
        <f>IFERROR(AO100/(AM100+AN100),0)</f>
        <v>0</v>
      </c>
      <c r="AQ100" s="183"/>
      <c r="AR100" s="184">
        <f t="shared" si="213"/>
        <v>0</v>
      </c>
      <c r="AS100" s="39"/>
      <c r="AT100" s="10"/>
      <c r="AU100" s="10"/>
      <c r="AV100" s="10">
        <f>IFERROR(AU100/(AS100+AT100),0)</f>
        <v>0</v>
      </c>
      <c r="AW100" s="183"/>
      <c r="AX100" s="184">
        <f>IFERROR(AW100/(AS100+AT100),0)</f>
        <v>0</v>
      </c>
      <c r="AY100" s="39"/>
      <c r="AZ100" s="10"/>
      <c r="BA100" s="10"/>
      <c r="BB100" s="10">
        <f>IFERROR(BA100/(AY100+AZ100),0)</f>
        <v>0</v>
      </c>
      <c r="BC100" s="183"/>
      <c r="BD100" s="184">
        <f>IFERROR(BC100/(AY100+AZ100),0)</f>
        <v>0</v>
      </c>
      <c r="BE100" s="39"/>
      <c r="BF100" s="10"/>
      <c r="BG100" s="10"/>
      <c r="BH100" s="10">
        <f>IFERROR(BG100/(BE100+BF100),0)</f>
        <v>0</v>
      </c>
      <c r="BI100" s="183"/>
      <c r="BJ100" s="184">
        <f>IFERROR(BI100/(BE100+BF100),0)</f>
        <v>0</v>
      </c>
      <c r="BK100" s="39" cm="1">
        <f t="array" ref="BK100">SUM(_xlfn._xlws.FILTER($C100:$BJ100,$C$8:$BJ$8=BK$8))</f>
        <v>18760</v>
      </c>
      <c r="BL100" s="39" cm="1">
        <f t="array" ref="BL100">SUM(_xlfn._xlws.FILTER($C100:$BJ100,$C$8:$BJ$8=BL$8))</f>
        <v>0</v>
      </c>
      <c r="BM100" s="39" cm="1">
        <f t="array" ref="BM100">SUM(_xlfn._xlws.FILTER($C100:$BJ100,$C$8:$BJ$8=BM$8))</f>
        <v>35541220</v>
      </c>
      <c r="BN100" s="10">
        <f>IFERROR(BM100/(BK100+BL100),0)</f>
        <v>1894.5213219616205</v>
      </c>
      <c r="BO100" s="196" cm="1">
        <f t="array" ref="BO100">SUM(_xlfn._xlws.FILTER($C100:$BJ100,$C$8:$BJ$8=BO$8))</f>
        <v>538936.80999999994</v>
      </c>
      <c r="BP100" s="184">
        <f>IFERROR(BO100/(BK100+BL100),0)</f>
        <v>28.727974946695092</v>
      </c>
    </row>
    <row r="101" spans="1:68" ht="19.5" customHeight="1" outlineLevel="1" x14ac:dyDescent="0.3">
      <c r="A101" s="154"/>
      <c r="B101" s="139" t="str">
        <v>COMMERCIAL</v>
      </c>
      <c r="C101" s="39">
        <v>297</v>
      </c>
      <c r="D101" s="10"/>
      <c r="E101" s="10">
        <v>1435775</v>
      </c>
      <c r="F101" s="10">
        <f t="shared" ref="F101:F104" si="297">IFERROR(E101/(C101+D101),0)</f>
        <v>4834.2592592592591</v>
      </c>
      <c r="G101" s="183">
        <v>18555.830000000002</v>
      </c>
      <c r="H101" s="184">
        <f t="shared" ref="H101:H104" si="298">IFERROR(G101/(C101+D101),0)</f>
        <v>62.477542087542091</v>
      </c>
      <c r="I101" s="39">
        <v>98</v>
      </c>
      <c r="J101" s="10"/>
      <c r="K101" s="10">
        <v>698637</v>
      </c>
      <c r="L101" s="10">
        <f t="shared" ref="L101:L103" si="299">IFERROR(K101/(I101+J101),0)</f>
        <v>7128.9489795918371</v>
      </c>
      <c r="M101" s="30">
        <v>8969.94</v>
      </c>
      <c r="N101" s="83">
        <f t="shared" ref="N101" si="300">IFERROR(M101/(I101+J101),0)</f>
        <v>91.53</v>
      </c>
      <c r="O101" s="39">
        <v>316</v>
      </c>
      <c r="P101" s="10"/>
      <c r="Q101" s="10">
        <v>6211252</v>
      </c>
      <c r="R101" s="10">
        <v>19655.860759493698</v>
      </c>
      <c r="S101" s="183">
        <v>106519.71</v>
      </c>
      <c r="T101" s="184">
        <v>337.08768987341801</v>
      </c>
      <c r="U101" s="39">
        <v>3</v>
      </c>
      <c r="V101" s="10"/>
      <c r="W101" s="10">
        <v>12171</v>
      </c>
      <c r="X101" s="10">
        <f t="shared" ref="X101:X103" si="301">IFERROR(W101/(U101+V101),0)</f>
        <v>4057</v>
      </c>
      <c r="Y101" s="183">
        <v>151.37</v>
      </c>
      <c r="Z101" s="184">
        <f t="shared" ref="Z101:Z104" si="302">IFERROR(Y101/(U101+V101),0)</f>
        <v>50.456666666666671</v>
      </c>
      <c r="AA101" s="39">
        <v>2</v>
      </c>
      <c r="AB101" s="10"/>
      <c r="AC101" s="10">
        <v>7657</v>
      </c>
      <c r="AD101" s="10">
        <f t="shared" ref="AD101:AD103" si="303">IFERROR(AC101/(AA101+AB101),0)</f>
        <v>3828.5</v>
      </c>
      <c r="AE101" s="183">
        <v>71.78</v>
      </c>
      <c r="AF101" s="184">
        <f t="shared" ref="AF101:AF104" si="304">IFERROR(AE101/(AA101+AB101),0)</f>
        <v>35.89</v>
      </c>
      <c r="AG101" s="39"/>
      <c r="AH101" s="10"/>
      <c r="AI101" s="10"/>
      <c r="AJ101" s="10">
        <f t="shared" ref="AJ101:AJ103" si="305">IFERROR(AI101/(AG101+AH101),0)</f>
        <v>0</v>
      </c>
      <c r="AK101" s="183"/>
      <c r="AL101" s="184">
        <f t="shared" ref="AL101:AL104" si="306">IFERROR(AK101/(AG101+AH101),0)</f>
        <v>0</v>
      </c>
      <c r="AM101" s="39"/>
      <c r="AN101" s="10"/>
      <c r="AO101" s="10"/>
      <c r="AP101" s="10">
        <f t="shared" ref="AP101:AP103" si="307">IFERROR(AO101/(AM101+AN101),0)</f>
        <v>0</v>
      </c>
      <c r="AQ101" s="183"/>
      <c r="AR101" s="184">
        <f t="shared" si="213"/>
        <v>0</v>
      </c>
      <c r="AS101" s="39"/>
      <c r="AT101" s="10"/>
      <c r="AU101" s="10"/>
      <c r="AV101" s="10">
        <f t="shared" ref="AV101:AV103" si="308">IFERROR(AU101/(AS101+AT101),0)</f>
        <v>0</v>
      </c>
      <c r="AW101" s="183"/>
      <c r="AX101" s="184">
        <f t="shared" ref="AX101:AX104" si="309">IFERROR(AW101/(AS101+AT101),0)</f>
        <v>0</v>
      </c>
      <c r="AY101" s="39"/>
      <c r="AZ101" s="10"/>
      <c r="BA101" s="10"/>
      <c r="BB101" s="10">
        <f t="shared" ref="BB101:BB103" si="310">IFERROR(BA101/(AY101+AZ101),0)</f>
        <v>0</v>
      </c>
      <c r="BC101" s="183"/>
      <c r="BD101" s="184">
        <f t="shared" ref="BD101:BD104" si="311">IFERROR(BC101/(AY101+AZ101),0)</f>
        <v>0</v>
      </c>
      <c r="BE101" s="39"/>
      <c r="BF101" s="10"/>
      <c r="BG101" s="10"/>
      <c r="BH101" s="10">
        <f t="shared" ref="BH101:BH103" si="312">IFERROR(BG101/(BE101+BF101),0)</f>
        <v>0</v>
      </c>
      <c r="BI101" s="183"/>
      <c r="BJ101" s="184">
        <f t="shared" ref="BJ101:BJ104" si="313">IFERROR(BI101/(BE101+BF101),0)</f>
        <v>0</v>
      </c>
      <c r="BK101" s="39" cm="1">
        <f t="array" ref="BK101">SUM(_xlfn._xlws.FILTER($C101:$BJ101,$C$8:$BJ$8=BK$8))</f>
        <v>716</v>
      </c>
      <c r="BL101" s="39" cm="1">
        <f t="array" ref="BL101">SUM(_xlfn._xlws.FILTER($C101:$BJ101,$C$8:$BJ$8=BL$8))</f>
        <v>0</v>
      </c>
      <c r="BM101" s="39" cm="1">
        <f t="array" ref="BM101">SUM(_xlfn._xlws.FILTER($C101:$BJ101,$C$8:$BJ$8=BM$8))</f>
        <v>8365492</v>
      </c>
      <c r="BN101" s="10">
        <f t="shared" ref="BN101:BN103" si="314">IFERROR(BM101/(BK101+BL101),0)</f>
        <v>11683.648044692738</v>
      </c>
      <c r="BO101" s="196" cm="1">
        <f t="array" ref="BO101">SUM(_xlfn._xlws.FILTER($C101:$BJ101,$C$8:$BJ$8=BO$8))</f>
        <v>134268.63</v>
      </c>
      <c r="BP101" s="184">
        <f t="shared" ref="BP101:BP104" si="315">IFERROR(BO101/(BK101+BL101),0)</f>
        <v>187.52601955307264</v>
      </c>
    </row>
    <row r="102" spans="1:68" ht="19.5" customHeight="1" outlineLevel="1" x14ac:dyDescent="0.3">
      <c r="A102" s="154"/>
      <c r="B102" s="139" t="str">
        <v>CNG</v>
      </c>
      <c r="C102" s="39"/>
      <c r="D102" s="10"/>
      <c r="E102" s="10"/>
      <c r="F102" s="10">
        <f t="shared" si="297"/>
        <v>0</v>
      </c>
      <c r="G102" s="183"/>
      <c r="H102" s="184">
        <f t="shared" si="298"/>
        <v>0</v>
      </c>
      <c r="I102" s="39"/>
      <c r="J102" s="10"/>
      <c r="K102" s="10"/>
      <c r="L102" s="10">
        <f t="shared" si="299"/>
        <v>0</v>
      </c>
      <c r="M102" s="30"/>
      <c r="N102" s="83">
        <f>IFERROR(M102/(I102+J102),0)</f>
        <v>0</v>
      </c>
      <c r="O102" s="39"/>
      <c r="P102" s="10"/>
      <c r="Q102" s="10"/>
      <c r="R102" s="10"/>
      <c r="S102" s="183"/>
      <c r="T102" s="184"/>
      <c r="U102" s="39"/>
      <c r="V102" s="10"/>
      <c r="W102" s="10"/>
      <c r="X102" s="10">
        <f t="shared" si="301"/>
        <v>0</v>
      </c>
      <c r="Y102" s="183"/>
      <c r="Z102" s="184">
        <f t="shared" si="302"/>
        <v>0</v>
      </c>
      <c r="AA102" s="39"/>
      <c r="AB102" s="10"/>
      <c r="AC102" s="10"/>
      <c r="AD102" s="10">
        <f t="shared" si="303"/>
        <v>0</v>
      </c>
      <c r="AE102" s="183"/>
      <c r="AF102" s="184">
        <f t="shared" si="304"/>
        <v>0</v>
      </c>
      <c r="AG102" s="39"/>
      <c r="AH102" s="10"/>
      <c r="AI102" s="10"/>
      <c r="AJ102" s="10">
        <f t="shared" si="305"/>
        <v>0</v>
      </c>
      <c r="AK102" s="183"/>
      <c r="AL102" s="184">
        <f t="shared" si="306"/>
        <v>0</v>
      </c>
      <c r="AM102" s="39"/>
      <c r="AN102" s="10"/>
      <c r="AO102" s="10"/>
      <c r="AP102" s="10">
        <f t="shared" si="307"/>
        <v>0</v>
      </c>
      <c r="AQ102" s="183"/>
      <c r="AR102" s="184">
        <f t="shared" si="213"/>
        <v>0</v>
      </c>
      <c r="AS102" s="39"/>
      <c r="AT102" s="10"/>
      <c r="AU102" s="10"/>
      <c r="AV102" s="10">
        <f t="shared" si="308"/>
        <v>0</v>
      </c>
      <c r="AW102" s="183"/>
      <c r="AX102" s="184">
        <f t="shared" si="309"/>
        <v>0</v>
      </c>
      <c r="AY102" s="39"/>
      <c r="AZ102" s="10"/>
      <c r="BA102" s="10"/>
      <c r="BB102" s="10">
        <f t="shared" si="310"/>
        <v>0</v>
      </c>
      <c r="BC102" s="183"/>
      <c r="BD102" s="184">
        <f t="shared" si="311"/>
        <v>0</v>
      </c>
      <c r="BE102" s="39"/>
      <c r="BF102" s="10"/>
      <c r="BG102" s="10"/>
      <c r="BH102" s="10">
        <f t="shared" si="312"/>
        <v>0</v>
      </c>
      <c r="BI102" s="183"/>
      <c r="BJ102" s="184">
        <f t="shared" si="313"/>
        <v>0</v>
      </c>
      <c r="BK102" s="39" cm="1">
        <f t="array" ref="BK102">SUM(_xlfn._xlws.FILTER($C102:$BJ102,$C$8:$BJ$8=BK$8))</f>
        <v>0</v>
      </c>
      <c r="BL102" s="39" cm="1">
        <f t="array" ref="BL102">SUM(_xlfn._xlws.FILTER($C102:$BJ102,$C$8:$BJ$8=BL$8))</f>
        <v>0</v>
      </c>
      <c r="BM102" s="39" cm="1">
        <f t="array" ref="BM102">SUM(_xlfn._xlws.FILTER($C102:$BJ102,$C$8:$BJ$8=BM$8))</f>
        <v>0</v>
      </c>
      <c r="BN102" s="10">
        <f t="shared" si="314"/>
        <v>0</v>
      </c>
      <c r="BO102" s="196" cm="1">
        <f t="array" ref="BO102">SUM(_xlfn._xlws.FILTER($C102:$BJ102,$C$8:$BJ$8=BO$8))</f>
        <v>0</v>
      </c>
      <c r="BP102" s="184">
        <f t="shared" si="315"/>
        <v>0</v>
      </c>
    </row>
    <row r="103" spans="1:68" ht="19.5" customHeight="1" outlineLevel="1" x14ac:dyDescent="0.3">
      <c r="A103" s="154"/>
      <c r="B103" s="139" t="str">
        <v>INDUSTRIAL</v>
      </c>
      <c r="C103" s="39"/>
      <c r="D103" s="10"/>
      <c r="E103" s="10"/>
      <c r="F103" s="10">
        <f t="shared" si="297"/>
        <v>0</v>
      </c>
      <c r="G103" s="183"/>
      <c r="H103" s="184">
        <f t="shared" si="298"/>
        <v>0</v>
      </c>
      <c r="I103" s="39">
        <v>1</v>
      </c>
      <c r="J103" s="10"/>
      <c r="K103" s="10">
        <v>159162</v>
      </c>
      <c r="L103" s="10">
        <f t="shared" si="299"/>
        <v>159162</v>
      </c>
      <c r="M103" s="30">
        <v>353.07</v>
      </c>
      <c r="N103" s="83">
        <f>IFERROR(M103/(I103+J103),0)</f>
        <v>353.07</v>
      </c>
      <c r="O103" s="39"/>
      <c r="P103" s="10"/>
      <c r="Q103" s="10"/>
      <c r="R103" s="10"/>
      <c r="S103" s="183"/>
      <c r="T103" s="184"/>
      <c r="U103" s="39"/>
      <c r="V103" s="10"/>
      <c r="W103" s="10"/>
      <c r="X103" s="10">
        <f t="shared" si="301"/>
        <v>0</v>
      </c>
      <c r="Y103" s="183"/>
      <c r="Z103" s="184">
        <f t="shared" si="302"/>
        <v>0</v>
      </c>
      <c r="AA103" s="39"/>
      <c r="AB103" s="10"/>
      <c r="AC103" s="10"/>
      <c r="AD103" s="10">
        <f t="shared" si="303"/>
        <v>0</v>
      </c>
      <c r="AE103" s="183"/>
      <c r="AF103" s="184">
        <f t="shared" si="304"/>
        <v>0</v>
      </c>
      <c r="AG103" s="39"/>
      <c r="AH103" s="10"/>
      <c r="AI103" s="10"/>
      <c r="AJ103" s="10">
        <f t="shared" si="305"/>
        <v>0</v>
      </c>
      <c r="AK103" s="183"/>
      <c r="AL103" s="184">
        <f t="shared" si="306"/>
        <v>0</v>
      </c>
      <c r="AM103" s="39"/>
      <c r="AN103" s="10"/>
      <c r="AO103" s="10"/>
      <c r="AP103" s="10">
        <f t="shared" si="307"/>
        <v>0</v>
      </c>
      <c r="AQ103" s="183"/>
      <c r="AR103" s="184">
        <f t="shared" si="213"/>
        <v>0</v>
      </c>
      <c r="AS103" s="39"/>
      <c r="AT103" s="10"/>
      <c r="AU103" s="10"/>
      <c r="AV103" s="10">
        <f t="shared" si="308"/>
        <v>0</v>
      </c>
      <c r="AW103" s="183"/>
      <c r="AX103" s="184">
        <f t="shared" si="309"/>
        <v>0</v>
      </c>
      <c r="AY103" s="39"/>
      <c r="AZ103" s="10"/>
      <c r="BA103" s="10"/>
      <c r="BB103" s="10">
        <f t="shared" si="310"/>
        <v>0</v>
      </c>
      <c r="BC103" s="183"/>
      <c r="BD103" s="184">
        <f t="shared" si="311"/>
        <v>0</v>
      </c>
      <c r="BE103" s="39"/>
      <c r="BF103" s="10"/>
      <c r="BG103" s="10"/>
      <c r="BH103" s="10">
        <f t="shared" si="312"/>
        <v>0</v>
      </c>
      <c r="BI103" s="183"/>
      <c r="BJ103" s="184">
        <f t="shared" si="313"/>
        <v>0</v>
      </c>
      <c r="BK103" s="39" cm="1">
        <f t="array" ref="BK103">SUM(_xlfn._xlws.FILTER($C103:$BJ103,$C$8:$BJ$8=BK$8))</f>
        <v>1</v>
      </c>
      <c r="BL103" s="39" cm="1">
        <f t="array" ref="BL103">SUM(_xlfn._xlws.FILTER($C103:$BJ103,$C$8:$BJ$8=BL$8))</f>
        <v>0</v>
      </c>
      <c r="BM103" s="39" cm="1">
        <f t="array" ref="BM103">SUM(_xlfn._xlws.FILTER($C103:$BJ103,$C$8:$BJ$8=BM$8))</f>
        <v>159162</v>
      </c>
      <c r="BN103" s="10">
        <f t="shared" si="314"/>
        <v>159162</v>
      </c>
      <c r="BO103" s="196" cm="1">
        <f t="array" ref="BO103">SUM(_xlfn._xlws.FILTER($C103:$BJ103,$C$8:$BJ$8=BO$8))</f>
        <v>353.07</v>
      </c>
      <c r="BP103" s="184">
        <f t="shared" si="315"/>
        <v>353.07</v>
      </c>
    </row>
    <row r="104" spans="1:68" ht="19.5" customHeight="1" outlineLevel="1" thickBot="1" x14ac:dyDescent="0.35">
      <c r="A104" s="155"/>
      <c r="B104" s="139" t="str">
        <v>AIRCONDITIONING/COGENERATION</v>
      </c>
      <c r="C104" s="147"/>
      <c r="D104" s="148"/>
      <c r="E104" s="157"/>
      <c r="F104" s="10">
        <f t="shared" si="297"/>
        <v>0</v>
      </c>
      <c r="G104" s="185"/>
      <c r="H104" s="184">
        <f t="shared" si="298"/>
        <v>0</v>
      </c>
      <c r="I104" s="147"/>
      <c r="J104" s="148"/>
      <c r="K104" s="157"/>
      <c r="L104" s="10">
        <f>IFERROR(K104/(I104+J104),0)</f>
        <v>0</v>
      </c>
      <c r="M104" s="30"/>
      <c r="N104" s="83">
        <f t="shared" ref="N104" si="316">IFERROR(M104/(I104+J104),0)</f>
        <v>0</v>
      </c>
      <c r="O104" s="147">
        <v>3</v>
      </c>
      <c r="P104" s="148"/>
      <c r="Q104" s="157"/>
      <c r="R104" s="10"/>
      <c r="S104" s="183">
        <v>131.91999999999999</v>
      </c>
      <c r="T104" s="184">
        <v>43.973333333333301</v>
      </c>
      <c r="U104" s="147"/>
      <c r="V104" s="148"/>
      <c r="W104" s="157"/>
      <c r="X104" s="10">
        <f>IFERROR(W104/(U104+V104),0)</f>
        <v>0</v>
      </c>
      <c r="Y104" s="183"/>
      <c r="Z104" s="184">
        <f t="shared" si="302"/>
        <v>0</v>
      </c>
      <c r="AA104" s="147"/>
      <c r="AB104" s="148"/>
      <c r="AC104" s="157"/>
      <c r="AD104" s="10">
        <f>IFERROR(AC104/(AA104+AB104),0)</f>
        <v>0</v>
      </c>
      <c r="AE104" s="183"/>
      <c r="AF104" s="184">
        <f t="shared" si="304"/>
        <v>0</v>
      </c>
      <c r="AG104" s="147"/>
      <c r="AH104" s="148"/>
      <c r="AI104" s="157"/>
      <c r="AJ104" s="10">
        <f>IFERROR(AI104/(AG104+AH104),0)</f>
        <v>0</v>
      </c>
      <c r="AK104" s="183"/>
      <c r="AL104" s="184">
        <f t="shared" si="306"/>
        <v>0</v>
      </c>
      <c r="AM104" s="147"/>
      <c r="AN104" s="148"/>
      <c r="AO104" s="157"/>
      <c r="AP104" s="10">
        <f>IFERROR(AO104/(AM104+AN104),0)</f>
        <v>0</v>
      </c>
      <c r="AQ104" s="183"/>
      <c r="AR104" s="184">
        <f t="shared" si="213"/>
        <v>0</v>
      </c>
      <c r="AS104" s="147"/>
      <c r="AT104" s="148"/>
      <c r="AU104" s="157"/>
      <c r="AV104" s="10">
        <f>IFERROR(AU104/(AS104+AT104),0)</f>
        <v>0</v>
      </c>
      <c r="AW104" s="183"/>
      <c r="AX104" s="184">
        <f t="shared" si="309"/>
        <v>0</v>
      </c>
      <c r="AY104" s="147"/>
      <c r="AZ104" s="148"/>
      <c r="BA104" s="157"/>
      <c r="BB104" s="10">
        <f>IFERROR(BA104/(AY104+AZ104),0)</f>
        <v>0</v>
      </c>
      <c r="BC104" s="183"/>
      <c r="BD104" s="184">
        <f t="shared" si="311"/>
        <v>0</v>
      </c>
      <c r="BE104" s="147"/>
      <c r="BF104" s="148"/>
      <c r="BG104" s="157"/>
      <c r="BH104" s="10">
        <f>IFERROR(BG104/(BE104+BF104),0)</f>
        <v>0</v>
      </c>
      <c r="BI104" s="183"/>
      <c r="BJ104" s="184">
        <f t="shared" si="313"/>
        <v>0</v>
      </c>
      <c r="BK104" s="39" cm="1">
        <f t="array" ref="BK104">SUM(_xlfn._xlws.FILTER($C104:$BJ104,$C$8:$BJ$8=BK$8))</f>
        <v>3</v>
      </c>
      <c r="BL104" s="39" cm="1">
        <f t="array" ref="BL104">SUM(_xlfn._xlws.FILTER($C104:$BJ104,$C$8:$BJ$8=BL$8))</f>
        <v>0</v>
      </c>
      <c r="BM104" s="39" cm="1">
        <f t="array" ref="BM104">SUM(_xlfn._xlws.FILTER($C104:$BJ104,$C$8:$BJ$8=BM$8))</f>
        <v>0</v>
      </c>
      <c r="BN104" s="10">
        <f>IFERROR(BM104/(BK104+BL104),0)</f>
        <v>0</v>
      </c>
      <c r="BO104" s="196" cm="1">
        <f t="array" ref="BO104">SUM(_xlfn._xlws.FILTER($C104:$BJ104,$C$8:$BJ$8=BO$8))</f>
        <v>131.91999999999999</v>
      </c>
      <c r="BP104" s="184">
        <f t="shared" si="315"/>
        <v>43.973333333333329</v>
      </c>
    </row>
    <row r="105" spans="1:68" ht="36" customHeight="1" outlineLevel="1" x14ac:dyDescent="0.3">
      <c r="A105" s="153">
        <v>17</v>
      </c>
      <c r="B105" s="141" t="s">
        <v>100</v>
      </c>
      <c r="C105" s="121">
        <f>SUM(C106:C110)</f>
        <v>0</v>
      </c>
      <c r="D105" s="74">
        <f>SUM(D106:D110)</f>
        <v>0</v>
      </c>
      <c r="E105" s="74">
        <f>SUM(E106:E109)</f>
        <v>0</v>
      </c>
      <c r="F105" s="74">
        <f>IFERROR(E105/(C105+D105),0)</f>
        <v>0</v>
      </c>
      <c r="G105" s="181">
        <f>SUM(G106:G110)</f>
        <v>0</v>
      </c>
      <c r="H105" s="182">
        <f>IFERROR(G105/(C105+D105),0)</f>
        <v>0</v>
      </c>
      <c r="I105" s="121">
        <f>SUM(I106:I110)</f>
        <v>1</v>
      </c>
      <c r="J105" s="74">
        <f>SUM(J106:J110)</f>
        <v>0</v>
      </c>
      <c r="K105" s="74">
        <f>SUM(K106:K109)</f>
        <v>5847352</v>
      </c>
      <c r="L105" s="74">
        <f>IFERROR(K105/(I105+J105),0)</f>
        <v>5847352</v>
      </c>
      <c r="M105" s="82">
        <f>SUM(M106:M110)</f>
        <v>4000.9700000000003</v>
      </c>
      <c r="N105" s="37">
        <f>IFERROR(M105/(I105+J105),0)</f>
        <v>4000.9700000000003</v>
      </c>
      <c r="O105" s="121">
        <f>SUM(O106:O110)</f>
        <v>0</v>
      </c>
      <c r="P105" s="74">
        <f>SUM(P106:P110)</f>
        <v>0</v>
      </c>
      <c r="Q105" s="74">
        <f>SUM(Q106:Q110)</f>
        <v>0</v>
      </c>
      <c r="R105" s="74">
        <f>IFERROR(Q105/(O105+P105),0)</f>
        <v>0</v>
      </c>
      <c r="S105" s="181">
        <f>SUM(S106:S110)</f>
        <v>0</v>
      </c>
      <c r="T105" s="182">
        <f>IFERROR(S105/(O105+P105),0)</f>
        <v>0</v>
      </c>
      <c r="U105" s="121">
        <f>SUM(U106:U110)</f>
        <v>0</v>
      </c>
      <c r="V105" s="74">
        <f>SUM(V106:V110)</f>
        <v>0</v>
      </c>
      <c r="W105" s="74">
        <f>SUM(W106:W109)</f>
        <v>0</v>
      </c>
      <c r="X105" s="74">
        <f>IFERROR(W105/(U105+V105),0)</f>
        <v>0</v>
      </c>
      <c r="Y105" s="181">
        <f>SUM(Y106:Y110)</f>
        <v>0</v>
      </c>
      <c r="Z105" s="182">
        <f>IFERROR(Y105/(U105+V105),0)</f>
        <v>0</v>
      </c>
      <c r="AA105" s="121">
        <f>SUM(AA106:AA110)</f>
        <v>0</v>
      </c>
      <c r="AB105" s="74">
        <f>SUM(AB106:AB110)</f>
        <v>0</v>
      </c>
      <c r="AC105" s="74">
        <f>SUM(AC106:AC109)</f>
        <v>0</v>
      </c>
      <c r="AD105" s="74">
        <f>IFERROR(AC105/(AA105+AB105),0)</f>
        <v>0</v>
      </c>
      <c r="AE105" s="181">
        <f>SUM(AE106:AE110)</f>
        <v>0</v>
      </c>
      <c r="AF105" s="182">
        <f>IFERROR(AE105/(AA105+AB105),0)</f>
        <v>0</v>
      </c>
      <c r="AG105" s="121">
        <f>SUM(AG106:AG110)</f>
        <v>0</v>
      </c>
      <c r="AH105" s="74">
        <f>SUM(AH106:AH110)</f>
        <v>0</v>
      </c>
      <c r="AI105" s="74">
        <f>SUM(AI106:AI109)</f>
        <v>0</v>
      </c>
      <c r="AJ105" s="74">
        <f>IFERROR(AI105/(AG105+AH105),0)</f>
        <v>0</v>
      </c>
      <c r="AK105" s="181">
        <f>SUM(AK106:AK110)</f>
        <v>0</v>
      </c>
      <c r="AL105" s="182">
        <f>IFERROR(AK105/(AG105+AH105),0)</f>
        <v>0</v>
      </c>
      <c r="AM105" s="121">
        <f>SUM(AM106:AM110)</f>
        <v>0</v>
      </c>
      <c r="AN105" s="74">
        <f>SUM(AN106:AN110)</f>
        <v>0</v>
      </c>
      <c r="AO105" s="74">
        <f>SUM(AO106:AO109)</f>
        <v>0</v>
      </c>
      <c r="AP105" s="74">
        <f>IFERROR(AO105/(AM105+AN105),0)</f>
        <v>0</v>
      </c>
      <c r="AQ105" s="181">
        <f>SUM(AQ106:AQ110)</f>
        <v>0</v>
      </c>
      <c r="AR105" s="182">
        <f t="shared" si="213"/>
        <v>0</v>
      </c>
      <c r="AS105" s="121">
        <f>SUM(AS106:AS110)</f>
        <v>0</v>
      </c>
      <c r="AT105" s="74">
        <f>SUM(AT106:AT110)</f>
        <v>0</v>
      </c>
      <c r="AU105" s="74">
        <f>SUM(AU106:AU109)</f>
        <v>0</v>
      </c>
      <c r="AV105" s="74">
        <f>IFERROR(AU105/(AS105+AT105),0)</f>
        <v>0</v>
      </c>
      <c r="AW105" s="181">
        <f>SUM(AW106:AW110)</f>
        <v>0</v>
      </c>
      <c r="AX105" s="182">
        <f>IFERROR(AW105/(AS105+AT105),0)</f>
        <v>0</v>
      </c>
      <c r="AY105" s="121">
        <f>SUM(AY106:AY110)</f>
        <v>0</v>
      </c>
      <c r="AZ105" s="74">
        <f>SUM(AZ106:AZ110)</f>
        <v>0</v>
      </c>
      <c r="BA105" s="74">
        <f>SUM(BA106:BA109)</f>
        <v>0</v>
      </c>
      <c r="BB105" s="74">
        <f>IFERROR(BA105/(AY105+AZ105),0)</f>
        <v>0</v>
      </c>
      <c r="BC105" s="181">
        <f>SUM(BC106:BC110)</f>
        <v>0</v>
      </c>
      <c r="BD105" s="182">
        <f>IFERROR(BC105/(AY105+AZ105),0)</f>
        <v>0</v>
      </c>
      <c r="BE105" s="121">
        <f>SUM(BE106:BE110)</f>
        <v>0</v>
      </c>
      <c r="BF105" s="74">
        <f>SUM(BF106:BF110)</f>
        <v>0</v>
      </c>
      <c r="BG105" s="74">
        <f>SUM(BG106:BG109)</f>
        <v>0</v>
      </c>
      <c r="BH105" s="74">
        <f>IFERROR(BG105/(BE105+BF105),0)</f>
        <v>0</v>
      </c>
      <c r="BI105" s="181">
        <f>SUM(BI106:BI110)</f>
        <v>0</v>
      </c>
      <c r="BJ105" s="182">
        <f>IFERROR(BI105/(BE105+BF105),0)</f>
        <v>0</v>
      </c>
      <c r="BK105" s="121">
        <f>SUM(BK106:BK110)</f>
        <v>1</v>
      </c>
      <c r="BL105" s="74">
        <f>SUM(BL106:BL110)</f>
        <v>0</v>
      </c>
      <c r="BM105" s="74">
        <f>SUM(BM106:BM109)</f>
        <v>5847352</v>
      </c>
      <c r="BN105" s="74">
        <f>IFERROR(BM105/(BK105+BL105),0)</f>
        <v>5847352</v>
      </c>
      <c r="BO105" s="181">
        <f>SUM(BO106:BO110)</f>
        <v>4000.9700000000003</v>
      </c>
      <c r="BP105" s="182">
        <f>IFERROR(BO105/(BK105+BL105),0)</f>
        <v>4000.9700000000003</v>
      </c>
    </row>
    <row r="106" spans="1:68" ht="19.5" customHeight="1" outlineLevel="1" x14ac:dyDescent="0.3">
      <c r="A106" s="154"/>
      <c r="B106" s="139" t="str" cm="1">
        <f t="array" ref="B106:B110">$B$10:$B$14</f>
        <v>RESIDENTIAL</v>
      </c>
      <c r="C106" s="39"/>
      <c r="D106" s="10"/>
      <c r="E106" s="10"/>
      <c r="F106" s="10">
        <f>IFERROR(E106/(C106+D106),0)</f>
        <v>0</v>
      </c>
      <c r="G106" s="183"/>
      <c r="H106" s="184">
        <f>IFERROR(G106/(C106+D106),0)</f>
        <v>0</v>
      </c>
      <c r="I106" s="39"/>
      <c r="J106" s="10"/>
      <c r="K106" s="10"/>
      <c r="L106" s="10">
        <f>IFERROR(K106/(I106+J106),0)</f>
        <v>0</v>
      </c>
      <c r="M106" s="30"/>
      <c r="N106" s="83">
        <f>IFERROR(M106/(I106+J106),0)</f>
        <v>0</v>
      </c>
      <c r="O106" s="39"/>
      <c r="P106" s="10"/>
      <c r="Q106" s="10"/>
      <c r="R106" s="10">
        <f>IFERROR(Q106/(O106+P106),0)</f>
        <v>0</v>
      </c>
      <c r="S106" s="183"/>
      <c r="T106" s="184">
        <f>IFERROR(S106/(O106+P106),0)</f>
        <v>0</v>
      </c>
      <c r="U106" s="39"/>
      <c r="V106" s="10"/>
      <c r="W106" s="10"/>
      <c r="X106" s="10">
        <f>IFERROR(W106/(U106+V106),0)</f>
        <v>0</v>
      </c>
      <c r="Y106" s="183"/>
      <c r="Z106" s="184">
        <f>IFERROR(Y106/(U106+V106),0)</f>
        <v>0</v>
      </c>
      <c r="AA106" s="39"/>
      <c r="AB106" s="10"/>
      <c r="AC106" s="10"/>
      <c r="AD106" s="10">
        <f>IFERROR(AC106/(AA106+AB106),0)</f>
        <v>0</v>
      </c>
      <c r="AE106" s="183"/>
      <c r="AF106" s="184">
        <f>IFERROR(AE106/(AA106+AB106),0)</f>
        <v>0</v>
      </c>
      <c r="AG106" s="39"/>
      <c r="AH106" s="10"/>
      <c r="AI106" s="10"/>
      <c r="AJ106" s="10">
        <f>IFERROR(AI106/(AG106+AH106),0)</f>
        <v>0</v>
      </c>
      <c r="AK106" s="183"/>
      <c r="AL106" s="184">
        <f>IFERROR(AK106/(AG106+AH106),0)</f>
        <v>0</v>
      </c>
      <c r="AM106" s="39"/>
      <c r="AN106" s="10"/>
      <c r="AO106" s="10"/>
      <c r="AP106" s="10">
        <f>IFERROR(AO106/(AM106+AN106),0)</f>
        <v>0</v>
      </c>
      <c r="AQ106" s="183"/>
      <c r="AR106" s="184">
        <f t="shared" si="213"/>
        <v>0</v>
      </c>
      <c r="AS106" s="39"/>
      <c r="AT106" s="10"/>
      <c r="AU106" s="10"/>
      <c r="AV106" s="10">
        <f>IFERROR(AU106/(AS106+AT106),0)</f>
        <v>0</v>
      </c>
      <c r="AW106" s="183"/>
      <c r="AX106" s="184">
        <f>IFERROR(AW106/(AS106+AT106),0)</f>
        <v>0</v>
      </c>
      <c r="AY106" s="39"/>
      <c r="AZ106" s="10"/>
      <c r="BA106" s="10"/>
      <c r="BB106" s="10">
        <f>IFERROR(BA106/(AY106+AZ106),0)</f>
        <v>0</v>
      </c>
      <c r="BC106" s="183"/>
      <c r="BD106" s="184">
        <f>IFERROR(BC106/(AY106+AZ106),0)</f>
        <v>0</v>
      </c>
      <c r="BE106" s="39"/>
      <c r="BF106" s="10"/>
      <c r="BG106" s="10"/>
      <c r="BH106" s="10">
        <f>IFERROR(BG106/(BE106+BF106),0)</f>
        <v>0</v>
      </c>
      <c r="BI106" s="183"/>
      <c r="BJ106" s="184">
        <f>IFERROR(BI106/(BE106+BF106),0)</f>
        <v>0</v>
      </c>
      <c r="BK106" s="39" cm="1">
        <f t="array" ref="BK106">SUM(_xlfn._xlws.FILTER($C106:$BJ106,$C$8:$BJ$8=BK$8))</f>
        <v>0</v>
      </c>
      <c r="BL106" s="39" cm="1">
        <f t="array" ref="BL106">SUM(_xlfn._xlws.FILTER($C106:$BJ106,$C$8:$BJ$8=BL$8))</f>
        <v>0</v>
      </c>
      <c r="BM106" s="39" cm="1">
        <f t="array" ref="BM106">SUM(_xlfn._xlws.FILTER($C106:$BJ106,$C$8:$BJ$8=BM$8))</f>
        <v>0</v>
      </c>
      <c r="BN106" s="10">
        <f>IFERROR(BM106/(BK106+BL106),0)</f>
        <v>0</v>
      </c>
      <c r="BO106" s="196" cm="1">
        <f t="array" ref="BO106">SUM(_xlfn._xlws.FILTER($C106:$BJ106,$C$8:$BJ$8=BO$8))</f>
        <v>0</v>
      </c>
      <c r="BP106" s="184">
        <f>IFERROR(BO106/(BK106+BL106),0)</f>
        <v>0</v>
      </c>
    </row>
    <row r="107" spans="1:68" ht="19.5" customHeight="1" outlineLevel="1" x14ac:dyDescent="0.3">
      <c r="A107" s="154"/>
      <c r="B107" s="139" t="str">
        <v>COMMERCIAL</v>
      </c>
      <c r="C107" s="39"/>
      <c r="D107" s="10"/>
      <c r="E107" s="10"/>
      <c r="F107" s="10">
        <f t="shared" ref="F107:F110" si="317">IFERROR(E107/(C107+D107),0)</f>
        <v>0</v>
      </c>
      <c r="G107" s="183"/>
      <c r="H107" s="184">
        <f t="shared" ref="H107:H110" si="318">IFERROR(G107/(C107+D107),0)</f>
        <v>0</v>
      </c>
      <c r="I107" s="39"/>
      <c r="J107" s="10"/>
      <c r="K107" s="10"/>
      <c r="L107" s="10">
        <f t="shared" ref="L107:L109" si="319">IFERROR(K107/(I107+J107),0)</f>
        <v>0</v>
      </c>
      <c r="M107" s="30"/>
      <c r="N107" s="83">
        <f t="shared" ref="N107:N110" si="320">IFERROR(M107/(I107+J107),0)</f>
        <v>0</v>
      </c>
      <c r="O107" s="39"/>
      <c r="P107" s="10"/>
      <c r="Q107" s="10"/>
      <c r="R107" s="10">
        <f t="shared" ref="R107:R109" si="321">IFERROR(Q107/(O107+P107),0)</f>
        <v>0</v>
      </c>
      <c r="S107" s="183"/>
      <c r="T107" s="184">
        <f t="shared" ref="T107:T110" si="322">IFERROR(S107/(O107+P107),0)</f>
        <v>0</v>
      </c>
      <c r="U107" s="39"/>
      <c r="V107" s="10"/>
      <c r="W107" s="10"/>
      <c r="X107" s="10">
        <f t="shared" ref="X107:X109" si="323">IFERROR(W107/(U107+V107),0)</f>
        <v>0</v>
      </c>
      <c r="Y107" s="183"/>
      <c r="Z107" s="184">
        <f t="shared" ref="Z107:Z110" si="324">IFERROR(Y107/(U107+V107),0)</f>
        <v>0</v>
      </c>
      <c r="AA107" s="39"/>
      <c r="AB107" s="10"/>
      <c r="AC107" s="10"/>
      <c r="AD107" s="10">
        <f t="shared" ref="AD107:AD109" si="325">IFERROR(AC107/(AA107+AB107),0)</f>
        <v>0</v>
      </c>
      <c r="AE107" s="183"/>
      <c r="AF107" s="184">
        <f t="shared" ref="AF107:AF110" si="326">IFERROR(AE107/(AA107+AB107),0)</f>
        <v>0</v>
      </c>
      <c r="AG107" s="39"/>
      <c r="AH107" s="10"/>
      <c r="AI107" s="10"/>
      <c r="AJ107" s="10">
        <f t="shared" ref="AJ107:AJ109" si="327">IFERROR(AI107/(AG107+AH107),0)</f>
        <v>0</v>
      </c>
      <c r="AK107" s="183"/>
      <c r="AL107" s="184">
        <f t="shared" ref="AL107:AL110" si="328">IFERROR(AK107/(AG107+AH107),0)</f>
        <v>0</v>
      </c>
      <c r="AM107" s="39"/>
      <c r="AN107" s="10"/>
      <c r="AO107" s="10"/>
      <c r="AP107" s="10">
        <f t="shared" ref="AP107:AP109" si="329">IFERROR(AO107/(AM107+AN107),0)</f>
        <v>0</v>
      </c>
      <c r="AQ107" s="183"/>
      <c r="AR107" s="184">
        <f t="shared" si="213"/>
        <v>0</v>
      </c>
      <c r="AS107" s="39"/>
      <c r="AT107" s="10"/>
      <c r="AU107" s="10"/>
      <c r="AV107" s="10">
        <f t="shared" ref="AV107:AV109" si="330">IFERROR(AU107/(AS107+AT107),0)</f>
        <v>0</v>
      </c>
      <c r="AW107" s="183"/>
      <c r="AX107" s="184">
        <f t="shared" ref="AX107:AX110" si="331">IFERROR(AW107/(AS107+AT107),0)</f>
        <v>0</v>
      </c>
      <c r="AY107" s="39"/>
      <c r="AZ107" s="10"/>
      <c r="BA107" s="10"/>
      <c r="BB107" s="10">
        <f t="shared" ref="BB107:BB109" si="332">IFERROR(BA107/(AY107+AZ107),0)</f>
        <v>0</v>
      </c>
      <c r="BC107" s="183"/>
      <c r="BD107" s="184">
        <f t="shared" ref="BD107:BD110" si="333">IFERROR(BC107/(AY107+AZ107),0)</f>
        <v>0</v>
      </c>
      <c r="BE107" s="39"/>
      <c r="BF107" s="10"/>
      <c r="BG107" s="10"/>
      <c r="BH107" s="10">
        <f t="shared" ref="BH107:BH109" si="334">IFERROR(BG107/(BE107+BF107),0)</f>
        <v>0</v>
      </c>
      <c r="BI107" s="183"/>
      <c r="BJ107" s="184">
        <f t="shared" ref="BJ107:BJ110" si="335">IFERROR(BI107/(BE107+BF107),0)</f>
        <v>0</v>
      </c>
      <c r="BK107" s="39" cm="1">
        <f t="array" ref="BK107">SUM(_xlfn._xlws.FILTER($C107:$BJ107,$C$8:$BJ$8=BK$8))</f>
        <v>0</v>
      </c>
      <c r="BL107" s="39" cm="1">
        <f t="array" ref="BL107">SUM(_xlfn._xlws.FILTER($C107:$BJ107,$C$8:$BJ$8=BL$8))</f>
        <v>0</v>
      </c>
      <c r="BM107" s="39" cm="1">
        <f t="array" ref="BM107">SUM(_xlfn._xlws.FILTER($C107:$BJ107,$C$8:$BJ$8=BM$8))</f>
        <v>0</v>
      </c>
      <c r="BN107" s="10">
        <f t="shared" ref="BN107:BN109" si="336">IFERROR(BM107/(BK107+BL107),0)</f>
        <v>0</v>
      </c>
      <c r="BO107" s="196" cm="1">
        <f t="array" ref="BO107">SUM(_xlfn._xlws.FILTER($C107:$BJ107,$C$8:$BJ$8=BO$8))</f>
        <v>0</v>
      </c>
      <c r="BP107" s="184">
        <f t="shared" ref="BP107:BP110" si="337">IFERROR(BO107/(BK107+BL107),0)</f>
        <v>0</v>
      </c>
    </row>
    <row r="108" spans="1:68" ht="19.5" customHeight="1" outlineLevel="1" x14ac:dyDescent="0.3">
      <c r="A108" s="154"/>
      <c r="B108" s="139" t="str">
        <v>CNG</v>
      </c>
      <c r="C108" s="39"/>
      <c r="D108" s="10"/>
      <c r="E108" s="10"/>
      <c r="F108" s="10">
        <f t="shared" si="317"/>
        <v>0</v>
      </c>
      <c r="G108" s="183"/>
      <c r="H108" s="184">
        <f t="shared" si="318"/>
        <v>0</v>
      </c>
      <c r="I108" s="39"/>
      <c r="J108" s="10"/>
      <c r="K108" s="10"/>
      <c r="L108" s="10">
        <f t="shared" si="319"/>
        <v>0</v>
      </c>
      <c r="M108" s="30"/>
      <c r="N108" s="83">
        <f t="shared" si="320"/>
        <v>0</v>
      </c>
      <c r="O108" s="39"/>
      <c r="P108" s="10"/>
      <c r="Q108" s="10"/>
      <c r="R108" s="10">
        <f t="shared" si="321"/>
        <v>0</v>
      </c>
      <c r="S108" s="183"/>
      <c r="T108" s="184">
        <f t="shared" si="322"/>
        <v>0</v>
      </c>
      <c r="U108" s="39"/>
      <c r="V108" s="10"/>
      <c r="W108" s="10"/>
      <c r="X108" s="10">
        <f t="shared" si="323"/>
        <v>0</v>
      </c>
      <c r="Y108" s="183"/>
      <c r="Z108" s="184">
        <f t="shared" si="324"/>
        <v>0</v>
      </c>
      <c r="AA108" s="39"/>
      <c r="AB108" s="10"/>
      <c r="AC108" s="10"/>
      <c r="AD108" s="10">
        <f t="shared" si="325"/>
        <v>0</v>
      </c>
      <c r="AE108" s="183"/>
      <c r="AF108" s="184">
        <f t="shared" si="326"/>
        <v>0</v>
      </c>
      <c r="AG108" s="39"/>
      <c r="AH108" s="10"/>
      <c r="AI108" s="10"/>
      <c r="AJ108" s="10">
        <f t="shared" si="327"/>
        <v>0</v>
      </c>
      <c r="AK108" s="183"/>
      <c r="AL108" s="184">
        <f t="shared" si="328"/>
        <v>0</v>
      </c>
      <c r="AM108" s="39"/>
      <c r="AN108" s="10"/>
      <c r="AO108" s="10"/>
      <c r="AP108" s="10">
        <f t="shared" si="329"/>
        <v>0</v>
      </c>
      <c r="AQ108" s="183"/>
      <c r="AR108" s="184">
        <f t="shared" si="213"/>
        <v>0</v>
      </c>
      <c r="AS108" s="39"/>
      <c r="AT108" s="10"/>
      <c r="AU108" s="10"/>
      <c r="AV108" s="10">
        <f t="shared" si="330"/>
        <v>0</v>
      </c>
      <c r="AW108" s="183"/>
      <c r="AX108" s="184">
        <f t="shared" si="331"/>
        <v>0</v>
      </c>
      <c r="AY108" s="39"/>
      <c r="AZ108" s="10"/>
      <c r="BA108" s="10"/>
      <c r="BB108" s="10">
        <f t="shared" si="332"/>
        <v>0</v>
      </c>
      <c r="BC108" s="183"/>
      <c r="BD108" s="184">
        <f t="shared" si="333"/>
        <v>0</v>
      </c>
      <c r="BE108" s="39"/>
      <c r="BF108" s="10"/>
      <c r="BG108" s="10"/>
      <c r="BH108" s="10">
        <f t="shared" si="334"/>
        <v>0</v>
      </c>
      <c r="BI108" s="183"/>
      <c r="BJ108" s="184">
        <f t="shared" si="335"/>
        <v>0</v>
      </c>
      <c r="BK108" s="39" cm="1">
        <f t="array" ref="BK108">SUM(_xlfn._xlws.FILTER($C108:$BJ108,$C$8:$BJ$8=BK$8))</f>
        <v>0</v>
      </c>
      <c r="BL108" s="39" cm="1">
        <f t="array" ref="BL108">SUM(_xlfn._xlws.FILTER($C108:$BJ108,$C$8:$BJ$8=BL$8))</f>
        <v>0</v>
      </c>
      <c r="BM108" s="39" cm="1">
        <f t="array" ref="BM108">SUM(_xlfn._xlws.FILTER($C108:$BJ108,$C$8:$BJ$8=BM$8))</f>
        <v>0</v>
      </c>
      <c r="BN108" s="10">
        <f t="shared" si="336"/>
        <v>0</v>
      </c>
      <c r="BO108" s="196" cm="1">
        <f t="array" ref="BO108">SUM(_xlfn._xlws.FILTER($C108:$BJ108,$C$8:$BJ$8=BO$8))</f>
        <v>0</v>
      </c>
      <c r="BP108" s="184">
        <f t="shared" si="337"/>
        <v>0</v>
      </c>
    </row>
    <row r="109" spans="1:68" ht="19.5" customHeight="1" outlineLevel="1" x14ac:dyDescent="0.3">
      <c r="A109" s="154"/>
      <c r="B109" s="139" t="str">
        <v>INDUSTRIAL</v>
      </c>
      <c r="C109" s="39"/>
      <c r="D109" s="10"/>
      <c r="E109" s="10"/>
      <c r="F109" s="10">
        <f t="shared" si="317"/>
        <v>0</v>
      </c>
      <c r="G109" s="183"/>
      <c r="H109" s="184">
        <f t="shared" si="318"/>
        <v>0</v>
      </c>
      <c r="I109" s="39">
        <v>1</v>
      </c>
      <c r="J109" s="10"/>
      <c r="K109" s="10">
        <v>5847352</v>
      </c>
      <c r="L109" s="10">
        <f t="shared" si="319"/>
        <v>5847352</v>
      </c>
      <c r="M109" s="30">
        <v>4000.9700000000003</v>
      </c>
      <c r="N109" s="83">
        <f t="shared" si="320"/>
        <v>4000.9700000000003</v>
      </c>
      <c r="O109" s="39"/>
      <c r="P109" s="10"/>
      <c r="Q109" s="10"/>
      <c r="R109" s="10">
        <f t="shared" si="321"/>
        <v>0</v>
      </c>
      <c r="S109" s="183"/>
      <c r="T109" s="184">
        <f t="shared" si="322"/>
        <v>0</v>
      </c>
      <c r="U109" s="39"/>
      <c r="V109" s="10"/>
      <c r="W109" s="10"/>
      <c r="X109" s="10">
        <f t="shared" si="323"/>
        <v>0</v>
      </c>
      <c r="Y109" s="183"/>
      <c r="Z109" s="184">
        <f t="shared" si="324"/>
        <v>0</v>
      </c>
      <c r="AA109" s="39"/>
      <c r="AB109" s="10"/>
      <c r="AC109" s="10"/>
      <c r="AD109" s="10">
        <f t="shared" si="325"/>
        <v>0</v>
      </c>
      <c r="AE109" s="183"/>
      <c r="AF109" s="184">
        <f t="shared" si="326"/>
        <v>0</v>
      </c>
      <c r="AG109" s="39"/>
      <c r="AH109" s="10"/>
      <c r="AI109" s="10"/>
      <c r="AJ109" s="10">
        <f t="shared" si="327"/>
        <v>0</v>
      </c>
      <c r="AK109" s="183"/>
      <c r="AL109" s="184">
        <f t="shared" si="328"/>
        <v>0</v>
      </c>
      <c r="AM109" s="39"/>
      <c r="AN109" s="10"/>
      <c r="AO109" s="10"/>
      <c r="AP109" s="10">
        <f t="shared" si="329"/>
        <v>0</v>
      </c>
      <c r="AQ109" s="183"/>
      <c r="AR109" s="184">
        <f t="shared" si="213"/>
        <v>0</v>
      </c>
      <c r="AS109" s="39"/>
      <c r="AT109" s="10"/>
      <c r="AU109" s="10"/>
      <c r="AV109" s="10">
        <f t="shared" si="330"/>
        <v>0</v>
      </c>
      <c r="AW109" s="183"/>
      <c r="AX109" s="184">
        <f t="shared" si="331"/>
        <v>0</v>
      </c>
      <c r="AY109" s="39"/>
      <c r="AZ109" s="165"/>
      <c r="BA109" s="10"/>
      <c r="BB109" s="10">
        <f t="shared" si="332"/>
        <v>0</v>
      </c>
      <c r="BC109" s="183"/>
      <c r="BD109" s="184">
        <f t="shared" si="333"/>
        <v>0</v>
      </c>
      <c r="BE109" s="39"/>
      <c r="BF109" s="10"/>
      <c r="BG109" s="10"/>
      <c r="BH109" s="10">
        <f t="shared" si="334"/>
        <v>0</v>
      </c>
      <c r="BI109" s="183"/>
      <c r="BJ109" s="184">
        <f t="shared" si="335"/>
        <v>0</v>
      </c>
      <c r="BK109" s="39" cm="1">
        <f t="array" ref="BK109">SUM(_xlfn._xlws.FILTER($C109:$BJ109,$C$8:$BJ$8=BK$8))</f>
        <v>1</v>
      </c>
      <c r="BL109" s="39" cm="1">
        <f t="array" ref="BL109">SUM(_xlfn._xlws.FILTER($C109:$BJ109,$C$8:$BJ$8=BL$8))</f>
        <v>0</v>
      </c>
      <c r="BM109" s="39" cm="1">
        <f t="array" ref="BM109">SUM(_xlfn._xlws.FILTER($C109:$BJ109,$C$8:$BJ$8=BM$8))</f>
        <v>5847352</v>
      </c>
      <c r="BN109" s="10">
        <f t="shared" si="336"/>
        <v>5847352</v>
      </c>
      <c r="BO109" s="196" cm="1">
        <f t="array" ref="BO109">SUM(_xlfn._xlws.FILTER($C109:$BJ109,$C$8:$BJ$8=BO$8))</f>
        <v>4000.9700000000003</v>
      </c>
      <c r="BP109" s="184">
        <f t="shared" si="337"/>
        <v>4000.9700000000003</v>
      </c>
    </row>
    <row r="110" spans="1:68" ht="19.5" customHeight="1" outlineLevel="1" thickBot="1" x14ac:dyDescent="0.35">
      <c r="A110" s="155"/>
      <c r="B110" s="139" t="str">
        <v>AIRCONDITIONING/COGENERATION</v>
      </c>
      <c r="C110" s="147"/>
      <c r="D110" s="148"/>
      <c r="E110" s="157"/>
      <c r="F110" s="10">
        <f t="shared" si="317"/>
        <v>0</v>
      </c>
      <c r="G110" s="185"/>
      <c r="H110" s="184">
        <f t="shared" si="318"/>
        <v>0</v>
      </c>
      <c r="I110" s="147"/>
      <c r="J110" s="148"/>
      <c r="K110" s="157"/>
      <c r="L110" s="10">
        <f>IFERROR(K110/(I110+J110),0)</f>
        <v>0</v>
      </c>
      <c r="M110" s="30"/>
      <c r="N110" s="83">
        <f t="shared" si="320"/>
        <v>0</v>
      </c>
      <c r="O110" s="147"/>
      <c r="P110" s="148"/>
      <c r="Q110" s="157"/>
      <c r="R110" s="10">
        <f>IFERROR(Q110/(O110+P110),0)</f>
        <v>0</v>
      </c>
      <c r="S110" s="183"/>
      <c r="T110" s="184">
        <f t="shared" si="322"/>
        <v>0</v>
      </c>
      <c r="U110" s="147"/>
      <c r="V110" s="148"/>
      <c r="W110" s="157"/>
      <c r="X110" s="10">
        <f>IFERROR(W110/(U110+V110),0)</f>
        <v>0</v>
      </c>
      <c r="Y110" s="183"/>
      <c r="Z110" s="184">
        <f t="shared" si="324"/>
        <v>0</v>
      </c>
      <c r="AA110" s="147"/>
      <c r="AB110" s="148"/>
      <c r="AC110" s="157"/>
      <c r="AD110" s="10">
        <f>IFERROR(AC110/(AA110+AB110),0)</f>
        <v>0</v>
      </c>
      <c r="AE110" s="183"/>
      <c r="AF110" s="184">
        <f t="shared" si="326"/>
        <v>0</v>
      </c>
      <c r="AG110" s="147"/>
      <c r="AH110" s="148"/>
      <c r="AI110" s="157"/>
      <c r="AJ110" s="10">
        <f>IFERROR(AI110/(AG110+AH110),0)</f>
        <v>0</v>
      </c>
      <c r="AK110" s="183"/>
      <c r="AL110" s="184">
        <f t="shared" si="328"/>
        <v>0</v>
      </c>
      <c r="AM110" s="147"/>
      <c r="AN110" s="148"/>
      <c r="AO110" s="157"/>
      <c r="AP110" s="10">
        <f>IFERROR(AO110/(AM110+AN110),0)</f>
        <v>0</v>
      </c>
      <c r="AQ110" s="183"/>
      <c r="AR110" s="184">
        <f t="shared" si="213"/>
        <v>0</v>
      </c>
      <c r="AS110" s="147"/>
      <c r="AT110" s="148"/>
      <c r="AU110" s="157"/>
      <c r="AV110" s="10">
        <f>IFERROR(AU110/(AS110+AT110),0)</f>
        <v>0</v>
      </c>
      <c r="AW110" s="183"/>
      <c r="AX110" s="184">
        <f t="shared" si="331"/>
        <v>0</v>
      </c>
      <c r="AY110" s="147"/>
      <c r="AZ110" s="164"/>
      <c r="BA110" s="157"/>
      <c r="BB110" s="10">
        <f>IFERROR(BA110/(AY110+AZ110),0)</f>
        <v>0</v>
      </c>
      <c r="BC110" s="183"/>
      <c r="BD110" s="184">
        <f t="shared" si="333"/>
        <v>0</v>
      </c>
      <c r="BE110" s="147"/>
      <c r="BF110" s="148"/>
      <c r="BG110" s="157"/>
      <c r="BH110" s="10">
        <f>IFERROR(BG110/(BE110+BF110),0)</f>
        <v>0</v>
      </c>
      <c r="BI110" s="183"/>
      <c r="BJ110" s="184">
        <f t="shared" si="335"/>
        <v>0</v>
      </c>
      <c r="BK110" s="39" cm="1">
        <f t="array" ref="BK110">SUM(_xlfn._xlws.FILTER($C110:$BJ110,$C$8:$BJ$8=BK$8))</f>
        <v>0</v>
      </c>
      <c r="BL110" s="39" cm="1">
        <f t="array" ref="BL110">SUM(_xlfn._xlws.FILTER($C110:$BJ110,$C$8:$BJ$8=BL$8))</f>
        <v>0</v>
      </c>
      <c r="BM110" s="39" cm="1">
        <f t="array" ref="BM110">SUM(_xlfn._xlws.FILTER($C110:$BJ110,$C$8:$BJ$8=BM$8))</f>
        <v>0</v>
      </c>
      <c r="BN110" s="10">
        <f>IFERROR(BM110/(BK110+BL110),0)</f>
        <v>0</v>
      </c>
      <c r="BO110" s="196" cm="1">
        <f t="array" ref="BO110">SUM(_xlfn._xlws.FILTER($C110:$BJ110,$C$8:$BJ$8=BO$8))</f>
        <v>0</v>
      </c>
      <c r="BP110" s="184">
        <f t="shared" si="337"/>
        <v>0</v>
      </c>
    </row>
    <row r="111" spans="1:68" ht="42" customHeight="1" outlineLevel="1" x14ac:dyDescent="0.3">
      <c r="A111" s="153">
        <v>18</v>
      </c>
      <c r="B111" s="141" t="s">
        <v>50</v>
      </c>
      <c r="C111" s="121">
        <f>SUM(C112:C116)</f>
        <v>477</v>
      </c>
      <c r="D111" s="74">
        <f>SUM(D112:D116)</f>
        <v>0</v>
      </c>
      <c r="E111" s="74">
        <f>SUM(E112:E115)</f>
        <v>3539607</v>
      </c>
      <c r="F111" s="74">
        <f>IFERROR(E111/(C111+D111),0)</f>
        <v>7420.5597484276732</v>
      </c>
      <c r="G111" s="181">
        <f>SUM(G112:G116)</f>
        <v>15619.07</v>
      </c>
      <c r="H111" s="182">
        <f>IFERROR(G111/(C111+D111),0)</f>
        <v>32.744381551362686</v>
      </c>
      <c r="I111" s="121">
        <f>SUM(I112:I116)</f>
        <v>338</v>
      </c>
      <c r="J111" s="74">
        <f>SUM(J112:J116)</f>
        <v>0</v>
      </c>
      <c r="K111" s="74">
        <f>SUM(K112:K115)</f>
        <v>1031400</v>
      </c>
      <c r="L111" s="74">
        <f>IFERROR(K111/(I111+J111),0)</f>
        <v>3051.4792899408285</v>
      </c>
      <c r="M111" s="82">
        <f>SUM(M112:M116)</f>
        <v>13497.27</v>
      </c>
      <c r="N111" s="37">
        <f>IFERROR(M111/(I111+J111),0)</f>
        <v>39.932751479289941</v>
      </c>
      <c r="O111" s="121">
        <f>SUM(O112:O116)</f>
        <v>579</v>
      </c>
      <c r="P111" s="74">
        <f>SUM(P112:P116)</f>
        <v>0</v>
      </c>
      <c r="Q111" s="74">
        <f>SUM(Q112:Q116)</f>
        <v>3841726</v>
      </c>
      <c r="R111" s="74">
        <f>IFERROR(Q111/(O111+P111),0)</f>
        <v>6635.1053540587218</v>
      </c>
      <c r="S111" s="181">
        <f>SUM(S112:S116)</f>
        <v>62105.63</v>
      </c>
      <c r="T111" s="182">
        <f>IFERROR(S111/(O111+P111),0)</f>
        <v>107.26360967184802</v>
      </c>
      <c r="U111" s="121">
        <f>SUM(U112:U116)</f>
        <v>2</v>
      </c>
      <c r="V111" s="74">
        <f>SUM(V112:V116)</f>
        <v>0</v>
      </c>
      <c r="W111" s="74">
        <f>SUM(W112:W115)</f>
        <v>3291</v>
      </c>
      <c r="X111" s="74">
        <f>IFERROR(W111/(U111+V111),0)</f>
        <v>1645.5</v>
      </c>
      <c r="Y111" s="181">
        <f>SUM(Y112:Y116)</f>
        <v>87.41</v>
      </c>
      <c r="Z111" s="182">
        <f>IFERROR(Y111/(U111+V111),0)</f>
        <v>43.704999999999998</v>
      </c>
      <c r="AA111" s="121">
        <f>SUM(AA112:AA116)</f>
        <v>28</v>
      </c>
      <c r="AB111" s="74">
        <f>SUM(AB112:AB116)</f>
        <v>0</v>
      </c>
      <c r="AC111" s="74">
        <f>SUM(AC112:AC115)</f>
        <v>52992</v>
      </c>
      <c r="AD111" s="74">
        <f>IFERROR(AC111/(AA111+AB111),0)</f>
        <v>1892.5714285714287</v>
      </c>
      <c r="AE111" s="181">
        <f>SUM(AE112:AE116)</f>
        <v>1189.4000000000001</v>
      </c>
      <c r="AF111" s="182">
        <f>IFERROR(AE111/(AA111+AB111),0)</f>
        <v>42.478571428571435</v>
      </c>
      <c r="AG111" s="121">
        <f>SUM(AG112:AG116)</f>
        <v>6</v>
      </c>
      <c r="AH111" s="74">
        <f>SUM(AH112:AH116)</f>
        <v>0</v>
      </c>
      <c r="AI111" s="74">
        <f>SUM(AI112:AI115)</f>
        <v>186285</v>
      </c>
      <c r="AJ111" s="74">
        <f>IFERROR(AI111/(AG111+AH111),0)</f>
        <v>31047.5</v>
      </c>
      <c r="AK111" s="181">
        <f>SUM(AK112:AK116)</f>
        <v>1340.43</v>
      </c>
      <c r="AL111" s="182">
        <f>IFERROR(AK111/(AG111+AH111),0)</f>
        <v>223.405</v>
      </c>
      <c r="AM111" s="121">
        <f>SUM(AM112:AM116)</f>
        <v>0</v>
      </c>
      <c r="AN111" s="74">
        <f>SUM(AN112:AN116)</f>
        <v>0</v>
      </c>
      <c r="AO111" s="74">
        <f>SUM(AO112:AO115)</f>
        <v>0</v>
      </c>
      <c r="AP111" s="74">
        <f>IFERROR(AO111/(AM111+AN111),0)</f>
        <v>0</v>
      </c>
      <c r="AQ111" s="181">
        <f>SUM(AQ112:AQ116)</f>
        <v>0</v>
      </c>
      <c r="AR111" s="182">
        <f t="shared" si="213"/>
        <v>0</v>
      </c>
      <c r="AS111" s="121">
        <f>SUM(AS112:AS116)</f>
        <v>0</v>
      </c>
      <c r="AT111" s="74">
        <f>SUM(AT112:AT116)</f>
        <v>0</v>
      </c>
      <c r="AU111" s="74">
        <f>SUM(AU112:AU115)</f>
        <v>0</v>
      </c>
      <c r="AV111" s="74">
        <f>IFERROR(AU111/(AS111+AT111),0)</f>
        <v>0</v>
      </c>
      <c r="AW111" s="181">
        <f>SUM(AW112:AW116)</f>
        <v>0</v>
      </c>
      <c r="AX111" s="182">
        <f>IFERROR(AW111/(AS111+AT111),0)</f>
        <v>0</v>
      </c>
      <c r="AY111" s="121">
        <f>SUM(AY112:AY116)</f>
        <v>0</v>
      </c>
      <c r="AZ111" s="74">
        <f>SUM(AZ112:AZ116)</f>
        <v>0</v>
      </c>
      <c r="BA111" s="74">
        <f>SUM(BA112:BA115)</f>
        <v>0</v>
      </c>
      <c r="BB111" s="74">
        <f>IFERROR(BA111/(AY111+AZ111),0)</f>
        <v>0</v>
      </c>
      <c r="BC111" s="181">
        <f>SUM(BC112:BC116)</f>
        <v>0</v>
      </c>
      <c r="BD111" s="182">
        <f>IFERROR(BC111/(AY111+AZ111),0)</f>
        <v>0</v>
      </c>
      <c r="BE111" s="121">
        <f>SUM(BE112:BE116)</f>
        <v>0</v>
      </c>
      <c r="BF111" s="74">
        <f>SUM(BF112:BF116)</f>
        <v>0</v>
      </c>
      <c r="BG111" s="74">
        <f>SUM(BG112:BG115)</f>
        <v>0</v>
      </c>
      <c r="BH111" s="74">
        <f>IFERROR(BG111/(BE111+BF111),0)</f>
        <v>0</v>
      </c>
      <c r="BI111" s="181">
        <f>SUM(BI112:BI116)</f>
        <v>0</v>
      </c>
      <c r="BJ111" s="182">
        <f>IFERROR(BI111/(BE111+BF111),0)</f>
        <v>0</v>
      </c>
      <c r="BK111" s="121">
        <f>SUM(BK112:BK116)</f>
        <v>0</v>
      </c>
      <c r="BL111" s="74">
        <f>SUM(BL112:BL116)</f>
        <v>0</v>
      </c>
      <c r="BM111" s="74">
        <f>SUM(BM112:BM115)</f>
        <v>0</v>
      </c>
      <c r="BN111" s="74">
        <f>IFERROR(BM111/(BK111+BL111),0)</f>
        <v>0</v>
      </c>
      <c r="BO111" s="181">
        <f>SUM(BO112:BO116)</f>
        <v>0</v>
      </c>
      <c r="BP111" s="182">
        <f>IFERROR(BO111/(BK111+BL111),0)</f>
        <v>0</v>
      </c>
    </row>
    <row r="112" spans="1:68" ht="19.5" customHeight="1" outlineLevel="1" x14ac:dyDescent="0.3">
      <c r="A112" s="154"/>
      <c r="B112" s="139" t="str" cm="1">
        <f t="array" ref="B112:B116">$B$10:$B$14</f>
        <v>RESIDENTIAL</v>
      </c>
      <c r="C112" s="39">
        <v>455</v>
      </c>
      <c r="D112" s="10"/>
      <c r="E112" s="10">
        <v>842998</v>
      </c>
      <c r="F112" s="10">
        <f>IFERROR(E112/(C112+D112),0)</f>
        <v>1852.7428571428572</v>
      </c>
      <c r="G112" s="183">
        <v>11099.32</v>
      </c>
      <c r="H112" s="184">
        <f>IFERROR(G112/(C112+D112),0)</f>
        <v>24.394109890109888</v>
      </c>
      <c r="I112" s="39">
        <v>315</v>
      </c>
      <c r="J112" s="10"/>
      <c r="K112" s="10">
        <v>743843</v>
      </c>
      <c r="L112" s="10">
        <f>IFERROR(K112/(I112+J112),0)</f>
        <v>2361.4063492063492</v>
      </c>
      <c r="M112" s="30">
        <v>9881.8700000000008</v>
      </c>
      <c r="N112" s="83">
        <f>IFERROR(M112/(I112+J112),0)</f>
        <v>31.371015873015875</v>
      </c>
      <c r="O112" s="39">
        <v>501</v>
      </c>
      <c r="P112" s="10"/>
      <c r="Q112" s="10">
        <v>1306154</v>
      </c>
      <c r="R112" s="10">
        <v>2607.0938123752499</v>
      </c>
      <c r="S112" s="183">
        <v>23450.89</v>
      </c>
      <c r="T112" s="184">
        <v>46.8081636726547</v>
      </c>
      <c r="U112" s="39">
        <v>2</v>
      </c>
      <c r="V112" s="10"/>
      <c r="W112" s="10">
        <v>3291</v>
      </c>
      <c r="X112" s="10">
        <f>IFERROR(W112/(U112+V112),0)</f>
        <v>1645.5</v>
      </c>
      <c r="Y112" s="183">
        <v>87.41</v>
      </c>
      <c r="Z112" s="184">
        <f>IFERROR(Y112/(U112+V112),0)</f>
        <v>43.704999999999998</v>
      </c>
      <c r="AA112" s="39">
        <v>28</v>
      </c>
      <c r="AB112" s="10"/>
      <c r="AC112" s="10">
        <v>52992</v>
      </c>
      <c r="AD112" s="10">
        <f>IFERROR(AC112/(AA112+AB112),0)</f>
        <v>1892.5714285714287</v>
      </c>
      <c r="AE112" s="183">
        <v>1189.4000000000001</v>
      </c>
      <c r="AF112" s="184">
        <f>IFERROR(AE112/(AA112+AB112),0)</f>
        <v>42.478571428571435</v>
      </c>
      <c r="AG112" s="39">
        <v>5</v>
      </c>
      <c r="AH112" s="10"/>
      <c r="AI112" s="10">
        <v>9154</v>
      </c>
      <c r="AJ112" s="10">
        <f>IFERROR(AI112/(AG112+AH112),0)</f>
        <v>1830.8</v>
      </c>
      <c r="AK112" s="183">
        <v>175.53</v>
      </c>
      <c r="AL112" s="184">
        <f>IFERROR(AK112/(AG112+AH112),0)</f>
        <v>35.106000000000002</v>
      </c>
      <c r="AM112" s="39"/>
      <c r="AN112" s="10"/>
      <c r="AO112" s="10"/>
      <c r="AP112" s="10">
        <f>IFERROR(AO112/(AM112+AN112),0)</f>
        <v>0</v>
      </c>
      <c r="AQ112" s="183"/>
      <c r="AR112" s="184">
        <f t="shared" si="213"/>
        <v>0</v>
      </c>
      <c r="AS112" s="39"/>
      <c r="AT112" s="10"/>
      <c r="AU112" s="10"/>
      <c r="AV112" s="10">
        <f>IFERROR(AU112/(AS112+AT112),0)</f>
        <v>0</v>
      </c>
      <c r="AW112" s="183"/>
      <c r="AX112" s="184">
        <f>IFERROR(AW112/(AS112+AT112),0)</f>
        <v>0</v>
      </c>
      <c r="AY112" s="39"/>
      <c r="AZ112" s="10"/>
      <c r="BA112" s="10"/>
      <c r="BB112" s="10">
        <f>IFERROR(BA112/(AY112+AZ112),0)</f>
        <v>0</v>
      </c>
      <c r="BC112" s="183"/>
      <c r="BD112" s="184">
        <f>IFERROR(BC112/(AY112+AZ112),0)</f>
        <v>0</v>
      </c>
      <c r="BE112" s="39"/>
      <c r="BF112" s="10"/>
      <c r="BG112" s="10"/>
      <c r="BH112" s="10">
        <f>IFERROR(BG112/(BE112+BF112),0)</f>
        <v>0</v>
      </c>
      <c r="BI112" s="183"/>
      <c r="BJ112" s="184">
        <f>IFERROR(BI112/(BE112+BF112),0)</f>
        <v>0</v>
      </c>
      <c r="BK112" s="39"/>
      <c r="BL112" s="10"/>
      <c r="BM112" s="10"/>
      <c r="BN112" s="10">
        <f>IFERROR(BM112/(BK112+BL112),0)</f>
        <v>0</v>
      </c>
      <c r="BO112" s="183"/>
      <c r="BP112" s="184">
        <f>IFERROR(BO112/(BK112+BL112),0)</f>
        <v>0</v>
      </c>
    </row>
    <row r="113" spans="1:68" ht="19.5" customHeight="1" outlineLevel="1" x14ac:dyDescent="0.3">
      <c r="A113" s="154"/>
      <c r="B113" s="139" t="str">
        <v>COMMERCIAL</v>
      </c>
      <c r="C113" s="39">
        <v>21</v>
      </c>
      <c r="D113" s="10"/>
      <c r="E113" s="10">
        <v>172519</v>
      </c>
      <c r="F113" s="10">
        <f t="shared" ref="F113:F116" si="338">IFERROR(E113/(C113+D113),0)</f>
        <v>8215.1904761904771</v>
      </c>
      <c r="G113" s="183">
        <v>2202.83</v>
      </c>
      <c r="H113" s="184">
        <f t="shared" ref="H113:H116" si="339">IFERROR(G113/(C113+D113),0)</f>
        <v>104.89666666666666</v>
      </c>
      <c r="I113" s="39">
        <v>23</v>
      </c>
      <c r="J113" s="10"/>
      <c r="K113" s="10">
        <v>287557</v>
      </c>
      <c r="L113" s="10">
        <f t="shared" ref="L113:L115" si="340">IFERROR(K113/(I113+J113),0)</f>
        <v>12502.478260869566</v>
      </c>
      <c r="M113" s="30">
        <v>3615.4</v>
      </c>
      <c r="N113" s="83">
        <f t="shared" ref="N113:N116" si="341">IFERROR(M113/(I113+J113),0)</f>
        <v>157.1913043478261</v>
      </c>
      <c r="O113" s="39">
        <v>76</v>
      </c>
      <c r="P113" s="10"/>
      <c r="Q113" s="10">
        <v>2171841</v>
      </c>
      <c r="R113" s="10">
        <v>28576.8552631579</v>
      </c>
      <c r="S113" s="183">
        <v>37463.11</v>
      </c>
      <c r="T113" s="184">
        <v>492.93565789473701</v>
      </c>
      <c r="U113" s="39"/>
      <c r="V113" s="10"/>
      <c r="W113" s="10"/>
      <c r="X113" s="10">
        <f t="shared" ref="X113:X115" si="342">IFERROR(W113/(U113+V113),0)</f>
        <v>0</v>
      </c>
      <c r="Y113" s="183"/>
      <c r="Z113" s="184">
        <f t="shared" ref="Z113:Z116" si="343">IFERROR(Y113/(U113+V113),0)</f>
        <v>0</v>
      </c>
      <c r="AA113" s="39"/>
      <c r="AB113" s="10"/>
      <c r="AC113" s="10"/>
      <c r="AD113" s="10">
        <f t="shared" ref="AD113:AD115" si="344">IFERROR(AC113/(AA113+AB113),0)</f>
        <v>0</v>
      </c>
      <c r="AE113" s="183"/>
      <c r="AF113" s="184">
        <f t="shared" ref="AF113:AF116" si="345">IFERROR(AE113/(AA113+AB113),0)</f>
        <v>0</v>
      </c>
      <c r="AG113" s="39"/>
      <c r="AH113" s="10"/>
      <c r="AI113" s="10"/>
      <c r="AJ113" s="10">
        <f t="shared" ref="AJ113:AJ115" si="346">IFERROR(AI113/(AG113+AH113),0)</f>
        <v>0</v>
      </c>
      <c r="AK113" s="183"/>
      <c r="AL113" s="184">
        <f t="shared" ref="AL113:AL116" si="347">IFERROR(AK113/(AG113+AH113),0)</f>
        <v>0</v>
      </c>
      <c r="AM113" s="39"/>
      <c r="AN113" s="10"/>
      <c r="AO113" s="10"/>
      <c r="AP113" s="10">
        <f t="shared" ref="AP113:AP115" si="348">IFERROR(AO113/(AM113+AN113),0)</f>
        <v>0</v>
      </c>
      <c r="AQ113" s="183"/>
      <c r="AR113" s="184">
        <f t="shared" si="213"/>
        <v>0</v>
      </c>
      <c r="AS113" s="39"/>
      <c r="AT113" s="10"/>
      <c r="AU113" s="10"/>
      <c r="AV113" s="10">
        <f t="shared" ref="AV113:AV115" si="349">IFERROR(AU113/(AS113+AT113),0)</f>
        <v>0</v>
      </c>
      <c r="AW113" s="183"/>
      <c r="AX113" s="184">
        <f t="shared" ref="AX113:AX116" si="350">IFERROR(AW113/(AS113+AT113),0)</f>
        <v>0</v>
      </c>
      <c r="AY113" s="39"/>
      <c r="AZ113" s="10"/>
      <c r="BA113" s="10"/>
      <c r="BB113" s="10">
        <f t="shared" ref="BB113:BB115" si="351">IFERROR(BA113/(AY113+AZ113),0)</f>
        <v>0</v>
      </c>
      <c r="BC113" s="183"/>
      <c r="BD113" s="184">
        <f t="shared" ref="BD113:BD116" si="352">IFERROR(BC113/(AY113+AZ113),0)</f>
        <v>0</v>
      </c>
      <c r="BE113" s="39"/>
      <c r="BF113" s="10"/>
      <c r="BG113" s="10"/>
      <c r="BH113" s="10">
        <f t="shared" ref="BH113:BH115" si="353">IFERROR(BG113/(BE113+BF113),0)</f>
        <v>0</v>
      </c>
      <c r="BI113" s="183"/>
      <c r="BJ113" s="184">
        <f t="shared" ref="BJ113:BJ116" si="354">IFERROR(BI113/(BE113+BF113),0)</f>
        <v>0</v>
      </c>
      <c r="BK113" s="39"/>
      <c r="BL113" s="10"/>
      <c r="BM113" s="10"/>
      <c r="BN113" s="10">
        <f t="shared" ref="BN113:BN115" si="355">IFERROR(BM113/(BK113+BL113),0)</f>
        <v>0</v>
      </c>
      <c r="BO113" s="183"/>
      <c r="BP113" s="184">
        <f t="shared" ref="BP113:BP116" si="356">IFERROR(BO113/(BK113+BL113),0)</f>
        <v>0</v>
      </c>
    </row>
    <row r="114" spans="1:68" ht="19.5" customHeight="1" outlineLevel="1" x14ac:dyDescent="0.3">
      <c r="A114" s="154"/>
      <c r="B114" s="139" t="str">
        <v>CNG</v>
      </c>
      <c r="C114" s="39"/>
      <c r="D114" s="10"/>
      <c r="E114" s="10"/>
      <c r="F114" s="10">
        <f t="shared" si="338"/>
        <v>0</v>
      </c>
      <c r="G114" s="183"/>
      <c r="H114" s="184">
        <f t="shared" si="339"/>
        <v>0</v>
      </c>
      <c r="I114" s="39"/>
      <c r="J114" s="10"/>
      <c r="K114" s="10"/>
      <c r="L114" s="10">
        <f t="shared" si="340"/>
        <v>0</v>
      </c>
      <c r="M114" s="30"/>
      <c r="N114" s="83">
        <f t="shared" si="341"/>
        <v>0</v>
      </c>
      <c r="O114" s="39"/>
      <c r="P114" s="10"/>
      <c r="Q114" s="10"/>
      <c r="R114" s="10"/>
      <c r="S114" s="183"/>
      <c r="T114" s="184"/>
      <c r="U114" s="39"/>
      <c r="V114" s="10"/>
      <c r="W114" s="10"/>
      <c r="X114" s="10">
        <f t="shared" si="342"/>
        <v>0</v>
      </c>
      <c r="Y114" s="183"/>
      <c r="Z114" s="184">
        <f t="shared" si="343"/>
        <v>0</v>
      </c>
      <c r="AA114" s="39"/>
      <c r="AB114" s="10"/>
      <c r="AC114" s="10"/>
      <c r="AD114" s="10">
        <f t="shared" si="344"/>
        <v>0</v>
      </c>
      <c r="AE114" s="183"/>
      <c r="AF114" s="184">
        <f t="shared" si="345"/>
        <v>0</v>
      </c>
      <c r="AG114" s="39"/>
      <c r="AH114" s="10"/>
      <c r="AI114" s="10"/>
      <c r="AJ114" s="10">
        <f t="shared" si="346"/>
        <v>0</v>
      </c>
      <c r="AK114" s="183"/>
      <c r="AL114" s="184">
        <f t="shared" si="347"/>
        <v>0</v>
      </c>
      <c r="AM114" s="39"/>
      <c r="AN114" s="10"/>
      <c r="AO114" s="10"/>
      <c r="AP114" s="10">
        <f t="shared" si="348"/>
        <v>0</v>
      </c>
      <c r="AQ114" s="183"/>
      <c r="AR114" s="184">
        <f t="shared" si="213"/>
        <v>0</v>
      </c>
      <c r="AS114" s="39"/>
      <c r="AT114" s="10"/>
      <c r="AU114" s="10"/>
      <c r="AV114" s="10">
        <f t="shared" si="349"/>
        <v>0</v>
      </c>
      <c r="AW114" s="183"/>
      <c r="AX114" s="184">
        <f t="shared" si="350"/>
        <v>0</v>
      </c>
      <c r="AY114" s="39"/>
      <c r="AZ114" s="10"/>
      <c r="BA114" s="10"/>
      <c r="BB114" s="10">
        <f t="shared" si="351"/>
        <v>0</v>
      </c>
      <c r="BC114" s="183"/>
      <c r="BD114" s="184">
        <f t="shared" si="352"/>
        <v>0</v>
      </c>
      <c r="BE114" s="39"/>
      <c r="BF114" s="10"/>
      <c r="BG114" s="10"/>
      <c r="BH114" s="10">
        <f t="shared" si="353"/>
        <v>0</v>
      </c>
      <c r="BI114" s="183"/>
      <c r="BJ114" s="184">
        <f t="shared" si="354"/>
        <v>0</v>
      </c>
      <c r="BK114" s="39"/>
      <c r="BL114" s="10"/>
      <c r="BM114" s="10"/>
      <c r="BN114" s="10">
        <f t="shared" si="355"/>
        <v>0</v>
      </c>
      <c r="BO114" s="183"/>
      <c r="BP114" s="184">
        <f t="shared" si="356"/>
        <v>0</v>
      </c>
    </row>
    <row r="115" spans="1:68" ht="19.2" customHeight="1" outlineLevel="1" x14ac:dyDescent="0.3">
      <c r="A115" s="154"/>
      <c r="B115" s="139" t="str">
        <v>INDUSTRIAL</v>
      </c>
      <c r="C115" s="39">
        <v>1</v>
      </c>
      <c r="D115" s="10"/>
      <c r="E115" s="10">
        <v>2524090</v>
      </c>
      <c r="F115" s="10">
        <f t="shared" si="338"/>
        <v>2524090</v>
      </c>
      <c r="G115" s="183">
        <v>2316.92</v>
      </c>
      <c r="H115" s="184">
        <f t="shared" si="339"/>
        <v>2316.92</v>
      </c>
      <c r="I115" s="39"/>
      <c r="J115" s="10"/>
      <c r="K115" s="10"/>
      <c r="L115" s="10">
        <f t="shared" si="340"/>
        <v>0</v>
      </c>
      <c r="M115" s="30"/>
      <c r="N115" s="83">
        <f t="shared" si="341"/>
        <v>0</v>
      </c>
      <c r="O115" s="39">
        <v>2</v>
      </c>
      <c r="P115" s="10"/>
      <c r="Q115" s="10">
        <v>363731</v>
      </c>
      <c r="R115" s="10">
        <v>181865.5</v>
      </c>
      <c r="S115" s="183">
        <v>1191.6300000000001</v>
      </c>
      <c r="T115" s="184">
        <v>595.81500000000005</v>
      </c>
      <c r="U115" s="39"/>
      <c r="V115" s="10"/>
      <c r="W115" s="10"/>
      <c r="X115" s="10">
        <f t="shared" si="342"/>
        <v>0</v>
      </c>
      <c r="Y115" s="183"/>
      <c r="Z115" s="184">
        <f t="shared" si="343"/>
        <v>0</v>
      </c>
      <c r="AA115" s="39"/>
      <c r="AB115" s="10"/>
      <c r="AC115" s="10"/>
      <c r="AD115" s="10">
        <f t="shared" si="344"/>
        <v>0</v>
      </c>
      <c r="AE115" s="183"/>
      <c r="AF115" s="184">
        <f t="shared" si="345"/>
        <v>0</v>
      </c>
      <c r="AG115" s="39">
        <v>1</v>
      </c>
      <c r="AH115" s="10"/>
      <c r="AI115" s="10">
        <v>177131</v>
      </c>
      <c r="AJ115" s="10">
        <f t="shared" si="346"/>
        <v>177131</v>
      </c>
      <c r="AK115" s="183">
        <v>1164.9000000000001</v>
      </c>
      <c r="AL115" s="184">
        <f t="shared" si="347"/>
        <v>1164.9000000000001</v>
      </c>
      <c r="AM115" s="39"/>
      <c r="AN115" s="10"/>
      <c r="AO115" s="10"/>
      <c r="AP115" s="10">
        <f t="shared" si="348"/>
        <v>0</v>
      </c>
      <c r="AQ115" s="183"/>
      <c r="AR115" s="184">
        <f t="shared" si="213"/>
        <v>0</v>
      </c>
      <c r="AS115" s="39"/>
      <c r="AT115" s="10"/>
      <c r="AU115" s="10"/>
      <c r="AV115" s="10">
        <f t="shared" si="349"/>
        <v>0</v>
      </c>
      <c r="AW115" s="183"/>
      <c r="AX115" s="184">
        <f t="shared" si="350"/>
        <v>0</v>
      </c>
      <c r="AY115" s="39"/>
      <c r="AZ115" s="10"/>
      <c r="BA115" s="10"/>
      <c r="BB115" s="10">
        <f t="shared" si="351"/>
        <v>0</v>
      </c>
      <c r="BC115" s="183"/>
      <c r="BD115" s="184">
        <f t="shared" si="352"/>
        <v>0</v>
      </c>
      <c r="BE115" s="39"/>
      <c r="BF115" s="10"/>
      <c r="BG115" s="10"/>
      <c r="BH115" s="10">
        <f t="shared" si="353"/>
        <v>0</v>
      </c>
      <c r="BI115" s="183"/>
      <c r="BJ115" s="184">
        <f t="shared" si="354"/>
        <v>0</v>
      </c>
      <c r="BK115" s="39"/>
      <c r="BL115" s="10"/>
      <c r="BM115" s="10"/>
      <c r="BN115" s="10">
        <f t="shared" si="355"/>
        <v>0</v>
      </c>
      <c r="BO115" s="183"/>
      <c r="BP115" s="184">
        <f t="shared" si="356"/>
        <v>0</v>
      </c>
    </row>
    <row r="116" spans="1:68" ht="19.2" customHeight="1" outlineLevel="1" thickBot="1" x14ac:dyDescent="0.35">
      <c r="A116" s="155"/>
      <c r="B116" s="139" t="str">
        <v>AIRCONDITIONING/COGENERATION</v>
      </c>
      <c r="C116" s="147"/>
      <c r="D116" s="148"/>
      <c r="E116" s="157"/>
      <c r="F116" s="10">
        <f t="shared" si="338"/>
        <v>0</v>
      </c>
      <c r="G116" s="185"/>
      <c r="H116" s="184">
        <f t="shared" si="339"/>
        <v>0</v>
      </c>
      <c r="I116" s="147"/>
      <c r="J116" s="148"/>
      <c r="K116" s="157"/>
      <c r="L116" s="10">
        <f>IFERROR(K116/(I116+J116),0)</f>
        <v>0</v>
      </c>
      <c r="M116" s="30"/>
      <c r="N116" s="83">
        <f t="shared" si="341"/>
        <v>0</v>
      </c>
      <c r="O116" s="147"/>
      <c r="P116" s="148"/>
      <c r="Q116" s="157"/>
      <c r="R116" s="10"/>
      <c r="S116" s="183"/>
      <c r="T116" s="184"/>
      <c r="U116" s="147"/>
      <c r="V116" s="148"/>
      <c r="W116" s="157"/>
      <c r="X116" s="10">
        <f>IFERROR(W116/(U116+V116),0)</f>
        <v>0</v>
      </c>
      <c r="Y116" s="183"/>
      <c r="Z116" s="184">
        <f t="shared" si="343"/>
        <v>0</v>
      </c>
      <c r="AA116" s="147"/>
      <c r="AB116" s="148"/>
      <c r="AC116" s="157"/>
      <c r="AD116" s="10">
        <f>IFERROR(AC116/(AA116+AB116),0)</f>
        <v>0</v>
      </c>
      <c r="AE116" s="183"/>
      <c r="AF116" s="184">
        <f t="shared" si="345"/>
        <v>0</v>
      </c>
      <c r="AG116" s="147"/>
      <c r="AH116" s="148"/>
      <c r="AI116" s="157"/>
      <c r="AJ116" s="10">
        <f>IFERROR(AI116/(AG116+AH116),0)</f>
        <v>0</v>
      </c>
      <c r="AK116" s="183"/>
      <c r="AL116" s="184">
        <f t="shared" si="347"/>
        <v>0</v>
      </c>
      <c r="AM116" s="147"/>
      <c r="AN116" s="148"/>
      <c r="AO116" s="157"/>
      <c r="AP116" s="10">
        <f>IFERROR(AO116/(AM116+AN116),0)</f>
        <v>0</v>
      </c>
      <c r="AQ116" s="183"/>
      <c r="AR116" s="184">
        <f t="shared" si="213"/>
        <v>0</v>
      </c>
      <c r="AS116" s="147"/>
      <c r="AT116" s="148"/>
      <c r="AU116" s="157"/>
      <c r="AV116" s="10">
        <f>IFERROR(AU116/(AS116+AT116),0)</f>
        <v>0</v>
      </c>
      <c r="AW116" s="183"/>
      <c r="AX116" s="184">
        <f t="shared" si="350"/>
        <v>0</v>
      </c>
      <c r="AY116" s="147"/>
      <c r="AZ116" s="148"/>
      <c r="BA116" s="157"/>
      <c r="BB116" s="10">
        <f>IFERROR(BA116/(AY116+AZ116),0)</f>
        <v>0</v>
      </c>
      <c r="BC116" s="183"/>
      <c r="BD116" s="184">
        <f t="shared" si="352"/>
        <v>0</v>
      </c>
      <c r="BE116" s="147"/>
      <c r="BF116" s="148"/>
      <c r="BG116" s="157"/>
      <c r="BH116" s="10">
        <f>IFERROR(BG116/(BE116+BF116),0)</f>
        <v>0</v>
      </c>
      <c r="BI116" s="183"/>
      <c r="BJ116" s="184">
        <f t="shared" si="354"/>
        <v>0</v>
      </c>
      <c r="BK116" s="147"/>
      <c r="BL116" s="148"/>
      <c r="BM116" s="157"/>
      <c r="BN116" s="10">
        <f>IFERROR(BM116/(BK116+BL116),0)</f>
        <v>0</v>
      </c>
      <c r="BO116" s="183"/>
      <c r="BP116" s="184">
        <f t="shared" si="356"/>
        <v>0</v>
      </c>
    </row>
    <row r="117" spans="1:68" ht="19.95" customHeight="1" outlineLevel="1" x14ac:dyDescent="0.3">
      <c r="A117" s="153">
        <v>19</v>
      </c>
      <c r="B117" s="141" t="s">
        <v>101</v>
      </c>
      <c r="C117" s="121">
        <f>SUM(C118:C122)</f>
        <v>563</v>
      </c>
      <c r="D117" s="74">
        <f>SUM(D118:D122)</f>
        <v>0</v>
      </c>
      <c r="E117" s="74">
        <f>SUM(E118:E121)</f>
        <v>1063296</v>
      </c>
      <c r="F117" s="74">
        <f>IFERROR(E117/(C117+D117),0)</f>
        <v>1888.6252220248668</v>
      </c>
      <c r="G117" s="181">
        <f>SUM(G118:G122)</f>
        <v>13991.710000000001</v>
      </c>
      <c r="H117" s="182">
        <f>IFERROR(G117/(C117+D117),0)</f>
        <v>24.852060390763768</v>
      </c>
      <c r="I117" s="121">
        <f>SUM(I118:I122)</f>
        <v>348</v>
      </c>
      <c r="J117" s="74">
        <f>SUM(J118:J122)</f>
        <v>0</v>
      </c>
      <c r="K117" s="74">
        <f>SUM(K118:K121)</f>
        <v>653907</v>
      </c>
      <c r="L117" s="74">
        <f>IFERROR(K117/(I117+J117),0)</f>
        <v>1879.0431034482758</v>
      </c>
      <c r="M117" s="82">
        <f>SUM(M118:M122)</f>
        <v>8878.5299999999988</v>
      </c>
      <c r="N117" s="37">
        <f>IFERROR(M117/(I117+J117),0)</f>
        <v>25.513017241379305</v>
      </c>
      <c r="O117" s="73">
        <f>SUM(O118:O122)</f>
        <v>345</v>
      </c>
      <c r="P117" s="74">
        <f>SUM(P118:P122)</f>
        <v>0</v>
      </c>
      <c r="Q117" s="74">
        <f>SUM(Q118:Q122)</f>
        <v>787770</v>
      </c>
      <c r="R117" s="74">
        <f>IFERROR(Q117/(O117+P117),0)</f>
        <v>2283.391304347826</v>
      </c>
      <c r="S117" s="181">
        <f>SUM(S118:S122)</f>
        <v>14296.93</v>
      </c>
      <c r="T117" s="182">
        <f>IFERROR(S117/(O117+P117),0)</f>
        <v>41.440376811594206</v>
      </c>
      <c r="U117" s="121">
        <f>SUM(U118:U122)</f>
        <v>4</v>
      </c>
      <c r="V117" s="74">
        <f>SUM(V118:V122)</f>
        <v>0</v>
      </c>
      <c r="W117" s="74">
        <f>SUM(W118:W121)</f>
        <v>7896</v>
      </c>
      <c r="X117" s="74">
        <f>IFERROR(W117/(U117+V117),0)</f>
        <v>1974</v>
      </c>
      <c r="Y117" s="181">
        <f>SUM(Y118:Y122)</f>
        <v>205.3</v>
      </c>
      <c r="Z117" s="182">
        <f>IFERROR(Y117/(U117+V117),0)</f>
        <v>51.325000000000003</v>
      </c>
      <c r="AA117" s="121">
        <f>SUM(AA118:AA122)</f>
        <v>13</v>
      </c>
      <c r="AB117" s="74">
        <f>SUM(AB118:AB122)</f>
        <v>0</v>
      </c>
      <c r="AC117" s="74">
        <f>SUM(AC118:AC121)</f>
        <v>19618</v>
      </c>
      <c r="AD117" s="74">
        <f>IFERROR(AC117/(AA117+AB117),0)</f>
        <v>1509.0769230769231</v>
      </c>
      <c r="AE117" s="181">
        <f>SUM(AE118:AE122)</f>
        <v>448.64</v>
      </c>
      <c r="AF117" s="182">
        <f>IFERROR(AE117/(AA117+AB117),0)</f>
        <v>34.510769230769228</v>
      </c>
      <c r="AG117" s="121">
        <f>SUM(AG118:AG122)</f>
        <v>4</v>
      </c>
      <c r="AH117" s="74">
        <f>SUM(AH118:AH122)</f>
        <v>0</v>
      </c>
      <c r="AI117" s="74">
        <f>SUM(AI118:AI121)</f>
        <v>9520</v>
      </c>
      <c r="AJ117" s="74">
        <f>IFERROR(AI117/(AG117+AH117),0)</f>
        <v>2380</v>
      </c>
      <c r="AK117" s="181">
        <f>SUM(AK118:AK122)</f>
        <v>181</v>
      </c>
      <c r="AL117" s="182">
        <f>IFERROR(AK117/(AG117+AH117),0)</f>
        <v>45.25</v>
      </c>
      <c r="AM117" s="121">
        <f>SUM(AM118:AM122)</f>
        <v>0</v>
      </c>
      <c r="AN117" s="74">
        <f>SUM(AN118:AN122)</f>
        <v>0</v>
      </c>
      <c r="AO117" s="74">
        <f>SUM(AO118:AO121)</f>
        <v>0</v>
      </c>
      <c r="AP117" s="74">
        <f>IFERROR(AO117/(AM117+AN117),0)</f>
        <v>0</v>
      </c>
      <c r="AQ117" s="181">
        <f>SUM(AQ118:AQ122)</f>
        <v>0</v>
      </c>
      <c r="AR117" s="182">
        <f t="shared" si="213"/>
        <v>0</v>
      </c>
      <c r="AS117" s="121">
        <f>SUM(AS118:AS122)</f>
        <v>0</v>
      </c>
      <c r="AT117" s="74">
        <f>SUM(AT118:AT122)</f>
        <v>0</v>
      </c>
      <c r="AU117" s="74">
        <f>SUM(AU118:AU121)</f>
        <v>0</v>
      </c>
      <c r="AV117" s="74">
        <f>IFERROR(AU117/(AS117+AT117),0)</f>
        <v>0</v>
      </c>
      <c r="AW117" s="181">
        <f>SUM(AW118:AW122)</f>
        <v>0</v>
      </c>
      <c r="AX117" s="182">
        <f>IFERROR(AW117/(AS117+AT117),0)</f>
        <v>0</v>
      </c>
      <c r="AY117" s="121">
        <f>SUM(AY118:AY122)</f>
        <v>0</v>
      </c>
      <c r="AZ117" s="74">
        <f>SUM(AZ118:AZ122)</f>
        <v>0</v>
      </c>
      <c r="BA117" s="74">
        <f>SUM(BA118:BA121)</f>
        <v>0</v>
      </c>
      <c r="BB117" s="74">
        <f>IFERROR(BA117/(AY117+AZ117),0)</f>
        <v>0</v>
      </c>
      <c r="BC117" s="181">
        <f>SUM(BC118:BC122)</f>
        <v>0</v>
      </c>
      <c r="BD117" s="182">
        <f>IFERROR(BC117/(AY117+AZ117),0)</f>
        <v>0</v>
      </c>
      <c r="BE117" s="121">
        <f>SUM(BE118:BE122)</f>
        <v>0</v>
      </c>
      <c r="BF117" s="74">
        <f>SUM(BF118:BF122)</f>
        <v>0</v>
      </c>
      <c r="BG117" s="74">
        <f>SUM(BG118:BG121)</f>
        <v>0</v>
      </c>
      <c r="BH117" s="74">
        <f>IFERROR(BG117/(BE117+BF117),0)</f>
        <v>0</v>
      </c>
      <c r="BI117" s="181">
        <f>SUM(BI118:BI122)</f>
        <v>0</v>
      </c>
      <c r="BJ117" s="182">
        <f>IFERROR(BI117/(BE117+BF117),0)</f>
        <v>0</v>
      </c>
      <c r="BK117" s="121">
        <f>SUM(BK118:BK122)</f>
        <v>0</v>
      </c>
      <c r="BL117" s="74">
        <f>SUM(BL118:BL122)</f>
        <v>0</v>
      </c>
      <c r="BM117" s="74">
        <f>SUM(BM118:BM121)</f>
        <v>0</v>
      </c>
      <c r="BN117" s="74">
        <f>IFERROR(BM117/(BK117+BL117),0)</f>
        <v>0</v>
      </c>
      <c r="BO117" s="181">
        <f>SUM(BO118:BO122)</f>
        <v>0</v>
      </c>
      <c r="BP117" s="182">
        <f>IFERROR(BO117/(BK117+BL117),0)</f>
        <v>0</v>
      </c>
    </row>
    <row r="118" spans="1:68" ht="19.5" customHeight="1" outlineLevel="1" x14ac:dyDescent="0.3">
      <c r="A118" s="154"/>
      <c r="B118" s="139" t="str" cm="1">
        <f t="array" ref="B118:B122">$B$10:$B$14</f>
        <v>RESIDENTIAL</v>
      </c>
      <c r="C118" s="39">
        <v>554</v>
      </c>
      <c r="D118" s="10"/>
      <c r="E118" s="10">
        <v>1046781</v>
      </c>
      <c r="F118" s="10">
        <f>IFERROR(E118/(C118+D118),0)</f>
        <v>1889.4963898916967</v>
      </c>
      <c r="G118" s="183">
        <v>13742.86</v>
      </c>
      <c r="H118" s="184">
        <f>IFERROR(G118/(C118+D118),0)</f>
        <v>24.806606498194945</v>
      </c>
      <c r="I118" s="39">
        <v>338</v>
      </c>
      <c r="J118" s="10"/>
      <c r="K118" s="10">
        <v>616168</v>
      </c>
      <c r="L118" s="10">
        <f>IFERROR(K118/(I118+J118),0)</f>
        <v>1822.9822485207101</v>
      </c>
      <c r="M118" s="30">
        <v>8389.57</v>
      </c>
      <c r="N118" s="83">
        <f>IFERROR(M118/(I118+J118),0)</f>
        <v>24.821213017751479</v>
      </c>
      <c r="O118" s="9">
        <v>327</v>
      </c>
      <c r="P118" s="10"/>
      <c r="Q118" s="10">
        <v>551827</v>
      </c>
      <c r="R118" s="10">
        <v>1687.5443425076501</v>
      </c>
      <c r="S118" s="183">
        <v>10055.43</v>
      </c>
      <c r="T118" s="184">
        <v>30.750550458715601</v>
      </c>
      <c r="U118" s="39">
        <v>4</v>
      </c>
      <c r="V118" s="10"/>
      <c r="W118" s="10">
        <v>7896</v>
      </c>
      <c r="X118" s="10">
        <f>IFERROR(W118/(U118+V118),0)</f>
        <v>1974</v>
      </c>
      <c r="Y118" s="183">
        <v>205.3</v>
      </c>
      <c r="Z118" s="184">
        <f>IFERROR(Y118/(U118+V118),0)</f>
        <v>51.325000000000003</v>
      </c>
      <c r="AA118" s="39">
        <v>13</v>
      </c>
      <c r="AB118" s="10"/>
      <c r="AC118" s="10">
        <v>19618</v>
      </c>
      <c r="AD118" s="10">
        <f>IFERROR(AC118/(AA118+AB118),0)</f>
        <v>1509.0769230769231</v>
      </c>
      <c r="AE118" s="183">
        <v>448.64</v>
      </c>
      <c r="AF118" s="184">
        <f>IFERROR(AE118/(AA118+AB118),0)</f>
        <v>34.510769230769228</v>
      </c>
      <c r="AG118" s="39">
        <v>4</v>
      </c>
      <c r="AH118" s="10"/>
      <c r="AI118" s="10">
        <v>9520</v>
      </c>
      <c r="AJ118" s="10">
        <f>IFERROR(AI118/(AG118+AH118),0)</f>
        <v>2380</v>
      </c>
      <c r="AK118" s="183">
        <v>181</v>
      </c>
      <c r="AL118" s="184">
        <f>IFERROR(AK118/(AG118+AH118),0)</f>
        <v>45.25</v>
      </c>
      <c r="AM118" s="39"/>
      <c r="AN118" s="10"/>
      <c r="AO118" s="10"/>
      <c r="AP118" s="10">
        <f>IFERROR(AO118/(AM118+AN118),0)</f>
        <v>0</v>
      </c>
      <c r="AQ118" s="183"/>
      <c r="AR118" s="184">
        <f t="shared" si="213"/>
        <v>0</v>
      </c>
      <c r="AS118" s="39"/>
      <c r="AT118" s="10"/>
      <c r="AU118" s="10"/>
      <c r="AV118" s="10">
        <f>IFERROR(AU118/(AS118+AT118),0)</f>
        <v>0</v>
      </c>
      <c r="AW118" s="183"/>
      <c r="AX118" s="184">
        <f>IFERROR(AW118/(AS118+AT118),0)</f>
        <v>0</v>
      </c>
      <c r="AY118" s="39"/>
      <c r="AZ118" s="10"/>
      <c r="BA118" s="10"/>
      <c r="BB118" s="10">
        <f>IFERROR(BA118/(AY118+AZ118),0)</f>
        <v>0</v>
      </c>
      <c r="BC118" s="183"/>
      <c r="BD118" s="184">
        <f>IFERROR(BC118/(AY118+AZ118),0)</f>
        <v>0</v>
      </c>
      <c r="BE118" s="39"/>
      <c r="BF118" s="10"/>
      <c r="BG118" s="10"/>
      <c r="BH118" s="10">
        <f>IFERROR(BG118/(BE118+BF118),0)</f>
        <v>0</v>
      </c>
      <c r="BI118" s="183"/>
      <c r="BJ118" s="184">
        <f>IFERROR(BI118/(BE118+BF118),0)</f>
        <v>0</v>
      </c>
      <c r="BK118" s="39"/>
      <c r="BL118" s="10"/>
      <c r="BM118" s="10"/>
      <c r="BN118" s="10">
        <f>IFERROR(BM118/(BK118+BL118),0)</f>
        <v>0</v>
      </c>
      <c r="BO118" s="183"/>
      <c r="BP118" s="184">
        <f>IFERROR(BO118/(BK118+BL118),0)</f>
        <v>0</v>
      </c>
    </row>
    <row r="119" spans="1:68" ht="19.5" customHeight="1" outlineLevel="1" x14ac:dyDescent="0.3">
      <c r="A119" s="154"/>
      <c r="B119" s="139" t="str">
        <v>COMMERCIAL</v>
      </c>
      <c r="C119" s="39">
        <v>9</v>
      </c>
      <c r="D119" s="10"/>
      <c r="E119" s="10">
        <v>16515</v>
      </c>
      <c r="F119" s="10">
        <f t="shared" ref="F119:F122" si="357">IFERROR(E119/(C119+D119),0)</f>
        <v>1835</v>
      </c>
      <c r="G119" s="183">
        <v>248.85000000000002</v>
      </c>
      <c r="H119" s="184">
        <f t="shared" ref="H119:H122" si="358">IFERROR(G119/(C119+D119),0)</f>
        <v>27.650000000000002</v>
      </c>
      <c r="I119" s="39">
        <v>10</v>
      </c>
      <c r="J119" s="10"/>
      <c r="K119" s="10">
        <v>37739</v>
      </c>
      <c r="L119" s="10">
        <f t="shared" ref="L119:L121" si="359">IFERROR(K119/(I119+J119),0)</f>
        <v>3773.9</v>
      </c>
      <c r="M119" s="30">
        <v>488.96000000000004</v>
      </c>
      <c r="N119" s="83">
        <f t="shared" ref="N119:N122" si="360">IFERROR(M119/(I119+J119),0)</f>
        <v>48.896000000000001</v>
      </c>
      <c r="O119" s="9">
        <v>18</v>
      </c>
      <c r="P119" s="10"/>
      <c r="Q119" s="10">
        <v>235943</v>
      </c>
      <c r="R119" s="10">
        <v>13107.9444444444</v>
      </c>
      <c r="S119" s="183">
        <v>4241.5</v>
      </c>
      <c r="T119" s="184">
        <v>235.638888888889</v>
      </c>
      <c r="U119" s="39"/>
      <c r="V119" s="10"/>
      <c r="W119" s="10"/>
      <c r="X119" s="10">
        <f t="shared" ref="X119:X121" si="361">IFERROR(W119/(U119+V119),0)</f>
        <v>0</v>
      </c>
      <c r="Y119" s="183"/>
      <c r="Z119" s="184">
        <f t="shared" ref="Z119:Z122" si="362">IFERROR(Y119/(U119+V119),0)</f>
        <v>0</v>
      </c>
      <c r="AA119" s="39"/>
      <c r="AB119" s="10"/>
      <c r="AC119" s="10"/>
      <c r="AD119" s="10">
        <f t="shared" ref="AD119:AD121" si="363">IFERROR(AC119/(AA119+AB119),0)</f>
        <v>0</v>
      </c>
      <c r="AE119" s="183"/>
      <c r="AF119" s="184">
        <f t="shared" ref="AF119:AF122" si="364">IFERROR(AE119/(AA119+AB119),0)</f>
        <v>0</v>
      </c>
      <c r="AG119" s="39"/>
      <c r="AH119" s="10"/>
      <c r="AI119" s="10"/>
      <c r="AJ119" s="10">
        <f t="shared" ref="AJ119:AJ121" si="365">IFERROR(AI119/(AG119+AH119),0)</f>
        <v>0</v>
      </c>
      <c r="AK119" s="183"/>
      <c r="AL119" s="184">
        <f t="shared" ref="AL119:AL122" si="366">IFERROR(AK119/(AG119+AH119),0)</f>
        <v>0</v>
      </c>
      <c r="AM119" s="39"/>
      <c r="AN119" s="10"/>
      <c r="AO119" s="10"/>
      <c r="AP119" s="10">
        <f t="shared" ref="AP119:AP121" si="367">IFERROR(AO119/(AM119+AN119),0)</f>
        <v>0</v>
      </c>
      <c r="AQ119" s="183"/>
      <c r="AR119" s="184">
        <f t="shared" si="213"/>
        <v>0</v>
      </c>
      <c r="AS119" s="39"/>
      <c r="AT119" s="10"/>
      <c r="AU119" s="10"/>
      <c r="AV119" s="10">
        <f t="shared" ref="AV119:AV121" si="368">IFERROR(AU119/(AS119+AT119),0)</f>
        <v>0</v>
      </c>
      <c r="AW119" s="183"/>
      <c r="AX119" s="184">
        <f t="shared" ref="AX119:AX122" si="369">IFERROR(AW119/(AS119+AT119),0)</f>
        <v>0</v>
      </c>
      <c r="AY119" s="39"/>
      <c r="AZ119" s="10"/>
      <c r="BA119" s="10"/>
      <c r="BB119" s="10">
        <f t="shared" ref="BB119:BB121" si="370">IFERROR(BA119/(AY119+AZ119),0)</f>
        <v>0</v>
      </c>
      <c r="BC119" s="183"/>
      <c r="BD119" s="184">
        <f t="shared" ref="BD119:BD122" si="371">IFERROR(BC119/(AY119+AZ119),0)</f>
        <v>0</v>
      </c>
      <c r="BE119" s="39"/>
      <c r="BF119" s="10"/>
      <c r="BG119" s="10"/>
      <c r="BH119" s="10">
        <f t="shared" ref="BH119:BH121" si="372">IFERROR(BG119/(BE119+BF119),0)</f>
        <v>0</v>
      </c>
      <c r="BI119" s="183"/>
      <c r="BJ119" s="184">
        <f t="shared" ref="BJ119:BJ122" si="373">IFERROR(BI119/(BE119+BF119),0)</f>
        <v>0</v>
      </c>
      <c r="BK119" s="39"/>
      <c r="BL119" s="10"/>
      <c r="BM119" s="10"/>
      <c r="BN119" s="10">
        <f t="shared" ref="BN119:BN121" si="374">IFERROR(BM119/(BK119+BL119),0)</f>
        <v>0</v>
      </c>
      <c r="BO119" s="183"/>
      <c r="BP119" s="184">
        <f t="shared" ref="BP119:BP122" si="375">IFERROR(BO119/(BK119+BL119),0)</f>
        <v>0</v>
      </c>
    </row>
    <row r="120" spans="1:68" ht="19.5" customHeight="1" outlineLevel="1" x14ac:dyDescent="0.3">
      <c r="A120" s="154"/>
      <c r="B120" s="139" t="str">
        <v>CNG</v>
      </c>
      <c r="C120" s="39"/>
      <c r="D120" s="10"/>
      <c r="E120" s="10"/>
      <c r="F120" s="10">
        <f t="shared" si="357"/>
        <v>0</v>
      </c>
      <c r="G120" s="183"/>
      <c r="H120" s="184">
        <f t="shared" si="358"/>
        <v>0</v>
      </c>
      <c r="I120" s="39"/>
      <c r="J120" s="10"/>
      <c r="K120" s="10"/>
      <c r="L120" s="10">
        <f t="shared" si="359"/>
        <v>0</v>
      </c>
      <c r="M120" s="30"/>
      <c r="N120" s="83">
        <f t="shared" si="360"/>
        <v>0</v>
      </c>
      <c r="O120" s="9"/>
      <c r="P120" s="10"/>
      <c r="Q120" s="10"/>
      <c r="R120" s="10"/>
      <c r="S120" s="183"/>
      <c r="T120" s="184"/>
      <c r="U120" s="39"/>
      <c r="V120" s="10"/>
      <c r="W120" s="10"/>
      <c r="X120" s="10">
        <f t="shared" si="361"/>
        <v>0</v>
      </c>
      <c r="Y120" s="183"/>
      <c r="Z120" s="184">
        <f t="shared" si="362"/>
        <v>0</v>
      </c>
      <c r="AA120" s="39"/>
      <c r="AB120" s="10"/>
      <c r="AC120" s="10"/>
      <c r="AD120" s="10">
        <f t="shared" si="363"/>
        <v>0</v>
      </c>
      <c r="AE120" s="183"/>
      <c r="AF120" s="184">
        <f t="shared" si="364"/>
        <v>0</v>
      </c>
      <c r="AG120" s="39"/>
      <c r="AH120" s="10"/>
      <c r="AI120" s="10"/>
      <c r="AJ120" s="10">
        <f t="shared" si="365"/>
        <v>0</v>
      </c>
      <c r="AK120" s="183"/>
      <c r="AL120" s="184">
        <f t="shared" si="366"/>
        <v>0</v>
      </c>
      <c r="AM120" s="39"/>
      <c r="AN120" s="10"/>
      <c r="AO120" s="10"/>
      <c r="AP120" s="10">
        <f t="shared" si="367"/>
        <v>0</v>
      </c>
      <c r="AQ120" s="183"/>
      <c r="AR120" s="184">
        <f t="shared" si="213"/>
        <v>0</v>
      </c>
      <c r="AS120" s="39"/>
      <c r="AT120" s="10"/>
      <c r="AU120" s="10"/>
      <c r="AV120" s="10">
        <f t="shared" si="368"/>
        <v>0</v>
      </c>
      <c r="AW120" s="183"/>
      <c r="AX120" s="184">
        <f t="shared" si="369"/>
        <v>0</v>
      </c>
      <c r="AY120" s="39"/>
      <c r="AZ120" s="10"/>
      <c r="BA120" s="10"/>
      <c r="BB120" s="10">
        <f t="shared" si="370"/>
        <v>0</v>
      </c>
      <c r="BC120" s="183"/>
      <c r="BD120" s="184">
        <f t="shared" si="371"/>
        <v>0</v>
      </c>
      <c r="BE120" s="39"/>
      <c r="BF120" s="10"/>
      <c r="BG120" s="10"/>
      <c r="BH120" s="10">
        <f t="shared" si="372"/>
        <v>0</v>
      </c>
      <c r="BI120" s="183"/>
      <c r="BJ120" s="184">
        <f t="shared" si="373"/>
        <v>0</v>
      </c>
      <c r="BK120" s="39"/>
      <c r="BL120" s="10"/>
      <c r="BM120" s="10"/>
      <c r="BN120" s="10">
        <f t="shared" si="374"/>
        <v>0</v>
      </c>
      <c r="BO120" s="183"/>
      <c r="BP120" s="184">
        <f t="shared" si="375"/>
        <v>0</v>
      </c>
    </row>
    <row r="121" spans="1:68" ht="19.5" customHeight="1" outlineLevel="1" x14ac:dyDescent="0.3">
      <c r="A121" s="154"/>
      <c r="B121" s="139" t="str">
        <v>INDUSTRIAL</v>
      </c>
      <c r="C121" s="39"/>
      <c r="D121" s="10"/>
      <c r="E121" s="10"/>
      <c r="F121" s="10">
        <f t="shared" si="357"/>
        <v>0</v>
      </c>
      <c r="G121" s="183"/>
      <c r="H121" s="184">
        <f t="shared" si="358"/>
        <v>0</v>
      </c>
      <c r="I121" s="39"/>
      <c r="J121" s="10"/>
      <c r="K121" s="10"/>
      <c r="L121" s="10">
        <f t="shared" si="359"/>
        <v>0</v>
      </c>
      <c r="M121" s="30"/>
      <c r="N121" s="83">
        <f t="shared" si="360"/>
        <v>0</v>
      </c>
      <c r="O121" s="9"/>
      <c r="P121" s="10"/>
      <c r="Q121" s="10"/>
      <c r="R121" s="10"/>
      <c r="S121" s="183"/>
      <c r="T121" s="184"/>
      <c r="U121" s="39"/>
      <c r="V121" s="10"/>
      <c r="W121" s="10"/>
      <c r="X121" s="10">
        <f t="shared" si="361"/>
        <v>0</v>
      </c>
      <c r="Y121" s="183"/>
      <c r="Z121" s="184">
        <f t="shared" si="362"/>
        <v>0</v>
      </c>
      <c r="AA121" s="39"/>
      <c r="AB121" s="10"/>
      <c r="AC121" s="10"/>
      <c r="AD121" s="10">
        <f t="shared" si="363"/>
        <v>0</v>
      </c>
      <c r="AE121" s="183"/>
      <c r="AF121" s="184">
        <f t="shared" si="364"/>
        <v>0</v>
      </c>
      <c r="AG121" s="39"/>
      <c r="AH121" s="10"/>
      <c r="AI121" s="10"/>
      <c r="AJ121" s="10">
        <f t="shared" si="365"/>
        <v>0</v>
      </c>
      <c r="AK121" s="183"/>
      <c r="AL121" s="184">
        <f t="shared" si="366"/>
        <v>0</v>
      </c>
      <c r="AM121" s="39"/>
      <c r="AN121" s="10"/>
      <c r="AO121" s="10"/>
      <c r="AP121" s="10">
        <f t="shared" si="367"/>
        <v>0</v>
      </c>
      <c r="AQ121" s="183"/>
      <c r="AR121" s="184">
        <f t="shared" si="213"/>
        <v>0</v>
      </c>
      <c r="AS121" s="39"/>
      <c r="AT121" s="10"/>
      <c r="AU121" s="10"/>
      <c r="AV121" s="10">
        <f t="shared" si="368"/>
        <v>0</v>
      </c>
      <c r="AW121" s="183"/>
      <c r="AX121" s="184">
        <f t="shared" si="369"/>
        <v>0</v>
      </c>
      <c r="AY121" s="39"/>
      <c r="AZ121" s="10"/>
      <c r="BA121" s="10"/>
      <c r="BB121" s="10">
        <f t="shared" si="370"/>
        <v>0</v>
      </c>
      <c r="BC121" s="183"/>
      <c r="BD121" s="184">
        <f t="shared" si="371"/>
        <v>0</v>
      </c>
      <c r="BE121" s="39"/>
      <c r="BF121" s="10"/>
      <c r="BG121" s="10"/>
      <c r="BH121" s="10">
        <f t="shared" si="372"/>
        <v>0</v>
      </c>
      <c r="BI121" s="183"/>
      <c r="BJ121" s="184">
        <f t="shared" si="373"/>
        <v>0</v>
      </c>
      <c r="BK121" s="39"/>
      <c r="BL121" s="10"/>
      <c r="BM121" s="10"/>
      <c r="BN121" s="10">
        <f t="shared" si="374"/>
        <v>0</v>
      </c>
      <c r="BO121" s="183"/>
      <c r="BP121" s="184">
        <f t="shared" si="375"/>
        <v>0</v>
      </c>
    </row>
    <row r="122" spans="1:68" ht="19.5" customHeight="1" outlineLevel="1" thickBot="1" x14ac:dyDescent="0.35">
      <c r="A122" s="155"/>
      <c r="B122" s="139" t="str">
        <v>AIRCONDITIONING/COGENERATION</v>
      </c>
      <c r="C122" s="147"/>
      <c r="D122" s="148"/>
      <c r="E122" s="157"/>
      <c r="F122" s="10">
        <f t="shared" si="357"/>
        <v>0</v>
      </c>
      <c r="G122" s="185"/>
      <c r="H122" s="184">
        <f t="shared" si="358"/>
        <v>0</v>
      </c>
      <c r="I122" s="147"/>
      <c r="J122" s="148"/>
      <c r="K122" s="157"/>
      <c r="L122" s="10">
        <f>IFERROR(K122/(I122+J122),0)</f>
        <v>0</v>
      </c>
      <c r="M122" s="30"/>
      <c r="N122" s="83">
        <f t="shared" si="360"/>
        <v>0</v>
      </c>
      <c r="O122" s="160"/>
      <c r="P122" s="148"/>
      <c r="Q122" s="157"/>
      <c r="R122" s="10"/>
      <c r="S122" s="183"/>
      <c r="T122" s="184"/>
      <c r="U122" s="147"/>
      <c r="V122" s="148"/>
      <c r="W122" s="157"/>
      <c r="X122" s="10">
        <f>IFERROR(W122/(U122+V122),0)</f>
        <v>0</v>
      </c>
      <c r="Y122" s="183"/>
      <c r="Z122" s="184">
        <f t="shared" si="362"/>
        <v>0</v>
      </c>
      <c r="AA122" s="147"/>
      <c r="AB122" s="148"/>
      <c r="AC122" s="157"/>
      <c r="AD122" s="10">
        <f>IFERROR(AC122/(AA122+AB122),0)</f>
        <v>0</v>
      </c>
      <c r="AE122" s="183"/>
      <c r="AF122" s="184">
        <f t="shared" si="364"/>
        <v>0</v>
      </c>
      <c r="AG122" s="147"/>
      <c r="AH122" s="148"/>
      <c r="AI122" s="157"/>
      <c r="AJ122" s="10">
        <f>IFERROR(AI122/(AG122+AH122),0)</f>
        <v>0</v>
      </c>
      <c r="AK122" s="183"/>
      <c r="AL122" s="184">
        <f t="shared" si="366"/>
        <v>0</v>
      </c>
      <c r="AM122" s="147"/>
      <c r="AN122" s="148"/>
      <c r="AO122" s="157"/>
      <c r="AP122" s="10">
        <f>IFERROR(AO122/(AM122+AN122),0)</f>
        <v>0</v>
      </c>
      <c r="AQ122" s="183"/>
      <c r="AR122" s="184">
        <f t="shared" si="213"/>
        <v>0</v>
      </c>
      <c r="AS122" s="147"/>
      <c r="AT122" s="148"/>
      <c r="AU122" s="157"/>
      <c r="AV122" s="10">
        <f>IFERROR(AU122/(AS122+AT122),0)</f>
        <v>0</v>
      </c>
      <c r="AW122" s="183"/>
      <c r="AX122" s="184">
        <f t="shared" si="369"/>
        <v>0</v>
      </c>
      <c r="AY122" s="147"/>
      <c r="AZ122" s="148"/>
      <c r="BA122" s="157"/>
      <c r="BB122" s="10">
        <f>IFERROR(BA122/(AY122+AZ122),0)</f>
        <v>0</v>
      </c>
      <c r="BC122" s="183"/>
      <c r="BD122" s="184">
        <f t="shared" si="371"/>
        <v>0</v>
      </c>
      <c r="BE122" s="147"/>
      <c r="BF122" s="148"/>
      <c r="BG122" s="157"/>
      <c r="BH122" s="10">
        <f>IFERROR(BG122/(BE122+BF122),0)</f>
        <v>0</v>
      </c>
      <c r="BI122" s="183"/>
      <c r="BJ122" s="184">
        <f t="shared" si="373"/>
        <v>0</v>
      </c>
      <c r="BK122" s="147"/>
      <c r="BL122" s="148"/>
      <c r="BM122" s="157"/>
      <c r="BN122" s="10">
        <f>IFERROR(BM122/(BK122+BL122),0)</f>
        <v>0</v>
      </c>
      <c r="BO122" s="183"/>
      <c r="BP122" s="184">
        <f t="shared" si="375"/>
        <v>0</v>
      </c>
    </row>
    <row r="123" spans="1:68" ht="36" customHeight="1" outlineLevel="1" x14ac:dyDescent="0.3">
      <c r="A123" s="149"/>
      <c r="B123" s="142"/>
      <c r="C123" s="106"/>
      <c r="D123" s="107"/>
      <c r="E123" s="158"/>
      <c r="F123" s="107"/>
      <c r="G123" s="188"/>
      <c r="H123" s="188"/>
      <c r="I123" s="111"/>
      <c r="J123" s="107"/>
      <c r="K123" s="158"/>
      <c r="L123" s="107"/>
      <c r="M123" s="156"/>
      <c r="N123" s="88"/>
      <c r="O123" s="111"/>
      <c r="P123" s="107"/>
      <c r="Q123" s="158"/>
      <c r="R123" s="107"/>
      <c r="S123" s="192"/>
      <c r="T123" s="193"/>
      <c r="U123" s="111"/>
      <c r="V123" s="107"/>
      <c r="W123" s="158"/>
      <c r="X123" s="107"/>
      <c r="Y123" s="192"/>
      <c r="Z123" s="193"/>
      <c r="AA123" s="111"/>
      <c r="AB123" s="107"/>
      <c r="AC123" s="158"/>
      <c r="AD123" s="107"/>
      <c r="AE123" s="192"/>
      <c r="AF123" s="193"/>
      <c r="AG123" s="111"/>
      <c r="AH123" s="107"/>
      <c r="AI123" s="158"/>
      <c r="AJ123" s="107"/>
      <c r="AK123" s="192"/>
      <c r="AL123" s="193"/>
      <c r="AM123" s="111"/>
      <c r="AN123" s="107"/>
      <c r="AO123" s="158"/>
      <c r="AP123" s="107"/>
      <c r="AQ123" s="192"/>
      <c r="AR123" s="193"/>
      <c r="AS123" s="111"/>
      <c r="AT123" s="107"/>
      <c r="AU123" s="158"/>
      <c r="AV123" s="107"/>
      <c r="AW123" s="192"/>
      <c r="AX123" s="193"/>
      <c r="AY123" s="111"/>
      <c r="AZ123" s="107"/>
      <c r="BA123" s="158"/>
      <c r="BB123" s="107"/>
      <c r="BC123" s="192"/>
      <c r="BD123" s="193"/>
      <c r="BE123" s="111"/>
      <c r="BF123" s="107"/>
      <c r="BG123" s="158"/>
      <c r="BH123" s="107"/>
      <c r="BI123" s="192"/>
      <c r="BJ123" s="193"/>
      <c r="BK123" s="111"/>
      <c r="BL123" s="107"/>
      <c r="BM123" s="158"/>
      <c r="BN123" s="107"/>
      <c r="BO123" s="192"/>
      <c r="BP123" s="193"/>
    </row>
    <row r="124" spans="1:68" ht="19.5" customHeight="1" outlineLevel="1" x14ac:dyDescent="0.3">
      <c r="A124" s="150"/>
      <c r="B124" s="55" t="str" cm="1">
        <f t="array" ref="B124:B128">$B$10:$B$14</f>
        <v>RESIDENTIAL</v>
      </c>
      <c r="C124" s="56" cm="1">
        <f t="array" ref="C124">SUM(_xlfn._xlws.FILTER(C$9:C$123,$B$9:$B$123=$B124))</f>
        <v>275535</v>
      </c>
      <c r="D124" s="56" cm="1">
        <f t="array" ref="D124">SUM(_xlfn._xlws.FILTER(D$9:D$123,$B$9:$B$123=$B124))</f>
        <v>0</v>
      </c>
      <c r="E124" s="56" cm="1">
        <f t="array" ref="E124">SUM(_xlfn._xlws.FILTER(E$9:E$123,$B$9:$B$123=$B124))</f>
        <v>513074361</v>
      </c>
      <c r="F124" s="56">
        <f>IFERROR(E124/(C124+D124),0)</f>
        <v>1862.1023136806575</v>
      </c>
      <c r="G124" s="189" cm="1">
        <f t="array" ref="G124">SUM(_xlfn._xlws.FILTER(G$9:G$123,$B$9:$B$123=$B124))</f>
        <v>6757607.9900000002</v>
      </c>
      <c r="H124" s="190">
        <f>IFERROR(G124/(C124+D124),0)</f>
        <v>24.52540689930499</v>
      </c>
      <c r="I124" s="56" cm="1">
        <f t="array" ref="I124">SUM(_xlfn._xlws.FILTER(I$9:I$123,$B$9:$B$123=$B124))</f>
        <v>117701</v>
      </c>
      <c r="J124" s="56" cm="1">
        <f t="array" ref="J124">SUM(_xlfn._xlws.FILTER(J$9:J$123,$B$9:$B$123=$B124))</f>
        <v>0</v>
      </c>
      <c r="K124" s="56" cm="1">
        <f t="array" ref="K124">SUM(_xlfn._xlws.FILTER(K$9:K$123,$B$9:$B$123=$B124))</f>
        <v>253674284</v>
      </c>
      <c r="L124" s="56" cm="1">
        <f t="array" ref="L124">SUM(_xlfn._xlws.FILTER(L$9:L$123,$B$9:$B$123=$B124))</f>
        <v>22702.373102588805</v>
      </c>
      <c r="M124" s="56" cm="1">
        <f t="array" ref="M124">SUM(_xlfn._xlws.FILTER(M$9:M$123,$B$9:$B$123=$B124))</f>
        <v>3405184.0099999993</v>
      </c>
      <c r="N124" s="56" cm="1">
        <f t="array" ref="N124">SUM(_xlfn._xlws.FILTER(N$9:N$123,$B$9:$B$123=$B124))</f>
        <v>305.20554757190069</v>
      </c>
      <c r="O124" s="56" cm="1">
        <f t="array" ref="O124">SUM(_xlfn._xlws.FILTER(O$9:O$123,$B$9:$B$123=$B124))</f>
        <v>188139</v>
      </c>
      <c r="P124" s="56" cm="1">
        <f t="array" ref="P124">SUM(_xlfn._xlws.FILTER(P$9:P$123,$B$9:$B$123=$B124))</f>
        <v>0</v>
      </c>
      <c r="Q124" s="56" cm="1">
        <f t="array" ref="Q124">SUM(_xlfn._xlws.FILTER(Q$9:Q$123,$B$9:$B$123=$B124))</f>
        <v>500605473</v>
      </c>
      <c r="R124" s="56">
        <f t="shared" ref="R124:R128" si="376">IFERROR(Q124/(O124+P124),0)</f>
        <v>2660.8277550109228</v>
      </c>
      <c r="S124" s="189" cm="1">
        <f t="array" ref="S124">SUM(_xlfn._xlws.FILTER(S$9:S$123,$B$9:$B$123=$B124))</f>
        <v>9108851.4600000009</v>
      </c>
      <c r="T124" s="190">
        <f t="shared" ref="T124:T128" si="377">IFERROR(S124/(O124+P124),0)</f>
        <v>48.415540956420521</v>
      </c>
      <c r="U124" s="56" cm="1">
        <f t="array" ref="U124">SUM(_xlfn._xlws.FILTER(U$9:U$123,$B$9:$B$123=$B124))</f>
        <v>1107</v>
      </c>
      <c r="V124" s="56" cm="1">
        <f t="array" ref="V124">SUM(_xlfn._xlws.FILTER(V$9:V$123,$B$9:$B$123=$B124))</f>
        <v>0</v>
      </c>
      <c r="W124" s="56" cm="1">
        <f t="array" ref="W124">SUM(_xlfn._xlws.FILTER(W$9:W$123,$B$9:$B$123=$B124))</f>
        <v>1945943</v>
      </c>
      <c r="X124" s="56">
        <f t="shared" ref="X124:X128" si="378">IFERROR(W124/(U124+V124),0)</f>
        <v>1757.8527551942186</v>
      </c>
      <c r="Y124" s="189" cm="1">
        <f t="array" ref="Y124">SUM(_xlfn._xlws.FILTER(Y$9:Y$123,$B$9:$B$123=$B124))</f>
        <v>51216.450000000012</v>
      </c>
      <c r="Z124" s="190">
        <f t="shared" ref="Z124:Z128" si="379">IFERROR(Y124/(U124+V124),0)</f>
        <v>46.26598915989161</v>
      </c>
      <c r="AA124" s="56" cm="1">
        <f t="array" ref="AA124">SUM(_xlfn._xlws.FILTER(AA$9:AA$123,$B$9:$B$123=$B124))</f>
        <v>2453</v>
      </c>
      <c r="AB124" s="56" cm="1">
        <f t="array" ref="AB124">SUM(_xlfn._xlws.FILTER(AB$9:AB$123,$B$9:$B$123=$B124))</f>
        <v>0</v>
      </c>
      <c r="AC124" s="56" cm="1">
        <f t="array" ref="AC124">SUM(_xlfn._xlws.FILTER(AC$9:AC$123,$B$9:$B$123=$B124))</f>
        <v>4838670</v>
      </c>
      <c r="AD124" s="56">
        <f t="shared" ref="AD124:AD128" si="380">IFERROR(AC124/(AA124+AB124),0)</f>
        <v>1972.5519771708111</v>
      </c>
      <c r="AE124" s="189" cm="1">
        <f t="array" ref="AE124">SUM(_xlfn._xlws.FILTER(AE$9:AE$123,$B$9:$B$123=$B124))</f>
        <v>107972.99999999999</v>
      </c>
      <c r="AF124" s="190">
        <f t="shared" ref="AF124:AF128" si="381">IFERROR(AE124/(AA124+AB124),0)</f>
        <v>44.016714227476555</v>
      </c>
      <c r="AG124" s="56" cm="1">
        <f t="array" ref="AG124">SUM(_xlfn._xlws.FILTER(AG$9:AG$123,$B$9:$B$123=$B124))</f>
        <v>1054</v>
      </c>
      <c r="AH124" s="56" cm="1">
        <f t="array" ref="AH124">SUM(_xlfn._xlws.FILTER(AH$9:AH$123,$B$9:$B$123=$B124))</f>
        <v>0</v>
      </c>
      <c r="AI124" s="56" cm="1">
        <f t="array" ref="AI124">SUM(_xlfn._xlws.FILTER(AI$9:AI$123,$B$9:$B$123=$B124))</f>
        <v>1991879</v>
      </c>
      <c r="AJ124" s="56">
        <f t="shared" ref="AJ124:AJ128" si="382">IFERROR(AI124/(AG124+AH124),0)</f>
        <v>1889.8282732447817</v>
      </c>
      <c r="AK124" s="189" cm="1">
        <f t="array" ref="AK124">SUM(_xlfn._xlws.FILTER(AK$9:AK$123,$B$9:$B$123=$B124))</f>
        <v>38352.99</v>
      </c>
      <c r="AL124" s="190">
        <f t="shared" ref="AL124:AL128" si="383">IFERROR(AK124/(AG124+AH124),0)</f>
        <v>36.388036053130925</v>
      </c>
      <c r="AM124" s="56" cm="1">
        <f t="array" ref="AM124">SUM(_xlfn._xlws.FILTER(AM$9:AM$123,$B$9:$B$123=$B124))</f>
        <v>0</v>
      </c>
      <c r="AN124" s="56" cm="1">
        <f t="array" ref="AN124">SUM(_xlfn._xlws.FILTER(AN$9:AN$123,$B$9:$B$123=$B124))</f>
        <v>0</v>
      </c>
      <c r="AO124" s="56" cm="1">
        <f t="array" ref="AO124">SUM(_xlfn._xlws.FILTER(AO$9:AO$123,$B$9:$B$123=$B124))</f>
        <v>0</v>
      </c>
      <c r="AP124" s="56">
        <f t="shared" ref="AP124:AP128" si="384">IFERROR(AO124/(AM124+AN124),0)</f>
        <v>0</v>
      </c>
      <c r="AQ124" s="189" cm="1">
        <f t="array" ref="AQ124">SUM(_xlfn._xlws.FILTER(AQ$9:AQ$123,$B$9:$B$123=$B124))</f>
        <v>0</v>
      </c>
      <c r="AR124" s="190">
        <f t="shared" ref="AR124:AR129" si="385">IFERROR(AQ124/(AM124+AN124),0)</f>
        <v>0</v>
      </c>
      <c r="AS124" s="56" cm="1">
        <f t="array" ref="AS124">SUM(_xlfn._xlws.FILTER(AS$9:AS$123,$B$9:$B$123=$B124))</f>
        <v>0</v>
      </c>
      <c r="AT124" s="56" cm="1">
        <f t="array" ref="AT124">SUM(_xlfn._xlws.FILTER(AT$9:AT$123,$B$9:$B$123=$B124))</f>
        <v>0</v>
      </c>
      <c r="AU124" s="56" cm="1">
        <f t="array" ref="AU124">SUM(_xlfn._xlws.FILTER(AU$9:AU$123,$B$9:$B$123=$B124))</f>
        <v>0</v>
      </c>
      <c r="AV124" s="56">
        <f t="shared" ref="AV124:AV128" si="386">IFERROR(AU124/(AS124+AT124),0)</f>
        <v>0</v>
      </c>
      <c r="AW124" s="189" cm="1">
        <f t="array" ref="AW124">SUM(_xlfn._xlws.FILTER(AW$9:AW$123,$B$9:$B$123=$B124))</f>
        <v>0</v>
      </c>
      <c r="AX124" s="190">
        <f t="shared" ref="AX124:AX128" si="387">IFERROR(AW124/(AS124+AT124),0)</f>
        <v>0</v>
      </c>
      <c r="AY124" s="56" cm="1">
        <f t="array" ref="AY124">SUM(_xlfn._xlws.FILTER(AY$9:AY$123,$B$9:$B$123=$B124))</f>
        <v>0</v>
      </c>
      <c r="AZ124" s="56" cm="1">
        <f t="array" ref="AZ124">SUM(_xlfn._xlws.FILTER(AZ$9:AZ$123,$B$9:$B$123=$B124))</f>
        <v>0</v>
      </c>
      <c r="BA124" s="56" cm="1">
        <f t="array" ref="BA124">SUM(_xlfn._xlws.FILTER(BA$9:BA$123,$B$9:$B$123=$B124))</f>
        <v>0</v>
      </c>
      <c r="BB124" s="56">
        <f t="shared" ref="BB124:BB128" si="388">IFERROR(BA124/(AY124+AZ124),0)</f>
        <v>0</v>
      </c>
      <c r="BC124" s="189" cm="1">
        <f t="array" ref="BC124">SUM(_xlfn._xlws.FILTER(BC$9:BC$123,$B$9:$B$123=$B124))</f>
        <v>0</v>
      </c>
      <c r="BD124" s="190">
        <f t="shared" ref="BD124:BD128" si="389">IFERROR(BC124/(AY124+AZ124),0)</f>
        <v>0</v>
      </c>
      <c r="BE124" s="56" cm="1">
        <f t="array" ref="BE124">SUM(_xlfn._xlws.FILTER(BE$9:BE$123,$B$9:$B$123=$B124))</f>
        <v>0</v>
      </c>
      <c r="BF124" s="56" cm="1">
        <f t="array" ref="BF124">SUM(_xlfn._xlws.FILTER(BF$9:BF$123,$B$9:$B$123=$B124))</f>
        <v>0</v>
      </c>
      <c r="BG124" s="56" cm="1">
        <f t="array" ref="BG124">SUM(_xlfn._xlws.FILTER(BG$9:BG$123,$B$9:$B$123=$B124))</f>
        <v>0</v>
      </c>
      <c r="BH124" s="56">
        <f t="shared" ref="BH124:BH128" si="390">IFERROR(BG124/(BE124+BF124),0)</f>
        <v>0</v>
      </c>
      <c r="BI124" s="189" cm="1">
        <f t="array" ref="BI124">SUM(_xlfn._xlws.FILTER(BI$9:BI$123,$B$9:$B$123=$B124))</f>
        <v>0</v>
      </c>
      <c r="BJ124" s="190">
        <f t="shared" ref="BJ124:BJ128" si="391">IFERROR(BI124/(BE124+BF124),0)</f>
        <v>0</v>
      </c>
      <c r="BK124" s="56" cm="1">
        <f t="array" ref="BK124">SUM(_xlfn._xlws.FILTER(BK$9:BK$123,$B$9:$B$123=$B124))</f>
        <v>583443</v>
      </c>
      <c r="BL124" s="56" cm="1">
        <f t="array" ref="BL124">SUM(_xlfn._xlws.FILTER(BL$9:BL$123,$B$9:$B$123=$B124))</f>
        <v>0</v>
      </c>
      <c r="BM124" s="56" cm="1">
        <f t="array" ref="BM124">SUM(_xlfn._xlws.FILTER(BM$9:BM$123,$B$9:$B$123=$B124))</f>
        <v>1270920368</v>
      </c>
      <c r="BN124" s="56">
        <f t="shared" ref="BN124:BN128" si="392">IFERROR(BM124/(BK124+BL124),0)</f>
        <v>2178.3111083687695</v>
      </c>
      <c r="BO124" s="189" cm="1">
        <f t="array" ref="BO124">SUM(_xlfn._xlws.FILTER(BO$9:BO$123,$B$9:$B$123=$B124))</f>
        <v>19390278.679999996</v>
      </c>
      <c r="BP124" s="190">
        <f t="shared" ref="BP124:BP128" si="393">IFERROR(BO124/(BK124+BL124),0)</f>
        <v>33.234229701958881</v>
      </c>
    </row>
    <row r="125" spans="1:68" ht="19.5" customHeight="1" outlineLevel="1" x14ac:dyDescent="0.3">
      <c r="A125" s="150"/>
      <c r="B125" s="55" t="str">
        <v>COMMERCIAL</v>
      </c>
      <c r="C125" s="56" cm="1">
        <f t="array" ref="C125">SUM(_xlfn._xlws.FILTER(C$9:C$123,$B$9:$B$123=$B125))</f>
        <v>5494</v>
      </c>
      <c r="D125" s="56" cm="1">
        <f t="array" ref="D125">SUM(_xlfn._xlws.FILTER(D$9:D$123,$B$9:$B$123=$B125))</f>
        <v>0</v>
      </c>
      <c r="E125" s="56" cm="1">
        <f t="array" ref="E125">SUM(_xlfn._xlws.FILTER(E$9:E$123,$B$9:$B$123=$B125))</f>
        <v>71233271</v>
      </c>
      <c r="F125" s="56">
        <f t="shared" ref="F125:F128" si="394">IFERROR(E125/(C125+D125),0)</f>
        <v>12965.64816163087</v>
      </c>
      <c r="G125" s="189" cm="1">
        <f t="array" ref="G125">SUM(_xlfn._xlws.FILTER(G$9:G$123,$B$9:$B$123=$B125))</f>
        <v>887790.33999999985</v>
      </c>
      <c r="H125" s="190">
        <f t="shared" ref="H125:H126" si="395">IFERROR(G125/(C125+D125),0)</f>
        <v>161.59270840917361</v>
      </c>
      <c r="I125" s="56" cm="1">
        <f t="array" ref="I125">SUM(_xlfn._xlws.FILTER(I$9:I$123,$B$9:$B$123=$B125))</f>
        <v>2898</v>
      </c>
      <c r="J125" s="56" cm="1">
        <f t="array" ref="J125">SUM(_xlfn._xlws.FILTER(J$9:J$123,$B$9:$B$123=$B125))</f>
        <v>0</v>
      </c>
      <c r="K125" s="56" cm="1">
        <f t="array" ref="K125">SUM(_xlfn._xlws.FILTER(K$9:K$123,$B$9:$B$123=$B125))</f>
        <v>32816125</v>
      </c>
      <c r="L125" s="56" cm="1">
        <f t="array" ref="L125">SUM(_xlfn._xlws.FILTER(L$9:L$123,$B$9:$B$123=$B125))</f>
        <v>121211.22109115429</v>
      </c>
      <c r="M125" s="56" cm="1">
        <f t="array" ref="M125">SUM(_xlfn._xlws.FILTER(M$9:M$123,$B$9:$B$123=$B125))</f>
        <v>422523.81</v>
      </c>
      <c r="N125" s="56" cm="1">
        <f t="array" ref="N125">SUM(_xlfn._xlws.FILTER(N$9:N$123,$B$9:$B$123=$B125))</f>
        <v>1551.5300376324326</v>
      </c>
      <c r="O125" s="56" cm="1">
        <f t="array" ref="O125">SUM(_xlfn._xlws.FILTER(O$9:O$123,$B$9:$B$123=$B125))</f>
        <v>7577</v>
      </c>
      <c r="P125" s="56" cm="1">
        <f t="array" ref="P125">SUM(_xlfn._xlws.FILTER(P$9:P$123,$B$9:$B$123=$B125))</f>
        <v>0</v>
      </c>
      <c r="Q125" s="56" cm="1">
        <f t="array" ref="Q125">SUM(_xlfn._xlws.FILTER(Q$9:Q$123,$B$9:$B$123=$B125))</f>
        <v>163396743</v>
      </c>
      <c r="R125" s="56">
        <f t="shared" si="376"/>
        <v>21564.833443315296</v>
      </c>
      <c r="S125" s="189" cm="1">
        <f t="array" ref="S125">SUM(_xlfn._xlws.FILTER(S$9:S$123,$B$9:$B$123=$B125))</f>
        <v>2828717.23</v>
      </c>
      <c r="T125" s="190">
        <f t="shared" si="377"/>
        <v>373.32944833047378</v>
      </c>
      <c r="U125" s="56" cm="1">
        <f t="array" ref="U125">SUM(_xlfn._xlws.FILTER(U$9:U$123,$B$9:$B$123=$B125))</f>
        <v>32</v>
      </c>
      <c r="V125" s="56" cm="1">
        <f t="array" ref="V125">SUM(_xlfn._xlws.FILTER(V$9:V$123,$B$9:$B$123=$B125))</f>
        <v>0</v>
      </c>
      <c r="W125" s="56" cm="1">
        <f t="array" ref="W125">SUM(_xlfn._xlws.FILTER(W$9:W$123,$B$9:$B$123=$B125))</f>
        <v>3545621</v>
      </c>
      <c r="X125" s="56">
        <f t="shared" si="378"/>
        <v>110800.65625</v>
      </c>
      <c r="Y125" s="189" cm="1">
        <f t="array" ref="Y125">SUM(_xlfn._xlws.FILTER(Y$9:Y$123,$B$9:$B$123=$B125))</f>
        <v>39595.07</v>
      </c>
      <c r="Z125" s="190">
        <f t="shared" si="379"/>
        <v>1237.3459375</v>
      </c>
      <c r="AA125" s="56" cm="1">
        <f t="array" ref="AA125">SUM(_xlfn._xlws.FILTER(AA$9:AA$123,$B$9:$B$123=$B125))</f>
        <v>45</v>
      </c>
      <c r="AB125" s="56" cm="1">
        <f t="array" ref="AB125">SUM(_xlfn._xlws.FILTER(AB$9:AB$123,$B$9:$B$123=$B125))</f>
        <v>0</v>
      </c>
      <c r="AC125" s="56" cm="1">
        <f t="array" ref="AC125">SUM(_xlfn._xlws.FILTER(AC$9:AC$123,$B$9:$B$123=$B125))</f>
        <v>2195134</v>
      </c>
      <c r="AD125" s="56">
        <f t="shared" si="380"/>
        <v>48780.755555555559</v>
      </c>
      <c r="AE125" s="189" cm="1">
        <f t="array" ref="AE125">SUM(_xlfn._xlws.FILTER(AE$9:AE$123,$B$9:$B$123=$B125))</f>
        <v>18894.459999999995</v>
      </c>
      <c r="AF125" s="190">
        <f t="shared" si="381"/>
        <v>419.8768888888888</v>
      </c>
      <c r="AG125" s="56" cm="1">
        <f t="array" ref="AG125">SUM(_xlfn._xlws.FILTER(AG$9:AG$123,$B$9:$B$123=$B125))</f>
        <v>18</v>
      </c>
      <c r="AH125" s="56" cm="1">
        <f t="array" ref="AH125">SUM(_xlfn._xlws.FILTER(AH$9:AH$123,$B$9:$B$123=$B125))</f>
        <v>0</v>
      </c>
      <c r="AI125" s="56" cm="1">
        <f t="array" ref="AI125">SUM(_xlfn._xlws.FILTER(AI$9:AI$123,$B$9:$B$123=$B125))</f>
        <v>6300753</v>
      </c>
      <c r="AJ125" s="56">
        <f t="shared" si="382"/>
        <v>350041.83333333331</v>
      </c>
      <c r="AK125" s="189" cm="1">
        <f t="array" ref="AK125">SUM(_xlfn._xlws.FILTER(AK$9:AK$123,$B$9:$B$123=$B125))</f>
        <v>61816.31</v>
      </c>
      <c r="AL125" s="190">
        <f t="shared" si="383"/>
        <v>3434.2394444444444</v>
      </c>
      <c r="AM125" s="56" cm="1">
        <f t="array" ref="AM125">SUM(_xlfn._xlws.FILTER(AM$9:AM$123,$B$9:$B$123=$B125))</f>
        <v>0</v>
      </c>
      <c r="AN125" s="56" cm="1">
        <f t="array" ref="AN125">SUM(_xlfn._xlws.FILTER(AN$9:AN$123,$B$9:$B$123=$B125))</f>
        <v>0</v>
      </c>
      <c r="AO125" s="56" cm="1">
        <f t="array" ref="AO125">SUM(_xlfn._xlws.FILTER(AO$9:AO$123,$B$9:$B$123=$B125))</f>
        <v>0</v>
      </c>
      <c r="AP125" s="56">
        <f t="shared" si="384"/>
        <v>0</v>
      </c>
      <c r="AQ125" s="189" cm="1">
        <f t="array" ref="AQ125">SUM(_xlfn._xlws.FILTER(AQ$9:AQ$123,$B$9:$B$123=$B125))</f>
        <v>0</v>
      </c>
      <c r="AR125" s="190">
        <f t="shared" si="385"/>
        <v>0</v>
      </c>
      <c r="AS125" s="56" cm="1">
        <f t="array" ref="AS125">SUM(_xlfn._xlws.FILTER(AS$9:AS$123,$B$9:$B$123=$B125))</f>
        <v>0</v>
      </c>
      <c r="AT125" s="56" cm="1">
        <f t="array" ref="AT125">SUM(_xlfn._xlws.FILTER(AT$9:AT$123,$B$9:$B$123=$B125))</f>
        <v>0</v>
      </c>
      <c r="AU125" s="56" cm="1">
        <f t="array" ref="AU125">SUM(_xlfn._xlws.FILTER(AU$9:AU$123,$B$9:$B$123=$B125))</f>
        <v>0</v>
      </c>
      <c r="AV125" s="56">
        <f t="shared" si="386"/>
        <v>0</v>
      </c>
      <c r="AW125" s="189" cm="1">
        <f t="array" ref="AW125">SUM(_xlfn._xlws.FILTER(AW$9:AW$123,$B$9:$B$123=$B125))</f>
        <v>0</v>
      </c>
      <c r="AX125" s="190">
        <f t="shared" si="387"/>
        <v>0</v>
      </c>
      <c r="AY125" s="56" cm="1">
        <f t="array" ref="AY125">SUM(_xlfn._xlws.FILTER(AY$9:AY$123,$B$9:$B$123=$B125))</f>
        <v>0</v>
      </c>
      <c r="AZ125" s="56" cm="1">
        <f t="array" ref="AZ125">SUM(_xlfn._xlws.FILTER(AZ$9:AZ$123,$B$9:$B$123=$B125))</f>
        <v>0</v>
      </c>
      <c r="BA125" s="56" cm="1">
        <f t="array" ref="BA125">SUM(_xlfn._xlws.FILTER(BA$9:BA$123,$B$9:$B$123=$B125))</f>
        <v>0</v>
      </c>
      <c r="BB125" s="56">
        <f t="shared" si="388"/>
        <v>0</v>
      </c>
      <c r="BC125" s="189" cm="1">
        <f t="array" ref="BC125">SUM(_xlfn._xlws.FILTER(BC$9:BC$123,$B$9:$B$123=$B125))</f>
        <v>0</v>
      </c>
      <c r="BD125" s="190">
        <f t="shared" si="389"/>
        <v>0</v>
      </c>
      <c r="BE125" s="56" cm="1">
        <f t="array" ref="BE125">SUM(_xlfn._xlws.FILTER(BE$9:BE$123,$B$9:$B$123=$B125))</f>
        <v>0</v>
      </c>
      <c r="BF125" s="56" cm="1">
        <f t="array" ref="BF125">SUM(_xlfn._xlws.FILTER(BF$9:BF$123,$B$9:$B$123=$B125))</f>
        <v>0</v>
      </c>
      <c r="BG125" s="56" cm="1">
        <f t="array" ref="BG125">SUM(_xlfn._xlws.FILTER(BG$9:BG$123,$B$9:$B$123=$B125))</f>
        <v>0</v>
      </c>
      <c r="BH125" s="56">
        <f t="shared" si="390"/>
        <v>0</v>
      </c>
      <c r="BI125" s="189" cm="1">
        <f t="array" ref="BI125">SUM(_xlfn._xlws.FILTER(BI$9:BI$123,$B$9:$B$123=$B125))</f>
        <v>0</v>
      </c>
      <c r="BJ125" s="190">
        <f t="shared" si="391"/>
        <v>0</v>
      </c>
      <c r="BK125" s="56" cm="1">
        <f t="array" ref="BK125">SUM(_xlfn._xlws.FILTER(BK$9:BK$123,$B$9:$B$123=$B125))</f>
        <v>15907</v>
      </c>
      <c r="BL125" s="56" cm="1">
        <f t="array" ref="BL125">SUM(_xlfn._xlws.FILTER(BL$9:BL$123,$B$9:$B$123=$B125))</f>
        <v>0</v>
      </c>
      <c r="BM125" s="56" cm="1">
        <f t="array" ref="BM125">SUM(_xlfn._xlws.FILTER(BM$9:BM$123,$B$9:$B$123=$B125))</f>
        <v>276565533</v>
      </c>
      <c r="BN125" s="56">
        <f t="shared" si="392"/>
        <v>17386.404287420632</v>
      </c>
      <c r="BO125" s="189" cm="1">
        <f t="array" ref="BO125">SUM(_xlfn._xlws.FILTER(BO$9:BO$123,$B$9:$B$123=$B125))</f>
        <v>4211076.57</v>
      </c>
      <c r="BP125" s="190">
        <f t="shared" si="393"/>
        <v>264.73103476456907</v>
      </c>
    </row>
    <row r="126" spans="1:68" ht="19.5" customHeight="1" outlineLevel="1" x14ac:dyDescent="0.3">
      <c r="A126" s="150"/>
      <c r="B126" s="55" t="str">
        <v>CNG</v>
      </c>
      <c r="C126" s="56" cm="1">
        <f t="array" ref="C126">SUM(_xlfn._xlws.FILTER(C$9:C$123,$B$9:$B$123=$B126))</f>
        <v>6</v>
      </c>
      <c r="D126" s="56" cm="1">
        <f t="array" ref="D126">SUM(_xlfn._xlws.FILTER(D$9:D$123,$B$9:$B$123=$B126))</f>
        <v>0</v>
      </c>
      <c r="E126" s="56" cm="1">
        <f t="array" ref="E126">SUM(_xlfn._xlws.FILTER(E$9:E$123,$B$9:$B$123=$B126))</f>
        <v>5182844</v>
      </c>
      <c r="F126" s="56">
        <f t="shared" si="394"/>
        <v>863807.33333333337</v>
      </c>
      <c r="G126" s="189" cm="1">
        <f t="array" ref="G126">SUM(_xlfn._xlws.FILTER(G$9:G$123,$B$9:$B$123=$B126))</f>
        <v>5537.34</v>
      </c>
      <c r="H126" s="190">
        <f t="shared" si="395"/>
        <v>922.89</v>
      </c>
      <c r="I126" s="56" cm="1">
        <f t="array" ref="I126">SUM(_xlfn._xlws.FILTER(I$9:I$123,$B$9:$B$123=$B126))</f>
        <v>4</v>
      </c>
      <c r="J126" s="56" cm="1">
        <f t="array" ref="J126">SUM(_xlfn._xlws.FILTER(J$9:J$123,$B$9:$B$123=$B126))</f>
        <v>0</v>
      </c>
      <c r="K126" s="56" cm="1">
        <f t="array" ref="K126">SUM(_xlfn._xlws.FILTER(K$9:K$123,$B$9:$B$123=$B126))</f>
        <v>1556403</v>
      </c>
      <c r="L126" s="56" cm="1">
        <f t="array" ref="L126">SUM(_xlfn._xlws.FILTER(L$9:L$123,$B$9:$B$123=$B126))</f>
        <v>1024107.5</v>
      </c>
      <c r="M126" s="56" cm="1">
        <f t="array" ref="M126">SUM(_xlfn._xlws.FILTER(M$9:M$123,$B$9:$B$123=$B126))</f>
        <v>1320.29</v>
      </c>
      <c r="N126" s="56" cm="1">
        <f t="array" ref="N126">SUM(_xlfn._xlws.FILTER(N$9:N$123,$B$9:$B$123=$B126))</f>
        <v>868.74499999999989</v>
      </c>
      <c r="O126" s="56" cm="1">
        <f t="array" ref="O126">SUM(_xlfn._xlws.FILTER(O$9:O$123,$B$9:$B$123=$B126))</f>
        <v>0</v>
      </c>
      <c r="P126" s="56" cm="1">
        <f t="array" ref="P126">SUM(_xlfn._xlws.FILTER(P$9:P$123,$B$9:$B$123=$B126))</f>
        <v>0</v>
      </c>
      <c r="Q126" s="56" cm="1">
        <f t="array" ref="Q126">SUM(_xlfn._xlws.FILTER(Q$9:Q$123,$B$9:$B$123=$B126))</f>
        <v>0</v>
      </c>
      <c r="R126" s="56">
        <f t="shared" si="376"/>
        <v>0</v>
      </c>
      <c r="S126" s="189" cm="1">
        <f t="array" ref="S126">SUM(_xlfn._xlws.FILTER(S$9:S$123,$B$9:$B$123=$B126))</f>
        <v>0</v>
      </c>
      <c r="T126" s="190">
        <f t="shared" si="377"/>
        <v>0</v>
      </c>
      <c r="U126" s="56" cm="1">
        <f t="array" ref="U126">SUM(_xlfn._xlws.FILTER(U$9:U$123,$B$9:$B$123=$B126))</f>
        <v>0</v>
      </c>
      <c r="V126" s="56" cm="1">
        <f t="array" ref="V126">SUM(_xlfn._xlws.FILTER(V$9:V$123,$B$9:$B$123=$B126))</f>
        <v>0</v>
      </c>
      <c r="W126" s="56" cm="1">
        <f t="array" ref="W126">SUM(_xlfn._xlws.FILTER(W$9:W$123,$B$9:$B$123=$B126))</f>
        <v>0</v>
      </c>
      <c r="X126" s="56">
        <f t="shared" si="378"/>
        <v>0</v>
      </c>
      <c r="Y126" s="189" cm="1">
        <f t="array" ref="Y126">SUM(_xlfn._xlws.FILTER(Y$9:Y$123,$B$9:$B$123=$B126))</f>
        <v>0</v>
      </c>
      <c r="Z126" s="190">
        <f t="shared" si="379"/>
        <v>0</v>
      </c>
      <c r="AA126" s="56" cm="1">
        <f t="array" ref="AA126">SUM(_xlfn._xlws.FILTER(AA$9:AA$123,$B$9:$B$123=$B126))</f>
        <v>22</v>
      </c>
      <c r="AB126" s="56" cm="1">
        <f t="array" ref="AB126">SUM(_xlfn._xlws.FILTER(AB$9:AB$123,$B$9:$B$123=$B126))</f>
        <v>0</v>
      </c>
      <c r="AC126" s="56" cm="1">
        <f t="array" ref="AC126">SUM(_xlfn._xlws.FILTER(AC$9:AC$123,$B$9:$B$123=$B126))</f>
        <v>49629475</v>
      </c>
      <c r="AD126" s="56">
        <f t="shared" si="380"/>
        <v>2255885.2272727271</v>
      </c>
      <c r="AE126" s="189" cm="1">
        <f t="array" ref="AE126">SUM(_xlfn._xlws.FILTER(AE$9:AE$123,$B$9:$B$123=$B126))</f>
        <v>84177.959999999992</v>
      </c>
      <c r="AF126" s="190">
        <f t="shared" si="381"/>
        <v>3826.2709090909088</v>
      </c>
      <c r="AG126" s="56" cm="1">
        <f t="array" ref="AG126">SUM(_xlfn._xlws.FILTER(AG$9:AG$123,$B$9:$B$123=$B126))</f>
        <v>0</v>
      </c>
      <c r="AH126" s="56" cm="1">
        <f t="array" ref="AH126">SUM(_xlfn._xlws.FILTER(AH$9:AH$123,$B$9:$B$123=$B126))</f>
        <v>0</v>
      </c>
      <c r="AI126" s="56" cm="1">
        <f t="array" ref="AI126">SUM(_xlfn._xlws.FILTER(AI$9:AI$123,$B$9:$B$123=$B126))</f>
        <v>0</v>
      </c>
      <c r="AJ126" s="56">
        <f t="shared" si="382"/>
        <v>0</v>
      </c>
      <c r="AK126" s="189" cm="1">
        <f t="array" ref="AK126">SUM(_xlfn._xlws.FILTER(AK$9:AK$123,$B$9:$B$123=$B126))</f>
        <v>0</v>
      </c>
      <c r="AL126" s="190">
        <f t="shared" si="383"/>
        <v>0</v>
      </c>
      <c r="AM126" s="56" cm="1">
        <f t="array" ref="AM126">SUM(_xlfn._xlws.FILTER(AM$9:AM$123,$B$9:$B$123=$B126))</f>
        <v>0</v>
      </c>
      <c r="AN126" s="56" cm="1">
        <f t="array" ref="AN126">SUM(_xlfn._xlws.FILTER(AN$9:AN$123,$B$9:$B$123=$B126))</f>
        <v>0</v>
      </c>
      <c r="AO126" s="56" cm="1">
        <f t="array" ref="AO126">SUM(_xlfn._xlws.FILTER(AO$9:AO$123,$B$9:$B$123=$B126))</f>
        <v>0</v>
      </c>
      <c r="AP126" s="56">
        <f t="shared" si="384"/>
        <v>0</v>
      </c>
      <c r="AQ126" s="189" cm="1">
        <f t="array" ref="AQ126">SUM(_xlfn._xlws.FILTER(AQ$9:AQ$123,$B$9:$B$123=$B126))</f>
        <v>0</v>
      </c>
      <c r="AR126" s="190">
        <f t="shared" si="385"/>
        <v>0</v>
      </c>
      <c r="AS126" s="56" cm="1">
        <f t="array" ref="AS126">SUM(_xlfn._xlws.FILTER(AS$9:AS$123,$B$9:$B$123=$B126))</f>
        <v>0</v>
      </c>
      <c r="AT126" s="56" cm="1">
        <f t="array" ref="AT126">SUM(_xlfn._xlws.FILTER(AT$9:AT$123,$B$9:$B$123=$B126))</f>
        <v>0</v>
      </c>
      <c r="AU126" s="56" cm="1">
        <f t="array" ref="AU126">SUM(_xlfn._xlws.FILTER(AU$9:AU$123,$B$9:$B$123=$B126))</f>
        <v>0</v>
      </c>
      <c r="AV126" s="56">
        <f t="shared" si="386"/>
        <v>0</v>
      </c>
      <c r="AW126" s="189" cm="1">
        <f t="array" ref="AW126">SUM(_xlfn._xlws.FILTER(AW$9:AW$123,$B$9:$B$123=$B126))</f>
        <v>0</v>
      </c>
      <c r="AX126" s="190">
        <f t="shared" si="387"/>
        <v>0</v>
      </c>
      <c r="AY126" s="56" cm="1">
        <f t="array" ref="AY126">SUM(_xlfn._xlws.FILTER(AY$9:AY$123,$B$9:$B$123=$B126))</f>
        <v>0</v>
      </c>
      <c r="AZ126" s="56" cm="1">
        <f t="array" ref="AZ126">SUM(_xlfn._xlws.FILTER(AZ$9:AZ$123,$B$9:$B$123=$B126))</f>
        <v>0</v>
      </c>
      <c r="BA126" s="56" cm="1">
        <f t="array" ref="BA126">SUM(_xlfn._xlws.FILTER(BA$9:BA$123,$B$9:$B$123=$B126))</f>
        <v>0</v>
      </c>
      <c r="BB126" s="56">
        <f t="shared" si="388"/>
        <v>0</v>
      </c>
      <c r="BC126" s="189" cm="1">
        <f t="array" ref="BC126">SUM(_xlfn._xlws.FILTER(BC$9:BC$123,$B$9:$B$123=$B126))</f>
        <v>0</v>
      </c>
      <c r="BD126" s="190">
        <f t="shared" si="389"/>
        <v>0</v>
      </c>
      <c r="BE126" s="56" cm="1">
        <f t="array" ref="BE126">SUM(_xlfn._xlws.FILTER(BE$9:BE$123,$B$9:$B$123=$B126))</f>
        <v>0</v>
      </c>
      <c r="BF126" s="56" cm="1">
        <f t="array" ref="BF126">SUM(_xlfn._xlws.FILTER(BF$9:BF$123,$B$9:$B$123=$B126))</f>
        <v>0</v>
      </c>
      <c r="BG126" s="56" cm="1">
        <f t="array" ref="BG126">SUM(_xlfn._xlws.FILTER(BG$9:BG$123,$B$9:$B$123=$B126))</f>
        <v>0</v>
      </c>
      <c r="BH126" s="56">
        <f t="shared" si="390"/>
        <v>0</v>
      </c>
      <c r="BI126" s="189" cm="1">
        <f t="array" ref="BI126">SUM(_xlfn._xlws.FILTER(BI$9:BI$123,$B$9:$B$123=$B126))</f>
        <v>0</v>
      </c>
      <c r="BJ126" s="190">
        <f t="shared" si="391"/>
        <v>0</v>
      </c>
      <c r="BK126" s="56" cm="1">
        <f t="array" ref="BK126">SUM(_xlfn._xlws.FILTER(BK$9:BK$123,$B$9:$B$123=$B126))</f>
        <v>32</v>
      </c>
      <c r="BL126" s="56" cm="1">
        <f t="array" ref="BL126">SUM(_xlfn._xlws.FILTER(BL$9:BL$123,$B$9:$B$123=$B126))</f>
        <v>0</v>
      </c>
      <c r="BM126" s="56" cm="1">
        <f t="array" ref="BM126">SUM(_xlfn._xlws.FILTER(BM$9:BM$123,$B$9:$B$123=$B126))</f>
        <v>56368722</v>
      </c>
      <c r="BN126" s="56">
        <f t="shared" si="392"/>
        <v>1761522.5625</v>
      </c>
      <c r="BO126" s="189" cm="1">
        <f t="array" ref="BO126">SUM(_xlfn._xlws.FILTER(BO$9:BO$123,$B$9:$B$123=$B126))</f>
        <v>91035.59</v>
      </c>
      <c r="BP126" s="190">
        <f t="shared" si="393"/>
        <v>2844.8621874999999</v>
      </c>
    </row>
    <row r="127" spans="1:68" ht="19.5" customHeight="1" outlineLevel="1" x14ac:dyDescent="0.3">
      <c r="A127" s="150"/>
      <c r="B127" s="59" t="str">
        <v>INDUSTRIAL</v>
      </c>
      <c r="C127" s="56" cm="1">
        <f t="array" ref="C127">SUM(_xlfn._xlws.FILTER(C$9:C$123,$B$9:$B$123=$B127))</f>
        <v>36</v>
      </c>
      <c r="D127" s="56" cm="1">
        <f t="array" ref="D127">SUM(_xlfn._xlws.FILTER(D$9:D$123,$B$9:$B$123=$B127))</f>
        <v>0</v>
      </c>
      <c r="E127" s="56" cm="1">
        <f t="array" ref="E127">SUM(_xlfn._xlws.FILTER(E$9:E$123,$B$9:$B$123=$B127))</f>
        <v>46665717</v>
      </c>
      <c r="F127" s="56">
        <f t="shared" si="394"/>
        <v>1296269.9166666667</v>
      </c>
      <c r="G127" s="189" cm="1">
        <f t="array" ref="G127">SUM(_xlfn._xlws.FILTER(G$9:G$123,$B$9:$B$123=$B127))</f>
        <v>35993.609999999993</v>
      </c>
      <c r="H127" s="190" t="s">
        <v>57</v>
      </c>
      <c r="I127" s="56" cm="1">
        <f t="array" ref="I127">SUM(_xlfn._xlws.FILTER(I$9:I$123,$B$9:$B$123=$B127))</f>
        <v>44</v>
      </c>
      <c r="J127" s="56" cm="1">
        <f t="array" ref="J127">SUM(_xlfn._xlws.FILTER(J$9:J$123,$B$9:$B$123=$B127))</f>
        <v>2</v>
      </c>
      <c r="K127" s="56" cm="1">
        <f t="array" ref="K127">SUM(_xlfn._xlws.FILTER(K$9:K$123,$B$9:$B$123=$B127))</f>
        <v>59295026</v>
      </c>
      <c r="L127" s="56" cm="1">
        <f t="array" ref="L127">SUM(_xlfn._xlws.FILTER(L$9:L$123,$B$9:$B$123=$B127))</f>
        <v>19430800.452380951</v>
      </c>
      <c r="M127" s="56" cm="1">
        <f t="array" ref="M127">SUM(_xlfn._xlws.FILTER(M$9:M$123,$B$9:$B$123=$B127))</f>
        <v>61149.61</v>
      </c>
      <c r="N127" s="56" cm="1">
        <f t="array" ref="N127">SUM(_xlfn._xlws.FILTER(N$9:N$123,$B$9:$B$123=$B127))</f>
        <v>15403.250416666666</v>
      </c>
      <c r="O127" s="56" cm="1">
        <f t="array" ref="O127">SUM(_xlfn._xlws.FILTER(O$9:O$123,$B$9:$B$123=$B127))</f>
        <v>88</v>
      </c>
      <c r="P127" s="56" cm="1">
        <f t="array" ref="P127">SUM(_xlfn._xlws.FILTER(P$9:P$123,$B$9:$B$123=$B127))</f>
        <v>0</v>
      </c>
      <c r="Q127" s="56" cm="1">
        <f t="array" ref="Q127">SUM(_xlfn._xlws.FILTER(Q$9:Q$123,$B$9:$B$123=$B127))</f>
        <v>87634887</v>
      </c>
      <c r="R127" s="56">
        <f t="shared" si="376"/>
        <v>995850.98863636365</v>
      </c>
      <c r="S127" s="189" cm="1">
        <f t="array" ref="S127">SUM(_xlfn._xlws.FILTER(S$9:S$123,$B$9:$B$123=$B127))</f>
        <v>153729.13</v>
      </c>
      <c r="T127" s="190">
        <f t="shared" si="377"/>
        <v>1746.921931818182</v>
      </c>
      <c r="U127" s="56" cm="1">
        <f t="array" ref="U127">SUM(_xlfn._xlws.FILTER(U$9:U$123,$B$9:$B$123=$B127))</f>
        <v>82</v>
      </c>
      <c r="V127" s="56" cm="1">
        <f t="array" ref="V127">SUM(_xlfn._xlws.FILTER(V$9:V$123,$B$9:$B$123=$B127))</f>
        <v>0</v>
      </c>
      <c r="W127" s="56" cm="1">
        <f t="array" ref="W127">SUM(_xlfn._xlws.FILTER(W$9:W$123,$B$9:$B$123=$B127))</f>
        <v>122900059</v>
      </c>
      <c r="X127" s="56">
        <f t="shared" si="378"/>
        <v>1498781.2073170731</v>
      </c>
      <c r="Y127" s="189" cm="1">
        <f t="array" ref="Y127">SUM(_xlfn._xlws.FILTER(Y$9:Y$123,$B$9:$B$123=$B127))</f>
        <v>307000.82</v>
      </c>
      <c r="Z127" s="190">
        <f t="shared" si="379"/>
        <v>3743.9124390243906</v>
      </c>
      <c r="AA127" s="56" cm="1">
        <f t="array" ref="AA127">SUM(_xlfn._xlws.FILTER(AA$9:AA$123,$B$9:$B$123=$B127))</f>
        <v>22</v>
      </c>
      <c r="AB127" s="56" cm="1">
        <f t="array" ref="AB127">SUM(_xlfn._xlws.FILTER(AB$9:AB$123,$B$9:$B$123=$B127))</f>
        <v>0</v>
      </c>
      <c r="AC127" s="56" cm="1">
        <f t="array" ref="AC127">SUM(_xlfn._xlws.FILTER(AC$9:AC$123,$B$9:$B$123=$B127))</f>
        <v>40717660</v>
      </c>
      <c r="AD127" s="56">
        <f t="shared" si="380"/>
        <v>1850802.7272727273</v>
      </c>
      <c r="AE127" s="189" cm="1">
        <f t="array" ref="AE127">SUM(_xlfn._xlws.FILTER(AE$9:AE$123,$B$9:$B$123=$B127))</f>
        <v>73346.59</v>
      </c>
      <c r="AF127" s="190">
        <f t="shared" si="381"/>
        <v>3333.9359090909088</v>
      </c>
      <c r="AG127" s="56" cm="1">
        <f t="array" ref="AG127">SUM(_xlfn._xlws.FILTER(AG$9:AG$123,$B$9:$B$123=$B127))</f>
        <v>28</v>
      </c>
      <c r="AH127" s="56" cm="1">
        <f t="array" ref="AH127">SUM(_xlfn._xlws.FILTER(AH$9:AH$123,$B$9:$B$123=$B127))</f>
        <v>0</v>
      </c>
      <c r="AI127" s="56" cm="1">
        <f t="array" ref="AI127">SUM(_xlfn._xlws.FILTER(AI$9:AI$123,$B$9:$B$123=$B127))</f>
        <v>59607249</v>
      </c>
      <c r="AJ127" s="56">
        <f t="shared" si="382"/>
        <v>2128830.3214285714</v>
      </c>
      <c r="AK127" s="189" cm="1">
        <f t="array" ref="AK127">SUM(_xlfn._xlws.FILTER(AK$9:AK$123,$B$9:$B$123=$B127))</f>
        <v>124341.02</v>
      </c>
      <c r="AL127" s="190">
        <f t="shared" si="383"/>
        <v>4440.7507142857148</v>
      </c>
      <c r="AM127" s="56" cm="1">
        <f t="array" ref="AM127">SUM(_xlfn._xlws.FILTER(AM$9:AM$123,$B$9:$B$123=$B127))</f>
        <v>0</v>
      </c>
      <c r="AN127" s="56" cm="1">
        <f t="array" ref="AN127">SUM(_xlfn._xlws.FILTER(AN$9:AN$123,$B$9:$B$123=$B127))</f>
        <v>0</v>
      </c>
      <c r="AO127" s="56" cm="1">
        <f t="array" ref="AO127">SUM(_xlfn._xlws.FILTER(AO$9:AO$123,$B$9:$B$123=$B127))</f>
        <v>0</v>
      </c>
      <c r="AP127" s="56">
        <f t="shared" si="384"/>
        <v>0</v>
      </c>
      <c r="AQ127" s="189" cm="1">
        <f t="array" ref="AQ127">SUM(_xlfn._xlws.FILTER(AQ$9:AQ$123,$B$9:$B$123=$B127))</f>
        <v>0</v>
      </c>
      <c r="AR127" s="190">
        <f t="shared" si="385"/>
        <v>0</v>
      </c>
      <c r="AS127" s="56" cm="1">
        <f t="array" ref="AS127">SUM(_xlfn._xlws.FILTER(AS$9:AS$123,$B$9:$B$123=$B127))</f>
        <v>0</v>
      </c>
      <c r="AT127" s="56" cm="1">
        <f t="array" ref="AT127">SUM(_xlfn._xlws.FILTER(AT$9:AT$123,$B$9:$B$123=$B127))</f>
        <v>0</v>
      </c>
      <c r="AU127" s="56" cm="1">
        <f t="array" ref="AU127">SUM(_xlfn._xlws.FILTER(AU$9:AU$123,$B$9:$B$123=$B127))</f>
        <v>0</v>
      </c>
      <c r="AV127" s="56">
        <f t="shared" si="386"/>
        <v>0</v>
      </c>
      <c r="AW127" s="189" cm="1">
        <f t="array" ref="AW127">SUM(_xlfn._xlws.FILTER(AW$9:AW$123,$B$9:$B$123=$B127))</f>
        <v>0</v>
      </c>
      <c r="AX127" s="190">
        <f t="shared" si="387"/>
        <v>0</v>
      </c>
      <c r="AY127" s="56" cm="1">
        <f t="array" ref="AY127">SUM(_xlfn._xlws.FILTER(AY$9:AY$123,$B$9:$B$123=$B127))</f>
        <v>0</v>
      </c>
      <c r="AZ127" s="56" cm="1">
        <f t="array" ref="AZ127">SUM(_xlfn._xlws.FILTER(AZ$9:AZ$123,$B$9:$B$123=$B127))</f>
        <v>0</v>
      </c>
      <c r="BA127" s="56" cm="1">
        <f t="array" ref="BA127">SUM(_xlfn._xlws.FILTER(BA$9:BA$123,$B$9:$B$123=$B127))</f>
        <v>0</v>
      </c>
      <c r="BB127" s="56">
        <f t="shared" si="388"/>
        <v>0</v>
      </c>
      <c r="BC127" s="189" cm="1">
        <f t="array" ref="BC127">SUM(_xlfn._xlws.FILTER(BC$9:BC$123,$B$9:$B$123=$B127))</f>
        <v>0</v>
      </c>
      <c r="BD127" s="190">
        <f t="shared" si="389"/>
        <v>0</v>
      </c>
      <c r="BE127" s="56" cm="1">
        <f t="array" ref="BE127">SUM(_xlfn._xlws.FILTER(BE$9:BE$123,$B$9:$B$123=$B127))</f>
        <v>1</v>
      </c>
      <c r="BF127" s="56" cm="1">
        <f t="array" ref="BF127">SUM(_xlfn._xlws.FILTER(BF$9:BF$123,$B$9:$B$123=$B127))</f>
        <v>0</v>
      </c>
      <c r="BG127" s="56" cm="1">
        <f t="array" ref="BG127">SUM(_xlfn._xlws.FILTER(BG$9:BG$123,$B$9:$B$123=$B127))</f>
        <v>4330551</v>
      </c>
      <c r="BH127" s="56">
        <f t="shared" si="390"/>
        <v>4330551</v>
      </c>
      <c r="BI127" s="189" cm="1">
        <f t="array" ref="BI127">SUM(_xlfn._xlws.FILTER(BI$9:BI$123,$B$9:$B$123=$B127))</f>
        <v>16654.2</v>
      </c>
      <c r="BJ127" s="190">
        <f t="shared" si="391"/>
        <v>16654.2</v>
      </c>
      <c r="BK127" s="56" cm="1">
        <f t="array" ref="BK127">SUM(_xlfn._xlws.FILTER(BK$9:BK$123,$B$9:$B$123=$B127))</f>
        <v>297</v>
      </c>
      <c r="BL127" s="56" cm="1">
        <f t="array" ref="BL127">SUM(_xlfn._xlws.FILTER(BL$9:BL$123,$B$9:$B$123=$B127))</f>
        <v>2</v>
      </c>
      <c r="BM127" s="56" cm="1">
        <f t="array" ref="BM127">SUM(_xlfn._xlws.FILTER(BM$9:BM$123,$B$9:$B$123=$B127))</f>
        <v>418086197</v>
      </c>
      <c r="BN127" s="56">
        <f t="shared" si="392"/>
        <v>1398281.5953177258</v>
      </c>
      <c r="BO127" s="189" cm="1">
        <f t="array" ref="BO127">SUM(_xlfn._xlws.FILTER(BO$9:BO$123,$B$9:$B$123=$B127))</f>
        <v>767541.52999999968</v>
      </c>
      <c r="BP127" s="190">
        <f t="shared" si="393"/>
        <v>2567.0285284280926</v>
      </c>
    </row>
    <row r="128" spans="1:68" ht="19.5" customHeight="1" outlineLevel="1" x14ac:dyDescent="0.3">
      <c r="A128" s="151"/>
      <c r="B128" s="146" t="str">
        <v>AIRCONDITIONING/COGENERATION</v>
      </c>
      <c r="C128" s="56" cm="1">
        <f t="array" ref="C128">SUM(_xlfn._xlws.FILTER(C$9:C$123,$B$9:$B$123=$B128))</f>
        <v>0</v>
      </c>
      <c r="D128" s="56" cm="1">
        <f t="array" ref="D128">SUM(_xlfn._xlws.FILTER(D$9:D$123,$B$9:$B$123=$B128))</f>
        <v>0</v>
      </c>
      <c r="E128" s="56" cm="1">
        <f t="array" ref="E128">SUM(_xlfn._xlws.FILTER(E$9:E$123,$B$9:$B$123=$B128))</f>
        <v>0</v>
      </c>
      <c r="F128" s="56">
        <f t="shared" si="394"/>
        <v>0</v>
      </c>
      <c r="G128" s="189" cm="1">
        <f t="array" ref="G128">SUM(_xlfn._xlws.FILTER(G$9:G$123,$B$9:$B$123=$B128))</f>
        <v>0</v>
      </c>
      <c r="H128" s="190">
        <f t="shared" ref="H128" si="396">IFERROR(G128/(C128+D128),0)</f>
        <v>0</v>
      </c>
      <c r="I128" s="56" cm="1">
        <f t="array" ref="I128">SUM(_xlfn._xlws.FILTER(I$9:I$123,$B$9:$B$123=$B128))</f>
        <v>0</v>
      </c>
      <c r="J128" s="56" cm="1">
        <f t="array" ref="J128">SUM(_xlfn._xlws.FILTER(J$9:J$123,$B$9:$B$123=$B128))</f>
        <v>0</v>
      </c>
      <c r="K128" s="56" cm="1">
        <f t="array" ref="K128">SUM(_xlfn._xlws.FILTER(K$9:K$123,$B$9:$B$123=$B128))</f>
        <v>0</v>
      </c>
      <c r="L128" s="56" cm="1">
        <f t="array" ref="L128">SUM(_xlfn._xlws.FILTER(L$9:L$123,$B$9:$B$123=$B128))</f>
        <v>0</v>
      </c>
      <c r="M128" s="56" cm="1">
        <f t="array" ref="M128">SUM(_xlfn._xlws.FILTER(M$9:M$123,$B$9:$B$123=$B128))</f>
        <v>0</v>
      </c>
      <c r="N128" s="56" cm="1">
        <f t="array" ref="N128">SUM(_xlfn._xlws.FILTER(N$9:N$123,$B$9:$B$123=$B128))</f>
        <v>0</v>
      </c>
      <c r="O128" s="56" cm="1">
        <f t="array" ref="O128">SUM(_xlfn._xlws.FILTER(O$9:O$123,$B$9:$B$123=$B128))</f>
        <v>60</v>
      </c>
      <c r="P128" s="56" cm="1">
        <f t="array" ref="P128">SUM(_xlfn._xlws.FILTER(P$9:P$123,$B$9:$B$123=$B128))</f>
        <v>0</v>
      </c>
      <c r="Q128" s="56" cm="1">
        <f t="array" ref="Q128">SUM(_xlfn._xlws.FILTER(Q$9:Q$123,$B$9:$B$123=$B128))</f>
        <v>1780303</v>
      </c>
      <c r="R128" s="56">
        <f t="shared" si="376"/>
        <v>29671.716666666667</v>
      </c>
      <c r="S128" s="189" cm="1">
        <f t="array" ref="S128">SUM(_xlfn._xlws.FILTER(S$9:S$123,$B$9:$B$123=$B128))</f>
        <v>7126.0599999999995</v>
      </c>
      <c r="T128" s="190">
        <f t="shared" si="377"/>
        <v>118.76766666666666</v>
      </c>
      <c r="U128" s="56" cm="1">
        <f t="array" ref="U128">SUM(_xlfn._xlws.FILTER(U$9:U$123,$B$9:$B$123=$B128))</f>
        <v>0</v>
      </c>
      <c r="V128" s="56" cm="1">
        <f t="array" ref="V128">SUM(_xlfn._xlws.FILTER(V$9:V$123,$B$9:$B$123=$B128))</f>
        <v>0</v>
      </c>
      <c r="W128" s="56" cm="1">
        <f t="array" ref="W128">SUM(_xlfn._xlws.FILTER(W$9:W$123,$B$9:$B$123=$B128))</f>
        <v>0</v>
      </c>
      <c r="X128" s="56">
        <f t="shared" si="378"/>
        <v>0</v>
      </c>
      <c r="Y128" s="189" cm="1">
        <f t="array" ref="Y128">SUM(_xlfn._xlws.FILTER(Y$9:Y$123,$B$9:$B$123=$B128))</f>
        <v>0</v>
      </c>
      <c r="Z128" s="190">
        <f t="shared" si="379"/>
        <v>0</v>
      </c>
      <c r="AA128" s="56" cm="1">
        <f t="array" ref="AA128">SUM(_xlfn._xlws.FILTER(AA$9:AA$123,$B$9:$B$123=$B128))</f>
        <v>0</v>
      </c>
      <c r="AB128" s="56" cm="1">
        <f t="array" ref="AB128">SUM(_xlfn._xlws.FILTER(AB$9:AB$123,$B$9:$B$123=$B128))</f>
        <v>0</v>
      </c>
      <c r="AC128" s="56" cm="1">
        <f t="array" ref="AC128">SUM(_xlfn._xlws.FILTER(AC$9:AC$123,$B$9:$B$123=$B128))</f>
        <v>0</v>
      </c>
      <c r="AD128" s="56">
        <f t="shared" si="380"/>
        <v>0</v>
      </c>
      <c r="AE128" s="189" cm="1">
        <f t="array" ref="AE128">SUM(_xlfn._xlws.FILTER(AE$9:AE$123,$B$9:$B$123=$B128))</f>
        <v>0</v>
      </c>
      <c r="AF128" s="190">
        <f t="shared" si="381"/>
        <v>0</v>
      </c>
      <c r="AG128" s="56" cm="1">
        <f t="array" ref="AG128">SUM(_xlfn._xlws.FILTER(AG$9:AG$123,$B$9:$B$123=$B128))</f>
        <v>0</v>
      </c>
      <c r="AH128" s="56" cm="1">
        <f t="array" ref="AH128">SUM(_xlfn._xlws.FILTER(AH$9:AH$123,$B$9:$B$123=$B128))</f>
        <v>0</v>
      </c>
      <c r="AI128" s="56" cm="1">
        <f t="array" ref="AI128">SUM(_xlfn._xlws.FILTER(AI$9:AI$123,$B$9:$B$123=$B128))</f>
        <v>0</v>
      </c>
      <c r="AJ128" s="56">
        <f t="shared" si="382"/>
        <v>0</v>
      </c>
      <c r="AK128" s="189" cm="1">
        <f t="array" ref="AK128">SUM(_xlfn._xlws.FILTER(AK$9:AK$123,$B$9:$B$123=$B128))</f>
        <v>0</v>
      </c>
      <c r="AL128" s="190">
        <f t="shared" si="383"/>
        <v>0</v>
      </c>
      <c r="AM128" s="56" cm="1">
        <f t="array" ref="AM128">SUM(_xlfn._xlws.FILTER(AM$9:AM$123,$B$9:$B$123=$B128))</f>
        <v>0</v>
      </c>
      <c r="AN128" s="56" cm="1">
        <f t="array" ref="AN128">SUM(_xlfn._xlws.FILTER(AN$9:AN$123,$B$9:$B$123=$B128))</f>
        <v>0</v>
      </c>
      <c r="AO128" s="56" cm="1">
        <f t="array" ref="AO128">SUM(_xlfn._xlws.FILTER(AO$9:AO$123,$B$9:$B$123=$B128))</f>
        <v>0</v>
      </c>
      <c r="AP128" s="56">
        <f t="shared" si="384"/>
        <v>0</v>
      </c>
      <c r="AQ128" s="189" cm="1">
        <f t="array" ref="AQ128">SUM(_xlfn._xlws.FILTER(AQ$9:AQ$123,$B$9:$B$123=$B128))</f>
        <v>0</v>
      </c>
      <c r="AR128" s="190">
        <f t="shared" si="385"/>
        <v>0</v>
      </c>
      <c r="AS128" s="56" cm="1">
        <f t="array" ref="AS128">SUM(_xlfn._xlws.FILTER(AS$9:AS$123,$B$9:$B$123=$B128))</f>
        <v>0</v>
      </c>
      <c r="AT128" s="56" cm="1">
        <f t="array" ref="AT128">SUM(_xlfn._xlws.FILTER(AT$9:AT$123,$B$9:$B$123=$B128))</f>
        <v>0</v>
      </c>
      <c r="AU128" s="56" cm="1">
        <f t="array" ref="AU128">SUM(_xlfn._xlws.FILTER(AU$9:AU$123,$B$9:$B$123=$B128))</f>
        <v>0</v>
      </c>
      <c r="AV128" s="56">
        <f t="shared" si="386"/>
        <v>0</v>
      </c>
      <c r="AW128" s="189" cm="1">
        <f t="array" ref="AW128">SUM(_xlfn._xlws.FILTER(AW$9:AW$123,$B$9:$B$123=$B128))</f>
        <v>0</v>
      </c>
      <c r="AX128" s="190">
        <f t="shared" si="387"/>
        <v>0</v>
      </c>
      <c r="AY128" s="56" cm="1">
        <f t="array" ref="AY128">SUM(_xlfn._xlws.FILTER(AY$9:AY$123,$B$9:$B$123=$B128))</f>
        <v>0</v>
      </c>
      <c r="AZ128" s="56" cm="1">
        <f t="array" ref="AZ128">SUM(_xlfn._xlws.FILTER(AZ$9:AZ$123,$B$9:$B$123=$B128))</f>
        <v>0</v>
      </c>
      <c r="BA128" s="56" cm="1">
        <f t="array" ref="BA128">SUM(_xlfn._xlws.FILTER(BA$9:BA$123,$B$9:$B$123=$B128))</f>
        <v>0</v>
      </c>
      <c r="BB128" s="56">
        <f t="shared" si="388"/>
        <v>0</v>
      </c>
      <c r="BC128" s="189" cm="1">
        <f t="array" ref="BC128">SUM(_xlfn._xlws.FILTER(BC$9:BC$123,$B$9:$B$123=$B128))</f>
        <v>0</v>
      </c>
      <c r="BD128" s="190">
        <f t="shared" si="389"/>
        <v>0</v>
      </c>
      <c r="BE128" s="56" cm="1">
        <f t="array" ref="BE128">SUM(_xlfn._xlws.FILTER(BE$9:BE$123,$B$9:$B$123=$B128))</f>
        <v>0</v>
      </c>
      <c r="BF128" s="56" cm="1">
        <f t="array" ref="BF128">SUM(_xlfn._xlws.FILTER(BF$9:BF$123,$B$9:$B$123=$B128))</f>
        <v>0</v>
      </c>
      <c r="BG128" s="56" cm="1">
        <f t="array" ref="BG128">SUM(_xlfn._xlws.FILTER(BG$9:BG$123,$B$9:$B$123=$B128))</f>
        <v>0</v>
      </c>
      <c r="BH128" s="56">
        <f t="shared" si="390"/>
        <v>0</v>
      </c>
      <c r="BI128" s="189" cm="1">
        <f t="array" ref="BI128">SUM(_xlfn._xlws.FILTER(BI$9:BI$123,$B$9:$B$123=$B128))</f>
        <v>0</v>
      </c>
      <c r="BJ128" s="190">
        <f t="shared" si="391"/>
        <v>0</v>
      </c>
      <c r="BK128" s="56" cm="1">
        <f t="array" ref="BK128">SUM(_xlfn._xlws.FILTER(BK$9:BK$123,$B$9:$B$123=$B128))</f>
        <v>60</v>
      </c>
      <c r="BL128" s="56" cm="1">
        <f t="array" ref="BL128">SUM(_xlfn._xlws.FILTER(BL$9:BL$123,$B$9:$B$123=$B128))</f>
        <v>0</v>
      </c>
      <c r="BM128" s="56" cm="1">
        <f t="array" ref="BM128">SUM(_xlfn._xlws.FILTER(BM$9:BM$123,$B$9:$B$123=$B128))</f>
        <v>1780303</v>
      </c>
      <c r="BN128" s="56">
        <f t="shared" si="392"/>
        <v>29671.716666666667</v>
      </c>
      <c r="BO128" s="189" cm="1">
        <f t="array" ref="BO128">SUM(_xlfn._xlws.FILTER(BO$9:BO$123,$B$9:$B$123=$B128))</f>
        <v>7126.0599999999995</v>
      </c>
      <c r="BP128" s="190">
        <f t="shared" si="393"/>
        <v>118.76766666666666</v>
      </c>
    </row>
    <row r="129" spans="1:68" ht="18.600000000000001" outlineLevel="1" thickBot="1" x14ac:dyDescent="0.35">
      <c r="A129" s="152"/>
      <c r="B129" s="60" t="s">
        <v>102</v>
      </c>
      <c r="C129" s="66">
        <f>SUM(C124:C128)</f>
        <v>281071</v>
      </c>
      <c r="D129" s="61">
        <f>SUM(D124:D127)</f>
        <v>0</v>
      </c>
      <c r="E129" s="61">
        <f>SUM(E124:E127)</f>
        <v>636156193</v>
      </c>
      <c r="F129" s="159">
        <f>IFERROR(E129/(C129+D129),0)</f>
        <v>2263.3291694980985</v>
      </c>
      <c r="G129" s="191">
        <f>SUM(G124:G128)</f>
        <v>7686929.2800000003</v>
      </c>
      <c r="H129" s="191">
        <f>IFERROR(G129/(C129+D129),0)</f>
        <v>27.348710041235133</v>
      </c>
      <c r="I129" s="66">
        <f>SUM(I124:I128)</f>
        <v>120647</v>
      </c>
      <c r="J129" s="62">
        <v>1</v>
      </c>
      <c r="K129" s="159">
        <f>SUM(K124:K127)</f>
        <v>347341838</v>
      </c>
      <c r="L129" s="159">
        <f>IFERROR(K129/(I129+J129),0)</f>
        <v>2878.9688846893441</v>
      </c>
      <c r="M129" s="64">
        <f>SUM(M124:M127)</f>
        <v>3890177.7199999993</v>
      </c>
      <c r="N129" s="65">
        <f>IFERROR(M129/(I129+J129),0)</f>
        <v>32.244029905178692</v>
      </c>
      <c r="O129" s="66">
        <f>SUM(O124:O128)</f>
        <v>195864</v>
      </c>
      <c r="P129" s="62">
        <f>SUM(P124:P128)</f>
        <v>0</v>
      </c>
      <c r="Q129" s="62">
        <f>SUM(Q124:Q128)</f>
        <v>753417406</v>
      </c>
      <c r="R129" s="62">
        <f>Q129/(O129+P129)</f>
        <v>3846.6354511293553</v>
      </c>
      <c r="S129" s="194">
        <f>SUM(S124:S128)</f>
        <v>12098423.880000003</v>
      </c>
      <c r="T129" s="195">
        <f t="shared" ref="T129" si="397">S129/(O129+P129)</f>
        <v>61.769512927337352</v>
      </c>
      <c r="U129" s="66">
        <f>SUM(U124:U127)</f>
        <v>1221</v>
      </c>
      <c r="V129" s="62">
        <f>SUM(V124:V127)</f>
        <v>0</v>
      </c>
      <c r="W129" s="159">
        <f>SUM(W124:W127)</f>
        <v>128391623</v>
      </c>
      <c r="X129" s="159">
        <f>IFERROR(W129/(U129+V129),0)</f>
        <v>105152.84438984439</v>
      </c>
      <c r="Y129" s="191">
        <f>SUM(Y124:Y127)</f>
        <v>397812.34</v>
      </c>
      <c r="Z129" s="195">
        <f>IFERROR(Y129/(U129+V129),0)</f>
        <v>325.80863226863227</v>
      </c>
      <c r="AA129" s="66">
        <f>SUM(AA124:AA127)</f>
        <v>2542</v>
      </c>
      <c r="AB129" s="62">
        <f>SUM(AB124:AB127)</f>
        <v>0</v>
      </c>
      <c r="AC129" s="159">
        <f>SUM(AC124:AC127)</f>
        <v>97380939</v>
      </c>
      <c r="AD129" s="159">
        <f>IFERROR(AC129/(AA129+AB129),0)</f>
        <v>38308.787962234463</v>
      </c>
      <c r="AE129" s="191">
        <f>SUM(AE124:AE127)</f>
        <v>284392.01</v>
      </c>
      <c r="AF129" s="195">
        <f>IFERROR(AE129/(AA129+AB129),0)</f>
        <v>111.87726593233674</v>
      </c>
      <c r="AG129" s="66">
        <f>SUM(AG124:AG127)</f>
        <v>1100</v>
      </c>
      <c r="AH129" s="62">
        <f>SUM(AH124:AH127)</f>
        <v>0</v>
      </c>
      <c r="AI129" s="159">
        <f>SUM(AI124:AI127)</f>
        <v>67899881</v>
      </c>
      <c r="AJ129" s="159">
        <f>IFERROR(AI129/(AG129+AH129),0)</f>
        <v>61727.164545454543</v>
      </c>
      <c r="AK129" s="191">
        <f>SUM(AK124:AK127)</f>
        <v>224510.32</v>
      </c>
      <c r="AL129" s="195">
        <f>IFERROR(AK129/(AG129+AH129),0)</f>
        <v>204.10029090909092</v>
      </c>
      <c r="AM129" s="66">
        <f>SUM(AM124:AM127)</f>
        <v>0</v>
      </c>
      <c r="AN129" s="62">
        <f>SUM(AN124:AN127)</f>
        <v>0</v>
      </c>
      <c r="AO129" s="159">
        <f>SUM(AO124:AO127)</f>
        <v>0</v>
      </c>
      <c r="AP129" s="159">
        <f>IFERROR(AO129/(AM129+AN129),0)</f>
        <v>0</v>
      </c>
      <c r="AQ129" s="191">
        <f>SUM(AQ124:AQ127)</f>
        <v>0</v>
      </c>
      <c r="AR129" s="195">
        <f t="shared" si="385"/>
        <v>0</v>
      </c>
      <c r="AS129" s="66">
        <f>SUM(AS124:AS127)</f>
        <v>0</v>
      </c>
      <c r="AT129" s="62">
        <f>SUM(AT124:AT127)</f>
        <v>0</v>
      </c>
      <c r="AU129" s="159">
        <f>SUM(AU124:AU127)</f>
        <v>0</v>
      </c>
      <c r="AV129" s="159">
        <f>IFERROR(AU129/(AS129+AT129),0)</f>
        <v>0</v>
      </c>
      <c r="AW129" s="191">
        <f>SUM(AW124:AW127)</f>
        <v>0</v>
      </c>
      <c r="AX129" s="195">
        <f>IFERROR(AW129/(AS129+AT129),0)</f>
        <v>0</v>
      </c>
      <c r="AY129" s="66">
        <f>SUM(AY124:AY127)</f>
        <v>0</v>
      </c>
      <c r="AZ129" s="62">
        <f>SUM(AZ124:AZ127)</f>
        <v>0</v>
      </c>
      <c r="BA129" s="159">
        <f>SUM(BA124:BA127)</f>
        <v>0</v>
      </c>
      <c r="BB129" s="159">
        <f>IFERROR(BA129/(AY129+AZ129),0)</f>
        <v>0</v>
      </c>
      <c r="BC129" s="191">
        <f>SUM(BC124:BC127)</f>
        <v>0</v>
      </c>
      <c r="BD129" s="195">
        <f>IFERROR(BC129/(AY129+AZ129),0)</f>
        <v>0</v>
      </c>
      <c r="BE129" s="66">
        <f>SUM(BE124:BE127)</f>
        <v>1</v>
      </c>
      <c r="BF129" s="62">
        <f>SUM(BF124:BF127)</f>
        <v>0</v>
      </c>
      <c r="BG129" s="159">
        <f>SUM(BG124:BG127)</f>
        <v>4330551</v>
      </c>
      <c r="BH129" s="159">
        <f>IFERROR(BG129/(BE129+BF129),0)</f>
        <v>4330551</v>
      </c>
      <c r="BI129" s="191">
        <f>SUM(BI124:BI127)</f>
        <v>16654.2</v>
      </c>
      <c r="BJ129" s="195">
        <f>IFERROR(BI129/(BE129+BF129),0)</f>
        <v>16654.2</v>
      </c>
      <c r="BK129" s="66">
        <f>SUM(BK124:BK127)</f>
        <v>599679</v>
      </c>
      <c r="BL129" s="62">
        <f>SUM(BL124:BL127)</f>
        <v>2</v>
      </c>
      <c r="BM129" s="159">
        <f>SUM(BM124:BM127)</f>
        <v>2021940820</v>
      </c>
      <c r="BN129" s="159">
        <f>IFERROR(BM129/(BK129+BL129),0)</f>
        <v>3371.6939839681431</v>
      </c>
      <c r="BO129" s="191">
        <f>SUM(BO124:BO127)</f>
        <v>24459932.369999997</v>
      </c>
      <c r="BP129" s="195">
        <f>IFERROR(BO129/(BK129+BL129),0)</f>
        <v>40.788239697439131</v>
      </c>
    </row>
    <row r="130" spans="1:68" x14ac:dyDescent="0.3">
      <c r="R130" s="34"/>
    </row>
    <row r="132" spans="1:68" x14ac:dyDescent="0.3">
      <c r="B132" s="72" t="s">
        <v>54</v>
      </c>
      <c r="M132" s="34"/>
    </row>
    <row r="133" spans="1:68" s="6" customFormat="1" x14ac:dyDescent="0.3">
      <c r="C133" s="17"/>
      <c r="E133" s="5"/>
      <c r="F133" s="5"/>
      <c r="G133" s="186"/>
      <c r="H133" s="186"/>
      <c r="K133" s="5"/>
      <c r="L133" s="32"/>
      <c r="M133" s="5"/>
      <c r="N133" s="34"/>
      <c r="O133" s="5"/>
      <c r="P133" s="5"/>
      <c r="Q133" s="5"/>
      <c r="R133" s="5"/>
      <c r="S133" s="186"/>
      <c r="T133" s="186"/>
      <c r="U133" s="5"/>
      <c r="V133" s="5"/>
      <c r="W133" s="5"/>
      <c r="X133" s="5"/>
      <c r="Y133" s="186"/>
      <c r="Z133" s="186"/>
      <c r="AA133" s="5"/>
      <c r="AB133" s="5"/>
      <c r="AC133" s="5"/>
      <c r="AD133" s="5"/>
      <c r="AE133" s="186"/>
      <c r="AF133" s="186"/>
      <c r="AG133" s="5"/>
      <c r="AH133" s="5"/>
      <c r="AI133" s="5"/>
      <c r="AJ133" s="5"/>
      <c r="AK133" s="186"/>
      <c r="AL133" s="186"/>
      <c r="AM133" s="5"/>
      <c r="AN133" s="5"/>
      <c r="AO133" s="5"/>
      <c r="AP133" s="5"/>
      <c r="AQ133" s="186"/>
      <c r="AR133" s="186"/>
      <c r="AS133" s="5"/>
      <c r="AT133" s="5"/>
      <c r="AU133" s="5"/>
      <c r="AV133" s="5"/>
      <c r="AW133" s="186"/>
      <c r="AX133" s="186"/>
      <c r="AY133" s="5"/>
      <c r="AZ133" s="5"/>
      <c r="BA133" s="5"/>
      <c r="BB133" s="5"/>
      <c r="BC133" s="186"/>
      <c r="BD133" s="186"/>
      <c r="BE133" s="5"/>
      <c r="BF133" s="5"/>
      <c r="BG133" s="5"/>
      <c r="BH133" s="5"/>
      <c r="BI133" s="186"/>
      <c r="BJ133" s="186"/>
      <c r="BK133" s="5"/>
      <c r="BL133" s="5"/>
      <c r="BM133" s="198"/>
      <c r="BN133" s="198"/>
      <c r="BO133" s="186"/>
      <c r="BP133" s="186"/>
    </row>
    <row r="136" spans="1:68" x14ac:dyDescent="0.3">
      <c r="D136" s="17"/>
    </row>
  </sheetData>
  <mergeCells count="49">
    <mergeCell ref="BE7:BF7"/>
    <mergeCell ref="BK7:BL7"/>
    <mergeCell ref="C7:D7"/>
    <mergeCell ref="I7:J7"/>
    <mergeCell ref="O7:P7"/>
    <mergeCell ref="U7:V7"/>
    <mergeCell ref="AA7:AB7"/>
    <mergeCell ref="AG7:AH7"/>
    <mergeCell ref="AG6:AH6"/>
    <mergeCell ref="AM6:AN6"/>
    <mergeCell ref="AS6:AT6"/>
    <mergeCell ref="AY6:AZ6"/>
    <mergeCell ref="AM7:AN7"/>
    <mergeCell ref="AS7:AT7"/>
    <mergeCell ref="AY7:AZ7"/>
    <mergeCell ref="BE6:BF6"/>
    <mergeCell ref="BK6:BL6"/>
    <mergeCell ref="AM5:AN5"/>
    <mergeCell ref="AS5:AT5"/>
    <mergeCell ref="AY5:AZ5"/>
    <mergeCell ref="BE5:BF5"/>
    <mergeCell ref="BK5:BL5"/>
    <mergeCell ref="C6:D6"/>
    <mergeCell ref="I6:J6"/>
    <mergeCell ref="O6:P6"/>
    <mergeCell ref="U6:V6"/>
    <mergeCell ref="AA6:AB6"/>
    <mergeCell ref="BE4:BJ4"/>
    <mergeCell ref="BK4:BP4"/>
    <mergeCell ref="A5:A8"/>
    <mergeCell ref="B5:B8"/>
    <mergeCell ref="C5:D5"/>
    <mergeCell ref="I5:J5"/>
    <mergeCell ref="O5:P5"/>
    <mergeCell ref="U5:V5"/>
    <mergeCell ref="AA5:AB5"/>
    <mergeCell ref="AG5:AH5"/>
    <mergeCell ref="U4:Z4"/>
    <mergeCell ref="AA4:AF4"/>
    <mergeCell ref="AG4:AL4"/>
    <mergeCell ref="AM4:AR4"/>
    <mergeCell ref="AS4:AX4"/>
    <mergeCell ref="AY4:BD4"/>
    <mergeCell ref="O4:T4"/>
    <mergeCell ref="A2:K2"/>
    <mergeCell ref="A3:B3"/>
    <mergeCell ref="A4:B4"/>
    <mergeCell ref="C4:H4"/>
    <mergeCell ref="I4:N4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2CC78-B509-478C-8B52-199B7B9DB3F2}">
  <sheetPr>
    <pageSetUpPr fitToPage="1"/>
  </sheetPr>
  <dimension ref="A1:BP136"/>
  <sheetViews>
    <sheetView zoomScale="55" zoomScaleNormal="55" workbookViewId="0">
      <pane xSplit="2" ySplit="8" topLeftCell="C9" activePane="bottomRight" state="frozen"/>
      <selection activeCell="A126" sqref="A126"/>
      <selection pane="topRight" activeCell="A126" sqref="A126"/>
      <selection pane="bottomLeft" activeCell="A126" sqref="A126"/>
      <selection pane="bottomRight" activeCell="A126" sqref="A126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20.88671875" style="6" customWidth="1"/>
    <col min="4" max="4" width="19.6640625" style="6" customWidth="1"/>
    <col min="5" max="5" width="19.33203125" style="198" customWidth="1"/>
    <col min="6" max="6" width="16.109375" style="198" hidden="1" customWidth="1"/>
    <col min="7" max="7" width="18.6640625" style="186" hidden="1" customWidth="1"/>
    <col min="8" max="8" width="17.44140625" style="186" hidden="1" customWidth="1"/>
    <col min="9" max="10" width="22.5546875" style="6" customWidth="1"/>
    <col min="11" max="11" width="20" style="198" customWidth="1"/>
    <col min="12" max="12" width="16.44140625" style="198" hidden="1" customWidth="1"/>
    <col min="13" max="13" width="19.109375" style="186" hidden="1" customWidth="1"/>
    <col min="14" max="14" width="19.33203125" style="186" hidden="1" customWidth="1"/>
    <col min="15" max="16" width="20.33203125" style="5" bestFit="1" customWidth="1"/>
    <col min="17" max="17" width="16.6640625" style="198" customWidth="1"/>
    <col min="18" max="18" width="14.33203125" style="198" hidden="1" customWidth="1"/>
    <col min="19" max="19" width="18.6640625" style="186" hidden="1" customWidth="1"/>
    <col min="20" max="20" width="17.5546875" style="186" hidden="1" customWidth="1"/>
    <col min="21" max="22" width="20.33203125" style="5" bestFit="1" customWidth="1"/>
    <col min="23" max="23" width="20.33203125" style="198" bestFit="1" customWidth="1"/>
    <col min="24" max="24" width="16" style="198" hidden="1" customWidth="1"/>
    <col min="25" max="25" width="17.33203125" style="186" hidden="1" customWidth="1"/>
    <col min="26" max="26" width="15.6640625" style="186" hidden="1" customWidth="1"/>
    <col min="27" max="28" width="20.33203125" style="5" bestFit="1" customWidth="1"/>
    <col min="29" max="29" width="20.33203125" style="198" bestFit="1" customWidth="1"/>
    <col min="30" max="30" width="14.33203125" style="198" hidden="1" customWidth="1"/>
    <col min="31" max="31" width="17.33203125" style="186" hidden="1" customWidth="1"/>
    <col min="32" max="32" width="15.6640625" style="186" hidden="1" customWidth="1"/>
    <col min="33" max="34" width="20.33203125" style="5" bestFit="1" customWidth="1"/>
    <col min="35" max="35" width="18.88671875" style="198" bestFit="1" customWidth="1"/>
    <col min="36" max="36" width="14.33203125" style="198" hidden="1" customWidth="1"/>
    <col min="37" max="37" width="17.33203125" style="186" hidden="1" customWidth="1"/>
    <col min="38" max="38" width="15.6640625" style="186" hidden="1" customWidth="1"/>
    <col min="39" max="40" width="20.33203125" style="5" bestFit="1" customWidth="1"/>
    <col min="41" max="41" width="16.6640625" style="198" customWidth="1"/>
    <col min="42" max="42" width="14.33203125" style="198" hidden="1" customWidth="1"/>
    <col min="43" max="43" width="17.33203125" style="186" hidden="1" customWidth="1"/>
    <col min="44" max="44" width="15.6640625" style="186" hidden="1" customWidth="1"/>
    <col min="45" max="46" width="20.33203125" style="5" bestFit="1" customWidth="1"/>
    <col min="47" max="47" width="16.6640625" style="198" customWidth="1"/>
    <col min="48" max="48" width="14.33203125" style="198" hidden="1" customWidth="1"/>
    <col min="49" max="49" width="17.33203125" style="186" hidden="1" customWidth="1"/>
    <col min="50" max="50" width="15.6640625" style="186" hidden="1" customWidth="1"/>
    <col min="51" max="52" width="20.33203125" style="5" bestFit="1" customWidth="1"/>
    <col min="53" max="53" width="16.6640625" style="198" customWidth="1"/>
    <col min="54" max="54" width="14.33203125" style="198" hidden="1" customWidth="1"/>
    <col min="55" max="55" width="17.33203125" style="186" hidden="1" customWidth="1"/>
    <col min="56" max="56" width="15.6640625" style="186" hidden="1" customWidth="1"/>
    <col min="57" max="58" width="20.33203125" style="5" bestFit="1" customWidth="1"/>
    <col min="59" max="59" width="16.6640625" style="198" customWidth="1"/>
    <col min="60" max="60" width="16.109375" style="198" hidden="1" customWidth="1"/>
    <col min="61" max="61" width="17.33203125" style="186" hidden="1" customWidth="1"/>
    <col min="62" max="62" width="15.6640625" style="186" hidden="1" customWidth="1"/>
    <col min="63" max="64" width="20.33203125" style="5" bestFit="1" customWidth="1"/>
    <col min="65" max="65" width="22.6640625" style="198" bestFit="1" customWidth="1"/>
    <col min="66" max="66" width="14.33203125" style="198" hidden="1" customWidth="1"/>
    <col min="67" max="67" width="17.33203125" style="186" hidden="1" customWidth="1"/>
    <col min="68" max="68" width="15.6640625" style="186" hidden="1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44.25" customHeight="1" thickBot="1" x14ac:dyDescent="0.35">
      <c r="A1" s="1" t="s">
        <v>103</v>
      </c>
      <c r="B1" s="2"/>
      <c r="C1" s="3"/>
      <c r="D1" s="3"/>
      <c r="E1" s="197"/>
      <c r="F1" s="197"/>
      <c r="G1" s="171"/>
      <c r="H1" s="171"/>
      <c r="I1" s="3"/>
      <c r="J1" s="3"/>
      <c r="K1" s="197"/>
      <c r="L1" s="197"/>
      <c r="M1" s="171"/>
      <c r="N1" s="171"/>
      <c r="Q1" s="197"/>
      <c r="R1" s="197"/>
      <c r="S1" s="171"/>
      <c r="T1" s="171"/>
      <c r="W1" s="197"/>
      <c r="X1" s="197"/>
      <c r="Y1" s="171"/>
      <c r="Z1" s="171"/>
      <c r="AC1" s="197"/>
      <c r="AD1" s="197"/>
      <c r="AE1" s="171"/>
      <c r="AF1" s="171"/>
      <c r="AI1" s="197"/>
      <c r="AJ1" s="197"/>
      <c r="AK1" s="171"/>
      <c r="AL1" s="171"/>
      <c r="AO1" s="197"/>
      <c r="AP1" s="197"/>
      <c r="AQ1" s="171"/>
      <c r="AR1" s="171"/>
      <c r="AU1" s="197"/>
      <c r="AV1" s="197"/>
      <c r="AW1" s="171"/>
      <c r="AX1" s="171"/>
      <c r="BA1" s="197"/>
      <c r="BB1" s="197"/>
      <c r="BC1" s="171"/>
      <c r="BD1" s="171"/>
      <c r="BG1" s="197"/>
      <c r="BH1" s="197"/>
      <c r="BI1" s="171"/>
      <c r="BJ1" s="171"/>
      <c r="BM1" s="197"/>
      <c r="BN1" s="197"/>
      <c r="BO1" s="171"/>
      <c r="BP1" s="171"/>
    </row>
    <row r="2" spans="1:68" ht="60" customHeight="1" thickBot="1" x14ac:dyDescent="0.35">
      <c r="A2" s="275" t="s">
        <v>1</v>
      </c>
      <c r="B2" s="276"/>
      <c r="C2" s="277"/>
      <c r="D2" s="277"/>
      <c r="E2" s="277"/>
      <c r="F2" s="277"/>
      <c r="G2" s="277"/>
      <c r="H2" s="277"/>
      <c r="I2" s="277"/>
      <c r="J2" s="277"/>
      <c r="K2" s="278"/>
      <c r="L2" s="203"/>
    </row>
    <row r="3" spans="1:68" ht="22.5" customHeight="1" thickBot="1" x14ac:dyDescent="0.35">
      <c r="A3" s="255" t="s">
        <v>55</v>
      </c>
      <c r="B3" s="256"/>
      <c r="C3" s="143"/>
      <c r="D3" s="143"/>
      <c r="E3" s="202"/>
      <c r="F3" s="202"/>
      <c r="G3" s="172"/>
      <c r="H3" s="172"/>
      <c r="I3" s="143"/>
      <c r="J3" s="143"/>
      <c r="K3" s="204"/>
    </row>
    <row r="4" spans="1:68" ht="18" customHeight="1" thickBot="1" x14ac:dyDescent="0.35">
      <c r="A4" s="257" t="s">
        <v>3</v>
      </c>
      <c r="B4" s="258"/>
      <c r="C4" s="249" t="s">
        <v>4</v>
      </c>
      <c r="D4" s="249"/>
      <c r="E4" s="249"/>
      <c r="F4" s="249"/>
      <c r="G4" s="249"/>
      <c r="H4" s="250"/>
      <c r="I4" s="248" t="s">
        <v>5</v>
      </c>
      <c r="J4" s="249"/>
      <c r="K4" s="249"/>
      <c r="L4" s="249"/>
      <c r="M4" s="249"/>
      <c r="N4" s="250"/>
      <c r="O4" s="248" t="s">
        <v>6</v>
      </c>
      <c r="P4" s="249"/>
      <c r="Q4" s="249"/>
      <c r="R4" s="249"/>
      <c r="S4" s="249"/>
      <c r="T4" s="250"/>
      <c r="U4" s="248" t="s">
        <v>7</v>
      </c>
      <c r="V4" s="249"/>
      <c r="W4" s="249"/>
      <c r="X4" s="249"/>
      <c r="Y4" s="249"/>
      <c r="Z4" s="250"/>
      <c r="AA4" s="248" t="s">
        <v>8</v>
      </c>
      <c r="AB4" s="249"/>
      <c r="AC4" s="266"/>
      <c r="AD4" s="249"/>
      <c r="AE4" s="249"/>
      <c r="AF4" s="250"/>
      <c r="AG4" s="248" t="s">
        <v>9</v>
      </c>
      <c r="AH4" s="249"/>
      <c r="AI4" s="249"/>
      <c r="AJ4" s="249"/>
      <c r="AK4" s="249"/>
      <c r="AL4" s="250"/>
      <c r="AM4" s="248" t="s">
        <v>10</v>
      </c>
      <c r="AN4" s="249"/>
      <c r="AO4" s="249"/>
      <c r="AP4" s="249"/>
      <c r="AQ4" s="249"/>
      <c r="AR4" s="250"/>
      <c r="AS4" s="248" t="s">
        <v>11</v>
      </c>
      <c r="AT4" s="249"/>
      <c r="AU4" s="249"/>
      <c r="AV4" s="249"/>
      <c r="AW4" s="249"/>
      <c r="AX4" s="250"/>
      <c r="AY4" s="248" t="s">
        <v>12</v>
      </c>
      <c r="AZ4" s="249"/>
      <c r="BA4" s="249"/>
      <c r="BB4" s="249"/>
      <c r="BC4" s="249"/>
      <c r="BD4" s="250"/>
      <c r="BE4" s="248" t="s">
        <v>13</v>
      </c>
      <c r="BF4" s="249"/>
      <c r="BG4" s="249"/>
      <c r="BH4" s="249"/>
      <c r="BI4" s="249"/>
      <c r="BJ4" s="250"/>
      <c r="BK4" s="248" t="s">
        <v>152</v>
      </c>
      <c r="BL4" s="249"/>
      <c r="BM4" s="249"/>
      <c r="BN4" s="249"/>
      <c r="BO4" s="249"/>
      <c r="BP4" s="250"/>
    </row>
    <row r="5" spans="1:68" ht="18.75" hidden="1" customHeight="1" x14ac:dyDescent="0.3">
      <c r="A5" s="259" t="s">
        <v>15</v>
      </c>
      <c r="B5" s="262" t="s">
        <v>16</v>
      </c>
      <c r="C5" s="264" t="s">
        <v>17</v>
      </c>
      <c r="D5" s="264"/>
      <c r="E5" s="25">
        <f>E6+E7</f>
        <v>1743.6453800000002</v>
      </c>
      <c r="F5" s="20"/>
      <c r="G5" s="20"/>
      <c r="H5" s="21"/>
      <c r="I5" s="265" t="s">
        <v>17</v>
      </c>
      <c r="J5" s="264"/>
      <c r="K5" s="25">
        <f>K6+K7</f>
        <v>1351.0140200000001</v>
      </c>
      <c r="L5" s="38"/>
      <c r="M5" s="20"/>
      <c r="N5" s="35"/>
      <c r="O5" s="265" t="s">
        <v>17</v>
      </c>
      <c r="P5" s="264"/>
      <c r="Q5" s="25">
        <f>Q6+Q7</f>
        <v>4122</v>
      </c>
      <c r="R5" s="38"/>
      <c r="S5" s="20"/>
      <c r="T5" s="35"/>
      <c r="U5" s="265" t="s">
        <v>17</v>
      </c>
      <c r="V5" s="264"/>
      <c r="W5" s="25">
        <f>W6+W7</f>
        <v>0</v>
      </c>
      <c r="X5" s="38"/>
      <c r="Y5" s="20"/>
      <c r="Z5" s="35"/>
      <c r="AA5" s="265" t="s">
        <v>17</v>
      </c>
      <c r="AB5" s="264"/>
      <c r="AC5" s="163">
        <f>AC6+AC7</f>
        <v>0</v>
      </c>
      <c r="AD5" s="38"/>
      <c r="AE5" s="20"/>
      <c r="AF5" s="35"/>
      <c r="AG5" s="265" t="s">
        <v>17</v>
      </c>
      <c r="AH5" s="264"/>
      <c r="AI5" s="25">
        <f>AI6+AI7</f>
        <v>0</v>
      </c>
      <c r="AJ5" s="38"/>
      <c r="AK5" s="20"/>
      <c r="AL5" s="35"/>
      <c r="AM5" s="265" t="s">
        <v>17</v>
      </c>
      <c r="AN5" s="264"/>
      <c r="AO5" s="25">
        <f>AO6+AO7</f>
        <v>0</v>
      </c>
      <c r="AP5" s="38"/>
      <c r="AQ5" s="20"/>
      <c r="AR5" s="35"/>
      <c r="AS5" s="265" t="s">
        <v>17</v>
      </c>
      <c r="AT5" s="264"/>
      <c r="AU5" s="25">
        <f>AU6+AU7</f>
        <v>0</v>
      </c>
      <c r="AV5" s="38"/>
      <c r="AW5" s="20"/>
      <c r="AX5" s="35"/>
      <c r="AY5" s="265" t="s">
        <v>17</v>
      </c>
      <c r="AZ5" s="264"/>
      <c r="BA5" s="25">
        <f>BA6+BA7</f>
        <v>0</v>
      </c>
      <c r="BB5" s="38"/>
      <c r="BC5" s="20"/>
      <c r="BD5" s="35"/>
      <c r="BE5" s="265" t="s">
        <v>17</v>
      </c>
      <c r="BF5" s="264"/>
      <c r="BG5" s="25">
        <f>BG6+BG7</f>
        <v>6.8680000000000003</v>
      </c>
      <c r="BH5" s="38"/>
      <c r="BI5" s="20"/>
      <c r="BJ5" s="35"/>
      <c r="BK5" s="265" t="s">
        <v>17</v>
      </c>
      <c r="BL5" s="264"/>
      <c r="BM5" s="25">
        <f>BM6+BM7</f>
        <v>0</v>
      </c>
      <c r="BN5" s="38"/>
      <c r="BO5" s="20"/>
      <c r="BP5" s="35"/>
    </row>
    <row r="6" spans="1:68" ht="12" hidden="1" customHeight="1" x14ac:dyDescent="0.3">
      <c r="A6" s="260"/>
      <c r="B6" s="263"/>
      <c r="C6" s="267" t="s">
        <v>18</v>
      </c>
      <c r="D6" s="268"/>
      <c r="E6" s="22">
        <v>192.21903</v>
      </c>
      <c r="F6" s="22"/>
      <c r="G6" s="22"/>
      <c r="H6" s="23"/>
      <c r="I6" s="269" t="s">
        <v>18</v>
      </c>
      <c r="J6" s="268"/>
      <c r="K6" s="22">
        <v>125.15062</v>
      </c>
      <c r="L6" s="22"/>
      <c r="M6" s="22"/>
      <c r="N6" s="36"/>
      <c r="O6" s="269" t="s">
        <v>18</v>
      </c>
      <c r="P6" s="268"/>
      <c r="Q6" s="22">
        <v>345</v>
      </c>
      <c r="R6" s="22"/>
      <c r="S6" s="22"/>
      <c r="T6" s="36"/>
      <c r="U6" s="269" t="s">
        <v>18</v>
      </c>
      <c r="V6" s="268"/>
      <c r="W6" s="166"/>
      <c r="X6" s="22"/>
      <c r="Y6" s="22"/>
      <c r="Z6" s="36"/>
      <c r="AA6" s="269" t="s">
        <v>18</v>
      </c>
      <c r="AB6" s="268"/>
      <c r="AC6" s="166"/>
      <c r="AD6" s="22"/>
      <c r="AE6" s="22"/>
      <c r="AF6" s="36"/>
      <c r="AG6" s="269" t="s">
        <v>18</v>
      </c>
      <c r="AH6" s="268"/>
      <c r="AI6" s="166"/>
      <c r="AJ6" s="22"/>
      <c r="AK6" s="22"/>
      <c r="AL6" s="36"/>
      <c r="AM6" s="269" t="s">
        <v>18</v>
      </c>
      <c r="AN6" s="268"/>
      <c r="AO6" s="22">
        <v>0</v>
      </c>
      <c r="AP6" s="22"/>
      <c r="AQ6" s="22"/>
      <c r="AR6" s="36"/>
      <c r="AS6" s="269" t="s">
        <v>18</v>
      </c>
      <c r="AT6" s="268"/>
      <c r="AU6" s="22">
        <v>0</v>
      </c>
      <c r="AV6" s="22"/>
      <c r="AW6" s="22"/>
      <c r="AX6" s="36"/>
      <c r="AY6" s="269" t="s">
        <v>18</v>
      </c>
      <c r="AZ6" s="268"/>
      <c r="BA6" s="22">
        <v>0</v>
      </c>
      <c r="BB6" s="22"/>
      <c r="BC6" s="22"/>
      <c r="BD6" s="36"/>
      <c r="BE6" s="269" t="s">
        <v>18</v>
      </c>
      <c r="BF6" s="268"/>
      <c r="BG6" s="166">
        <v>6.8680000000000003</v>
      </c>
      <c r="BH6" s="22"/>
      <c r="BI6" s="22"/>
      <c r="BJ6" s="36"/>
      <c r="BK6" s="269" t="s">
        <v>18</v>
      </c>
      <c r="BL6" s="268"/>
      <c r="BM6" s="22">
        <v>0</v>
      </c>
      <c r="BN6" s="22"/>
      <c r="BO6" s="22"/>
      <c r="BP6" s="36"/>
    </row>
    <row r="7" spans="1:68" ht="15.75" hidden="1" customHeight="1" thickBot="1" x14ac:dyDescent="0.35">
      <c r="A7" s="260"/>
      <c r="B7" s="263"/>
      <c r="C7" s="272" t="s">
        <v>19</v>
      </c>
      <c r="D7" s="271"/>
      <c r="E7" s="25">
        <v>1551.4263500000002</v>
      </c>
      <c r="F7" s="25"/>
      <c r="G7" s="25"/>
      <c r="H7" s="47"/>
      <c r="I7" s="270" t="s">
        <v>19</v>
      </c>
      <c r="J7" s="271"/>
      <c r="K7" s="25">
        <v>1225.8634</v>
      </c>
      <c r="L7" s="25"/>
      <c r="M7" s="25"/>
      <c r="N7" s="48"/>
      <c r="O7" s="270" t="s">
        <v>19</v>
      </c>
      <c r="P7" s="271"/>
      <c r="Q7" s="25">
        <v>3777</v>
      </c>
      <c r="R7" s="25"/>
      <c r="S7" s="25"/>
      <c r="T7" s="48"/>
      <c r="U7" s="270" t="s">
        <v>19</v>
      </c>
      <c r="V7" s="271"/>
      <c r="W7" s="162"/>
      <c r="X7" s="25"/>
      <c r="Y7" s="25"/>
      <c r="Z7" s="48"/>
      <c r="AA7" s="270" t="s">
        <v>19</v>
      </c>
      <c r="AB7" s="271"/>
      <c r="AC7" s="162"/>
      <c r="AD7" s="25"/>
      <c r="AE7" s="25"/>
      <c r="AF7" s="48"/>
      <c r="AG7" s="270" t="s">
        <v>19</v>
      </c>
      <c r="AH7" s="271"/>
      <c r="AI7" s="162"/>
      <c r="AJ7" s="25"/>
      <c r="AK7" s="25"/>
      <c r="AL7" s="48"/>
      <c r="AM7" s="270" t="s">
        <v>19</v>
      </c>
      <c r="AN7" s="271"/>
      <c r="AO7" s="25">
        <v>0</v>
      </c>
      <c r="AP7" s="25"/>
      <c r="AQ7" s="25"/>
      <c r="AR7" s="48"/>
      <c r="AS7" s="270" t="s">
        <v>19</v>
      </c>
      <c r="AT7" s="271"/>
      <c r="AU7" s="25">
        <v>0</v>
      </c>
      <c r="AV7" s="25"/>
      <c r="AW7" s="25"/>
      <c r="AX7" s="48"/>
      <c r="AY7" s="270" t="s">
        <v>19</v>
      </c>
      <c r="AZ7" s="271"/>
      <c r="BA7" s="25">
        <v>0</v>
      </c>
      <c r="BB7" s="25"/>
      <c r="BC7" s="25"/>
      <c r="BD7" s="48"/>
      <c r="BE7" s="270" t="s">
        <v>19</v>
      </c>
      <c r="BF7" s="271"/>
      <c r="BG7" s="162">
        <v>0</v>
      </c>
      <c r="BH7" s="25"/>
      <c r="BI7" s="25"/>
      <c r="BJ7" s="48"/>
      <c r="BK7" s="270" t="s">
        <v>19</v>
      </c>
      <c r="BL7" s="271"/>
      <c r="BM7" s="25">
        <v>0</v>
      </c>
      <c r="BN7" s="25"/>
      <c r="BO7" s="25"/>
      <c r="BP7" s="48"/>
    </row>
    <row r="8" spans="1:68" s="7" customFormat="1" ht="87" thickBot="1" x14ac:dyDescent="0.35">
      <c r="A8" s="261"/>
      <c r="B8" s="263"/>
      <c r="C8" s="76" t="s">
        <v>20</v>
      </c>
      <c r="D8" s="77" t="s">
        <v>21</v>
      </c>
      <c r="E8" s="169" t="s">
        <v>22</v>
      </c>
      <c r="F8" s="229" t="s">
        <v>23</v>
      </c>
      <c r="G8" s="79" t="s">
        <v>24</v>
      </c>
      <c r="H8" s="80" t="s">
        <v>25</v>
      </c>
      <c r="I8" s="76" t="s">
        <v>20</v>
      </c>
      <c r="J8" s="77" t="s">
        <v>21</v>
      </c>
      <c r="K8" s="169" t="s">
        <v>22</v>
      </c>
      <c r="L8" s="78" t="s">
        <v>23</v>
      </c>
      <c r="M8" s="79" t="s">
        <v>24</v>
      </c>
      <c r="N8" s="80" t="s">
        <v>25</v>
      </c>
      <c r="O8" s="76" t="s">
        <v>20</v>
      </c>
      <c r="P8" s="77" t="s">
        <v>21</v>
      </c>
      <c r="Q8" s="169" t="s">
        <v>22</v>
      </c>
      <c r="R8" s="78" t="s">
        <v>23</v>
      </c>
      <c r="S8" s="79" t="s">
        <v>24</v>
      </c>
      <c r="T8" s="80" t="s">
        <v>25</v>
      </c>
      <c r="U8" s="76" t="s">
        <v>20</v>
      </c>
      <c r="V8" s="77" t="s">
        <v>21</v>
      </c>
      <c r="W8" s="169" t="s">
        <v>22</v>
      </c>
      <c r="X8" s="78" t="s">
        <v>23</v>
      </c>
      <c r="Y8" s="79" t="s">
        <v>24</v>
      </c>
      <c r="Z8" s="80" t="s">
        <v>25</v>
      </c>
      <c r="AA8" s="76" t="s">
        <v>20</v>
      </c>
      <c r="AB8" s="77" t="s">
        <v>21</v>
      </c>
      <c r="AC8" s="169" t="s">
        <v>22</v>
      </c>
      <c r="AD8" s="78" t="s">
        <v>23</v>
      </c>
      <c r="AE8" s="79" t="s">
        <v>24</v>
      </c>
      <c r="AF8" s="80" t="s">
        <v>25</v>
      </c>
      <c r="AG8" s="76" t="s">
        <v>20</v>
      </c>
      <c r="AH8" s="77" t="s">
        <v>21</v>
      </c>
      <c r="AI8" s="169" t="s">
        <v>22</v>
      </c>
      <c r="AJ8" s="78" t="s">
        <v>23</v>
      </c>
      <c r="AK8" s="79" t="s">
        <v>24</v>
      </c>
      <c r="AL8" s="80" t="s">
        <v>25</v>
      </c>
      <c r="AM8" s="76" t="s">
        <v>20</v>
      </c>
      <c r="AN8" s="77" t="s">
        <v>21</v>
      </c>
      <c r="AO8" s="169" t="s">
        <v>22</v>
      </c>
      <c r="AP8" s="78" t="s">
        <v>23</v>
      </c>
      <c r="AQ8" s="79" t="s">
        <v>24</v>
      </c>
      <c r="AR8" s="80" t="s">
        <v>25</v>
      </c>
      <c r="AS8" s="76" t="s">
        <v>20</v>
      </c>
      <c r="AT8" s="77" t="s">
        <v>21</v>
      </c>
      <c r="AU8" s="169" t="s">
        <v>22</v>
      </c>
      <c r="AV8" s="78" t="s">
        <v>23</v>
      </c>
      <c r="AW8" s="79" t="s">
        <v>24</v>
      </c>
      <c r="AX8" s="80" t="s">
        <v>25</v>
      </c>
      <c r="AY8" s="76" t="s">
        <v>20</v>
      </c>
      <c r="AZ8" s="77" t="s">
        <v>21</v>
      </c>
      <c r="BA8" s="169" t="s">
        <v>22</v>
      </c>
      <c r="BB8" s="78" t="s">
        <v>23</v>
      </c>
      <c r="BC8" s="79" t="s">
        <v>24</v>
      </c>
      <c r="BD8" s="80" t="s">
        <v>25</v>
      </c>
      <c r="BE8" s="76" t="s">
        <v>20</v>
      </c>
      <c r="BF8" s="77" t="s">
        <v>21</v>
      </c>
      <c r="BG8" s="169" t="s">
        <v>22</v>
      </c>
      <c r="BH8" s="78" t="s">
        <v>23</v>
      </c>
      <c r="BI8" s="79" t="s">
        <v>24</v>
      </c>
      <c r="BJ8" s="80" t="s">
        <v>25</v>
      </c>
      <c r="BK8" s="76" t="s">
        <v>20</v>
      </c>
      <c r="BL8" s="77" t="s">
        <v>21</v>
      </c>
      <c r="BM8" s="169" t="s">
        <v>22</v>
      </c>
      <c r="BN8" s="78" t="s">
        <v>23</v>
      </c>
      <c r="BO8" s="79" t="s">
        <v>24</v>
      </c>
      <c r="BP8" s="80" t="s">
        <v>25</v>
      </c>
    </row>
    <row r="9" spans="1:68" s="8" customFormat="1" ht="36" customHeight="1" x14ac:dyDescent="0.3">
      <c r="A9" s="153">
        <v>1</v>
      </c>
      <c r="B9" s="141" t="s">
        <v>26</v>
      </c>
      <c r="C9" s="73">
        <v>0</v>
      </c>
      <c r="D9" s="74">
        <v>0</v>
      </c>
      <c r="E9" s="231">
        <f>SUM(E10:E13)</f>
        <v>0</v>
      </c>
      <c r="F9" s="121">
        <f>IFERROR(E9/(C9+D9),0)</f>
        <v>0</v>
      </c>
      <c r="G9" s="82">
        <f>SUM(G10:G14)</f>
        <v>0</v>
      </c>
      <c r="H9" s="37">
        <f>IFERROR(G9/(C9+D9),0)</f>
        <v>0</v>
      </c>
      <c r="I9" s="73">
        <f>SUM(I10:I14)</f>
        <v>0</v>
      </c>
      <c r="J9" s="74">
        <f>SUM(J10:J14)</f>
        <v>0</v>
      </c>
      <c r="K9" s="231">
        <f>SUM(K10:K13)</f>
        <v>0</v>
      </c>
      <c r="L9" s="74">
        <f>IFERROR(K9/(I9+J9),0)</f>
        <v>0</v>
      </c>
      <c r="M9" s="82">
        <f>SUM(M10:M14)</f>
        <v>0</v>
      </c>
      <c r="N9" s="37">
        <f>IFERROR(M9/(I9+J9),0)</f>
        <v>0</v>
      </c>
      <c r="O9" s="73">
        <f>SUM(O10:O14)</f>
        <v>0</v>
      </c>
      <c r="P9" s="74">
        <f>SUM(P10:P14)</f>
        <v>0</v>
      </c>
      <c r="Q9" s="231">
        <f>SUM(Q10:Q14)</f>
        <v>0</v>
      </c>
      <c r="R9" s="74">
        <f>IFERROR(Q9/(O9+P9),0)</f>
        <v>0</v>
      </c>
      <c r="S9" s="82">
        <f>SUM(S10:S14)</f>
        <v>0</v>
      </c>
      <c r="T9" s="37">
        <f>IFERROR(S9/(O9+P9),0)</f>
        <v>0</v>
      </c>
      <c r="U9" s="73">
        <f>SUM(U10:U14)</f>
        <v>1</v>
      </c>
      <c r="V9" s="74">
        <f>SUM(V10:V14)</f>
        <v>0</v>
      </c>
      <c r="W9" s="231">
        <f>SUM(W10:W13)</f>
        <v>5525280</v>
      </c>
      <c r="X9" s="74">
        <f>IFERROR(W9/(U9+V9),0)</f>
        <v>5525280</v>
      </c>
      <c r="Y9" s="81">
        <f>SUM(Y10:Y14)</f>
        <v>10576.31</v>
      </c>
      <c r="Z9" s="37">
        <f>IFERROR(Y9/(U9+V9),0)</f>
        <v>10576.31</v>
      </c>
      <c r="AA9" s="73">
        <f>SUM(AA10:AA14)</f>
        <v>0</v>
      </c>
      <c r="AB9" s="74">
        <f>SUM(AB10:AB14)</f>
        <v>0</v>
      </c>
      <c r="AC9" s="231">
        <f>SUM(AC10:AC13)</f>
        <v>0</v>
      </c>
      <c r="AD9" s="74">
        <f>IFERROR(AC9/(AA9+AB9),0)</f>
        <v>0</v>
      </c>
      <c r="AE9" s="81">
        <f>SUM(AE10:AE14)</f>
        <v>0</v>
      </c>
      <c r="AF9" s="37">
        <f>IFERROR(AE9/(AA9+AB9),0)</f>
        <v>0</v>
      </c>
      <c r="AG9" s="73">
        <f>SUM(AG10:AG14)</f>
        <v>0</v>
      </c>
      <c r="AH9" s="74">
        <f>SUM(AH10:AH14)</f>
        <v>0</v>
      </c>
      <c r="AI9" s="231">
        <f>SUM(AI10:AI13)</f>
        <v>0</v>
      </c>
      <c r="AJ9" s="74">
        <f>IFERROR(AI9/(AG9+AH9),0)</f>
        <v>0</v>
      </c>
      <c r="AK9" s="82">
        <f>SUM(AK10:AK14)</f>
        <v>0</v>
      </c>
      <c r="AL9" s="37">
        <f>IFERROR(AK9/(AG9+AH9),0)</f>
        <v>0</v>
      </c>
      <c r="AM9" s="73">
        <f>SUM(AM10:AM14)</f>
        <v>0</v>
      </c>
      <c r="AN9" s="74">
        <f>SUM(AN10:AN14)</f>
        <v>0</v>
      </c>
      <c r="AO9" s="231">
        <f>SUM(AO10:AO13)</f>
        <v>0</v>
      </c>
      <c r="AP9" s="74">
        <f>IFERROR(AO9/(AM9+AN9),0)</f>
        <v>0</v>
      </c>
      <c r="AQ9" s="82">
        <f>SUM(AQ10:AQ14)</f>
        <v>0</v>
      </c>
      <c r="AR9" s="37">
        <f>IFERROR(AQ9/(AM9+AN9),0)</f>
        <v>0</v>
      </c>
      <c r="AS9" s="73">
        <f>SUM(AS10:AS14)</f>
        <v>0</v>
      </c>
      <c r="AT9" s="74">
        <f>SUM(AT10:AT14)</f>
        <v>0</v>
      </c>
      <c r="AU9" s="231">
        <f>SUM(AU10:AU13)</f>
        <v>0</v>
      </c>
      <c r="AV9" s="74">
        <f>IFERROR(AU9/(AS9+AT9),0)</f>
        <v>0</v>
      </c>
      <c r="AW9" s="82">
        <f>SUM(AW10:AW14)</f>
        <v>0</v>
      </c>
      <c r="AX9" s="37">
        <f>IFERROR(AW9/(AS9+AT9),0)</f>
        <v>0</v>
      </c>
      <c r="AY9" s="73">
        <f>SUM(AY10:AY14)</f>
        <v>0</v>
      </c>
      <c r="AZ9" s="74">
        <f>SUM(AZ10:AZ14)</f>
        <v>0</v>
      </c>
      <c r="BA9" s="231">
        <f>SUM(BA10:BA13)</f>
        <v>0</v>
      </c>
      <c r="BB9" s="74">
        <f>IFERROR(BA9/(AY9+AZ9),0)</f>
        <v>0</v>
      </c>
      <c r="BC9" s="82">
        <f>SUM(BC10:BC14)</f>
        <v>0</v>
      </c>
      <c r="BD9" s="37">
        <f>IFERROR(BC9/(AY9+AZ9),0)</f>
        <v>0</v>
      </c>
      <c r="BE9" s="73">
        <f>SUM(BE10:BE14)</f>
        <v>0</v>
      </c>
      <c r="BF9" s="74">
        <f>SUM(BF10:BF14)</f>
        <v>0</v>
      </c>
      <c r="BG9" s="231">
        <f>SUM(BG10:BG13)</f>
        <v>0</v>
      </c>
      <c r="BH9" s="74">
        <f>IFERROR(BG9/(BE9+BF9),0)</f>
        <v>0</v>
      </c>
      <c r="BI9" s="82">
        <f>SUM(BI10:BI14)</f>
        <v>0</v>
      </c>
      <c r="BJ9" s="37">
        <f>IFERROR(BI9/(BE9+BF9),0)</f>
        <v>0</v>
      </c>
      <c r="BK9" s="73">
        <f>SUM(BK10:BK14)</f>
        <v>1</v>
      </c>
      <c r="BL9" s="74">
        <f>SUM(BL10:BL14)</f>
        <v>0</v>
      </c>
      <c r="BM9" s="231">
        <f>SUM(BM10:BM13)</f>
        <v>5525280</v>
      </c>
      <c r="BN9" s="74">
        <f>IFERROR(BM9/(BK9+BL9),0)</f>
        <v>5525280</v>
      </c>
      <c r="BO9" s="82">
        <f>SUM(BO10:BO14)</f>
        <v>10576.31</v>
      </c>
      <c r="BP9" s="37">
        <f>IFERROR(BO9/(BK9+BL9),0)</f>
        <v>10576.31</v>
      </c>
    </row>
    <row r="10" spans="1:68" s="11" customFormat="1" ht="19.5" customHeight="1" outlineLevel="1" x14ac:dyDescent="0.3">
      <c r="A10" s="154"/>
      <c r="B10" s="139" t="s">
        <v>27</v>
      </c>
      <c r="C10" s="9"/>
      <c r="D10" s="10"/>
      <c r="E10" s="232"/>
      <c r="F10" s="39">
        <f>IFERROR(E10/(C10+D10),0)</f>
        <v>0</v>
      </c>
      <c r="G10" s="30"/>
      <c r="H10" s="83">
        <f>IFERROR(G10/(C10+D10),0)</f>
        <v>0</v>
      </c>
      <c r="I10" s="9"/>
      <c r="J10" s="10"/>
      <c r="K10" s="232"/>
      <c r="L10" s="10">
        <f>IFERROR(K10/(I10+J10),0)</f>
        <v>0</v>
      </c>
      <c r="M10" s="30"/>
      <c r="N10" s="83">
        <f>IFERROR(M10/(I10+J10),0)</f>
        <v>0</v>
      </c>
      <c r="O10" s="9"/>
      <c r="P10" s="10"/>
      <c r="Q10" s="232"/>
      <c r="R10" s="10">
        <f>IFERROR(Q10/(O10+P10),0)</f>
        <v>0</v>
      </c>
      <c r="S10" s="30"/>
      <c r="T10" s="83">
        <f>IFERROR(S10/(O10+P10),0)</f>
        <v>0</v>
      </c>
      <c r="U10" s="9"/>
      <c r="V10" s="10"/>
      <c r="W10" s="232"/>
      <c r="X10" s="10">
        <f>IFERROR(W10/(U10+V10),0)</f>
        <v>0</v>
      </c>
      <c r="Y10" s="30"/>
      <c r="Z10" s="83">
        <f>IFERROR(Y10/(U10+V10),0)</f>
        <v>0</v>
      </c>
      <c r="AA10" s="9"/>
      <c r="AB10" s="10"/>
      <c r="AC10" s="232"/>
      <c r="AD10" s="10">
        <f>IFERROR(AC10/(AA10+AB10),0)</f>
        <v>0</v>
      </c>
      <c r="AE10" s="30"/>
      <c r="AF10" s="83">
        <f>IFERROR(AE10/(AA10+AB10),0)</f>
        <v>0</v>
      </c>
      <c r="AG10" s="9"/>
      <c r="AH10" s="10"/>
      <c r="AI10" s="232"/>
      <c r="AJ10" s="10">
        <f>IFERROR(AI10/(AG10+AH10),0)</f>
        <v>0</v>
      </c>
      <c r="AK10" s="30"/>
      <c r="AL10" s="83">
        <f>IFERROR(AK10/(AG10+AH10),0)</f>
        <v>0</v>
      </c>
      <c r="AM10" s="9"/>
      <c r="AN10" s="10"/>
      <c r="AO10" s="232"/>
      <c r="AP10" s="10">
        <f>IFERROR(AO10/(AM10+AN10),0)</f>
        <v>0</v>
      </c>
      <c r="AQ10" s="30"/>
      <c r="AR10" s="83">
        <f>IFERROR(AQ10/(AM10+AN10),0)</f>
        <v>0</v>
      </c>
      <c r="AS10" s="9"/>
      <c r="AT10" s="10"/>
      <c r="AU10" s="232"/>
      <c r="AV10" s="10">
        <f>IFERROR(AU10/(AS10+AT10),0)</f>
        <v>0</v>
      </c>
      <c r="AW10" s="30"/>
      <c r="AX10" s="83">
        <f>IFERROR(AW10/(AS10+AT10),0)</f>
        <v>0</v>
      </c>
      <c r="AY10" s="9"/>
      <c r="AZ10" s="10"/>
      <c r="BA10" s="232"/>
      <c r="BB10" s="10">
        <f>IFERROR(BA10/(AY10+AZ10),0)</f>
        <v>0</v>
      </c>
      <c r="BC10" s="30"/>
      <c r="BD10" s="83">
        <f>IFERROR(BC10/(AY10+AZ10),0)</f>
        <v>0</v>
      </c>
      <c r="BE10" s="9"/>
      <c r="BF10" s="10"/>
      <c r="BG10" s="232"/>
      <c r="BH10" s="10">
        <f>IFERROR(BG10/(BE10+BF10),0)</f>
        <v>0</v>
      </c>
      <c r="BI10" s="30"/>
      <c r="BJ10" s="83">
        <f>IFERROR(BI10/(BE10+BF10),0)</f>
        <v>0</v>
      </c>
      <c r="BK10" s="9" cm="1">
        <f t="array" ref="BK10">SUM(_xlfn._xlws.FILTER($C10:$BJ10,$C$8:$BJ$8=BK$8))</f>
        <v>0</v>
      </c>
      <c r="BL10" s="10" cm="1">
        <f t="array" ref="BL10">SUM(_xlfn._xlws.FILTER($C10:$BJ10,$C$8:$BJ$8=BL$8))</f>
        <v>0</v>
      </c>
      <c r="BM10" s="232" cm="1">
        <f t="array" ref="BM10">SUM(_xlfn._xlws.FILTER($C10:$BJ10,$C$8:$BJ$8=BM$8))</f>
        <v>0</v>
      </c>
      <c r="BN10" s="10">
        <f>IFERROR(BM10/(BK10+BL10),0)</f>
        <v>0</v>
      </c>
      <c r="BO10" s="225" cm="1">
        <f t="array" ref="BO10">SUM(_xlfn._xlws.FILTER($C10:$BJ10,$C$8:$BJ$8=BO$8))</f>
        <v>0</v>
      </c>
      <c r="BP10" s="83">
        <f>IFERROR(BO10/(BK10+BL10),0)</f>
        <v>0</v>
      </c>
    </row>
    <row r="11" spans="1:68" s="11" customFormat="1" ht="19.5" customHeight="1" outlineLevel="1" x14ac:dyDescent="0.3">
      <c r="A11" s="154"/>
      <c r="B11" s="139" t="s">
        <v>28</v>
      </c>
      <c r="C11" s="9"/>
      <c r="D11" s="10"/>
      <c r="E11" s="232"/>
      <c r="F11" s="39">
        <f t="shared" ref="F11:F14" si="0">IFERROR(E11/(C11+D11),0)</f>
        <v>0</v>
      </c>
      <c r="G11" s="30"/>
      <c r="H11" s="83">
        <f t="shared" ref="H11:H14" si="1">IFERROR(G11/(C11+D11),0)</f>
        <v>0</v>
      </c>
      <c r="I11" s="9"/>
      <c r="J11" s="10"/>
      <c r="K11" s="232"/>
      <c r="L11" s="10">
        <f t="shared" ref="L11:L13" si="2">IFERROR(K11/(I11+J11),0)</f>
        <v>0</v>
      </c>
      <c r="M11" s="30"/>
      <c r="N11" s="83">
        <f t="shared" ref="N11:N14" si="3">IFERROR(M11/(I11+J11),0)</f>
        <v>0</v>
      </c>
      <c r="O11" s="9"/>
      <c r="P11" s="10"/>
      <c r="Q11" s="232"/>
      <c r="R11" s="10">
        <f t="shared" ref="R11:R13" si="4">IFERROR(Q11/(O11+P11),0)</f>
        <v>0</v>
      </c>
      <c r="S11" s="30"/>
      <c r="T11" s="83">
        <f t="shared" ref="T11:T14" si="5">IFERROR(S11/(O11+P11),0)</f>
        <v>0</v>
      </c>
      <c r="U11" s="9"/>
      <c r="V11" s="10"/>
      <c r="W11" s="232"/>
      <c r="X11" s="10">
        <f t="shared" ref="X11:X13" si="6">IFERROR(W11/(U11+V11),0)</f>
        <v>0</v>
      </c>
      <c r="Y11" s="30"/>
      <c r="Z11" s="83">
        <f t="shared" ref="Z11:Z14" si="7">IFERROR(Y11/(U11+V11),0)</f>
        <v>0</v>
      </c>
      <c r="AA11" s="9"/>
      <c r="AB11" s="10"/>
      <c r="AC11" s="232"/>
      <c r="AD11" s="10">
        <f t="shared" ref="AD11:AD13" si="8">IFERROR(AC11/(AA11+AB11),0)</f>
        <v>0</v>
      </c>
      <c r="AE11" s="30"/>
      <c r="AF11" s="83">
        <f t="shared" ref="AF11:AF14" si="9">IFERROR(AE11/(AA11+AB11),0)</f>
        <v>0</v>
      </c>
      <c r="AG11" s="9"/>
      <c r="AH11" s="10"/>
      <c r="AI11" s="232"/>
      <c r="AJ11" s="10">
        <f t="shared" ref="AJ11:AJ13" si="10">IFERROR(AI11/(AG11+AH11),0)</f>
        <v>0</v>
      </c>
      <c r="AK11" s="30"/>
      <c r="AL11" s="83">
        <f t="shared" ref="AL11:AL14" si="11">IFERROR(AK11/(AG11+AH11),0)</f>
        <v>0</v>
      </c>
      <c r="AM11" s="9"/>
      <c r="AN11" s="10"/>
      <c r="AO11" s="232"/>
      <c r="AP11" s="10">
        <f t="shared" ref="AP11:AP13" si="12">IFERROR(AO11/(AM11+AN11),0)</f>
        <v>0</v>
      </c>
      <c r="AQ11" s="30"/>
      <c r="AR11" s="83">
        <f t="shared" ref="AR11:AR14" si="13">IFERROR(AQ11/(AM11+AN11),0)</f>
        <v>0</v>
      </c>
      <c r="AS11" s="9"/>
      <c r="AT11" s="10"/>
      <c r="AU11" s="232"/>
      <c r="AV11" s="10">
        <f t="shared" ref="AV11:AV13" si="14">IFERROR(AU11/(AS11+AT11),0)</f>
        <v>0</v>
      </c>
      <c r="AW11" s="30"/>
      <c r="AX11" s="83">
        <f t="shared" ref="AX11:AX14" si="15">IFERROR(AW11/(AS11+AT11),0)</f>
        <v>0</v>
      </c>
      <c r="AY11" s="9"/>
      <c r="AZ11" s="10"/>
      <c r="BA11" s="232"/>
      <c r="BB11" s="10">
        <f t="shared" ref="BB11:BB13" si="16">IFERROR(BA11/(AY11+AZ11),0)</f>
        <v>0</v>
      </c>
      <c r="BC11" s="30"/>
      <c r="BD11" s="83">
        <f t="shared" ref="BD11:BD14" si="17">IFERROR(BC11/(AY11+AZ11),0)</f>
        <v>0</v>
      </c>
      <c r="BE11" s="9"/>
      <c r="BF11" s="10"/>
      <c r="BG11" s="232"/>
      <c r="BH11" s="10">
        <f t="shared" ref="BH11:BH13" si="18">IFERROR(BG11/(BE11+BF11),0)</f>
        <v>0</v>
      </c>
      <c r="BI11" s="30"/>
      <c r="BJ11" s="83">
        <f t="shared" ref="BJ11:BJ14" si="19">IFERROR(BI11/(BE11+BF11),0)</f>
        <v>0</v>
      </c>
      <c r="BK11" s="9" cm="1">
        <f t="array" ref="BK11">SUM(_xlfn._xlws.FILTER($C11:$BJ11,$C$8:$BJ$8=BK$8))</f>
        <v>0</v>
      </c>
      <c r="BL11" s="10" cm="1">
        <f t="array" ref="BL11">SUM(_xlfn._xlws.FILTER($C11:$BJ11,$C$8:$BJ$8=BL$8))</f>
        <v>0</v>
      </c>
      <c r="BM11" s="232" cm="1">
        <f t="array" ref="BM11">SUM(_xlfn._xlws.FILTER($C11:$BJ11,$C$8:$BJ$8=BM$8))</f>
        <v>0</v>
      </c>
      <c r="BN11" s="10">
        <f t="shared" ref="BN11:BN13" si="20">IFERROR(BM11/(BK11+BL11),0)</f>
        <v>0</v>
      </c>
      <c r="BO11" s="225" cm="1">
        <f t="array" ref="BO11">SUM(_xlfn._xlws.FILTER($C11:$BJ11,$C$8:$BJ$8=BO$8))</f>
        <v>0</v>
      </c>
      <c r="BP11" s="83">
        <f t="shared" ref="BP11:BP14" si="21">IFERROR(BO11/(BK11+BL11),0)</f>
        <v>0</v>
      </c>
    </row>
    <row r="12" spans="1:68" s="11" customFormat="1" ht="19.5" customHeight="1" outlineLevel="1" x14ac:dyDescent="0.3">
      <c r="A12" s="154"/>
      <c r="B12" s="139" t="s">
        <v>29</v>
      </c>
      <c r="C12" s="9"/>
      <c r="D12" s="10"/>
      <c r="E12" s="232"/>
      <c r="F12" s="39">
        <f t="shared" si="0"/>
        <v>0</v>
      </c>
      <c r="G12" s="30"/>
      <c r="H12" s="83">
        <f t="shared" si="1"/>
        <v>0</v>
      </c>
      <c r="I12" s="9"/>
      <c r="J12" s="10"/>
      <c r="K12" s="232"/>
      <c r="L12" s="10">
        <f t="shared" si="2"/>
        <v>0</v>
      </c>
      <c r="M12" s="30"/>
      <c r="N12" s="83">
        <f t="shared" si="3"/>
        <v>0</v>
      </c>
      <c r="O12" s="9"/>
      <c r="P12" s="10"/>
      <c r="Q12" s="232"/>
      <c r="R12" s="10">
        <f t="shared" si="4"/>
        <v>0</v>
      </c>
      <c r="S12" s="30"/>
      <c r="T12" s="83">
        <f t="shared" si="5"/>
        <v>0</v>
      </c>
      <c r="U12" s="9"/>
      <c r="V12" s="10"/>
      <c r="W12" s="232"/>
      <c r="X12" s="10">
        <f t="shared" si="6"/>
        <v>0</v>
      </c>
      <c r="Y12" s="30"/>
      <c r="Z12" s="83">
        <f t="shared" si="7"/>
        <v>0</v>
      </c>
      <c r="AA12" s="9"/>
      <c r="AB12" s="10"/>
      <c r="AC12" s="232"/>
      <c r="AD12" s="10">
        <f t="shared" si="8"/>
        <v>0</v>
      </c>
      <c r="AE12" s="30"/>
      <c r="AF12" s="83">
        <f t="shared" si="9"/>
        <v>0</v>
      </c>
      <c r="AG12" s="9"/>
      <c r="AH12" s="10"/>
      <c r="AI12" s="232"/>
      <c r="AJ12" s="10">
        <f t="shared" si="10"/>
        <v>0</v>
      </c>
      <c r="AK12" s="30"/>
      <c r="AL12" s="83">
        <f t="shared" si="11"/>
        <v>0</v>
      </c>
      <c r="AM12" s="9"/>
      <c r="AN12" s="10"/>
      <c r="AO12" s="232"/>
      <c r="AP12" s="10">
        <f t="shared" si="12"/>
        <v>0</v>
      </c>
      <c r="AQ12" s="30"/>
      <c r="AR12" s="83">
        <f t="shared" si="13"/>
        <v>0</v>
      </c>
      <c r="AS12" s="9"/>
      <c r="AT12" s="10"/>
      <c r="AU12" s="232"/>
      <c r="AV12" s="10">
        <f t="shared" si="14"/>
        <v>0</v>
      </c>
      <c r="AW12" s="30"/>
      <c r="AX12" s="83">
        <f t="shared" si="15"/>
        <v>0</v>
      </c>
      <c r="AY12" s="9"/>
      <c r="AZ12" s="10"/>
      <c r="BA12" s="232"/>
      <c r="BB12" s="10">
        <f t="shared" si="16"/>
        <v>0</v>
      </c>
      <c r="BC12" s="30"/>
      <c r="BD12" s="83">
        <f t="shared" si="17"/>
        <v>0</v>
      </c>
      <c r="BE12" s="9"/>
      <c r="BF12" s="10"/>
      <c r="BG12" s="232"/>
      <c r="BH12" s="10">
        <f t="shared" si="18"/>
        <v>0</v>
      </c>
      <c r="BI12" s="30"/>
      <c r="BJ12" s="83">
        <f t="shared" si="19"/>
        <v>0</v>
      </c>
      <c r="BK12" s="9" cm="1">
        <f t="array" ref="BK12">SUM(_xlfn._xlws.FILTER($C12:$BJ12,$C$8:$BJ$8=BK$8))</f>
        <v>0</v>
      </c>
      <c r="BL12" s="10" cm="1">
        <f t="array" ref="BL12">SUM(_xlfn._xlws.FILTER($C12:$BJ12,$C$8:$BJ$8=BL$8))</f>
        <v>0</v>
      </c>
      <c r="BM12" s="232" cm="1">
        <f t="array" ref="BM12">SUM(_xlfn._xlws.FILTER($C12:$BJ12,$C$8:$BJ$8=BM$8))</f>
        <v>0</v>
      </c>
      <c r="BN12" s="10">
        <f t="shared" si="20"/>
        <v>0</v>
      </c>
      <c r="BO12" s="225" cm="1">
        <f t="array" ref="BO12">SUM(_xlfn._xlws.FILTER($C12:$BJ12,$C$8:$BJ$8=BO$8))</f>
        <v>0</v>
      </c>
      <c r="BP12" s="83">
        <f t="shared" si="21"/>
        <v>0</v>
      </c>
    </row>
    <row r="13" spans="1:68" s="12" customFormat="1" ht="19.5" customHeight="1" outlineLevel="1" x14ac:dyDescent="0.3">
      <c r="A13" s="154"/>
      <c r="B13" s="139" t="s">
        <v>30</v>
      </c>
      <c r="C13" s="9"/>
      <c r="D13" s="10"/>
      <c r="E13" s="232"/>
      <c r="F13" s="39">
        <f t="shared" si="0"/>
        <v>0</v>
      </c>
      <c r="G13" s="30"/>
      <c r="H13" s="83">
        <f t="shared" si="1"/>
        <v>0</v>
      </c>
      <c r="I13" s="9"/>
      <c r="J13" s="10"/>
      <c r="K13" s="232"/>
      <c r="L13" s="10">
        <f t="shared" si="2"/>
        <v>0</v>
      </c>
      <c r="M13" s="30"/>
      <c r="N13" s="83">
        <f t="shared" si="3"/>
        <v>0</v>
      </c>
      <c r="O13" s="9"/>
      <c r="P13" s="10"/>
      <c r="Q13" s="232"/>
      <c r="R13" s="10">
        <f t="shared" si="4"/>
        <v>0</v>
      </c>
      <c r="S13" s="30"/>
      <c r="T13" s="83">
        <f t="shared" si="5"/>
        <v>0</v>
      </c>
      <c r="U13" s="9">
        <v>1</v>
      </c>
      <c r="V13" s="10"/>
      <c r="W13" s="232">
        <v>5525280</v>
      </c>
      <c r="X13" s="10">
        <f t="shared" si="6"/>
        <v>5525280</v>
      </c>
      <c r="Y13" s="30">
        <v>10576.31</v>
      </c>
      <c r="Z13" s="83">
        <f t="shared" si="7"/>
        <v>10576.31</v>
      </c>
      <c r="AA13" s="9"/>
      <c r="AB13" s="10"/>
      <c r="AC13" s="232"/>
      <c r="AD13" s="10">
        <f t="shared" si="8"/>
        <v>0</v>
      </c>
      <c r="AE13" s="30"/>
      <c r="AF13" s="83">
        <f t="shared" si="9"/>
        <v>0</v>
      </c>
      <c r="AG13" s="9"/>
      <c r="AH13" s="10"/>
      <c r="AI13" s="232"/>
      <c r="AJ13" s="10">
        <f t="shared" si="10"/>
        <v>0</v>
      </c>
      <c r="AK13" s="30"/>
      <c r="AL13" s="83">
        <f t="shared" si="11"/>
        <v>0</v>
      </c>
      <c r="AM13" s="9"/>
      <c r="AN13" s="10"/>
      <c r="AO13" s="232"/>
      <c r="AP13" s="10">
        <f t="shared" si="12"/>
        <v>0</v>
      </c>
      <c r="AQ13" s="30"/>
      <c r="AR13" s="83">
        <f t="shared" si="13"/>
        <v>0</v>
      </c>
      <c r="AS13" s="9"/>
      <c r="AT13" s="10"/>
      <c r="AU13" s="232"/>
      <c r="AV13" s="10">
        <f t="shared" si="14"/>
        <v>0</v>
      </c>
      <c r="AW13" s="30"/>
      <c r="AX13" s="83">
        <f t="shared" si="15"/>
        <v>0</v>
      </c>
      <c r="AY13" s="9"/>
      <c r="AZ13" s="10"/>
      <c r="BA13" s="232"/>
      <c r="BB13" s="10">
        <f t="shared" si="16"/>
        <v>0</v>
      </c>
      <c r="BC13" s="30"/>
      <c r="BD13" s="83">
        <f t="shared" si="17"/>
        <v>0</v>
      </c>
      <c r="BE13" s="9"/>
      <c r="BF13" s="10"/>
      <c r="BG13" s="232"/>
      <c r="BH13" s="10">
        <f t="shared" si="18"/>
        <v>0</v>
      </c>
      <c r="BI13" s="30"/>
      <c r="BJ13" s="83">
        <f t="shared" si="19"/>
        <v>0</v>
      </c>
      <c r="BK13" s="9" cm="1">
        <f t="array" ref="BK13">SUM(_xlfn._xlws.FILTER($C13:$BJ13,$C$8:$BJ$8=BK$8))</f>
        <v>1</v>
      </c>
      <c r="BL13" s="10" cm="1">
        <f t="array" ref="BL13">SUM(_xlfn._xlws.FILTER($C13:$BJ13,$C$8:$BJ$8=BL$8))</f>
        <v>0</v>
      </c>
      <c r="BM13" s="232" cm="1">
        <f t="array" ref="BM13">SUM(_xlfn._xlws.FILTER($C13:$BJ13,$C$8:$BJ$8=BM$8))</f>
        <v>5525280</v>
      </c>
      <c r="BN13" s="10">
        <f t="shared" si="20"/>
        <v>5525280</v>
      </c>
      <c r="BO13" s="225" cm="1">
        <f t="array" ref="BO13">SUM(_xlfn._xlws.FILTER($C13:$BJ13,$C$8:$BJ$8=BO$8))</f>
        <v>10576.31</v>
      </c>
      <c r="BP13" s="83">
        <f t="shared" si="21"/>
        <v>10576.31</v>
      </c>
    </row>
    <row r="14" spans="1:68" s="12" customFormat="1" ht="19.5" customHeight="1" outlineLevel="1" thickBot="1" x14ac:dyDescent="0.35">
      <c r="A14" s="155"/>
      <c r="B14" s="139" t="s">
        <v>31</v>
      </c>
      <c r="C14" s="208"/>
      <c r="D14" s="209"/>
      <c r="E14" s="233"/>
      <c r="F14" s="39">
        <f t="shared" si="0"/>
        <v>0</v>
      </c>
      <c r="G14" s="140"/>
      <c r="H14" s="83">
        <f t="shared" si="1"/>
        <v>0</v>
      </c>
      <c r="I14" s="208"/>
      <c r="J14" s="209"/>
      <c r="K14" s="233"/>
      <c r="L14" s="10">
        <f>IFERROR(K14/(I14+J14),0)</f>
        <v>0</v>
      </c>
      <c r="M14" s="30"/>
      <c r="N14" s="83">
        <f t="shared" si="3"/>
        <v>0</v>
      </c>
      <c r="O14" s="208"/>
      <c r="P14" s="209"/>
      <c r="Q14" s="233"/>
      <c r="R14" s="10">
        <f>IFERROR(Q14/(O14+P14),0)</f>
        <v>0</v>
      </c>
      <c r="S14" s="30"/>
      <c r="T14" s="83">
        <f t="shared" si="5"/>
        <v>0</v>
      </c>
      <c r="U14" s="208"/>
      <c r="V14" s="209"/>
      <c r="W14" s="233"/>
      <c r="X14" s="10">
        <f>IFERROR(W14/(U14+V14),0)</f>
        <v>0</v>
      </c>
      <c r="Y14" s="30"/>
      <c r="Z14" s="83">
        <f t="shared" si="7"/>
        <v>0</v>
      </c>
      <c r="AA14" s="208"/>
      <c r="AB14" s="209"/>
      <c r="AC14" s="233"/>
      <c r="AD14" s="10">
        <f>IFERROR(AC14/(AA14+AB14),0)</f>
        <v>0</v>
      </c>
      <c r="AE14" s="30"/>
      <c r="AF14" s="83">
        <f t="shared" si="9"/>
        <v>0</v>
      </c>
      <c r="AG14" s="208"/>
      <c r="AH14" s="209"/>
      <c r="AI14" s="233"/>
      <c r="AJ14" s="10">
        <f>IFERROR(AI14/(AG14+AH14),0)</f>
        <v>0</v>
      </c>
      <c r="AK14" s="30"/>
      <c r="AL14" s="83">
        <f t="shared" si="11"/>
        <v>0</v>
      </c>
      <c r="AM14" s="208"/>
      <c r="AN14" s="209"/>
      <c r="AO14" s="233"/>
      <c r="AP14" s="10">
        <f>IFERROR(AO14/(AM14+AN14),0)</f>
        <v>0</v>
      </c>
      <c r="AQ14" s="30"/>
      <c r="AR14" s="83">
        <f t="shared" si="13"/>
        <v>0</v>
      </c>
      <c r="AS14" s="208"/>
      <c r="AT14" s="209"/>
      <c r="AU14" s="233"/>
      <c r="AV14" s="10">
        <f>IFERROR(AU14/(AS14+AT14),0)</f>
        <v>0</v>
      </c>
      <c r="AW14" s="30"/>
      <c r="AX14" s="83">
        <f t="shared" si="15"/>
        <v>0</v>
      </c>
      <c r="AY14" s="208"/>
      <c r="AZ14" s="209"/>
      <c r="BA14" s="233"/>
      <c r="BB14" s="10">
        <f>IFERROR(BA14/(AY14+AZ14),0)</f>
        <v>0</v>
      </c>
      <c r="BC14" s="30"/>
      <c r="BD14" s="83">
        <f t="shared" si="17"/>
        <v>0</v>
      </c>
      <c r="BE14" s="208"/>
      <c r="BF14" s="209"/>
      <c r="BG14" s="233"/>
      <c r="BH14" s="10">
        <f>IFERROR(BG14/(BE14+BF14),0)</f>
        <v>0</v>
      </c>
      <c r="BI14" s="30"/>
      <c r="BJ14" s="83">
        <f t="shared" si="19"/>
        <v>0</v>
      </c>
      <c r="BK14" s="208" cm="1">
        <f t="array" ref="BK14">SUM(_xlfn._xlws.FILTER($C14:$BJ14,$C$8:$BJ$8=BK$8))</f>
        <v>0</v>
      </c>
      <c r="BL14" s="209" cm="1">
        <f t="array" ref="BL14">SUM(_xlfn._xlws.FILTER($C14:$BJ14,$C$8:$BJ$8=BL$8))</f>
        <v>0</v>
      </c>
      <c r="BM14" s="233" cm="1">
        <f t="array" ref="BM14">SUM(_xlfn._xlws.FILTER($C14:$BJ14,$C$8:$BJ$8=BM$8))</f>
        <v>0</v>
      </c>
      <c r="BN14" s="10">
        <f>IFERROR(BM14/(BK14+BL14),0)</f>
        <v>0</v>
      </c>
      <c r="BO14" s="225" cm="1">
        <f t="array" ref="BO14">SUM(_xlfn._xlws.FILTER($C14:$BJ14,$C$8:$BJ$8=BO$8))</f>
        <v>0</v>
      </c>
      <c r="BP14" s="83">
        <f t="shared" si="21"/>
        <v>0</v>
      </c>
    </row>
    <row r="15" spans="1:68" s="8" customFormat="1" ht="18" x14ac:dyDescent="0.3">
      <c r="A15" s="153">
        <v>2</v>
      </c>
      <c r="B15" s="141" t="s">
        <v>32</v>
      </c>
      <c r="C15" s="73">
        <v>0</v>
      </c>
      <c r="D15" s="74">
        <v>0</v>
      </c>
      <c r="E15" s="231">
        <f>SUM(E16:E19)</f>
        <v>0</v>
      </c>
      <c r="F15" s="121">
        <f>IFERROR(E15/(C15+D15),0)</f>
        <v>0</v>
      </c>
      <c r="G15" s="82">
        <f>SUM(G16:G20)</f>
        <v>0</v>
      </c>
      <c r="H15" s="37">
        <f>IFERROR(G15/(C15+D15),0)</f>
        <v>0</v>
      </c>
      <c r="I15" s="73">
        <f>SUM(I16:I20)</f>
        <v>0</v>
      </c>
      <c r="J15" s="74">
        <f>SUM(J16:J20)</f>
        <v>0</v>
      </c>
      <c r="K15" s="231">
        <f>SUM(K16:K19)</f>
        <v>0</v>
      </c>
      <c r="L15" s="74">
        <f>IFERROR(K15/(I15+J15),0)</f>
        <v>0</v>
      </c>
      <c r="M15" s="82">
        <f>SUM(M16:M20)</f>
        <v>0</v>
      </c>
      <c r="N15" s="37">
        <f>IFERROR(M15/(I15+J15),0)</f>
        <v>0</v>
      </c>
      <c r="O15" s="73">
        <f>SUM(O16:O20)</f>
        <v>3</v>
      </c>
      <c r="P15" s="74">
        <f>SUM(P16:P20)</f>
        <v>0</v>
      </c>
      <c r="Q15" s="231">
        <f>SUM(Q16:Q20)</f>
        <v>3391259</v>
      </c>
      <c r="R15" s="74">
        <f>IFERROR(Q15/(O15+P15),0)</f>
        <v>1130419.6666666667</v>
      </c>
      <c r="S15" s="82">
        <f>SUM(S16:S20)</f>
        <v>5606.3200000000006</v>
      </c>
      <c r="T15" s="37">
        <f>IFERROR(S15/(O15+P15),0)</f>
        <v>1868.7733333333335</v>
      </c>
      <c r="U15" s="73">
        <f>SUM(U16:U20)</f>
        <v>9</v>
      </c>
      <c r="V15" s="74">
        <f>SUM(V16:V20)</f>
        <v>0</v>
      </c>
      <c r="W15" s="231">
        <f>SUM(W16:W19)</f>
        <v>65558994</v>
      </c>
      <c r="X15" s="74">
        <f>IFERROR(W15/(U15+V15),0)</f>
        <v>7284332.666666667</v>
      </c>
      <c r="Y15" s="81">
        <f>SUM(Y16:Y20)</f>
        <v>129206.29</v>
      </c>
      <c r="Z15" s="37">
        <f>IFERROR(Y15/(U15+V15),0)</f>
        <v>14356.254444444443</v>
      </c>
      <c r="AA15" s="73">
        <f>SUM(AA16:AA20)</f>
        <v>0</v>
      </c>
      <c r="AB15" s="74">
        <f>SUM(AB16:AB20)</f>
        <v>0</v>
      </c>
      <c r="AC15" s="231">
        <f>SUM(AC16:AC19)</f>
        <v>0</v>
      </c>
      <c r="AD15" s="74">
        <f>IFERROR(AC15/(AA15+AB15),0)</f>
        <v>0</v>
      </c>
      <c r="AE15" s="81">
        <f>SUM(AE16:AE20)</f>
        <v>0</v>
      </c>
      <c r="AF15" s="37">
        <f>IFERROR(AE15/(AA15+AB15),0)</f>
        <v>0</v>
      </c>
      <c r="AG15" s="73">
        <f>SUM(AG16:AG20)</f>
        <v>0</v>
      </c>
      <c r="AH15" s="74">
        <f>SUM(AH16:AH20)</f>
        <v>0</v>
      </c>
      <c r="AI15" s="231">
        <f>SUM(AI16:AI19)</f>
        <v>0</v>
      </c>
      <c r="AJ15" s="74">
        <f>IFERROR(AI15/(AG15+AH15),0)</f>
        <v>0</v>
      </c>
      <c r="AK15" s="82">
        <f>SUM(AK16:AK20)</f>
        <v>0</v>
      </c>
      <c r="AL15" s="37">
        <f>IFERROR(AK15/(AG15+AH15),0)</f>
        <v>0</v>
      </c>
      <c r="AM15" s="73">
        <f>SUM(AM16:AM20)</f>
        <v>0</v>
      </c>
      <c r="AN15" s="74">
        <f>SUM(AN16:AN20)</f>
        <v>0</v>
      </c>
      <c r="AO15" s="231">
        <f>SUM(AO16:AO19)</f>
        <v>0</v>
      </c>
      <c r="AP15" s="74">
        <f>IFERROR(AO15/(AM15+AN15),0)</f>
        <v>0</v>
      </c>
      <c r="AQ15" s="82">
        <f>SUM(AQ16:AQ20)</f>
        <v>0</v>
      </c>
      <c r="AR15" s="37">
        <f>IFERROR(AQ15/(AM15+AN15),0)</f>
        <v>0</v>
      </c>
      <c r="AS15" s="73">
        <f>SUM(AS16:AS20)</f>
        <v>0</v>
      </c>
      <c r="AT15" s="74">
        <f>SUM(AT16:AT20)</f>
        <v>0</v>
      </c>
      <c r="AU15" s="231">
        <f>SUM(AU16:AU19)</f>
        <v>0</v>
      </c>
      <c r="AV15" s="74">
        <f>IFERROR(AU15/(AS15+AT15),0)</f>
        <v>0</v>
      </c>
      <c r="AW15" s="82">
        <f>SUM(AW16:AW20)</f>
        <v>0</v>
      </c>
      <c r="AX15" s="37">
        <f>IFERROR(AW15/(AS15+AT15),0)</f>
        <v>0</v>
      </c>
      <c r="AY15" s="73">
        <f>SUM(AY16:AY20)</f>
        <v>0</v>
      </c>
      <c r="AZ15" s="74">
        <f>SUM(AZ16:AZ20)</f>
        <v>0</v>
      </c>
      <c r="BA15" s="231">
        <f>SUM(BA16:BA19)</f>
        <v>0</v>
      </c>
      <c r="BB15" s="74">
        <f>IFERROR(BA15/(AY15+AZ15),0)</f>
        <v>0</v>
      </c>
      <c r="BC15" s="82">
        <f>SUM(BC16:BC20)</f>
        <v>0</v>
      </c>
      <c r="BD15" s="37">
        <f>IFERROR(BC15/(AY15+AZ15),0)</f>
        <v>0</v>
      </c>
      <c r="BE15" s="73">
        <f>SUM(BE16:BE20)</f>
        <v>0</v>
      </c>
      <c r="BF15" s="74">
        <f>SUM(BF16:BF20)</f>
        <v>0</v>
      </c>
      <c r="BG15" s="231">
        <f>SUM(BG16:BG19)</f>
        <v>0</v>
      </c>
      <c r="BH15" s="74">
        <f>IFERROR(BG15/(BE15+BF15),0)</f>
        <v>0</v>
      </c>
      <c r="BI15" s="82">
        <f>SUM(BI16:BI20)</f>
        <v>0</v>
      </c>
      <c r="BJ15" s="37">
        <f>IFERROR(BI15/(BE15+BF15),0)</f>
        <v>0</v>
      </c>
      <c r="BK15" s="73">
        <f>SUM(BK16:BK20)</f>
        <v>12</v>
      </c>
      <c r="BL15" s="74">
        <f>SUM(BL16:BL20)</f>
        <v>0</v>
      </c>
      <c r="BM15" s="231">
        <f>SUM(BM16:BM19)</f>
        <v>68950253</v>
      </c>
      <c r="BN15" s="74">
        <f>IFERROR(BM15/(BK15+BL15),0)</f>
        <v>5745854.416666667</v>
      </c>
      <c r="BO15" s="82">
        <f>SUM(BO16:BO20)</f>
        <v>134812.60999999999</v>
      </c>
      <c r="BP15" s="37">
        <f>IFERROR(BO15/(BK15+BL15),0)</f>
        <v>11234.384166666665</v>
      </c>
    </row>
    <row r="16" spans="1:68" s="8" customFormat="1" ht="19.5" customHeight="1" outlineLevel="1" x14ac:dyDescent="0.3">
      <c r="A16" s="154"/>
      <c r="B16" s="139" t="str" cm="1">
        <f t="array" ref="B16:B20">$B$10:$B$14</f>
        <v>ΟΙΚΙΑΚΟΣ</v>
      </c>
      <c r="C16" s="9"/>
      <c r="D16" s="10"/>
      <c r="E16" s="232"/>
      <c r="F16" s="39">
        <f>IFERROR(E16/(C16+D16),0)</f>
        <v>0</v>
      </c>
      <c r="G16" s="30"/>
      <c r="H16" s="83">
        <f>IFERROR(G16/(C16+D16),0)</f>
        <v>0</v>
      </c>
      <c r="I16" s="9"/>
      <c r="J16" s="10"/>
      <c r="K16" s="232"/>
      <c r="L16" s="10">
        <f>IFERROR(K16/(I16+J16),0)</f>
        <v>0</v>
      </c>
      <c r="M16" s="30"/>
      <c r="N16" s="83">
        <f>IFERROR(M16/(I16+J16),0)</f>
        <v>0</v>
      </c>
      <c r="O16" s="9" t="s">
        <v>104</v>
      </c>
      <c r="P16" s="10" t="s">
        <v>104</v>
      </c>
      <c r="Q16" s="232" t="s">
        <v>104</v>
      </c>
      <c r="R16" s="210" t="s">
        <v>104</v>
      </c>
      <c r="S16" s="211" t="s">
        <v>104</v>
      </c>
      <c r="T16" s="211" t="s">
        <v>104</v>
      </c>
      <c r="U16" s="9"/>
      <c r="V16" s="10"/>
      <c r="W16" s="232"/>
      <c r="X16" s="10">
        <f>IFERROR(W16/(U16+V16),0)</f>
        <v>0</v>
      </c>
      <c r="Y16" s="30"/>
      <c r="Z16" s="83">
        <f>IFERROR(Y16/(U16+V16),0)</f>
        <v>0</v>
      </c>
      <c r="AA16" s="9"/>
      <c r="AB16" s="10"/>
      <c r="AC16" s="232"/>
      <c r="AD16" s="10">
        <f>IFERROR(AC16/(AA16+AB16),0)</f>
        <v>0</v>
      </c>
      <c r="AE16" s="30"/>
      <c r="AF16" s="83">
        <f>IFERROR(AE16/(AA16+AB16),0)</f>
        <v>0</v>
      </c>
      <c r="AG16" s="9"/>
      <c r="AH16" s="10"/>
      <c r="AI16" s="232"/>
      <c r="AJ16" s="10">
        <f>IFERROR(AI16/(AG16+AH16),0)</f>
        <v>0</v>
      </c>
      <c r="AK16" s="30"/>
      <c r="AL16" s="83">
        <f>IFERROR(AK16/(AG16+AH16),0)</f>
        <v>0</v>
      </c>
      <c r="AM16" s="9"/>
      <c r="AN16" s="10"/>
      <c r="AO16" s="232"/>
      <c r="AP16" s="10">
        <f>IFERROR(AO16/(AM16+AN16),0)</f>
        <v>0</v>
      </c>
      <c r="AQ16" s="30"/>
      <c r="AR16" s="83">
        <f>IFERROR(AQ16/(AM16+AN16),0)</f>
        <v>0</v>
      </c>
      <c r="AS16" s="9"/>
      <c r="AT16" s="10"/>
      <c r="AU16" s="232"/>
      <c r="AV16" s="10">
        <f>IFERROR(AU16/(AS16+AT16),0)</f>
        <v>0</v>
      </c>
      <c r="AW16" s="30"/>
      <c r="AX16" s="83">
        <f>IFERROR(AW16/(AS16+AT16),0)</f>
        <v>0</v>
      </c>
      <c r="AY16" s="9"/>
      <c r="AZ16" s="10"/>
      <c r="BA16" s="232"/>
      <c r="BB16" s="10">
        <f>IFERROR(BA16/(AY16+AZ16),0)</f>
        <v>0</v>
      </c>
      <c r="BC16" s="30"/>
      <c r="BD16" s="83">
        <f>IFERROR(BC16/(AY16+AZ16),0)</f>
        <v>0</v>
      </c>
      <c r="BE16" s="9"/>
      <c r="BF16" s="10"/>
      <c r="BG16" s="232"/>
      <c r="BH16" s="10">
        <f>IFERROR(BG16/(BE16+BF16),0)</f>
        <v>0</v>
      </c>
      <c r="BI16" s="30"/>
      <c r="BJ16" s="83">
        <f>IFERROR(BI16/(BE16+BF16),0)</f>
        <v>0</v>
      </c>
      <c r="BK16" s="9" cm="1">
        <f t="array" ref="BK16">SUM(_xlfn._xlws.FILTER($C16:$BJ16,$C$8:$BJ$8=BK$8))</f>
        <v>0</v>
      </c>
      <c r="BL16" s="10" cm="1">
        <f t="array" ref="BL16">SUM(_xlfn._xlws.FILTER($C16:$BJ16,$C$8:$BJ$8=BL$8))</f>
        <v>0</v>
      </c>
      <c r="BM16" s="232" cm="1">
        <f t="array" ref="BM16">SUM(_xlfn._xlws.FILTER($C16:$BJ16,$C$8:$BJ$8=BM$8))</f>
        <v>0</v>
      </c>
      <c r="BN16" s="10">
        <f>IFERROR(BM16/(BK16+BL16),0)</f>
        <v>0</v>
      </c>
      <c r="BO16" s="225" cm="1">
        <f t="array" ref="BO16">SUM(_xlfn._xlws.FILTER($C16:$BJ16,$C$8:$BJ$8=BO$8))</f>
        <v>0</v>
      </c>
      <c r="BP16" s="83">
        <f>IFERROR(BO16/(BK16+BL16),0)</f>
        <v>0</v>
      </c>
    </row>
    <row r="17" spans="1:68" s="8" customFormat="1" ht="19.5" customHeight="1" outlineLevel="1" x14ac:dyDescent="0.3">
      <c r="A17" s="154"/>
      <c r="B17" s="139" t="str">
        <v>ΕΜΠΟΡΙΚΟΣ</v>
      </c>
      <c r="C17" s="9"/>
      <c r="D17" s="10"/>
      <c r="E17" s="232"/>
      <c r="F17" s="39">
        <f t="shared" ref="F17:F20" si="22">IFERROR(E17/(C17+D17),0)</f>
        <v>0</v>
      </c>
      <c r="G17" s="30"/>
      <c r="H17" s="83">
        <f t="shared" ref="H17:H20" si="23">IFERROR(G17/(C17+D17),0)</f>
        <v>0</v>
      </c>
      <c r="I17" s="9"/>
      <c r="J17" s="10"/>
      <c r="K17" s="232"/>
      <c r="L17" s="10">
        <f t="shared" ref="L17:L19" si="24">IFERROR(K17/(I17+J17),0)</f>
        <v>0</v>
      </c>
      <c r="M17" s="30"/>
      <c r="N17" s="83">
        <f t="shared" ref="N17:N20" si="25">IFERROR(M17/(I17+J17),0)</f>
        <v>0</v>
      </c>
      <c r="O17" s="9">
        <v>2</v>
      </c>
      <c r="P17" s="10" t="s">
        <v>104</v>
      </c>
      <c r="Q17" s="232">
        <v>70580</v>
      </c>
      <c r="R17" s="213">
        <v>35290</v>
      </c>
      <c r="S17" s="215">
        <v>1158.3</v>
      </c>
      <c r="T17" s="214">
        <v>579.15</v>
      </c>
      <c r="U17" s="9"/>
      <c r="V17" s="10"/>
      <c r="W17" s="232"/>
      <c r="X17" s="10">
        <f t="shared" ref="X17:X18" si="26">IFERROR(W17/(U17+V17),0)</f>
        <v>0</v>
      </c>
      <c r="Y17" s="30"/>
      <c r="Z17" s="83">
        <f t="shared" ref="Z17:Z18" si="27">IFERROR(Y17/(U17+V17),0)</f>
        <v>0</v>
      </c>
      <c r="AA17" s="9"/>
      <c r="AB17" s="10"/>
      <c r="AC17" s="232"/>
      <c r="AD17" s="10">
        <f t="shared" ref="AD17:AD19" si="28">IFERROR(AC17/(AA17+AB17),0)</f>
        <v>0</v>
      </c>
      <c r="AE17" s="30"/>
      <c r="AF17" s="83">
        <f t="shared" ref="AF17:AF20" si="29">IFERROR(AE17/(AA17+AB17),0)</f>
        <v>0</v>
      </c>
      <c r="AG17" s="9"/>
      <c r="AH17" s="10"/>
      <c r="AI17" s="232"/>
      <c r="AJ17" s="10">
        <f t="shared" ref="AJ17:AJ19" si="30">IFERROR(AI17/(AG17+AH17),0)</f>
        <v>0</v>
      </c>
      <c r="AK17" s="30"/>
      <c r="AL17" s="83">
        <f t="shared" ref="AL17:AL20" si="31">IFERROR(AK17/(AG17+AH17),0)</f>
        <v>0</v>
      </c>
      <c r="AM17" s="9"/>
      <c r="AN17" s="10"/>
      <c r="AO17" s="232"/>
      <c r="AP17" s="10">
        <f t="shared" ref="AP17:AP19" si="32">IFERROR(AO17/(AM17+AN17),0)</f>
        <v>0</v>
      </c>
      <c r="AQ17" s="30"/>
      <c r="AR17" s="83">
        <f t="shared" ref="AR17:AR20" si="33">IFERROR(AQ17/(AM17+AN17),0)</f>
        <v>0</v>
      </c>
      <c r="AS17" s="9"/>
      <c r="AT17" s="10"/>
      <c r="AU17" s="232"/>
      <c r="AV17" s="10">
        <f t="shared" ref="AV17:AV19" si="34">IFERROR(AU17/(AS17+AT17),0)</f>
        <v>0</v>
      </c>
      <c r="AW17" s="30"/>
      <c r="AX17" s="83">
        <f t="shared" ref="AX17:AX20" si="35">IFERROR(AW17/(AS17+AT17),0)</f>
        <v>0</v>
      </c>
      <c r="AY17" s="9"/>
      <c r="AZ17" s="10"/>
      <c r="BA17" s="232"/>
      <c r="BB17" s="10">
        <f t="shared" ref="BB17:BB19" si="36">IFERROR(BA17/(AY17+AZ17),0)</f>
        <v>0</v>
      </c>
      <c r="BC17" s="30"/>
      <c r="BD17" s="83">
        <f t="shared" ref="BD17:BD20" si="37">IFERROR(BC17/(AY17+AZ17),0)</f>
        <v>0</v>
      </c>
      <c r="BE17" s="9"/>
      <c r="BF17" s="10"/>
      <c r="BG17" s="232"/>
      <c r="BH17" s="10">
        <f t="shared" ref="BH17:BH19" si="38">IFERROR(BG17/(BE17+BF17),0)</f>
        <v>0</v>
      </c>
      <c r="BI17" s="30"/>
      <c r="BJ17" s="83">
        <f t="shared" ref="BJ17:BJ20" si="39">IFERROR(BI17/(BE17+BF17),0)</f>
        <v>0</v>
      </c>
      <c r="BK17" s="9" cm="1">
        <f t="array" ref="BK17">SUM(_xlfn._xlws.FILTER($C17:$BJ17,$C$8:$BJ$8=BK$8))</f>
        <v>2</v>
      </c>
      <c r="BL17" s="10" cm="1">
        <f t="array" ref="BL17">SUM(_xlfn._xlws.FILTER($C17:$BJ17,$C$8:$BJ$8=BL$8))</f>
        <v>0</v>
      </c>
      <c r="BM17" s="232" cm="1">
        <f t="array" ref="BM17">SUM(_xlfn._xlws.FILTER($C17:$BJ17,$C$8:$BJ$8=BM$8))</f>
        <v>70580</v>
      </c>
      <c r="BN17" s="10">
        <f t="shared" ref="BN17:BN19" si="40">IFERROR(BM17/(BK17+BL17),0)</f>
        <v>35290</v>
      </c>
      <c r="BO17" s="225" cm="1">
        <f t="array" ref="BO17">SUM(_xlfn._xlws.FILTER($C17:$BJ17,$C$8:$BJ$8=BO$8))</f>
        <v>1158.3</v>
      </c>
      <c r="BP17" s="83">
        <f t="shared" ref="BP17:BP20" si="41">IFERROR(BO17/(BK17+BL17),0)</f>
        <v>579.15</v>
      </c>
    </row>
    <row r="18" spans="1:68" s="8" customFormat="1" ht="19.5" customHeight="1" outlineLevel="1" x14ac:dyDescent="0.3">
      <c r="A18" s="154"/>
      <c r="B18" s="139" t="str">
        <v>CNG</v>
      </c>
      <c r="C18" s="9"/>
      <c r="D18" s="10"/>
      <c r="E18" s="232"/>
      <c r="F18" s="39">
        <f t="shared" si="22"/>
        <v>0</v>
      </c>
      <c r="G18" s="30"/>
      <c r="H18" s="83">
        <f t="shared" si="23"/>
        <v>0</v>
      </c>
      <c r="I18" s="9"/>
      <c r="J18" s="10"/>
      <c r="K18" s="232"/>
      <c r="L18" s="10">
        <f t="shared" si="24"/>
        <v>0</v>
      </c>
      <c r="M18" s="30"/>
      <c r="N18" s="83">
        <f t="shared" si="25"/>
        <v>0</v>
      </c>
      <c r="O18" s="9" t="s">
        <v>104</v>
      </c>
      <c r="P18" s="10" t="s">
        <v>104</v>
      </c>
      <c r="Q18" s="232" t="s">
        <v>104</v>
      </c>
      <c r="R18" s="212" t="s">
        <v>104</v>
      </c>
      <c r="S18" s="214" t="s">
        <v>104</v>
      </c>
      <c r="T18" s="214" t="s">
        <v>104</v>
      </c>
      <c r="U18" s="9"/>
      <c r="V18" s="10"/>
      <c r="W18" s="232"/>
      <c r="X18" s="10">
        <f t="shared" si="26"/>
        <v>0</v>
      </c>
      <c r="Y18" s="30"/>
      <c r="Z18" s="83">
        <f t="shared" si="27"/>
        <v>0</v>
      </c>
      <c r="AA18" s="9"/>
      <c r="AB18" s="10"/>
      <c r="AC18" s="232"/>
      <c r="AD18" s="10">
        <f t="shared" si="28"/>
        <v>0</v>
      </c>
      <c r="AE18" s="30"/>
      <c r="AF18" s="83">
        <f t="shared" si="29"/>
        <v>0</v>
      </c>
      <c r="AG18" s="9"/>
      <c r="AH18" s="10"/>
      <c r="AI18" s="232"/>
      <c r="AJ18" s="10">
        <f t="shared" si="30"/>
        <v>0</v>
      </c>
      <c r="AK18" s="30"/>
      <c r="AL18" s="83">
        <f t="shared" si="31"/>
        <v>0</v>
      </c>
      <c r="AM18" s="9"/>
      <c r="AN18" s="10"/>
      <c r="AO18" s="232"/>
      <c r="AP18" s="10">
        <f t="shared" si="32"/>
        <v>0</v>
      </c>
      <c r="AQ18" s="30"/>
      <c r="AR18" s="83">
        <f t="shared" si="33"/>
        <v>0</v>
      </c>
      <c r="AS18" s="9"/>
      <c r="AT18" s="10"/>
      <c r="AU18" s="232"/>
      <c r="AV18" s="10">
        <f t="shared" si="34"/>
        <v>0</v>
      </c>
      <c r="AW18" s="30"/>
      <c r="AX18" s="83">
        <f t="shared" si="35"/>
        <v>0</v>
      </c>
      <c r="AY18" s="9"/>
      <c r="AZ18" s="10"/>
      <c r="BA18" s="232"/>
      <c r="BB18" s="10">
        <f t="shared" si="36"/>
        <v>0</v>
      </c>
      <c r="BC18" s="30"/>
      <c r="BD18" s="83">
        <f t="shared" si="37"/>
        <v>0</v>
      </c>
      <c r="BE18" s="9"/>
      <c r="BF18" s="10"/>
      <c r="BG18" s="232"/>
      <c r="BH18" s="10">
        <f t="shared" si="38"/>
        <v>0</v>
      </c>
      <c r="BI18" s="30"/>
      <c r="BJ18" s="83">
        <f t="shared" si="39"/>
        <v>0</v>
      </c>
      <c r="BK18" s="9" cm="1">
        <f t="array" ref="BK18">SUM(_xlfn._xlws.FILTER($C18:$BJ18,$C$8:$BJ$8=BK$8))</f>
        <v>0</v>
      </c>
      <c r="BL18" s="10" cm="1">
        <f t="array" ref="BL18">SUM(_xlfn._xlws.FILTER($C18:$BJ18,$C$8:$BJ$8=BL$8))</f>
        <v>0</v>
      </c>
      <c r="BM18" s="232" cm="1">
        <f t="array" ref="BM18">SUM(_xlfn._xlws.FILTER($C18:$BJ18,$C$8:$BJ$8=BM$8))</f>
        <v>0</v>
      </c>
      <c r="BN18" s="10">
        <f t="shared" si="40"/>
        <v>0</v>
      </c>
      <c r="BO18" s="225" cm="1">
        <f t="array" ref="BO18">SUM(_xlfn._xlws.FILTER($C18:$BJ18,$C$8:$BJ$8=BO$8))</f>
        <v>0</v>
      </c>
      <c r="BP18" s="83">
        <f t="shared" si="41"/>
        <v>0</v>
      </c>
    </row>
    <row r="19" spans="1:68" s="15" customFormat="1" ht="19.5" customHeight="1" outlineLevel="1" x14ac:dyDescent="0.3">
      <c r="A19" s="154"/>
      <c r="B19" s="139" t="str">
        <v>ΒΙΟΜΗΧΑΝΙΚΟΣ</v>
      </c>
      <c r="C19" s="9"/>
      <c r="D19" s="10"/>
      <c r="E19" s="232"/>
      <c r="F19" s="39">
        <f t="shared" si="22"/>
        <v>0</v>
      </c>
      <c r="G19" s="30"/>
      <c r="H19" s="83">
        <f t="shared" si="23"/>
        <v>0</v>
      </c>
      <c r="I19" s="9"/>
      <c r="J19" s="10"/>
      <c r="K19" s="232"/>
      <c r="L19" s="10">
        <f t="shared" si="24"/>
        <v>0</v>
      </c>
      <c r="M19" s="30"/>
      <c r="N19" s="83">
        <f t="shared" si="25"/>
        <v>0</v>
      </c>
      <c r="O19" s="9">
        <v>1</v>
      </c>
      <c r="P19" s="10" t="s">
        <v>104</v>
      </c>
      <c r="Q19" s="232">
        <v>3320679</v>
      </c>
      <c r="R19" s="213">
        <v>3320679</v>
      </c>
      <c r="S19" s="215">
        <v>4448.0200000000004</v>
      </c>
      <c r="T19" s="215">
        <v>4448.0200000000004</v>
      </c>
      <c r="U19" s="9">
        <v>9</v>
      </c>
      <c r="V19" s="10"/>
      <c r="W19" s="232">
        <v>65558994</v>
      </c>
      <c r="X19" s="10">
        <f>IFERROR(Y19/(U19+V19),0)</f>
        <v>14356.254444444443</v>
      </c>
      <c r="Y19" s="70">
        <v>129206.29</v>
      </c>
      <c r="Z19" s="83">
        <f>IFERROR(#REF!/(U19+V19),0)</f>
        <v>0</v>
      </c>
      <c r="AA19" s="9"/>
      <c r="AB19" s="10"/>
      <c r="AC19" s="232"/>
      <c r="AD19" s="10">
        <f t="shared" si="28"/>
        <v>0</v>
      </c>
      <c r="AE19" s="30"/>
      <c r="AF19" s="83">
        <f t="shared" si="29"/>
        <v>0</v>
      </c>
      <c r="AG19" s="9"/>
      <c r="AH19" s="10"/>
      <c r="AI19" s="232"/>
      <c r="AJ19" s="10">
        <f t="shared" si="30"/>
        <v>0</v>
      </c>
      <c r="AK19" s="30"/>
      <c r="AL19" s="83">
        <f t="shared" si="31"/>
        <v>0</v>
      </c>
      <c r="AM19" s="9"/>
      <c r="AN19" s="10"/>
      <c r="AO19" s="232"/>
      <c r="AP19" s="10">
        <f t="shared" si="32"/>
        <v>0</v>
      </c>
      <c r="AQ19" s="30"/>
      <c r="AR19" s="83">
        <f t="shared" si="33"/>
        <v>0</v>
      </c>
      <c r="AS19" s="9"/>
      <c r="AT19" s="10"/>
      <c r="AU19" s="232"/>
      <c r="AV19" s="10">
        <f t="shared" si="34"/>
        <v>0</v>
      </c>
      <c r="AW19" s="30"/>
      <c r="AX19" s="83">
        <f t="shared" si="35"/>
        <v>0</v>
      </c>
      <c r="AY19" s="9"/>
      <c r="AZ19" s="10"/>
      <c r="BA19" s="232"/>
      <c r="BB19" s="10">
        <f t="shared" si="36"/>
        <v>0</v>
      </c>
      <c r="BC19" s="30"/>
      <c r="BD19" s="83">
        <f t="shared" si="37"/>
        <v>0</v>
      </c>
      <c r="BE19" s="9"/>
      <c r="BF19" s="10"/>
      <c r="BG19" s="232"/>
      <c r="BH19" s="10">
        <f t="shared" si="38"/>
        <v>0</v>
      </c>
      <c r="BI19" s="30"/>
      <c r="BJ19" s="83">
        <f t="shared" si="39"/>
        <v>0</v>
      </c>
      <c r="BK19" s="9" cm="1">
        <f t="array" ref="BK19">SUM(_xlfn._xlws.FILTER($C19:$BJ19,$C$8:$BJ$8=BK$8))</f>
        <v>10</v>
      </c>
      <c r="BL19" s="10" cm="1">
        <f t="array" ref="BL19">SUM(_xlfn._xlws.FILTER($C19:$BJ19,$C$8:$BJ$8=BL$8))</f>
        <v>0</v>
      </c>
      <c r="BM19" s="232" cm="1">
        <f t="array" ref="BM19">SUM(_xlfn._xlws.FILTER($C19:$BJ19,$C$8:$BJ$8=BM$8))</f>
        <v>68879673</v>
      </c>
      <c r="BN19" s="10">
        <f t="shared" si="40"/>
        <v>6887967.2999999998</v>
      </c>
      <c r="BO19" s="225" cm="1">
        <f t="array" ref="BO19">SUM(_xlfn._xlws.FILTER($C19:$BJ19,$C$8:$BJ$8=BO$8))</f>
        <v>133654.31</v>
      </c>
      <c r="BP19" s="83">
        <f t="shared" si="41"/>
        <v>13365.431</v>
      </c>
    </row>
    <row r="20" spans="1:68" s="15" customFormat="1" ht="19.5" customHeight="1" outlineLevel="1" thickBot="1" x14ac:dyDescent="0.35">
      <c r="A20" s="155"/>
      <c r="B20" s="139" t="str">
        <v>ΚΛΙΜΑΤΙΣΜΟΣ / ΣΥΜΠΑΡΑΓΩΓΗ</v>
      </c>
      <c r="C20" s="160"/>
      <c r="D20" s="148"/>
      <c r="E20" s="233"/>
      <c r="F20" s="39">
        <f t="shared" si="22"/>
        <v>0</v>
      </c>
      <c r="G20" s="140"/>
      <c r="H20" s="83">
        <f t="shared" si="23"/>
        <v>0</v>
      </c>
      <c r="I20" s="160"/>
      <c r="J20" s="148"/>
      <c r="K20" s="233"/>
      <c r="L20" s="10">
        <f>IFERROR(K20/(I20+J20),0)</f>
        <v>0</v>
      </c>
      <c r="M20" s="30"/>
      <c r="N20" s="83">
        <f t="shared" si="25"/>
        <v>0</v>
      </c>
      <c r="O20" s="160" t="s">
        <v>104</v>
      </c>
      <c r="P20" s="148" t="s">
        <v>104</v>
      </c>
      <c r="Q20" s="233" t="s">
        <v>104</v>
      </c>
      <c r="R20" s="212" t="s">
        <v>104</v>
      </c>
      <c r="S20" s="214" t="s">
        <v>104</v>
      </c>
      <c r="T20" s="214" t="s">
        <v>104</v>
      </c>
      <c r="U20" s="160"/>
      <c r="V20" s="148"/>
      <c r="W20" s="233"/>
      <c r="X20" s="10">
        <f>IFERROR(W20/(U20+V20),0)</f>
        <v>0</v>
      </c>
      <c r="Y20" s="30"/>
      <c r="Z20" s="83">
        <f t="shared" ref="Z20" si="42">IFERROR(Y20/(U20+V20),0)</f>
        <v>0</v>
      </c>
      <c r="AA20" s="160"/>
      <c r="AB20" s="148"/>
      <c r="AC20" s="233"/>
      <c r="AD20" s="10">
        <f>IFERROR(AC20/(AA20+AB20),0)</f>
        <v>0</v>
      </c>
      <c r="AE20" s="30"/>
      <c r="AF20" s="83">
        <f t="shared" si="29"/>
        <v>0</v>
      </c>
      <c r="AG20" s="160"/>
      <c r="AH20" s="148"/>
      <c r="AI20" s="233"/>
      <c r="AJ20" s="10">
        <f>IFERROR(AI20/(AG20+AH20),0)</f>
        <v>0</v>
      </c>
      <c r="AK20" s="30"/>
      <c r="AL20" s="83">
        <f t="shared" si="31"/>
        <v>0</v>
      </c>
      <c r="AM20" s="160"/>
      <c r="AN20" s="148"/>
      <c r="AO20" s="233"/>
      <c r="AP20" s="10">
        <f>IFERROR(AO20/(AM20+AN20),0)</f>
        <v>0</v>
      </c>
      <c r="AQ20" s="30"/>
      <c r="AR20" s="83">
        <f t="shared" si="33"/>
        <v>0</v>
      </c>
      <c r="AS20" s="160"/>
      <c r="AT20" s="148"/>
      <c r="AU20" s="233"/>
      <c r="AV20" s="10">
        <f>IFERROR(AU20/(AS20+AT20),0)</f>
        <v>0</v>
      </c>
      <c r="AW20" s="30"/>
      <c r="AX20" s="83">
        <f t="shared" si="35"/>
        <v>0</v>
      </c>
      <c r="AY20" s="160"/>
      <c r="AZ20" s="148"/>
      <c r="BA20" s="233"/>
      <c r="BB20" s="10">
        <f>IFERROR(BA20/(AY20+AZ20),0)</f>
        <v>0</v>
      </c>
      <c r="BC20" s="30"/>
      <c r="BD20" s="83">
        <f t="shared" si="37"/>
        <v>0</v>
      </c>
      <c r="BE20" s="160"/>
      <c r="BF20" s="148"/>
      <c r="BG20" s="233"/>
      <c r="BH20" s="10">
        <f>IFERROR(BG20/(BE20+BF20),0)</f>
        <v>0</v>
      </c>
      <c r="BI20" s="30"/>
      <c r="BJ20" s="83">
        <f t="shared" si="39"/>
        <v>0</v>
      </c>
      <c r="BK20" s="160" cm="1">
        <f t="array" ref="BK20">SUM(_xlfn._xlws.FILTER($C20:$BJ20,$C$8:$BJ$8=BK$8))</f>
        <v>0</v>
      </c>
      <c r="BL20" s="148" cm="1">
        <f t="array" ref="BL20">SUM(_xlfn._xlws.FILTER($C20:$BJ20,$C$8:$BJ$8=BL$8))</f>
        <v>0</v>
      </c>
      <c r="BM20" s="233" cm="1">
        <f t="array" ref="BM20">SUM(_xlfn._xlws.FILTER($C20:$BJ20,$C$8:$BJ$8=BM$8))</f>
        <v>0</v>
      </c>
      <c r="BN20" s="10">
        <f>IFERROR(BM20/(BK20+BL20),0)</f>
        <v>0</v>
      </c>
      <c r="BO20" s="225" cm="1">
        <f t="array" ref="BO20">SUM(_xlfn._xlws.FILTER($C20:$BJ20,$C$8:$BJ$8=BO$8))</f>
        <v>0</v>
      </c>
      <c r="BP20" s="83">
        <f t="shared" si="41"/>
        <v>0</v>
      </c>
    </row>
    <row r="21" spans="1:68" s="8" customFormat="1" ht="18" x14ac:dyDescent="0.3">
      <c r="A21" s="153">
        <v>3</v>
      </c>
      <c r="B21" s="141" t="s">
        <v>33</v>
      </c>
      <c r="C21" s="73">
        <v>4</v>
      </c>
      <c r="D21" s="74">
        <v>0</v>
      </c>
      <c r="E21" s="231">
        <f>SUM(E22:E25)</f>
        <v>5753519</v>
      </c>
      <c r="F21" s="121">
        <f>IFERROR(E21/(C21+D21),0)</f>
        <v>1438379.75</v>
      </c>
      <c r="G21" s="82">
        <f>SUM(G22:G26)</f>
        <v>5679.28</v>
      </c>
      <c r="H21" s="37">
        <f>IFERROR(G21/(C21+D21),0)</f>
        <v>1419.82</v>
      </c>
      <c r="I21" s="73">
        <f>SUM(I22:I26)</f>
        <v>3</v>
      </c>
      <c r="J21" s="74">
        <f>SUM(J22:J26)</f>
        <v>0</v>
      </c>
      <c r="K21" s="231">
        <f>SUM(K22:K25)</f>
        <v>2043707</v>
      </c>
      <c r="L21" s="74">
        <f>IFERROR(K21/(I21+J21),0)</f>
        <v>681235.66666666663</v>
      </c>
      <c r="M21" s="82">
        <f>SUM(M22:M26)</f>
        <v>3469.65</v>
      </c>
      <c r="N21" s="37">
        <f>IFERROR(M21/(I21+J21),0)</f>
        <v>1156.55</v>
      </c>
      <c r="O21" s="73">
        <f>SUM(O22:O26)</f>
        <v>8</v>
      </c>
      <c r="P21" s="74">
        <f>SUM(P22:P26)</f>
        <v>0</v>
      </c>
      <c r="Q21" s="231">
        <f>SUM(Q22:Q26)</f>
        <v>10491658</v>
      </c>
      <c r="R21" s="74">
        <f>IFERROR(Q21/(O21+P21),0)</f>
        <v>1311457.25</v>
      </c>
      <c r="S21" s="82">
        <f>SUM(S22:S26)</f>
        <v>15546</v>
      </c>
      <c r="T21" s="37">
        <f>IFERROR(S21/(O21+P21),0)</f>
        <v>1943.25</v>
      </c>
      <c r="U21" s="73">
        <f>SUM(U22:U26)</f>
        <v>24</v>
      </c>
      <c r="V21" s="74">
        <f>SUM(V22:V26)</f>
        <v>0</v>
      </c>
      <c r="W21" s="231">
        <f>SUM(W22:W25)</f>
        <v>12569263</v>
      </c>
      <c r="X21" s="74">
        <f>IFERROR(W21/(U21+V21),0)</f>
        <v>523719.29166666669</v>
      </c>
      <c r="Y21" s="81">
        <f>SUM(Y22:Y26)</f>
        <v>50525.72</v>
      </c>
      <c r="Z21" s="37">
        <f>IFERROR(Y21/(U21+V21),0)</f>
        <v>2105.2383333333332</v>
      </c>
      <c r="AA21" s="73">
        <f>SUM(AA22:AA26)</f>
        <v>9</v>
      </c>
      <c r="AB21" s="74">
        <f>SUM(AB22:AB26)</f>
        <v>0</v>
      </c>
      <c r="AC21" s="231">
        <f>SUM(AC22:AC25)</f>
        <v>4434536</v>
      </c>
      <c r="AD21" s="74">
        <f>IFERROR(AC21/(AA21+AB21),0)</f>
        <v>492726.22222222225</v>
      </c>
      <c r="AE21" s="81">
        <f>SUM(AE22:AE26)</f>
        <v>19517.45</v>
      </c>
      <c r="AF21" s="37">
        <f>IFERROR(AE21/(AA21+AB21),0)</f>
        <v>2168.6055555555558</v>
      </c>
      <c r="AG21" s="73">
        <f>SUM(AG22:AG26)</f>
        <v>13</v>
      </c>
      <c r="AH21" s="74">
        <f>SUM(AH22:AH26)</f>
        <v>0</v>
      </c>
      <c r="AI21" s="231">
        <f>SUM(AI22:AI25)</f>
        <v>3158450</v>
      </c>
      <c r="AJ21" s="74">
        <f>IFERROR(AI21/(AG21+AH21),0)</f>
        <v>242957.69230769231</v>
      </c>
      <c r="AK21" s="82">
        <f>SUM(AK22:AK26)</f>
        <v>34980.979999999996</v>
      </c>
      <c r="AL21" s="37">
        <f>IFERROR(AK21/(AG21+AH21),0)</f>
        <v>2690.8446153846153</v>
      </c>
      <c r="AM21" s="73">
        <f>SUM(AM22:AM26)</f>
        <v>0</v>
      </c>
      <c r="AN21" s="74">
        <f>SUM(AN22:AN26)</f>
        <v>0</v>
      </c>
      <c r="AO21" s="231">
        <f>SUM(AO22:AO25)</f>
        <v>0</v>
      </c>
      <c r="AP21" s="74">
        <f>IFERROR(AO21/(AM21+AN21),0)</f>
        <v>0</v>
      </c>
      <c r="AQ21" s="82">
        <f>SUM(AQ22:AQ26)</f>
        <v>0</v>
      </c>
      <c r="AR21" s="37">
        <f>IFERROR(AQ21/(AM21+AN21),0)</f>
        <v>0</v>
      </c>
      <c r="AS21" s="73">
        <f>SUM(AS22:AS26)</f>
        <v>0</v>
      </c>
      <c r="AT21" s="74">
        <f>SUM(AT22:AT26)</f>
        <v>0</v>
      </c>
      <c r="AU21" s="231">
        <f>SUM(AU22:AU25)</f>
        <v>0</v>
      </c>
      <c r="AV21" s="74">
        <f>IFERROR(AU21/(AS21+AT21),0)</f>
        <v>0</v>
      </c>
      <c r="AW21" s="82">
        <f>SUM(AW22:AW26)</f>
        <v>0</v>
      </c>
      <c r="AX21" s="37">
        <f>IFERROR(AW21/(AS21+AT21),0)</f>
        <v>0</v>
      </c>
      <c r="AY21" s="73">
        <f>SUM(AY22:AY26)</f>
        <v>0</v>
      </c>
      <c r="AZ21" s="74">
        <f>SUM(AZ22:AZ26)</f>
        <v>0</v>
      </c>
      <c r="BA21" s="231">
        <f>SUM(BA22:BA25)</f>
        <v>0</v>
      </c>
      <c r="BB21" s="74">
        <f>IFERROR(BA21/(AY21+AZ21),0)</f>
        <v>0</v>
      </c>
      <c r="BC21" s="82">
        <f>SUM(BC22:BC26)</f>
        <v>0</v>
      </c>
      <c r="BD21" s="37">
        <f>IFERROR(BC21/(AY21+AZ21),0)</f>
        <v>0</v>
      </c>
      <c r="BE21" s="73">
        <f>SUM(BE22:BE26)</f>
        <v>0</v>
      </c>
      <c r="BF21" s="74">
        <f>SUM(BF22:BF26)</f>
        <v>0</v>
      </c>
      <c r="BG21" s="231">
        <f>SUM(BG22:BG25)</f>
        <v>0</v>
      </c>
      <c r="BH21" s="74">
        <f>IFERROR(BG21/(BE21+BF21),0)</f>
        <v>0</v>
      </c>
      <c r="BI21" s="82">
        <f>SUM(BI22:BI26)</f>
        <v>0</v>
      </c>
      <c r="BJ21" s="37">
        <f>IFERROR(BI21/(BE21+BF21),0)</f>
        <v>0</v>
      </c>
      <c r="BK21" s="73">
        <f>SUM(BK22:BK26)</f>
        <v>61</v>
      </c>
      <c r="BL21" s="74">
        <f>SUM(BL22:BL26)</f>
        <v>0</v>
      </c>
      <c r="BM21" s="231">
        <f>SUM(BM22:BM25)</f>
        <v>38451133</v>
      </c>
      <c r="BN21" s="74">
        <f>IFERROR(BM21/(BK21+BL21),0)</f>
        <v>630346.44262295077</v>
      </c>
      <c r="BO21" s="82">
        <f>SUM(BO22:BO26)</f>
        <v>129719.08</v>
      </c>
      <c r="BP21" s="37">
        <f>IFERROR(BO21/(BK21+BL21),0)</f>
        <v>2126.542295081967</v>
      </c>
    </row>
    <row r="22" spans="1:68" s="8" customFormat="1" ht="19.5" customHeight="1" outlineLevel="1" x14ac:dyDescent="0.3">
      <c r="A22" s="154"/>
      <c r="B22" s="139" t="str" cm="1">
        <f t="array" ref="B22:B26">$B$10:$B$14</f>
        <v>ΟΙΚΙΑΚΟΣ</v>
      </c>
      <c r="C22" s="9"/>
      <c r="D22" s="10"/>
      <c r="E22" s="232"/>
      <c r="F22" s="39">
        <f>IFERROR(E22/(C22+D22),0)</f>
        <v>0</v>
      </c>
      <c r="G22" s="30"/>
      <c r="H22" s="83">
        <f>IFERROR(G22/(C22+D22),0)</f>
        <v>0</v>
      </c>
      <c r="I22" s="9"/>
      <c r="J22" s="10"/>
      <c r="K22" s="232"/>
      <c r="L22" s="10">
        <f>IFERROR(K22/(I22+J22),0)</f>
        <v>0</v>
      </c>
      <c r="M22" s="30"/>
      <c r="N22" s="83">
        <f>IFERROR(M22/(I22+J22),0)</f>
        <v>0</v>
      </c>
      <c r="O22" s="9" t="s">
        <v>104</v>
      </c>
      <c r="P22" s="10" t="s">
        <v>104</v>
      </c>
      <c r="Q22" s="232" t="s">
        <v>104</v>
      </c>
      <c r="R22" s="210" t="s">
        <v>104</v>
      </c>
      <c r="S22" s="211" t="s">
        <v>104</v>
      </c>
      <c r="T22" s="211" t="s">
        <v>104</v>
      </c>
      <c r="U22" s="9"/>
      <c r="V22" s="10"/>
      <c r="W22" s="232"/>
      <c r="X22" s="10">
        <f>IFERROR(W22/(U22+V22),0)</f>
        <v>0</v>
      </c>
      <c r="Y22" s="30"/>
      <c r="Z22" s="83">
        <f>IFERROR(Y22/(U22+V22),0)</f>
        <v>0</v>
      </c>
      <c r="AA22" s="9"/>
      <c r="AB22" s="10"/>
      <c r="AC22" s="232"/>
      <c r="AD22" s="10">
        <f>IFERROR(AC22/(AA22+AB22),0)</f>
        <v>0</v>
      </c>
      <c r="AE22" s="30"/>
      <c r="AF22" s="83">
        <f>IFERROR(AE22/(AA22+AB22),0)</f>
        <v>0</v>
      </c>
      <c r="AG22" s="9"/>
      <c r="AH22" s="10"/>
      <c r="AI22" s="232"/>
      <c r="AJ22" s="10">
        <f>IFERROR(AI22/(AG22+AH22),0)</f>
        <v>0</v>
      </c>
      <c r="AK22" s="30"/>
      <c r="AL22" s="83">
        <f>IFERROR(AK22/(AG22+AH22),0)</f>
        <v>0</v>
      </c>
      <c r="AM22" s="9"/>
      <c r="AN22" s="10"/>
      <c r="AO22" s="232"/>
      <c r="AP22" s="10">
        <f>IFERROR(AO22/(AM22+AN22),0)</f>
        <v>0</v>
      </c>
      <c r="AQ22" s="30"/>
      <c r="AR22" s="83">
        <f>IFERROR(AQ22/(AM22+AN22),0)</f>
        <v>0</v>
      </c>
      <c r="AS22" s="9"/>
      <c r="AT22" s="10"/>
      <c r="AU22" s="232"/>
      <c r="AV22" s="10">
        <f>IFERROR(AU22/(AS22+AT22),0)</f>
        <v>0</v>
      </c>
      <c r="AW22" s="30"/>
      <c r="AX22" s="83">
        <f>IFERROR(AW22/(AS22+AT22),0)</f>
        <v>0</v>
      </c>
      <c r="AY22" s="9"/>
      <c r="AZ22" s="10"/>
      <c r="BA22" s="232"/>
      <c r="BB22" s="10">
        <f>IFERROR(BA22/(AY22+AZ22),0)</f>
        <v>0</v>
      </c>
      <c r="BC22" s="30"/>
      <c r="BD22" s="83">
        <f>IFERROR(BC22/(AY22+AZ22),0)</f>
        <v>0</v>
      </c>
      <c r="BE22" s="9"/>
      <c r="BF22" s="10"/>
      <c r="BG22" s="232"/>
      <c r="BH22" s="10">
        <f>IFERROR(BG22/(BE22+BF22),0)</f>
        <v>0</v>
      </c>
      <c r="BI22" s="30"/>
      <c r="BJ22" s="83">
        <f>IFERROR(BI22/(BE22+BF22),0)</f>
        <v>0</v>
      </c>
      <c r="BK22" s="9" cm="1">
        <f t="array" ref="BK22">SUM(_xlfn._xlws.FILTER($C22:$BJ22,$C$8:$BJ$8=BK$8))</f>
        <v>0</v>
      </c>
      <c r="BL22" s="10" cm="1">
        <f t="array" ref="BL22">SUM(_xlfn._xlws.FILTER($C22:$BJ22,$C$8:$BJ$8=BL$8))</f>
        <v>0</v>
      </c>
      <c r="BM22" s="232" cm="1">
        <f t="array" ref="BM22">SUM(_xlfn._xlws.FILTER($C22:$BJ22,$C$8:$BJ$8=BM$8))</f>
        <v>0</v>
      </c>
      <c r="BN22" s="10">
        <f>IFERROR(BM22/(BK22+BL22),0)</f>
        <v>0</v>
      </c>
      <c r="BO22" s="225" cm="1">
        <f t="array" ref="BO22">SUM(_xlfn._xlws.FILTER($C22:$BJ22,$C$8:$BJ$8=BO$8))</f>
        <v>0</v>
      </c>
      <c r="BP22" s="83">
        <f>IFERROR(BO22/(BK22+BL22),0)</f>
        <v>0</v>
      </c>
    </row>
    <row r="23" spans="1:68" s="8" customFormat="1" ht="19.5" customHeight="1" outlineLevel="1" x14ac:dyDescent="0.3">
      <c r="A23" s="154"/>
      <c r="B23" s="139" t="str">
        <v>ΕΜΠΟΡΙΚΟΣ</v>
      </c>
      <c r="C23" s="9"/>
      <c r="D23" s="10"/>
      <c r="E23" s="232"/>
      <c r="F23" s="39">
        <f t="shared" ref="F23:F26" si="43">IFERROR(E23/(C23+D23),0)</f>
        <v>0</v>
      </c>
      <c r="G23" s="30"/>
      <c r="H23" s="83">
        <f t="shared" ref="H23:H26" si="44">IFERROR(G23/(C23+D23),0)</f>
        <v>0</v>
      </c>
      <c r="I23" s="9"/>
      <c r="J23" s="10"/>
      <c r="K23" s="232"/>
      <c r="L23" s="10">
        <f t="shared" ref="L23:L25" si="45">IFERROR(K23/(I23+J23),0)</f>
        <v>0</v>
      </c>
      <c r="M23" s="30"/>
      <c r="N23" s="83">
        <f t="shared" ref="N23:N26" si="46">IFERROR(M23/(I23+J23),0)</f>
        <v>0</v>
      </c>
      <c r="O23" s="9" t="s">
        <v>104</v>
      </c>
      <c r="P23" s="10" t="s">
        <v>104</v>
      </c>
      <c r="Q23" s="232" t="s">
        <v>104</v>
      </c>
      <c r="R23" s="212" t="s">
        <v>104</v>
      </c>
      <c r="S23" s="214" t="s">
        <v>104</v>
      </c>
      <c r="T23" s="214" t="s">
        <v>104</v>
      </c>
      <c r="U23" s="9">
        <v>5</v>
      </c>
      <c r="V23" s="10"/>
      <c r="W23" s="232">
        <v>1414196</v>
      </c>
      <c r="X23" s="10">
        <f t="shared" ref="X23:X25" si="47">IFERROR(W23/(U23+V23),0)</f>
        <v>282839.2</v>
      </c>
      <c r="Y23" s="30">
        <v>23361.25</v>
      </c>
      <c r="Z23" s="83">
        <f t="shared" ref="Z23:Z26" si="48">IFERROR(Y23/(U23+V23),0)</f>
        <v>4672.25</v>
      </c>
      <c r="AA23" s="9">
        <v>3</v>
      </c>
      <c r="AB23" s="10"/>
      <c r="AC23" s="232">
        <v>823397</v>
      </c>
      <c r="AD23" s="10">
        <f t="shared" ref="AD23:AD25" si="49">IFERROR(AC23/(AA23+AB23),0)</f>
        <v>274465.66666666669</v>
      </c>
      <c r="AE23" s="30">
        <v>12146.76</v>
      </c>
      <c r="AF23" s="83">
        <f t="shared" ref="AF23:AF26" si="50">IFERROR(AE23/(AA23+AB23),0)</f>
        <v>4048.92</v>
      </c>
      <c r="AG23" s="9">
        <v>10</v>
      </c>
      <c r="AH23" s="10"/>
      <c r="AI23" s="232">
        <v>2399175</v>
      </c>
      <c r="AJ23" s="10">
        <f t="shared" ref="AJ23:AJ25" si="51">IFERROR(AI23/(AG23+AH23),0)</f>
        <v>239917.5</v>
      </c>
      <c r="AK23" s="30">
        <v>31813.69</v>
      </c>
      <c r="AL23" s="83">
        <f t="shared" ref="AL23:AL26" si="52">IFERROR(AK23/(AG23+AH23),0)</f>
        <v>3181.3689999999997</v>
      </c>
      <c r="AM23" s="9"/>
      <c r="AN23" s="10"/>
      <c r="AO23" s="232"/>
      <c r="AP23" s="10">
        <f t="shared" ref="AP23:AP25" si="53">IFERROR(AO23/(AM23+AN23),0)</f>
        <v>0</v>
      </c>
      <c r="AQ23" s="30"/>
      <c r="AR23" s="83">
        <f t="shared" ref="AR23:AR26" si="54">IFERROR(AQ23/(AM23+AN23),0)</f>
        <v>0</v>
      </c>
      <c r="AS23" s="9"/>
      <c r="AT23" s="10"/>
      <c r="AU23" s="232"/>
      <c r="AV23" s="10">
        <f t="shared" ref="AV23:AV25" si="55">IFERROR(AU23/(AS23+AT23),0)</f>
        <v>0</v>
      </c>
      <c r="AW23" s="30"/>
      <c r="AX23" s="83">
        <f t="shared" ref="AX23:AX26" si="56">IFERROR(AW23/(AS23+AT23),0)</f>
        <v>0</v>
      </c>
      <c r="AY23" s="9"/>
      <c r="AZ23" s="10"/>
      <c r="BA23" s="232"/>
      <c r="BB23" s="10">
        <f t="shared" ref="BB23:BB25" si="57">IFERROR(BA23/(AY23+AZ23),0)</f>
        <v>0</v>
      </c>
      <c r="BC23" s="30"/>
      <c r="BD23" s="83">
        <f t="shared" ref="BD23:BD26" si="58">IFERROR(BC23/(AY23+AZ23),0)</f>
        <v>0</v>
      </c>
      <c r="BE23" s="9"/>
      <c r="BF23" s="10"/>
      <c r="BG23" s="232"/>
      <c r="BH23" s="10">
        <f t="shared" ref="BH23:BH25" si="59">IFERROR(BG23/(BE23+BF23),0)</f>
        <v>0</v>
      </c>
      <c r="BI23" s="30"/>
      <c r="BJ23" s="83">
        <f t="shared" ref="BJ23:BJ26" si="60">IFERROR(BI23/(BE23+BF23),0)</f>
        <v>0</v>
      </c>
      <c r="BK23" s="9" cm="1">
        <f t="array" ref="BK23">SUM(_xlfn._xlws.FILTER($C23:$BJ23,$C$8:$BJ$8=BK$8))</f>
        <v>18</v>
      </c>
      <c r="BL23" s="10" cm="1">
        <f t="array" ref="BL23">SUM(_xlfn._xlws.FILTER($C23:$BJ23,$C$8:$BJ$8=BL$8))</f>
        <v>0</v>
      </c>
      <c r="BM23" s="232" cm="1">
        <f t="array" ref="BM23">SUM(_xlfn._xlws.FILTER($C23:$BJ23,$C$8:$BJ$8=BM$8))</f>
        <v>4636768</v>
      </c>
      <c r="BN23" s="10">
        <f t="shared" ref="BN23:BN25" si="61">IFERROR(BM23/(BK23+BL23),0)</f>
        <v>257598.22222222222</v>
      </c>
      <c r="BO23" s="225" cm="1">
        <f t="array" ref="BO23">SUM(_xlfn._xlws.FILTER($C23:$BJ23,$C$8:$BJ$8=BO$8))</f>
        <v>67321.7</v>
      </c>
      <c r="BP23" s="83">
        <f t="shared" ref="BP23:BP26" si="62">IFERROR(BO23/(BK23+BL23),0)</f>
        <v>3740.0944444444444</v>
      </c>
    </row>
    <row r="24" spans="1:68" s="8" customFormat="1" ht="19.5" customHeight="1" outlineLevel="1" x14ac:dyDescent="0.3">
      <c r="A24" s="154"/>
      <c r="B24" s="139" t="str">
        <v>CNG</v>
      </c>
      <c r="C24" s="9">
        <v>4</v>
      </c>
      <c r="D24" s="10"/>
      <c r="E24" s="232">
        <v>4673883</v>
      </c>
      <c r="F24" s="39">
        <f t="shared" si="43"/>
        <v>1168470.75</v>
      </c>
      <c r="G24" s="30">
        <v>4920.67</v>
      </c>
      <c r="H24" s="83">
        <f t="shared" si="44"/>
        <v>1230.1675</v>
      </c>
      <c r="I24" s="9">
        <v>2</v>
      </c>
      <c r="J24" s="10"/>
      <c r="K24" s="232">
        <v>982913</v>
      </c>
      <c r="L24" s="10">
        <f t="shared" si="45"/>
        <v>491456.5</v>
      </c>
      <c r="M24" s="30">
        <v>2304.0500000000002</v>
      </c>
      <c r="N24" s="83">
        <f t="shared" si="46"/>
        <v>1152.0250000000001</v>
      </c>
      <c r="O24" s="9" t="s">
        <v>104</v>
      </c>
      <c r="P24" s="10" t="s">
        <v>104</v>
      </c>
      <c r="Q24" s="232" t="s">
        <v>104</v>
      </c>
      <c r="R24" s="212" t="s">
        <v>104</v>
      </c>
      <c r="S24" s="214" t="s">
        <v>104</v>
      </c>
      <c r="T24" s="214" t="s">
        <v>104</v>
      </c>
      <c r="U24" s="9"/>
      <c r="V24" s="10"/>
      <c r="W24" s="232"/>
      <c r="X24" s="10">
        <f t="shared" si="47"/>
        <v>0</v>
      </c>
      <c r="Y24" s="30"/>
      <c r="Z24" s="83">
        <f t="shared" si="48"/>
        <v>0</v>
      </c>
      <c r="AA24" s="9"/>
      <c r="AB24" s="10"/>
      <c r="AC24" s="232"/>
      <c r="AD24" s="10">
        <f t="shared" si="49"/>
        <v>0</v>
      </c>
      <c r="AE24" s="30"/>
      <c r="AF24" s="83">
        <f t="shared" si="50"/>
        <v>0</v>
      </c>
      <c r="AG24" s="9"/>
      <c r="AH24" s="10"/>
      <c r="AI24" s="232"/>
      <c r="AJ24" s="10">
        <f t="shared" si="51"/>
        <v>0</v>
      </c>
      <c r="AK24" s="30"/>
      <c r="AL24" s="83">
        <f t="shared" si="52"/>
        <v>0</v>
      </c>
      <c r="AM24" s="9"/>
      <c r="AN24" s="10"/>
      <c r="AO24" s="232"/>
      <c r="AP24" s="10">
        <f t="shared" si="53"/>
        <v>0</v>
      </c>
      <c r="AQ24" s="30"/>
      <c r="AR24" s="83">
        <f t="shared" si="54"/>
        <v>0</v>
      </c>
      <c r="AS24" s="9"/>
      <c r="AT24" s="10"/>
      <c r="AU24" s="232"/>
      <c r="AV24" s="10">
        <f t="shared" si="55"/>
        <v>0</v>
      </c>
      <c r="AW24" s="30"/>
      <c r="AX24" s="83">
        <f t="shared" si="56"/>
        <v>0</v>
      </c>
      <c r="AY24" s="9"/>
      <c r="AZ24" s="10"/>
      <c r="BA24" s="232"/>
      <c r="BB24" s="10">
        <f t="shared" si="57"/>
        <v>0</v>
      </c>
      <c r="BC24" s="30"/>
      <c r="BD24" s="83">
        <f t="shared" si="58"/>
        <v>0</v>
      </c>
      <c r="BE24" s="9"/>
      <c r="BF24" s="10"/>
      <c r="BG24" s="232"/>
      <c r="BH24" s="10">
        <f t="shared" si="59"/>
        <v>0</v>
      </c>
      <c r="BI24" s="30"/>
      <c r="BJ24" s="83">
        <f t="shared" si="60"/>
        <v>0</v>
      </c>
      <c r="BK24" s="9" cm="1">
        <f t="array" ref="BK24">SUM(_xlfn._xlws.FILTER($C24:$BJ24,$C$8:$BJ$8=BK$8))</f>
        <v>6</v>
      </c>
      <c r="BL24" s="10" cm="1">
        <f t="array" ref="BL24">SUM(_xlfn._xlws.FILTER($C24:$BJ24,$C$8:$BJ$8=BL$8))</f>
        <v>0</v>
      </c>
      <c r="BM24" s="232" cm="1">
        <f t="array" ref="BM24">SUM(_xlfn._xlws.FILTER($C24:$BJ24,$C$8:$BJ$8=BM$8))</f>
        <v>5656796</v>
      </c>
      <c r="BN24" s="10">
        <f t="shared" si="61"/>
        <v>942799.33333333337</v>
      </c>
      <c r="BO24" s="225" cm="1">
        <f t="array" ref="BO24">SUM(_xlfn._xlws.FILTER($C24:$BJ24,$C$8:$BJ$8=BO$8))</f>
        <v>7224.72</v>
      </c>
      <c r="BP24" s="83">
        <f t="shared" si="62"/>
        <v>1204.1200000000001</v>
      </c>
    </row>
    <row r="25" spans="1:68" s="15" customFormat="1" ht="19.5" customHeight="1" outlineLevel="1" x14ac:dyDescent="0.3">
      <c r="A25" s="154"/>
      <c r="B25" s="139" t="str">
        <v>ΒΙΟΜΗΧΑΝΙΚΟΣ</v>
      </c>
      <c r="C25" s="9"/>
      <c r="D25" s="10"/>
      <c r="E25" s="232">
        <v>1079636</v>
      </c>
      <c r="F25" s="39">
        <f t="shared" si="43"/>
        <v>0</v>
      </c>
      <c r="G25" s="30">
        <v>758.6099999999999</v>
      </c>
      <c r="H25" s="83">
        <f t="shared" si="44"/>
        <v>0</v>
      </c>
      <c r="I25" s="9">
        <v>1</v>
      </c>
      <c r="J25" s="10"/>
      <c r="K25" s="232">
        <v>1060794</v>
      </c>
      <c r="L25" s="10">
        <f t="shared" si="45"/>
        <v>1060794</v>
      </c>
      <c r="M25" s="30">
        <v>1165.5999999999999</v>
      </c>
      <c r="N25" s="83">
        <f t="shared" si="46"/>
        <v>1165.5999999999999</v>
      </c>
      <c r="O25" s="9">
        <v>8</v>
      </c>
      <c r="P25" s="10" t="s">
        <v>104</v>
      </c>
      <c r="Q25" s="232">
        <v>10491658</v>
      </c>
      <c r="R25" s="213">
        <v>1311457</v>
      </c>
      <c r="S25" s="215">
        <v>15546</v>
      </c>
      <c r="T25" s="215">
        <v>1943.25</v>
      </c>
      <c r="U25" s="9">
        <v>19</v>
      </c>
      <c r="V25" s="10"/>
      <c r="W25" s="232">
        <v>11155067</v>
      </c>
      <c r="X25" s="10">
        <f t="shared" si="47"/>
        <v>587108.78947368416</v>
      </c>
      <c r="Y25" s="30">
        <v>27164.47</v>
      </c>
      <c r="Z25" s="83">
        <f t="shared" si="48"/>
        <v>1429.7089473684211</v>
      </c>
      <c r="AA25" s="9">
        <v>6</v>
      </c>
      <c r="AB25" s="10"/>
      <c r="AC25" s="232">
        <v>3611139</v>
      </c>
      <c r="AD25" s="10">
        <f t="shared" si="49"/>
        <v>601856.5</v>
      </c>
      <c r="AE25" s="30">
        <v>7370.69</v>
      </c>
      <c r="AF25" s="83">
        <f t="shared" si="50"/>
        <v>1228.4483333333333</v>
      </c>
      <c r="AG25" s="9">
        <v>3</v>
      </c>
      <c r="AH25" s="10"/>
      <c r="AI25" s="232">
        <v>759275</v>
      </c>
      <c r="AJ25" s="10">
        <f t="shared" si="51"/>
        <v>253091.66666666666</v>
      </c>
      <c r="AK25" s="30">
        <v>3167.29</v>
      </c>
      <c r="AL25" s="83">
        <f t="shared" si="52"/>
        <v>1055.7633333333333</v>
      </c>
      <c r="AM25" s="9"/>
      <c r="AN25" s="10"/>
      <c r="AO25" s="232"/>
      <c r="AP25" s="10">
        <f t="shared" si="53"/>
        <v>0</v>
      </c>
      <c r="AQ25" s="30"/>
      <c r="AR25" s="83">
        <f t="shared" si="54"/>
        <v>0</v>
      </c>
      <c r="AS25" s="9"/>
      <c r="AT25" s="10"/>
      <c r="AU25" s="232"/>
      <c r="AV25" s="10">
        <f t="shared" si="55"/>
        <v>0</v>
      </c>
      <c r="AW25" s="30"/>
      <c r="AX25" s="83">
        <f t="shared" si="56"/>
        <v>0</v>
      </c>
      <c r="AY25" s="9"/>
      <c r="AZ25" s="10"/>
      <c r="BA25" s="232"/>
      <c r="BB25" s="10">
        <f t="shared" si="57"/>
        <v>0</v>
      </c>
      <c r="BC25" s="30"/>
      <c r="BD25" s="83">
        <f t="shared" si="58"/>
        <v>0</v>
      </c>
      <c r="BE25" s="9"/>
      <c r="BF25" s="10"/>
      <c r="BG25" s="232"/>
      <c r="BH25" s="10">
        <f t="shared" si="59"/>
        <v>0</v>
      </c>
      <c r="BI25" s="30"/>
      <c r="BJ25" s="83">
        <f t="shared" si="60"/>
        <v>0</v>
      </c>
      <c r="BK25" s="9" cm="1">
        <f t="array" ref="BK25">SUM(_xlfn._xlws.FILTER($C25:$BJ25,$C$8:$BJ$8=BK$8))</f>
        <v>37</v>
      </c>
      <c r="BL25" s="10" cm="1">
        <f t="array" ref="BL25">SUM(_xlfn._xlws.FILTER($C25:$BJ25,$C$8:$BJ$8=BL$8))</f>
        <v>0</v>
      </c>
      <c r="BM25" s="232" cm="1">
        <f t="array" ref="BM25">SUM(_xlfn._xlws.FILTER($C25:$BJ25,$C$8:$BJ$8=BM$8))</f>
        <v>28157569</v>
      </c>
      <c r="BN25" s="10">
        <f t="shared" si="61"/>
        <v>761015.37837837834</v>
      </c>
      <c r="BO25" s="225" cm="1">
        <f t="array" ref="BO25">SUM(_xlfn._xlws.FILTER($C25:$BJ25,$C$8:$BJ$8=BO$8))</f>
        <v>55172.66</v>
      </c>
      <c r="BP25" s="83">
        <f t="shared" si="62"/>
        <v>1491.152972972973</v>
      </c>
    </row>
    <row r="26" spans="1:68" s="15" customFormat="1" ht="19.5" customHeight="1" outlineLevel="1" thickBot="1" x14ac:dyDescent="0.35">
      <c r="A26" s="155"/>
      <c r="B26" s="139" t="str">
        <v>ΚΛΙΜΑΤΙΣΜΟΣ / ΣΥΜΠΑΡΑΓΩΓΗ</v>
      </c>
      <c r="C26" s="160"/>
      <c r="D26" s="148"/>
      <c r="E26" s="233"/>
      <c r="F26" s="39">
        <f t="shared" si="43"/>
        <v>0</v>
      </c>
      <c r="G26" s="140"/>
      <c r="H26" s="83">
        <f t="shared" si="44"/>
        <v>0</v>
      </c>
      <c r="I26" s="160"/>
      <c r="J26" s="148"/>
      <c r="K26" s="233"/>
      <c r="L26" s="10">
        <f>IFERROR(K26/(I26+J26),0)</f>
        <v>0</v>
      </c>
      <c r="M26" s="30"/>
      <c r="N26" s="83">
        <f t="shared" si="46"/>
        <v>0</v>
      </c>
      <c r="O26" s="160" t="s">
        <v>104</v>
      </c>
      <c r="P26" s="148" t="s">
        <v>104</v>
      </c>
      <c r="Q26" s="233" t="s">
        <v>104</v>
      </c>
      <c r="R26" s="212" t="s">
        <v>104</v>
      </c>
      <c r="S26" s="214" t="s">
        <v>104</v>
      </c>
      <c r="T26" s="214" t="s">
        <v>104</v>
      </c>
      <c r="U26" s="160"/>
      <c r="V26" s="148"/>
      <c r="W26" s="233"/>
      <c r="X26" s="10">
        <f>IFERROR(W26/(U26+V26),0)</f>
        <v>0</v>
      </c>
      <c r="Y26" s="30"/>
      <c r="Z26" s="83">
        <f t="shared" si="48"/>
        <v>0</v>
      </c>
      <c r="AA26" s="160"/>
      <c r="AB26" s="148"/>
      <c r="AC26" s="233"/>
      <c r="AD26" s="10">
        <f>IFERROR(AC26/(AA26+AB26),0)</f>
        <v>0</v>
      </c>
      <c r="AE26" s="30"/>
      <c r="AF26" s="83">
        <f t="shared" si="50"/>
        <v>0</v>
      </c>
      <c r="AG26" s="160"/>
      <c r="AH26" s="148"/>
      <c r="AI26" s="233"/>
      <c r="AJ26" s="10">
        <f>IFERROR(AI26/(AG26+AH26),0)</f>
        <v>0</v>
      </c>
      <c r="AK26" s="30"/>
      <c r="AL26" s="83">
        <f t="shared" si="52"/>
        <v>0</v>
      </c>
      <c r="AM26" s="160"/>
      <c r="AN26" s="148"/>
      <c r="AO26" s="233"/>
      <c r="AP26" s="10">
        <f>IFERROR(AO26/(AM26+AN26),0)</f>
        <v>0</v>
      </c>
      <c r="AQ26" s="30"/>
      <c r="AR26" s="83">
        <f t="shared" si="54"/>
        <v>0</v>
      </c>
      <c r="AS26" s="160"/>
      <c r="AT26" s="148"/>
      <c r="AU26" s="233"/>
      <c r="AV26" s="10">
        <f>IFERROR(AU26/(AS26+AT26),0)</f>
        <v>0</v>
      </c>
      <c r="AW26" s="30"/>
      <c r="AX26" s="83">
        <f t="shared" si="56"/>
        <v>0</v>
      </c>
      <c r="AY26" s="160"/>
      <c r="AZ26" s="148"/>
      <c r="BA26" s="233"/>
      <c r="BB26" s="10">
        <f>IFERROR(BA26/(AY26+AZ26),0)</f>
        <v>0</v>
      </c>
      <c r="BC26" s="30"/>
      <c r="BD26" s="83">
        <f t="shared" si="58"/>
        <v>0</v>
      </c>
      <c r="BE26" s="160"/>
      <c r="BF26" s="148"/>
      <c r="BG26" s="233"/>
      <c r="BH26" s="10">
        <f>IFERROR(BG26/(BE26+BF26),0)</f>
        <v>0</v>
      </c>
      <c r="BI26" s="30"/>
      <c r="BJ26" s="83">
        <f t="shared" si="60"/>
        <v>0</v>
      </c>
      <c r="BK26" s="160" cm="1">
        <f t="array" ref="BK26">SUM(_xlfn._xlws.FILTER($C26:$BJ26,$C$8:$BJ$8=BK$8))</f>
        <v>0</v>
      </c>
      <c r="BL26" s="148" cm="1">
        <f t="array" ref="BL26">SUM(_xlfn._xlws.FILTER($C26:$BJ26,$C$8:$BJ$8=BL$8))</f>
        <v>0</v>
      </c>
      <c r="BM26" s="233" cm="1">
        <f t="array" ref="BM26">SUM(_xlfn._xlws.FILTER($C26:$BJ26,$C$8:$BJ$8=BM$8))</f>
        <v>0</v>
      </c>
      <c r="BN26" s="10">
        <f>IFERROR(BM26/(BK26+BL26),0)</f>
        <v>0</v>
      </c>
      <c r="BO26" s="225" cm="1">
        <f t="array" ref="BO26">SUM(_xlfn._xlws.FILTER($C26:$BJ26,$C$8:$BJ$8=BO$8))</f>
        <v>0</v>
      </c>
      <c r="BP26" s="83">
        <f t="shared" si="62"/>
        <v>0</v>
      </c>
    </row>
    <row r="27" spans="1:68" s="8" customFormat="1" ht="36" customHeight="1" x14ac:dyDescent="0.3">
      <c r="A27" s="153">
        <v>4</v>
      </c>
      <c r="B27" s="141" t="s">
        <v>34</v>
      </c>
      <c r="C27" s="73">
        <v>14202</v>
      </c>
      <c r="D27" s="74">
        <v>0</v>
      </c>
      <c r="E27" s="231">
        <f>SUM(E28:E31)</f>
        <v>15470500</v>
      </c>
      <c r="F27" s="121">
        <f>IFERROR(E27/(C27+D27),0)</f>
        <v>1089.3184058583299</v>
      </c>
      <c r="G27" s="82">
        <f>SUM(G28:G32)</f>
        <v>220237.41</v>
      </c>
      <c r="H27" s="37">
        <f>IFERROR(G27/(C27+D27),0)</f>
        <v>15.507492606675116</v>
      </c>
      <c r="I27" s="73">
        <f>SUM(I28:I32)</f>
        <v>9664</v>
      </c>
      <c r="J27" s="74">
        <f>SUM(J28:J32)</f>
        <v>0</v>
      </c>
      <c r="K27" s="231">
        <f>SUM(K28:K31)</f>
        <v>12932340</v>
      </c>
      <c r="L27" s="74">
        <f>IFERROR(K27/(I27+J27),0)</f>
        <v>1338.1974337748345</v>
      </c>
      <c r="M27" s="82">
        <f>SUM(M28:M32)</f>
        <v>219937.24</v>
      </c>
      <c r="N27" s="37">
        <f>IFERROR(M27/(I27+J27),0)</f>
        <v>22.75840645695364</v>
      </c>
      <c r="O27" s="73">
        <f>SUM(O28:O32)</f>
        <v>8117</v>
      </c>
      <c r="P27" s="74">
        <f>SUM(P28:P32)</f>
        <v>0</v>
      </c>
      <c r="Q27" s="231">
        <f>SUM(Q28:Q32)</f>
        <v>10567588</v>
      </c>
      <c r="R27" s="74">
        <f>IFERROR(Q27/(O27+P27),0)</f>
        <v>1301.9080941234447</v>
      </c>
      <c r="S27" s="82">
        <f>SUM(S28:S32)</f>
        <v>183783.38999999998</v>
      </c>
      <c r="T27" s="37">
        <f>IFERROR(S27/(O27+P27),0)</f>
        <v>22.641787606258468</v>
      </c>
      <c r="U27" s="73">
        <f>SUM(U28:U32)</f>
        <v>383</v>
      </c>
      <c r="V27" s="74">
        <f>SUM(V28:V32)</f>
        <v>0</v>
      </c>
      <c r="W27" s="231">
        <f>SUM(W28:W31)</f>
        <v>401166</v>
      </c>
      <c r="X27" s="74">
        <f>IFERROR(W27/(U27+V27),0)</f>
        <v>1047.4308093994778</v>
      </c>
      <c r="Y27" s="81">
        <f>SUM(Y28:Y32)</f>
        <v>9174.74</v>
      </c>
      <c r="Z27" s="37">
        <f>IFERROR(Y27/(U27+V27),0)</f>
        <v>23.954934725848563</v>
      </c>
      <c r="AA27" s="73">
        <f>SUM(AA28:AA32)</f>
        <v>439</v>
      </c>
      <c r="AB27" s="74">
        <f>SUM(AB28:AB32)</f>
        <v>0</v>
      </c>
      <c r="AC27" s="231">
        <f>SUM(AC28:AC31)</f>
        <v>520325</v>
      </c>
      <c r="AD27" s="74">
        <f>IFERROR(AC27/(AA27+AB27),0)</f>
        <v>1185.2505694760821</v>
      </c>
      <c r="AE27" s="81">
        <f>SUM(AE28:AE32)</f>
        <v>12372.16</v>
      </c>
      <c r="AF27" s="37">
        <f>IFERROR(AE27/(AA27+AB27),0)</f>
        <v>28.182596810933941</v>
      </c>
      <c r="AG27" s="73">
        <f>SUM(AG28:AG32)</f>
        <v>466</v>
      </c>
      <c r="AH27" s="74">
        <f>SUM(AH28:AH32)</f>
        <v>0</v>
      </c>
      <c r="AI27" s="231">
        <f>SUM(AI28:AI31)</f>
        <v>553151</v>
      </c>
      <c r="AJ27" s="74">
        <f>IFERROR(AI27/(AG27+AH27),0)</f>
        <v>1187.019313304721</v>
      </c>
      <c r="AK27" s="82">
        <f>SUM(AK28:AK32)</f>
        <v>14455.72</v>
      </c>
      <c r="AL27" s="37">
        <f>IFERROR(AK27/(AG27+AH27),0)</f>
        <v>31.020858369098711</v>
      </c>
      <c r="AM27" s="73">
        <f>SUM(AM28:AM32)</f>
        <v>0</v>
      </c>
      <c r="AN27" s="74">
        <f>SUM(AN28:AN32)</f>
        <v>0</v>
      </c>
      <c r="AO27" s="231">
        <f>SUM(AO28:AO31)</f>
        <v>0</v>
      </c>
      <c r="AP27" s="74">
        <f>IFERROR(AO27/(AM27+AN27),0)</f>
        <v>0</v>
      </c>
      <c r="AQ27" s="82">
        <f>SUM(AQ28:AQ32)</f>
        <v>0</v>
      </c>
      <c r="AR27" s="37">
        <f>IFERROR(AQ27/(AM27+AN27),0)</f>
        <v>0</v>
      </c>
      <c r="AS27" s="73">
        <f>SUM(AS28:AS32)</f>
        <v>0</v>
      </c>
      <c r="AT27" s="74">
        <f>SUM(AT28:AT32)</f>
        <v>0</v>
      </c>
      <c r="AU27" s="231">
        <f>SUM(AU28:AU31)</f>
        <v>0</v>
      </c>
      <c r="AV27" s="74">
        <f>IFERROR(AU27/(AS27+AT27),0)</f>
        <v>0</v>
      </c>
      <c r="AW27" s="82">
        <f>SUM(AW28:AW32)</f>
        <v>0</v>
      </c>
      <c r="AX27" s="37">
        <f>IFERROR(AW27/(AS27+AT27),0)</f>
        <v>0</v>
      </c>
      <c r="AY27" s="73">
        <f>SUM(AY28:AY32)</f>
        <v>0</v>
      </c>
      <c r="AZ27" s="74">
        <f>SUM(AZ28:AZ32)</f>
        <v>0</v>
      </c>
      <c r="BA27" s="231">
        <f>SUM(BA28:BA31)</f>
        <v>0</v>
      </c>
      <c r="BB27" s="74">
        <f>IFERROR(BA27/(AY27+AZ27),0)</f>
        <v>0</v>
      </c>
      <c r="BC27" s="82">
        <f>SUM(BC28:BC32)</f>
        <v>0</v>
      </c>
      <c r="BD27" s="37">
        <f>IFERROR(BC27/(AY27+AZ27),0)</f>
        <v>0</v>
      </c>
      <c r="BE27" s="73">
        <f>SUM(BE28:BE32)</f>
        <v>0</v>
      </c>
      <c r="BF27" s="74">
        <f>SUM(BF28:BF32)</f>
        <v>0</v>
      </c>
      <c r="BG27" s="231">
        <f>SUM(BG28:BG31)</f>
        <v>0</v>
      </c>
      <c r="BH27" s="74">
        <f>IFERROR(BG27/(BE27+BF27),0)</f>
        <v>0</v>
      </c>
      <c r="BI27" s="82">
        <f>SUM(BI28:BI32)</f>
        <v>0</v>
      </c>
      <c r="BJ27" s="37">
        <f>IFERROR(BI27/(BE27+BF27),0)</f>
        <v>0</v>
      </c>
      <c r="BK27" s="73">
        <f>SUM(BK28:BK32)</f>
        <v>33271</v>
      </c>
      <c r="BL27" s="74">
        <f>SUM(BL28:BL32)</f>
        <v>0</v>
      </c>
      <c r="BM27" s="231">
        <f>SUM(BM28:BM31)</f>
        <v>40445070</v>
      </c>
      <c r="BN27" s="74">
        <f>IFERROR(BM27/(BK27+BL27),0)</f>
        <v>1215.6253193471791</v>
      </c>
      <c r="BO27" s="82">
        <f>SUM(BO28:BO32)</f>
        <v>659960.65999999992</v>
      </c>
      <c r="BP27" s="37">
        <f>IFERROR(BO27/(BK27+BL27),0)</f>
        <v>19.835912957230018</v>
      </c>
    </row>
    <row r="28" spans="1:68" s="8" customFormat="1" ht="19.5" customHeight="1" outlineLevel="1" x14ac:dyDescent="0.3">
      <c r="A28" s="154"/>
      <c r="B28" s="139" t="str" cm="1">
        <f t="array" ref="B28:B32">$B$10:$B$14</f>
        <v>ΟΙΚΙΑΚΟΣ</v>
      </c>
      <c r="C28" s="9">
        <v>14131</v>
      </c>
      <c r="D28" s="10"/>
      <c r="E28" s="232">
        <v>15125244</v>
      </c>
      <c r="F28" s="39">
        <f>IFERROR(E28/(C28+D28),0)</f>
        <v>1070.3590687141746</v>
      </c>
      <c r="G28" s="30">
        <v>215527.38</v>
      </c>
      <c r="H28" s="83">
        <f>IFERROR(G28/(C28+D28),0)</f>
        <v>15.252096808435356</v>
      </c>
      <c r="I28" s="9">
        <v>9587</v>
      </c>
      <c r="J28" s="10"/>
      <c r="K28" s="232">
        <v>12693460</v>
      </c>
      <c r="L28" s="10">
        <f>IFERROR(K28/(I28+J28),0)</f>
        <v>1324.0283717534162</v>
      </c>
      <c r="M28" s="30">
        <v>215827.49</v>
      </c>
      <c r="N28" s="83">
        <f>IFERROR(M28/(I28+J28),0)</f>
        <v>22.512515906957336</v>
      </c>
      <c r="O28" s="9">
        <v>8010</v>
      </c>
      <c r="P28" s="10" t="s">
        <v>104</v>
      </c>
      <c r="Q28" s="232">
        <v>9799858</v>
      </c>
      <c r="R28" s="216">
        <v>1223</v>
      </c>
      <c r="S28" s="217">
        <v>170755.71</v>
      </c>
      <c r="T28" s="211">
        <v>21.32</v>
      </c>
      <c r="U28" s="9">
        <v>381</v>
      </c>
      <c r="V28" s="10"/>
      <c r="W28" s="232">
        <v>399463</v>
      </c>
      <c r="X28" s="10">
        <f>IFERROR(W28/(U28+V28),0)</f>
        <v>1048.4593175853017</v>
      </c>
      <c r="Y28" s="30">
        <v>9122.0499999999993</v>
      </c>
      <c r="Z28" s="83">
        <f>IFERROR(Y28/(U28+V28),0)</f>
        <v>23.942388451443566</v>
      </c>
      <c r="AA28" s="9">
        <v>433</v>
      </c>
      <c r="AB28" s="10"/>
      <c r="AC28" s="232">
        <v>482821</v>
      </c>
      <c r="AD28" s="10">
        <f>IFERROR(AC28/(AA28+AB28),0)</f>
        <v>1115.0600461893764</v>
      </c>
      <c r="AE28" s="30">
        <v>11732.75</v>
      </c>
      <c r="AF28" s="83">
        <f>IFERROR(AE28/(AA28+AB28),0)</f>
        <v>27.096420323325635</v>
      </c>
      <c r="AG28" s="9">
        <v>465</v>
      </c>
      <c r="AH28" s="10"/>
      <c r="AI28" s="232">
        <v>551094</v>
      </c>
      <c r="AJ28" s="10">
        <f>IFERROR(AI28/(AG28+AH28),0)</f>
        <v>1185.1483870967743</v>
      </c>
      <c r="AK28" s="30">
        <v>14427.84</v>
      </c>
      <c r="AL28" s="83">
        <f>IFERROR(AK28/(AG28+AH28),0)</f>
        <v>31.027612903225808</v>
      </c>
      <c r="AM28" s="9"/>
      <c r="AN28" s="10"/>
      <c r="AO28" s="232"/>
      <c r="AP28" s="10">
        <f>IFERROR(AO28/(AM28+AN28),0)</f>
        <v>0</v>
      </c>
      <c r="AQ28" s="30"/>
      <c r="AR28" s="83">
        <f>IFERROR(AQ28/(AM28+AN28),0)</f>
        <v>0</v>
      </c>
      <c r="AS28" s="9"/>
      <c r="AT28" s="10"/>
      <c r="AU28" s="232"/>
      <c r="AV28" s="10">
        <f>IFERROR(AU28/(AS28+AT28),0)</f>
        <v>0</v>
      </c>
      <c r="AW28" s="30"/>
      <c r="AX28" s="83">
        <f>IFERROR(AW28/(AS28+AT28),0)</f>
        <v>0</v>
      </c>
      <c r="AY28" s="9"/>
      <c r="AZ28" s="10"/>
      <c r="BA28" s="232"/>
      <c r="BB28" s="10">
        <f>IFERROR(BA28/(AY28+AZ28),0)</f>
        <v>0</v>
      </c>
      <c r="BC28" s="30"/>
      <c r="BD28" s="83">
        <f>IFERROR(BC28/(AY28+AZ28),0)</f>
        <v>0</v>
      </c>
      <c r="BE28" s="9"/>
      <c r="BF28" s="10"/>
      <c r="BG28" s="232"/>
      <c r="BH28" s="10">
        <f>IFERROR(BG28/(BE28+BF28),0)</f>
        <v>0</v>
      </c>
      <c r="BI28" s="30"/>
      <c r="BJ28" s="83">
        <f>IFERROR(BI28/(BE28+BF28),0)</f>
        <v>0</v>
      </c>
      <c r="BK28" s="9" cm="1">
        <f t="array" ref="BK28">SUM(_xlfn._xlws.FILTER($C28:$BJ28,$C$8:$BJ$8=BK$8))</f>
        <v>33007</v>
      </c>
      <c r="BL28" s="10" cm="1">
        <f t="array" ref="BL28">SUM(_xlfn._xlws.FILTER($C28:$BJ28,$C$8:$BJ$8=BL$8))</f>
        <v>0</v>
      </c>
      <c r="BM28" s="232" cm="1">
        <f t="array" ref="BM28">SUM(_xlfn._xlws.FILTER($C28:$BJ28,$C$8:$BJ$8=BM$8))</f>
        <v>39051940</v>
      </c>
      <c r="BN28" s="10">
        <f>IFERROR(BM28/(BK28+BL28),0)</f>
        <v>1183.1411518768746</v>
      </c>
      <c r="BO28" s="225" cm="1">
        <f t="array" ref="BO28">SUM(_xlfn._xlws.FILTER($C28:$BJ28,$C$8:$BJ$8=BO$8))</f>
        <v>637393.22</v>
      </c>
      <c r="BP28" s="83">
        <f>IFERROR(BO28/(BK28+BL28),0)</f>
        <v>19.310849819735207</v>
      </c>
    </row>
    <row r="29" spans="1:68" s="8" customFormat="1" ht="19.5" customHeight="1" outlineLevel="1" x14ac:dyDescent="0.3">
      <c r="A29" s="154"/>
      <c r="B29" s="139" t="str">
        <v>ΕΜΠΟΡΙΚΟΣ</v>
      </c>
      <c r="C29" s="9">
        <v>71</v>
      </c>
      <c r="D29" s="10"/>
      <c r="E29" s="232">
        <v>338251</v>
      </c>
      <c r="F29" s="39">
        <f t="shared" ref="F29:F32" si="63">IFERROR(E29/(C29+D29),0)</f>
        <v>4764.0985915492956</v>
      </c>
      <c r="G29" s="30">
        <v>4702.66</v>
      </c>
      <c r="H29" s="83">
        <f t="shared" ref="H29:H32" si="64">IFERROR(G29/(C29+D29),0)</f>
        <v>66.234647887323945</v>
      </c>
      <c r="I29" s="9">
        <v>77</v>
      </c>
      <c r="J29" s="10"/>
      <c r="K29" s="232">
        <v>238880</v>
      </c>
      <c r="L29" s="10">
        <f t="shared" ref="L29:L31" si="65">IFERROR(K29/(I29+J29),0)</f>
        <v>3102.3376623376626</v>
      </c>
      <c r="M29" s="30">
        <v>4109.75</v>
      </c>
      <c r="N29" s="83">
        <f t="shared" ref="N29:N32" si="66">IFERROR(M29/(I29+J29),0)</f>
        <v>53.373376623376622</v>
      </c>
      <c r="O29" s="9">
        <v>107</v>
      </c>
      <c r="P29" s="10" t="s">
        <v>104</v>
      </c>
      <c r="Q29" s="232">
        <v>767730</v>
      </c>
      <c r="R29" s="213">
        <v>7175</v>
      </c>
      <c r="S29" s="215">
        <v>13027.68</v>
      </c>
      <c r="T29" s="214">
        <v>121.75</v>
      </c>
      <c r="U29" s="9">
        <v>2</v>
      </c>
      <c r="V29" s="10"/>
      <c r="W29" s="232">
        <v>1703</v>
      </c>
      <c r="X29" s="10">
        <f t="shared" ref="X29:X31" si="67">IFERROR(W29/(U29+V29),0)</f>
        <v>851.5</v>
      </c>
      <c r="Y29" s="30">
        <v>52.69</v>
      </c>
      <c r="Z29" s="83">
        <f t="shared" ref="Z29:Z32" si="68">IFERROR(Y29/(U29+V29),0)</f>
        <v>26.344999999999999</v>
      </c>
      <c r="AA29" s="9">
        <v>6</v>
      </c>
      <c r="AB29" s="10"/>
      <c r="AC29" s="232">
        <v>37504</v>
      </c>
      <c r="AD29" s="10">
        <f t="shared" ref="AD29:AD31" si="69">IFERROR(AC29/(AA29+AB29),0)</f>
        <v>6250.666666666667</v>
      </c>
      <c r="AE29" s="30">
        <v>639.41</v>
      </c>
      <c r="AF29" s="83">
        <f t="shared" ref="AF29:AF32" si="70">IFERROR(AE29/(AA29+AB29),0)</f>
        <v>106.56833333333333</v>
      </c>
      <c r="AG29" s="9">
        <v>1</v>
      </c>
      <c r="AH29" s="10"/>
      <c r="AI29" s="232">
        <v>2057</v>
      </c>
      <c r="AJ29" s="10">
        <f t="shared" ref="AJ29:AJ31" si="71">IFERROR(AI29/(AG29+AH29),0)</f>
        <v>2057</v>
      </c>
      <c r="AK29" s="30">
        <v>27.88</v>
      </c>
      <c r="AL29" s="83">
        <f t="shared" ref="AL29:AL32" si="72">IFERROR(AK29/(AG29+AH29),0)</f>
        <v>27.88</v>
      </c>
      <c r="AM29" s="9"/>
      <c r="AN29" s="10"/>
      <c r="AO29" s="232"/>
      <c r="AP29" s="10">
        <f t="shared" ref="AP29:AP31" si="73">IFERROR(AO29/(AM29+AN29),0)</f>
        <v>0</v>
      </c>
      <c r="AQ29" s="30"/>
      <c r="AR29" s="83">
        <f t="shared" ref="AR29:AR32" si="74">IFERROR(AQ29/(AM29+AN29),0)</f>
        <v>0</v>
      </c>
      <c r="AS29" s="9"/>
      <c r="AT29" s="10"/>
      <c r="AU29" s="232"/>
      <c r="AV29" s="10">
        <f t="shared" ref="AV29:AV31" si="75">IFERROR(AU29/(AS29+AT29),0)</f>
        <v>0</v>
      </c>
      <c r="AW29" s="30"/>
      <c r="AX29" s="83">
        <f t="shared" ref="AX29:AX32" si="76">IFERROR(AW29/(AS29+AT29),0)</f>
        <v>0</v>
      </c>
      <c r="AY29" s="9"/>
      <c r="AZ29" s="10"/>
      <c r="BA29" s="232"/>
      <c r="BB29" s="10">
        <f t="shared" ref="BB29:BB31" si="77">IFERROR(BA29/(AY29+AZ29),0)</f>
        <v>0</v>
      </c>
      <c r="BC29" s="30"/>
      <c r="BD29" s="83">
        <f t="shared" ref="BD29:BD32" si="78">IFERROR(BC29/(AY29+AZ29),0)</f>
        <v>0</v>
      </c>
      <c r="BE29" s="9"/>
      <c r="BF29" s="10"/>
      <c r="BG29" s="232"/>
      <c r="BH29" s="10">
        <f t="shared" ref="BH29:BH31" si="79">IFERROR(BG29/(BE29+BF29),0)</f>
        <v>0</v>
      </c>
      <c r="BI29" s="30"/>
      <c r="BJ29" s="83">
        <f t="shared" ref="BJ29:BJ32" si="80">IFERROR(BI29/(BE29+BF29),0)</f>
        <v>0</v>
      </c>
      <c r="BK29" s="9" cm="1">
        <f t="array" ref="BK29">SUM(_xlfn._xlws.FILTER($C29:$BJ29,$C$8:$BJ$8=BK$8))</f>
        <v>264</v>
      </c>
      <c r="BL29" s="10" cm="1">
        <f t="array" ref="BL29">SUM(_xlfn._xlws.FILTER($C29:$BJ29,$C$8:$BJ$8=BL$8))</f>
        <v>0</v>
      </c>
      <c r="BM29" s="232" cm="1">
        <f t="array" ref="BM29">SUM(_xlfn._xlws.FILTER($C29:$BJ29,$C$8:$BJ$8=BM$8))</f>
        <v>1386125</v>
      </c>
      <c r="BN29" s="10">
        <f t="shared" ref="BN29:BN31" si="81">IFERROR(BM29/(BK29+BL29),0)</f>
        <v>5250.473484848485</v>
      </c>
      <c r="BO29" s="225" cm="1">
        <f t="array" ref="BO29">SUM(_xlfn._xlws.FILTER($C29:$BJ29,$C$8:$BJ$8=BO$8))</f>
        <v>22560.07</v>
      </c>
      <c r="BP29" s="83">
        <f t="shared" ref="BP29:BP32" si="82">IFERROR(BO29/(BK29+BL29),0)</f>
        <v>85.454810606060605</v>
      </c>
    </row>
    <row r="30" spans="1:68" s="8" customFormat="1" ht="19.5" customHeight="1" outlineLevel="1" x14ac:dyDescent="0.3">
      <c r="A30" s="154"/>
      <c r="B30" s="139" t="str">
        <v>CNG</v>
      </c>
      <c r="C30" s="9"/>
      <c r="D30" s="10"/>
      <c r="E30" s="232">
        <v>7005</v>
      </c>
      <c r="F30" s="39">
        <f t="shared" si="63"/>
        <v>0</v>
      </c>
      <c r="G30" s="30">
        <v>7.37</v>
      </c>
      <c r="H30" s="83">
        <f t="shared" si="64"/>
        <v>0</v>
      </c>
      <c r="I30" s="9"/>
      <c r="J30" s="10"/>
      <c r="K30" s="232"/>
      <c r="L30" s="10">
        <f t="shared" si="65"/>
        <v>0</v>
      </c>
      <c r="M30" s="30"/>
      <c r="N30" s="83">
        <f t="shared" si="66"/>
        <v>0</v>
      </c>
      <c r="O30" s="9" t="s">
        <v>104</v>
      </c>
      <c r="P30" s="10" t="s">
        <v>104</v>
      </c>
      <c r="Q30" s="232" t="s">
        <v>104</v>
      </c>
      <c r="R30" s="212" t="s">
        <v>104</v>
      </c>
      <c r="S30" s="214" t="s">
        <v>104</v>
      </c>
      <c r="T30" s="214" t="s">
        <v>104</v>
      </c>
      <c r="U30" s="9"/>
      <c r="V30" s="10"/>
      <c r="W30" s="232"/>
      <c r="X30" s="10">
        <f t="shared" si="67"/>
        <v>0</v>
      </c>
      <c r="Y30" s="30"/>
      <c r="Z30" s="83">
        <f t="shared" si="68"/>
        <v>0</v>
      </c>
      <c r="AA30" s="9"/>
      <c r="AB30" s="10"/>
      <c r="AC30" s="232"/>
      <c r="AD30" s="10">
        <f t="shared" si="69"/>
        <v>0</v>
      </c>
      <c r="AE30" s="30"/>
      <c r="AF30" s="83">
        <f t="shared" si="70"/>
        <v>0</v>
      </c>
      <c r="AG30" s="9"/>
      <c r="AH30" s="10"/>
      <c r="AI30" s="232"/>
      <c r="AJ30" s="10">
        <f t="shared" si="71"/>
        <v>0</v>
      </c>
      <c r="AK30" s="30"/>
      <c r="AL30" s="83">
        <f t="shared" si="72"/>
        <v>0</v>
      </c>
      <c r="AM30" s="9"/>
      <c r="AN30" s="10"/>
      <c r="AO30" s="232"/>
      <c r="AP30" s="10">
        <f t="shared" si="73"/>
        <v>0</v>
      </c>
      <c r="AQ30" s="30"/>
      <c r="AR30" s="83">
        <f t="shared" si="74"/>
        <v>0</v>
      </c>
      <c r="AS30" s="9"/>
      <c r="AT30" s="10"/>
      <c r="AU30" s="232"/>
      <c r="AV30" s="10">
        <f t="shared" si="75"/>
        <v>0</v>
      </c>
      <c r="AW30" s="30"/>
      <c r="AX30" s="83">
        <f t="shared" si="76"/>
        <v>0</v>
      </c>
      <c r="AY30" s="9"/>
      <c r="AZ30" s="10"/>
      <c r="BA30" s="232"/>
      <c r="BB30" s="10">
        <f t="shared" si="77"/>
        <v>0</v>
      </c>
      <c r="BC30" s="30"/>
      <c r="BD30" s="83">
        <f t="shared" si="78"/>
        <v>0</v>
      </c>
      <c r="BE30" s="9"/>
      <c r="BF30" s="10"/>
      <c r="BG30" s="232"/>
      <c r="BH30" s="10">
        <f t="shared" si="79"/>
        <v>0</v>
      </c>
      <c r="BI30" s="30"/>
      <c r="BJ30" s="83">
        <f t="shared" si="80"/>
        <v>0</v>
      </c>
      <c r="BK30" s="9" cm="1">
        <f t="array" ref="BK30">SUM(_xlfn._xlws.FILTER($C30:$BJ30,$C$8:$BJ$8=BK$8))</f>
        <v>0</v>
      </c>
      <c r="BL30" s="10" cm="1">
        <f t="array" ref="BL30">SUM(_xlfn._xlws.FILTER($C30:$BJ30,$C$8:$BJ$8=BL$8))</f>
        <v>0</v>
      </c>
      <c r="BM30" s="232" cm="1">
        <f t="array" ref="BM30">SUM(_xlfn._xlws.FILTER($C30:$BJ30,$C$8:$BJ$8=BM$8))</f>
        <v>7005</v>
      </c>
      <c r="BN30" s="10">
        <f t="shared" si="81"/>
        <v>0</v>
      </c>
      <c r="BO30" s="225" cm="1">
        <f t="array" ref="BO30">SUM(_xlfn._xlws.FILTER($C30:$BJ30,$C$8:$BJ$8=BO$8))</f>
        <v>7.37</v>
      </c>
      <c r="BP30" s="83">
        <f t="shared" si="82"/>
        <v>0</v>
      </c>
    </row>
    <row r="31" spans="1:68" s="15" customFormat="1" ht="19.5" customHeight="1" outlineLevel="1" x14ac:dyDescent="0.3">
      <c r="A31" s="154"/>
      <c r="B31" s="139" t="str">
        <v>ΒΙΟΜΗΧΑΝΙΚΟΣ</v>
      </c>
      <c r="C31" s="9"/>
      <c r="D31" s="10"/>
      <c r="E31" s="232"/>
      <c r="F31" s="39">
        <f t="shared" si="63"/>
        <v>0</v>
      </c>
      <c r="G31" s="30"/>
      <c r="H31" s="83">
        <f t="shared" si="64"/>
        <v>0</v>
      </c>
      <c r="I31" s="9"/>
      <c r="J31" s="10"/>
      <c r="K31" s="232"/>
      <c r="L31" s="10">
        <f t="shared" si="65"/>
        <v>0</v>
      </c>
      <c r="M31" s="30"/>
      <c r="N31" s="83">
        <f t="shared" si="66"/>
        <v>0</v>
      </c>
      <c r="O31" s="9" t="s">
        <v>104</v>
      </c>
      <c r="P31" s="10" t="s">
        <v>104</v>
      </c>
      <c r="Q31" s="232" t="s">
        <v>104</v>
      </c>
      <c r="R31" s="212" t="s">
        <v>104</v>
      </c>
      <c r="S31" s="214" t="s">
        <v>104</v>
      </c>
      <c r="T31" s="214" t="s">
        <v>104</v>
      </c>
      <c r="U31" s="9"/>
      <c r="V31" s="10"/>
      <c r="W31" s="232"/>
      <c r="X31" s="10">
        <f t="shared" si="67"/>
        <v>0</v>
      </c>
      <c r="Y31" s="30"/>
      <c r="Z31" s="83">
        <f t="shared" si="68"/>
        <v>0</v>
      </c>
      <c r="AA31" s="9"/>
      <c r="AB31" s="10"/>
      <c r="AC31" s="232"/>
      <c r="AD31" s="10">
        <f t="shared" si="69"/>
        <v>0</v>
      </c>
      <c r="AE31" s="30"/>
      <c r="AF31" s="83">
        <f t="shared" si="70"/>
        <v>0</v>
      </c>
      <c r="AG31" s="9"/>
      <c r="AH31" s="10"/>
      <c r="AI31" s="232"/>
      <c r="AJ31" s="10">
        <f t="shared" si="71"/>
        <v>0</v>
      </c>
      <c r="AK31" s="30"/>
      <c r="AL31" s="83">
        <f t="shared" si="72"/>
        <v>0</v>
      </c>
      <c r="AM31" s="9"/>
      <c r="AN31" s="10"/>
      <c r="AO31" s="232"/>
      <c r="AP31" s="10">
        <f t="shared" si="73"/>
        <v>0</v>
      </c>
      <c r="AQ31" s="30"/>
      <c r="AR31" s="83">
        <f t="shared" si="74"/>
        <v>0</v>
      </c>
      <c r="AS31" s="9"/>
      <c r="AT31" s="10"/>
      <c r="AU31" s="232"/>
      <c r="AV31" s="10">
        <f t="shared" si="75"/>
        <v>0</v>
      </c>
      <c r="AW31" s="30"/>
      <c r="AX31" s="83">
        <f t="shared" si="76"/>
        <v>0</v>
      </c>
      <c r="AY31" s="9"/>
      <c r="AZ31" s="10"/>
      <c r="BA31" s="232"/>
      <c r="BB31" s="10">
        <f t="shared" si="77"/>
        <v>0</v>
      </c>
      <c r="BC31" s="30"/>
      <c r="BD31" s="83">
        <f t="shared" si="78"/>
        <v>0</v>
      </c>
      <c r="BE31" s="9"/>
      <c r="BF31" s="10"/>
      <c r="BG31" s="232"/>
      <c r="BH31" s="10">
        <f t="shared" si="79"/>
        <v>0</v>
      </c>
      <c r="BI31" s="30"/>
      <c r="BJ31" s="83">
        <f t="shared" si="80"/>
        <v>0</v>
      </c>
      <c r="BK31" s="9" cm="1">
        <f t="array" ref="BK31">SUM(_xlfn._xlws.FILTER($C31:$BJ31,$C$8:$BJ$8=BK$8))</f>
        <v>0</v>
      </c>
      <c r="BL31" s="10" cm="1">
        <f t="array" ref="BL31">SUM(_xlfn._xlws.FILTER($C31:$BJ31,$C$8:$BJ$8=BL$8))</f>
        <v>0</v>
      </c>
      <c r="BM31" s="232" cm="1">
        <f t="array" ref="BM31">SUM(_xlfn._xlws.FILTER($C31:$BJ31,$C$8:$BJ$8=BM$8))</f>
        <v>0</v>
      </c>
      <c r="BN31" s="10">
        <f t="shared" si="81"/>
        <v>0</v>
      </c>
      <c r="BO31" s="225" cm="1">
        <f t="array" ref="BO31">SUM(_xlfn._xlws.FILTER($C31:$BJ31,$C$8:$BJ$8=BO$8))</f>
        <v>0</v>
      </c>
      <c r="BP31" s="83">
        <f t="shared" si="82"/>
        <v>0</v>
      </c>
    </row>
    <row r="32" spans="1:68" s="15" customFormat="1" ht="19.5" customHeight="1" outlineLevel="1" thickBot="1" x14ac:dyDescent="0.35">
      <c r="A32" s="155"/>
      <c r="B32" s="139" t="str">
        <v>ΚΛΙΜΑΤΙΣΜΟΣ / ΣΥΜΠΑΡΑΓΩΓΗ</v>
      </c>
      <c r="C32" s="160"/>
      <c r="D32" s="148"/>
      <c r="E32" s="233"/>
      <c r="F32" s="39">
        <f t="shared" si="63"/>
        <v>0</v>
      </c>
      <c r="G32" s="140"/>
      <c r="H32" s="83">
        <f t="shared" si="64"/>
        <v>0</v>
      </c>
      <c r="I32" s="160"/>
      <c r="J32" s="148"/>
      <c r="K32" s="233"/>
      <c r="L32" s="10">
        <f>IFERROR(K32/(I32+J32),0)</f>
        <v>0</v>
      </c>
      <c r="M32" s="30"/>
      <c r="N32" s="83">
        <f t="shared" si="66"/>
        <v>0</v>
      </c>
      <c r="O32" s="160" t="s">
        <v>104</v>
      </c>
      <c r="P32" s="148" t="s">
        <v>104</v>
      </c>
      <c r="Q32" s="233" t="s">
        <v>104</v>
      </c>
      <c r="R32" s="212" t="s">
        <v>104</v>
      </c>
      <c r="S32" s="214" t="s">
        <v>104</v>
      </c>
      <c r="T32" s="214" t="s">
        <v>104</v>
      </c>
      <c r="U32" s="160"/>
      <c r="V32" s="148"/>
      <c r="W32" s="233"/>
      <c r="X32" s="10">
        <f>IFERROR(W32/(U32+V32),0)</f>
        <v>0</v>
      </c>
      <c r="Y32" s="30"/>
      <c r="Z32" s="83">
        <f t="shared" si="68"/>
        <v>0</v>
      </c>
      <c r="AA32" s="160"/>
      <c r="AB32" s="148"/>
      <c r="AC32" s="233"/>
      <c r="AD32" s="10">
        <f>IFERROR(AC32/(AA32+AB32),0)</f>
        <v>0</v>
      </c>
      <c r="AE32" s="30"/>
      <c r="AF32" s="83">
        <f t="shared" si="70"/>
        <v>0</v>
      </c>
      <c r="AG32" s="160"/>
      <c r="AH32" s="148"/>
      <c r="AI32" s="233"/>
      <c r="AJ32" s="10">
        <f>IFERROR(AI32/(AG32+AH32),0)</f>
        <v>0</v>
      </c>
      <c r="AK32" s="30"/>
      <c r="AL32" s="83">
        <f t="shared" si="72"/>
        <v>0</v>
      </c>
      <c r="AM32" s="160"/>
      <c r="AN32" s="148"/>
      <c r="AO32" s="233"/>
      <c r="AP32" s="10">
        <f>IFERROR(AO32/(AM32+AN32),0)</f>
        <v>0</v>
      </c>
      <c r="AQ32" s="30"/>
      <c r="AR32" s="83">
        <f t="shared" si="74"/>
        <v>0</v>
      </c>
      <c r="AS32" s="160"/>
      <c r="AT32" s="148"/>
      <c r="AU32" s="233"/>
      <c r="AV32" s="10">
        <f>IFERROR(AU32/(AS32+AT32),0)</f>
        <v>0</v>
      </c>
      <c r="AW32" s="30"/>
      <c r="AX32" s="83">
        <f t="shared" si="76"/>
        <v>0</v>
      </c>
      <c r="AY32" s="160"/>
      <c r="AZ32" s="148"/>
      <c r="BA32" s="233"/>
      <c r="BB32" s="10">
        <f>IFERROR(BA32/(AY32+AZ32),0)</f>
        <v>0</v>
      </c>
      <c r="BC32" s="30"/>
      <c r="BD32" s="83">
        <f t="shared" si="78"/>
        <v>0</v>
      </c>
      <c r="BE32" s="160"/>
      <c r="BF32" s="148"/>
      <c r="BG32" s="233"/>
      <c r="BH32" s="10">
        <f>IFERROR(BG32/(BE32+BF32),0)</f>
        <v>0</v>
      </c>
      <c r="BI32" s="30"/>
      <c r="BJ32" s="83">
        <f t="shared" si="80"/>
        <v>0</v>
      </c>
      <c r="BK32" s="160" cm="1">
        <f t="array" ref="BK32">SUM(_xlfn._xlws.FILTER($C32:$BJ32,$C$8:$BJ$8=BK$8))</f>
        <v>0</v>
      </c>
      <c r="BL32" s="148" cm="1">
        <f t="array" ref="BL32">SUM(_xlfn._xlws.FILTER($C32:$BJ32,$C$8:$BJ$8=BL$8))</f>
        <v>0</v>
      </c>
      <c r="BM32" s="233" cm="1">
        <f t="array" ref="BM32">SUM(_xlfn._xlws.FILTER($C32:$BJ32,$C$8:$BJ$8=BM$8))</f>
        <v>0</v>
      </c>
      <c r="BN32" s="10">
        <f>IFERROR(BM32/(BK32+BL32),0)</f>
        <v>0</v>
      </c>
      <c r="BO32" s="225" cm="1">
        <f t="array" ref="BO32">SUM(_xlfn._xlws.FILTER($C32:$BJ32,$C$8:$BJ$8=BO$8))</f>
        <v>0</v>
      </c>
      <c r="BP32" s="83">
        <f t="shared" si="82"/>
        <v>0</v>
      </c>
    </row>
    <row r="33" spans="1:68" s="8" customFormat="1" ht="36" customHeight="1" x14ac:dyDescent="0.3">
      <c r="A33" s="153">
        <v>5</v>
      </c>
      <c r="B33" s="141" t="s">
        <v>35</v>
      </c>
      <c r="C33" s="73">
        <v>142</v>
      </c>
      <c r="D33" s="74">
        <v>0</v>
      </c>
      <c r="E33" s="231">
        <f>SUM(E34:E37)</f>
        <v>176684</v>
      </c>
      <c r="F33" s="121">
        <f>IFERROR(E33/(C33+D33),0)</f>
        <v>1244.2535211267605</v>
      </c>
      <c r="G33" s="82">
        <f>SUM(G34:G38)</f>
        <v>2489.25</v>
      </c>
      <c r="H33" s="37">
        <f>IFERROR(G33/(C33+D33),0)</f>
        <v>17.529929577464788</v>
      </c>
      <c r="I33" s="73">
        <f>SUM(I34:I38)</f>
        <v>78</v>
      </c>
      <c r="J33" s="74">
        <f>SUM(J34:J38)</f>
        <v>0</v>
      </c>
      <c r="K33" s="231">
        <f>SUM(K34:K37)</f>
        <v>478980</v>
      </c>
      <c r="L33" s="74">
        <f>IFERROR(K33/(I33+J33),0)</f>
        <v>6140.7692307692305</v>
      </c>
      <c r="M33" s="82">
        <f>SUM(M34:M38)</f>
        <v>4191.99</v>
      </c>
      <c r="N33" s="37">
        <f>IFERROR(M33/(I33+J33),0)</f>
        <v>53.743461538461538</v>
      </c>
      <c r="O33" s="73">
        <f>SUM(O34:O38)</f>
        <v>184</v>
      </c>
      <c r="P33" s="74">
        <f>SUM(P34:P38)</f>
        <v>0</v>
      </c>
      <c r="Q33" s="231">
        <f>SUM(Q34:Q38)</f>
        <v>455634</v>
      </c>
      <c r="R33" s="74">
        <f>IFERROR(Q33/(O33+P33),0)</f>
        <v>2476.271739130435</v>
      </c>
      <c r="S33" s="82">
        <f>SUM(S34:S38)</f>
        <v>7517.6</v>
      </c>
      <c r="T33" s="37">
        <f>IFERROR(S33/(O33+P33),0)</f>
        <v>40.856521739130436</v>
      </c>
      <c r="U33" s="73">
        <f>SUM(U34:U38)</f>
        <v>5</v>
      </c>
      <c r="V33" s="74">
        <f>SUM(V34:V38)</f>
        <v>0</v>
      </c>
      <c r="W33" s="231">
        <f>SUM(W34:W37)</f>
        <v>4909</v>
      </c>
      <c r="X33" s="74">
        <f>IFERROR(W33/(U33+V33),0)</f>
        <v>981.8</v>
      </c>
      <c r="Y33" s="81">
        <f>SUM(Y34:Y38)</f>
        <v>110.02</v>
      </c>
      <c r="Z33" s="37">
        <f>IFERROR(Y33/(U33+V33),0)</f>
        <v>22.003999999999998</v>
      </c>
      <c r="AA33" s="73">
        <f>SUM(AA34:AA38)</f>
        <v>12</v>
      </c>
      <c r="AB33" s="74">
        <f>SUM(AB34:AB38)</f>
        <v>0</v>
      </c>
      <c r="AC33" s="231">
        <f>SUM(AC34:AC37)</f>
        <v>18159</v>
      </c>
      <c r="AD33" s="74">
        <f>IFERROR(AC33/(AA33+AB33),0)</f>
        <v>1513.25</v>
      </c>
      <c r="AE33" s="81">
        <f>SUM(AE34:AE38)</f>
        <v>420.73</v>
      </c>
      <c r="AF33" s="37">
        <f>IFERROR(AE33/(AA33+AB33),0)</f>
        <v>35.060833333333335</v>
      </c>
      <c r="AG33" s="73">
        <f>SUM(AG34:AG38)</f>
        <v>2</v>
      </c>
      <c r="AH33" s="74">
        <f>SUM(AH34:AH38)</f>
        <v>0</v>
      </c>
      <c r="AI33" s="231">
        <f>SUM(AI34:AI37)</f>
        <v>1319</v>
      </c>
      <c r="AJ33" s="74">
        <f>IFERROR(AI33/(AG33+AH33),0)</f>
        <v>659.5</v>
      </c>
      <c r="AK33" s="82">
        <f>SUM(AK34:AK38)</f>
        <v>36.97</v>
      </c>
      <c r="AL33" s="37">
        <f>IFERROR(AK33/(AG33+AH33),0)</f>
        <v>18.484999999999999</v>
      </c>
      <c r="AM33" s="73">
        <f>SUM(AM34:AM38)</f>
        <v>0</v>
      </c>
      <c r="AN33" s="74">
        <f>SUM(AN34:AN38)</f>
        <v>0</v>
      </c>
      <c r="AO33" s="231">
        <f>SUM(AO34:AO37)</f>
        <v>0</v>
      </c>
      <c r="AP33" s="74">
        <f>IFERROR(AO33/(AM33+AN33),0)</f>
        <v>0</v>
      </c>
      <c r="AQ33" s="82">
        <f>SUM(AQ34:AQ38)</f>
        <v>0</v>
      </c>
      <c r="AR33" s="37">
        <f>IFERROR(AQ33/(AM33+AN33),0)</f>
        <v>0</v>
      </c>
      <c r="AS33" s="73">
        <f>SUM(AS34:AS38)</f>
        <v>0</v>
      </c>
      <c r="AT33" s="74">
        <f>SUM(AT34:AT38)</f>
        <v>0</v>
      </c>
      <c r="AU33" s="231">
        <f>SUM(AU34:AU37)</f>
        <v>0</v>
      </c>
      <c r="AV33" s="74">
        <f>IFERROR(AU33/(AS33+AT33),0)</f>
        <v>0</v>
      </c>
      <c r="AW33" s="82">
        <f>SUM(AW34:AW38)</f>
        <v>0</v>
      </c>
      <c r="AX33" s="37">
        <f>IFERROR(AW33/(AS33+AT33),0)</f>
        <v>0</v>
      </c>
      <c r="AY33" s="73">
        <f>SUM(AY34:AY38)</f>
        <v>0</v>
      </c>
      <c r="AZ33" s="74">
        <f>SUM(AZ34:AZ38)</f>
        <v>0</v>
      </c>
      <c r="BA33" s="231">
        <f>SUM(BA34:BA37)</f>
        <v>0</v>
      </c>
      <c r="BB33" s="74">
        <f>IFERROR(BA33/(AY33+AZ33),0)</f>
        <v>0</v>
      </c>
      <c r="BC33" s="82">
        <f>SUM(BC34:BC38)</f>
        <v>0</v>
      </c>
      <c r="BD33" s="37">
        <f>IFERROR(BC33/(AY33+AZ33),0)</f>
        <v>0</v>
      </c>
      <c r="BE33" s="73">
        <f>SUM(BE34:BE38)</f>
        <v>0</v>
      </c>
      <c r="BF33" s="74">
        <f>SUM(BF34:BF38)</f>
        <v>0</v>
      </c>
      <c r="BG33" s="231">
        <f>SUM(BG34:BG37)</f>
        <v>0</v>
      </c>
      <c r="BH33" s="74">
        <f>IFERROR(BG33/(BE33+BF33),0)</f>
        <v>0</v>
      </c>
      <c r="BI33" s="82">
        <f>SUM(BI34:BI38)</f>
        <v>0</v>
      </c>
      <c r="BJ33" s="37">
        <f>IFERROR(BI33/(BE33+BF33),0)</f>
        <v>0</v>
      </c>
      <c r="BK33" s="73">
        <f>SUM(BK34:BK38)</f>
        <v>423</v>
      </c>
      <c r="BL33" s="74">
        <f>SUM(BL34:BL38)</f>
        <v>0</v>
      </c>
      <c r="BM33" s="231">
        <f>SUM(BM34:BM37)</f>
        <v>1135685</v>
      </c>
      <c r="BN33" s="74">
        <f>IFERROR(BM33/(BK33+BL33),0)</f>
        <v>2684.8345153664304</v>
      </c>
      <c r="BO33" s="82">
        <f>SUM(BO34:BO38)</f>
        <v>14766.56</v>
      </c>
      <c r="BP33" s="37">
        <f>IFERROR(BO33/(BK33+BL33),0)</f>
        <v>34.909125295508275</v>
      </c>
    </row>
    <row r="34" spans="1:68" s="8" customFormat="1" ht="19.5" customHeight="1" outlineLevel="1" x14ac:dyDescent="0.3">
      <c r="A34" s="154"/>
      <c r="B34" s="139" t="str" cm="1">
        <f t="array" ref="B34:B38">$B$10:$B$14</f>
        <v>ΟΙΚΙΑΚΟΣ</v>
      </c>
      <c r="C34" s="9">
        <v>138</v>
      </c>
      <c r="D34" s="10"/>
      <c r="E34" s="232">
        <v>148247</v>
      </c>
      <c r="F34" s="39">
        <f>IFERROR(E34/(C34+D34),0)</f>
        <v>1074.2536231884058</v>
      </c>
      <c r="G34" s="30">
        <v>2112.63</v>
      </c>
      <c r="H34" s="83">
        <f>IFERROR(G34/(C34+D34),0)</f>
        <v>15.308913043478261</v>
      </c>
      <c r="I34" s="9">
        <v>74</v>
      </c>
      <c r="J34" s="10"/>
      <c r="K34" s="232">
        <v>93890</v>
      </c>
      <c r="L34" s="10">
        <f>IFERROR(K34/(I34+J34),0)</f>
        <v>1268.7837837837837</v>
      </c>
      <c r="M34" s="30">
        <v>1603.6100000000001</v>
      </c>
      <c r="N34" s="83">
        <f>IFERROR(M34/(I34+J34),0)</f>
        <v>21.670405405405408</v>
      </c>
      <c r="O34" s="9">
        <v>176</v>
      </c>
      <c r="P34" s="10" t="s">
        <v>104</v>
      </c>
      <c r="Q34" s="232">
        <v>227425</v>
      </c>
      <c r="R34" s="216">
        <v>1292</v>
      </c>
      <c r="S34" s="217">
        <v>3962.62</v>
      </c>
      <c r="T34" s="211">
        <v>22.51</v>
      </c>
      <c r="U34" s="9">
        <v>5</v>
      </c>
      <c r="V34" s="10"/>
      <c r="W34" s="232">
        <v>4909</v>
      </c>
      <c r="X34" s="10">
        <f>IFERROR(W34/(U34+V34),0)</f>
        <v>981.8</v>
      </c>
      <c r="Y34" s="30">
        <v>110.02</v>
      </c>
      <c r="Z34" s="83">
        <f>IFERROR(Y34/(U34+V34),0)</f>
        <v>22.003999999999998</v>
      </c>
      <c r="AA34" s="9">
        <v>12</v>
      </c>
      <c r="AB34" s="10"/>
      <c r="AC34" s="232">
        <v>18159</v>
      </c>
      <c r="AD34" s="10">
        <f>IFERROR(AC34/(AA34+AB34),0)</f>
        <v>1513.25</v>
      </c>
      <c r="AE34" s="30">
        <v>420.73</v>
      </c>
      <c r="AF34" s="83">
        <f>IFERROR(AE34/(AA34+AB34),0)</f>
        <v>35.060833333333335</v>
      </c>
      <c r="AG34" s="9">
        <v>2</v>
      </c>
      <c r="AH34" s="10"/>
      <c r="AI34" s="232">
        <v>1319</v>
      </c>
      <c r="AJ34" s="10">
        <f>IFERROR(AI34/(AG34+AH34),0)</f>
        <v>659.5</v>
      </c>
      <c r="AK34" s="30">
        <v>36.97</v>
      </c>
      <c r="AL34" s="83">
        <f>IFERROR(AK34/(AG34+AH34),0)</f>
        <v>18.484999999999999</v>
      </c>
      <c r="AM34" s="9"/>
      <c r="AN34" s="10"/>
      <c r="AO34" s="232"/>
      <c r="AP34" s="10">
        <f>IFERROR(AO34/(AM34+AN34),0)</f>
        <v>0</v>
      </c>
      <c r="AQ34" s="30"/>
      <c r="AR34" s="83">
        <f>IFERROR(AQ34/(AM34+AN34),0)</f>
        <v>0</v>
      </c>
      <c r="AS34" s="9"/>
      <c r="AT34" s="10"/>
      <c r="AU34" s="232"/>
      <c r="AV34" s="10">
        <f>IFERROR(AU34/(AS34+AT34),0)</f>
        <v>0</v>
      </c>
      <c r="AW34" s="30"/>
      <c r="AX34" s="83">
        <f>IFERROR(AW34/(AS34+AT34),0)</f>
        <v>0</v>
      </c>
      <c r="AY34" s="9"/>
      <c r="AZ34" s="10"/>
      <c r="BA34" s="232"/>
      <c r="BB34" s="10">
        <f>IFERROR(BA34/(AY34+AZ34),0)</f>
        <v>0</v>
      </c>
      <c r="BC34" s="30"/>
      <c r="BD34" s="83">
        <f>IFERROR(BC34/(AY34+AZ34),0)</f>
        <v>0</v>
      </c>
      <c r="BE34" s="9"/>
      <c r="BF34" s="10"/>
      <c r="BG34" s="232"/>
      <c r="BH34" s="10">
        <f>IFERROR(BG34/(BE34+BF34),0)</f>
        <v>0</v>
      </c>
      <c r="BI34" s="30"/>
      <c r="BJ34" s="83">
        <f>IFERROR(BI34/(BE34+BF34),0)</f>
        <v>0</v>
      </c>
      <c r="BK34" s="9" cm="1">
        <f t="array" ref="BK34">SUM(_xlfn._xlws.FILTER($C34:$BJ34,$C$8:$BJ$8=BK$8))</f>
        <v>407</v>
      </c>
      <c r="BL34" s="10" cm="1">
        <f t="array" ref="BL34">SUM(_xlfn._xlws.FILTER($C34:$BJ34,$C$8:$BJ$8=BL$8))</f>
        <v>0</v>
      </c>
      <c r="BM34" s="232" cm="1">
        <f t="array" ref="BM34">SUM(_xlfn._xlws.FILTER($C34:$BJ34,$C$8:$BJ$8=BM$8))</f>
        <v>493949</v>
      </c>
      <c r="BN34" s="10">
        <f>IFERROR(BM34/(BK34+BL34),0)</f>
        <v>1213.6339066339067</v>
      </c>
      <c r="BO34" s="225" cm="1">
        <f t="array" ref="BO34">SUM(_xlfn._xlws.FILTER($C34:$BJ34,$C$8:$BJ$8=BO$8))</f>
        <v>8246.58</v>
      </c>
      <c r="BP34" s="83">
        <f>IFERROR(BO34/(BK34+BL34),0)</f>
        <v>20.261867321867321</v>
      </c>
    </row>
    <row r="35" spans="1:68" s="8" customFormat="1" ht="19.5" customHeight="1" outlineLevel="1" x14ac:dyDescent="0.3">
      <c r="A35" s="154"/>
      <c r="B35" s="139" t="str">
        <v>ΕΜΠΟΡΙΚΟΣ</v>
      </c>
      <c r="C35" s="9">
        <v>4</v>
      </c>
      <c r="D35" s="10"/>
      <c r="E35" s="232">
        <v>28437</v>
      </c>
      <c r="F35" s="39">
        <f t="shared" ref="F35:F38" si="83">IFERROR(E35/(C35+D35),0)</f>
        <v>7109.25</v>
      </c>
      <c r="G35" s="30">
        <v>376.62</v>
      </c>
      <c r="H35" s="83">
        <f t="shared" ref="H35:H38" si="84">IFERROR(G35/(C35+D35),0)</f>
        <v>94.155000000000001</v>
      </c>
      <c r="I35" s="9">
        <v>3</v>
      </c>
      <c r="J35" s="10"/>
      <c r="K35" s="232">
        <v>127740</v>
      </c>
      <c r="L35" s="10">
        <f t="shared" ref="L35:L37" si="85">IFERROR(K35/(I35+J35),0)</f>
        <v>42580</v>
      </c>
      <c r="M35" s="30">
        <v>1985.1299999999999</v>
      </c>
      <c r="N35" s="83">
        <f t="shared" ref="N35:N38" si="86">IFERROR(M35/(I35+J35),0)</f>
        <v>661.70999999999992</v>
      </c>
      <c r="O35" s="9">
        <v>8</v>
      </c>
      <c r="P35" s="10" t="s">
        <v>104</v>
      </c>
      <c r="Q35" s="232">
        <v>228209</v>
      </c>
      <c r="R35" s="213">
        <v>28526</v>
      </c>
      <c r="S35" s="215">
        <v>3554.98</v>
      </c>
      <c r="T35" s="214">
        <v>444.37</v>
      </c>
      <c r="U35" s="9"/>
      <c r="V35" s="10"/>
      <c r="W35" s="232"/>
      <c r="X35" s="10">
        <f t="shared" ref="X35:X37" si="87">IFERROR(W35/(U35+V35),0)</f>
        <v>0</v>
      </c>
      <c r="Y35" s="30"/>
      <c r="Z35" s="83">
        <f t="shared" ref="Z35:Z38" si="88">IFERROR(Y35/(U35+V35),0)</f>
        <v>0</v>
      </c>
      <c r="AA35" s="9"/>
      <c r="AB35" s="10"/>
      <c r="AC35" s="232"/>
      <c r="AD35" s="10">
        <f t="shared" ref="AD35:AD37" si="89">IFERROR(AC35/(AA35+AB35),0)</f>
        <v>0</v>
      </c>
      <c r="AE35" s="30"/>
      <c r="AF35" s="83">
        <f t="shared" ref="AF35:AF38" si="90">IFERROR(AE35/(AA35+AB35),0)</f>
        <v>0</v>
      </c>
      <c r="AG35" s="9"/>
      <c r="AH35" s="10"/>
      <c r="AI35" s="232"/>
      <c r="AJ35" s="10">
        <f t="shared" ref="AJ35:AJ37" si="91">IFERROR(AI35/(AG35+AH35),0)</f>
        <v>0</v>
      </c>
      <c r="AK35" s="30"/>
      <c r="AL35" s="83">
        <f t="shared" ref="AL35:AL38" si="92">IFERROR(AK35/(AG35+AH35),0)</f>
        <v>0</v>
      </c>
      <c r="AM35" s="9"/>
      <c r="AN35" s="10"/>
      <c r="AO35" s="232"/>
      <c r="AP35" s="10">
        <f t="shared" ref="AP35:AP37" si="93">IFERROR(AO35/(AM35+AN35),0)</f>
        <v>0</v>
      </c>
      <c r="AQ35" s="30"/>
      <c r="AR35" s="83">
        <f t="shared" ref="AR35:AR38" si="94">IFERROR(AQ35/(AM35+AN35),0)</f>
        <v>0</v>
      </c>
      <c r="AS35" s="9"/>
      <c r="AT35" s="10"/>
      <c r="AU35" s="232"/>
      <c r="AV35" s="10">
        <f t="shared" ref="AV35:AV37" si="95">IFERROR(AU35/(AS35+AT35),0)</f>
        <v>0</v>
      </c>
      <c r="AW35" s="30"/>
      <c r="AX35" s="83">
        <f t="shared" ref="AX35:AX38" si="96">IFERROR(AW35/(AS35+AT35),0)</f>
        <v>0</v>
      </c>
      <c r="AY35" s="9"/>
      <c r="AZ35" s="10"/>
      <c r="BA35" s="232"/>
      <c r="BB35" s="10">
        <f t="shared" ref="BB35:BB37" si="97">IFERROR(BA35/(AY35+AZ35),0)</f>
        <v>0</v>
      </c>
      <c r="BC35" s="30"/>
      <c r="BD35" s="83">
        <f t="shared" ref="BD35:BD38" si="98">IFERROR(BC35/(AY35+AZ35),0)</f>
        <v>0</v>
      </c>
      <c r="BE35" s="9"/>
      <c r="BF35" s="10"/>
      <c r="BG35" s="232"/>
      <c r="BH35" s="10">
        <f t="shared" ref="BH35:BH37" si="99">IFERROR(BG35/(BE35+BF35),0)</f>
        <v>0</v>
      </c>
      <c r="BI35" s="30"/>
      <c r="BJ35" s="83">
        <f t="shared" ref="BJ35:BJ38" si="100">IFERROR(BI35/(BE35+BF35),0)</f>
        <v>0</v>
      </c>
      <c r="BK35" s="9" cm="1">
        <f t="array" ref="BK35">SUM(_xlfn._xlws.FILTER($C35:$BJ35,$C$8:$BJ$8=BK$8))</f>
        <v>15</v>
      </c>
      <c r="BL35" s="10" cm="1">
        <f t="array" ref="BL35">SUM(_xlfn._xlws.FILTER($C35:$BJ35,$C$8:$BJ$8=BL$8))</f>
        <v>0</v>
      </c>
      <c r="BM35" s="232" cm="1">
        <f t="array" ref="BM35">SUM(_xlfn._xlws.FILTER($C35:$BJ35,$C$8:$BJ$8=BM$8))</f>
        <v>384386</v>
      </c>
      <c r="BN35" s="10">
        <f t="shared" ref="BN35:BN37" si="101">IFERROR(BM35/(BK35+BL35),0)</f>
        <v>25625.733333333334</v>
      </c>
      <c r="BO35" s="225" cm="1">
        <f t="array" ref="BO35">SUM(_xlfn._xlws.FILTER($C35:$BJ35,$C$8:$BJ$8=BO$8))</f>
        <v>5916.73</v>
      </c>
      <c r="BP35" s="83">
        <f t="shared" ref="BP35:BP38" si="102">IFERROR(BO35/(BK35+BL35),0)</f>
        <v>394.44866666666661</v>
      </c>
    </row>
    <row r="36" spans="1:68" s="8" customFormat="1" ht="19.5" customHeight="1" outlineLevel="1" x14ac:dyDescent="0.3">
      <c r="A36" s="154"/>
      <c r="B36" s="139" t="str">
        <v>CNG</v>
      </c>
      <c r="C36" s="9"/>
      <c r="D36" s="10"/>
      <c r="E36" s="232"/>
      <c r="F36" s="39">
        <f t="shared" si="83"/>
        <v>0</v>
      </c>
      <c r="G36" s="30"/>
      <c r="H36" s="83">
        <f t="shared" si="84"/>
        <v>0</v>
      </c>
      <c r="I36" s="9">
        <v>1</v>
      </c>
      <c r="J36" s="10"/>
      <c r="K36" s="232">
        <v>257350</v>
      </c>
      <c r="L36" s="10">
        <f t="shared" si="85"/>
        <v>257350</v>
      </c>
      <c r="M36" s="30">
        <v>603.25</v>
      </c>
      <c r="N36" s="83">
        <f t="shared" si="86"/>
        <v>603.25</v>
      </c>
      <c r="O36" s="9" t="s">
        <v>104</v>
      </c>
      <c r="P36" s="10" t="s">
        <v>104</v>
      </c>
      <c r="Q36" s="232" t="s">
        <v>104</v>
      </c>
      <c r="R36" s="212" t="s">
        <v>104</v>
      </c>
      <c r="S36" s="214" t="s">
        <v>104</v>
      </c>
      <c r="T36" s="214" t="s">
        <v>104</v>
      </c>
      <c r="U36" s="9"/>
      <c r="V36" s="10"/>
      <c r="W36" s="232"/>
      <c r="X36" s="10">
        <f t="shared" si="87"/>
        <v>0</v>
      </c>
      <c r="Y36" s="30"/>
      <c r="Z36" s="83">
        <f t="shared" si="88"/>
        <v>0</v>
      </c>
      <c r="AA36" s="9"/>
      <c r="AB36" s="10"/>
      <c r="AC36" s="232"/>
      <c r="AD36" s="10">
        <f t="shared" si="89"/>
        <v>0</v>
      </c>
      <c r="AE36" s="30"/>
      <c r="AF36" s="83">
        <f t="shared" si="90"/>
        <v>0</v>
      </c>
      <c r="AG36" s="9"/>
      <c r="AH36" s="10"/>
      <c r="AI36" s="232"/>
      <c r="AJ36" s="10">
        <f t="shared" si="91"/>
        <v>0</v>
      </c>
      <c r="AK36" s="30"/>
      <c r="AL36" s="83">
        <f t="shared" si="92"/>
        <v>0</v>
      </c>
      <c r="AM36" s="9"/>
      <c r="AN36" s="10"/>
      <c r="AO36" s="232"/>
      <c r="AP36" s="10">
        <f t="shared" si="93"/>
        <v>0</v>
      </c>
      <c r="AQ36" s="30"/>
      <c r="AR36" s="83">
        <f t="shared" si="94"/>
        <v>0</v>
      </c>
      <c r="AS36" s="9"/>
      <c r="AT36" s="10"/>
      <c r="AU36" s="232"/>
      <c r="AV36" s="10">
        <f t="shared" si="95"/>
        <v>0</v>
      </c>
      <c r="AW36" s="30"/>
      <c r="AX36" s="83">
        <f t="shared" si="96"/>
        <v>0</v>
      </c>
      <c r="AY36" s="9"/>
      <c r="AZ36" s="10"/>
      <c r="BA36" s="232"/>
      <c r="BB36" s="10">
        <f t="shared" si="97"/>
        <v>0</v>
      </c>
      <c r="BC36" s="30"/>
      <c r="BD36" s="83">
        <f t="shared" si="98"/>
        <v>0</v>
      </c>
      <c r="BE36" s="9"/>
      <c r="BF36" s="10"/>
      <c r="BG36" s="232"/>
      <c r="BH36" s="10">
        <f t="shared" si="99"/>
        <v>0</v>
      </c>
      <c r="BI36" s="30"/>
      <c r="BJ36" s="83">
        <f t="shared" si="100"/>
        <v>0</v>
      </c>
      <c r="BK36" s="9" cm="1">
        <f t="array" ref="BK36">SUM(_xlfn._xlws.FILTER($C36:$BJ36,$C$8:$BJ$8=BK$8))</f>
        <v>1</v>
      </c>
      <c r="BL36" s="10" cm="1">
        <f t="array" ref="BL36">SUM(_xlfn._xlws.FILTER($C36:$BJ36,$C$8:$BJ$8=BL$8))</f>
        <v>0</v>
      </c>
      <c r="BM36" s="232" cm="1">
        <f t="array" ref="BM36">SUM(_xlfn._xlws.FILTER($C36:$BJ36,$C$8:$BJ$8=BM$8))</f>
        <v>257350</v>
      </c>
      <c r="BN36" s="10">
        <f t="shared" si="101"/>
        <v>257350</v>
      </c>
      <c r="BO36" s="225" cm="1">
        <f t="array" ref="BO36">SUM(_xlfn._xlws.FILTER($C36:$BJ36,$C$8:$BJ$8=BO$8))</f>
        <v>603.25</v>
      </c>
      <c r="BP36" s="83">
        <f t="shared" si="102"/>
        <v>603.25</v>
      </c>
    </row>
    <row r="37" spans="1:68" s="15" customFormat="1" ht="19.5" customHeight="1" outlineLevel="1" x14ac:dyDescent="0.3">
      <c r="A37" s="154"/>
      <c r="B37" s="139" t="str">
        <v>ΒΙΟΜΗΧΑΝΙΚΟΣ</v>
      </c>
      <c r="C37" s="9"/>
      <c r="D37" s="10"/>
      <c r="E37" s="232"/>
      <c r="F37" s="39">
        <f t="shared" si="83"/>
        <v>0</v>
      </c>
      <c r="G37" s="30"/>
      <c r="H37" s="83">
        <f t="shared" si="84"/>
        <v>0</v>
      </c>
      <c r="I37" s="9"/>
      <c r="J37" s="10"/>
      <c r="K37" s="232"/>
      <c r="L37" s="10">
        <f t="shared" si="85"/>
        <v>0</v>
      </c>
      <c r="M37" s="30"/>
      <c r="N37" s="83">
        <f t="shared" si="86"/>
        <v>0</v>
      </c>
      <c r="O37" s="9" t="s">
        <v>104</v>
      </c>
      <c r="P37" s="10" t="s">
        <v>104</v>
      </c>
      <c r="Q37" s="232" t="s">
        <v>104</v>
      </c>
      <c r="R37" s="212" t="s">
        <v>104</v>
      </c>
      <c r="S37" s="214" t="s">
        <v>104</v>
      </c>
      <c r="T37" s="214" t="s">
        <v>104</v>
      </c>
      <c r="U37" s="9"/>
      <c r="V37" s="10"/>
      <c r="W37" s="232"/>
      <c r="X37" s="10">
        <f t="shared" si="87"/>
        <v>0</v>
      </c>
      <c r="Y37" s="30"/>
      <c r="Z37" s="83">
        <f t="shared" si="88"/>
        <v>0</v>
      </c>
      <c r="AA37" s="9"/>
      <c r="AB37" s="10"/>
      <c r="AC37" s="232"/>
      <c r="AD37" s="10">
        <f t="shared" si="89"/>
        <v>0</v>
      </c>
      <c r="AE37" s="30"/>
      <c r="AF37" s="83">
        <f t="shared" si="90"/>
        <v>0</v>
      </c>
      <c r="AG37" s="9"/>
      <c r="AH37" s="10"/>
      <c r="AI37" s="232"/>
      <c r="AJ37" s="10">
        <f t="shared" si="91"/>
        <v>0</v>
      </c>
      <c r="AK37" s="30"/>
      <c r="AL37" s="83">
        <f t="shared" si="92"/>
        <v>0</v>
      </c>
      <c r="AM37" s="9"/>
      <c r="AN37" s="10"/>
      <c r="AO37" s="232"/>
      <c r="AP37" s="10">
        <f t="shared" si="93"/>
        <v>0</v>
      </c>
      <c r="AQ37" s="30"/>
      <c r="AR37" s="83">
        <f t="shared" si="94"/>
        <v>0</v>
      </c>
      <c r="AS37" s="9"/>
      <c r="AT37" s="10"/>
      <c r="AU37" s="232"/>
      <c r="AV37" s="10">
        <f t="shared" si="95"/>
        <v>0</v>
      </c>
      <c r="AW37" s="30"/>
      <c r="AX37" s="83">
        <f t="shared" si="96"/>
        <v>0</v>
      </c>
      <c r="AY37" s="9"/>
      <c r="AZ37" s="10"/>
      <c r="BA37" s="232"/>
      <c r="BB37" s="10">
        <f t="shared" si="97"/>
        <v>0</v>
      </c>
      <c r="BC37" s="30"/>
      <c r="BD37" s="83">
        <f t="shared" si="98"/>
        <v>0</v>
      </c>
      <c r="BE37" s="9"/>
      <c r="BF37" s="10"/>
      <c r="BG37" s="232"/>
      <c r="BH37" s="10">
        <f t="shared" si="99"/>
        <v>0</v>
      </c>
      <c r="BI37" s="30"/>
      <c r="BJ37" s="83">
        <f t="shared" si="100"/>
        <v>0</v>
      </c>
      <c r="BK37" s="9" cm="1">
        <f t="array" ref="BK37">SUM(_xlfn._xlws.FILTER($C37:$BJ37,$C$8:$BJ$8=BK$8))</f>
        <v>0</v>
      </c>
      <c r="BL37" s="10" cm="1">
        <f t="array" ref="BL37">SUM(_xlfn._xlws.FILTER($C37:$BJ37,$C$8:$BJ$8=BL$8))</f>
        <v>0</v>
      </c>
      <c r="BM37" s="232" cm="1">
        <f t="array" ref="BM37">SUM(_xlfn._xlws.FILTER($C37:$BJ37,$C$8:$BJ$8=BM$8))</f>
        <v>0</v>
      </c>
      <c r="BN37" s="10">
        <f t="shared" si="101"/>
        <v>0</v>
      </c>
      <c r="BO37" s="225" cm="1">
        <f t="array" ref="BO37">SUM(_xlfn._xlws.FILTER($C37:$BJ37,$C$8:$BJ$8=BO$8))</f>
        <v>0</v>
      </c>
      <c r="BP37" s="83">
        <f t="shared" si="102"/>
        <v>0</v>
      </c>
    </row>
    <row r="38" spans="1:68" s="15" customFormat="1" ht="19.5" customHeight="1" outlineLevel="1" thickBot="1" x14ac:dyDescent="0.35">
      <c r="A38" s="155"/>
      <c r="B38" s="139" t="str">
        <v>ΚΛΙΜΑΤΙΣΜΟΣ / ΣΥΜΠΑΡΑΓΩΓΗ</v>
      </c>
      <c r="C38" s="160"/>
      <c r="D38" s="148"/>
      <c r="E38" s="233"/>
      <c r="F38" s="39">
        <f t="shared" si="83"/>
        <v>0</v>
      </c>
      <c r="G38" s="140"/>
      <c r="H38" s="83">
        <f t="shared" si="84"/>
        <v>0</v>
      </c>
      <c r="I38" s="160"/>
      <c r="J38" s="148"/>
      <c r="K38" s="233"/>
      <c r="L38" s="10">
        <f>IFERROR(K38/(I38+J38),0)</f>
        <v>0</v>
      </c>
      <c r="M38" s="30"/>
      <c r="N38" s="83">
        <f t="shared" si="86"/>
        <v>0</v>
      </c>
      <c r="O38" s="160" t="s">
        <v>104</v>
      </c>
      <c r="P38" s="148" t="s">
        <v>104</v>
      </c>
      <c r="Q38" s="233" t="s">
        <v>104</v>
      </c>
      <c r="R38" s="212" t="s">
        <v>104</v>
      </c>
      <c r="S38" s="214" t="s">
        <v>104</v>
      </c>
      <c r="T38" s="214" t="s">
        <v>104</v>
      </c>
      <c r="U38" s="160"/>
      <c r="V38" s="148"/>
      <c r="W38" s="233"/>
      <c r="X38" s="10">
        <f>IFERROR(W38/(U38+V38),0)</f>
        <v>0</v>
      </c>
      <c r="Y38" s="30"/>
      <c r="Z38" s="83">
        <f t="shared" si="88"/>
        <v>0</v>
      </c>
      <c r="AA38" s="160"/>
      <c r="AB38" s="148"/>
      <c r="AC38" s="233"/>
      <c r="AD38" s="10">
        <f>IFERROR(AC38/(AA38+AB38),0)</f>
        <v>0</v>
      </c>
      <c r="AE38" s="30"/>
      <c r="AF38" s="83">
        <f t="shared" si="90"/>
        <v>0</v>
      </c>
      <c r="AG38" s="160"/>
      <c r="AH38" s="148"/>
      <c r="AI38" s="233"/>
      <c r="AJ38" s="10">
        <f>IFERROR(AI38/(AG38+AH38),0)</f>
        <v>0</v>
      </c>
      <c r="AK38" s="30"/>
      <c r="AL38" s="83">
        <f t="shared" si="92"/>
        <v>0</v>
      </c>
      <c r="AM38" s="160"/>
      <c r="AN38" s="148"/>
      <c r="AO38" s="233"/>
      <c r="AP38" s="10">
        <f>IFERROR(AO38/(AM38+AN38),0)</f>
        <v>0</v>
      </c>
      <c r="AQ38" s="30"/>
      <c r="AR38" s="83">
        <f t="shared" si="94"/>
        <v>0</v>
      </c>
      <c r="AS38" s="160"/>
      <c r="AT38" s="148"/>
      <c r="AU38" s="233"/>
      <c r="AV38" s="10">
        <f>IFERROR(AU38/(AS38+AT38),0)</f>
        <v>0</v>
      </c>
      <c r="AW38" s="30"/>
      <c r="AX38" s="83">
        <f t="shared" si="96"/>
        <v>0</v>
      </c>
      <c r="AY38" s="160"/>
      <c r="AZ38" s="148"/>
      <c r="BA38" s="233"/>
      <c r="BB38" s="10">
        <f>IFERROR(BA38/(AY38+AZ38),0)</f>
        <v>0</v>
      </c>
      <c r="BC38" s="30"/>
      <c r="BD38" s="83">
        <f t="shared" si="98"/>
        <v>0</v>
      </c>
      <c r="BE38" s="160"/>
      <c r="BF38" s="148"/>
      <c r="BG38" s="233"/>
      <c r="BH38" s="10">
        <f>IFERROR(BG38/(BE38+BF38),0)</f>
        <v>0</v>
      </c>
      <c r="BI38" s="30"/>
      <c r="BJ38" s="83">
        <f t="shared" si="100"/>
        <v>0</v>
      </c>
      <c r="BK38" s="160" cm="1">
        <f t="array" ref="BK38">SUM(_xlfn._xlws.FILTER($C38:$BJ38,$C$8:$BJ$8=BK$8))</f>
        <v>0</v>
      </c>
      <c r="BL38" s="148" cm="1">
        <f t="array" ref="BL38">SUM(_xlfn._xlws.FILTER($C38:$BJ38,$C$8:$BJ$8=BL$8))</f>
        <v>0</v>
      </c>
      <c r="BM38" s="233" cm="1">
        <f t="array" ref="BM38">SUM(_xlfn._xlws.FILTER($C38:$BJ38,$C$8:$BJ$8=BM$8))</f>
        <v>0</v>
      </c>
      <c r="BN38" s="10">
        <f>IFERROR(BM38/(BK38+BL38),0)</f>
        <v>0</v>
      </c>
      <c r="BO38" s="225" cm="1">
        <f t="array" ref="BO38">SUM(_xlfn._xlws.FILTER($C38:$BJ38,$C$8:$BJ$8=BO$8))</f>
        <v>0</v>
      </c>
      <c r="BP38" s="83">
        <f t="shared" si="102"/>
        <v>0</v>
      </c>
    </row>
    <row r="39" spans="1:68" s="8" customFormat="1" ht="36" customHeight="1" x14ac:dyDescent="0.3">
      <c r="A39" s="153">
        <v>6</v>
      </c>
      <c r="B39" s="141" t="s">
        <v>36</v>
      </c>
      <c r="C39" s="73">
        <v>15322</v>
      </c>
      <c r="D39" s="74">
        <v>0</v>
      </c>
      <c r="E39" s="231">
        <f>SUM(E40:E43)</f>
        <v>22008626</v>
      </c>
      <c r="F39" s="121">
        <f>IFERROR(E39/(C39+D39),0)</f>
        <v>1436.4068659443938</v>
      </c>
      <c r="G39" s="82">
        <f>SUM(G40:G44)</f>
        <v>265795.82</v>
      </c>
      <c r="H39" s="37">
        <f>IFERROR(G39/(C39+D39),0)</f>
        <v>17.347331940999869</v>
      </c>
      <c r="I39" s="73">
        <f>SUM(I40:I44)</f>
        <v>9549</v>
      </c>
      <c r="J39" s="74">
        <f>SUM(J40:J44)</f>
        <v>1</v>
      </c>
      <c r="K39" s="231">
        <f>SUM(K40:K43)</f>
        <v>14581005</v>
      </c>
      <c r="L39" s="74">
        <f>IFERROR(K39/(I39+J39),0)</f>
        <v>1526.8068062827226</v>
      </c>
      <c r="M39" s="82">
        <f>SUM(M40:M44)</f>
        <v>239395.81</v>
      </c>
      <c r="N39" s="37">
        <f>IFERROR(M39/(I39+J39),0)</f>
        <v>25.067624083769633</v>
      </c>
      <c r="O39" s="73">
        <f>SUM(O40:O44)</f>
        <v>140075</v>
      </c>
      <c r="P39" s="74">
        <f>SUM(P40:P44)</f>
        <v>0</v>
      </c>
      <c r="Q39" s="231">
        <f>SUM(Q40:Q44)</f>
        <v>419203481</v>
      </c>
      <c r="R39" s="74">
        <f>IFERROR(Q39/(O39+P39),0)</f>
        <v>2992.7073424950918</v>
      </c>
      <c r="S39" s="82">
        <f>SUM(S40:S44)</f>
        <v>6642291.6299999999</v>
      </c>
      <c r="T39" s="37">
        <f>IFERROR(S39/(O39+P39),0)</f>
        <v>47.419536890951278</v>
      </c>
      <c r="U39" s="73">
        <f>SUM(U40:U44)</f>
        <v>249</v>
      </c>
      <c r="V39" s="74">
        <f>SUM(V40:V44)</f>
        <v>0</v>
      </c>
      <c r="W39" s="231">
        <f>SUM(W40:W43)</f>
        <v>5268807</v>
      </c>
      <c r="X39" s="74">
        <f>IFERROR(W39/(U39+V39),0)</f>
        <v>21159.867469879518</v>
      </c>
      <c r="Y39" s="81">
        <f>SUM(Y40:Y44)</f>
        <v>39752.270000000004</v>
      </c>
      <c r="Z39" s="37">
        <f>IFERROR(Y39/(U39+V39),0)</f>
        <v>159.64767068273093</v>
      </c>
      <c r="AA39" s="73">
        <f>SUM(AA40:AA44)</f>
        <v>443</v>
      </c>
      <c r="AB39" s="74">
        <f>SUM(AB40:AB44)</f>
        <v>0</v>
      </c>
      <c r="AC39" s="231">
        <f>SUM(AC40:AC43)</f>
        <v>11163030</v>
      </c>
      <c r="AD39" s="74">
        <f>IFERROR(AC39/(AA39+AB39),0)</f>
        <v>25198.713318284423</v>
      </c>
      <c r="AE39" s="81">
        <f>SUM(AE40:AE44)</f>
        <v>32688.5</v>
      </c>
      <c r="AF39" s="37">
        <f>IFERROR(AE39/(AA39+AB39),0)</f>
        <v>73.788939051918732</v>
      </c>
      <c r="AG39" s="73">
        <f>SUM(AG40:AG44)</f>
        <v>173</v>
      </c>
      <c r="AH39" s="74">
        <f>SUM(AH40:AH44)</f>
        <v>0</v>
      </c>
      <c r="AI39" s="231">
        <f>SUM(AI40:AI43)</f>
        <v>2181963</v>
      </c>
      <c r="AJ39" s="74">
        <f>IFERROR(AI39/(AG39+AH39),0)</f>
        <v>12612.502890173411</v>
      </c>
      <c r="AK39" s="82">
        <f>SUM(AK40:AK44)</f>
        <v>10744.9</v>
      </c>
      <c r="AL39" s="37">
        <f>IFERROR(AK39/(AG39+AH39),0)</f>
        <v>62.109248554913293</v>
      </c>
      <c r="AM39" s="73">
        <f>SUM(AM40:AM44)</f>
        <v>0</v>
      </c>
      <c r="AN39" s="74">
        <f>SUM(AN40:AN44)</f>
        <v>0</v>
      </c>
      <c r="AO39" s="231">
        <f>SUM(AO40:AO43)</f>
        <v>0</v>
      </c>
      <c r="AP39" s="74">
        <f>IFERROR(AO39/(AM39+AN39),0)</f>
        <v>0</v>
      </c>
      <c r="AQ39" s="82">
        <f>SUM(AQ40:AQ44)</f>
        <v>0</v>
      </c>
      <c r="AR39" s="37">
        <f>IFERROR(AQ39/(AM39+AN39),0)</f>
        <v>0</v>
      </c>
      <c r="AS39" s="73">
        <f>SUM(AS40:AS44)</f>
        <v>0</v>
      </c>
      <c r="AT39" s="74">
        <f>SUM(AT40:AT44)</f>
        <v>0</v>
      </c>
      <c r="AU39" s="231">
        <f>SUM(AU40:AU43)</f>
        <v>0</v>
      </c>
      <c r="AV39" s="74">
        <f>IFERROR(AU39/(AS39+AT39),0)</f>
        <v>0</v>
      </c>
      <c r="AW39" s="82">
        <f>SUM(AW40:AW44)</f>
        <v>0</v>
      </c>
      <c r="AX39" s="37">
        <f>IFERROR(AW39/(AS39+AT39),0)</f>
        <v>0</v>
      </c>
      <c r="AY39" s="73">
        <f>SUM(AY40:AY44)</f>
        <v>0</v>
      </c>
      <c r="AZ39" s="74">
        <f>SUM(AZ40:AZ44)</f>
        <v>0</v>
      </c>
      <c r="BA39" s="231">
        <f>SUM(BA40:BA43)</f>
        <v>0</v>
      </c>
      <c r="BB39" s="74">
        <f>IFERROR(BA39/(AY39+AZ39),0)</f>
        <v>0</v>
      </c>
      <c r="BC39" s="82">
        <f>SUM(BC40:BC44)</f>
        <v>0</v>
      </c>
      <c r="BD39" s="37">
        <f>IFERROR(BC39/(AY39+AZ39),0)</f>
        <v>0</v>
      </c>
      <c r="BE39" s="73">
        <f>SUM(BE40:BE44)</f>
        <v>0</v>
      </c>
      <c r="BF39" s="74">
        <f>SUM(BF40:BF44)</f>
        <v>0</v>
      </c>
      <c r="BG39" s="231">
        <f>SUM(BG40:BG43)</f>
        <v>0</v>
      </c>
      <c r="BH39" s="74">
        <f>IFERROR(BG39/(BE39+BF39),0)</f>
        <v>0</v>
      </c>
      <c r="BI39" s="82">
        <f>SUM(BI40:BI44)</f>
        <v>0</v>
      </c>
      <c r="BJ39" s="37">
        <f>IFERROR(BI39/(BE39+BF39),0)</f>
        <v>0</v>
      </c>
      <c r="BK39" s="73">
        <f>SUM(BK40:BK44)</f>
        <v>165811</v>
      </c>
      <c r="BL39" s="74">
        <f>SUM(BL40:BL44)</f>
        <v>1</v>
      </c>
      <c r="BM39" s="231">
        <f>SUM(BM40:BM43)</f>
        <v>473180073</v>
      </c>
      <c r="BN39" s="74">
        <f>IFERROR(BM39/(BK39+BL39),0)</f>
        <v>2853.7142848527246</v>
      </c>
      <c r="BO39" s="82">
        <f>SUM(BO40:BO44)</f>
        <v>7230668.9299999988</v>
      </c>
      <c r="BP39" s="37">
        <f>IFERROR(BO39/(BK39+BL39),0)</f>
        <v>43.607633524714728</v>
      </c>
    </row>
    <row r="40" spans="1:68" s="8" customFormat="1" ht="19.5" customHeight="1" outlineLevel="1" x14ac:dyDescent="0.3">
      <c r="A40" s="154"/>
      <c r="B40" s="139" t="str" cm="1">
        <f t="array" ref="B40:B44">$B$10:$B$14</f>
        <v>ΟΙΚΙΑΚΟΣ</v>
      </c>
      <c r="C40" s="9">
        <v>15057</v>
      </c>
      <c r="D40" s="10"/>
      <c r="E40" s="232">
        <v>16391039</v>
      </c>
      <c r="F40" s="39">
        <f>IFERROR(E40/(C40+D40),0)</f>
        <v>1088.5992561599255</v>
      </c>
      <c r="G40" s="30">
        <v>232913.05999999997</v>
      </c>
      <c r="H40" s="83">
        <f>IFERROR(G40/(C40+D40),0)</f>
        <v>15.468756060304175</v>
      </c>
      <c r="I40" s="9">
        <v>9235</v>
      </c>
      <c r="J40" s="10"/>
      <c r="K40" s="232">
        <v>12340251</v>
      </c>
      <c r="L40" s="10">
        <f>IFERROR(K40/(I40+J40),0)</f>
        <v>1336.2480779642665</v>
      </c>
      <c r="M40" s="30">
        <v>209758.37</v>
      </c>
      <c r="N40" s="83">
        <f>IFERROR(M40/(I40+J40),0)</f>
        <v>22.713413102328101</v>
      </c>
      <c r="O40" s="9">
        <v>134349</v>
      </c>
      <c r="P40" s="10" t="s">
        <v>104</v>
      </c>
      <c r="Q40" s="232">
        <v>282162804</v>
      </c>
      <c r="R40" s="216">
        <v>2100</v>
      </c>
      <c r="S40" s="217">
        <v>4915328.6399999997</v>
      </c>
      <c r="T40" s="211">
        <v>36.590000000000003</v>
      </c>
      <c r="U40" s="9">
        <v>229</v>
      </c>
      <c r="V40" s="10"/>
      <c r="W40" s="232">
        <v>235683</v>
      </c>
      <c r="X40" s="10">
        <f>IFERROR(W40/(U40+V40),0)</f>
        <v>1029.1834061135371</v>
      </c>
      <c r="Y40" s="30">
        <v>5506.79</v>
      </c>
      <c r="Z40" s="83">
        <f>IFERROR(Y40/(U40+V40),0)</f>
        <v>24.047117903930133</v>
      </c>
      <c r="AA40" s="9">
        <v>432</v>
      </c>
      <c r="AB40" s="10"/>
      <c r="AC40" s="232">
        <v>497684</v>
      </c>
      <c r="AD40" s="10">
        <f>IFERROR(AC40/(AA40+AB40),0)</f>
        <v>1152.0462962962963</v>
      </c>
      <c r="AE40" s="30">
        <v>12031.3</v>
      </c>
      <c r="AF40" s="83">
        <f>IFERROR(AE40/(AA40+AB40),0)</f>
        <v>27.85023148148148</v>
      </c>
      <c r="AG40" s="9">
        <v>170</v>
      </c>
      <c r="AH40" s="10"/>
      <c r="AI40" s="232">
        <v>191865</v>
      </c>
      <c r="AJ40" s="10">
        <f>IFERROR(AI40/(AG40+AH40),0)</f>
        <v>1128.6176470588234</v>
      </c>
      <c r="AK40" s="30">
        <v>5112.67</v>
      </c>
      <c r="AL40" s="83">
        <f>IFERROR(AK40/(AG40+AH40),0)</f>
        <v>30.074529411764708</v>
      </c>
      <c r="AM40" s="9"/>
      <c r="AN40" s="10"/>
      <c r="AO40" s="232"/>
      <c r="AP40" s="10">
        <f>IFERROR(AO40/(AM40+AN40),0)</f>
        <v>0</v>
      </c>
      <c r="AQ40" s="30"/>
      <c r="AR40" s="83">
        <f>IFERROR(AQ40/(AM40+AN40),0)</f>
        <v>0</v>
      </c>
      <c r="AS40" s="9"/>
      <c r="AT40" s="10"/>
      <c r="AU40" s="232"/>
      <c r="AV40" s="10">
        <f>IFERROR(AU40/(AS40+AT40),0)</f>
        <v>0</v>
      </c>
      <c r="AW40" s="30"/>
      <c r="AX40" s="83">
        <f>IFERROR(AW40/(AS40+AT40),0)</f>
        <v>0</v>
      </c>
      <c r="AY40" s="9"/>
      <c r="AZ40" s="10"/>
      <c r="BA40" s="232"/>
      <c r="BB40" s="10">
        <f>IFERROR(BA40/(AY40+AZ40),0)</f>
        <v>0</v>
      </c>
      <c r="BC40" s="30"/>
      <c r="BD40" s="83">
        <f>IFERROR(BC40/(AY40+AZ40),0)</f>
        <v>0</v>
      </c>
      <c r="BE40" s="9"/>
      <c r="BF40" s="10"/>
      <c r="BG40" s="232"/>
      <c r="BH40" s="10">
        <f>IFERROR(BG40/(BE40+BF40),0)</f>
        <v>0</v>
      </c>
      <c r="BI40" s="30"/>
      <c r="BJ40" s="83">
        <f>IFERROR(BI40/(BE40+BF40),0)</f>
        <v>0</v>
      </c>
      <c r="BK40" s="9" cm="1">
        <f t="array" ref="BK40">SUM(_xlfn._xlws.FILTER($C40:$BJ40,$C$8:$BJ$8=BK$8))</f>
        <v>159472</v>
      </c>
      <c r="BL40" s="10" cm="1">
        <f t="array" ref="BL40">SUM(_xlfn._xlws.FILTER($C40:$BJ40,$C$8:$BJ$8=BL$8))</f>
        <v>0</v>
      </c>
      <c r="BM40" s="232" cm="1">
        <f t="array" ref="BM40">SUM(_xlfn._xlws.FILTER($C40:$BJ40,$C$8:$BJ$8=BM$8))</f>
        <v>311819326</v>
      </c>
      <c r="BN40" s="10">
        <f>IFERROR(BM40/(BK40+BL40),0)</f>
        <v>1955.3233545700812</v>
      </c>
      <c r="BO40" s="225" cm="1">
        <f t="array" ref="BO40">SUM(_xlfn._xlws.FILTER($C40:$BJ40,$C$8:$BJ$8=BO$8))</f>
        <v>5380650.8299999991</v>
      </c>
      <c r="BP40" s="83">
        <f>IFERROR(BO40/(BK40+BL40),0)</f>
        <v>33.740411043945016</v>
      </c>
    </row>
    <row r="41" spans="1:68" s="8" customFormat="1" ht="19.5" customHeight="1" outlineLevel="1" x14ac:dyDescent="0.3">
      <c r="A41" s="154"/>
      <c r="B41" s="139" t="str">
        <v>ΕΜΠΟΡΙΚΟΣ</v>
      </c>
      <c r="C41" s="9">
        <v>261</v>
      </c>
      <c r="D41" s="10"/>
      <c r="E41" s="232">
        <v>2204615</v>
      </c>
      <c r="F41" s="39">
        <f t="shared" ref="F41:F44" si="103">IFERROR(E41/(C41+D41),0)</f>
        <v>8446.8007662835244</v>
      </c>
      <c r="G41" s="30">
        <v>29185.42</v>
      </c>
      <c r="H41" s="83">
        <f t="shared" ref="H41:H44" si="104">IFERROR(G41/(C41+D41),0)</f>
        <v>111.8215325670498</v>
      </c>
      <c r="I41" s="9">
        <v>314</v>
      </c>
      <c r="J41" s="10"/>
      <c r="K41" s="232">
        <v>1768347</v>
      </c>
      <c r="L41" s="10">
        <f t="shared" ref="L41:L43" si="105">IFERROR(K41/(I41+J41),0)</f>
        <v>5631.6783439490446</v>
      </c>
      <c r="M41" s="30">
        <v>29109.13</v>
      </c>
      <c r="N41" s="83">
        <f t="shared" ref="N41:N44" si="106">IFERROR(M41/(I41+J41),0)</f>
        <v>92.704235668789806</v>
      </c>
      <c r="O41" s="9">
        <v>5623</v>
      </c>
      <c r="P41" s="10" t="s">
        <v>104</v>
      </c>
      <c r="Q41" s="232">
        <v>102836295</v>
      </c>
      <c r="R41" s="213">
        <v>18289</v>
      </c>
      <c r="S41" s="215">
        <v>1663144.42</v>
      </c>
      <c r="T41" s="214">
        <v>295.77999999999997</v>
      </c>
      <c r="U41" s="9">
        <v>9</v>
      </c>
      <c r="V41" s="10"/>
      <c r="W41" s="232">
        <v>1394120</v>
      </c>
      <c r="X41" s="10">
        <f t="shared" ref="X41:X43" si="107">IFERROR(W41/(U41+V41),0)</f>
        <v>154902.22222222222</v>
      </c>
      <c r="Y41" s="30">
        <v>21778.39</v>
      </c>
      <c r="Z41" s="83">
        <f t="shared" ref="Z41:Z44" si="108">IFERROR(Y41/(U41+V41),0)</f>
        <v>2419.8211111111109</v>
      </c>
      <c r="AA41" s="9">
        <v>6</v>
      </c>
      <c r="AB41" s="10"/>
      <c r="AC41" s="232">
        <v>156395</v>
      </c>
      <c r="AD41" s="10">
        <f t="shared" ref="AD41:AD43" si="109">IFERROR(AC41/(AA41+AB41),0)</f>
        <v>26065.833333333332</v>
      </c>
      <c r="AE41" s="30">
        <v>2444.5700000000002</v>
      </c>
      <c r="AF41" s="83">
        <f t="shared" ref="AF41:AF44" si="110">IFERROR(AE41/(AA41+AB41),0)</f>
        <v>407.42833333333334</v>
      </c>
      <c r="AG41" s="9">
        <v>1</v>
      </c>
      <c r="AH41" s="10"/>
      <c r="AI41" s="232">
        <v>18410</v>
      </c>
      <c r="AJ41" s="10">
        <f t="shared" ref="AJ41:AJ43" si="111">IFERROR(AI41/(AG41+AH41),0)</f>
        <v>18410</v>
      </c>
      <c r="AK41" s="30">
        <v>263.04000000000002</v>
      </c>
      <c r="AL41" s="83">
        <f t="shared" ref="AL41:AL44" si="112">IFERROR(AK41/(AG41+AH41),0)</f>
        <v>263.04000000000002</v>
      </c>
      <c r="AM41" s="9"/>
      <c r="AN41" s="10"/>
      <c r="AO41" s="232"/>
      <c r="AP41" s="10">
        <f t="shared" ref="AP41:AP43" si="113">IFERROR(AO41/(AM41+AN41),0)</f>
        <v>0</v>
      </c>
      <c r="AQ41" s="30"/>
      <c r="AR41" s="83">
        <f t="shared" ref="AR41:AR44" si="114">IFERROR(AQ41/(AM41+AN41),0)</f>
        <v>0</v>
      </c>
      <c r="AS41" s="9"/>
      <c r="AT41" s="10"/>
      <c r="AU41" s="232"/>
      <c r="AV41" s="10">
        <f t="shared" ref="AV41:AV43" si="115">IFERROR(AU41/(AS41+AT41),0)</f>
        <v>0</v>
      </c>
      <c r="AW41" s="30"/>
      <c r="AX41" s="83">
        <f t="shared" ref="AX41:AX44" si="116">IFERROR(AW41/(AS41+AT41),0)</f>
        <v>0</v>
      </c>
      <c r="AY41" s="9"/>
      <c r="AZ41" s="10"/>
      <c r="BA41" s="232"/>
      <c r="BB41" s="10">
        <f t="shared" ref="BB41:BB43" si="117">IFERROR(BA41/(AY41+AZ41),0)</f>
        <v>0</v>
      </c>
      <c r="BC41" s="30"/>
      <c r="BD41" s="83">
        <f t="shared" ref="BD41:BD44" si="118">IFERROR(BC41/(AY41+AZ41),0)</f>
        <v>0</v>
      </c>
      <c r="BE41" s="9"/>
      <c r="BF41" s="10"/>
      <c r="BG41" s="232"/>
      <c r="BH41" s="10">
        <f t="shared" ref="BH41:BH43" si="119">IFERROR(BG41/(BE41+BF41),0)</f>
        <v>0</v>
      </c>
      <c r="BI41" s="30"/>
      <c r="BJ41" s="83">
        <f t="shared" ref="BJ41:BJ44" si="120">IFERROR(BI41/(BE41+BF41),0)</f>
        <v>0</v>
      </c>
      <c r="BK41" s="9" cm="1">
        <f t="array" ref="BK41">SUM(_xlfn._xlws.FILTER($C41:$BJ41,$C$8:$BJ$8=BK$8))</f>
        <v>6214</v>
      </c>
      <c r="BL41" s="10" cm="1">
        <f t="array" ref="BL41">SUM(_xlfn._xlws.FILTER($C41:$BJ41,$C$8:$BJ$8=BL$8))</f>
        <v>0</v>
      </c>
      <c r="BM41" s="232" cm="1">
        <f t="array" ref="BM41">SUM(_xlfn._xlws.FILTER($C41:$BJ41,$C$8:$BJ$8=BM$8))</f>
        <v>108378182</v>
      </c>
      <c r="BN41" s="10">
        <f t="shared" ref="BN41:BN43" si="121">IFERROR(BM41/(BK41+BL41),0)</f>
        <v>17440.96910202768</v>
      </c>
      <c r="BO41" s="225" cm="1">
        <f t="array" ref="BO41">SUM(_xlfn._xlws.FILTER($C41:$BJ41,$C$8:$BJ$8=BO$8))</f>
        <v>1745924.97</v>
      </c>
      <c r="BP41" s="83">
        <f t="shared" ref="BP41:BP44" si="122">IFERROR(BO41/(BK41+BL41),0)</f>
        <v>280.96636144190535</v>
      </c>
    </row>
    <row r="42" spans="1:68" s="8" customFormat="1" ht="19.5" customHeight="1" outlineLevel="1" x14ac:dyDescent="0.3">
      <c r="A42" s="154"/>
      <c r="B42" s="139" t="str">
        <v>CNG</v>
      </c>
      <c r="C42" s="9"/>
      <c r="D42" s="10"/>
      <c r="E42" s="232">
        <v>461</v>
      </c>
      <c r="F42" s="39">
        <f t="shared" si="103"/>
        <v>0</v>
      </c>
      <c r="G42" s="30">
        <v>0.48</v>
      </c>
      <c r="H42" s="83">
        <f t="shared" si="104"/>
        <v>0</v>
      </c>
      <c r="I42" s="9"/>
      <c r="J42" s="10"/>
      <c r="K42" s="232"/>
      <c r="L42" s="10">
        <f t="shared" si="105"/>
        <v>0</v>
      </c>
      <c r="M42" s="30"/>
      <c r="N42" s="83">
        <f t="shared" si="106"/>
        <v>0</v>
      </c>
      <c r="O42" s="9" t="s">
        <v>104</v>
      </c>
      <c r="P42" s="10" t="s">
        <v>104</v>
      </c>
      <c r="Q42" s="232" t="s">
        <v>104</v>
      </c>
      <c r="R42" s="212" t="s">
        <v>104</v>
      </c>
      <c r="S42" s="214" t="s">
        <v>104</v>
      </c>
      <c r="T42" s="214" t="s">
        <v>104</v>
      </c>
      <c r="U42" s="9"/>
      <c r="V42" s="10"/>
      <c r="W42" s="232"/>
      <c r="X42" s="10">
        <f t="shared" si="107"/>
        <v>0</v>
      </c>
      <c r="Y42" s="30"/>
      <c r="Z42" s="83">
        <f t="shared" si="108"/>
        <v>0</v>
      </c>
      <c r="AA42" s="9"/>
      <c r="AB42" s="10"/>
      <c r="AC42" s="232"/>
      <c r="AD42" s="10">
        <f t="shared" si="109"/>
        <v>0</v>
      </c>
      <c r="AE42" s="30"/>
      <c r="AF42" s="83">
        <f t="shared" si="110"/>
        <v>0</v>
      </c>
      <c r="AG42" s="9"/>
      <c r="AH42" s="10"/>
      <c r="AI42" s="232"/>
      <c r="AJ42" s="10">
        <f t="shared" si="111"/>
        <v>0</v>
      </c>
      <c r="AK42" s="30"/>
      <c r="AL42" s="83">
        <f t="shared" si="112"/>
        <v>0</v>
      </c>
      <c r="AM42" s="9"/>
      <c r="AN42" s="10"/>
      <c r="AO42" s="232"/>
      <c r="AP42" s="10">
        <f t="shared" si="113"/>
        <v>0</v>
      </c>
      <c r="AQ42" s="30"/>
      <c r="AR42" s="83">
        <f t="shared" si="114"/>
        <v>0</v>
      </c>
      <c r="AS42" s="9"/>
      <c r="AT42" s="10"/>
      <c r="AU42" s="232"/>
      <c r="AV42" s="10">
        <f t="shared" si="115"/>
        <v>0</v>
      </c>
      <c r="AW42" s="30"/>
      <c r="AX42" s="83">
        <f t="shared" si="116"/>
        <v>0</v>
      </c>
      <c r="AY42" s="9"/>
      <c r="AZ42" s="10"/>
      <c r="BA42" s="232"/>
      <c r="BB42" s="10">
        <f t="shared" si="117"/>
        <v>0</v>
      </c>
      <c r="BC42" s="30"/>
      <c r="BD42" s="83">
        <f t="shared" si="118"/>
        <v>0</v>
      </c>
      <c r="BE42" s="9"/>
      <c r="BF42" s="10"/>
      <c r="BG42" s="232"/>
      <c r="BH42" s="10">
        <f t="shared" si="119"/>
        <v>0</v>
      </c>
      <c r="BI42" s="30"/>
      <c r="BJ42" s="83">
        <f t="shared" si="120"/>
        <v>0</v>
      </c>
      <c r="BK42" s="9" cm="1">
        <f t="array" ref="BK42">SUM(_xlfn._xlws.FILTER($C42:$BJ42,$C$8:$BJ$8=BK$8))</f>
        <v>0</v>
      </c>
      <c r="BL42" s="10" cm="1">
        <f t="array" ref="BL42">SUM(_xlfn._xlws.FILTER($C42:$BJ42,$C$8:$BJ$8=BL$8))</f>
        <v>0</v>
      </c>
      <c r="BM42" s="232" cm="1">
        <f t="array" ref="BM42">SUM(_xlfn._xlws.FILTER($C42:$BJ42,$C$8:$BJ$8=BM$8))</f>
        <v>461</v>
      </c>
      <c r="BN42" s="10">
        <f t="shared" si="121"/>
        <v>0</v>
      </c>
      <c r="BO42" s="225" cm="1">
        <f t="array" ref="BO42">SUM(_xlfn._xlws.FILTER($C42:$BJ42,$C$8:$BJ$8=BO$8))</f>
        <v>0.48</v>
      </c>
      <c r="BP42" s="83">
        <f t="shared" si="122"/>
        <v>0</v>
      </c>
    </row>
    <row r="43" spans="1:68" s="15" customFormat="1" ht="19.5" customHeight="1" outlineLevel="1" x14ac:dyDescent="0.3">
      <c r="A43" s="154"/>
      <c r="B43" s="139" t="str">
        <v>ΒΙΟΜΗΧΑΝΙΚΟΣ</v>
      </c>
      <c r="C43" s="9">
        <v>4</v>
      </c>
      <c r="D43" s="10"/>
      <c r="E43" s="232">
        <v>3412511</v>
      </c>
      <c r="F43" s="39">
        <f t="shared" si="103"/>
        <v>853127.75</v>
      </c>
      <c r="G43" s="30">
        <v>3696.8599999999997</v>
      </c>
      <c r="H43" s="83">
        <f t="shared" si="104"/>
        <v>924.21499999999992</v>
      </c>
      <c r="I43" s="9"/>
      <c r="J43" s="10">
        <v>1</v>
      </c>
      <c r="K43" s="232">
        <v>472407</v>
      </c>
      <c r="L43" s="10">
        <f t="shared" si="105"/>
        <v>472407</v>
      </c>
      <c r="M43" s="30">
        <v>528.31000000000006</v>
      </c>
      <c r="N43" s="83">
        <f t="shared" si="106"/>
        <v>528.31000000000006</v>
      </c>
      <c r="O43" s="9">
        <v>54</v>
      </c>
      <c r="P43" s="10" t="s">
        <v>104</v>
      </c>
      <c r="Q43" s="232">
        <v>32977543</v>
      </c>
      <c r="R43" s="213">
        <v>610695</v>
      </c>
      <c r="S43" s="215">
        <v>57692.69</v>
      </c>
      <c r="T43" s="215">
        <v>1068.3800000000001</v>
      </c>
      <c r="U43" s="9">
        <v>11</v>
      </c>
      <c r="V43" s="10"/>
      <c r="W43" s="232">
        <f>3140535+498469</f>
        <v>3639004</v>
      </c>
      <c r="X43" s="10">
        <f t="shared" si="107"/>
        <v>330818.54545454547</v>
      </c>
      <c r="Y43" s="30">
        <f>11281.41+1185.68</f>
        <v>12467.09</v>
      </c>
      <c r="Z43" s="83">
        <f t="shared" si="108"/>
        <v>1133.3718181818183</v>
      </c>
      <c r="AA43" s="9">
        <v>5</v>
      </c>
      <c r="AB43" s="10"/>
      <c r="AC43" s="232">
        <v>10508951</v>
      </c>
      <c r="AD43" s="10">
        <f t="shared" si="109"/>
        <v>2101790.2000000002</v>
      </c>
      <c r="AE43" s="30">
        <v>18212.63</v>
      </c>
      <c r="AF43" s="83">
        <f t="shared" si="110"/>
        <v>3642.5260000000003</v>
      </c>
      <c r="AG43" s="9">
        <v>2</v>
      </c>
      <c r="AH43" s="10"/>
      <c r="AI43" s="232">
        <v>1971688</v>
      </c>
      <c r="AJ43" s="10">
        <f t="shared" si="111"/>
        <v>985844</v>
      </c>
      <c r="AK43" s="30">
        <v>5369.19</v>
      </c>
      <c r="AL43" s="83">
        <f t="shared" si="112"/>
        <v>2684.5949999999998</v>
      </c>
      <c r="AM43" s="9"/>
      <c r="AN43" s="10"/>
      <c r="AO43" s="232"/>
      <c r="AP43" s="10">
        <f t="shared" si="113"/>
        <v>0</v>
      </c>
      <c r="AQ43" s="30"/>
      <c r="AR43" s="83">
        <f t="shared" si="114"/>
        <v>0</v>
      </c>
      <c r="AS43" s="9"/>
      <c r="AT43" s="10"/>
      <c r="AU43" s="232"/>
      <c r="AV43" s="10">
        <f t="shared" si="115"/>
        <v>0</v>
      </c>
      <c r="AW43" s="30"/>
      <c r="AX43" s="83">
        <f t="shared" si="116"/>
        <v>0</v>
      </c>
      <c r="AY43" s="9"/>
      <c r="AZ43" s="10"/>
      <c r="BA43" s="232"/>
      <c r="BB43" s="10">
        <f t="shared" si="117"/>
        <v>0</v>
      </c>
      <c r="BC43" s="30"/>
      <c r="BD43" s="83">
        <f t="shared" si="118"/>
        <v>0</v>
      </c>
      <c r="BE43" s="9"/>
      <c r="BF43" s="10"/>
      <c r="BG43" s="232"/>
      <c r="BH43" s="10">
        <f t="shared" si="119"/>
        <v>0</v>
      </c>
      <c r="BI43" s="30"/>
      <c r="BJ43" s="83">
        <f t="shared" si="120"/>
        <v>0</v>
      </c>
      <c r="BK43" s="9" cm="1">
        <f t="array" ref="BK43">SUM(_xlfn._xlws.FILTER($C43:$BJ43,$C$8:$BJ$8=BK$8))</f>
        <v>76</v>
      </c>
      <c r="BL43" s="10" cm="1">
        <f t="array" ref="BL43">SUM(_xlfn._xlws.FILTER($C43:$BJ43,$C$8:$BJ$8=BL$8))</f>
        <v>1</v>
      </c>
      <c r="BM43" s="232" cm="1">
        <f t="array" ref="BM43">SUM(_xlfn._xlws.FILTER($C43:$BJ43,$C$8:$BJ$8=BM$8))</f>
        <v>52982104</v>
      </c>
      <c r="BN43" s="10">
        <f t="shared" si="121"/>
        <v>688079.27272727271</v>
      </c>
      <c r="BO43" s="225" cm="1">
        <f t="array" ref="BO43">SUM(_xlfn._xlws.FILTER($C43:$BJ43,$C$8:$BJ$8=BO$8))</f>
        <v>97966.77</v>
      </c>
      <c r="BP43" s="83">
        <f t="shared" si="122"/>
        <v>1272.2957142857144</v>
      </c>
    </row>
    <row r="44" spans="1:68" s="15" customFormat="1" ht="19.5" customHeight="1" outlineLevel="1" thickBot="1" x14ac:dyDescent="0.35">
      <c r="A44" s="155"/>
      <c r="B44" s="139" t="str">
        <v>ΚΛΙΜΑΤΙΣΜΟΣ / ΣΥΜΠΑΡΑΓΩΓΗ</v>
      </c>
      <c r="C44" s="208"/>
      <c r="D44" s="209"/>
      <c r="E44" s="233"/>
      <c r="F44" s="39">
        <f t="shared" si="103"/>
        <v>0</v>
      </c>
      <c r="G44" s="140"/>
      <c r="H44" s="83">
        <f t="shared" si="104"/>
        <v>0</v>
      </c>
      <c r="I44" s="208"/>
      <c r="J44" s="209"/>
      <c r="K44" s="233"/>
      <c r="L44" s="10">
        <f>IFERROR(K44/(I44+J44),0)</f>
        <v>0</v>
      </c>
      <c r="M44" s="30"/>
      <c r="N44" s="83">
        <f t="shared" si="106"/>
        <v>0</v>
      </c>
      <c r="O44" s="208">
        <v>49</v>
      </c>
      <c r="P44" s="209" t="s">
        <v>104</v>
      </c>
      <c r="Q44" s="233">
        <v>1226839</v>
      </c>
      <c r="R44" s="213">
        <v>25038</v>
      </c>
      <c r="S44" s="215">
        <v>6125.88</v>
      </c>
      <c r="T44" s="214">
        <v>125.02</v>
      </c>
      <c r="U44" s="208"/>
      <c r="V44" s="209"/>
      <c r="W44" s="233"/>
      <c r="X44" s="10">
        <f>IFERROR(W44/(U44+V44),0)</f>
        <v>0</v>
      </c>
      <c r="Y44" s="30"/>
      <c r="Z44" s="83">
        <f t="shared" si="108"/>
        <v>0</v>
      </c>
      <c r="AA44" s="208"/>
      <c r="AB44" s="209"/>
      <c r="AC44" s="233"/>
      <c r="AD44" s="10">
        <f>IFERROR(AC44/(AA44+AB44),0)</f>
        <v>0</v>
      </c>
      <c r="AE44" s="30"/>
      <c r="AF44" s="83">
        <f t="shared" si="110"/>
        <v>0</v>
      </c>
      <c r="AG44" s="208"/>
      <c r="AH44" s="209"/>
      <c r="AI44" s="233"/>
      <c r="AJ44" s="10">
        <f>IFERROR(AI44/(AG44+AH44),0)</f>
        <v>0</v>
      </c>
      <c r="AK44" s="30"/>
      <c r="AL44" s="83">
        <f t="shared" si="112"/>
        <v>0</v>
      </c>
      <c r="AM44" s="208"/>
      <c r="AN44" s="209"/>
      <c r="AO44" s="233"/>
      <c r="AP44" s="10">
        <f>IFERROR(AO44/(AM44+AN44),0)</f>
        <v>0</v>
      </c>
      <c r="AQ44" s="30"/>
      <c r="AR44" s="83">
        <f t="shared" si="114"/>
        <v>0</v>
      </c>
      <c r="AS44" s="208"/>
      <c r="AT44" s="209"/>
      <c r="AU44" s="233"/>
      <c r="AV44" s="10">
        <f>IFERROR(AU44/(AS44+AT44),0)</f>
        <v>0</v>
      </c>
      <c r="AW44" s="30"/>
      <c r="AX44" s="83">
        <f t="shared" si="116"/>
        <v>0</v>
      </c>
      <c r="AY44" s="208"/>
      <c r="AZ44" s="209"/>
      <c r="BA44" s="233"/>
      <c r="BB44" s="10">
        <f>IFERROR(BA44/(AY44+AZ44),0)</f>
        <v>0</v>
      </c>
      <c r="BC44" s="30"/>
      <c r="BD44" s="83">
        <f t="shared" si="118"/>
        <v>0</v>
      </c>
      <c r="BE44" s="208"/>
      <c r="BF44" s="209"/>
      <c r="BG44" s="233"/>
      <c r="BH44" s="10">
        <f>IFERROR(BG44/(BE44+BF44),0)</f>
        <v>0</v>
      </c>
      <c r="BI44" s="30"/>
      <c r="BJ44" s="83">
        <f t="shared" si="120"/>
        <v>0</v>
      </c>
      <c r="BK44" s="208" cm="1">
        <f t="array" ref="BK44">SUM(_xlfn._xlws.FILTER($C44:$BJ44,$C$8:$BJ$8=BK$8))</f>
        <v>49</v>
      </c>
      <c r="BL44" s="209" cm="1">
        <f t="array" ref="BL44">SUM(_xlfn._xlws.FILTER($C44:$BJ44,$C$8:$BJ$8=BL$8))</f>
        <v>0</v>
      </c>
      <c r="BM44" s="233" cm="1">
        <f t="array" ref="BM44">SUM(_xlfn._xlws.FILTER($C44:$BJ44,$C$8:$BJ$8=BM$8))</f>
        <v>1226839</v>
      </c>
      <c r="BN44" s="10">
        <f>IFERROR(BM44/(BK44+BL44),0)</f>
        <v>25037.530612244896</v>
      </c>
      <c r="BO44" s="225" cm="1">
        <f t="array" ref="BO44">SUM(_xlfn._xlws.FILTER($C44:$BJ44,$C$8:$BJ$8=BO$8))</f>
        <v>6125.88</v>
      </c>
      <c r="BP44" s="83">
        <f t="shared" si="122"/>
        <v>125.01795918367347</v>
      </c>
    </row>
    <row r="45" spans="1:68" ht="36" x14ac:dyDescent="0.3">
      <c r="A45" s="153">
        <v>7</v>
      </c>
      <c r="B45" s="141" t="s">
        <v>37</v>
      </c>
      <c r="C45" s="73">
        <v>194499</v>
      </c>
      <c r="D45" s="74">
        <v>0</v>
      </c>
      <c r="E45" s="231">
        <f>SUM(E46:E49)</f>
        <v>258638023</v>
      </c>
      <c r="F45" s="121">
        <f>IFERROR(E45/(C45+D45),0)</f>
        <v>1329.7653098473513</v>
      </c>
      <c r="G45" s="82">
        <f>SUM(G46:G50)</f>
        <v>3427884.1299999994</v>
      </c>
      <c r="H45" s="37">
        <f>IFERROR(G45/(C45+D45),0)</f>
        <v>17.624173543308704</v>
      </c>
      <c r="I45" s="73">
        <f>SUM(I46:I50)</f>
        <v>75338</v>
      </c>
      <c r="J45" s="74">
        <f>SUM(J46:J50)</f>
        <v>1</v>
      </c>
      <c r="K45" s="231">
        <f>SUM(K46:K49)</f>
        <v>135966719</v>
      </c>
      <c r="L45" s="74">
        <f>IFERROR(K45/(I45+J45),0)</f>
        <v>1804.7321971356137</v>
      </c>
      <c r="M45" s="82">
        <f>SUM(M46:M50)</f>
        <v>2059057.38</v>
      </c>
      <c r="N45" s="37">
        <f>IFERROR(M45/(I45+J45),0)</f>
        <v>27.330564249591845</v>
      </c>
      <c r="O45" s="73">
        <f>SUM(O46:O50)</f>
        <v>7713</v>
      </c>
      <c r="P45" s="74">
        <f>SUM(P46:P50)</f>
        <v>0</v>
      </c>
      <c r="Q45" s="231">
        <f>SUM(Q46:Q50)</f>
        <v>16641824</v>
      </c>
      <c r="R45" s="74">
        <f>IFERROR(Q45/(O45+P45),0)</f>
        <v>2157.6330869959806</v>
      </c>
      <c r="S45" s="82">
        <f>SUM(S46:S50)</f>
        <v>220882.66999999998</v>
      </c>
      <c r="T45" s="37">
        <f>IFERROR(S45/(O45+P45),0)</f>
        <v>28.63771165564631</v>
      </c>
      <c r="U45" s="73">
        <f>SUM(U46:U50)</f>
        <v>170</v>
      </c>
      <c r="V45" s="74">
        <f>SUM(V46:V50)</f>
        <v>0</v>
      </c>
      <c r="W45" s="231">
        <f>SUM(W46:W49)</f>
        <v>2834208</v>
      </c>
      <c r="X45" s="74">
        <f>IFERROR(W45/(U45+V45),0)</f>
        <v>16671.811764705883</v>
      </c>
      <c r="Y45" s="81">
        <f>SUM(Y46:Y50)</f>
        <v>12671.470000000001</v>
      </c>
      <c r="Z45" s="37">
        <f>IFERROR(Y45/(U45+V45),0)</f>
        <v>74.538058823529425</v>
      </c>
      <c r="AA45" s="73">
        <f>SUM(AA46:AA50)</f>
        <v>461</v>
      </c>
      <c r="AB45" s="74">
        <f>SUM(AB46:AB50)</f>
        <v>0</v>
      </c>
      <c r="AC45" s="231">
        <f>SUM(AC46:AC49)</f>
        <v>3273189</v>
      </c>
      <c r="AD45" s="74">
        <f>IFERROR(AC45/(AA45+AB45),0)</f>
        <v>7100.1930585683294</v>
      </c>
      <c r="AE45" s="81">
        <f>SUM(AE46:AE50)</f>
        <v>20650.11</v>
      </c>
      <c r="AF45" s="37">
        <f>IFERROR(AE45/(AA45+AB45),0)</f>
        <v>44.794164859002173</v>
      </c>
      <c r="AG45" s="73">
        <f>SUM(AG46:AG50)</f>
        <v>125</v>
      </c>
      <c r="AH45" s="74">
        <f>SUM(AH46:AH50)</f>
        <v>0</v>
      </c>
      <c r="AI45" s="231">
        <f>SUM(AI46:AI49)</f>
        <v>2177430</v>
      </c>
      <c r="AJ45" s="74">
        <f>IFERROR(AI45/(AG45+AH45),0)</f>
        <v>17419.439999999999</v>
      </c>
      <c r="AK45" s="82">
        <f>SUM(AK46:AK50)</f>
        <v>7998.07</v>
      </c>
      <c r="AL45" s="37">
        <f>IFERROR(AK45/(AG45+AH45),0)</f>
        <v>63.984559999999995</v>
      </c>
      <c r="AM45" s="73">
        <f>SUM(AM46:AM50)</f>
        <v>0</v>
      </c>
      <c r="AN45" s="74">
        <f>SUM(AN46:AN50)</f>
        <v>0</v>
      </c>
      <c r="AO45" s="231">
        <f>SUM(AO46:AO49)</f>
        <v>0</v>
      </c>
      <c r="AP45" s="74">
        <f>IFERROR(AO45/(AM45+AN45),0)</f>
        <v>0</v>
      </c>
      <c r="AQ45" s="82">
        <f>SUM(AQ46:AQ50)</f>
        <v>0</v>
      </c>
      <c r="AR45" s="37">
        <f>IFERROR(AQ45/(AM45+AN45),0)</f>
        <v>0</v>
      </c>
      <c r="AS45" s="73">
        <f>SUM(AS46:AS50)</f>
        <v>0</v>
      </c>
      <c r="AT45" s="74">
        <f>SUM(AT46:AT50)</f>
        <v>0</v>
      </c>
      <c r="AU45" s="231">
        <f>SUM(AU46:AU49)</f>
        <v>0</v>
      </c>
      <c r="AV45" s="74">
        <f>IFERROR(AU45/(AS45+AT45),0)</f>
        <v>0</v>
      </c>
      <c r="AW45" s="82">
        <f>SUM(AW46:AW50)</f>
        <v>0</v>
      </c>
      <c r="AX45" s="37">
        <f>IFERROR(AW45/(AS45+AT45),0)</f>
        <v>0</v>
      </c>
      <c r="AY45" s="73">
        <f>SUM(AY46:AY50)</f>
        <v>0</v>
      </c>
      <c r="AZ45" s="74">
        <f>SUM(AZ46:AZ50)</f>
        <v>0</v>
      </c>
      <c r="BA45" s="231">
        <f>SUM(BA46:BA49)</f>
        <v>0</v>
      </c>
      <c r="BB45" s="74">
        <f>IFERROR(BA45/(AY45+AZ45),0)</f>
        <v>0</v>
      </c>
      <c r="BC45" s="82">
        <f>SUM(BC46:BC50)</f>
        <v>0</v>
      </c>
      <c r="BD45" s="37">
        <f>IFERROR(BC45/(AY45+AZ45),0)</f>
        <v>0</v>
      </c>
      <c r="BE45" s="73">
        <f>SUM(BE46:BE50)</f>
        <v>0</v>
      </c>
      <c r="BF45" s="74">
        <f>SUM(BF46:BF50)</f>
        <v>0</v>
      </c>
      <c r="BG45" s="231">
        <f>SUM(BG46:BG49)</f>
        <v>0</v>
      </c>
      <c r="BH45" s="74">
        <f>IFERROR(BG45/(BE45+BF45),0)</f>
        <v>0</v>
      </c>
      <c r="BI45" s="82">
        <f>SUM(BI46:BI50)</f>
        <v>0</v>
      </c>
      <c r="BJ45" s="37">
        <f>IFERROR(BI45/(BE45+BF45),0)</f>
        <v>0</v>
      </c>
      <c r="BK45" s="73">
        <f>SUM(BK46:BK50)</f>
        <v>278306</v>
      </c>
      <c r="BL45" s="74">
        <f>SUM(BL46:BL50)</f>
        <v>1</v>
      </c>
      <c r="BM45" s="231">
        <f>SUM(BM46:BM49)</f>
        <v>419529705</v>
      </c>
      <c r="BN45" s="74">
        <f>IFERROR(BM45/(BK45+BL45),0)</f>
        <v>1507.4349728896507</v>
      </c>
      <c r="BO45" s="82">
        <f>SUM(BO46:BO50)</f>
        <v>5749143.8300000001</v>
      </c>
      <c r="BP45" s="37">
        <f>IFERROR(BO45/(BK45+BL45),0)</f>
        <v>20.657561002777509</v>
      </c>
    </row>
    <row r="46" spans="1:68" ht="19.5" customHeight="1" outlineLevel="1" x14ac:dyDescent="0.3">
      <c r="A46" s="154"/>
      <c r="B46" s="139" t="str" cm="1">
        <f t="array" ref="B46:B50">$B$10:$B$14</f>
        <v>ΟΙΚΙΑΚΟΣ</v>
      </c>
      <c r="C46" s="9">
        <v>190954</v>
      </c>
      <c r="D46" s="10"/>
      <c r="E46" s="232">
        <v>203485587</v>
      </c>
      <c r="F46" s="39">
        <f>IFERROR(E46/(C46+D46),0)</f>
        <v>1065.626208406213</v>
      </c>
      <c r="G46" s="30">
        <v>2915550.1999999997</v>
      </c>
      <c r="H46" s="83">
        <f>IFERROR(G46/(C46+D46),0)</f>
        <v>15.26833792431685</v>
      </c>
      <c r="I46" s="9">
        <v>73637</v>
      </c>
      <c r="J46" s="10"/>
      <c r="K46" s="232">
        <v>101203956</v>
      </c>
      <c r="L46" s="10">
        <f>IFERROR(K46/(I46+J46),0)</f>
        <v>1374.3628339014354</v>
      </c>
      <c r="M46" s="30">
        <v>1725758.14</v>
      </c>
      <c r="N46" s="83">
        <f>IFERROR(M46/(I46+J46),0)</f>
        <v>23.436019120822412</v>
      </c>
      <c r="O46" s="9">
        <v>7466</v>
      </c>
      <c r="P46" s="10" t="s">
        <v>104</v>
      </c>
      <c r="Q46" s="232">
        <v>9418024</v>
      </c>
      <c r="R46" s="216">
        <v>1261</v>
      </c>
      <c r="S46" s="217">
        <v>164556.59</v>
      </c>
      <c r="T46" s="211">
        <v>22.04</v>
      </c>
      <c r="U46" s="9">
        <v>158</v>
      </c>
      <c r="V46" s="10"/>
      <c r="W46" s="232">
        <v>164591</v>
      </c>
      <c r="X46" s="10">
        <f>IFERROR(W46/(U46+V46),0)</f>
        <v>1041.7151898734178</v>
      </c>
      <c r="Y46" s="30">
        <v>3833.53</v>
      </c>
      <c r="Z46" s="83">
        <f>IFERROR(Y46/(U46+V46),0)</f>
        <v>24.262848101265824</v>
      </c>
      <c r="AA46" s="9">
        <v>451</v>
      </c>
      <c r="AB46" s="10"/>
      <c r="AC46" s="232">
        <v>519075</v>
      </c>
      <c r="AD46" s="10">
        <f>IFERROR(AC46/(AA46+AB46),0)</f>
        <v>1150.9423503325943</v>
      </c>
      <c r="AE46" s="30">
        <v>12557.77</v>
      </c>
      <c r="AF46" s="83">
        <f>IFERROR(AE46/(AA46+AB46),0)</f>
        <v>27.844279379157427</v>
      </c>
      <c r="AG46" s="9">
        <v>122</v>
      </c>
      <c r="AH46" s="10"/>
      <c r="AI46" s="232">
        <v>142189</v>
      </c>
      <c r="AJ46" s="10">
        <f>IFERROR(AI46/(AG46+AH46),0)</f>
        <v>1165.483606557377</v>
      </c>
      <c r="AK46" s="30">
        <v>3751.52</v>
      </c>
      <c r="AL46" s="83">
        <f>IFERROR(AK46/(AG46+AH46),0)</f>
        <v>30.750163934426229</v>
      </c>
      <c r="AM46" s="9"/>
      <c r="AN46" s="10"/>
      <c r="AO46" s="232"/>
      <c r="AP46" s="10">
        <f>IFERROR(AO46/(AM46+AN46),0)</f>
        <v>0</v>
      </c>
      <c r="AQ46" s="30"/>
      <c r="AR46" s="83">
        <f>IFERROR(AQ46/(AM46+AN46),0)</f>
        <v>0</v>
      </c>
      <c r="AS46" s="9"/>
      <c r="AT46" s="10"/>
      <c r="AU46" s="232"/>
      <c r="AV46" s="10">
        <f>IFERROR(AU46/(AS46+AT46),0)</f>
        <v>0</v>
      </c>
      <c r="AW46" s="30"/>
      <c r="AX46" s="83">
        <f>IFERROR(AW46/(AS46+AT46),0)</f>
        <v>0</v>
      </c>
      <c r="AY46" s="9"/>
      <c r="AZ46" s="10"/>
      <c r="BA46" s="232"/>
      <c r="BB46" s="10">
        <f>IFERROR(BA46/(AY46+AZ46),0)</f>
        <v>0</v>
      </c>
      <c r="BC46" s="30"/>
      <c r="BD46" s="83">
        <f>IFERROR(BC46/(AY46+AZ46),0)</f>
        <v>0</v>
      </c>
      <c r="BE46" s="9"/>
      <c r="BF46" s="10"/>
      <c r="BG46" s="232"/>
      <c r="BH46" s="10">
        <f>IFERROR(BG46/(BE46+BF46),0)</f>
        <v>0</v>
      </c>
      <c r="BI46" s="30"/>
      <c r="BJ46" s="83">
        <f>IFERROR(BI46/(BE46+BF46),0)</f>
        <v>0</v>
      </c>
      <c r="BK46" s="9" cm="1">
        <f t="array" ref="BK46">SUM(_xlfn._xlws.FILTER($C46:$BJ46,$C$8:$BJ$8=BK$8))</f>
        <v>272788</v>
      </c>
      <c r="BL46" s="10" cm="1">
        <f t="array" ref="BL46">SUM(_xlfn._xlws.FILTER($C46:$BJ46,$C$8:$BJ$8=BL$8))</f>
        <v>0</v>
      </c>
      <c r="BM46" s="232" cm="1">
        <f t="array" ref="BM46">SUM(_xlfn._xlws.FILTER($C46:$BJ46,$C$8:$BJ$8=BM$8))</f>
        <v>314933422</v>
      </c>
      <c r="BN46" s="10">
        <f>IFERROR(BM46/(BK46+BL46),0)</f>
        <v>1154.4988122644691</v>
      </c>
      <c r="BO46" s="225" cm="1">
        <f t="array" ref="BO46">SUM(_xlfn._xlws.FILTER($C46:$BJ46,$C$8:$BJ$8=BO$8))</f>
        <v>4826007.7499999991</v>
      </c>
      <c r="BP46" s="83">
        <f>IFERROR(BO46/(BK46+BL46),0)</f>
        <v>17.691422459932252</v>
      </c>
    </row>
    <row r="47" spans="1:68" ht="19.5" customHeight="1" outlineLevel="1" x14ac:dyDescent="0.3">
      <c r="A47" s="154"/>
      <c r="B47" s="139" t="str">
        <v>ΕΜΠΟΡΙΚΟΣ</v>
      </c>
      <c r="C47" s="9">
        <v>3524</v>
      </c>
      <c r="D47" s="10"/>
      <c r="E47" s="232">
        <v>37273531</v>
      </c>
      <c r="F47" s="39">
        <f t="shared" ref="F47:F50" si="123">IFERROR(E47/(C47+D47),0)</f>
        <v>10577.051929625426</v>
      </c>
      <c r="G47" s="30">
        <v>493627.65</v>
      </c>
      <c r="H47" s="83">
        <f t="shared" ref="H47:H50" si="124">IFERROR(G47/(C47+D47),0)</f>
        <v>140.07595062429058</v>
      </c>
      <c r="I47" s="9">
        <v>1678</v>
      </c>
      <c r="J47" s="10"/>
      <c r="K47" s="232">
        <v>17919337</v>
      </c>
      <c r="L47" s="10">
        <f t="shared" ref="L47:L49" si="125">IFERROR(K47/(I47+J47),0)</f>
        <v>10678.985101311084</v>
      </c>
      <c r="M47" s="30">
        <v>290985.42</v>
      </c>
      <c r="N47" s="83">
        <f t="shared" ref="N47:N50" si="126">IFERROR(M47/(I47+J47),0)</f>
        <v>173.41205005959475</v>
      </c>
      <c r="O47" s="9">
        <v>241</v>
      </c>
      <c r="P47" s="10" t="s">
        <v>104</v>
      </c>
      <c r="Q47" s="232">
        <v>3064475</v>
      </c>
      <c r="R47" s="213">
        <v>12716</v>
      </c>
      <c r="S47" s="215">
        <v>49734.400000000001</v>
      </c>
      <c r="T47" s="214">
        <v>206.37</v>
      </c>
      <c r="U47" s="9">
        <v>6</v>
      </c>
      <c r="V47" s="10"/>
      <c r="W47" s="232">
        <v>28936</v>
      </c>
      <c r="X47" s="10">
        <f t="shared" ref="X47:X49" si="127">IFERROR(W47/(U47+V47),0)</f>
        <v>4822.666666666667</v>
      </c>
      <c r="Y47" s="30">
        <v>523.9</v>
      </c>
      <c r="Z47" s="83">
        <f t="shared" ref="Z47:Z50" si="128">IFERROR(Y47/(U47+V47),0)</f>
        <v>87.316666666666663</v>
      </c>
      <c r="AA47" s="9">
        <v>7</v>
      </c>
      <c r="AB47" s="10"/>
      <c r="AC47" s="232">
        <v>18985</v>
      </c>
      <c r="AD47" s="10">
        <f t="shared" ref="AD47:AD49" si="129">IFERROR(AC47/(AA47+AB47),0)</f>
        <v>2712.1428571428573</v>
      </c>
      <c r="AE47" s="30">
        <v>350.86</v>
      </c>
      <c r="AF47" s="83">
        <f t="shared" ref="AF47:AF50" si="130">IFERROR(AE47/(AA47+AB47),0)</f>
        <v>50.122857142857143</v>
      </c>
      <c r="AG47" s="9"/>
      <c r="AH47" s="10"/>
      <c r="AI47" s="232"/>
      <c r="AJ47" s="10">
        <f t="shared" ref="AJ47:AJ49" si="131">IFERROR(AI47/(AG47+AH47),0)</f>
        <v>0</v>
      </c>
      <c r="AK47" s="30"/>
      <c r="AL47" s="83">
        <f t="shared" ref="AL47:AL50" si="132">IFERROR(AK47/(AG47+AH47),0)</f>
        <v>0</v>
      </c>
      <c r="AM47" s="9"/>
      <c r="AN47" s="10"/>
      <c r="AO47" s="232"/>
      <c r="AP47" s="10">
        <f t="shared" ref="AP47:AP49" si="133">IFERROR(AO47/(AM47+AN47),0)</f>
        <v>0</v>
      </c>
      <c r="AQ47" s="30"/>
      <c r="AR47" s="83">
        <f t="shared" ref="AR47:AR50" si="134">IFERROR(AQ47/(AM47+AN47),0)</f>
        <v>0</v>
      </c>
      <c r="AS47" s="9"/>
      <c r="AT47" s="10"/>
      <c r="AU47" s="232"/>
      <c r="AV47" s="10">
        <f t="shared" ref="AV47:AV49" si="135">IFERROR(AU47/(AS47+AT47),0)</f>
        <v>0</v>
      </c>
      <c r="AW47" s="30"/>
      <c r="AX47" s="83">
        <f t="shared" ref="AX47:AX50" si="136">IFERROR(AW47/(AS47+AT47),0)</f>
        <v>0</v>
      </c>
      <c r="AY47" s="9"/>
      <c r="AZ47" s="10"/>
      <c r="BA47" s="232"/>
      <c r="BB47" s="10">
        <f t="shared" ref="BB47:BB49" si="137">IFERROR(BA47/(AY47+AZ47),0)</f>
        <v>0</v>
      </c>
      <c r="BC47" s="30"/>
      <c r="BD47" s="83">
        <f t="shared" ref="BD47:BD50" si="138">IFERROR(BC47/(AY47+AZ47),0)</f>
        <v>0</v>
      </c>
      <c r="BE47" s="9"/>
      <c r="BF47" s="10"/>
      <c r="BG47" s="232"/>
      <c r="BH47" s="10">
        <f t="shared" ref="BH47:BH49" si="139">IFERROR(BG47/(BE47+BF47),0)</f>
        <v>0</v>
      </c>
      <c r="BI47" s="30"/>
      <c r="BJ47" s="83">
        <f t="shared" ref="BJ47:BJ50" si="140">IFERROR(BI47/(BE47+BF47),0)</f>
        <v>0</v>
      </c>
      <c r="BK47" s="9" cm="1">
        <f t="array" ref="BK47">SUM(_xlfn._xlws.FILTER($C47:$BJ47,$C$8:$BJ$8=BK$8))</f>
        <v>5456</v>
      </c>
      <c r="BL47" s="10" cm="1">
        <f t="array" ref="BL47">SUM(_xlfn._xlws.FILTER($C47:$BJ47,$C$8:$BJ$8=BL$8))</f>
        <v>0</v>
      </c>
      <c r="BM47" s="232" cm="1">
        <f t="array" ref="BM47">SUM(_xlfn._xlws.FILTER($C47:$BJ47,$C$8:$BJ$8=BM$8))</f>
        <v>58305264</v>
      </c>
      <c r="BN47" s="10">
        <f t="shared" ref="BN47:BN49" si="141">IFERROR(BM47/(BK47+BL47),0)</f>
        <v>10686.448680351907</v>
      </c>
      <c r="BO47" s="225" cm="1">
        <f t="array" ref="BO47">SUM(_xlfn._xlws.FILTER($C47:$BJ47,$C$8:$BJ$8=BO$8))</f>
        <v>835222.2300000001</v>
      </c>
      <c r="BP47" s="83">
        <f t="shared" ref="BP47:BP50" si="142">IFERROR(BO47/(BK47+BL47),0)</f>
        <v>153.08325329912026</v>
      </c>
    </row>
    <row r="48" spans="1:68" ht="19.5" customHeight="1" outlineLevel="1" x14ac:dyDescent="0.3">
      <c r="A48" s="154"/>
      <c r="B48" s="139" t="str">
        <v>CNG</v>
      </c>
      <c r="C48" s="9"/>
      <c r="D48" s="10"/>
      <c r="E48" s="232"/>
      <c r="F48" s="39">
        <f t="shared" si="123"/>
        <v>0</v>
      </c>
      <c r="G48" s="30"/>
      <c r="H48" s="83">
        <f t="shared" si="124"/>
        <v>0</v>
      </c>
      <c r="I48" s="9"/>
      <c r="J48" s="10"/>
      <c r="K48" s="232"/>
      <c r="L48" s="10">
        <f t="shared" si="125"/>
        <v>0</v>
      </c>
      <c r="M48" s="30"/>
      <c r="N48" s="83">
        <f t="shared" si="126"/>
        <v>0</v>
      </c>
      <c r="O48" s="9" t="s">
        <v>104</v>
      </c>
      <c r="P48" s="10" t="s">
        <v>104</v>
      </c>
      <c r="Q48" s="232" t="s">
        <v>104</v>
      </c>
      <c r="R48" s="212" t="s">
        <v>104</v>
      </c>
      <c r="S48" s="214" t="s">
        <v>104</v>
      </c>
      <c r="T48" s="214" t="s">
        <v>104</v>
      </c>
      <c r="U48" s="9"/>
      <c r="V48" s="10"/>
      <c r="W48" s="232"/>
      <c r="X48" s="10">
        <f t="shared" si="127"/>
        <v>0</v>
      </c>
      <c r="Y48" s="30"/>
      <c r="Z48" s="83">
        <f t="shared" si="128"/>
        <v>0</v>
      </c>
      <c r="AA48" s="9"/>
      <c r="AB48" s="10"/>
      <c r="AC48" s="232"/>
      <c r="AD48" s="10">
        <f t="shared" si="129"/>
        <v>0</v>
      </c>
      <c r="AE48" s="30"/>
      <c r="AF48" s="83">
        <f t="shared" si="130"/>
        <v>0</v>
      </c>
      <c r="AG48" s="9"/>
      <c r="AH48" s="10"/>
      <c r="AI48" s="232"/>
      <c r="AJ48" s="10">
        <f t="shared" si="131"/>
        <v>0</v>
      </c>
      <c r="AK48" s="30"/>
      <c r="AL48" s="83">
        <f t="shared" si="132"/>
        <v>0</v>
      </c>
      <c r="AM48" s="9"/>
      <c r="AN48" s="10"/>
      <c r="AO48" s="232"/>
      <c r="AP48" s="10">
        <f t="shared" si="133"/>
        <v>0</v>
      </c>
      <c r="AQ48" s="30"/>
      <c r="AR48" s="83">
        <f t="shared" si="134"/>
        <v>0</v>
      </c>
      <c r="AS48" s="9"/>
      <c r="AT48" s="10"/>
      <c r="AU48" s="232"/>
      <c r="AV48" s="10">
        <f t="shared" si="135"/>
        <v>0</v>
      </c>
      <c r="AW48" s="30"/>
      <c r="AX48" s="83">
        <f t="shared" si="136"/>
        <v>0</v>
      </c>
      <c r="AY48" s="9"/>
      <c r="AZ48" s="10"/>
      <c r="BA48" s="232"/>
      <c r="BB48" s="10">
        <f t="shared" si="137"/>
        <v>0</v>
      </c>
      <c r="BC48" s="30"/>
      <c r="BD48" s="83">
        <f t="shared" si="138"/>
        <v>0</v>
      </c>
      <c r="BE48" s="9"/>
      <c r="BF48" s="10"/>
      <c r="BG48" s="232"/>
      <c r="BH48" s="10">
        <f t="shared" si="139"/>
        <v>0</v>
      </c>
      <c r="BI48" s="30"/>
      <c r="BJ48" s="83">
        <f t="shared" si="140"/>
        <v>0</v>
      </c>
      <c r="BK48" s="9" cm="1">
        <f t="array" ref="BK48">SUM(_xlfn._xlws.FILTER($C48:$BJ48,$C$8:$BJ$8=BK$8))</f>
        <v>0</v>
      </c>
      <c r="BL48" s="10" cm="1">
        <f t="array" ref="BL48">SUM(_xlfn._xlws.FILTER($C48:$BJ48,$C$8:$BJ$8=BL$8))</f>
        <v>0</v>
      </c>
      <c r="BM48" s="232" cm="1">
        <f t="array" ref="BM48">SUM(_xlfn._xlws.FILTER($C48:$BJ48,$C$8:$BJ$8=BM$8))</f>
        <v>0</v>
      </c>
      <c r="BN48" s="10">
        <f t="shared" si="141"/>
        <v>0</v>
      </c>
      <c r="BO48" s="225" cm="1">
        <f t="array" ref="BO48">SUM(_xlfn._xlws.FILTER($C48:$BJ48,$C$8:$BJ$8=BO$8))</f>
        <v>0</v>
      </c>
      <c r="BP48" s="83">
        <f t="shared" si="142"/>
        <v>0</v>
      </c>
    </row>
    <row r="49" spans="1:68" ht="19.5" customHeight="1" outlineLevel="1" x14ac:dyDescent="0.3">
      <c r="A49" s="154"/>
      <c r="B49" s="139" t="str">
        <v>ΒΙΟΜΗΧΑΝΙΚΟΣ</v>
      </c>
      <c r="C49" s="9">
        <v>21</v>
      </c>
      <c r="D49" s="10"/>
      <c r="E49" s="232">
        <v>17878905</v>
      </c>
      <c r="F49" s="39">
        <f t="shared" si="123"/>
        <v>851376.42857142852</v>
      </c>
      <c r="G49" s="30">
        <v>18706.28</v>
      </c>
      <c r="H49" s="83">
        <f t="shared" si="124"/>
        <v>890.77523809523802</v>
      </c>
      <c r="I49" s="9">
        <v>23</v>
      </c>
      <c r="J49" s="10">
        <v>1</v>
      </c>
      <c r="K49" s="232">
        <v>16843426</v>
      </c>
      <c r="L49" s="10">
        <f t="shared" si="125"/>
        <v>701809.41666666663</v>
      </c>
      <c r="M49" s="30">
        <v>42313.820000000007</v>
      </c>
      <c r="N49" s="83">
        <f t="shared" si="126"/>
        <v>1763.0758333333335</v>
      </c>
      <c r="O49" s="9">
        <v>5</v>
      </c>
      <c r="P49" s="10" t="s">
        <v>104</v>
      </c>
      <c r="Q49" s="232">
        <v>4157637</v>
      </c>
      <c r="R49" s="213">
        <v>831527</v>
      </c>
      <c r="S49" s="215">
        <v>6564.07</v>
      </c>
      <c r="T49" s="215">
        <v>1312.81</v>
      </c>
      <c r="U49" s="9">
        <v>6</v>
      </c>
      <c r="V49" s="10"/>
      <c r="W49" s="232">
        <v>2640681</v>
      </c>
      <c r="X49" s="10">
        <f t="shared" si="127"/>
        <v>440113.5</v>
      </c>
      <c r="Y49" s="30">
        <v>8314.0400000000009</v>
      </c>
      <c r="Z49" s="83">
        <f t="shared" si="128"/>
        <v>1385.6733333333334</v>
      </c>
      <c r="AA49" s="9">
        <v>3</v>
      </c>
      <c r="AB49" s="10"/>
      <c r="AC49" s="232">
        <v>2735129</v>
      </c>
      <c r="AD49" s="10">
        <f t="shared" si="129"/>
        <v>911709.66666666663</v>
      </c>
      <c r="AE49" s="30">
        <v>7741.48</v>
      </c>
      <c r="AF49" s="83">
        <f t="shared" si="130"/>
        <v>2580.4933333333333</v>
      </c>
      <c r="AG49" s="9">
        <v>3</v>
      </c>
      <c r="AH49" s="10"/>
      <c r="AI49" s="232">
        <v>2035241</v>
      </c>
      <c r="AJ49" s="10">
        <f t="shared" si="131"/>
        <v>678413.66666666663</v>
      </c>
      <c r="AK49" s="30">
        <v>4246.55</v>
      </c>
      <c r="AL49" s="83">
        <f t="shared" si="132"/>
        <v>1415.5166666666667</v>
      </c>
      <c r="AM49" s="9"/>
      <c r="AN49" s="10"/>
      <c r="AO49" s="232"/>
      <c r="AP49" s="10">
        <f t="shared" si="133"/>
        <v>0</v>
      </c>
      <c r="AQ49" s="30"/>
      <c r="AR49" s="83">
        <f t="shared" si="134"/>
        <v>0</v>
      </c>
      <c r="AS49" s="9"/>
      <c r="AT49" s="10"/>
      <c r="AU49" s="232"/>
      <c r="AV49" s="10">
        <f t="shared" si="135"/>
        <v>0</v>
      </c>
      <c r="AW49" s="30"/>
      <c r="AX49" s="83">
        <f t="shared" si="136"/>
        <v>0</v>
      </c>
      <c r="AY49" s="9"/>
      <c r="AZ49" s="10"/>
      <c r="BA49" s="232"/>
      <c r="BB49" s="10">
        <f t="shared" si="137"/>
        <v>0</v>
      </c>
      <c r="BC49" s="30"/>
      <c r="BD49" s="83">
        <f t="shared" si="138"/>
        <v>0</v>
      </c>
      <c r="BE49" s="9"/>
      <c r="BF49" s="10"/>
      <c r="BG49" s="232"/>
      <c r="BH49" s="10">
        <f t="shared" si="139"/>
        <v>0</v>
      </c>
      <c r="BI49" s="30"/>
      <c r="BJ49" s="83">
        <f t="shared" si="140"/>
        <v>0</v>
      </c>
      <c r="BK49" s="9" cm="1">
        <f t="array" ref="BK49">SUM(_xlfn._xlws.FILTER($C49:$BJ49,$C$8:$BJ$8=BK$8))</f>
        <v>61</v>
      </c>
      <c r="BL49" s="10" cm="1">
        <f t="array" ref="BL49">SUM(_xlfn._xlws.FILTER($C49:$BJ49,$C$8:$BJ$8=BL$8))</f>
        <v>1</v>
      </c>
      <c r="BM49" s="232" cm="1">
        <f t="array" ref="BM49">SUM(_xlfn._xlws.FILTER($C49:$BJ49,$C$8:$BJ$8=BM$8))</f>
        <v>46291019</v>
      </c>
      <c r="BN49" s="10">
        <f t="shared" si="141"/>
        <v>746629.33870967745</v>
      </c>
      <c r="BO49" s="225" cm="1">
        <f t="array" ref="BO49">SUM(_xlfn._xlws.FILTER($C49:$BJ49,$C$8:$BJ$8=BO$8))</f>
        <v>87886.24000000002</v>
      </c>
      <c r="BP49" s="83">
        <f t="shared" si="142"/>
        <v>1417.5200000000002</v>
      </c>
    </row>
    <row r="50" spans="1:68" ht="19.5" customHeight="1" outlineLevel="1" thickBot="1" x14ac:dyDescent="0.35">
      <c r="A50" s="155"/>
      <c r="B50" s="139" t="str">
        <v>ΚΛΙΜΑΤΙΣΜΟΣ / ΣΥΜΠΑΡΑΓΩΓΗ</v>
      </c>
      <c r="C50" s="208"/>
      <c r="D50" s="209"/>
      <c r="E50" s="233"/>
      <c r="F50" s="39">
        <f t="shared" si="123"/>
        <v>0</v>
      </c>
      <c r="G50" s="140"/>
      <c r="H50" s="83">
        <f t="shared" si="124"/>
        <v>0</v>
      </c>
      <c r="I50" s="208"/>
      <c r="J50" s="209"/>
      <c r="K50" s="233"/>
      <c r="L50" s="10">
        <f>IFERROR(K50/(I50+J50),0)</f>
        <v>0</v>
      </c>
      <c r="M50" s="30"/>
      <c r="N50" s="83">
        <f t="shared" si="126"/>
        <v>0</v>
      </c>
      <c r="O50" s="208">
        <v>1</v>
      </c>
      <c r="P50" s="209" t="s">
        <v>104</v>
      </c>
      <c r="Q50" s="233">
        <v>1688</v>
      </c>
      <c r="R50" s="213">
        <v>1688</v>
      </c>
      <c r="S50" s="214">
        <v>27.61</v>
      </c>
      <c r="T50" s="214">
        <v>27.61</v>
      </c>
      <c r="U50" s="208"/>
      <c r="V50" s="209"/>
      <c r="W50" s="233"/>
      <c r="X50" s="10">
        <f>IFERROR(W50/(U50+V50),0)</f>
        <v>0</v>
      </c>
      <c r="Y50" s="30"/>
      <c r="Z50" s="83">
        <f t="shared" si="128"/>
        <v>0</v>
      </c>
      <c r="AA50" s="208"/>
      <c r="AB50" s="209"/>
      <c r="AC50" s="233"/>
      <c r="AD50" s="10">
        <f>IFERROR(AC50/(AA50+AB50),0)</f>
        <v>0</v>
      </c>
      <c r="AE50" s="30"/>
      <c r="AF50" s="83">
        <f t="shared" si="130"/>
        <v>0</v>
      </c>
      <c r="AG50" s="208"/>
      <c r="AH50" s="209"/>
      <c r="AI50" s="233"/>
      <c r="AJ50" s="10">
        <f>IFERROR(AI50/(AG50+AH50),0)</f>
        <v>0</v>
      </c>
      <c r="AK50" s="30"/>
      <c r="AL50" s="83">
        <f t="shared" si="132"/>
        <v>0</v>
      </c>
      <c r="AM50" s="208"/>
      <c r="AN50" s="209"/>
      <c r="AO50" s="233"/>
      <c r="AP50" s="10">
        <f>IFERROR(AO50/(AM50+AN50),0)</f>
        <v>0</v>
      </c>
      <c r="AQ50" s="30"/>
      <c r="AR50" s="83">
        <f t="shared" si="134"/>
        <v>0</v>
      </c>
      <c r="AS50" s="208"/>
      <c r="AT50" s="209"/>
      <c r="AU50" s="233"/>
      <c r="AV50" s="10">
        <f>IFERROR(AU50/(AS50+AT50),0)</f>
        <v>0</v>
      </c>
      <c r="AW50" s="30"/>
      <c r="AX50" s="83">
        <f t="shared" si="136"/>
        <v>0</v>
      </c>
      <c r="AY50" s="208"/>
      <c r="AZ50" s="209"/>
      <c r="BA50" s="233"/>
      <c r="BB50" s="10">
        <f>IFERROR(BA50/(AY50+AZ50),0)</f>
        <v>0</v>
      </c>
      <c r="BC50" s="30"/>
      <c r="BD50" s="83">
        <f t="shared" si="138"/>
        <v>0</v>
      </c>
      <c r="BE50" s="208"/>
      <c r="BF50" s="209"/>
      <c r="BG50" s="233"/>
      <c r="BH50" s="10">
        <f>IFERROR(BG50/(BE50+BF50),0)</f>
        <v>0</v>
      </c>
      <c r="BI50" s="30"/>
      <c r="BJ50" s="83">
        <f t="shared" si="140"/>
        <v>0</v>
      </c>
      <c r="BK50" s="208" cm="1">
        <f t="array" ref="BK50">SUM(_xlfn._xlws.FILTER($C50:$BJ50,$C$8:$BJ$8=BK$8))</f>
        <v>1</v>
      </c>
      <c r="BL50" s="209" cm="1">
        <f t="array" ref="BL50">SUM(_xlfn._xlws.FILTER($C50:$BJ50,$C$8:$BJ$8=BL$8))</f>
        <v>0</v>
      </c>
      <c r="BM50" s="233" cm="1">
        <f t="array" ref="BM50">SUM(_xlfn._xlws.FILTER($C50:$BJ50,$C$8:$BJ$8=BM$8))</f>
        <v>1688</v>
      </c>
      <c r="BN50" s="10">
        <f>IFERROR(BM50/(BK50+BL50),0)</f>
        <v>1688</v>
      </c>
      <c r="BO50" s="225" cm="1">
        <f t="array" ref="BO50">SUM(_xlfn._xlws.FILTER($C50:$BJ50,$C$8:$BJ$8=BO$8))</f>
        <v>27.61</v>
      </c>
      <c r="BP50" s="83">
        <f t="shared" si="142"/>
        <v>27.61</v>
      </c>
    </row>
    <row r="51" spans="1:68" ht="36" x14ac:dyDescent="0.3">
      <c r="A51" s="153">
        <v>8</v>
      </c>
      <c r="B51" s="141" t="s">
        <v>38</v>
      </c>
      <c r="C51" s="73">
        <v>7037</v>
      </c>
      <c r="D51" s="74">
        <v>0</v>
      </c>
      <c r="E51" s="231">
        <f>SUM(E52:E55)</f>
        <v>10306382</v>
      </c>
      <c r="F51" s="121">
        <f>IFERROR(E51/(C51+D51),0)</f>
        <v>1464.5988347307091</v>
      </c>
      <c r="G51" s="82">
        <f>SUM(G52:G56)</f>
        <v>139470.26999999999</v>
      </c>
      <c r="H51" s="37">
        <f>IFERROR(G51/(C51+D51),0)</f>
        <v>19.819563734545969</v>
      </c>
      <c r="I51" s="73">
        <f>SUM(I52:I56)</f>
        <v>1065</v>
      </c>
      <c r="J51" s="74">
        <f>SUM(J52:J56)</f>
        <v>0</v>
      </c>
      <c r="K51" s="231">
        <f>SUM(K52:K55)</f>
        <v>7173765</v>
      </c>
      <c r="L51" s="74">
        <f>IFERROR(K51/(I51+J51),0)</f>
        <v>6735.929577464789</v>
      </c>
      <c r="M51" s="82">
        <f>SUM(M52:M56)</f>
        <v>38328.840000000004</v>
      </c>
      <c r="N51" s="37">
        <f>IFERROR(M51/(I51+J51),0)</f>
        <v>35.989521126760565</v>
      </c>
      <c r="O51" s="73">
        <f>SUM(O52:O56)</f>
        <v>885</v>
      </c>
      <c r="P51" s="74">
        <f>SUM(P52:P56)</f>
        <v>0</v>
      </c>
      <c r="Q51" s="231">
        <f>SUM(Q52:Q56)</f>
        <v>4013781</v>
      </c>
      <c r="R51" s="74">
        <f>IFERROR(Q51/(O51+P51),0)</f>
        <v>4535.3457627118642</v>
      </c>
      <c r="S51" s="82">
        <f>SUM(S52:S56)</f>
        <v>53134.34</v>
      </c>
      <c r="T51" s="37">
        <f>IFERROR(S51/(O51+P51),0)</f>
        <v>60.038802259886999</v>
      </c>
      <c r="U51" s="73">
        <f>SUM(U52:U56)</f>
        <v>36</v>
      </c>
      <c r="V51" s="74">
        <f>SUM(V52:V56)</f>
        <v>0</v>
      </c>
      <c r="W51" s="231">
        <f>SUM(W52:W55)</f>
        <v>2237484</v>
      </c>
      <c r="X51" s="74">
        <f>IFERROR(W51/(U51+V51),0)</f>
        <v>62152.333333333336</v>
      </c>
      <c r="Y51" s="81">
        <f>SUM(Y52:Y56)</f>
        <v>9671.4500000000007</v>
      </c>
      <c r="Z51" s="37">
        <f>IFERROR(Y51/(U51+V51),0)</f>
        <v>268.6513888888889</v>
      </c>
      <c r="AA51" s="73">
        <f>SUM(AA52:AA56)</f>
        <v>143</v>
      </c>
      <c r="AB51" s="74">
        <f>SUM(AB52:AB56)</f>
        <v>0</v>
      </c>
      <c r="AC51" s="231">
        <f>SUM(AC52:AC55)</f>
        <v>690694</v>
      </c>
      <c r="AD51" s="74">
        <f>IFERROR(AC51/(AA51+AB51),0)</f>
        <v>4830.0279720279723</v>
      </c>
      <c r="AE51" s="81">
        <f>SUM(AE52:AE56)</f>
        <v>11922.09</v>
      </c>
      <c r="AF51" s="37">
        <f>IFERROR(AE51/(AA51+AB51),0)</f>
        <v>83.371258741258742</v>
      </c>
      <c r="AG51" s="73">
        <f>SUM(AG52:AG56)</f>
        <v>39</v>
      </c>
      <c r="AH51" s="74">
        <f>SUM(AH52:AH56)</f>
        <v>0</v>
      </c>
      <c r="AI51" s="231">
        <f>SUM(AI52:AI55)</f>
        <v>3129430</v>
      </c>
      <c r="AJ51" s="74">
        <f>IFERROR(AI51/(AG51+AH51),0)</f>
        <v>80241.794871794875</v>
      </c>
      <c r="AK51" s="82">
        <f>SUM(AK52:AK56)</f>
        <v>35236.840000000004</v>
      </c>
      <c r="AL51" s="37">
        <f>IFERROR(AK51/(AG51+AH51),0)</f>
        <v>903.50871794871807</v>
      </c>
      <c r="AM51" s="73">
        <f>SUM(AM52:AM56)</f>
        <v>0</v>
      </c>
      <c r="AN51" s="74">
        <f>SUM(AN52:AN56)</f>
        <v>0</v>
      </c>
      <c r="AO51" s="231">
        <f>SUM(AO52:AO55)</f>
        <v>0</v>
      </c>
      <c r="AP51" s="74">
        <f>IFERROR(AO51/(AM51+AN51),0)</f>
        <v>0</v>
      </c>
      <c r="AQ51" s="82">
        <f>SUM(AQ52:AQ56)</f>
        <v>0</v>
      </c>
      <c r="AR51" s="37">
        <f>IFERROR(AQ51/(AM51+AN51),0)</f>
        <v>0</v>
      </c>
      <c r="AS51" s="73">
        <f>SUM(AS52:AS56)</f>
        <v>0</v>
      </c>
      <c r="AT51" s="74">
        <f>SUM(AT52:AT56)</f>
        <v>0</v>
      </c>
      <c r="AU51" s="231">
        <f>SUM(AU52:AU55)</f>
        <v>0</v>
      </c>
      <c r="AV51" s="74">
        <f>IFERROR(AU51/(AS51+AT51),0)</f>
        <v>0</v>
      </c>
      <c r="AW51" s="82">
        <f>SUM(AW52:AW56)</f>
        <v>0</v>
      </c>
      <c r="AX51" s="37">
        <f>IFERROR(AW51/(AS51+AT51),0)</f>
        <v>0</v>
      </c>
      <c r="AY51" s="73">
        <f>SUM(AY52:AY56)</f>
        <v>0</v>
      </c>
      <c r="AZ51" s="74">
        <f>SUM(AZ52:AZ56)</f>
        <v>0</v>
      </c>
      <c r="BA51" s="231">
        <f>SUM(BA52:BA55)</f>
        <v>0</v>
      </c>
      <c r="BB51" s="74">
        <f>IFERROR(BA51/(AY51+AZ51),0)</f>
        <v>0</v>
      </c>
      <c r="BC51" s="82">
        <f>SUM(BC52:BC56)</f>
        <v>0</v>
      </c>
      <c r="BD51" s="37">
        <f>IFERROR(BC51/(AY51+AZ51),0)</f>
        <v>0</v>
      </c>
      <c r="BE51" s="73">
        <f>SUM(BE52:BE56)</f>
        <v>0</v>
      </c>
      <c r="BF51" s="74">
        <f>SUM(BF52:BF56)</f>
        <v>0</v>
      </c>
      <c r="BG51" s="231">
        <f>SUM(BG52:BG55)</f>
        <v>0</v>
      </c>
      <c r="BH51" s="74">
        <f>IFERROR(BG51/(BE51+BF51),0)</f>
        <v>0</v>
      </c>
      <c r="BI51" s="82">
        <f>SUM(BI52:BI56)</f>
        <v>0</v>
      </c>
      <c r="BJ51" s="37">
        <f>IFERROR(BI51/(BE51+BF51),0)</f>
        <v>0</v>
      </c>
      <c r="BK51" s="73">
        <f>SUM(BK52:BK56)</f>
        <v>9205</v>
      </c>
      <c r="BL51" s="74">
        <f>SUM(BL52:BL56)</f>
        <v>0</v>
      </c>
      <c r="BM51" s="231">
        <f>SUM(BM52:BM55)</f>
        <v>26460345</v>
      </c>
      <c r="BN51" s="74">
        <f>IFERROR(BM51/(BK51+BL51),0)</f>
        <v>2874.5621944595327</v>
      </c>
      <c r="BO51" s="82">
        <f>SUM(BO52:BO56)</f>
        <v>287763.82999999996</v>
      </c>
      <c r="BP51" s="37">
        <f>IFERROR(BO51/(BK51+BL51),0)</f>
        <v>31.261687126561647</v>
      </c>
    </row>
    <row r="52" spans="1:68" ht="19.5" customHeight="1" outlineLevel="1" x14ac:dyDescent="0.3">
      <c r="A52" s="154"/>
      <c r="B52" s="139" t="str" cm="1">
        <f t="array" ref="B52:B56">$B$10:$B$14</f>
        <v>ΟΙΚΙΑΚΟΣ</v>
      </c>
      <c r="C52" s="9">
        <v>6769</v>
      </c>
      <c r="D52" s="10"/>
      <c r="E52" s="232">
        <v>8185745</v>
      </c>
      <c r="F52" s="39">
        <f>IFERROR(E52/(C52+D52),0)</f>
        <v>1209.2990101935293</v>
      </c>
      <c r="G52" s="30">
        <v>115116.89</v>
      </c>
      <c r="H52" s="83">
        <f>IFERROR(G52/(C52+D52),0)</f>
        <v>17.006483971044467</v>
      </c>
      <c r="I52" s="9">
        <v>991</v>
      </c>
      <c r="J52" s="10"/>
      <c r="K52" s="232">
        <v>1126689</v>
      </c>
      <c r="L52" s="10">
        <f>IFERROR(K52/(I52+J52),0)</f>
        <v>1136.9212916246215</v>
      </c>
      <c r="M52" s="30">
        <v>19581.25</v>
      </c>
      <c r="N52" s="83">
        <f>IFERROR(M52/(I52+J52),0)</f>
        <v>19.759081735620587</v>
      </c>
      <c r="O52" s="9">
        <v>814</v>
      </c>
      <c r="P52" s="10" t="s">
        <v>104</v>
      </c>
      <c r="Q52" s="232">
        <v>1162602</v>
      </c>
      <c r="R52" s="216">
        <v>1428</v>
      </c>
      <c r="S52" s="217">
        <v>20266.55</v>
      </c>
      <c r="T52" s="211">
        <v>24.9</v>
      </c>
      <c r="U52" s="9">
        <v>32</v>
      </c>
      <c r="V52" s="10"/>
      <c r="W52" s="232">
        <v>41854</v>
      </c>
      <c r="X52" s="10">
        <f>IFERROR(W52/(U52+V52),0)</f>
        <v>1307.9375</v>
      </c>
      <c r="Y52" s="30">
        <v>939.63</v>
      </c>
      <c r="Z52" s="83">
        <f>IFERROR(Y52/(U52+V52),0)</f>
        <v>29.3634375</v>
      </c>
      <c r="AA52" s="9">
        <v>141</v>
      </c>
      <c r="AB52" s="10"/>
      <c r="AC52" s="232">
        <v>177822</v>
      </c>
      <c r="AD52" s="10">
        <f>IFERROR(AC52/(AA52+AB52),0)</f>
        <v>1261.1489361702127</v>
      </c>
      <c r="AE52" s="30">
        <v>4240.05</v>
      </c>
      <c r="AF52" s="83">
        <f>IFERROR(AE52/(AA52+AB52),0)</f>
        <v>30.071276595744681</v>
      </c>
      <c r="AG52" s="9">
        <v>36</v>
      </c>
      <c r="AH52" s="10"/>
      <c r="AI52" s="232">
        <v>47251</v>
      </c>
      <c r="AJ52" s="10">
        <f>IFERROR(AI52/(AG52+AH52),0)</f>
        <v>1312.5277777777778</v>
      </c>
      <c r="AK52" s="30">
        <v>1223.6500000000001</v>
      </c>
      <c r="AL52" s="83">
        <f>IFERROR(AK52/(AG52+AH52),0)</f>
        <v>33.990277777777777</v>
      </c>
      <c r="AM52" s="9"/>
      <c r="AN52" s="10"/>
      <c r="AO52" s="232"/>
      <c r="AP52" s="10">
        <f>IFERROR(AO52/(AM52+AN52),0)</f>
        <v>0</v>
      </c>
      <c r="AQ52" s="30"/>
      <c r="AR52" s="83">
        <f>IFERROR(AQ52/(AM52+AN52),0)</f>
        <v>0</v>
      </c>
      <c r="AS52" s="9"/>
      <c r="AT52" s="10"/>
      <c r="AU52" s="232"/>
      <c r="AV52" s="10">
        <f>IFERROR(AU52/(AS52+AT52),0)</f>
        <v>0</v>
      </c>
      <c r="AW52" s="30"/>
      <c r="AX52" s="83">
        <f>IFERROR(AW52/(AS52+AT52),0)</f>
        <v>0</v>
      </c>
      <c r="AY52" s="9"/>
      <c r="AZ52" s="10"/>
      <c r="BA52" s="232"/>
      <c r="BB52" s="10">
        <f>IFERROR(BA52/(AY52+AZ52),0)</f>
        <v>0</v>
      </c>
      <c r="BC52" s="30"/>
      <c r="BD52" s="83">
        <f>IFERROR(BC52/(AY52+AZ52),0)</f>
        <v>0</v>
      </c>
      <c r="BE52" s="9"/>
      <c r="BF52" s="10"/>
      <c r="BG52" s="232"/>
      <c r="BH52" s="10">
        <f>IFERROR(BG52/(BE52+BF52),0)</f>
        <v>0</v>
      </c>
      <c r="BI52" s="30"/>
      <c r="BJ52" s="83">
        <f>IFERROR(BI52/(BE52+BF52),0)</f>
        <v>0</v>
      </c>
      <c r="BK52" s="9" cm="1">
        <f t="array" ref="BK52">SUM(_xlfn._xlws.FILTER($C52:$BJ52,$C$8:$BJ$8=BK$8))</f>
        <v>8783</v>
      </c>
      <c r="BL52" s="10" cm="1">
        <f t="array" ref="BL52">SUM(_xlfn._xlws.FILTER($C52:$BJ52,$C$8:$BJ$8=BL$8))</f>
        <v>0</v>
      </c>
      <c r="BM52" s="232" cm="1">
        <f t="array" ref="BM52">SUM(_xlfn._xlws.FILTER($C52:$BJ52,$C$8:$BJ$8=BM$8))</f>
        <v>10741963</v>
      </c>
      <c r="BN52" s="10">
        <f>IFERROR(BM52/(BK52+BL52),0)</f>
        <v>1223.0403051349197</v>
      </c>
      <c r="BO52" s="225" cm="1">
        <f t="array" ref="BO52">SUM(_xlfn._xlws.FILTER($C52:$BJ52,$C$8:$BJ$8=BO$8))</f>
        <v>161368.01999999999</v>
      </c>
      <c r="BP52" s="83">
        <f>IFERROR(BO52/(BK52+BL52),0)</f>
        <v>18.372767846977112</v>
      </c>
    </row>
    <row r="53" spans="1:68" ht="19.5" customHeight="1" outlineLevel="1" x14ac:dyDescent="0.3">
      <c r="A53" s="154"/>
      <c r="B53" s="139" t="str">
        <v>ΕΜΠΟΡΙΚΟΣ</v>
      </c>
      <c r="C53" s="9">
        <v>266</v>
      </c>
      <c r="D53" s="10"/>
      <c r="E53" s="232">
        <v>1700253</v>
      </c>
      <c r="F53" s="39">
        <f t="shared" ref="F53:F56" si="143">IFERROR(E53/(C53+D53),0)</f>
        <v>6391.9285714285716</v>
      </c>
      <c r="G53" s="30">
        <v>23669.949999999997</v>
      </c>
      <c r="H53" s="83">
        <f t="shared" ref="H53:H56" si="144">IFERROR(G53/(C53+D53),0)</f>
        <v>88.98477443609022</v>
      </c>
      <c r="I53" s="9">
        <v>70</v>
      </c>
      <c r="J53" s="10"/>
      <c r="K53" s="232">
        <v>747785</v>
      </c>
      <c r="L53" s="10">
        <f t="shared" ref="L53:L55" si="145">IFERROR(K53/(I53+J53),0)</f>
        <v>10682.642857142857</v>
      </c>
      <c r="M53" s="30">
        <v>12446.320000000002</v>
      </c>
      <c r="N53" s="83">
        <f t="shared" ref="N53:N56" si="146">IFERROR(M53/(I53+J53),0)</f>
        <v>177.80457142857145</v>
      </c>
      <c r="O53" s="9">
        <v>70</v>
      </c>
      <c r="P53" s="10" t="s">
        <v>104</v>
      </c>
      <c r="Q53" s="232">
        <v>1759988</v>
      </c>
      <c r="R53" s="213">
        <v>25143</v>
      </c>
      <c r="S53" s="215">
        <v>28265.79</v>
      </c>
      <c r="T53" s="214">
        <v>403.8</v>
      </c>
      <c r="U53" s="9">
        <v>3</v>
      </c>
      <c r="V53" s="10"/>
      <c r="W53" s="232">
        <v>172317</v>
      </c>
      <c r="X53" s="10">
        <f t="shared" ref="X53:X55" si="147">IFERROR(W53/(U53+V53),0)</f>
        <v>57439</v>
      </c>
      <c r="Y53" s="30">
        <v>2719.87</v>
      </c>
      <c r="Z53" s="83">
        <f t="shared" ref="Z53:Z56" si="148">IFERROR(Y53/(U53+V53),0)</f>
        <v>906.62333333333333</v>
      </c>
      <c r="AA53" s="9">
        <v>2</v>
      </c>
      <c r="AB53" s="10"/>
      <c r="AC53" s="232">
        <v>512872</v>
      </c>
      <c r="AD53" s="10">
        <f t="shared" ref="AD53:AD55" si="149">IFERROR(AC53/(AA53+AB53),0)</f>
        <v>256436</v>
      </c>
      <c r="AE53" s="30">
        <v>7682.04</v>
      </c>
      <c r="AF53" s="83">
        <f t="shared" ref="AF53:AF56" si="150">IFERROR(AE53/(AA53+AB53),0)</f>
        <v>3841.02</v>
      </c>
      <c r="AG53" s="9">
        <v>2</v>
      </c>
      <c r="AH53" s="10"/>
      <c r="AI53" s="232">
        <v>2427506</v>
      </c>
      <c r="AJ53" s="10">
        <f t="shared" ref="AJ53:AJ55" si="151">IFERROR(AI53/(AG53+AH53),0)</f>
        <v>1213753</v>
      </c>
      <c r="AK53" s="30">
        <v>31567</v>
      </c>
      <c r="AL53" s="83">
        <f t="shared" ref="AL53:AL56" si="152">IFERROR(AK53/(AG53+AH53),0)</f>
        <v>15783.5</v>
      </c>
      <c r="AM53" s="9"/>
      <c r="AN53" s="10"/>
      <c r="AO53" s="232"/>
      <c r="AP53" s="10">
        <f t="shared" ref="AP53:AP55" si="153">IFERROR(AO53/(AM53+AN53),0)</f>
        <v>0</v>
      </c>
      <c r="AQ53" s="30"/>
      <c r="AR53" s="83">
        <f t="shared" ref="AR53:AR56" si="154">IFERROR(AQ53/(AM53+AN53),0)</f>
        <v>0</v>
      </c>
      <c r="AS53" s="9"/>
      <c r="AT53" s="10"/>
      <c r="AU53" s="232"/>
      <c r="AV53" s="10">
        <f t="shared" ref="AV53:AV55" si="155">IFERROR(AU53/(AS53+AT53),0)</f>
        <v>0</v>
      </c>
      <c r="AW53" s="30"/>
      <c r="AX53" s="83">
        <f t="shared" ref="AX53:AX56" si="156">IFERROR(AW53/(AS53+AT53),0)</f>
        <v>0</v>
      </c>
      <c r="AY53" s="9"/>
      <c r="AZ53" s="10"/>
      <c r="BA53" s="232"/>
      <c r="BB53" s="10">
        <f t="shared" ref="BB53:BB55" si="157">IFERROR(BA53/(AY53+AZ53),0)</f>
        <v>0</v>
      </c>
      <c r="BC53" s="30"/>
      <c r="BD53" s="83">
        <f t="shared" ref="BD53:BD56" si="158">IFERROR(BC53/(AY53+AZ53),0)</f>
        <v>0</v>
      </c>
      <c r="BE53" s="9"/>
      <c r="BF53" s="10"/>
      <c r="BG53" s="232"/>
      <c r="BH53" s="10">
        <f t="shared" ref="BH53:BH55" si="159">IFERROR(BG53/(BE53+BF53),0)</f>
        <v>0</v>
      </c>
      <c r="BI53" s="30"/>
      <c r="BJ53" s="83">
        <f t="shared" ref="BJ53:BJ56" si="160">IFERROR(BI53/(BE53+BF53),0)</f>
        <v>0</v>
      </c>
      <c r="BK53" s="9" cm="1">
        <f t="array" ref="BK53">SUM(_xlfn._xlws.FILTER($C53:$BJ53,$C$8:$BJ$8=BK$8))</f>
        <v>413</v>
      </c>
      <c r="BL53" s="10" cm="1">
        <f t="array" ref="BL53">SUM(_xlfn._xlws.FILTER($C53:$BJ53,$C$8:$BJ$8=BL$8))</f>
        <v>0</v>
      </c>
      <c r="BM53" s="232" cm="1">
        <f t="array" ref="BM53">SUM(_xlfn._xlws.FILTER($C53:$BJ53,$C$8:$BJ$8=BM$8))</f>
        <v>7320721</v>
      </c>
      <c r="BN53" s="10">
        <f t="shared" ref="BN53:BN55" si="161">IFERROR(BM53/(BK53+BL53),0)</f>
        <v>17725.716707021791</v>
      </c>
      <c r="BO53" s="225" cm="1">
        <f t="array" ref="BO53">SUM(_xlfn._xlws.FILTER($C53:$BJ53,$C$8:$BJ$8=BO$8))</f>
        <v>106350.96999999999</v>
      </c>
      <c r="BP53" s="83">
        <f t="shared" ref="BP53:BP56" si="162">IFERROR(BO53/(BK53+BL53),0)</f>
        <v>257.50840193704596</v>
      </c>
    </row>
    <row r="54" spans="1:68" ht="19.5" customHeight="1" outlineLevel="1" x14ac:dyDescent="0.3">
      <c r="A54" s="154"/>
      <c r="B54" s="139" t="str">
        <v>CNG</v>
      </c>
      <c r="C54" s="9">
        <v>1</v>
      </c>
      <c r="D54" s="10"/>
      <c r="E54" s="232">
        <v>208956</v>
      </c>
      <c r="F54" s="39">
        <f t="shared" si="143"/>
        <v>208956</v>
      </c>
      <c r="G54" s="30">
        <v>219.98999999999998</v>
      </c>
      <c r="H54" s="83">
        <f t="shared" si="144"/>
        <v>219.98999999999998</v>
      </c>
      <c r="I54" s="9">
        <v>1</v>
      </c>
      <c r="J54" s="10"/>
      <c r="K54" s="232">
        <v>203728</v>
      </c>
      <c r="L54" s="10">
        <f t="shared" si="145"/>
        <v>203728</v>
      </c>
      <c r="M54" s="30">
        <v>477.56</v>
      </c>
      <c r="N54" s="83">
        <f t="shared" si="146"/>
        <v>477.56</v>
      </c>
      <c r="O54" s="9" t="s">
        <v>104</v>
      </c>
      <c r="P54" s="10" t="s">
        <v>104</v>
      </c>
      <c r="Q54" s="232" t="s">
        <v>104</v>
      </c>
      <c r="R54" s="212" t="s">
        <v>104</v>
      </c>
      <c r="S54" s="214" t="s">
        <v>104</v>
      </c>
      <c r="T54" s="214" t="s">
        <v>104</v>
      </c>
      <c r="U54" s="9"/>
      <c r="V54" s="10"/>
      <c r="W54" s="232"/>
      <c r="X54" s="10">
        <f t="shared" si="147"/>
        <v>0</v>
      </c>
      <c r="Y54" s="30"/>
      <c r="Z54" s="83">
        <f t="shared" si="148"/>
        <v>0</v>
      </c>
      <c r="AA54" s="9"/>
      <c r="AB54" s="10"/>
      <c r="AC54" s="232"/>
      <c r="AD54" s="10">
        <f t="shared" si="149"/>
        <v>0</v>
      </c>
      <c r="AE54" s="30"/>
      <c r="AF54" s="83">
        <f t="shared" si="150"/>
        <v>0</v>
      </c>
      <c r="AG54" s="9"/>
      <c r="AH54" s="10"/>
      <c r="AI54" s="232"/>
      <c r="AJ54" s="10">
        <f t="shared" si="151"/>
        <v>0</v>
      </c>
      <c r="AK54" s="30"/>
      <c r="AL54" s="83">
        <f t="shared" si="152"/>
        <v>0</v>
      </c>
      <c r="AM54" s="9"/>
      <c r="AN54" s="10"/>
      <c r="AO54" s="232"/>
      <c r="AP54" s="10">
        <f t="shared" si="153"/>
        <v>0</v>
      </c>
      <c r="AQ54" s="30"/>
      <c r="AR54" s="83">
        <f t="shared" si="154"/>
        <v>0</v>
      </c>
      <c r="AS54" s="9"/>
      <c r="AT54" s="10"/>
      <c r="AU54" s="232"/>
      <c r="AV54" s="10">
        <f t="shared" si="155"/>
        <v>0</v>
      </c>
      <c r="AW54" s="30"/>
      <c r="AX54" s="83">
        <f t="shared" si="156"/>
        <v>0</v>
      </c>
      <c r="AY54" s="9"/>
      <c r="AZ54" s="10"/>
      <c r="BA54" s="232"/>
      <c r="BB54" s="10">
        <f t="shared" si="157"/>
        <v>0</v>
      </c>
      <c r="BC54" s="30"/>
      <c r="BD54" s="83">
        <f t="shared" si="158"/>
        <v>0</v>
      </c>
      <c r="BE54" s="9"/>
      <c r="BF54" s="10"/>
      <c r="BG54" s="232"/>
      <c r="BH54" s="10">
        <f t="shared" si="159"/>
        <v>0</v>
      </c>
      <c r="BI54" s="30"/>
      <c r="BJ54" s="83">
        <f t="shared" si="160"/>
        <v>0</v>
      </c>
      <c r="BK54" s="9" cm="1">
        <f t="array" ref="BK54">SUM(_xlfn._xlws.FILTER($C54:$BJ54,$C$8:$BJ$8=BK$8))</f>
        <v>2</v>
      </c>
      <c r="BL54" s="10" cm="1">
        <f t="array" ref="BL54">SUM(_xlfn._xlws.FILTER($C54:$BJ54,$C$8:$BJ$8=BL$8))</f>
        <v>0</v>
      </c>
      <c r="BM54" s="232" cm="1">
        <f t="array" ref="BM54">SUM(_xlfn._xlws.FILTER($C54:$BJ54,$C$8:$BJ$8=BM$8))</f>
        <v>412684</v>
      </c>
      <c r="BN54" s="10">
        <f t="shared" si="161"/>
        <v>206342</v>
      </c>
      <c r="BO54" s="225" cm="1">
        <f t="array" ref="BO54">SUM(_xlfn._xlws.FILTER($C54:$BJ54,$C$8:$BJ$8=BO$8))</f>
        <v>697.55</v>
      </c>
      <c r="BP54" s="83">
        <f t="shared" si="162"/>
        <v>348.77499999999998</v>
      </c>
    </row>
    <row r="55" spans="1:68" ht="19.5" customHeight="1" outlineLevel="1" x14ac:dyDescent="0.3">
      <c r="A55" s="154"/>
      <c r="B55" s="139" t="str">
        <v>ΒΙΟΜΗΧΑΝΙΚΟΣ</v>
      </c>
      <c r="C55" s="9">
        <v>1</v>
      </c>
      <c r="D55" s="10"/>
      <c r="E55" s="232">
        <v>211428</v>
      </c>
      <c r="F55" s="39">
        <f t="shared" si="143"/>
        <v>211428</v>
      </c>
      <c r="G55" s="30">
        <v>463.44</v>
      </c>
      <c r="H55" s="83">
        <f t="shared" si="144"/>
        <v>463.44</v>
      </c>
      <c r="I55" s="9">
        <v>3</v>
      </c>
      <c r="J55" s="10"/>
      <c r="K55" s="232">
        <v>5095563</v>
      </c>
      <c r="L55" s="10">
        <f t="shared" si="145"/>
        <v>1698521</v>
      </c>
      <c r="M55" s="30">
        <v>5823.71</v>
      </c>
      <c r="N55" s="83">
        <f t="shared" si="146"/>
        <v>1941.2366666666667</v>
      </c>
      <c r="O55" s="9" t="s">
        <v>104</v>
      </c>
      <c r="P55" s="10" t="s">
        <v>104</v>
      </c>
      <c r="Q55" s="232" t="s">
        <v>104</v>
      </c>
      <c r="R55" s="212" t="s">
        <v>104</v>
      </c>
      <c r="S55" s="214" t="s">
        <v>104</v>
      </c>
      <c r="T55" s="214" t="s">
        <v>104</v>
      </c>
      <c r="U55" s="9">
        <v>1</v>
      </c>
      <c r="V55" s="10"/>
      <c r="W55" s="232">
        <v>2023313</v>
      </c>
      <c r="X55" s="10">
        <f t="shared" si="147"/>
        <v>2023313</v>
      </c>
      <c r="Y55" s="30">
        <v>6011.95</v>
      </c>
      <c r="Z55" s="83">
        <f t="shared" si="148"/>
        <v>6011.95</v>
      </c>
      <c r="AA55" s="9"/>
      <c r="AB55" s="10"/>
      <c r="AC55" s="232"/>
      <c r="AD55" s="10">
        <f t="shared" si="149"/>
        <v>0</v>
      </c>
      <c r="AE55" s="30"/>
      <c r="AF55" s="83">
        <f t="shared" si="150"/>
        <v>0</v>
      </c>
      <c r="AG55" s="9">
        <v>1</v>
      </c>
      <c r="AH55" s="10"/>
      <c r="AI55" s="232">
        <v>654673</v>
      </c>
      <c r="AJ55" s="10">
        <f t="shared" si="151"/>
        <v>654673</v>
      </c>
      <c r="AK55" s="30">
        <v>2446.19</v>
      </c>
      <c r="AL55" s="83">
        <f t="shared" si="152"/>
        <v>2446.19</v>
      </c>
      <c r="AM55" s="9"/>
      <c r="AN55" s="10"/>
      <c r="AO55" s="232"/>
      <c r="AP55" s="10">
        <f t="shared" si="153"/>
        <v>0</v>
      </c>
      <c r="AQ55" s="30"/>
      <c r="AR55" s="83">
        <f t="shared" si="154"/>
        <v>0</v>
      </c>
      <c r="AS55" s="9"/>
      <c r="AT55" s="10"/>
      <c r="AU55" s="232"/>
      <c r="AV55" s="10">
        <f t="shared" si="155"/>
        <v>0</v>
      </c>
      <c r="AW55" s="30"/>
      <c r="AX55" s="83">
        <f t="shared" si="156"/>
        <v>0</v>
      </c>
      <c r="AY55" s="9"/>
      <c r="AZ55" s="10"/>
      <c r="BA55" s="232"/>
      <c r="BB55" s="10">
        <f t="shared" si="157"/>
        <v>0</v>
      </c>
      <c r="BC55" s="30"/>
      <c r="BD55" s="83">
        <f t="shared" si="158"/>
        <v>0</v>
      </c>
      <c r="BE55" s="9"/>
      <c r="BF55" s="10"/>
      <c r="BG55" s="232"/>
      <c r="BH55" s="10">
        <f t="shared" si="159"/>
        <v>0</v>
      </c>
      <c r="BI55" s="30"/>
      <c r="BJ55" s="83">
        <f t="shared" si="160"/>
        <v>0</v>
      </c>
      <c r="BK55" s="9" cm="1">
        <f t="array" ref="BK55">SUM(_xlfn._xlws.FILTER($C55:$BJ55,$C$8:$BJ$8=BK$8))</f>
        <v>6</v>
      </c>
      <c r="BL55" s="10" cm="1">
        <f t="array" ref="BL55">SUM(_xlfn._xlws.FILTER($C55:$BJ55,$C$8:$BJ$8=BL$8))</f>
        <v>0</v>
      </c>
      <c r="BM55" s="232" cm="1">
        <f t="array" ref="BM55">SUM(_xlfn._xlws.FILTER($C55:$BJ55,$C$8:$BJ$8=BM$8))</f>
        <v>7984977</v>
      </c>
      <c r="BN55" s="10">
        <f t="shared" si="161"/>
        <v>1330829.5</v>
      </c>
      <c r="BO55" s="225" cm="1">
        <f t="array" ref="BO55">SUM(_xlfn._xlws.FILTER($C55:$BJ55,$C$8:$BJ$8=BO$8))</f>
        <v>14745.289999999999</v>
      </c>
      <c r="BP55" s="83">
        <f t="shared" si="162"/>
        <v>2457.5483333333332</v>
      </c>
    </row>
    <row r="56" spans="1:68" ht="19.5" customHeight="1" outlineLevel="1" thickBot="1" x14ac:dyDescent="0.35">
      <c r="A56" s="155"/>
      <c r="B56" s="139" t="str">
        <v>ΚΛΙΜΑΤΙΣΜΟΣ / ΣΥΜΠΑΡΑΓΩΓΗ</v>
      </c>
      <c r="C56" s="208"/>
      <c r="D56" s="209"/>
      <c r="E56" s="233"/>
      <c r="F56" s="39">
        <f t="shared" si="143"/>
        <v>0</v>
      </c>
      <c r="G56" s="140"/>
      <c r="H56" s="83">
        <f t="shared" si="144"/>
        <v>0</v>
      </c>
      <c r="I56" s="208"/>
      <c r="J56" s="209"/>
      <c r="K56" s="233"/>
      <c r="L56" s="10">
        <f>IFERROR(K56/(I56+J56),0)</f>
        <v>0</v>
      </c>
      <c r="M56" s="30"/>
      <c r="N56" s="83">
        <f t="shared" si="146"/>
        <v>0</v>
      </c>
      <c r="O56" s="208">
        <v>1</v>
      </c>
      <c r="P56" s="209" t="s">
        <v>104</v>
      </c>
      <c r="Q56" s="233">
        <v>1091191</v>
      </c>
      <c r="R56" s="213">
        <v>1091191</v>
      </c>
      <c r="S56" s="215">
        <v>4602</v>
      </c>
      <c r="T56" s="215">
        <v>4602</v>
      </c>
      <c r="U56" s="208"/>
      <c r="V56" s="209"/>
      <c r="W56" s="233"/>
      <c r="X56" s="10">
        <f>IFERROR(W56/(U56+V56),0)</f>
        <v>0</v>
      </c>
      <c r="Y56" s="30"/>
      <c r="Z56" s="83">
        <f t="shared" si="148"/>
        <v>0</v>
      </c>
      <c r="AA56" s="208"/>
      <c r="AB56" s="209"/>
      <c r="AC56" s="233"/>
      <c r="AD56" s="10">
        <f>IFERROR(AC56/(AA56+AB56),0)</f>
        <v>0</v>
      </c>
      <c r="AE56" s="30"/>
      <c r="AF56" s="83">
        <f t="shared" si="150"/>
        <v>0</v>
      </c>
      <c r="AG56" s="208"/>
      <c r="AH56" s="209"/>
      <c r="AI56" s="233"/>
      <c r="AJ56" s="10">
        <f>IFERROR(AI56/(AG56+AH56),0)</f>
        <v>0</v>
      </c>
      <c r="AK56" s="30"/>
      <c r="AL56" s="83">
        <f t="shared" si="152"/>
        <v>0</v>
      </c>
      <c r="AM56" s="208"/>
      <c r="AN56" s="209"/>
      <c r="AO56" s="233"/>
      <c r="AP56" s="10">
        <f>IFERROR(AO56/(AM56+AN56),0)</f>
        <v>0</v>
      </c>
      <c r="AQ56" s="30"/>
      <c r="AR56" s="83">
        <f t="shared" si="154"/>
        <v>0</v>
      </c>
      <c r="AS56" s="208"/>
      <c r="AT56" s="209"/>
      <c r="AU56" s="233"/>
      <c r="AV56" s="10">
        <f>IFERROR(AU56/(AS56+AT56),0)</f>
        <v>0</v>
      </c>
      <c r="AW56" s="30"/>
      <c r="AX56" s="83">
        <f t="shared" si="156"/>
        <v>0</v>
      </c>
      <c r="AY56" s="208"/>
      <c r="AZ56" s="209"/>
      <c r="BA56" s="233"/>
      <c r="BB56" s="10">
        <f>IFERROR(BA56/(AY56+AZ56),0)</f>
        <v>0</v>
      </c>
      <c r="BC56" s="30"/>
      <c r="BD56" s="83">
        <f t="shared" si="158"/>
        <v>0</v>
      </c>
      <c r="BE56" s="208"/>
      <c r="BF56" s="209"/>
      <c r="BG56" s="233"/>
      <c r="BH56" s="10">
        <f>IFERROR(BG56/(BE56+BF56),0)</f>
        <v>0</v>
      </c>
      <c r="BI56" s="30"/>
      <c r="BJ56" s="83">
        <f t="shared" si="160"/>
        <v>0</v>
      </c>
      <c r="BK56" s="208" cm="1">
        <f t="array" ref="BK56">SUM(_xlfn._xlws.FILTER($C56:$BJ56,$C$8:$BJ$8=BK$8))</f>
        <v>1</v>
      </c>
      <c r="BL56" s="209" cm="1">
        <f t="array" ref="BL56">SUM(_xlfn._xlws.FILTER($C56:$BJ56,$C$8:$BJ$8=BL$8))</f>
        <v>0</v>
      </c>
      <c r="BM56" s="233" cm="1">
        <f t="array" ref="BM56">SUM(_xlfn._xlws.FILTER($C56:$BJ56,$C$8:$BJ$8=BM$8))</f>
        <v>1091191</v>
      </c>
      <c r="BN56" s="10">
        <f>IFERROR(BM56/(BK56+BL56),0)</f>
        <v>1091191</v>
      </c>
      <c r="BO56" s="225" cm="1">
        <f t="array" ref="BO56">SUM(_xlfn._xlws.FILTER($C56:$BJ56,$C$8:$BJ$8=BO$8))</f>
        <v>4602</v>
      </c>
      <c r="BP56" s="83">
        <f t="shared" si="162"/>
        <v>4602</v>
      </c>
    </row>
    <row r="57" spans="1:68" ht="36" customHeight="1" x14ac:dyDescent="0.3">
      <c r="A57" s="153">
        <v>9</v>
      </c>
      <c r="B57" s="141" t="s">
        <v>39</v>
      </c>
      <c r="C57" s="73">
        <v>13560</v>
      </c>
      <c r="D57" s="74">
        <v>0</v>
      </c>
      <c r="E57" s="231">
        <f>SUM(E58:E61)</f>
        <v>17726411</v>
      </c>
      <c r="F57" s="121">
        <f>IFERROR(E57/(C57+D57),0)</f>
        <v>1307.2574483775811</v>
      </c>
      <c r="G57" s="82">
        <f>SUM(G58:G62)</f>
        <v>230263.77999999997</v>
      </c>
      <c r="H57" s="37">
        <f>IFERROR(G57/(C57+D57),0)</f>
        <v>16.981104719764009</v>
      </c>
      <c r="I57" s="73">
        <f>SUM(I58:I62)</f>
        <v>7980</v>
      </c>
      <c r="J57" s="74">
        <f>SUM(J58:J62)</f>
        <v>0</v>
      </c>
      <c r="K57" s="231">
        <f>SUM(K58:K61)</f>
        <v>14412035</v>
      </c>
      <c r="L57" s="74">
        <f>IFERROR(K57/(I57+J57),0)</f>
        <v>1806.0194235588972</v>
      </c>
      <c r="M57" s="82">
        <f>SUM(M58:M62)</f>
        <v>192592.37999999998</v>
      </c>
      <c r="N57" s="37">
        <f>IFERROR(M57/(I57+J57),0)</f>
        <v>24.134383458646614</v>
      </c>
      <c r="O57" s="73">
        <f>SUM(O58:O62)</f>
        <v>9224</v>
      </c>
      <c r="P57" s="74">
        <f>SUM(P58:P62)</f>
        <v>0</v>
      </c>
      <c r="Q57" s="231">
        <f>SUM(Q58:Q62)</f>
        <v>23951406</v>
      </c>
      <c r="R57" s="74">
        <f>IFERROR(Q57/(O57+P57),0)</f>
        <v>2596.6398525585428</v>
      </c>
      <c r="S57" s="82">
        <f>SUM(S58:S62)</f>
        <v>270250.5</v>
      </c>
      <c r="T57" s="37">
        <f>IFERROR(S57/(O57+P57),0)</f>
        <v>29.298623156981787</v>
      </c>
      <c r="U57" s="73">
        <f>SUM(U58:U62)</f>
        <v>156</v>
      </c>
      <c r="V57" s="74">
        <f>SUM(V58:V62)</f>
        <v>0</v>
      </c>
      <c r="W57" s="231">
        <f>SUM(W58:W61)</f>
        <v>25764159</v>
      </c>
      <c r="X57" s="74">
        <f>IFERROR(W57/(U57+V57),0)</f>
        <v>165154.86538461538</v>
      </c>
      <c r="Y57" s="81">
        <f>SUM(Y58:Y62)</f>
        <v>71839.7</v>
      </c>
      <c r="Z57" s="37">
        <f>IFERROR(Y57/(U57+V57),0)</f>
        <v>460.51089743589739</v>
      </c>
      <c r="AA57" s="73">
        <f>SUM(AA58:AA62)</f>
        <v>388</v>
      </c>
      <c r="AB57" s="74">
        <f>SUM(AB58:AB62)</f>
        <v>0</v>
      </c>
      <c r="AC57" s="231">
        <f>SUM(AC58:AC61)</f>
        <v>5325235</v>
      </c>
      <c r="AD57" s="74">
        <f>IFERROR(AC57/(AA57+AB57),0)</f>
        <v>13724.832474226803</v>
      </c>
      <c r="AE57" s="81">
        <f>SUM(AE58:AE62)</f>
        <v>57395</v>
      </c>
      <c r="AF57" s="37">
        <f>IFERROR(AE57/(AA57+AB57),0)</f>
        <v>147.92525773195877</v>
      </c>
      <c r="AG57" s="73">
        <f>SUM(AG58:AG62)</f>
        <v>151</v>
      </c>
      <c r="AH57" s="74">
        <f>SUM(AH58:AH62)</f>
        <v>0</v>
      </c>
      <c r="AI57" s="231">
        <f>SUM(AI58:AI61)</f>
        <v>5645743</v>
      </c>
      <c r="AJ57" s="74">
        <f>IFERROR(AI57/(AG57+AH57),0)</f>
        <v>37389.026490066222</v>
      </c>
      <c r="AK57" s="82">
        <f>SUM(AK58:AK62)</f>
        <v>28372.61</v>
      </c>
      <c r="AL57" s="37">
        <f>IFERROR(AK57/(AG57+AH57),0)</f>
        <v>187.89807947019867</v>
      </c>
      <c r="AM57" s="73">
        <f>SUM(AM58:AM62)</f>
        <v>0</v>
      </c>
      <c r="AN57" s="74">
        <f>SUM(AN58:AN62)</f>
        <v>0</v>
      </c>
      <c r="AO57" s="231">
        <f>SUM(AO58:AO61)</f>
        <v>0</v>
      </c>
      <c r="AP57" s="74">
        <f>IFERROR(AO57/(AM57+AN57),0)</f>
        <v>0</v>
      </c>
      <c r="AQ57" s="82">
        <f>SUM(AQ58:AQ62)</f>
        <v>0</v>
      </c>
      <c r="AR57" s="37">
        <f>IFERROR(AQ57/(AM57+AN57),0)</f>
        <v>0</v>
      </c>
      <c r="AS57" s="73">
        <f>SUM(AS58:AS62)</f>
        <v>0</v>
      </c>
      <c r="AT57" s="74">
        <f>SUM(AT58:AT62)</f>
        <v>0</v>
      </c>
      <c r="AU57" s="231">
        <f>SUM(AU58:AU61)</f>
        <v>0</v>
      </c>
      <c r="AV57" s="74">
        <f>IFERROR(AU57/(AS57+AT57),0)</f>
        <v>0</v>
      </c>
      <c r="AW57" s="82">
        <f>SUM(AW58:AW62)</f>
        <v>0</v>
      </c>
      <c r="AX57" s="37">
        <f>IFERROR(AW57/(AS57+AT57),0)</f>
        <v>0</v>
      </c>
      <c r="AY57" s="73">
        <f>SUM(AY58:AY62)</f>
        <v>0</v>
      </c>
      <c r="AZ57" s="74">
        <f>SUM(AZ58:AZ62)</f>
        <v>0</v>
      </c>
      <c r="BA57" s="231">
        <f>SUM(BA58:BA61)</f>
        <v>0</v>
      </c>
      <c r="BB57" s="74">
        <f>IFERROR(BA57/(AY57+AZ57),0)</f>
        <v>0</v>
      </c>
      <c r="BC57" s="82">
        <f>SUM(BC58:BC62)</f>
        <v>0</v>
      </c>
      <c r="BD57" s="37">
        <f>IFERROR(BC57/(AY57+AZ57),0)</f>
        <v>0</v>
      </c>
      <c r="BE57" s="73">
        <f>SUM(BE58:BE62)</f>
        <v>0</v>
      </c>
      <c r="BF57" s="74">
        <f>SUM(BF58:BF62)</f>
        <v>0</v>
      </c>
      <c r="BG57" s="231">
        <f>SUM(BG58:BG61)</f>
        <v>0</v>
      </c>
      <c r="BH57" s="74">
        <f>IFERROR(BG57/(BE57+BF57),0)</f>
        <v>0</v>
      </c>
      <c r="BI57" s="82">
        <f>SUM(BI58:BI62)</f>
        <v>0</v>
      </c>
      <c r="BJ57" s="37">
        <f>IFERROR(BI57/(BE57+BF57),0)</f>
        <v>0</v>
      </c>
      <c r="BK57" s="73">
        <f>SUM(BK58:BK62)</f>
        <v>31459</v>
      </c>
      <c r="BL57" s="74">
        <f>SUM(BL58:BL62)</f>
        <v>0</v>
      </c>
      <c r="BM57" s="231">
        <f>SUM(BM58:BM61)</f>
        <v>92808833</v>
      </c>
      <c r="BN57" s="74">
        <f>IFERROR(BM57/(BK57+BL57),0)</f>
        <v>2950.1520391620838</v>
      </c>
      <c r="BO57" s="82">
        <f>SUM(BO58:BO62)</f>
        <v>850713.96999999986</v>
      </c>
      <c r="BP57" s="37">
        <f>IFERROR(BO57/(BK57+BL57),0)</f>
        <v>27.041990209479</v>
      </c>
    </row>
    <row r="58" spans="1:68" ht="19.5" customHeight="1" outlineLevel="1" x14ac:dyDescent="0.3">
      <c r="A58" s="154"/>
      <c r="B58" s="139" t="str" cm="1">
        <f t="array" ref="B58:B62">$B$10:$B$14</f>
        <v>ΟΙΚΙΑΚΟΣ</v>
      </c>
      <c r="C58" s="9">
        <v>13166</v>
      </c>
      <c r="D58" s="10"/>
      <c r="E58" s="232">
        <v>13953473</v>
      </c>
      <c r="F58" s="39">
        <f>IFERROR(E58/(C58+D58),0)</f>
        <v>1059.8111043597144</v>
      </c>
      <c r="G58" s="30">
        <v>198788.34999999998</v>
      </c>
      <c r="H58" s="83">
        <f>IFERROR(G58/(C58+D58),0)</f>
        <v>15.098613853866016</v>
      </c>
      <c r="I58" s="9">
        <v>7800</v>
      </c>
      <c r="J58" s="10"/>
      <c r="K58" s="232">
        <v>9685418</v>
      </c>
      <c r="L58" s="10">
        <f>IFERROR(K58/(I58+J58),0)</f>
        <v>1241.7202564102563</v>
      </c>
      <c r="M58" s="30">
        <v>166429.02999999997</v>
      </c>
      <c r="N58" s="83">
        <f>IFERROR(M58/(I58+J58),0)</f>
        <v>21.337055128205126</v>
      </c>
      <c r="O58" s="9">
        <v>8862</v>
      </c>
      <c r="P58" s="10" t="s">
        <v>104</v>
      </c>
      <c r="Q58" s="232">
        <v>11474219</v>
      </c>
      <c r="R58" s="216">
        <v>1295</v>
      </c>
      <c r="S58" s="217">
        <v>200243.78</v>
      </c>
      <c r="T58" s="211">
        <v>22.6</v>
      </c>
      <c r="U58" s="9">
        <v>127</v>
      </c>
      <c r="V58" s="10"/>
      <c r="W58" s="232">
        <v>143107</v>
      </c>
      <c r="X58" s="10">
        <f>IFERROR(W58/(U58+V58),0)</f>
        <v>1126.8267716535433</v>
      </c>
      <c r="Y58" s="30">
        <v>3276.82</v>
      </c>
      <c r="Z58" s="83">
        <f>IFERROR(Y58/(U58+V58),0)</f>
        <v>25.801732283464567</v>
      </c>
      <c r="AA58" s="9">
        <v>367</v>
      </c>
      <c r="AB58" s="10"/>
      <c r="AC58" s="232">
        <v>412678</v>
      </c>
      <c r="AD58" s="10">
        <f>IFERROR(AC58/(AA58+AB58),0)</f>
        <v>1124.4632152588556</v>
      </c>
      <c r="AE58" s="30">
        <v>10019.43</v>
      </c>
      <c r="AF58" s="83">
        <f>IFERROR(AE58/(AA58+AB58),0)</f>
        <v>27.300899182561309</v>
      </c>
      <c r="AG58" s="9">
        <v>140</v>
      </c>
      <c r="AH58" s="10"/>
      <c r="AI58" s="232">
        <v>161140</v>
      </c>
      <c r="AJ58" s="10">
        <f>IFERROR(AI58/(AG58+AH58),0)</f>
        <v>1151</v>
      </c>
      <c r="AK58" s="30">
        <v>4244.67</v>
      </c>
      <c r="AL58" s="83">
        <f>IFERROR(AK58/(AG58+AH58),0)</f>
        <v>30.31907142857143</v>
      </c>
      <c r="AM58" s="9"/>
      <c r="AN58" s="10"/>
      <c r="AO58" s="232"/>
      <c r="AP58" s="10">
        <f>IFERROR(AO58/(AM58+AN58),0)</f>
        <v>0</v>
      </c>
      <c r="AQ58" s="30"/>
      <c r="AR58" s="83">
        <f>IFERROR(AQ58/(AM58+AN58),0)</f>
        <v>0</v>
      </c>
      <c r="AS58" s="9"/>
      <c r="AT58" s="10"/>
      <c r="AU58" s="232"/>
      <c r="AV58" s="10">
        <f>IFERROR(AU58/(AS58+AT58),0)</f>
        <v>0</v>
      </c>
      <c r="AW58" s="30"/>
      <c r="AX58" s="83">
        <f>IFERROR(AW58/(AS58+AT58),0)</f>
        <v>0</v>
      </c>
      <c r="AY58" s="9"/>
      <c r="AZ58" s="10"/>
      <c r="BA58" s="232"/>
      <c r="BB58" s="10">
        <f>IFERROR(BA58/(AY58+AZ58),0)</f>
        <v>0</v>
      </c>
      <c r="BC58" s="30"/>
      <c r="BD58" s="83">
        <f>IFERROR(BC58/(AY58+AZ58),0)</f>
        <v>0</v>
      </c>
      <c r="BE58" s="9"/>
      <c r="BF58" s="10"/>
      <c r="BG58" s="232"/>
      <c r="BH58" s="10">
        <f>IFERROR(BG58/(BE58+BF58),0)</f>
        <v>0</v>
      </c>
      <c r="BI58" s="30"/>
      <c r="BJ58" s="83">
        <f>IFERROR(BI58/(BE58+BF58),0)</f>
        <v>0</v>
      </c>
      <c r="BK58" s="9" cm="1">
        <f t="array" ref="BK58">SUM(_xlfn._xlws.FILTER($C58:$BJ58,$C$8:$BJ$8=BK$8))</f>
        <v>30462</v>
      </c>
      <c r="BL58" s="10" cm="1">
        <f t="array" ref="BL58">SUM(_xlfn._xlws.FILTER($C58:$BJ58,$C$8:$BJ$8=BL$8))</f>
        <v>0</v>
      </c>
      <c r="BM58" s="232" cm="1">
        <f t="array" ref="BM58">SUM(_xlfn._xlws.FILTER($C58:$BJ58,$C$8:$BJ$8=BM$8))</f>
        <v>35830035</v>
      </c>
      <c r="BN58" s="10">
        <f>IFERROR(BM58/(BK58+BL58),0)</f>
        <v>1176.2207012014969</v>
      </c>
      <c r="BO58" s="225" cm="1">
        <f t="array" ref="BO58">SUM(_xlfn._xlws.FILTER($C58:$BJ58,$C$8:$BJ$8=BO$8))</f>
        <v>583002.07999999996</v>
      </c>
      <c r="BP58" s="83">
        <f>IFERROR(BO58/(BK58+BL58),0)</f>
        <v>19.138667191911232</v>
      </c>
    </row>
    <row r="59" spans="1:68" ht="20.25" customHeight="1" outlineLevel="1" x14ac:dyDescent="0.3">
      <c r="A59" s="154"/>
      <c r="B59" s="139" t="str">
        <v>ΕΜΠΟΡΙΚΟΣ</v>
      </c>
      <c r="C59" s="9">
        <v>389</v>
      </c>
      <c r="D59" s="10"/>
      <c r="E59" s="232">
        <v>2127723</v>
      </c>
      <c r="F59" s="39">
        <f t="shared" ref="F59:F62" si="163">IFERROR(E59/(C59+D59),0)</f>
        <v>5469.7249357326482</v>
      </c>
      <c r="G59" s="30">
        <v>29268.850000000002</v>
      </c>
      <c r="H59" s="83">
        <f t="shared" ref="H59:H62" si="164">IFERROR(G59/(C59+D59),0)</f>
        <v>75.24125964010284</v>
      </c>
      <c r="I59" s="9">
        <v>173</v>
      </c>
      <c r="J59" s="10"/>
      <c r="K59" s="232">
        <v>942014</v>
      </c>
      <c r="L59" s="10">
        <f t="shared" ref="L59:L61" si="165">IFERROR(K59/(I59+J59),0)</f>
        <v>5445.1676300578038</v>
      </c>
      <c r="M59" s="30">
        <v>15554.960000000001</v>
      </c>
      <c r="N59" s="83">
        <f t="shared" ref="N59:N62" si="166">IFERROR(M59/(I59+J59),0)</f>
        <v>89.913063583815031</v>
      </c>
      <c r="O59" s="9">
        <v>348</v>
      </c>
      <c r="P59" s="10" t="s">
        <v>104</v>
      </c>
      <c r="Q59" s="232">
        <v>3169215</v>
      </c>
      <c r="R59" s="213">
        <v>9107</v>
      </c>
      <c r="S59" s="215">
        <v>53586.15</v>
      </c>
      <c r="T59" s="214">
        <v>153.97999999999999</v>
      </c>
      <c r="U59" s="9">
        <v>2</v>
      </c>
      <c r="V59" s="10"/>
      <c r="W59" s="232">
        <v>5958</v>
      </c>
      <c r="X59" s="10">
        <f t="shared" ref="X59:X61" si="167">IFERROR(W59/(U59+V59),0)</f>
        <v>2979</v>
      </c>
      <c r="Y59" s="30">
        <v>128.33000000000001</v>
      </c>
      <c r="Z59" s="83">
        <f t="shared" ref="Z59:Z62" si="168">IFERROR(Y59/(U59+V59),0)</f>
        <v>64.165000000000006</v>
      </c>
      <c r="AA59" s="9">
        <v>8</v>
      </c>
      <c r="AB59" s="10"/>
      <c r="AC59" s="232">
        <v>79780</v>
      </c>
      <c r="AD59" s="10">
        <f t="shared" ref="AD59:AD61" si="169">IFERROR(AC59/(AA59+AB59),0)</f>
        <v>9972.5</v>
      </c>
      <c r="AE59" s="30">
        <v>1325.97</v>
      </c>
      <c r="AF59" s="83">
        <f t="shared" ref="AF59:AF62" si="170">IFERROR(AE59/(AA59+AB59),0)</f>
        <v>165.74625</v>
      </c>
      <c r="AG59" s="9">
        <v>3</v>
      </c>
      <c r="AH59" s="10"/>
      <c r="AI59" s="232">
        <v>271665</v>
      </c>
      <c r="AJ59" s="10">
        <f t="shared" ref="AJ59:AJ61" si="171">IFERROR(AI59/(AG59+AH59),0)</f>
        <v>90555</v>
      </c>
      <c r="AK59" s="30">
        <v>3582.87</v>
      </c>
      <c r="AL59" s="83">
        <f t="shared" ref="AL59:AL62" si="172">IFERROR(AK59/(AG59+AH59),0)</f>
        <v>1194.29</v>
      </c>
      <c r="AM59" s="9"/>
      <c r="AN59" s="10"/>
      <c r="AO59" s="232"/>
      <c r="AP59" s="10">
        <f t="shared" ref="AP59:AP61" si="173">IFERROR(AO59/(AM59+AN59),0)</f>
        <v>0</v>
      </c>
      <c r="AQ59" s="30"/>
      <c r="AR59" s="83">
        <f t="shared" ref="AR59:AR62" si="174">IFERROR(AQ59/(AM59+AN59),0)</f>
        <v>0</v>
      </c>
      <c r="AS59" s="9"/>
      <c r="AT59" s="10"/>
      <c r="AU59" s="232"/>
      <c r="AV59" s="10">
        <f t="shared" ref="AV59:AV61" si="175">IFERROR(AU59/(AS59+AT59),0)</f>
        <v>0</v>
      </c>
      <c r="AW59" s="30"/>
      <c r="AX59" s="83">
        <f t="shared" ref="AX59:AX62" si="176">IFERROR(AW59/(AS59+AT59),0)</f>
        <v>0</v>
      </c>
      <c r="AY59" s="9"/>
      <c r="AZ59" s="10"/>
      <c r="BA59" s="232"/>
      <c r="BB59" s="10">
        <f t="shared" ref="BB59:BB61" si="177">IFERROR(BA59/(AY59+AZ59),0)</f>
        <v>0</v>
      </c>
      <c r="BC59" s="30"/>
      <c r="BD59" s="83">
        <f t="shared" ref="BD59:BD62" si="178">IFERROR(BC59/(AY59+AZ59),0)</f>
        <v>0</v>
      </c>
      <c r="BE59" s="9"/>
      <c r="BF59" s="10"/>
      <c r="BG59" s="232"/>
      <c r="BH59" s="10">
        <f t="shared" ref="BH59:BH61" si="179">IFERROR(BG59/(BE59+BF59),0)</f>
        <v>0</v>
      </c>
      <c r="BI59" s="30"/>
      <c r="BJ59" s="83">
        <f t="shared" ref="BJ59:BJ62" si="180">IFERROR(BI59/(BE59+BF59),0)</f>
        <v>0</v>
      </c>
      <c r="BK59" s="9" cm="1">
        <f t="array" ref="BK59">SUM(_xlfn._xlws.FILTER($C59:$BJ59,$C$8:$BJ$8=BK$8))</f>
        <v>923</v>
      </c>
      <c r="BL59" s="10" cm="1">
        <f t="array" ref="BL59">SUM(_xlfn._xlws.FILTER($C59:$BJ59,$C$8:$BJ$8=BL$8))</f>
        <v>0</v>
      </c>
      <c r="BM59" s="232" cm="1">
        <f t="array" ref="BM59">SUM(_xlfn._xlws.FILTER($C59:$BJ59,$C$8:$BJ$8=BM$8))</f>
        <v>6596355</v>
      </c>
      <c r="BN59" s="10">
        <f t="shared" ref="BN59:BN61" si="181">IFERROR(BM59/(BK59+BL59),0)</f>
        <v>7146.6468039003248</v>
      </c>
      <c r="BO59" s="225" cm="1">
        <f t="array" ref="BO59">SUM(_xlfn._xlws.FILTER($C59:$BJ59,$C$8:$BJ$8=BO$8))</f>
        <v>103447.13</v>
      </c>
      <c r="BP59" s="83">
        <f t="shared" ref="BP59:BP62" si="182">IFERROR(BO59/(BK59+BL59),0)</f>
        <v>112.0770639219935</v>
      </c>
    </row>
    <row r="60" spans="1:68" ht="20.25" customHeight="1" outlineLevel="1" x14ac:dyDescent="0.3">
      <c r="A60" s="154"/>
      <c r="B60" s="139" t="str">
        <v>CNG</v>
      </c>
      <c r="C60" s="9"/>
      <c r="D60" s="10"/>
      <c r="E60" s="232"/>
      <c r="F60" s="39">
        <f t="shared" si="163"/>
        <v>0</v>
      </c>
      <c r="G60" s="30"/>
      <c r="H60" s="83">
        <f t="shared" si="164"/>
        <v>0</v>
      </c>
      <c r="I60" s="9"/>
      <c r="J60" s="10"/>
      <c r="K60" s="232">
        <v>100</v>
      </c>
      <c r="L60" s="10">
        <f t="shared" si="165"/>
        <v>0</v>
      </c>
      <c r="M60" s="30">
        <v>0.23</v>
      </c>
      <c r="N60" s="83">
        <f t="shared" si="166"/>
        <v>0</v>
      </c>
      <c r="O60" s="9" t="s">
        <v>104</v>
      </c>
      <c r="P60" s="10" t="s">
        <v>104</v>
      </c>
      <c r="Q60" s="232" t="s">
        <v>104</v>
      </c>
      <c r="R60" s="212" t="s">
        <v>104</v>
      </c>
      <c r="S60" s="214" t="s">
        <v>104</v>
      </c>
      <c r="T60" s="214" t="s">
        <v>104</v>
      </c>
      <c r="U60" s="9"/>
      <c r="V60" s="10"/>
      <c r="W60" s="232"/>
      <c r="X60" s="10">
        <f t="shared" si="167"/>
        <v>0</v>
      </c>
      <c r="Y60" s="30"/>
      <c r="Z60" s="83">
        <f t="shared" si="168"/>
        <v>0</v>
      </c>
      <c r="AA60" s="9"/>
      <c r="AB60" s="10"/>
      <c r="AC60" s="232"/>
      <c r="AD60" s="10">
        <f t="shared" si="169"/>
        <v>0</v>
      </c>
      <c r="AE60" s="30"/>
      <c r="AF60" s="83">
        <f t="shared" si="170"/>
        <v>0</v>
      </c>
      <c r="AG60" s="9"/>
      <c r="AH60" s="10"/>
      <c r="AI60" s="232"/>
      <c r="AJ60" s="10">
        <f t="shared" si="171"/>
        <v>0</v>
      </c>
      <c r="AK60" s="30"/>
      <c r="AL60" s="83">
        <f t="shared" si="172"/>
        <v>0</v>
      </c>
      <c r="AM60" s="9"/>
      <c r="AN60" s="10"/>
      <c r="AO60" s="232"/>
      <c r="AP60" s="10">
        <f t="shared" si="173"/>
        <v>0</v>
      </c>
      <c r="AQ60" s="30"/>
      <c r="AR60" s="83">
        <f t="shared" si="174"/>
        <v>0</v>
      </c>
      <c r="AS60" s="9"/>
      <c r="AT60" s="10"/>
      <c r="AU60" s="232"/>
      <c r="AV60" s="10">
        <f t="shared" si="175"/>
        <v>0</v>
      </c>
      <c r="AW60" s="30"/>
      <c r="AX60" s="83">
        <f t="shared" si="176"/>
        <v>0</v>
      </c>
      <c r="AY60" s="9"/>
      <c r="AZ60" s="10"/>
      <c r="BA60" s="232"/>
      <c r="BB60" s="10">
        <f t="shared" si="177"/>
        <v>0</v>
      </c>
      <c r="BC60" s="30"/>
      <c r="BD60" s="83">
        <f t="shared" si="178"/>
        <v>0</v>
      </c>
      <c r="BE60" s="9"/>
      <c r="BF60" s="10"/>
      <c r="BG60" s="232"/>
      <c r="BH60" s="10">
        <f t="shared" si="179"/>
        <v>0</v>
      </c>
      <c r="BI60" s="30"/>
      <c r="BJ60" s="83">
        <f t="shared" si="180"/>
        <v>0</v>
      </c>
      <c r="BK60" s="9" cm="1">
        <f t="array" ref="BK60">SUM(_xlfn._xlws.FILTER($C60:$BJ60,$C$8:$BJ$8=BK$8))</f>
        <v>0</v>
      </c>
      <c r="BL60" s="10" cm="1">
        <f t="array" ref="BL60">SUM(_xlfn._xlws.FILTER($C60:$BJ60,$C$8:$BJ$8=BL$8))</f>
        <v>0</v>
      </c>
      <c r="BM60" s="232" cm="1">
        <f t="array" ref="BM60">SUM(_xlfn._xlws.FILTER($C60:$BJ60,$C$8:$BJ$8=BM$8))</f>
        <v>100</v>
      </c>
      <c r="BN60" s="10">
        <f t="shared" si="181"/>
        <v>0</v>
      </c>
      <c r="BO60" s="225" cm="1">
        <f t="array" ref="BO60">SUM(_xlfn._xlws.FILTER($C60:$BJ60,$C$8:$BJ$8=BO$8))</f>
        <v>0.23</v>
      </c>
      <c r="BP60" s="83">
        <f t="shared" si="182"/>
        <v>0</v>
      </c>
    </row>
    <row r="61" spans="1:68" ht="19.5" customHeight="1" outlineLevel="1" x14ac:dyDescent="0.3">
      <c r="A61" s="154"/>
      <c r="B61" s="139" t="str">
        <v>ΒΙΟΜΗΧΑΝΙΚΟΣ</v>
      </c>
      <c r="C61" s="9">
        <v>5</v>
      </c>
      <c r="D61" s="10"/>
      <c r="E61" s="232">
        <v>1645215</v>
      </c>
      <c r="F61" s="39">
        <f t="shared" si="163"/>
        <v>329043</v>
      </c>
      <c r="G61" s="30">
        <v>2206.58</v>
      </c>
      <c r="H61" s="83">
        <f t="shared" si="164"/>
        <v>441.31599999999997</v>
      </c>
      <c r="I61" s="9">
        <v>7</v>
      </c>
      <c r="J61" s="10"/>
      <c r="K61" s="232">
        <v>3784503</v>
      </c>
      <c r="L61" s="10">
        <f t="shared" si="165"/>
        <v>540643.28571428568</v>
      </c>
      <c r="M61" s="30">
        <v>10608.16</v>
      </c>
      <c r="N61" s="83">
        <f t="shared" si="166"/>
        <v>1515.4514285714286</v>
      </c>
      <c r="O61" s="9">
        <v>12</v>
      </c>
      <c r="P61" s="10" t="s">
        <v>104</v>
      </c>
      <c r="Q61" s="232">
        <v>9291816</v>
      </c>
      <c r="R61" s="213">
        <v>774318</v>
      </c>
      <c r="S61" s="215">
        <v>16317.88</v>
      </c>
      <c r="T61" s="215">
        <v>1359.82</v>
      </c>
      <c r="U61" s="9">
        <v>27</v>
      </c>
      <c r="V61" s="10"/>
      <c r="W61" s="232">
        <v>25615094</v>
      </c>
      <c r="X61" s="10">
        <f t="shared" si="167"/>
        <v>948707.18518518517</v>
      </c>
      <c r="Y61" s="30">
        <v>68434.55</v>
      </c>
      <c r="Z61" s="83">
        <f t="shared" si="168"/>
        <v>2534.6129629629631</v>
      </c>
      <c r="AA61" s="9">
        <v>13</v>
      </c>
      <c r="AB61" s="10"/>
      <c r="AC61" s="232">
        <v>4832777</v>
      </c>
      <c r="AD61" s="10">
        <f t="shared" si="169"/>
        <v>371752.07692307694</v>
      </c>
      <c r="AE61" s="30">
        <v>46049.599999999999</v>
      </c>
      <c r="AF61" s="83">
        <f t="shared" si="170"/>
        <v>3542.2769230769231</v>
      </c>
      <c r="AG61" s="9">
        <v>8</v>
      </c>
      <c r="AH61" s="10"/>
      <c r="AI61" s="232">
        <v>5212938</v>
      </c>
      <c r="AJ61" s="10">
        <f t="shared" si="171"/>
        <v>651617.25</v>
      </c>
      <c r="AK61" s="30">
        <v>20545.07</v>
      </c>
      <c r="AL61" s="83">
        <f t="shared" si="172"/>
        <v>2568.13375</v>
      </c>
      <c r="AM61" s="9"/>
      <c r="AN61" s="10"/>
      <c r="AO61" s="232"/>
      <c r="AP61" s="10">
        <f t="shared" si="173"/>
        <v>0</v>
      </c>
      <c r="AQ61" s="30"/>
      <c r="AR61" s="83">
        <f t="shared" si="174"/>
        <v>0</v>
      </c>
      <c r="AS61" s="9"/>
      <c r="AT61" s="10"/>
      <c r="AU61" s="232"/>
      <c r="AV61" s="10">
        <f t="shared" si="175"/>
        <v>0</v>
      </c>
      <c r="AW61" s="30"/>
      <c r="AX61" s="83">
        <f t="shared" si="176"/>
        <v>0</v>
      </c>
      <c r="AY61" s="9"/>
      <c r="AZ61" s="10"/>
      <c r="BA61" s="232"/>
      <c r="BB61" s="10">
        <f t="shared" si="177"/>
        <v>0</v>
      </c>
      <c r="BC61" s="30"/>
      <c r="BD61" s="83">
        <f t="shared" si="178"/>
        <v>0</v>
      </c>
      <c r="BE61" s="9"/>
      <c r="BF61" s="10"/>
      <c r="BG61" s="232"/>
      <c r="BH61" s="10">
        <f t="shared" si="179"/>
        <v>0</v>
      </c>
      <c r="BI61" s="30"/>
      <c r="BJ61" s="83">
        <f t="shared" si="180"/>
        <v>0</v>
      </c>
      <c r="BK61" s="9" cm="1">
        <f t="array" ref="BK61">SUM(_xlfn._xlws.FILTER($C61:$BJ61,$C$8:$BJ$8=BK$8))</f>
        <v>72</v>
      </c>
      <c r="BL61" s="10" cm="1">
        <f t="array" ref="BL61">SUM(_xlfn._xlws.FILTER($C61:$BJ61,$C$8:$BJ$8=BL$8))</f>
        <v>0</v>
      </c>
      <c r="BM61" s="232" cm="1">
        <f t="array" ref="BM61">SUM(_xlfn._xlws.FILTER($C61:$BJ61,$C$8:$BJ$8=BM$8))</f>
        <v>50382343</v>
      </c>
      <c r="BN61" s="10">
        <f t="shared" si="181"/>
        <v>699754.76388888888</v>
      </c>
      <c r="BO61" s="225" cm="1">
        <f t="array" ref="BO61">SUM(_xlfn._xlws.FILTER($C61:$BJ61,$C$8:$BJ$8=BO$8))</f>
        <v>164161.84</v>
      </c>
      <c r="BP61" s="83">
        <f t="shared" si="182"/>
        <v>2280.0255555555555</v>
      </c>
    </row>
    <row r="62" spans="1:68" ht="19.5" customHeight="1" outlineLevel="1" thickBot="1" x14ac:dyDescent="0.35">
      <c r="A62" s="155"/>
      <c r="B62" s="139" t="str">
        <v>ΚΛΙΜΑΤΙΣΜΟΣ / ΣΥΜΠΑΡΑΓΩΓΗ</v>
      </c>
      <c r="C62" s="208"/>
      <c r="D62" s="209"/>
      <c r="E62" s="233"/>
      <c r="F62" s="39">
        <f t="shared" si="163"/>
        <v>0</v>
      </c>
      <c r="G62" s="140"/>
      <c r="H62" s="83">
        <f t="shared" si="164"/>
        <v>0</v>
      </c>
      <c r="I62" s="208"/>
      <c r="J62" s="209"/>
      <c r="K62" s="233"/>
      <c r="L62" s="10">
        <f>IFERROR(K62/(I62+J62),0)</f>
        <v>0</v>
      </c>
      <c r="M62" s="30"/>
      <c r="N62" s="83">
        <f t="shared" si="166"/>
        <v>0</v>
      </c>
      <c r="O62" s="208">
        <v>2</v>
      </c>
      <c r="P62" s="209" t="s">
        <v>104</v>
      </c>
      <c r="Q62" s="233">
        <v>16156</v>
      </c>
      <c r="R62" s="213">
        <v>8078</v>
      </c>
      <c r="S62" s="214">
        <v>102.69</v>
      </c>
      <c r="T62" s="214">
        <v>51.35</v>
      </c>
      <c r="U62" s="208"/>
      <c r="V62" s="209"/>
      <c r="W62" s="233"/>
      <c r="X62" s="10">
        <f>IFERROR(W62/(U62+V62),0)</f>
        <v>0</v>
      </c>
      <c r="Y62" s="30"/>
      <c r="Z62" s="83">
        <f t="shared" si="168"/>
        <v>0</v>
      </c>
      <c r="AA62" s="208"/>
      <c r="AB62" s="209"/>
      <c r="AC62" s="233"/>
      <c r="AD62" s="10">
        <f>IFERROR(AC62/(AA62+AB62),0)</f>
        <v>0</v>
      </c>
      <c r="AE62" s="30"/>
      <c r="AF62" s="83">
        <f t="shared" si="170"/>
        <v>0</v>
      </c>
      <c r="AG62" s="208"/>
      <c r="AH62" s="209"/>
      <c r="AI62" s="233"/>
      <c r="AJ62" s="10">
        <f>IFERROR(AI62/(AG62+AH62),0)</f>
        <v>0</v>
      </c>
      <c r="AK62" s="30"/>
      <c r="AL62" s="83">
        <f t="shared" si="172"/>
        <v>0</v>
      </c>
      <c r="AM62" s="208"/>
      <c r="AN62" s="209"/>
      <c r="AO62" s="233"/>
      <c r="AP62" s="10">
        <f>IFERROR(AO62/(AM62+AN62),0)</f>
        <v>0</v>
      </c>
      <c r="AQ62" s="30"/>
      <c r="AR62" s="83">
        <f t="shared" si="174"/>
        <v>0</v>
      </c>
      <c r="AS62" s="208"/>
      <c r="AT62" s="209"/>
      <c r="AU62" s="233"/>
      <c r="AV62" s="10">
        <f>IFERROR(AU62/(AS62+AT62),0)</f>
        <v>0</v>
      </c>
      <c r="AW62" s="30"/>
      <c r="AX62" s="83">
        <f t="shared" si="176"/>
        <v>0</v>
      </c>
      <c r="AY62" s="208"/>
      <c r="AZ62" s="209"/>
      <c r="BA62" s="233"/>
      <c r="BB62" s="10">
        <f>IFERROR(BA62/(AY62+AZ62),0)</f>
        <v>0</v>
      </c>
      <c r="BC62" s="30"/>
      <c r="BD62" s="83">
        <f t="shared" si="178"/>
        <v>0</v>
      </c>
      <c r="BE62" s="208"/>
      <c r="BF62" s="209"/>
      <c r="BG62" s="233"/>
      <c r="BH62" s="10">
        <f>IFERROR(BG62/(BE62+BF62),0)</f>
        <v>0</v>
      </c>
      <c r="BI62" s="30"/>
      <c r="BJ62" s="83">
        <f t="shared" si="180"/>
        <v>0</v>
      </c>
      <c r="BK62" s="208" cm="1">
        <f t="array" ref="BK62">SUM(_xlfn._xlws.FILTER($C62:$BJ62,$C$8:$BJ$8=BK$8))</f>
        <v>2</v>
      </c>
      <c r="BL62" s="209" cm="1">
        <f t="array" ref="BL62">SUM(_xlfn._xlws.FILTER($C62:$BJ62,$C$8:$BJ$8=BL$8))</f>
        <v>0</v>
      </c>
      <c r="BM62" s="233" cm="1">
        <f t="array" ref="BM62">SUM(_xlfn._xlws.FILTER($C62:$BJ62,$C$8:$BJ$8=BM$8))</f>
        <v>16156</v>
      </c>
      <c r="BN62" s="10">
        <f>IFERROR(BM62/(BK62+BL62),0)</f>
        <v>8078</v>
      </c>
      <c r="BO62" s="225" cm="1">
        <f t="array" ref="BO62">SUM(_xlfn._xlws.FILTER($C62:$BJ62,$C$8:$BJ$8=BO$8))</f>
        <v>102.69</v>
      </c>
      <c r="BP62" s="83">
        <f t="shared" si="182"/>
        <v>51.344999999999999</v>
      </c>
    </row>
    <row r="63" spans="1:68" ht="18" x14ac:dyDescent="0.3">
      <c r="A63" s="153">
        <v>10</v>
      </c>
      <c r="B63" s="141" t="s">
        <v>40</v>
      </c>
      <c r="C63" s="73">
        <v>1</v>
      </c>
      <c r="D63" s="74">
        <v>0</v>
      </c>
      <c r="E63" s="231">
        <f>SUM(E64:E67)</f>
        <v>132372</v>
      </c>
      <c r="F63" s="121">
        <f>IFERROR(E63/(C63+D63),0)</f>
        <v>132372</v>
      </c>
      <c r="G63" s="82">
        <f>SUM(G64:G68)</f>
        <v>139.35999999999999</v>
      </c>
      <c r="H63" s="37">
        <f>IFERROR(G63/(C63+D63),0)</f>
        <v>139.35999999999999</v>
      </c>
      <c r="I63" s="73">
        <f>SUM(I64:I68)</f>
        <v>0</v>
      </c>
      <c r="J63" s="74">
        <f>SUM(J64:J68)</f>
        <v>0</v>
      </c>
      <c r="K63" s="231">
        <f>SUM(K64:K67)</f>
        <v>0</v>
      </c>
      <c r="L63" s="74">
        <f>IFERROR(K63/(I63+J63),0)</f>
        <v>0</v>
      </c>
      <c r="M63" s="82">
        <f>SUM(M64:M68)</f>
        <v>0</v>
      </c>
      <c r="N63" s="37">
        <f>IFERROR(M63/(I63+J63),0)</f>
        <v>0</v>
      </c>
      <c r="O63" s="73">
        <f>SUM(O64:O68)</f>
        <v>4</v>
      </c>
      <c r="P63" s="74">
        <f>SUM(P64:P68)</f>
        <v>0</v>
      </c>
      <c r="Q63" s="231">
        <f>SUM(Q64:Q68)</f>
        <v>7363769</v>
      </c>
      <c r="R63" s="74">
        <f>IFERROR(Q63/(O63+P63),0)</f>
        <v>1840942.25</v>
      </c>
      <c r="S63" s="82">
        <f>SUM(S64:S68)</f>
        <v>9519.57</v>
      </c>
      <c r="T63" s="37">
        <f>IFERROR(S63/(O63+P63),0)</f>
        <v>2379.8924999999999</v>
      </c>
      <c r="U63" s="73">
        <f>SUM(U64:U68)</f>
        <v>0</v>
      </c>
      <c r="V63" s="74">
        <f>SUM(V64:V68)</f>
        <v>0</v>
      </c>
      <c r="W63" s="231">
        <f>SUM(W64:W67)</f>
        <v>0</v>
      </c>
      <c r="X63" s="74">
        <f>IFERROR(W63/(U63+V63),0)</f>
        <v>0</v>
      </c>
      <c r="Y63" s="81">
        <f>SUM(Y64:Y68)</f>
        <v>0</v>
      </c>
      <c r="Z63" s="37">
        <f>IFERROR(Y63/(U63+V63),0)</f>
        <v>0</v>
      </c>
      <c r="AA63" s="73">
        <f>SUM(AA64:AA68)</f>
        <v>0</v>
      </c>
      <c r="AB63" s="74">
        <f>SUM(AB64:AB68)</f>
        <v>0</v>
      </c>
      <c r="AC63" s="231">
        <f>SUM(AC64:AC67)</f>
        <v>0</v>
      </c>
      <c r="AD63" s="74">
        <f>IFERROR(AC63/(AA63+AB63),0)</f>
        <v>0</v>
      </c>
      <c r="AE63" s="81">
        <f>SUM(AE64:AE68)</f>
        <v>0</v>
      </c>
      <c r="AF63" s="37">
        <f>IFERROR(AE63/(AA63+AB63),0)</f>
        <v>0</v>
      </c>
      <c r="AG63" s="73">
        <f>SUM(AG64:AG68)</f>
        <v>0</v>
      </c>
      <c r="AH63" s="74">
        <f>SUM(AH64:AH68)</f>
        <v>0</v>
      </c>
      <c r="AI63" s="231">
        <f>SUM(AI64:AI67)</f>
        <v>0</v>
      </c>
      <c r="AJ63" s="74">
        <f>IFERROR(AI63/(AG63+AH63),0)</f>
        <v>0</v>
      </c>
      <c r="AK63" s="82">
        <f>SUM(AK64:AK68)</f>
        <v>0</v>
      </c>
      <c r="AL63" s="37">
        <f>IFERROR(AK63/(AG63+AH63),0)</f>
        <v>0</v>
      </c>
      <c r="AM63" s="73">
        <f>SUM(AM64:AM68)</f>
        <v>0</v>
      </c>
      <c r="AN63" s="74">
        <f>SUM(AN64:AN68)</f>
        <v>0</v>
      </c>
      <c r="AO63" s="231">
        <f>SUM(AO64:AO67)</f>
        <v>0</v>
      </c>
      <c r="AP63" s="74">
        <f>IFERROR(AO63/(AM63+AN63),0)</f>
        <v>0</v>
      </c>
      <c r="AQ63" s="82">
        <f>SUM(AQ64:AQ68)</f>
        <v>0</v>
      </c>
      <c r="AR63" s="37">
        <f>IFERROR(AQ63/(AM63+AN63),0)</f>
        <v>0</v>
      </c>
      <c r="AS63" s="73">
        <f>SUM(AS64:AS68)</f>
        <v>0</v>
      </c>
      <c r="AT63" s="74">
        <f>SUM(AT64:AT68)</f>
        <v>0</v>
      </c>
      <c r="AU63" s="231">
        <f>SUM(AU64:AU67)</f>
        <v>0</v>
      </c>
      <c r="AV63" s="74">
        <f>IFERROR(AU63/(AS63+AT63),0)</f>
        <v>0</v>
      </c>
      <c r="AW63" s="82">
        <f>SUM(AW64:AW68)</f>
        <v>0</v>
      </c>
      <c r="AX63" s="37">
        <f>IFERROR(AW63/(AS63+AT63),0)</f>
        <v>0</v>
      </c>
      <c r="AY63" s="73">
        <f>SUM(AY64:AY68)</f>
        <v>0</v>
      </c>
      <c r="AZ63" s="74">
        <f>SUM(AZ64:AZ68)</f>
        <v>0</v>
      </c>
      <c r="BA63" s="231">
        <f>SUM(BA64:BA67)</f>
        <v>0</v>
      </c>
      <c r="BB63" s="74">
        <f>IFERROR(BA63/(AY63+AZ63),0)</f>
        <v>0</v>
      </c>
      <c r="BC63" s="82">
        <f>SUM(BC64:BC68)</f>
        <v>0</v>
      </c>
      <c r="BD63" s="37">
        <f>IFERROR(BC63/(AY63+AZ63),0)</f>
        <v>0</v>
      </c>
      <c r="BE63" s="73">
        <f>SUM(BE64:BE68)</f>
        <v>0</v>
      </c>
      <c r="BF63" s="74">
        <f>SUM(BF64:BF68)</f>
        <v>0</v>
      </c>
      <c r="BG63" s="231">
        <f>SUM(BG64:BG67)</f>
        <v>0</v>
      </c>
      <c r="BH63" s="74">
        <f>IFERROR(BG63/(BE63+BF63),0)</f>
        <v>0</v>
      </c>
      <c r="BI63" s="82">
        <f>SUM(BI64:BI68)</f>
        <v>0</v>
      </c>
      <c r="BJ63" s="37">
        <f>IFERROR(BI63/(BE63+BF63),0)</f>
        <v>0</v>
      </c>
      <c r="BK63" s="73">
        <f>SUM(BK64:BK68)</f>
        <v>5</v>
      </c>
      <c r="BL63" s="74">
        <f>SUM(BL64:BL68)</f>
        <v>0</v>
      </c>
      <c r="BM63" s="231">
        <f>SUM(BM64:BM67)</f>
        <v>7496141</v>
      </c>
      <c r="BN63" s="74">
        <f>IFERROR(BM63/(BK63+BL63),0)</f>
        <v>1499228.2</v>
      </c>
      <c r="BO63" s="82">
        <f>SUM(BO64:BO68)</f>
        <v>9658.93</v>
      </c>
      <c r="BP63" s="37">
        <f>IFERROR(BO63/(BK63+BL63),0)</f>
        <v>1931.7860000000001</v>
      </c>
    </row>
    <row r="64" spans="1:68" ht="19.5" customHeight="1" outlineLevel="1" x14ac:dyDescent="0.3">
      <c r="A64" s="154"/>
      <c r="B64" s="139" t="str" cm="1">
        <f t="array" ref="B64:B68">$B$10:$B$14</f>
        <v>ΟΙΚΙΑΚΟΣ</v>
      </c>
      <c r="C64" s="9"/>
      <c r="D64" s="10"/>
      <c r="E64" s="232"/>
      <c r="F64" s="39">
        <f>IFERROR(E64/(C64+D64),0)</f>
        <v>0</v>
      </c>
      <c r="G64" s="30"/>
      <c r="H64" s="83">
        <f>IFERROR(G64/(C64+D64),0)</f>
        <v>0</v>
      </c>
      <c r="I64" s="9"/>
      <c r="J64" s="10"/>
      <c r="K64" s="232"/>
      <c r="L64" s="10">
        <f>IFERROR(K64/(I64+J64),0)</f>
        <v>0</v>
      </c>
      <c r="M64" s="30"/>
      <c r="N64" s="83">
        <f>IFERROR(M64/(I64+J64),0)</f>
        <v>0</v>
      </c>
      <c r="O64" s="9" t="s">
        <v>104</v>
      </c>
      <c r="P64" s="10" t="s">
        <v>104</v>
      </c>
      <c r="Q64" s="232" t="s">
        <v>104</v>
      </c>
      <c r="R64" s="210" t="s">
        <v>104</v>
      </c>
      <c r="S64" s="211" t="s">
        <v>104</v>
      </c>
      <c r="T64" s="211" t="s">
        <v>104</v>
      </c>
      <c r="U64" s="9"/>
      <c r="V64" s="10"/>
      <c r="W64" s="232"/>
      <c r="X64" s="10">
        <f>IFERROR(W64/(U64+V64),0)</f>
        <v>0</v>
      </c>
      <c r="Y64" s="30"/>
      <c r="Z64" s="83">
        <f>IFERROR(Y64/(U64+V64),0)</f>
        <v>0</v>
      </c>
      <c r="AA64" s="9"/>
      <c r="AB64" s="10"/>
      <c r="AC64" s="232"/>
      <c r="AD64" s="10">
        <f>IFERROR(AC64/(AA64+AB64),0)</f>
        <v>0</v>
      </c>
      <c r="AE64" s="30"/>
      <c r="AF64" s="83">
        <f>IFERROR(AE64/(AA64+AB64),0)</f>
        <v>0</v>
      </c>
      <c r="AG64" s="9"/>
      <c r="AH64" s="10"/>
      <c r="AI64" s="232"/>
      <c r="AJ64" s="10">
        <f>IFERROR(AI64/(AG64+AH64),0)</f>
        <v>0</v>
      </c>
      <c r="AK64" s="30"/>
      <c r="AL64" s="83">
        <f>IFERROR(AK64/(AG64+AH64),0)</f>
        <v>0</v>
      </c>
      <c r="AM64" s="9"/>
      <c r="AN64" s="10"/>
      <c r="AO64" s="232"/>
      <c r="AP64" s="10">
        <f>IFERROR(AO64/(AM64+AN64),0)</f>
        <v>0</v>
      </c>
      <c r="AQ64" s="30"/>
      <c r="AR64" s="83">
        <f>IFERROR(AQ64/(AM64+AN64),0)</f>
        <v>0</v>
      </c>
      <c r="AS64" s="9"/>
      <c r="AT64" s="10"/>
      <c r="AU64" s="232"/>
      <c r="AV64" s="10">
        <f>IFERROR(AU64/(AS64+AT64),0)</f>
        <v>0</v>
      </c>
      <c r="AW64" s="30"/>
      <c r="AX64" s="83">
        <f>IFERROR(AW64/(AS64+AT64),0)</f>
        <v>0</v>
      </c>
      <c r="AY64" s="9"/>
      <c r="AZ64" s="10"/>
      <c r="BA64" s="232"/>
      <c r="BB64" s="10">
        <f>IFERROR(BA64/(AY64+AZ64),0)</f>
        <v>0</v>
      </c>
      <c r="BC64" s="30"/>
      <c r="BD64" s="83">
        <f>IFERROR(BC64/(AY64+AZ64),0)</f>
        <v>0</v>
      </c>
      <c r="BE64" s="9"/>
      <c r="BF64" s="10"/>
      <c r="BG64" s="232"/>
      <c r="BH64" s="10">
        <f>IFERROR(BG64/(BE64+BF64),0)</f>
        <v>0</v>
      </c>
      <c r="BI64" s="30"/>
      <c r="BJ64" s="83">
        <f>IFERROR(BI64/(BE64+BF64),0)</f>
        <v>0</v>
      </c>
      <c r="BK64" s="9" cm="1">
        <f t="array" ref="BK64">SUM(_xlfn._xlws.FILTER($C64:$BJ64,$C$8:$BJ$8=BK$8))</f>
        <v>0</v>
      </c>
      <c r="BL64" s="10" cm="1">
        <f t="array" ref="BL64">SUM(_xlfn._xlws.FILTER($C64:$BJ64,$C$8:$BJ$8=BL$8))</f>
        <v>0</v>
      </c>
      <c r="BM64" s="232" cm="1">
        <f t="array" ref="BM64">SUM(_xlfn._xlws.FILTER($C64:$BJ64,$C$8:$BJ$8=BM$8))</f>
        <v>0</v>
      </c>
      <c r="BN64" s="10">
        <f>IFERROR(BM64/(BK64+BL64),0)</f>
        <v>0</v>
      </c>
      <c r="BO64" s="225" cm="1">
        <f t="array" ref="BO64">SUM(_xlfn._xlws.FILTER($C64:$BJ64,$C$8:$BJ$8=BO$8))</f>
        <v>0</v>
      </c>
      <c r="BP64" s="83">
        <f>IFERROR(BO64/(BK64+BL64),0)</f>
        <v>0</v>
      </c>
    </row>
    <row r="65" spans="1:68" ht="19.5" customHeight="1" outlineLevel="1" x14ac:dyDescent="0.3">
      <c r="A65" s="154"/>
      <c r="B65" s="139" t="str">
        <v>ΕΜΠΟΡΙΚΟΣ</v>
      </c>
      <c r="C65" s="9"/>
      <c r="D65" s="10"/>
      <c r="E65" s="232"/>
      <c r="F65" s="39">
        <f t="shared" ref="F65:F68" si="183">IFERROR(E65/(C65+D65),0)</f>
        <v>0</v>
      </c>
      <c r="G65" s="30"/>
      <c r="H65" s="83">
        <f>IFERROR(#REF!/(C65+D65),0)</f>
        <v>0</v>
      </c>
      <c r="I65" s="9"/>
      <c r="J65" s="10"/>
      <c r="K65" s="232"/>
      <c r="L65" s="10">
        <f t="shared" ref="L65:L67" si="184">IFERROR(K65/(I65+J65),0)</f>
        <v>0</v>
      </c>
      <c r="M65" s="30"/>
      <c r="N65" s="83">
        <f t="shared" ref="N65:N68" si="185">IFERROR(M65/(I65+J65),0)</f>
        <v>0</v>
      </c>
      <c r="O65" s="9" t="s">
        <v>104</v>
      </c>
      <c r="P65" s="10" t="s">
        <v>104</v>
      </c>
      <c r="Q65" s="232" t="s">
        <v>104</v>
      </c>
      <c r="R65" s="212" t="s">
        <v>104</v>
      </c>
      <c r="S65" s="214" t="s">
        <v>104</v>
      </c>
      <c r="T65" s="214" t="s">
        <v>104</v>
      </c>
      <c r="U65" s="9"/>
      <c r="V65" s="10"/>
      <c r="W65" s="232"/>
      <c r="X65" s="10">
        <f t="shared" ref="X65:X67" si="186">IFERROR(W65/(U65+V65),0)</f>
        <v>0</v>
      </c>
      <c r="Y65" s="30"/>
      <c r="Z65" s="83">
        <f t="shared" ref="Z65:Z68" si="187">IFERROR(Y65/(U65+V65),0)</f>
        <v>0</v>
      </c>
      <c r="AA65" s="9"/>
      <c r="AB65" s="10"/>
      <c r="AC65" s="232"/>
      <c r="AD65" s="10">
        <f t="shared" ref="AD65:AD67" si="188">IFERROR(AC65/(AA65+AB65),0)</f>
        <v>0</v>
      </c>
      <c r="AE65" s="30"/>
      <c r="AF65" s="83">
        <f t="shared" ref="AF65:AF68" si="189">IFERROR(AE65/(AA65+AB65),0)</f>
        <v>0</v>
      </c>
      <c r="AG65" s="9"/>
      <c r="AH65" s="10"/>
      <c r="AI65" s="232"/>
      <c r="AJ65" s="10">
        <f t="shared" ref="AJ65:AJ67" si="190">IFERROR(AI65/(AG65+AH65),0)</f>
        <v>0</v>
      </c>
      <c r="AK65" s="30"/>
      <c r="AL65" s="83">
        <f t="shared" ref="AL65:AL68" si="191">IFERROR(AK65/(AG65+AH65),0)</f>
        <v>0</v>
      </c>
      <c r="AM65" s="9"/>
      <c r="AN65" s="10"/>
      <c r="AO65" s="232"/>
      <c r="AP65" s="10">
        <f t="shared" ref="AP65:AP67" si="192">IFERROR(AO65/(AM65+AN65),0)</f>
        <v>0</v>
      </c>
      <c r="AQ65" s="30"/>
      <c r="AR65" s="83">
        <f t="shared" ref="AR65:AR68" si="193">IFERROR(AQ65/(AM65+AN65),0)</f>
        <v>0</v>
      </c>
      <c r="AS65" s="9"/>
      <c r="AT65" s="10"/>
      <c r="AU65" s="232"/>
      <c r="AV65" s="10">
        <f t="shared" ref="AV65:AV67" si="194">IFERROR(AU65/(AS65+AT65),0)</f>
        <v>0</v>
      </c>
      <c r="AW65" s="30"/>
      <c r="AX65" s="83">
        <f t="shared" ref="AX65:AX68" si="195">IFERROR(AW65/(AS65+AT65),0)</f>
        <v>0</v>
      </c>
      <c r="AY65" s="9"/>
      <c r="AZ65" s="10"/>
      <c r="BA65" s="232"/>
      <c r="BB65" s="10">
        <f t="shared" ref="BB65:BB67" si="196">IFERROR(BA65/(AY65+AZ65),0)</f>
        <v>0</v>
      </c>
      <c r="BC65" s="30"/>
      <c r="BD65" s="83">
        <f t="shared" ref="BD65:BD68" si="197">IFERROR(BC65/(AY65+AZ65),0)</f>
        <v>0</v>
      </c>
      <c r="BE65" s="9"/>
      <c r="BF65" s="10"/>
      <c r="BG65" s="232"/>
      <c r="BH65" s="10">
        <f t="shared" ref="BH65:BH67" si="198">IFERROR(BG65/(BE65+BF65),0)</f>
        <v>0</v>
      </c>
      <c r="BI65" s="30"/>
      <c r="BJ65" s="83">
        <f t="shared" ref="BJ65:BJ68" si="199">IFERROR(BI65/(BE65+BF65),0)</f>
        <v>0</v>
      </c>
      <c r="BK65" s="9" cm="1">
        <f t="array" ref="BK65">SUM(_xlfn._xlws.FILTER($C65:$BJ65,$C$8:$BJ$8=BK$8))</f>
        <v>0</v>
      </c>
      <c r="BL65" s="10" cm="1">
        <f t="array" ref="BL65">SUM(_xlfn._xlws.FILTER($C65:$BJ65,$C$8:$BJ$8=BL$8))</f>
        <v>0</v>
      </c>
      <c r="BM65" s="232" cm="1">
        <f t="array" ref="BM65">SUM(_xlfn._xlws.FILTER($C65:$BJ65,$C$8:$BJ$8=BM$8))</f>
        <v>0</v>
      </c>
      <c r="BN65" s="10">
        <f t="shared" ref="BN65:BN67" si="200">IFERROR(BM65/(BK65+BL65),0)</f>
        <v>0</v>
      </c>
      <c r="BO65" s="225" cm="1">
        <f t="array" ref="BO65">SUM(_xlfn._xlws.FILTER($C65:$BJ65,$C$8:$BJ$8=BO$8))</f>
        <v>0</v>
      </c>
      <c r="BP65" s="83">
        <f t="shared" ref="BP65:BP68" si="201">IFERROR(BO65/(BK65+BL65),0)</f>
        <v>0</v>
      </c>
    </row>
    <row r="66" spans="1:68" ht="19.5" customHeight="1" outlineLevel="1" x14ac:dyDescent="0.3">
      <c r="A66" s="154"/>
      <c r="B66" s="139" t="str">
        <v>CNG</v>
      </c>
      <c r="C66" s="9">
        <v>1</v>
      </c>
      <c r="D66" s="10"/>
      <c r="E66" s="232">
        <v>132372</v>
      </c>
      <c r="F66" s="39">
        <f t="shared" si="183"/>
        <v>132372</v>
      </c>
      <c r="G66" s="227">
        <v>139.35999999999999</v>
      </c>
      <c r="H66" s="83">
        <f>IFERROR(G65/(C66+D66),0)</f>
        <v>0</v>
      </c>
      <c r="I66" s="9"/>
      <c r="J66" s="10"/>
      <c r="K66" s="232"/>
      <c r="L66" s="10">
        <f t="shared" si="184"/>
        <v>0</v>
      </c>
      <c r="M66" s="30"/>
      <c r="N66" s="83">
        <f t="shared" si="185"/>
        <v>0</v>
      </c>
      <c r="O66" s="9" t="s">
        <v>104</v>
      </c>
      <c r="P66" s="10" t="s">
        <v>104</v>
      </c>
      <c r="Q66" s="232" t="s">
        <v>104</v>
      </c>
      <c r="R66" s="212" t="s">
        <v>104</v>
      </c>
      <c r="S66" s="214" t="s">
        <v>104</v>
      </c>
      <c r="T66" s="214" t="s">
        <v>104</v>
      </c>
      <c r="U66" s="9"/>
      <c r="V66" s="10"/>
      <c r="W66" s="232"/>
      <c r="X66" s="10">
        <f t="shared" si="186"/>
        <v>0</v>
      </c>
      <c r="Y66" s="30"/>
      <c r="Z66" s="83">
        <f t="shared" si="187"/>
        <v>0</v>
      </c>
      <c r="AA66" s="9"/>
      <c r="AB66" s="10"/>
      <c r="AC66" s="232"/>
      <c r="AD66" s="10">
        <f t="shared" si="188"/>
        <v>0</v>
      </c>
      <c r="AE66" s="30"/>
      <c r="AF66" s="83">
        <f t="shared" si="189"/>
        <v>0</v>
      </c>
      <c r="AG66" s="9"/>
      <c r="AH66" s="10"/>
      <c r="AI66" s="232"/>
      <c r="AJ66" s="10">
        <f t="shared" si="190"/>
        <v>0</v>
      </c>
      <c r="AK66" s="30"/>
      <c r="AL66" s="83">
        <f t="shared" si="191"/>
        <v>0</v>
      </c>
      <c r="AM66" s="9"/>
      <c r="AN66" s="10"/>
      <c r="AO66" s="232"/>
      <c r="AP66" s="10">
        <f t="shared" si="192"/>
        <v>0</v>
      </c>
      <c r="AQ66" s="30"/>
      <c r="AR66" s="83">
        <f t="shared" si="193"/>
        <v>0</v>
      </c>
      <c r="AS66" s="9"/>
      <c r="AT66" s="10"/>
      <c r="AU66" s="232"/>
      <c r="AV66" s="10">
        <f t="shared" si="194"/>
        <v>0</v>
      </c>
      <c r="AW66" s="30"/>
      <c r="AX66" s="83">
        <f t="shared" si="195"/>
        <v>0</v>
      </c>
      <c r="AY66" s="9"/>
      <c r="AZ66" s="10"/>
      <c r="BA66" s="232"/>
      <c r="BB66" s="10">
        <f t="shared" si="196"/>
        <v>0</v>
      </c>
      <c r="BC66" s="30"/>
      <c r="BD66" s="83">
        <f t="shared" si="197"/>
        <v>0</v>
      </c>
      <c r="BE66" s="9"/>
      <c r="BF66" s="10"/>
      <c r="BG66" s="232"/>
      <c r="BH66" s="10">
        <f t="shared" si="198"/>
        <v>0</v>
      </c>
      <c r="BI66" s="30"/>
      <c r="BJ66" s="83">
        <f t="shared" si="199"/>
        <v>0</v>
      </c>
      <c r="BK66" s="9" cm="1">
        <f t="array" ref="BK66">SUM(_xlfn._xlws.FILTER($C66:$BJ66,$C$8:$BJ$8=BK$8))</f>
        <v>1</v>
      </c>
      <c r="BL66" s="10" cm="1">
        <f t="array" ref="BL66">SUM(_xlfn._xlws.FILTER($C66:$BJ66,$C$8:$BJ$8=BL$8))</f>
        <v>0</v>
      </c>
      <c r="BM66" s="232" cm="1">
        <f t="array" ref="BM66">SUM(_xlfn._xlws.FILTER($C66:$BJ66,$C$8:$BJ$8=BM$8))</f>
        <v>132372</v>
      </c>
      <c r="BN66" s="10">
        <f t="shared" si="200"/>
        <v>132372</v>
      </c>
      <c r="BO66" s="225" cm="1">
        <f t="array" ref="BO66">SUM(_xlfn._xlws.FILTER($C66:$BJ66,$C$8:$BJ$8=BO$8))</f>
        <v>139.35999999999999</v>
      </c>
      <c r="BP66" s="83">
        <f t="shared" si="201"/>
        <v>139.35999999999999</v>
      </c>
    </row>
    <row r="67" spans="1:68" ht="19.5" customHeight="1" outlineLevel="1" x14ac:dyDescent="0.3">
      <c r="A67" s="154"/>
      <c r="B67" s="139" t="str">
        <v>ΒΙΟΜΗΧΑΝΙΚΟΣ</v>
      </c>
      <c r="C67" s="9"/>
      <c r="D67" s="10"/>
      <c r="E67" s="232"/>
      <c r="F67" s="39">
        <f t="shared" si="183"/>
        <v>0</v>
      </c>
      <c r="G67" s="228"/>
      <c r="H67" s="83">
        <f>IFERROR(#REF!/(C67+D67),0)</f>
        <v>0</v>
      </c>
      <c r="I67" s="9"/>
      <c r="J67" s="10"/>
      <c r="K67" s="232"/>
      <c r="L67" s="10">
        <f t="shared" si="184"/>
        <v>0</v>
      </c>
      <c r="M67" s="30"/>
      <c r="N67" s="83">
        <f t="shared" si="185"/>
        <v>0</v>
      </c>
      <c r="O67" s="9">
        <v>4</v>
      </c>
      <c r="P67" s="10" t="s">
        <v>104</v>
      </c>
      <c r="Q67" s="232">
        <v>7363769</v>
      </c>
      <c r="R67" s="213">
        <v>1840942</v>
      </c>
      <c r="S67" s="215">
        <v>9519.57</v>
      </c>
      <c r="T67" s="215">
        <v>2379.89</v>
      </c>
      <c r="U67" s="9"/>
      <c r="V67" s="10"/>
      <c r="W67" s="232"/>
      <c r="X67" s="10">
        <f t="shared" si="186"/>
        <v>0</v>
      </c>
      <c r="Y67" s="30"/>
      <c r="Z67" s="83">
        <f t="shared" si="187"/>
        <v>0</v>
      </c>
      <c r="AA67" s="9"/>
      <c r="AB67" s="10"/>
      <c r="AC67" s="232"/>
      <c r="AD67" s="10">
        <f t="shared" si="188"/>
        <v>0</v>
      </c>
      <c r="AE67" s="30"/>
      <c r="AF67" s="83">
        <f t="shared" si="189"/>
        <v>0</v>
      </c>
      <c r="AG67" s="9"/>
      <c r="AH67" s="10"/>
      <c r="AI67" s="232"/>
      <c r="AJ67" s="10">
        <f t="shared" si="190"/>
        <v>0</v>
      </c>
      <c r="AK67" s="30"/>
      <c r="AL67" s="83">
        <f t="shared" si="191"/>
        <v>0</v>
      </c>
      <c r="AM67" s="9"/>
      <c r="AN67" s="10"/>
      <c r="AO67" s="232"/>
      <c r="AP67" s="10">
        <f t="shared" si="192"/>
        <v>0</v>
      </c>
      <c r="AQ67" s="30"/>
      <c r="AR67" s="83">
        <f t="shared" si="193"/>
        <v>0</v>
      </c>
      <c r="AS67" s="9"/>
      <c r="AT67" s="10"/>
      <c r="AU67" s="232"/>
      <c r="AV67" s="10">
        <f t="shared" si="194"/>
        <v>0</v>
      </c>
      <c r="AW67" s="30"/>
      <c r="AX67" s="83">
        <f t="shared" si="195"/>
        <v>0</v>
      </c>
      <c r="AY67" s="9"/>
      <c r="AZ67" s="10"/>
      <c r="BA67" s="232"/>
      <c r="BB67" s="10">
        <f t="shared" si="196"/>
        <v>0</v>
      </c>
      <c r="BC67" s="30"/>
      <c r="BD67" s="83">
        <f t="shared" si="197"/>
        <v>0</v>
      </c>
      <c r="BE67" s="9"/>
      <c r="BF67" s="10"/>
      <c r="BG67" s="232"/>
      <c r="BH67" s="10">
        <f t="shared" si="198"/>
        <v>0</v>
      </c>
      <c r="BI67" s="30"/>
      <c r="BJ67" s="83">
        <f t="shared" si="199"/>
        <v>0</v>
      </c>
      <c r="BK67" s="9" cm="1">
        <f t="array" ref="BK67">SUM(_xlfn._xlws.FILTER($C67:$BJ67,$C$8:$BJ$8=BK$8))</f>
        <v>4</v>
      </c>
      <c r="BL67" s="10" cm="1">
        <f t="array" ref="BL67">SUM(_xlfn._xlws.FILTER($C67:$BJ67,$C$8:$BJ$8=BL$8))</f>
        <v>0</v>
      </c>
      <c r="BM67" s="232" cm="1">
        <f t="array" ref="BM67">SUM(_xlfn._xlws.FILTER($C67:$BJ67,$C$8:$BJ$8=BM$8))</f>
        <v>7363769</v>
      </c>
      <c r="BN67" s="10">
        <f t="shared" si="200"/>
        <v>1840942.25</v>
      </c>
      <c r="BO67" s="225" cm="1">
        <f t="array" ref="BO67">SUM(_xlfn._xlws.FILTER($C67:$BJ67,$C$8:$BJ$8=BO$8))</f>
        <v>9519.57</v>
      </c>
      <c r="BP67" s="83">
        <f t="shared" si="201"/>
        <v>2379.8924999999999</v>
      </c>
    </row>
    <row r="68" spans="1:68" ht="19.5" customHeight="1" outlineLevel="1" thickBot="1" x14ac:dyDescent="0.35">
      <c r="A68" s="155"/>
      <c r="B68" s="139" t="str">
        <v>ΚΛΙΜΑΤΙΣΜΟΣ / ΣΥΜΠΑΡΑΓΩΓΗ</v>
      </c>
      <c r="C68" s="208"/>
      <c r="D68" s="209"/>
      <c r="E68" s="233"/>
      <c r="F68" s="39">
        <f t="shared" si="183"/>
        <v>0</v>
      </c>
      <c r="G68" s="140"/>
      <c r="H68" s="83">
        <f t="shared" ref="H68" si="202">IFERROR(G68/(C68+D68),0)</f>
        <v>0</v>
      </c>
      <c r="I68" s="208"/>
      <c r="J68" s="209"/>
      <c r="K68" s="233"/>
      <c r="L68" s="10">
        <f>IFERROR(K68/(I68+J68),0)</f>
        <v>0</v>
      </c>
      <c r="M68" s="30"/>
      <c r="N68" s="83">
        <f t="shared" si="185"/>
        <v>0</v>
      </c>
      <c r="O68" s="208" t="s">
        <v>104</v>
      </c>
      <c r="P68" s="209" t="s">
        <v>104</v>
      </c>
      <c r="Q68" s="233" t="s">
        <v>104</v>
      </c>
      <c r="R68" s="212" t="s">
        <v>104</v>
      </c>
      <c r="S68" s="214" t="s">
        <v>104</v>
      </c>
      <c r="T68" s="214" t="s">
        <v>104</v>
      </c>
      <c r="U68" s="208"/>
      <c r="V68" s="209"/>
      <c r="W68" s="233"/>
      <c r="X68" s="10">
        <f>IFERROR(W68/(U68+V68),0)</f>
        <v>0</v>
      </c>
      <c r="Y68" s="30"/>
      <c r="Z68" s="83">
        <f t="shared" si="187"/>
        <v>0</v>
      </c>
      <c r="AA68" s="208"/>
      <c r="AB68" s="209"/>
      <c r="AC68" s="233"/>
      <c r="AD68" s="10">
        <f>IFERROR(AC68/(AA68+AB68),0)</f>
        <v>0</v>
      </c>
      <c r="AE68" s="30"/>
      <c r="AF68" s="83">
        <f t="shared" si="189"/>
        <v>0</v>
      </c>
      <c r="AG68" s="208"/>
      <c r="AH68" s="209"/>
      <c r="AI68" s="233"/>
      <c r="AJ68" s="10">
        <f>IFERROR(AI68/(AG68+AH68),0)</f>
        <v>0</v>
      </c>
      <c r="AK68" s="30"/>
      <c r="AL68" s="83">
        <f t="shared" si="191"/>
        <v>0</v>
      </c>
      <c r="AM68" s="208"/>
      <c r="AN68" s="209"/>
      <c r="AO68" s="233"/>
      <c r="AP68" s="10">
        <f>IFERROR(AO68/(AM68+AN68),0)</f>
        <v>0</v>
      </c>
      <c r="AQ68" s="30"/>
      <c r="AR68" s="83">
        <f t="shared" si="193"/>
        <v>0</v>
      </c>
      <c r="AS68" s="208"/>
      <c r="AT68" s="209"/>
      <c r="AU68" s="233"/>
      <c r="AV68" s="10">
        <f>IFERROR(AU68/(AS68+AT68),0)</f>
        <v>0</v>
      </c>
      <c r="AW68" s="30"/>
      <c r="AX68" s="83">
        <f t="shared" si="195"/>
        <v>0</v>
      </c>
      <c r="AY68" s="208"/>
      <c r="AZ68" s="209"/>
      <c r="BA68" s="233"/>
      <c r="BB68" s="10">
        <f>IFERROR(BA68/(AY68+AZ68),0)</f>
        <v>0</v>
      </c>
      <c r="BC68" s="30"/>
      <c r="BD68" s="83">
        <f t="shared" si="197"/>
        <v>0</v>
      </c>
      <c r="BE68" s="208"/>
      <c r="BF68" s="209"/>
      <c r="BG68" s="233"/>
      <c r="BH68" s="10">
        <f>IFERROR(BG68/(BE68+BF68),0)</f>
        <v>0</v>
      </c>
      <c r="BI68" s="30"/>
      <c r="BJ68" s="83">
        <f t="shared" si="199"/>
        <v>0</v>
      </c>
      <c r="BK68" s="208" cm="1">
        <f t="array" ref="BK68">SUM(_xlfn._xlws.FILTER($C68:$BJ68,$C$8:$BJ$8=BK$8))</f>
        <v>0</v>
      </c>
      <c r="BL68" s="209" cm="1">
        <f t="array" ref="BL68">SUM(_xlfn._xlws.FILTER($C68:$BJ68,$C$8:$BJ$8=BL$8))</f>
        <v>0</v>
      </c>
      <c r="BM68" s="233" cm="1">
        <f t="array" ref="BM68">SUM(_xlfn._xlws.FILTER($C68:$BJ68,$C$8:$BJ$8=BM$8))</f>
        <v>0</v>
      </c>
      <c r="BN68" s="10">
        <f>IFERROR(BM68/(BK68+BL68),0)</f>
        <v>0</v>
      </c>
      <c r="BO68" s="225" cm="1">
        <f t="array" ref="BO68">SUM(_xlfn._xlws.FILTER($C68:$BJ68,$C$8:$BJ$8=BO$8))</f>
        <v>0</v>
      </c>
      <c r="BP68" s="83">
        <f t="shared" si="201"/>
        <v>0</v>
      </c>
    </row>
    <row r="69" spans="1:68" ht="36" outlineLevel="1" x14ac:dyDescent="0.3">
      <c r="A69" s="153">
        <v>11</v>
      </c>
      <c r="B69" s="141" t="s">
        <v>41</v>
      </c>
      <c r="C69" s="73">
        <v>13930</v>
      </c>
      <c r="D69" s="74">
        <v>0</v>
      </c>
      <c r="E69" s="231">
        <f>SUM(E70:E73)</f>
        <v>29466038</v>
      </c>
      <c r="F69" s="121">
        <f>IFERROR(E69/(C69+D69),0)</f>
        <v>2115.2934673366835</v>
      </c>
      <c r="G69" s="82">
        <f>SUM(G70:G74)</f>
        <v>257801.67</v>
      </c>
      <c r="H69" s="37">
        <f>IFERROR(G69/(C69+D69),0)</f>
        <v>18.506939698492463</v>
      </c>
      <c r="I69" s="73">
        <f>SUM(I70:I74)</f>
        <v>8264</v>
      </c>
      <c r="J69" s="74">
        <f>SUM(J70:J74)</f>
        <v>0</v>
      </c>
      <c r="K69" s="231">
        <f>SUM(K70:K73)</f>
        <v>17471237</v>
      </c>
      <c r="L69" s="74">
        <f>IFERROR(K69/(I69+J69),0)</f>
        <v>2114.1380687318488</v>
      </c>
      <c r="M69" s="82">
        <f>SUM(M70:M74)</f>
        <v>207344.27</v>
      </c>
      <c r="N69" s="37">
        <f>IFERROR(M69/(I69+J69),0)</f>
        <v>25.090061713455952</v>
      </c>
      <c r="O69" s="73">
        <f>SUM(O70:O74)</f>
        <v>12919</v>
      </c>
      <c r="P69" s="74">
        <f>SUM(P70:P74)</f>
        <v>0</v>
      </c>
      <c r="Q69" s="231">
        <f>SUM(Q70:Q74)</f>
        <v>39740848</v>
      </c>
      <c r="R69" s="74">
        <f>IFERROR(Q69/(O69+P69),0)</f>
        <v>3076.1551203653535</v>
      </c>
      <c r="S69" s="82">
        <f>SUM(S70:S74)</f>
        <v>422776.79</v>
      </c>
      <c r="T69" s="37">
        <f>IFERROR(S69/(O69+P69),0)</f>
        <v>32.725194674510412</v>
      </c>
      <c r="U69" s="73">
        <f>SUM(U70:U74)</f>
        <v>133</v>
      </c>
      <c r="V69" s="74">
        <f>SUM(V70:V74)</f>
        <v>0</v>
      </c>
      <c r="W69" s="231">
        <f>SUM(W70:W73)</f>
        <v>8484871</v>
      </c>
      <c r="X69" s="74">
        <f>IFERROR(W69/(U69+V69),0)</f>
        <v>63796.022556390977</v>
      </c>
      <c r="Y69" s="81">
        <f>SUM(Y70:Y74)</f>
        <v>25844.660000000003</v>
      </c>
      <c r="Z69" s="37">
        <f>IFERROR(Y69/(U69+V69),0)</f>
        <v>194.32075187969929</v>
      </c>
      <c r="AA69" s="73">
        <f>SUM(AA70:AA74)</f>
        <v>396</v>
      </c>
      <c r="AB69" s="74">
        <f>SUM(AB70:AB74)</f>
        <v>0</v>
      </c>
      <c r="AC69" s="231">
        <f>SUM(AC70:AC73)</f>
        <v>42799683</v>
      </c>
      <c r="AD69" s="74">
        <f>IFERROR(AC69/(AA69+AB69),0)</f>
        <v>108080.00757575757</v>
      </c>
      <c r="AE69" s="81">
        <f>SUM(AE70:AE74)</f>
        <v>101341.97</v>
      </c>
      <c r="AF69" s="37">
        <f>IFERROR(AE69/(AA69+AB69),0)</f>
        <v>255.91406565656567</v>
      </c>
      <c r="AG69" s="73">
        <f>SUM(AG70:AG74)</f>
        <v>109</v>
      </c>
      <c r="AH69" s="74">
        <f>SUM(AH70:AH74)</f>
        <v>0</v>
      </c>
      <c r="AI69" s="231">
        <f>SUM(AI70:AI73)</f>
        <v>40918645</v>
      </c>
      <c r="AJ69" s="74">
        <f>IFERROR(AI69/(AG69+AH69),0)</f>
        <v>375400.41284403671</v>
      </c>
      <c r="AK69" s="82">
        <f>SUM(AK70:AK74)</f>
        <v>84020.83</v>
      </c>
      <c r="AL69" s="37">
        <f>IFERROR(AK69/(AG69+AH69),0)</f>
        <v>770.83330275229355</v>
      </c>
      <c r="AM69" s="73">
        <f>SUM(AM70:AM74)</f>
        <v>0</v>
      </c>
      <c r="AN69" s="74">
        <f>SUM(AN70:AN74)</f>
        <v>0</v>
      </c>
      <c r="AO69" s="231">
        <f>SUM(AO70:AO73)</f>
        <v>0</v>
      </c>
      <c r="AP69" s="74">
        <f>IFERROR(AO69/(AM69+AN69),0)</f>
        <v>0</v>
      </c>
      <c r="AQ69" s="82">
        <f>SUM(AQ70:AQ74)</f>
        <v>0</v>
      </c>
      <c r="AR69" s="37">
        <f>IFERROR(AQ69/(AM69+AN69),0)</f>
        <v>0</v>
      </c>
      <c r="AS69" s="73">
        <f>SUM(AS70:AS74)</f>
        <v>0</v>
      </c>
      <c r="AT69" s="74">
        <f>SUM(AT70:AT74)</f>
        <v>0</v>
      </c>
      <c r="AU69" s="231">
        <f>SUM(AU70:AU73)</f>
        <v>0</v>
      </c>
      <c r="AV69" s="74">
        <f>IFERROR(AU69/(AS69+AT69),0)</f>
        <v>0</v>
      </c>
      <c r="AW69" s="82">
        <f>SUM(AW70:AW74)</f>
        <v>0</v>
      </c>
      <c r="AX69" s="37">
        <f>IFERROR(AW69/(AS69+AT69),0)</f>
        <v>0</v>
      </c>
      <c r="AY69" s="73">
        <f>SUM(AY70:AY74)</f>
        <v>0</v>
      </c>
      <c r="AZ69" s="74">
        <f>SUM(AZ70:AZ74)</f>
        <v>0</v>
      </c>
      <c r="BA69" s="231">
        <f>SUM(BA70:BA73)</f>
        <v>0</v>
      </c>
      <c r="BB69" s="74">
        <f>IFERROR(BA69/(AY69+AZ69),0)</f>
        <v>0</v>
      </c>
      <c r="BC69" s="82">
        <f>SUM(BC70:BC74)</f>
        <v>0</v>
      </c>
      <c r="BD69" s="37">
        <f>IFERROR(BC69/(AY69+AZ69),0)</f>
        <v>0</v>
      </c>
      <c r="BE69" s="73">
        <f>SUM(BE70:BE74)</f>
        <v>0</v>
      </c>
      <c r="BF69" s="74">
        <f>SUM(BF70:BF74)</f>
        <v>0</v>
      </c>
      <c r="BG69" s="231">
        <f>SUM(BG70:BG73)</f>
        <v>0</v>
      </c>
      <c r="BH69" s="74">
        <f>IFERROR(BG69/(BE69+BF69),0)</f>
        <v>0</v>
      </c>
      <c r="BI69" s="82">
        <f>SUM(BI70:BI74)</f>
        <v>0</v>
      </c>
      <c r="BJ69" s="37">
        <f>IFERROR(BI69/(BE69+BF69),0)</f>
        <v>0</v>
      </c>
      <c r="BK69" s="73">
        <f>SUM(BK70:BK74)</f>
        <v>35751</v>
      </c>
      <c r="BL69" s="74">
        <f>SUM(BL70:BL74)</f>
        <v>0</v>
      </c>
      <c r="BM69" s="231">
        <f>SUM(BM70:BM73)</f>
        <v>178819014</v>
      </c>
      <c r="BN69" s="74">
        <f>IFERROR(BM69/(BK69+BL69),0)</f>
        <v>5001.79055131325</v>
      </c>
      <c r="BO69" s="82">
        <f>SUM(BO70:BO74)</f>
        <v>1099130.19</v>
      </c>
      <c r="BP69" s="37">
        <f>IFERROR(BO69/(BK69+BL69),0)</f>
        <v>30.744040446421078</v>
      </c>
    </row>
    <row r="70" spans="1:68" ht="19.5" customHeight="1" outlineLevel="1" x14ac:dyDescent="0.3">
      <c r="A70" s="154"/>
      <c r="B70" s="139" t="str" cm="1">
        <f t="array" ref="B70:B74">$B$10:$B$14</f>
        <v>ΟΙΚΙΑΚΟΣ</v>
      </c>
      <c r="C70" s="9">
        <v>13564</v>
      </c>
      <c r="D70" s="10"/>
      <c r="E70" s="232">
        <v>14310890</v>
      </c>
      <c r="F70" s="39">
        <f>IFERROR(E70/(C70+D70),0)</f>
        <v>1055.0641403715717</v>
      </c>
      <c r="G70" s="30">
        <v>204565.39</v>
      </c>
      <c r="H70" s="83">
        <f>IFERROR(G70/(C70+D70),0)</f>
        <v>15.08149439693306</v>
      </c>
      <c r="I70" s="9">
        <v>7993</v>
      </c>
      <c r="J70" s="10"/>
      <c r="K70" s="232">
        <v>9549595</v>
      </c>
      <c r="L70" s="10">
        <f>IFERROR(K70/(I70+J70),0)</f>
        <v>1194.7447766795947</v>
      </c>
      <c r="M70" s="30">
        <v>165154.37</v>
      </c>
      <c r="N70" s="83">
        <f>IFERROR(M70/(I70+J70),0)</f>
        <v>20.662375828850244</v>
      </c>
      <c r="O70" s="9">
        <v>12422</v>
      </c>
      <c r="P70" s="10" t="s">
        <v>104</v>
      </c>
      <c r="Q70" s="232">
        <v>17635350</v>
      </c>
      <c r="R70" s="216">
        <v>1420</v>
      </c>
      <c r="S70" s="217">
        <v>306795.40000000002</v>
      </c>
      <c r="T70" s="211">
        <v>24.7</v>
      </c>
      <c r="U70" s="9">
        <v>123</v>
      </c>
      <c r="V70" s="10"/>
      <c r="W70" s="232">
        <v>115485</v>
      </c>
      <c r="X70" s="10">
        <f>IFERROR(W70/(U70+V70),0)</f>
        <v>938.90243902439022</v>
      </c>
      <c r="Y70" s="30">
        <v>2697.86</v>
      </c>
      <c r="Z70" s="83">
        <f>IFERROR(Y70/(U70+V70),0)</f>
        <v>21.933821138211382</v>
      </c>
      <c r="AA70" s="9">
        <v>371</v>
      </c>
      <c r="AB70" s="10"/>
      <c r="AC70" s="232">
        <v>406363</v>
      </c>
      <c r="AD70" s="10">
        <f>IFERROR(AC70/(AA70+AB70),0)</f>
        <v>1095.3180592991914</v>
      </c>
      <c r="AE70" s="30">
        <v>9960.51</v>
      </c>
      <c r="AF70" s="83">
        <f>IFERROR(AE70/(AA70+AB70),0)</f>
        <v>26.847735849056605</v>
      </c>
      <c r="AG70" s="9">
        <v>100</v>
      </c>
      <c r="AH70" s="10"/>
      <c r="AI70" s="232">
        <v>103517</v>
      </c>
      <c r="AJ70" s="10">
        <f>IFERROR(AI70/(AG70+AH70),0)</f>
        <v>1035.17</v>
      </c>
      <c r="AK70" s="30">
        <v>2752.22</v>
      </c>
      <c r="AL70" s="83">
        <f>IFERROR(AK70/(AG70+AH70),0)</f>
        <v>27.522199999999998</v>
      </c>
      <c r="AM70" s="9"/>
      <c r="AN70" s="10"/>
      <c r="AO70" s="232"/>
      <c r="AP70" s="10">
        <f>IFERROR(AO70/(AM70+AN70),0)</f>
        <v>0</v>
      </c>
      <c r="AQ70" s="30"/>
      <c r="AR70" s="83">
        <f>IFERROR(AQ70/(AM70+AN70),0)</f>
        <v>0</v>
      </c>
      <c r="AS70" s="9"/>
      <c r="AT70" s="10"/>
      <c r="AU70" s="232"/>
      <c r="AV70" s="10">
        <f>IFERROR(AU70/(AS70+AT70),0)</f>
        <v>0</v>
      </c>
      <c r="AW70" s="30"/>
      <c r="AX70" s="83">
        <f>IFERROR(AW70/(AS70+AT70),0)</f>
        <v>0</v>
      </c>
      <c r="AY70" s="9"/>
      <c r="AZ70" s="10"/>
      <c r="BA70" s="232"/>
      <c r="BB70" s="10">
        <f>IFERROR(BA70/(AY70+AZ70),0)</f>
        <v>0</v>
      </c>
      <c r="BC70" s="30"/>
      <c r="BD70" s="83">
        <f>IFERROR(BC70/(AY70+AZ70),0)</f>
        <v>0</v>
      </c>
      <c r="BE70" s="9"/>
      <c r="BF70" s="10"/>
      <c r="BG70" s="232"/>
      <c r="BH70" s="10">
        <f>IFERROR(BG70/(BE70+BF70),0)</f>
        <v>0</v>
      </c>
      <c r="BI70" s="30"/>
      <c r="BJ70" s="83">
        <f>IFERROR(BI70/(BE70+BF70),0)</f>
        <v>0</v>
      </c>
      <c r="BK70" s="9" cm="1">
        <f t="array" ref="BK70">SUM(_xlfn._xlws.FILTER($C70:$BJ70,$C$8:$BJ$8=BK$8))</f>
        <v>34573</v>
      </c>
      <c r="BL70" s="10" cm="1">
        <f t="array" ref="BL70">SUM(_xlfn._xlws.FILTER($C70:$BJ70,$C$8:$BJ$8=BL$8))</f>
        <v>0</v>
      </c>
      <c r="BM70" s="232" cm="1">
        <f t="array" ref="BM70">SUM(_xlfn._xlws.FILTER($C70:$BJ70,$C$8:$BJ$8=BM$8))</f>
        <v>42121200</v>
      </c>
      <c r="BN70" s="10">
        <f>IFERROR(BM70/(BK70+BL70),0)</f>
        <v>1218.326439707286</v>
      </c>
      <c r="BO70" s="225" cm="1">
        <f t="array" ref="BO70">SUM(_xlfn._xlws.FILTER($C70:$BJ70,$C$8:$BJ$8=BO$8))</f>
        <v>691925.75</v>
      </c>
      <c r="BP70" s="83">
        <f>IFERROR(BO70/(BK70+BL70),0)</f>
        <v>20.013471495097331</v>
      </c>
    </row>
    <row r="71" spans="1:68" ht="19.5" customHeight="1" outlineLevel="1" x14ac:dyDescent="0.3">
      <c r="A71" s="154"/>
      <c r="B71" s="139" t="str">
        <v>ΕΜΠΟΡΙΚΟΣ</v>
      </c>
      <c r="C71" s="9">
        <v>359</v>
      </c>
      <c r="D71" s="10"/>
      <c r="E71" s="232">
        <v>3276448</v>
      </c>
      <c r="F71" s="39">
        <f t="shared" ref="F71:F74" si="203">IFERROR(E71/(C71+D71),0)</f>
        <v>9126.5961002785516</v>
      </c>
      <c r="G71" s="30">
        <v>43835.65</v>
      </c>
      <c r="H71" s="83">
        <f t="shared" ref="H71:H74" si="204">IFERROR(G71/(C71+D71),0)</f>
        <v>122.10487465181059</v>
      </c>
      <c r="I71" s="9">
        <v>264</v>
      </c>
      <c r="J71" s="10"/>
      <c r="K71" s="232">
        <v>2118491</v>
      </c>
      <c r="L71" s="10">
        <f t="shared" ref="L71:L73" si="205">IFERROR(K71/(I71+J71),0)</f>
        <v>8024.587121212121</v>
      </c>
      <c r="M71" s="30">
        <v>34210.720000000001</v>
      </c>
      <c r="N71" s="83">
        <f t="shared" ref="N71:N74" si="206">IFERROR(M71/(I71+J71),0)</f>
        <v>129.58606060606061</v>
      </c>
      <c r="O71" s="9">
        <v>489</v>
      </c>
      <c r="P71" s="10" t="s">
        <v>104</v>
      </c>
      <c r="Q71" s="232">
        <v>5944957</v>
      </c>
      <c r="R71" s="213">
        <v>12157</v>
      </c>
      <c r="S71" s="215">
        <v>97633.79</v>
      </c>
      <c r="T71" s="214">
        <v>199.66</v>
      </c>
      <c r="U71" s="9">
        <v>2</v>
      </c>
      <c r="V71" s="10"/>
      <c r="W71" s="232">
        <v>16220</v>
      </c>
      <c r="X71" s="10">
        <f t="shared" ref="X71:X72" si="207">IFERROR(W71/(U71+V71),0)</f>
        <v>8110</v>
      </c>
      <c r="Y71" s="30">
        <v>278.22000000000003</v>
      </c>
      <c r="Z71" s="83">
        <f t="shared" ref="Z71:Z74" si="208">IFERROR(Y71/(U71+V71),0)</f>
        <v>139.11000000000001</v>
      </c>
      <c r="AA71" s="9">
        <v>9</v>
      </c>
      <c r="AB71" s="10"/>
      <c r="AC71" s="232">
        <v>35593</v>
      </c>
      <c r="AD71" s="10">
        <f t="shared" ref="AD71:AD73" si="209">IFERROR(AC71/(AA71+AB71),0)</f>
        <v>3954.7777777777778</v>
      </c>
      <c r="AE71" s="30">
        <v>627.57000000000005</v>
      </c>
      <c r="AF71" s="83">
        <f t="shared" ref="AF71:AF74" si="210">IFERROR(AE71/(AA71+AB71),0)</f>
        <v>69.73</v>
      </c>
      <c r="AG71" s="9">
        <v>2</v>
      </c>
      <c r="AH71" s="10"/>
      <c r="AI71" s="232">
        <v>3430</v>
      </c>
      <c r="AJ71" s="10">
        <f t="shared" ref="AJ71:AJ73" si="211">IFERROR(AI71/(AG71+AH71),0)</f>
        <v>1715</v>
      </c>
      <c r="AK71" s="30">
        <v>57.28</v>
      </c>
      <c r="AL71" s="83">
        <f t="shared" ref="AL71:AL74" si="212">IFERROR(AK71/(AG71+AH71),0)</f>
        <v>28.64</v>
      </c>
      <c r="AM71" s="9"/>
      <c r="AN71" s="10"/>
      <c r="AO71" s="232"/>
      <c r="AP71" s="10">
        <f t="shared" ref="AP71:AP73" si="213">IFERROR(AO71/(AM71+AN71),0)</f>
        <v>0</v>
      </c>
      <c r="AQ71" s="30"/>
      <c r="AR71" s="83">
        <f t="shared" ref="AR71:AR74" si="214">IFERROR(AQ71/(AM71+AN71),0)</f>
        <v>0</v>
      </c>
      <c r="AS71" s="9"/>
      <c r="AT71" s="10"/>
      <c r="AU71" s="232"/>
      <c r="AV71" s="10">
        <f t="shared" ref="AV71:AV73" si="215">IFERROR(AU71/(AS71+AT71),0)</f>
        <v>0</v>
      </c>
      <c r="AW71" s="30"/>
      <c r="AX71" s="83">
        <f t="shared" ref="AX71:AX74" si="216">IFERROR(AW71/(AS71+AT71),0)</f>
        <v>0</v>
      </c>
      <c r="AY71" s="9"/>
      <c r="AZ71" s="10"/>
      <c r="BA71" s="232"/>
      <c r="BB71" s="10">
        <f t="shared" ref="BB71:BB73" si="217">IFERROR(BA71/(AY71+AZ71),0)</f>
        <v>0</v>
      </c>
      <c r="BC71" s="30"/>
      <c r="BD71" s="83">
        <f t="shared" ref="BD71:BD74" si="218">IFERROR(BC71/(AY71+AZ71),0)</f>
        <v>0</v>
      </c>
      <c r="BE71" s="9"/>
      <c r="BF71" s="10"/>
      <c r="BG71" s="232"/>
      <c r="BH71" s="10">
        <f t="shared" ref="BH71:BH73" si="219">IFERROR(BG71/(BE71+BF71),0)</f>
        <v>0</v>
      </c>
      <c r="BI71" s="30"/>
      <c r="BJ71" s="83">
        <f t="shared" ref="BJ71:BJ74" si="220">IFERROR(BI71/(BE71+BF71),0)</f>
        <v>0</v>
      </c>
      <c r="BK71" s="9" cm="1">
        <f t="array" ref="BK71">SUM(_xlfn._xlws.FILTER($C71:$BJ71,$C$8:$BJ$8=BK$8))</f>
        <v>1125</v>
      </c>
      <c r="BL71" s="10" cm="1">
        <f t="array" ref="BL71">SUM(_xlfn._xlws.FILTER($C71:$BJ71,$C$8:$BJ$8=BL$8))</f>
        <v>0</v>
      </c>
      <c r="BM71" s="232" cm="1">
        <f t="array" ref="BM71">SUM(_xlfn._xlws.FILTER($C71:$BJ71,$C$8:$BJ$8=BM$8))</f>
        <v>11395139</v>
      </c>
      <c r="BN71" s="10">
        <f t="shared" ref="BN71:BN73" si="221">IFERROR(BM71/(BK71+BL71),0)</f>
        <v>10129.012444444445</v>
      </c>
      <c r="BO71" s="225" cm="1">
        <f t="array" ref="BO71">SUM(_xlfn._xlws.FILTER($C71:$BJ71,$C$8:$BJ$8=BO$8))</f>
        <v>176643.22999999998</v>
      </c>
      <c r="BP71" s="83">
        <f t="shared" ref="BP71:BP74" si="222">IFERROR(BO71/(BK71+BL71),0)</f>
        <v>157.01620444444444</v>
      </c>
    </row>
    <row r="72" spans="1:68" ht="19.5" customHeight="1" outlineLevel="1" x14ac:dyDescent="0.3">
      <c r="A72" s="154"/>
      <c r="B72" s="139" t="str">
        <v>CNG</v>
      </c>
      <c r="C72" s="9"/>
      <c r="D72" s="10"/>
      <c r="E72" s="232"/>
      <c r="F72" s="39">
        <f t="shared" si="203"/>
        <v>0</v>
      </c>
      <c r="G72" s="30"/>
      <c r="H72" s="83">
        <f t="shared" si="204"/>
        <v>0</v>
      </c>
      <c r="I72" s="9"/>
      <c r="J72" s="10"/>
      <c r="K72" s="232"/>
      <c r="L72" s="10">
        <f t="shared" si="205"/>
        <v>0</v>
      </c>
      <c r="M72" s="30"/>
      <c r="N72" s="83">
        <f t="shared" si="206"/>
        <v>0</v>
      </c>
      <c r="O72" s="9" t="s">
        <v>104</v>
      </c>
      <c r="P72" s="10" t="s">
        <v>104</v>
      </c>
      <c r="Q72" s="232" t="s">
        <v>104</v>
      </c>
      <c r="R72" s="212" t="s">
        <v>104</v>
      </c>
      <c r="S72" s="214" t="s">
        <v>104</v>
      </c>
      <c r="T72" s="214" t="s">
        <v>104</v>
      </c>
      <c r="U72" s="9"/>
      <c r="V72" s="10"/>
      <c r="W72" s="232"/>
      <c r="X72" s="10">
        <f t="shared" si="207"/>
        <v>0</v>
      </c>
      <c r="Y72" s="30"/>
      <c r="Z72" s="83">
        <f t="shared" si="208"/>
        <v>0</v>
      </c>
      <c r="AA72" s="9"/>
      <c r="AB72" s="10"/>
      <c r="AC72" s="232"/>
      <c r="AD72" s="10">
        <f t="shared" si="209"/>
        <v>0</v>
      </c>
      <c r="AE72" s="30"/>
      <c r="AF72" s="83">
        <f t="shared" si="210"/>
        <v>0</v>
      </c>
      <c r="AG72" s="9"/>
      <c r="AH72" s="10"/>
      <c r="AI72" s="232"/>
      <c r="AJ72" s="10">
        <f t="shared" si="211"/>
        <v>0</v>
      </c>
      <c r="AK72" s="30"/>
      <c r="AL72" s="83">
        <f t="shared" si="212"/>
        <v>0</v>
      </c>
      <c r="AM72" s="9"/>
      <c r="AN72" s="10"/>
      <c r="AO72" s="232"/>
      <c r="AP72" s="10">
        <f t="shared" si="213"/>
        <v>0</v>
      </c>
      <c r="AQ72" s="30"/>
      <c r="AR72" s="83">
        <f t="shared" si="214"/>
        <v>0</v>
      </c>
      <c r="AS72" s="9"/>
      <c r="AT72" s="10"/>
      <c r="AU72" s="232"/>
      <c r="AV72" s="10">
        <f t="shared" si="215"/>
        <v>0</v>
      </c>
      <c r="AW72" s="30"/>
      <c r="AX72" s="83">
        <f t="shared" si="216"/>
        <v>0</v>
      </c>
      <c r="AY72" s="9"/>
      <c r="AZ72" s="10"/>
      <c r="BA72" s="232"/>
      <c r="BB72" s="10">
        <f t="shared" si="217"/>
        <v>0</v>
      </c>
      <c r="BC72" s="30"/>
      <c r="BD72" s="83">
        <f t="shared" si="218"/>
        <v>0</v>
      </c>
      <c r="BE72" s="9"/>
      <c r="BF72" s="10"/>
      <c r="BG72" s="232"/>
      <c r="BH72" s="10">
        <f t="shared" si="219"/>
        <v>0</v>
      </c>
      <c r="BI72" s="30"/>
      <c r="BJ72" s="83">
        <f t="shared" si="220"/>
        <v>0</v>
      </c>
      <c r="BK72" s="9" cm="1">
        <f t="array" ref="BK72">SUM(_xlfn._xlws.FILTER($C72:$BJ72,$C$8:$BJ$8=BK$8))</f>
        <v>0</v>
      </c>
      <c r="BL72" s="10" cm="1">
        <f t="array" ref="BL72">SUM(_xlfn._xlws.FILTER($C72:$BJ72,$C$8:$BJ$8=BL$8))</f>
        <v>0</v>
      </c>
      <c r="BM72" s="232" cm="1">
        <f t="array" ref="BM72">SUM(_xlfn._xlws.FILTER($C72:$BJ72,$C$8:$BJ$8=BM$8))</f>
        <v>0</v>
      </c>
      <c r="BN72" s="10">
        <f t="shared" si="221"/>
        <v>0</v>
      </c>
      <c r="BO72" s="225" cm="1">
        <f t="array" ref="BO72">SUM(_xlfn._xlws.FILTER($C72:$BJ72,$C$8:$BJ$8=BO$8))</f>
        <v>0</v>
      </c>
      <c r="BP72" s="83">
        <f t="shared" si="222"/>
        <v>0</v>
      </c>
    </row>
    <row r="73" spans="1:68" ht="19.5" customHeight="1" outlineLevel="1" x14ac:dyDescent="0.3">
      <c r="A73" s="154"/>
      <c r="B73" s="139" t="str">
        <v>ΒΙΟΜΗΧΑΝΙΚΟΣ</v>
      </c>
      <c r="C73" s="9">
        <v>7</v>
      </c>
      <c r="D73" s="10"/>
      <c r="E73" s="232">
        <v>11878700</v>
      </c>
      <c r="F73" s="39">
        <f t="shared" si="203"/>
        <v>1696957.142857143</v>
      </c>
      <c r="G73" s="30">
        <v>9400.630000000001</v>
      </c>
      <c r="H73" s="83">
        <f t="shared" si="204"/>
        <v>1342.947142857143</v>
      </c>
      <c r="I73" s="9">
        <v>7</v>
      </c>
      <c r="J73" s="10"/>
      <c r="K73" s="232">
        <v>5803151</v>
      </c>
      <c r="L73" s="10">
        <f t="shared" si="205"/>
        <v>829021.57142857148</v>
      </c>
      <c r="M73" s="30">
        <v>7979.18</v>
      </c>
      <c r="N73" s="83">
        <f t="shared" si="206"/>
        <v>1139.8828571428571</v>
      </c>
      <c r="O73" s="9">
        <v>5</v>
      </c>
      <c r="P73" s="10" t="s">
        <v>104</v>
      </c>
      <c r="Q73" s="232">
        <v>16098233</v>
      </c>
      <c r="R73" s="213">
        <v>3219647</v>
      </c>
      <c r="S73" s="215">
        <v>18021.38</v>
      </c>
      <c r="T73" s="215">
        <v>3604.28</v>
      </c>
      <c r="U73" s="9">
        <v>8</v>
      </c>
      <c r="V73" s="10"/>
      <c r="W73" s="232">
        <v>8353166</v>
      </c>
      <c r="X73" s="10">
        <f>IFERROR(#REF!/(W73+V73),0)</f>
        <v>0</v>
      </c>
      <c r="Y73" s="30">
        <v>22868.58</v>
      </c>
      <c r="Z73" s="83">
        <f t="shared" si="208"/>
        <v>2858.5725000000002</v>
      </c>
      <c r="AA73" s="9">
        <v>16</v>
      </c>
      <c r="AB73" s="10"/>
      <c r="AC73" s="232">
        <v>42357727</v>
      </c>
      <c r="AD73" s="10">
        <f t="shared" si="209"/>
        <v>2647357.9375</v>
      </c>
      <c r="AE73" s="30">
        <v>90753.89</v>
      </c>
      <c r="AF73" s="83">
        <f t="shared" si="210"/>
        <v>5672.118125</v>
      </c>
      <c r="AG73" s="9">
        <v>7</v>
      </c>
      <c r="AH73" s="10"/>
      <c r="AI73" s="232">
        <v>40811698</v>
      </c>
      <c r="AJ73" s="10">
        <f t="shared" si="211"/>
        <v>5830242.5714285718</v>
      </c>
      <c r="AK73" s="30">
        <v>81211.33</v>
      </c>
      <c r="AL73" s="83">
        <f t="shared" si="212"/>
        <v>11601.618571428571</v>
      </c>
      <c r="AM73" s="9"/>
      <c r="AN73" s="10"/>
      <c r="AO73" s="232"/>
      <c r="AP73" s="10">
        <f t="shared" si="213"/>
        <v>0</v>
      </c>
      <c r="AQ73" s="30"/>
      <c r="AR73" s="83">
        <f t="shared" si="214"/>
        <v>0</v>
      </c>
      <c r="AS73" s="9"/>
      <c r="AT73" s="10"/>
      <c r="AU73" s="232"/>
      <c r="AV73" s="10">
        <f t="shared" si="215"/>
        <v>0</v>
      </c>
      <c r="AW73" s="30"/>
      <c r="AX73" s="83">
        <f t="shared" si="216"/>
        <v>0</v>
      </c>
      <c r="AY73" s="9"/>
      <c r="AZ73" s="10"/>
      <c r="BA73" s="232"/>
      <c r="BB73" s="10">
        <f t="shared" si="217"/>
        <v>0</v>
      </c>
      <c r="BC73" s="30"/>
      <c r="BD73" s="83">
        <f t="shared" si="218"/>
        <v>0</v>
      </c>
      <c r="BE73" s="9"/>
      <c r="BF73" s="10"/>
      <c r="BG73" s="232"/>
      <c r="BH73" s="10">
        <f t="shared" si="219"/>
        <v>0</v>
      </c>
      <c r="BI73" s="30"/>
      <c r="BJ73" s="83">
        <f t="shared" si="220"/>
        <v>0</v>
      </c>
      <c r="BK73" s="9" cm="1">
        <f t="array" ref="BK73">SUM(_xlfn._xlws.FILTER($C73:$BJ73,$C$8:$BJ$8=BK$8))</f>
        <v>50</v>
      </c>
      <c r="BL73" s="10" cm="1">
        <f t="array" ref="BL73">SUM(_xlfn._xlws.FILTER($C73:$BJ73,$C$8:$BJ$8=BL$8))</f>
        <v>0</v>
      </c>
      <c r="BM73" s="232" cm="1">
        <f t="array" ref="BM73">SUM(_xlfn._xlws.FILTER($C73:$BJ73,$C$8:$BJ$8=BM$8))</f>
        <v>125302675</v>
      </c>
      <c r="BN73" s="10">
        <f t="shared" si="221"/>
        <v>2506053.5</v>
      </c>
      <c r="BO73" s="225" cm="1">
        <f t="array" ref="BO73">SUM(_xlfn._xlws.FILTER($C73:$BJ73,$C$8:$BJ$8=BO$8))</f>
        <v>230234.99</v>
      </c>
      <c r="BP73" s="83">
        <f t="shared" si="222"/>
        <v>4604.6997999999994</v>
      </c>
    </row>
    <row r="74" spans="1:68" ht="19.5" customHeight="1" outlineLevel="1" thickBot="1" x14ac:dyDescent="0.35">
      <c r="A74" s="155"/>
      <c r="B74" s="139" t="str">
        <v>ΚΛΙΜΑΤΙΣΜΟΣ / ΣΥΜΠΑΡΑΓΩΓΗ</v>
      </c>
      <c r="C74" s="208"/>
      <c r="D74" s="209"/>
      <c r="E74" s="233"/>
      <c r="F74" s="39">
        <f t="shared" si="203"/>
        <v>0</v>
      </c>
      <c r="G74" s="140"/>
      <c r="H74" s="83">
        <f t="shared" si="204"/>
        <v>0</v>
      </c>
      <c r="I74" s="208"/>
      <c r="J74" s="209"/>
      <c r="K74" s="233"/>
      <c r="L74" s="10">
        <f>IFERROR(K74/(I74+J74),0)</f>
        <v>0</v>
      </c>
      <c r="M74" s="30"/>
      <c r="N74" s="83">
        <f t="shared" si="206"/>
        <v>0</v>
      </c>
      <c r="O74" s="208">
        <v>3</v>
      </c>
      <c r="P74" s="209" t="s">
        <v>104</v>
      </c>
      <c r="Q74" s="233">
        <v>62308</v>
      </c>
      <c r="R74" s="213">
        <v>20769</v>
      </c>
      <c r="S74" s="214">
        <v>326.22000000000003</v>
      </c>
      <c r="T74" s="214">
        <v>108.74</v>
      </c>
      <c r="U74" s="208"/>
      <c r="V74" s="209"/>
      <c r="W74" s="233"/>
      <c r="X74" s="10">
        <f>IFERROR(W74/(U74+V74),0)</f>
        <v>0</v>
      </c>
      <c r="Y74" s="30"/>
      <c r="Z74" s="83">
        <f t="shared" si="208"/>
        <v>0</v>
      </c>
      <c r="AA74" s="208"/>
      <c r="AB74" s="209"/>
      <c r="AC74" s="233"/>
      <c r="AD74" s="10">
        <f>IFERROR(AC74/(AA74+AB74),0)</f>
        <v>0</v>
      </c>
      <c r="AE74" s="30"/>
      <c r="AF74" s="83">
        <f t="shared" si="210"/>
        <v>0</v>
      </c>
      <c r="AG74" s="208"/>
      <c r="AH74" s="209"/>
      <c r="AI74" s="233"/>
      <c r="AJ74" s="10">
        <f>IFERROR(AI74/(AG74+AH74),0)</f>
        <v>0</v>
      </c>
      <c r="AK74" s="30"/>
      <c r="AL74" s="83">
        <f t="shared" si="212"/>
        <v>0</v>
      </c>
      <c r="AM74" s="208"/>
      <c r="AN74" s="209"/>
      <c r="AO74" s="233"/>
      <c r="AP74" s="10">
        <f>IFERROR(AO74/(AM74+AN74),0)</f>
        <v>0</v>
      </c>
      <c r="AQ74" s="30"/>
      <c r="AR74" s="83">
        <f t="shared" si="214"/>
        <v>0</v>
      </c>
      <c r="AS74" s="208"/>
      <c r="AT74" s="209"/>
      <c r="AU74" s="233"/>
      <c r="AV74" s="10">
        <f>IFERROR(AU74/(AS74+AT74),0)</f>
        <v>0</v>
      </c>
      <c r="AW74" s="30"/>
      <c r="AX74" s="83">
        <f t="shared" si="216"/>
        <v>0</v>
      </c>
      <c r="AY74" s="208"/>
      <c r="AZ74" s="209"/>
      <c r="BA74" s="233"/>
      <c r="BB74" s="10">
        <f>IFERROR(BA74/(AY74+AZ74),0)</f>
        <v>0</v>
      </c>
      <c r="BC74" s="30"/>
      <c r="BD74" s="83">
        <f t="shared" si="218"/>
        <v>0</v>
      </c>
      <c r="BE74" s="208"/>
      <c r="BF74" s="209"/>
      <c r="BG74" s="233"/>
      <c r="BH74" s="10">
        <f>IFERROR(BG74/(BE74+BF74),0)</f>
        <v>0</v>
      </c>
      <c r="BI74" s="30"/>
      <c r="BJ74" s="83">
        <f t="shared" si="220"/>
        <v>0</v>
      </c>
      <c r="BK74" s="208" cm="1">
        <f t="array" ref="BK74">SUM(_xlfn._xlws.FILTER($C74:$BJ74,$C$8:$BJ$8=BK$8))</f>
        <v>3</v>
      </c>
      <c r="BL74" s="209" cm="1">
        <f t="array" ref="BL74">SUM(_xlfn._xlws.FILTER($C74:$BJ74,$C$8:$BJ$8=BL$8))</f>
        <v>0</v>
      </c>
      <c r="BM74" s="233" cm="1">
        <f t="array" ref="BM74">SUM(_xlfn._xlws.FILTER($C74:$BJ74,$C$8:$BJ$8=BM$8))</f>
        <v>62308</v>
      </c>
      <c r="BN74" s="10">
        <f>IFERROR(BM74/(BK74+BL74),0)</f>
        <v>20769.333333333332</v>
      </c>
      <c r="BO74" s="225" cm="1">
        <f t="array" ref="BO74">SUM(_xlfn._xlws.FILTER($C74:$BJ74,$C$8:$BJ$8=BO$8))</f>
        <v>326.22000000000003</v>
      </c>
      <c r="BP74" s="83">
        <f t="shared" si="222"/>
        <v>108.74000000000001</v>
      </c>
    </row>
    <row r="75" spans="1:68" ht="18" outlineLevel="1" x14ac:dyDescent="0.3">
      <c r="A75" s="153">
        <v>12</v>
      </c>
      <c r="B75" s="141" t="s">
        <v>42</v>
      </c>
      <c r="C75" s="73">
        <v>1</v>
      </c>
      <c r="D75" s="74">
        <v>0</v>
      </c>
      <c r="E75" s="231">
        <f>SUM(E76:E79)</f>
        <v>10162977</v>
      </c>
      <c r="F75" s="121">
        <f>IFERROR(E75/(C75+D75),0)</f>
        <v>10162977</v>
      </c>
      <c r="G75" s="82">
        <f>SUM(G76:G80)</f>
        <v>8913.18</v>
      </c>
      <c r="H75" s="37">
        <f>IFERROR(G75/(C75+D75),0)</f>
        <v>8913.18</v>
      </c>
      <c r="I75" s="73">
        <f>SUM(I76:I80)</f>
        <v>0</v>
      </c>
      <c r="J75" s="74">
        <f>SUM(J76:J80)</f>
        <v>0</v>
      </c>
      <c r="K75" s="231">
        <f>SUM(K76:K79)</f>
        <v>0</v>
      </c>
      <c r="L75" s="74">
        <f>IFERROR(K75/(I75+J75),0)</f>
        <v>0</v>
      </c>
      <c r="M75" s="82">
        <f>SUM(M76:M80)</f>
        <v>0</v>
      </c>
      <c r="N75" s="37">
        <f>IFERROR(M75/(I75+J75),0)</f>
        <v>0</v>
      </c>
      <c r="O75" s="73">
        <f>SUM(O76:O80)</f>
        <v>0</v>
      </c>
      <c r="P75" s="74">
        <f>SUM(P76:P80)</f>
        <v>0</v>
      </c>
      <c r="Q75" s="231">
        <f>SUM(Q76:Q80)</f>
        <v>0</v>
      </c>
      <c r="R75" s="74">
        <f>IFERROR(Q75/(O75+P75),0)</f>
        <v>0</v>
      </c>
      <c r="S75" s="82">
        <f>SUM(S76:S80)</f>
        <v>0</v>
      </c>
      <c r="T75" s="37">
        <f>IFERROR(S75/(O75+P75),0)</f>
        <v>0</v>
      </c>
      <c r="U75" s="73">
        <f>SUM(U76:U80)</f>
        <v>0</v>
      </c>
      <c r="V75" s="74">
        <f>SUM(V76:V80)</f>
        <v>0</v>
      </c>
      <c r="W75" s="231">
        <f>SUM(W76:W79)</f>
        <v>0</v>
      </c>
      <c r="X75" s="74">
        <f>IFERROR(W75/(U75+V75),0)</f>
        <v>0</v>
      </c>
      <c r="Y75" s="81">
        <f>SUM(Y76:Y80)</f>
        <v>0</v>
      </c>
      <c r="Z75" s="37">
        <f>IFERROR(Y75/(U75+V75),0)</f>
        <v>0</v>
      </c>
      <c r="AA75" s="73">
        <f>SUM(AA76:AA80)</f>
        <v>0</v>
      </c>
      <c r="AB75" s="74">
        <f>SUM(AB76:AB80)</f>
        <v>0</v>
      </c>
      <c r="AC75" s="231">
        <f>SUM(AC76:AC79)</f>
        <v>0</v>
      </c>
      <c r="AD75" s="74">
        <f>IFERROR(AC75/(AA75+AB75),0)</f>
        <v>0</v>
      </c>
      <c r="AE75" s="81">
        <f>SUM(AE76:AE80)</f>
        <v>0</v>
      </c>
      <c r="AF75" s="37">
        <f>IFERROR(AE75/(AA75+AB75),0)</f>
        <v>0</v>
      </c>
      <c r="AG75" s="73">
        <f>SUM(AG76:AG80)</f>
        <v>0</v>
      </c>
      <c r="AH75" s="74">
        <f>SUM(AH76:AH80)</f>
        <v>0</v>
      </c>
      <c r="AI75" s="231">
        <f>SUM(AI76:AI79)</f>
        <v>0</v>
      </c>
      <c r="AJ75" s="74">
        <f>IFERROR(AI75/(AG75+AH75),0)</f>
        <v>0</v>
      </c>
      <c r="AK75" s="82">
        <f>SUM(AK76:AK80)</f>
        <v>0</v>
      </c>
      <c r="AL75" s="37">
        <f>IFERROR(AK75/(AG75+AH75),0)</f>
        <v>0</v>
      </c>
      <c r="AM75" s="73">
        <f>SUM(AM76:AM80)</f>
        <v>0</v>
      </c>
      <c r="AN75" s="74">
        <f>SUM(AN76:AN80)</f>
        <v>0</v>
      </c>
      <c r="AO75" s="231">
        <f>SUM(AO76:AO79)</f>
        <v>0</v>
      </c>
      <c r="AP75" s="74">
        <f>IFERROR(AO75/(AM75+AN75),0)</f>
        <v>0</v>
      </c>
      <c r="AQ75" s="82">
        <f>SUM(AQ76:AQ80)</f>
        <v>0</v>
      </c>
      <c r="AR75" s="37">
        <f>IFERROR(AQ75/(AM75+AN75),0)</f>
        <v>0</v>
      </c>
      <c r="AS75" s="73">
        <f>SUM(AS76:AS80)</f>
        <v>0</v>
      </c>
      <c r="AT75" s="74">
        <f>SUM(AT76:AT80)</f>
        <v>0</v>
      </c>
      <c r="AU75" s="231">
        <f>SUM(AU76:AU79)</f>
        <v>0</v>
      </c>
      <c r="AV75" s="74">
        <f>IFERROR(AU75/(AS75+AT75),0)</f>
        <v>0</v>
      </c>
      <c r="AW75" s="82">
        <f>SUM(AW76:AW80)</f>
        <v>0</v>
      </c>
      <c r="AX75" s="37">
        <f>IFERROR(AW75/(AS75+AT75),0)</f>
        <v>0</v>
      </c>
      <c r="AY75" s="73">
        <f>SUM(AY76:AY80)</f>
        <v>0</v>
      </c>
      <c r="AZ75" s="74">
        <f>SUM(AZ76:AZ80)</f>
        <v>0</v>
      </c>
      <c r="BA75" s="231">
        <f>SUM(BA76:BA79)</f>
        <v>0</v>
      </c>
      <c r="BB75" s="74">
        <f>IFERROR(BA75/(AY75+AZ75),0)</f>
        <v>0</v>
      </c>
      <c r="BC75" s="82">
        <f>SUM(BC76:BC80)</f>
        <v>0</v>
      </c>
      <c r="BD75" s="37">
        <f>IFERROR(BC75/(AY75+AZ75),0)</f>
        <v>0</v>
      </c>
      <c r="BE75" s="73">
        <f>SUM(BE76:BE80)</f>
        <v>0</v>
      </c>
      <c r="BF75" s="74">
        <f>SUM(BF76:BF80)</f>
        <v>0</v>
      </c>
      <c r="BG75" s="231">
        <f>SUM(BG76:BG79)</f>
        <v>0</v>
      </c>
      <c r="BH75" s="74">
        <f>IFERROR(BG75/(BE75+BF75),0)</f>
        <v>0</v>
      </c>
      <c r="BI75" s="82">
        <f>SUM(BI76:BI80)</f>
        <v>0</v>
      </c>
      <c r="BJ75" s="37">
        <f>IFERROR(BI75/(BE75+BF75),0)</f>
        <v>0</v>
      </c>
      <c r="BK75" s="73">
        <f>SUM(BK76:BK80)</f>
        <v>1</v>
      </c>
      <c r="BL75" s="74">
        <f>SUM(BL76:BL80)</f>
        <v>0</v>
      </c>
      <c r="BM75" s="231">
        <f>SUM(BM76:BM79)</f>
        <v>10162977</v>
      </c>
      <c r="BN75" s="74">
        <f>IFERROR(BM75/(BK75+BL75),0)</f>
        <v>10162977</v>
      </c>
      <c r="BO75" s="82">
        <f>SUM(BO76:BO80)</f>
        <v>8913.18</v>
      </c>
      <c r="BP75" s="37">
        <f>IFERROR(BO75/(BK75+BL75),0)</f>
        <v>8913.18</v>
      </c>
    </row>
    <row r="76" spans="1:68" ht="19.5" customHeight="1" outlineLevel="1" x14ac:dyDescent="0.3">
      <c r="A76" s="154"/>
      <c r="B76" s="139" t="str" cm="1">
        <f t="array" ref="B76:B80">$B$10:$B$14</f>
        <v>ΟΙΚΙΑΚΟΣ</v>
      </c>
      <c r="C76" s="9"/>
      <c r="D76" s="10"/>
      <c r="E76" s="232"/>
      <c r="F76" s="39">
        <f>IFERROR(E76/(C76+D76),0)</f>
        <v>0</v>
      </c>
      <c r="G76" s="30"/>
      <c r="H76" s="83">
        <f>IFERROR(G76/(C76+D76),0)</f>
        <v>0</v>
      </c>
      <c r="I76" s="9"/>
      <c r="J76" s="10"/>
      <c r="K76" s="232"/>
      <c r="L76" s="10">
        <f>IFERROR(K76/(I76+J76),0)</f>
        <v>0</v>
      </c>
      <c r="M76" s="30"/>
      <c r="N76" s="83">
        <f>IFERROR(M76/(I76+J76),0)</f>
        <v>0</v>
      </c>
      <c r="O76" s="9"/>
      <c r="P76" s="10"/>
      <c r="Q76" s="232"/>
      <c r="R76" s="10">
        <f>IFERROR(Q76/(O76+P76),0)</f>
        <v>0</v>
      </c>
      <c r="S76" s="30"/>
      <c r="T76" s="83">
        <f>IFERROR(S76/(O76+P76),0)</f>
        <v>0</v>
      </c>
      <c r="U76" s="9"/>
      <c r="V76" s="10"/>
      <c r="W76" s="232"/>
      <c r="X76" s="10">
        <f>IFERROR(W76/(U76+V76),0)</f>
        <v>0</v>
      </c>
      <c r="Y76" s="30"/>
      <c r="Z76" s="83">
        <f>IFERROR(Y76/(U76+V76),0)</f>
        <v>0</v>
      </c>
      <c r="AA76" s="9"/>
      <c r="AB76" s="10"/>
      <c r="AC76" s="232"/>
      <c r="AD76" s="10">
        <f>IFERROR(AC76/(AA76+AB76),0)</f>
        <v>0</v>
      </c>
      <c r="AE76" s="30"/>
      <c r="AF76" s="83">
        <f>IFERROR(AE76/(AA76+AB76),0)</f>
        <v>0</v>
      </c>
      <c r="AG76" s="9"/>
      <c r="AH76" s="10"/>
      <c r="AI76" s="232"/>
      <c r="AJ76" s="10">
        <f>IFERROR(AI76/(AG76+AH76),0)</f>
        <v>0</v>
      </c>
      <c r="AK76" s="30"/>
      <c r="AL76" s="83">
        <f>IFERROR(AK76/(AG76+AH76),0)</f>
        <v>0</v>
      </c>
      <c r="AM76" s="9"/>
      <c r="AN76" s="10"/>
      <c r="AO76" s="232"/>
      <c r="AP76" s="10">
        <f>IFERROR(AO76/(AM76+AN76),0)</f>
        <v>0</v>
      </c>
      <c r="AQ76" s="30"/>
      <c r="AR76" s="83">
        <f>IFERROR(AQ76/(AM76+AN76),0)</f>
        <v>0</v>
      </c>
      <c r="AS76" s="9"/>
      <c r="AT76" s="10"/>
      <c r="AU76" s="232"/>
      <c r="AV76" s="10">
        <f>IFERROR(AU76/(AS76+AT76),0)</f>
        <v>0</v>
      </c>
      <c r="AW76" s="30"/>
      <c r="AX76" s="83">
        <f>IFERROR(AW76/(AS76+AT76),0)</f>
        <v>0</v>
      </c>
      <c r="AY76" s="9"/>
      <c r="AZ76" s="10"/>
      <c r="BA76" s="232"/>
      <c r="BB76" s="10">
        <f>IFERROR(BA76/(AY76+AZ76),0)</f>
        <v>0</v>
      </c>
      <c r="BC76" s="30"/>
      <c r="BD76" s="83">
        <f>IFERROR(BC76/(AY76+AZ76),0)</f>
        <v>0</v>
      </c>
      <c r="BE76" s="9"/>
      <c r="BF76" s="10"/>
      <c r="BG76" s="232"/>
      <c r="BH76" s="10">
        <f>IFERROR(BG76/(BE76+BF76),0)</f>
        <v>0</v>
      </c>
      <c r="BI76" s="30"/>
      <c r="BJ76" s="83">
        <f>IFERROR(BI76/(BE76+BF76),0)</f>
        <v>0</v>
      </c>
      <c r="BK76" s="9" cm="1">
        <f t="array" ref="BK76">SUM(_xlfn._xlws.FILTER($C76:$BJ76,$C$8:$BJ$8=BK$8))</f>
        <v>0</v>
      </c>
      <c r="BL76" s="10" cm="1">
        <f t="array" ref="BL76">SUM(_xlfn._xlws.FILTER($C76:$BJ76,$C$8:$BJ$8=BL$8))</f>
        <v>0</v>
      </c>
      <c r="BM76" s="232" cm="1">
        <f t="array" ref="BM76">SUM(_xlfn._xlws.FILTER($C76:$BJ76,$C$8:$BJ$8=BM$8))</f>
        <v>0</v>
      </c>
      <c r="BN76" s="10">
        <f>IFERROR(BM76/(BK76+BL76),0)</f>
        <v>0</v>
      </c>
      <c r="BO76" s="225" cm="1">
        <f t="array" ref="BO76">SUM(_xlfn._xlws.FILTER($C76:$BJ76,$C$8:$BJ$8=BO$8))</f>
        <v>0</v>
      </c>
      <c r="BP76" s="83">
        <f>IFERROR(BO76/(BK76+BL76),0)</f>
        <v>0</v>
      </c>
    </row>
    <row r="77" spans="1:68" ht="19.5" customHeight="1" outlineLevel="1" x14ac:dyDescent="0.3">
      <c r="A77" s="154"/>
      <c r="B77" s="139" t="str">
        <v>ΕΜΠΟΡΙΚΟΣ</v>
      </c>
      <c r="C77" s="9"/>
      <c r="D77" s="10"/>
      <c r="E77" s="232"/>
      <c r="F77" s="39">
        <f t="shared" ref="F77:F80" si="223">IFERROR(E77/(C77+D77),0)</f>
        <v>0</v>
      </c>
      <c r="G77" s="30"/>
      <c r="H77" s="83">
        <f t="shared" ref="H77:H80" si="224">IFERROR(G77/(C77+D77),0)</f>
        <v>0</v>
      </c>
      <c r="I77" s="9"/>
      <c r="J77" s="10"/>
      <c r="K77" s="232"/>
      <c r="L77" s="10">
        <f t="shared" ref="L77:L79" si="225">IFERROR(K77/(I77+J77),0)</f>
        <v>0</v>
      </c>
      <c r="M77" s="30"/>
      <c r="N77" s="83">
        <f t="shared" ref="N77:N80" si="226">IFERROR(M77/(I77+J77),0)</f>
        <v>0</v>
      </c>
      <c r="O77" s="9"/>
      <c r="P77" s="10"/>
      <c r="Q77" s="232"/>
      <c r="R77" s="10">
        <f t="shared" ref="R77:R79" si="227">IFERROR(Q77/(O77+P77),0)</f>
        <v>0</v>
      </c>
      <c r="S77" s="30"/>
      <c r="T77" s="83">
        <f t="shared" ref="T77:T80" si="228">IFERROR(S77/(O77+P77),0)</f>
        <v>0</v>
      </c>
      <c r="U77" s="9"/>
      <c r="V77" s="10"/>
      <c r="W77" s="232"/>
      <c r="X77" s="10">
        <f t="shared" ref="X77:X79" si="229">IFERROR(W77/(U77+V77),0)</f>
        <v>0</v>
      </c>
      <c r="Y77" s="30"/>
      <c r="Z77" s="83">
        <f t="shared" ref="Z77:Z80" si="230">IFERROR(Y77/(U77+V77),0)</f>
        <v>0</v>
      </c>
      <c r="AA77" s="9"/>
      <c r="AB77" s="10"/>
      <c r="AC77" s="232"/>
      <c r="AD77" s="10">
        <f t="shared" ref="AD77:AD79" si="231">IFERROR(AC77/(AA77+AB77),0)</f>
        <v>0</v>
      </c>
      <c r="AE77" s="30"/>
      <c r="AF77" s="83">
        <f t="shared" ref="AF77:AF80" si="232">IFERROR(AE77/(AA77+AB77),0)</f>
        <v>0</v>
      </c>
      <c r="AG77" s="9"/>
      <c r="AH77" s="10"/>
      <c r="AI77" s="232"/>
      <c r="AJ77" s="10">
        <f t="shared" ref="AJ77:AJ79" si="233">IFERROR(AI77/(AG77+AH77),0)</f>
        <v>0</v>
      </c>
      <c r="AK77" s="30"/>
      <c r="AL77" s="83">
        <f t="shared" ref="AL77:AL80" si="234">IFERROR(AK77/(AG77+AH77),0)</f>
        <v>0</v>
      </c>
      <c r="AM77" s="9"/>
      <c r="AN77" s="10"/>
      <c r="AO77" s="232"/>
      <c r="AP77" s="10">
        <f t="shared" ref="AP77:AP79" si="235">IFERROR(AO77/(AM77+AN77),0)</f>
        <v>0</v>
      </c>
      <c r="AQ77" s="30"/>
      <c r="AR77" s="83">
        <f t="shared" ref="AR77:AR80" si="236">IFERROR(AQ77/(AM77+AN77),0)</f>
        <v>0</v>
      </c>
      <c r="AS77" s="9"/>
      <c r="AT77" s="10"/>
      <c r="AU77" s="232"/>
      <c r="AV77" s="10">
        <f t="shared" ref="AV77:AV79" si="237">IFERROR(AU77/(AS77+AT77),0)</f>
        <v>0</v>
      </c>
      <c r="AW77" s="30"/>
      <c r="AX77" s="83">
        <f t="shared" ref="AX77:AX80" si="238">IFERROR(AW77/(AS77+AT77),0)</f>
        <v>0</v>
      </c>
      <c r="AY77" s="9"/>
      <c r="AZ77" s="10"/>
      <c r="BA77" s="232"/>
      <c r="BB77" s="10">
        <f t="shared" ref="BB77:BB79" si="239">IFERROR(BA77/(AY77+AZ77),0)</f>
        <v>0</v>
      </c>
      <c r="BC77" s="30"/>
      <c r="BD77" s="83">
        <f t="shared" ref="BD77:BD80" si="240">IFERROR(BC77/(AY77+AZ77),0)</f>
        <v>0</v>
      </c>
      <c r="BE77" s="9"/>
      <c r="BF77" s="10"/>
      <c r="BG77" s="232"/>
      <c r="BH77" s="10">
        <f t="shared" ref="BH77:BH79" si="241">IFERROR(BG77/(BE77+BF77),0)</f>
        <v>0</v>
      </c>
      <c r="BI77" s="30"/>
      <c r="BJ77" s="83">
        <f t="shared" ref="BJ77:BJ80" si="242">IFERROR(BI77/(BE77+BF77),0)</f>
        <v>0</v>
      </c>
      <c r="BK77" s="9" cm="1">
        <f t="array" ref="BK77">SUM(_xlfn._xlws.FILTER($C77:$BJ77,$C$8:$BJ$8=BK$8))</f>
        <v>0</v>
      </c>
      <c r="BL77" s="10" cm="1">
        <f t="array" ref="BL77">SUM(_xlfn._xlws.FILTER($C77:$BJ77,$C$8:$BJ$8=BL$8))</f>
        <v>0</v>
      </c>
      <c r="BM77" s="232" cm="1">
        <f t="array" ref="BM77">SUM(_xlfn._xlws.FILTER($C77:$BJ77,$C$8:$BJ$8=BM$8))</f>
        <v>0</v>
      </c>
      <c r="BN77" s="10">
        <f t="shared" ref="BN77:BN79" si="243">IFERROR(BM77/(BK77+BL77),0)</f>
        <v>0</v>
      </c>
      <c r="BO77" s="225" cm="1">
        <f t="array" ref="BO77">SUM(_xlfn._xlws.FILTER($C77:$BJ77,$C$8:$BJ$8=BO$8))</f>
        <v>0</v>
      </c>
      <c r="BP77" s="83">
        <f t="shared" ref="BP77:BP80" si="244">IFERROR(BO77/(BK77+BL77),0)</f>
        <v>0</v>
      </c>
    </row>
    <row r="78" spans="1:68" ht="19.5" customHeight="1" outlineLevel="1" x14ac:dyDescent="0.3">
      <c r="A78" s="154"/>
      <c r="B78" s="139" t="str">
        <v>CNG</v>
      </c>
      <c r="C78" s="9"/>
      <c r="D78" s="10"/>
      <c r="E78" s="232"/>
      <c r="F78" s="39">
        <f t="shared" si="223"/>
        <v>0</v>
      </c>
      <c r="G78" s="30"/>
      <c r="H78" s="83">
        <f t="shared" si="224"/>
        <v>0</v>
      </c>
      <c r="I78" s="9"/>
      <c r="J78" s="10"/>
      <c r="K78" s="232"/>
      <c r="L78" s="10">
        <f t="shared" si="225"/>
        <v>0</v>
      </c>
      <c r="M78" s="30"/>
      <c r="N78" s="83">
        <f t="shared" si="226"/>
        <v>0</v>
      </c>
      <c r="O78" s="9"/>
      <c r="P78" s="10"/>
      <c r="Q78" s="232"/>
      <c r="R78" s="10">
        <f t="shared" si="227"/>
        <v>0</v>
      </c>
      <c r="S78" s="30"/>
      <c r="T78" s="83">
        <f t="shared" si="228"/>
        <v>0</v>
      </c>
      <c r="U78" s="9"/>
      <c r="V78" s="10"/>
      <c r="W78" s="232"/>
      <c r="X78" s="10">
        <f t="shared" si="229"/>
        <v>0</v>
      </c>
      <c r="Y78" s="30"/>
      <c r="Z78" s="83">
        <f t="shared" si="230"/>
        <v>0</v>
      </c>
      <c r="AA78" s="9"/>
      <c r="AB78" s="10"/>
      <c r="AC78" s="232"/>
      <c r="AD78" s="10">
        <f t="shared" si="231"/>
        <v>0</v>
      </c>
      <c r="AE78" s="30"/>
      <c r="AF78" s="83">
        <f t="shared" si="232"/>
        <v>0</v>
      </c>
      <c r="AG78" s="9"/>
      <c r="AH78" s="10"/>
      <c r="AI78" s="232"/>
      <c r="AJ78" s="10">
        <f t="shared" si="233"/>
        <v>0</v>
      </c>
      <c r="AK78" s="30"/>
      <c r="AL78" s="83">
        <f t="shared" si="234"/>
        <v>0</v>
      </c>
      <c r="AM78" s="9"/>
      <c r="AN78" s="10"/>
      <c r="AO78" s="232"/>
      <c r="AP78" s="10">
        <f t="shared" si="235"/>
        <v>0</v>
      </c>
      <c r="AQ78" s="30"/>
      <c r="AR78" s="83">
        <f t="shared" si="236"/>
        <v>0</v>
      </c>
      <c r="AS78" s="9"/>
      <c r="AT78" s="10"/>
      <c r="AU78" s="232"/>
      <c r="AV78" s="10">
        <f t="shared" si="237"/>
        <v>0</v>
      </c>
      <c r="AW78" s="30"/>
      <c r="AX78" s="83">
        <f t="shared" si="238"/>
        <v>0</v>
      </c>
      <c r="AY78" s="9"/>
      <c r="AZ78" s="10"/>
      <c r="BA78" s="232"/>
      <c r="BB78" s="10">
        <f t="shared" si="239"/>
        <v>0</v>
      </c>
      <c r="BC78" s="30"/>
      <c r="BD78" s="83">
        <f t="shared" si="240"/>
        <v>0</v>
      </c>
      <c r="BE78" s="9"/>
      <c r="BF78" s="10"/>
      <c r="BG78" s="232"/>
      <c r="BH78" s="10">
        <f t="shared" si="241"/>
        <v>0</v>
      </c>
      <c r="BI78" s="30"/>
      <c r="BJ78" s="83">
        <f t="shared" si="242"/>
        <v>0</v>
      </c>
      <c r="BK78" s="9" cm="1">
        <f t="array" ref="BK78">SUM(_xlfn._xlws.FILTER($C78:$BJ78,$C$8:$BJ$8=BK$8))</f>
        <v>0</v>
      </c>
      <c r="BL78" s="10" cm="1">
        <f t="array" ref="BL78">SUM(_xlfn._xlws.FILTER($C78:$BJ78,$C$8:$BJ$8=BL$8))</f>
        <v>0</v>
      </c>
      <c r="BM78" s="232" cm="1">
        <f t="array" ref="BM78">SUM(_xlfn._xlws.FILTER($C78:$BJ78,$C$8:$BJ$8=BM$8))</f>
        <v>0</v>
      </c>
      <c r="BN78" s="10">
        <f t="shared" si="243"/>
        <v>0</v>
      </c>
      <c r="BO78" s="225" cm="1">
        <f t="array" ref="BO78">SUM(_xlfn._xlws.FILTER($C78:$BJ78,$C$8:$BJ$8=BO$8))</f>
        <v>0</v>
      </c>
      <c r="BP78" s="83">
        <f t="shared" si="244"/>
        <v>0</v>
      </c>
    </row>
    <row r="79" spans="1:68" ht="19.5" customHeight="1" outlineLevel="1" x14ac:dyDescent="0.3">
      <c r="A79" s="154"/>
      <c r="B79" s="139" t="str">
        <v>ΒΙΟΜΗΧΑΝΙΚΟΣ</v>
      </c>
      <c r="C79" s="9">
        <v>1</v>
      </c>
      <c r="D79" s="10"/>
      <c r="E79" s="232">
        <v>10162977</v>
      </c>
      <c r="F79" s="39">
        <f t="shared" si="223"/>
        <v>10162977</v>
      </c>
      <c r="G79" s="30">
        <v>8913.18</v>
      </c>
      <c r="H79" s="83">
        <f t="shared" si="224"/>
        <v>8913.18</v>
      </c>
      <c r="I79" s="9"/>
      <c r="J79" s="10"/>
      <c r="K79" s="232"/>
      <c r="L79" s="10">
        <f t="shared" si="225"/>
        <v>0</v>
      </c>
      <c r="M79" s="30"/>
      <c r="N79" s="83">
        <f t="shared" si="226"/>
        <v>0</v>
      </c>
      <c r="O79" s="9"/>
      <c r="P79" s="10"/>
      <c r="Q79" s="232"/>
      <c r="R79" s="10">
        <f t="shared" si="227"/>
        <v>0</v>
      </c>
      <c r="S79" s="30"/>
      <c r="T79" s="83">
        <f t="shared" si="228"/>
        <v>0</v>
      </c>
      <c r="U79" s="9"/>
      <c r="V79" s="10"/>
      <c r="W79" s="232"/>
      <c r="X79" s="10">
        <f t="shared" si="229"/>
        <v>0</v>
      </c>
      <c r="Y79" s="30"/>
      <c r="Z79" s="83">
        <f t="shared" si="230"/>
        <v>0</v>
      </c>
      <c r="AA79" s="9"/>
      <c r="AB79" s="10"/>
      <c r="AC79" s="232"/>
      <c r="AD79" s="10">
        <f t="shared" si="231"/>
        <v>0</v>
      </c>
      <c r="AE79" s="30"/>
      <c r="AF79" s="83">
        <f t="shared" si="232"/>
        <v>0</v>
      </c>
      <c r="AG79" s="9"/>
      <c r="AH79" s="10"/>
      <c r="AI79" s="232"/>
      <c r="AJ79" s="10">
        <f t="shared" si="233"/>
        <v>0</v>
      </c>
      <c r="AK79" s="30"/>
      <c r="AL79" s="83">
        <f t="shared" si="234"/>
        <v>0</v>
      </c>
      <c r="AM79" s="9"/>
      <c r="AN79" s="10"/>
      <c r="AO79" s="232"/>
      <c r="AP79" s="10">
        <f t="shared" si="235"/>
        <v>0</v>
      </c>
      <c r="AQ79" s="30"/>
      <c r="AR79" s="83">
        <f t="shared" si="236"/>
        <v>0</v>
      </c>
      <c r="AS79" s="9"/>
      <c r="AT79" s="10"/>
      <c r="AU79" s="232"/>
      <c r="AV79" s="10">
        <f t="shared" si="237"/>
        <v>0</v>
      </c>
      <c r="AW79" s="30"/>
      <c r="AX79" s="83">
        <f t="shared" si="238"/>
        <v>0</v>
      </c>
      <c r="AY79" s="9"/>
      <c r="AZ79" s="10"/>
      <c r="BA79" s="232"/>
      <c r="BB79" s="10">
        <f t="shared" si="239"/>
        <v>0</v>
      </c>
      <c r="BC79" s="30"/>
      <c r="BD79" s="83">
        <f t="shared" si="240"/>
        <v>0</v>
      </c>
      <c r="BE79" s="9"/>
      <c r="BF79" s="10"/>
      <c r="BG79" s="232"/>
      <c r="BH79" s="10">
        <f t="shared" si="241"/>
        <v>0</v>
      </c>
      <c r="BI79" s="30"/>
      <c r="BJ79" s="83">
        <f t="shared" si="242"/>
        <v>0</v>
      </c>
      <c r="BK79" s="9" cm="1">
        <f t="array" ref="BK79">SUM(_xlfn._xlws.FILTER($C79:$BJ79,$C$8:$BJ$8=BK$8))</f>
        <v>1</v>
      </c>
      <c r="BL79" s="10" cm="1">
        <f t="array" ref="BL79">SUM(_xlfn._xlws.FILTER($C79:$BJ79,$C$8:$BJ$8=BL$8))</f>
        <v>0</v>
      </c>
      <c r="BM79" s="232" cm="1">
        <f t="array" ref="BM79">SUM(_xlfn._xlws.FILTER($C79:$BJ79,$C$8:$BJ$8=BM$8))</f>
        <v>10162977</v>
      </c>
      <c r="BN79" s="10">
        <f t="shared" si="243"/>
        <v>10162977</v>
      </c>
      <c r="BO79" s="225" cm="1">
        <f t="array" ref="BO79">SUM(_xlfn._xlws.FILTER($C79:$BJ79,$C$8:$BJ$8=BO$8))</f>
        <v>8913.18</v>
      </c>
      <c r="BP79" s="83">
        <f t="shared" si="244"/>
        <v>8913.18</v>
      </c>
    </row>
    <row r="80" spans="1:68" ht="19.5" customHeight="1" outlineLevel="1" thickBot="1" x14ac:dyDescent="0.35">
      <c r="A80" s="155"/>
      <c r="B80" s="139" t="str">
        <v>ΚΛΙΜΑΤΙΣΜΟΣ / ΣΥΜΠΑΡΑΓΩΓΗ</v>
      </c>
      <c r="C80" s="160"/>
      <c r="D80" s="148"/>
      <c r="E80" s="233"/>
      <c r="F80" s="39">
        <f t="shared" si="223"/>
        <v>0</v>
      </c>
      <c r="G80" s="140"/>
      <c r="H80" s="83">
        <f t="shared" si="224"/>
        <v>0</v>
      </c>
      <c r="I80" s="160"/>
      <c r="J80" s="148"/>
      <c r="K80" s="233"/>
      <c r="L80" s="10">
        <f>IFERROR(K80/(I80+J80),0)</f>
        <v>0</v>
      </c>
      <c r="M80" s="30"/>
      <c r="N80" s="83">
        <f t="shared" si="226"/>
        <v>0</v>
      </c>
      <c r="O80" s="160"/>
      <c r="P80" s="148"/>
      <c r="Q80" s="233"/>
      <c r="R80" s="10">
        <f>IFERROR(Q80/(O80+P80),0)</f>
        <v>0</v>
      </c>
      <c r="S80" s="30"/>
      <c r="T80" s="83">
        <f t="shared" si="228"/>
        <v>0</v>
      </c>
      <c r="U80" s="160"/>
      <c r="V80" s="148"/>
      <c r="W80" s="233"/>
      <c r="X80" s="10">
        <f>IFERROR(W80/(U80+V80),0)</f>
        <v>0</v>
      </c>
      <c r="Y80" s="30"/>
      <c r="Z80" s="83">
        <f t="shared" si="230"/>
        <v>0</v>
      </c>
      <c r="AA80" s="160"/>
      <c r="AB80" s="148"/>
      <c r="AC80" s="233"/>
      <c r="AD80" s="10">
        <f>IFERROR(AC80/(AA80+AB80),0)</f>
        <v>0</v>
      </c>
      <c r="AE80" s="30"/>
      <c r="AF80" s="83">
        <f t="shared" si="232"/>
        <v>0</v>
      </c>
      <c r="AG80" s="160"/>
      <c r="AH80" s="148"/>
      <c r="AI80" s="233"/>
      <c r="AJ80" s="10">
        <f>IFERROR(AI80/(AG80+AH80),0)</f>
        <v>0</v>
      </c>
      <c r="AK80" s="30"/>
      <c r="AL80" s="83">
        <f t="shared" si="234"/>
        <v>0</v>
      </c>
      <c r="AM80" s="160"/>
      <c r="AN80" s="148"/>
      <c r="AO80" s="233"/>
      <c r="AP80" s="10">
        <f>IFERROR(AO80/(AM80+AN80),0)</f>
        <v>0</v>
      </c>
      <c r="AQ80" s="30"/>
      <c r="AR80" s="83">
        <f t="shared" si="236"/>
        <v>0</v>
      </c>
      <c r="AS80" s="160"/>
      <c r="AT80" s="148"/>
      <c r="AU80" s="233"/>
      <c r="AV80" s="10">
        <f>IFERROR(AU80/(AS80+AT80),0)</f>
        <v>0</v>
      </c>
      <c r="AW80" s="30"/>
      <c r="AX80" s="83">
        <f t="shared" si="238"/>
        <v>0</v>
      </c>
      <c r="AY80" s="160"/>
      <c r="AZ80" s="148"/>
      <c r="BA80" s="233"/>
      <c r="BB80" s="10">
        <f>IFERROR(BA80/(AY80+AZ80),0)</f>
        <v>0</v>
      </c>
      <c r="BC80" s="30"/>
      <c r="BD80" s="83">
        <f t="shared" si="240"/>
        <v>0</v>
      </c>
      <c r="BE80" s="160"/>
      <c r="BF80" s="148"/>
      <c r="BG80" s="233"/>
      <c r="BH80" s="10">
        <f>IFERROR(BG80/(BE80+BF80),0)</f>
        <v>0</v>
      </c>
      <c r="BI80" s="30"/>
      <c r="BJ80" s="83">
        <f t="shared" si="242"/>
        <v>0</v>
      </c>
      <c r="BK80" s="160" cm="1">
        <f t="array" ref="BK80">SUM(_xlfn._xlws.FILTER($C80:$BJ80,$C$8:$BJ$8=BK$8))</f>
        <v>0</v>
      </c>
      <c r="BL80" s="148" cm="1">
        <f t="array" ref="BL80">SUM(_xlfn._xlws.FILTER($C80:$BJ80,$C$8:$BJ$8=BL$8))</f>
        <v>0</v>
      </c>
      <c r="BM80" s="233" cm="1">
        <f t="array" ref="BM80">SUM(_xlfn._xlws.FILTER($C80:$BJ80,$C$8:$BJ$8=BM$8))</f>
        <v>0</v>
      </c>
      <c r="BN80" s="10">
        <f>IFERROR(BM80/(BK80+BL80),0)</f>
        <v>0</v>
      </c>
      <c r="BO80" s="225" cm="1">
        <f t="array" ref="BO80">SUM(_xlfn._xlws.FILTER($C80:$BJ80,$C$8:$BJ$8=BO$8))</f>
        <v>0</v>
      </c>
      <c r="BP80" s="83">
        <f t="shared" si="244"/>
        <v>0</v>
      </c>
    </row>
    <row r="81" spans="1:68" ht="18" outlineLevel="1" x14ac:dyDescent="0.3">
      <c r="A81" s="153">
        <v>13</v>
      </c>
      <c r="B81" s="141" t="s">
        <v>43</v>
      </c>
      <c r="C81" s="73">
        <v>12336</v>
      </c>
      <c r="D81" s="74">
        <v>0</v>
      </c>
      <c r="E81" s="231">
        <f>SUM(E82:E85)</f>
        <v>15898541</v>
      </c>
      <c r="F81" s="121">
        <f>IFERROR(E81/(C81+D81),0)</f>
        <v>1288.7922341115434</v>
      </c>
      <c r="G81" s="82">
        <f>SUM(G82:G86)</f>
        <v>200931.17</v>
      </c>
      <c r="H81" s="37">
        <f>IFERROR(G81/(C81+D81),0)</f>
        <v>16.288194714656292</v>
      </c>
      <c r="I81" s="73">
        <f>SUM(I82:I86)</f>
        <v>5825</v>
      </c>
      <c r="J81" s="74">
        <f>SUM(J82:J86)</f>
        <v>0</v>
      </c>
      <c r="K81" s="231">
        <f>SUM(K82:K85)</f>
        <v>7478299</v>
      </c>
      <c r="L81" s="74">
        <f>IFERROR(K81/(I81+J81),0)</f>
        <v>1283.8281545064378</v>
      </c>
      <c r="M81" s="82">
        <f>SUM(M82:M86)</f>
        <v>128780.43</v>
      </c>
      <c r="N81" s="37">
        <f>IFERROR(M81/(I81+J81),0)</f>
        <v>22.108228326180257</v>
      </c>
      <c r="O81" s="73">
        <f>SUM(O82:O86)</f>
        <v>9639</v>
      </c>
      <c r="P81" s="74">
        <f>SUM(P82:P86)</f>
        <v>0</v>
      </c>
      <c r="Q81" s="231">
        <f>SUM(Q82:Q86)</f>
        <v>14735413</v>
      </c>
      <c r="R81" s="74">
        <f>IFERROR(Q81/(O81+P81),0)</f>
        <v>1528.7283950617284</v>
      </c>
      <c r="S81" s="82">
        <f>SUM(S82:S86)</f>
        <v>256535.66999999998</v>
      </c>
      <c r="T81" s="37">
        <f>IFERROR(S81/(O81+P81),0)</f>
        <v>26.614344849050731</v>
      </c>
      <c r="U81" s="73">
        <f>SUM(U82:U86)</f>
        <v>33</v>
      </c>
      <c r="V81" s="74">
        <f>SUM(V82:V86)</f>
        <v>0</v>
      </c>
      <c r="W81" s="231">
        <f>SUM(W82:W85)</f>
        <v>194804</v>
      </c>
      <c r="X81" s="74">
        <f>IFERROR(W81/(U81+V81),0)</f>
        <v>5903.151515151515</v>
      </c>
      <c r="Y81" s="81">
        <f>SUM(Y82:Y86)</f>
        <v>1393.51</v>
      </c>
      <c r="Z81" s="37">
        <f>IFERROR(Y81/(U81+V81),0)</f>
        <v>42.227575757575757</v>
      </c>
      <c r="AA81" s="73">
        <f>SUM(AA82:AA86)</f>
        <v>134</v>
      </c>
      <c r="AB81" s="74">
        <f>SUM(AB82:AB86)</f>
        <v>0</v>
      </c>
      <c r="AC81" s="231">
        <f>SUM(AC82:AC85)</f>
        <v>540173</v>
      </c>
      <c r="AD81" s="74">
        <f>IFERROR(AC81/(AA81+AB81),0)</f>
        <v>4031.1417910447763</v>
      </c>
      <c r="AE81" s="81">
        <f>SUM(AE82:AE86)</f>
        <v>5285.99</v>
      </c>
      <c r="AF81" s="37">
        <f>IFERROR(AE81/(AA81+AB81),0)</f>
        <v>39.447686567164176</v>
      </c>
      <c r="AG81" s="73">
        <f>SUM(AG82:AG86)</f>
        <v>84</v>
      </c>
      <c r="AH81" s="74">
        <f>SUM(AH82:AH86)</f>
        <v>0</v>
      </c>
      <c r="AI81" s="231">
        <f>SUM(AI82:AI85)</f>
        <v>3195830</v>
      </c>
      <c r="AJ81" s="74">
        <f>IFERROR(AI81/(AG81+AH81),0)</f>
        <v>38045.595238095237</v>
      </c>
      <c r="AK81" s="82">
        <f>SUM(AK82:AK86)</f>
        <v>9916.27</v>
      </c>
      <c r="AL81" s="37">
        <f>IFERROR(AK81/(AG81+AH81),0)</f>
        <v>118.05083333333334</v>
      </c>
      <c r="AM81" s="73">
        <f>SUM(AM82:AM86)</f>
        <v>0</v>
      </c>
      <c r="AN81" s="74">
        <f>SUM(AN82:AN86)</f>
        <v>0</v>
      </c>
      <c r="AO81" s="231">
        <f>SUM(AO82:AO85)</f>
        <v>0</v>
      </c>
      <c r="AP81" s="74">
        <f>IFERROR(AO81/(AM81+AN81),0)</f>
        <v>0</v>
      </c>
      <c r="AQ81" s="82">
        <f>SUM(AQ82:AQ86)</f>
        <v>0</v>
      </c>
      <c r="AR81" s="37">
        <f>IFERROR(AQ81/(AM81+AN81),0)</f>
        <v>0</v>
      </c>
      <c r="AS81" s="73">
        <f>SUM(AS82:AS86)</f>
        <v>0</v>
      </c>
      <c r="AT81" s="74">
        <f>SUM(AT82:AT86)</f>
        <v>0</v>
      </c>
      <c r="AU81" s="231">
        <f>SUM(AU82:AU85)</f>
        <v>0</v>
      </c>
      <c r="AV81" s="74">
        <f>IFERROR(AU81/(AS81+AT81),0)</f>
        <v>0</v>
      </c>
      <c r="AW81" s="82">
        <f>SUM(AW82:AW86)</f>
        <v>0</v>
      </c>
      <c r="AX81" s="37">
        <f>IFERROR(AW81/(AS81+AT81),0)</f>
        <v>0</v>
      </c>
      <c r="AY81" s="73">
        <f>SUM(AY82:AY86)</f>
        <v>0</v>
      </c>
      <c r="AZ81" s="74">
        <f>SUM(AZ82:AZ86)</f>
        <v>0</v>
      </c>
      <c r="BA81" s="231">
        <f>SUM(BA82:BA85)</f>
        <v>0</v>
      </c>
      <c r="BB81" s="74">
        <f>IFERROR(BA81/(AY81+AZ81),0)</f>
        <v>0</v>
      </c>
      <c r="BC81" s="82">
        <f>SUM(BC82:BC86)</f>
        <v>0</v>
      </c>
      <c r="BD81" s="37">
        <f>IFERROR(BC81/(AY81+AZ81),0)</f>
        <v>0</v>
      </c>
      <c r="BE81" s="73">
        <f>SUM(BE82:BE86)</f>
        <v>0</v>
      </c>
      <c r="BF81" s="74">
        <f>SUM(BF82:BF86)</f>
        <v>0</v>
      </c>
      <c r="BG81" s="231">
        <f>SUM(BG82:BG85)</f>
        <v>0</v>
      </c>
      <c r="BH81" s="74">
        <f>IFERROR(BG81/(BE81+BF81),0)</f>
        <v>0</v>
      </c>
      <c r="BI81" s="82">
        <f>SUM(BI82:BI86)</f>
        <v>0</v>
      </c>
      <c r="BJ81" s="37">
        <f>IFERROR(BI81/(BE81+BF81),0)</f>
        <v>0</v>
      </c>
      <c r="BK81" s="73">
        <f>SUM(BK82:BK86)</f>
        <v>28051</v>
      </c>
      <c r="BL81" s="74">
        <f>SUM(BL82:BL86)</f>
        <v>0</v>
      </c>
      <c r="BM81" s="231">
        <f>SUM(BM82:BM85)</f>
        <v>42043060</v>
      </c>
      <c r="BN81" s="74">
        <f>IFERROR(BM81/(BK81+BL81),0)</f>
        <v>1498.8078856368757</v>
      </c>
      <c r="BO81" s="82">
        <f>SUM(BO82:BO86)</f>
        <v>602843.04000000015</v>
      </c>
      <c r="BP81" s="37">
        <f>IFERROR(BO81/(BK81+BL81),0)</f>
        <v>21.490964314997687</v>
      </c>
    </row>
    <row r="82" spans="1:68" ht="19.5" customHeight="1" outlineLevel="1" x14ac:dyDescent="0.3">
      <c r="A82" s="154"/>
      <c r="B82" s="139" t="str" cm="1">
        <f t="array" ref="B82:B86">$B$10:$B$14</f>
        <v>ΟΙΚΙΑΚΟΣ</v>
      </c>
      <c r="C82" s="9">
        <v>12116</v>
      </c>
      <c r="D82" s="10"/>
      <c r="E82" s="232">
        <v>13253460</v>
      </c>
      <c r="F82" s="39">
        <f>IFERROR(E82/(C82+D82),0)</f>
        <v>1093.8808187520633</v>
      </c>
      <c r="G82" s="30">
        <v>188554.97</v>
      </c>
      <c r="H82" s="83">
        <f>IFERROR(G82/(C82+D82),0)</f>
        <v>15.562476890062728</v>
      </c>
      <c r="I82" s="9">
        <v>5696</v>
      </c>
      <c r="J82" s="10"/>
      <c r="K82" s="232">
        <v>7062459</v>
      </c>
      <c r="L82" s="10">
        <f>IFERROR(K82/(I82+J82),0)</f>
        <v>1239.8979985955057</v>
      </c>
      <c r="M82" s="30">
        <v>121427.51</v>
      </c>
      <c r="N82" s="83">
        <f>IFERROR(M82/(I82+J82),0)</f>
        <v>21.318031952247189</v>
      </c>
      <c r="O82" s="9">
        <v>9361</v>
      </c>
      <c r="P82" s="10" t="s">
        <v>104</v>
      </c>
      <c r="Q82" s="232">
        <v>13039085</v>
      </c>
      <c r="R82" s="216">
        <v>1393</v>
      </c>
      <c r="S82" s="217">
        <v>227055.31</v>
      </c>
      <c r="T82" s="211">
        <v>24.26</v>
      </c>
      <c r="U82" s="9">
        <v>32</v>
      </c>
      <c r="V82" s="10"/>
      <c r="W82" s="232">
        <v>33452</v>
      </c>
      <c r="X82" s="10">
        <f>IFERROR(W82/(U82+V82),0)</f>
        <v>1045.375</v>
      </c>
      <c r="Y82" s="30">
        <v>788.67</v>
      </c>
      <c r="Z82" s="83">
        <f>IFERROR(Y82/(U82+V82),0)</f>
        <v>24.645937499999999</v>
      </c>
      <c r="AA82" s="9">
        <v>130</v>
      </c>
      <c r="AB82" s="10"/>
      <c r="AC82" s="232">
        <v>147676</v>
      </c>
      <c r="AD82" s="10">
        <f>IFERROR(AC82/(AA82+AB82),0)</f>
        <v>1135.9692307692308</v>
      </c>
      <c r="AE82" s="30">
        <v>3593.64</v>
      </c>
      <c r="AF82" s="83">
        <f>IFERROR(AE82/(AA82+AB82),0)</f>
        <v>27.643384615384615</v>
      </c>
      <c r="AG82" s="9">
        <v>81</v>
      </c>
      <c r="AH82" s="10"/>
      <c r="AI82" s="232">
        <v>89712</v>
      </c>
      <c r="AJ82" s="10">
        <f>IFERROR(AI82/(AG82+AH82),0)</f>
        <v>1107.5555555555557</v>
      </c>
      <c r="AK82" s="30">
        <v>2389.88</v>
      </c>
      <c r="AL82" s="83">
        <f>IFERROR(AK82/(AG82+AH82),0)</f>
        <v>29.504691358024694</v>
      </c>
      <c r="AM82" s="9"/>
      <c r="AN82" s="10"/>
      <c r="AO82" s="232"/>
      <c r="AP82" s="10">
        <f>IFERROR(AO82/(AM82+AN82),0)</f>
        <v>0</v>
      </c>
      <c r="AQ82" s="30"/>
      <c r="AR82" s="83">
        <f>IFERROR(AQ82/(AM82+AN82),0)</f>
        <v>0</v>
      </c>
      <c r="AS82" s="9"/>
      <c r="AT82" s="10"/>
      <c r="AU82" s="232"/>
      <c r="AV82" s="10">
        <f>IFERROR(AU82/(AS82+AT82),0)</f>
        <v>0</v>
      </c>
      <c r="AW82" s="30"/>
      <c r="AX82" s="83">
        <f>IFERROR(AW82/(AS82+AT82),0)</f>
        <v>0</v>
      </c>
      <c r="AY82" s="9"/>
      <c r="AZ82" s="10"/>
      <c r="BA82" s="232"/>
      <c r="BB82" s="10">
        <f>IFERROR(BA82/(AY82+AZ82),0)</f>
        <v>0</v>
      </c>
      <c r="BC82" s="30"/>
      <c r="BD82" s="83">
        <f>IFERROR(BC82/(AY82+AZ82),0)</f>
        <v>0</v>
      </c>
      <c r="BE82" s="9"/>
      <c r="BF82" s="10"/>
      <c r="BG82" s="232"/>
      <c r="BH82" s="10">
        <f>IFERROR(BG82/(BE82+BF82),0)</f>
        <v>0</v>
      </c>
      <c r="BI82" s="30"/>
      <c r="BJ82" s="83">
        <f>IFERROR(BI82/(BE82+BF82),0)</f>
        <v>0</v>
      </c>
      <c r="BK82" s="9" cm="1">
        <f t="array" ref="BK82">SUM(_xlfn._xlws.FILTER($C82:$BJ82,$C$8:$BJ$8=BK$8))</f>
        <v>27416</v>
      </c>
      <c r="BL82" s="10" cm="1">
        <f t="array" ref="BL82">SUM(_xlfn._xlws.FILTER($C82:$BJ82,$C$8:$BJ$8=BL$8))</f>
        <v>0</v>
      </c>
      <c r="BM82" s="232" cm="1">
        <f t="array" ref="BM82">SUM(_xlfn._xlws.FILTER($C82:$BJ82,$C$8:$BJ$8=BM$8))</f>
        <v>33625844</v>
      </c>
      <c r="BN82" s="10">
        <f>IFERROR(BM82/(BK82+BL82),0)</f>
        <v>1226.5043770061277</v>
      </c>
      <c r="BO82" s="225" cm="1">
        <f t="array" ref="BO82">SUM(_xlfn._xlws.FILTER($C82:$BJ82,$C$8:$BJ$8=BO$8))</f>
        <v>543809.9800000001</v>
      </c>
      <c r="BP82" s="83">
        <f>IFERROR(BO82/(BK82+BL82),0)</f>
        <v>19.83549679019551</v>
      </c>
    </row>
    <row r="83" spans="1:68" ht="19.5" customHeight="1" outlineLevel="1" x14ac:dyDescent="0.3">
      <c r="A83" s="154"/>
      <c r="B83" s="139" t="str">
        <v>ΕΜΠΟΡΙΚΟΣ</v>
      </c>
      <c r="C83" s="9">
        <v>219</v>
      </c>
      <c r="D83" s="10"/>
      <c r="E83" s="232">
        <v>754342</v>
      </c>
      <c r="F83" s="39">
        <f t="shared" ref="F83:F86" si="245">IFERROR(E83/(C83+D83),0)</f>
        <v>3444.48401826484</v>
      </c>
      <c r="G83" s="30">
        <v>10474.290000000001</v>
      </c>
      <c r="H83" s="83">
        <f t="shared" ref="H83:H86" si="246">IFERROR(G83/(C83+D83),0)</f>
        <v>47.827808219178088</v>
      </c>
      <c r="I83" s="9">
        <v>129</v>
      </c>
      <c r="J83" s="10"/>
      <c r="K83" s="232">
        <v>415840</v>
      </c>
      <c r="L83" s="10">
        <f t="shared" ref="L83:L85" si="247">IFERROR(K83/(I83+J83),0)</f>
        <v>3223.5658914728683</v>
      </c>
      <c r="M83" s="30">
        <v>7352.92</v>
      </c>
      <c r="N83" s="83">
        <f t="shared" ref="N83:N86" si="248">IFERROR(M83/(I83+J83),0)</f>
        <v>56.99937984496124</v>
      </c>
      <c r="O83" s="9">
        <v>278</v>
      </c>
      <c r="P83" s="10" t="s">
        <v>104</v>
      </c>
      <c r="Q83" s="232">
        <v>1696328</v>
      </c>
      <c r="R83" s="213">
        <v>6102</v>
      </c>
      <c r="S83" s="215">
        <v>29480.36</v>
      </c>
      <c r="T83" s="214">
        <v>106.04</v>
      </c>
      <c r="U83" s="9"/>
      <c r="V83" s="10"/>
      <c r="W83" s="232"/>
      <c r="X83" s="10">
        <f t="shared" ref="X83:X85" si="249">IFERROR(W83/(U83+V83),0)</f>
        <v>0</v>
      </c>
      <c r="Y83" s="30"/>
      <c r="Z83" s="83">
        <f t="shared" ref="Z83:Z86" si="250">IFERROR(Y83/(U83+V83),0)</f>
        <v>0</v>
      </c>
      <c r="AA83" s="9">
        <v>3</v>
      </c>
      <c r="AB83" s="10"/>
      <c r="AC83" s="232">
        <v>22129</v>
      </c>
      <c r="AD83" s="10">
        <f t="shared" ref="AD83:AD85" si="251">IFERROR(AC83/(AA83+AB83),0)</f>
        <v>7376.333333333333</v>
      </c>
      <c r="AE83" s="30">
        <v>362.85</v>
      </c>
      <c r="AF83" s="83">
        <f t="shared" ref="AF83:AF86" si="252">IFERROR(AE83/(AA83+AB83),0)</f>
        <v>120.95</v>
      </c>
      <c r="AG83" s="9"/>
      <c r="AH83" s="10"/>
      <c r="AI83" s="232"/>
      <c r="AJ83" s="10">
        <f t="shared" ref="AJ83:AJ85" si="253">IFERROR(AI83/(AG83+AH83),0)</f>
        <v>0</v>
      </c>
      <c r="AK83" s="30"/>
      <c r="AL83" s="83">
        <f t="shared" ref="AL83:AL86" si="254">IFERROR(AK83/(AG83+AH83),0)</f>
        <v>0</v>
      </c>
      <c r="AM83" s="9"/>
      <c r="AN83" s="10"/>
      <c r="AO83" s="232"/>
      <c r="AP83" s="10">
        <f t="shared" ref="AP83:AP85" si="255">IFERROR(AO83/(AM83+AN83),0)</f>
        <v>0</v>
      </c>
      <c r="AQ83" s="30"/>
      <c r="AR83" s="83">
        <f t="shared" ref="AR83:AR86" si="256">IFERROR(AQ83/(AM83+AN83),0)</f>
        <v>0</v>
      </c>
      <c r="AS83" s="9"/>
      <c r="AT83" s="10"/>
      <c r="AU83" s="232"/>
      <c r="AV83" s="10">
        <f t="shared" ref="AV83:AV85" si="257">IFERROR(AU83/(AS83+AT83),0)</f>
        <v>0</v>
      </c>
      <c r="AW83" s="30"/>
      <c r="AX83" s="83">
        <f t="shared" ref="AX83:AX86" si="258">IFERROR(AW83/(AS83+AT83),0)</f>
        <v>0</v>
      </c>
      <c r="AY83" s="9"/>
      <c r="AZ83" s="10"/>
      <c r="BA83" s="232"/>
      <c r="BB83" s="10">
        <f t="shared" ref="BB83:BB85" si="259">IFERROR(BA83/(AY83+AZ83),0)</f>
        <v>0</v>
      </c>
      <c r="BC83" s="30"/>
      <c r="BD83" s="83">
        <f t="shared" ref="BD83:BD86" si="260">IFERROR(BC83/(AY83+AZ83),0)</f>
        <v>0</v>
      </c>
      <c r="BE83" s="9"/>
      <c r="BF83" s="10"/>
      <c r="BG83" s="232"/>
      <c r="BH83" s="10">
        <f t="shared" ref="BH83:BH85" si="261">IFERROR(BG83/(BE83+BF83),0)</f>
        <v>0</v>
      </c>
      <c r="BI83" s="30"/>
      <c r="BJ83" s="83">
        <f t="shared" ref="BJ83:BJ86" si="262">IFERROR(BI83/(BE83+BF83),0)</f>
        <v>0</v>
      </c>
      <c r="BK83" s="9" cm="1">
        <f t="array" ref="BK83">SUM(_xlfn._xlws.FILTER($C83:$BJ83,$C$8:$BJ$8=BK$8))</f>
        <v>629</v>
      </c>
      <c r="BL83" s="10" cm="1">
        <f t="array" ref="BL83">SUM(_xlfn._xlws.FILTER($C83:$BJ83,$C$8:$BJ$8=BL$8))</f>
        <v>0</v>
      </c>
      <c r="BM83" s="232" cm="1">
        <f t="array" ref="BM83">SUM(_xlfn._xlws.FILTER($C83:$BJ83,$C$8:$BJ$8=BM$8))</f>
        <v>2888639</v>
      </c>
      <c r="BN83" s="10">
        <f t="shared" ref="BN83:BN85" si="263">IFERROR(BM83/(BK83+BL83),0)</f>
        <v>4592.430842607313</v>
      </c>
      <c r="BO83" s="225" cm="1">
        <f t="array" ref="BO83">SUM(_xlfn._xlws.FILTER($C83:$BJ83,$C$8:$BJ$8=BO$8))</f>
        <v>47670.42</v>
      </c>
      <c r="BP83" s="83">
        <f t="shared" ref="BP83:BP86" si="264">IFERROR(BO83/(BK83+BL83),0)</f>
        <v>75.787631160572332</v>
      </c>
    </row>
    <row r="84" spans="1:68" ht="19.5" customHeight="1" outlineLevel="1" x14ac:dyDescent="0.3">
      <c r="A84" s="154"/>
      <c r="B84" s="139" t="str">
        <v>CNG</v>
      </c>
      <c r="C84" s="9"/>
      <c r="D84" s="10"/>
      <c r="E84" s="232"/>
      <c r="F84" s="39">
        <f t="shared" si="245"/>
        <v>0</v>
      </c>
      <c r="G84" s="30"/>
      <c r="H84" s="83">
        <f t="shared" si="246"/>
        <v>0</v>
      </c>
      <c r="I84" s="9"/>
      <c r="J84" s="10"/>
      <c r="K84" s="232"/>
      <c r="L84" s="10">
        <f t="shared" si="247"/>
        <v>0</v>
      </c>
      <c r="M84" s="30"/>
      <c r="N84" s="83">
        <f t="shared" si="248"/>
        <v>0</v>
      </c>
      <c r="O84" s="9" t="s">
        <v>104</v>
      </c>
      <c r="P84" s="10" t="s">
        <v>104</v>
      </c>
      <c r="Q84" s="232" t="s">
        <v>104</v>
      </c>
      <c r="R84" s="212" t="s">
        <v>104</v>
      </c>
      <c r="S84" s="214" t="s">
        <v>104</v>
      </c>
      <c r="T84" s="214" t="s">
        <v>104</v>
      </c>
      <c r="U84" s="9"/>
      <c r="V84" s="10"/>
      <c r="W84" s="232"/>
      <c r="X84" s="10">
        <f t="shared" si="249"/>
        <v>0</v>
      </c>
      <c r="Y84" s="30"/>
      <c r="Z84" s="83">
        <f t="shared" si="250"/>
        <v>0</v>
      </c>
      <c r="AA84" s="9"/>
      <c r="AB84" s="10"/>
      <c r="AC84" s="232"/>
      <c r="AD84" s="10">
        <f t="shared" si="251"/>
        <v>0</v>
      </c>
      <c r="AE84" s="30"/>
      <c r="AF84" s="83">
        <f t="shared" si="252"/>
        <v>0</v>
      </c>
      <c r="AG84" s="9"/>
      <c r="AH84" s="10"/>
      <c r="AI84" s="232"/>
      <c r="AJ84" s="10">
        <f t="shared" si="253"/>
        <v>0</v>
      </c>
      <c r="AK84" s="30"/>
      <c r="AL84" s="83">
        <f t="shared" si="254"/>
        <v>0</v>
      </c>
      <c r="AM84" s="9"/>
      <c r="AN84" s="10"/>
      <c r="AO84" s="232"/>
      <c r="AP84" s="10">
        <f t="shared" si="255"/>
        <v>0</v>
      </c>
      <c r="AQ84" s="30"/>
      <c r="AR84" s="83">
        <f t="shared" si="256"/>
        <v>0</v>
      </c>
      <c r="AS84" s="9"/>
      <c r="AT84" s="10"/>
      <c r="AU84" s="232"/>
      <c r="AV84" s="10">
        <f t="shared" si="257"/>
        <v>0</v>
      </c>
      <c r="AW84" s="30"/>
      <c r="AX84" s="83">
        <f t="shared" si="258"/>
        <v>0</v>
      </c>
      <c r="AY84" s="9"/>
      <c r="AZ84" s="10"/>
      <c r="BA84" s="232"/>
      <c r="BB84" s="10">
        <f t="shared" si="259"/>
        <v>0</v>
      </c>
      <c r="BC84" s="30"/>
      <c r="BD84" s="83">
        <f t="shared" si="260"/>
        <v>0</v>
      </c>
      <c r="BE84" s="9"/>
      <c r="BF84" s="10"/>
      <c r="BG84" s="232"/>
      <c r="BH84" s="10">
        <f t="shared" si="261"/>
        <v>0</v>
      </c>
      <c r="BI84" s="30"/>
      <c r="BJ84" s="83">
        <f t="shared" si="262"/>
        <v>0</v>
      </c>
      <c r="BK84" s="9" cm="1">
        <f t="array" ref="BK84">SUM(_xlfn._xlws.FILTER($C84:$BJ84,$C$8:$BJ$8=BK$8))</f>
        <v>0</v>
      </c>
      <c r="BL84" s="10" cm="1">
        <f t="array" ref="BL84">SUM(_xlfn._xlws.FILTER($C84:$BJ84,$C$8:$BJ$8=BL$8))</f>
        <v>0</v>
      </c>
      <c r="BM84" s="232" cm="1">
        <f t="array" ref="BM84">SUM(_xlfn._xlws.FILTER($C84:$BJ84,$C$8:$BJ$8=BM$8))</f>
        <v>0</v>
      </c>
      <c r="BN84" s="10">
        <f t="shared" si="263"/>
        <v>0</v>
      </c>
      <c r="BO84" s="225" cm="1">
        <f t="array" ref="BO84">SUM(_xlfn._xlws.FILTER($C84:$BJ84,$C$8:$BJ$8=BO$8))</f>
        <v>0</v>
      </c>
      <c r="BP84" s="83">
        <f t="shared" si="264"/>
        <v>0</v>
      </c>
    </row>
    <row r="85" spans="1:68" ht="19.5" customHeight="1" outlineLevel="1" x14ac:dyDescent="0.3">
      <c r="A85" s="154"/>
      <c r="B85" s="139" t="str">
        <v>ΒΙΟΜΗΧΑΝΙΚΟΣ</v>
      </c>
      <c r="C85" s="9">
        <v>1</v>
      </c>
      <c r="D85" s="10"/>
      <c r="E85" s="232">
        <v>1890739</v>
      </c>
      <c r="F85" s="39">
        <f t="shared" si="245"/>
        <v>1890739</v>
      </c>
      <c r="G85" s="30">
        <v>1901.9099999999999</v>
      </c>
      <c r="H85" s="83">
        <f t="shared" si="246"/>
        <v>1901.9099999999999</v>
      </c>
      <c r="I85" s="9"/>
      <c r="J85" s="10"/>
      <c r="K85" s="232"/>
      <c r="L85" s="10">
        <f t="shared" si="247"/>
        <v>0</v>
      </c>
      <c r="M85" s="30"/>
      <c r="N85" s="83">
        <f t="shared" si="248"/>
        <v>0</v>
      </c>
      <c r="O85" s="9" t="s">
        <v>104</v>
      </c>
      <c r="P85" s="10" t="s">
        <v>104</v>
      </c>
      <c r="Q85" s="232" t="s">
        <v>104</v>
      </c>
      <c r="R85" s="212" t="s">
        <v>104</v>
      </c>
      <c r="S85" s="214" t="s">
        <v>104</v>
      </c>
      <c r="T85" s="214" t="s">
        <v>104</v>
      </c>
      <c r="U85" s="9">
        <v>1</v>
      </c>
      <c r="V85" s="10"/>
      <c r="W85" s="232">
        <v>161352</v>
      </c>
      <c r="X85" s="10">
        <f t="shared" si="249"/>
        <v>161352</v>
      </c>
      <c r="Y85" s="30">
        <v>604.84</v>
      </c>
      <c r="Z85" s="83">
        <f t="shared" si="250"/>
        <v>604.84</v>
      </c>
      <c r="AA85" s="9">
        <v>1</v>
      </c>
      <c r="AB85" s="10"/>
      <c r="AC85" s="232">
        <v>370368</v>
      </c>
      <c r="AD85" s="10">
        <f t="shared" si="251"/>
        <v>370368</v>
      </c>
      <c r="AE85" s="30">
        <v>1329.5</v>
      </c>
      <c r="AF85" s="83">
        <f t="shared" si="252"/>
        <v>1329.5</v>
      </c>
      <c r="AG85" s="9">
        <v>3</v>
      </c>
      <c r="AH85" s="10"/>
      <c r="AI85" s="232">
        <v>3106118</v>
      </c>
      <c r="AJ85" s="10">
        <f t="shared" si="253"/>
        <v>1035372.6666666666</v>
      </c>
      <c r="AK85" s="30">
        <v>7526.39</v>
      </c>
      <c r="AL85" s="83">
        <f t="shared" si="254"/>
        <v>2508.7966666666666</v>
      </c>
      <c r="AM85" s="9"/>
      <c r="AN85" s="10"/>
      <c r="AO85" s="232"/>
      <c r="AP85" s="10">
        <f t="shared" si="255"/>
        <v>0</v>
      </c>
      <c r="AQ85" s="30"/>
      <c r="AR85" s="83">
        <f t="shared" si="256"/>
        <v>0</v>
      </c>
      <c r="AS85" s="9"/>
      <c r="AT85" s="10"/>
      <c r="AU85" s="232"/>
      <c r="AV85" s="10">
        <f t="shared" si="257"/>
        <v>0</v>
      </c>
      <c r="AW85" s="30"/>
      <c r="AX85" s="83">
        <f t="shared" si="258"/>
        <v>0</v>
      </c>
      <c r="AY85" s="9"/>
      <c r="AZ85" s="10"/>
      <c r="BA85" s="232"/>
      <c r="BB85" s="10">
        <f t="shared" si="259"/>
        <v>0</v>
      </c>
      <c r="BC85" s="30"/>
      <c r="BD85" s="83">
        <f t="shared" si="260"/>
        <v>0</v>
      </c>
      <c r="BE85" s="9"/>
      <c r="BF85" s="10"/>
      <c r="BG85" s="232"/>
      <c r="BH85" s="10">
        <f t="shared" si="261"/>
        <v>0</v>
      </c>
      <c r="BI85" s="30"/>
      <c r="BJ85" s="83">
        <f t="shared" si="262"/>
        <v>0</v>
      </c>
      <c r="BK85" s="9" cm="1">
        <f t="array" ref="BK85">SUM(_xlfn._xlws.FILTER($C85:$BJ85,$C$8:$BJ$8=BK$8))</f>
        <v>6</v>
      </c>
      <c r="BL85" s="10" cm="1">
        <f t="array" ref="BL85">SUM(_xlfn._xlws.FILTER($C85:$BJ85,$C$8:$BJ$8=BL$8))</f>
        <v>0</v>
      </c>
      <c r="BM85" s="232" cm="1">
        <f t="array" ref="BM85">SUM(_xlfn._xlws.FILTER($C85:$BJ85,$C$8:$BJ$8=BM$8))</f>
        <v>5528577</v>
      </c>
      <c r="BN85" s="10">
        <f t="shared" si="263"/>
        <v>921429.5</v>
      </c>
      <c r="BO85" s="225" cm="1">
        <f t="array" ref="BO85">SUM(_xlfn._xlws.FILTER($C85:$BJ85,$C$8:$BJ$8=BO$8))</f>
        <v>11362.64</v>
      </c>
      <c r="BP85" s="83">
        <f t="shared" si="264"/>
        <v>1893.7733333333333</v>
      </c>
    </row>
    <row r="86" spans="1:68" ht="19.5" customHeight="1" outlineLevel="1" thickBot="1" x14ac:dyDescent="0.35">
      <c r="A86" s="155"/>
      <c r="B86" s="139" t="str">
        <v>ΚΛΙΜΑΤΙΣΜΟΣ / ΣΥΜΠΑΡΑΓΩΓΗ</v>
      </c>
      <c r="C86" s="160"/>
      <c r="D86" s="148"/>
      <c r="E86" s="233"/>
      <c r="F86" s="39">
        <f t="shared" si="245"/>
        <v>0</v>
      </c>
      <c r="G86" s="140"/>
      <c r="H86" s="83">
        <f t="shared" si="246"/>
        <v>0</v>
      </c>
      <c r="I86" s="160"/>
      <c r="J86" s="148"/>
      <c r="K86" s="233"/>
      <c r="L86" s="10">
        <f>IFERROR(K86/(I86+J86),0)</f>
        <v>0</v>
      </c>
      <c r="M86" s="30"/>
      <c r="N86" s="83">
        <f t="shared" si="248"/>
        <v>0</v>
      </c>
      <c r="O86" s="160" t="s">
        <v>104</v>
      </c>
      <c r="P86" s="148" t="s">
        <v>104</v>
      </c>
      <c r="Q86" s="233" t="s">
        <v>104</v>
      </c>
      <c r="R86" s="212" t="s">
        <v>104</v>
      </c>
      <c r="S86" s="214" t="s">
        <v>104</v>
      </c>
      <c r="T86" s="214" t="s">
        <v>104</v>
      </c>
      <c r="U86" s="160"/>
      <c r="V86" s="148"/>
      <c r="W86" s="233"/>
      <c r="X86" s="10">
        <f>IFERROR(W86/(U86+V86),0)</f>
        <v>0</v>
      </c>
      <c r="Y86" s="30"/>
      <c r="Z86" s="83">
        <f t="shared" si="250"/>
        <v>0</v>
      </c>
      <c r="AA86" s="160"/>
      <c r="AB86" s="148"/>
      <c r="AC86" s="233"/>
      <c r="AD86" s="10">
        <f>IFERROR(AC86/(AA86+AB86),0)</f>
        <v>0</v>
      </c>
      <c r="AE86" s="30"/>
      <c r="AF86" s="83">
        <f t="shared" si="252"/>
        <v>0</v>
      </c>
      <c r="AG86" s="160"/>
      <c r="AH86" s="148"/>
      <c r="AI86" s="233"/>
      <c r="AJ86" s="10">
        <f>IFERROR(AI86/(AG86+AH86),0)</f>
        <v>0</v>
      </c>
      <c r="AK86" s="30"/>
      <c r="AL86" s="83">
        <f t="shared" si="254"/>
        <v>0</v>
      </c>
      <c r="AM86" s="160"/>
      <c r="AN86" s="148"/>
      <c r="AO86" s="233"/>
      <c r="AP86" s="10">
        <f>IFERROR(AO86/(AM86+AN86),0)</f>
        <v>0</v>
      </c>
      <c r="AQ86" s="30"/>
      <c r="AR86" s="83">
        <f t="shared" si="256"/>
        <v>0</v>
      </c>
      <c r="AS86" s="160"/>
      <c r="AT86" s="148"/>
      <c r="AU86" s="233"/>
      <c r="AV86" s="10">
        <f>IFERROR(AU86/(AS86+AT86),0)</f>
        <v>0</v>
      </c>
      <c r="AW86" s="30"/>
      <c r="AX86" s="83">
        <f t="shared" si="258"/>
        <v>0</v>
      </c>
      <c r="AY86" s="160"/>
      <c r="AZ86" s="148"/>
      <c r="BA86" s="233"/>
      <c r="BB86" s="10">
        <f>IFERROR(BA86/(AY86+AZ86),0)</f>
        <v>0</v>
      </c>
      <c r="BC86" s="30"/>
      <c r="BD86" s="83">
        <f t="shared" si="260"/>
        <v>0</v>
      </c>
      <c r="BE86" s="160"/>
      <c r="BF86" s="148"/>
      <c r="BG86" s="233"/>
      <c r="BH86" s="10">
        <f>IFERROR(BG86/(BE86+BF86),0)</f>
        <v>0</v>
      </c>
      <c r="BI86" s="30"/>
      <c r="BJ86" s="83">
        <f t="shared" si="262"/>
        <v>0</v>
      </c>
      <c r="BK86" s="160" cm="1">
        <f t="array" ref="BK86">SUM(_xlfn._xlws.FILTER($C86:$BJ86,$C$8:$BJ$8=BK$8))</f>
        <v>0</v>
      </c>
      <c r="BL86" s="148" cm="1">
        <f t="array" ref="BL86">SUM(_xlfn._xlws.FILTER($C86:$BJ86,$C$8:$BJ$8=BL$8))</f>
        <v>0</v>
      </c>
      <c r="BM86" s="233" cm="1">
        <f t="array" ref="BM86">SUM(_xlfn._xlws.FILTER($C86:$BJ86,$C$8:$BJ$8=BM$8))</f>
        <v>0</v>
      </c>
      <c r="BN86" s="10">
        <f>IFERROR(BM86/(BK86+BL86),0)</f>
        <v>0</v>
      </c>
      <c r="BO86" s="225" cm="1">
        <f t="array" ref="BO86">SUM(_xlfn._xlws.FILTER($C86:$BJ86,$C$8:$BJ$8=BO$8))</f>
        <v>0</v>
      </c>
      <c r="BP86" s="83">
        <f t="shared" si="264"/>
        <v>0</v>
      </c>
    </row>
    <row r="87" spans="1:68" ht="36" customHeight="1" outlineLevel="1" x14ac:dyDescent="0.3">
      <c r="A87" s="153">
        <v>14</v>
      </c>
      <c r="B87" s="141" t="s">
        <v>44</v>
      </c>
      <c r="C87" s="73">
        <v>0</v>
      </c>
      <c r="D87" s="74">
        <v>0</v>
      </c>
      <c r="E87" s="231">
        <f>SUM(E88:E91)</f>
        <v>0</v>
      </c>
      <c r="F87" s="121">
        <f>IFERROR(E87/(C87+D87),0)</f>
        <v>0</v>
      </c>
      <c r="G87" s="82">
        <f>SUM(G88:G92)</f>
        <v>0</v>
      </c>
      <c r="H87" s="37">
        <f>IFERROR(G87/(C87+D87),0)</f>
        <v>0</v>
      </c>
      <c r="I87" s="73">
        <f>SUM(I88:I92)</f>
        <v>0</v>
      </c>
      <c r="J87" s="74">
        <f>SUM(J88:J92)</f>
        <v>0</v>
      </c>
      <c r="K87" s="231">
        <f>SUM(K88:K91)</f>
        <v>0</v>
      </c>
      <c r="L87" s="74">
        <f>IFERROR(K87/(I87+J87),0)</f>
        <v>0</v>
      </c>
      <c r="M87" s="82">
        <f>SUM(M88:M92)</f>
        <v>0</v>
      </c>
      <c r="N87" s="37">
        <f>IFERROR(M87/(I87+J87),0)</f>
        <v>0</v>
      </c>
      <c r="O87" s="73">
        <f>SUM(O88:O92)</f>
        <v>0</v>
      </c>
      <c r="P87" s="74">
        <f>SUM(P88:P92)</f>
        <v>0</v>
      </c>
      <c r="Q87" s="231">
        <f>SUM(Q88:Q92)</f>
        <v>0</v>
      </c>
      <c r="R87" s="74">
        <f>IFERROR(Q87/(O87+P87),0)</f>
        <v>0</v>
      </c>
      <c r="S87" s="82">
        <f>SUM(S88:S92)</f>
        <v>0</v>
      </c>
      <c r="T87" s="37">
        <f>IFERROR(S87/(O87+P87),0)</f>
        <v>0</v>
      </c>
      <c r="U87" s="73">
        <f>SUM(U88:U92)</f>
        <v>0</v>
      </c>
      <c r="V87" s="74">
        <f>SUM(V88:V92)</f>
        <v>0</v>
      </c>
      <c r="W87" s="231">
        <f>SUM(W88:W91)</f>
        <v>0</v>
      </c>
      <c r="X87" s="74">
        <f>IFERROR(W87/(U87+V87),0)</f>
        <v>0</v>
      </c>
      <c r="Y87" s="81">
        <f>SUM(Y88:Y92)</f>
        <v>0</v>
      </c>
      <c r="Z87" s="37">
        <f>IFERROR(Y87/(U87+V87),0)</f>
        <v>0</v>
      </c>
      <c r="AA87" s="73">
        <f>SUM(AA88:AA92)</f>
        <v>0</v>
      </c>
      <c r="AB87" s="74">
        <f>SUM(AB88:AB92)</f>
        <v>0</v>
      </c>
      <c r="AC87" s="231">
        <f>SUM(AC88:AC91)</f>
        <v>0</v>
      </c>
      <c r="AD87" s="74">
        <f>IFERROR(AC87/(AA87+AB87),0)</f>
        <v>0</v>
      </c>
      <c r="AE87" s="81">
        <f>SUM(AE88:AE92)</f>
        <v>0</v>
      </c>
      <c r="AF87" s="37">
        <f>IFERROR(AE87/(AA87+AB87),0)</f>
        <v>0</v>
      </c>
      <c r="AG87" s="73">
        <f>SUM(AG88:AG92)</f>
        <v>0</v>
      </c>
      <c r="AH87" s="74">
        <f>SUM(AH88:AH92)</f>
        <v>0</v>
      </c>
      <c r="AI87" s="231">
        <f>SUM(AI88:AI91)</f>
        <v>0</v>
      </c>
      <c r="AJ87" s="74">
        <f>IFERROR(AI87/(AG87+AH87),0)</f>
        <v>0</v>
      </c>
      <c r="AK87" s="82">
        <f>SUM(AK88:AK92)</f>
        <v>0</v>
      </c>
      <c r="AL87" s="37">
        <f>IFERROR(AK87/(AG87+AH87),0)</f>
        <v>0</v>
      </c>
      <c r="AM87" s="73">
        <f>SUM(AM88:AM92)</f>
        <v>0</v>
      </c>
      <c r="AN87" s="74">
        <f>SUM(AN88:AN92)</f>
        <v>0</v>
      </c>
      <c r="AO87" s="231">
        <f>SUM(AO88:AO91)</f>
        <v>0</v>
      </c>
      <c r="AP87" s="74">
        <f>IFERROR(AO87/(AM87+AN87),0)</f>
        <v>0</v>
      </c>
      <c r="AQ87" s="82">
        <f>SUM(AQ88:AQ92)</f>
        <v>0</v>
      </c>
      <c r="AR87" s="37">
        <f>IFERROR(AQ87/(AM87+AN87),0)</f>
        <v>0</v>
      </c>
      <c r="AS87" s="73">
        <f>SUM(AS88:AS92)</f>
        <v>0</v>
      </c>
      <c r="AT87" s="74">
        <f>SUM(AT88:AT92)</f>
        <v>0</v>
      </c>
      <c r="AU87" s="231">
        <f>SUM(AU88:AU91)</f>
        <v>0</v>
      </c>
      <c r="AV87" s="74">
        <f>IFERROR(AU87/(AS87+AT87),0)</f>
        <v>0</v>
      </c>
      <c r="AW87" s="82">
        <f>SUM(AW88:AW92)</f>
        <v>0</v>
      </c>
      <c r="AX87" s="37">
        <f>IFERROR(AW87/(AS87+AT87),0)</f>
        <v>0</v>
      </c>
      <c r="AY87" s="73">
        <f>SUM(AY88:AY92)</f>
        <v>0</v>
      </c>
      <c r="AZ87" s="74">
        <f>SUM(AZ88:AZ92)</f>
        <v>0</v>
      </c>
      <c r="BA87" s="231">
        <f>SUM(BA88:BA91)</f>
        <v>0</v>
      </c>
      <c r="BB87" s="74">
        <f>IFERROR(BA87/(AY87+AZ87),0)</f>
        <v>0</v>
      </c>
      <c r="BC87" s="82">
        <f>SUM(BC88:BC92)</f>
        <v>0</v>
      </c>
      <c r="BD87" s="37">
        <f>IFERROR(BC87/(AY87+AZ87),0)</f>
        <v>0</v>
      </c>
      <c r="BE87" s="73">
        <f>SUM(BE88:BE92)</f>
        <v>1</v>
      </c>
      <c r="BF87" s="74">
        <f>SUM(BF88:BF92)</f>
        <v>0</v>
      </c>
      <c r="BG87" s="231">
        <f>SUM(BG88:BG91)</f>
        <v>4168846</v>
      </c>
      <c r="BH87" s="74">
        <f>IFERROR(BG87/(BE87+BF87),0)</f>
        <v>4168846</v>
      </c>
      <c r="BI87" s="82">
        <f>SUM(BI88:BI92)</f>
        <v>9762.6</v>
      </c>
      <c r="BJ87" s="37">
        <f>IFERROR(BI87/(BE87+BF87),0)</f>
        <v>9762.6</v>
      </c>
      <c r="BK87" s="73">
        <f>SUM(BK88:BK92)</f>
        <v>1</v>
      </c>
      <c r="BL87" s="74">
        <f>SUM(BL88:BL92)</f>
        <v>0</v>
      </c>
      <c r="BM87" s="231">
        <f>SUM(BM88:BM91)</f>
        <v>4168846</v>
      </c>
      <c r="BN87" s="74">
        <f>IFERROR(BM87/(BK87+BL87),0)</f>
        <v>4168846</v>
      </c>
      <c r="BO87" s="82">
        <f>SUM(BO88:BO92)</f>
        <v>9762.6</v>
      </c>
      <c r="BP87" s="37">
        <f>IFERROR(BO87/(BK87+BL87),0)</f>
        <v>9762.6</v>
      </c>
    </row>
    <row r="88" spans="1:68" ht="19.5" customHeight="1" outlineLevel="1" x14ac:dyDescent="0.3">
      <c r="A88" s="154"/>
      <c r="B88" s="139" t="str" cm="1">
        <f t="array" ref="B88:B92">$B$10:$B$14</f>
        <v>ΟΙΚΙΑΚΟΣ</v>
      </c>
      <c r="C88" s="9"/>
      <c r="D88" s="10"/>
      <c r="E88" s="232"/>
      <c r="F88" s="39">
        <f>IFERROR(E88/(C88+D88),0)</f>
        <v>0</v>
      </c>
      <c r="G88" s="30"/>
      <c r="H88" s="83">
        <f>IFERROR(G88/(C88+D88),0)</f>
        <v>0</v>
      </c>
      <c r="I88" s="9"/>
      <c r="J88" s="10"/>
      <c r="K88" s="232"/>
      <c r="L88" s="10">
        <f>IFERROR(K88/(I88+J88),0)</f>
        <v>0</v>
      </c>
      <c r="M88" s="30"/>
      <c r="N88" s="83">
        <f>IFERROR(M88/(I88+J88),0)</f>
        <v>0</v>
      </c>
      <c r="O88" s="9"/>
      <c r="P88" s="10"/>
      <c r="Q88" s="232"/>
      <c r="R88" s="10">
        <f>IFERROR(Q88/(O88+P88),0)</f>
        <v>0</v>
      </c>
      <c r="S88" s="30"/>
      <c r="T88" s="83">
        <f>IFERROR(S88/(O88+P88),0)</f>
        <v>0</v>
      </c>
      <c r="U88" s="9"/>
      <c r="V88" s="10"/>
      <c r="W88" s="232"/>
      <c r="X88" s="10">
        <f>IFERROR(W88/(U88+V88),0)</f>
        <v>0</v>
      </c>
      <c r="Y88" s="30"/>
      <c r="Z88" s="83">
        <f>IFERROR(Y88/(U88+V88),0)</f>
        <v>0</v>
      </c>
      <c r="AA88" s="9"/>
      <c r="AB88" s="10"/>
      <c r="AC88" s="232"/>
      <c r="AD88" s="10">
        <f>IFERROR(AC88/(AA88+AB88),0)</f>
        <v>0</v>
      </c>
      <c r="AE88" s="30"/>
      <c r="AF88" s="83">
        <f>IFERROR(AE88/(AA88+AB88),0)</f>
        <v>0</v>
      </c>
      <c r="AG88" s="9"/>
      <c r="AH88" s="10"/>
      <c r="AI88" s="232"/>
      <c r="AJ88" s="10">
        <f>IFERROR(AI88/(AG88+AH88),0)</f>
        <v>0</v>
      </c>
      <c r="AK88" s="30"/>
      <c r="AL88" s="83">
        <f>IFERROR(AK88/(AG88+AH88),0)</f>
        <v>0</v>
      </c>
      <c r="AM88" s="9"/>
      <c r="AN88" s="10"/>
      <c r="AO88" s="232"/>
      <c r="AP88" s="10">
        <f>IFERROR(AO88/(AM88+AN88),0)</f>
        <v>0</v>
      </c>
      <c r="AQ88" s="30"/>
      <c r="AR88" s="83">
        <f>IFERROR(AQ88/(AM88+AN88),0)</f>
        <v>0</v>
      </c>
      <c r="AS88" s="9"/>
      <c r="AT88" s="10"/>
      <c r="AU88" s="232"/>
      <c r="AV88" s="10">
        <f>IFERROR(AU88/(AS88+AT88),0)</f>
        <v>0</v>
      </c>
      <c r="AW88" s="30"/>
      <c r="AX88" s="83">
        <f>IFERROR(AW88/(AS88+AT88),0)</f>
        <v>0</v>
      </c>
      <c r="AY88" s="9"/>
      <c r="AZ88" s="10"/>
      <c r="BA88" s="232"/>
      <c r="BB88" s="10">
        <f>IFERROR(BA88/(AY88+AZ88),0)</f>
        <v>0</v>
      </c>
      <c r="BC88" s="30"/>
      <c r="BD88" s="83">
        <f>IFERROR(BC88/(AY88+AZ88),0)</f>
        <v>0</v>
      </c>
      <c r="BE88" s="9"/>
      <c r="BF88" s="10"/>
      <c r="BG88" s="232"/>
      <c r="BH88" s="10">
        <f>IFERROR(BG88/(BE88+BF88),0)</f>
        <v>0</v>
      </c>
      <c r="BI88" s="30"/>
      <c r="BJ88" s="83">
        <f>IFERROR(BI88/(BE88+BF88),0)</f>
        <v>0</v>
      </c>
      <c r="BK88" s="9" cm="1">
        <f t="array" ref="BK88">SUM(_xlfn._xlws.FILTER($C88:$BJ88,$C$8:$BJ$8=BK$8))</f>
        <v>0</v>
      </c>
      <c r="BL88" s="10" cm="1">
        <f t="array" ref="BL88">SUM(_xlfn._xlws.FILTER($C88:$BJ88,$C$8:$BJ$8=BL$8))</f>
        <v>0</v>
      </c>
      <c r="BM88" s="232" cm="1">
        <f t="array" ref="BM88">SUM(_xlfn._xlws.FILTER($C88:$BJ88,$C$8:$BJ$8=BM$8))</f>
        <v>0</v>
      </c>
      <c r="BN88" s="10">
        <f>IFERROR(BM88/(BK88+BL88),0)</f>
        <v>0</v>
      </c>
      <c r="BO88" s="225" cm="1">
        <f t="array" ref="BO88">SUM(_xlfn._xlws.FILTER($C88:$BJ88,$C$8:$BJ$8=BO$8))</f>
        <v>0</v>
      </c>
      <c r="BP88" s="83">
        <f>IFERROR(BO88/(BK88+BL88),0)</f>
        <v>0</v>
      </c>
    </row>
    <row r="89" spans="1:68" ht="19.5" customHeight="1" outlineLevel="1" x14ac:dyDescent="0.3">
      <c r="A89" s="154"/>
      <c r="B89" s="139" t="str">
        <v>ΕΜΠΟΡΙΚΟΣ</v>
      </c>
      <c r="C89" s="9"/>
      <c r="D89" s="10"/>
      <c r="E89" s="232"/>
      <c r="F89" s="39">
        <f t="shared" ref="F89:F92" si="265">IFERROR(E89/(C89+D89),0)</f>
        <v>0</v>
      </c>
      <c r="G89" s="30"/>
      <c r="H89" s="83">
        <f t="shared" ref="H89:H92" si="266">IFERROR(G89/(C89+D89),0)</f>
        <v>0</v>
      </c>
      <c r="I89" s="9"/>
      <c r="J89" s="10"/>
      <c r="K89" s="232"/>
      <c r="L89" s="10">
        <f t="shared" ref="L89:L91" si="267">IFERROR(K89/(I89+J89),0)</f>
        <v>0</v>
      </c>
      <c r="M89" s="30"/>
      <c r="N89" s="83">
        <f t="shared" ref="N89:N92" si="268">IFERROR(M89/(I89+J89),0)</f>
        <v>0</v>
      </c>
      <c r="O89" s="9"/>
      <c r="P89" s="10"/>
      <c r="Q89" s="232"/>
      <c r="R89" s="10">
        <f t="shared" ref="R89:R91" si="269">IFERROR(Q89/(O89+P89),0)</f>
        <v>0</v>
      </c>
      <c r="S89" s="30"/>
      <c r="T89" s="83">
        <f t="shared" ref="T89:T92" si="270">IFERROR(S89/(O89+P89),0)</f>
        <v>0</v>
      </c>
      <c r="U89" s="9"/>
      <c r="V89" s="10"/>
      <c r="W89" s="232"/>
      <c r="X89" s="10">
        <f t="shared" ref="X89:X91" si="271">IFERROR(W89/(U89+V89),0)</f>
        <v>0</v>
      </c>
      <c r="Y89" s="30"/>
      <c r="Z89" s="83">
        <f t="shared" ref="Z89:Z92" si="272">IFERROR(Y89/(U89+V89),0)</f>
        <v>0</v>
      </c>
      <c r="AA89" s="9"/>
      <c r="AB89" s="10"/>
      <c r="AC89" s="232"/>
      <c r="AD89" s="10">
        <f t="shared" ref="AD89:AD91" si="273">IFERROR(AC89/(AA89+AB89),0)</f>
        <v>0</v>
      </c>
      <c r="AE89" s="30"/>
      <c r="AF89" s="83">
        <f t="shared" ref="AF89:AF92" si="274">IFERROR(AE89/(AA89+AB89),0)</f>
        <v>0</v>
      </c>
      <c r="AG89" s="9"/>
      <c r="AH89" s="10"/>
      <c r="AI89" s="232"/>
      <c r="AJ89" s="10">
        <f t="shared" ref="AJ89:AJ91" si="275">IFERROR(AI89/(AG89+AH89),0)</f>
        <v>0</v>
      </c>
      <c r="AK89" s="30"/>
      <c r="AL89" s="83">
        <f t="shared" ref="AL89:AL92" si="276">IFERROR(AK89/(AG89+AH89),0)</f>
        <v>0</v>
      </c>
      <c r="AM89" s="9"/>
      <c r="AN89" s="10"/>
      <c r="AO89" s="232"/>
      <c r="AP89" s="10">
        <f t="shared" ref="AP89:AP91" si="277">IFERROR(AO89/(AM89+AN89),0)</f>
        <v>0</v>
      </c>
      <c r="AQ89" s="30"/>
      <c r="AR89" s="83">
        <f t="shared" ref="AR89:AR92" si="278">IFERROR(AQ89/(AM89+AN89),0)</f>
        <v>0</v>
      </c>
      <c r="AS89" s="9"/>
      <c r="AT89" s="10"/>
      <c r="AU89" s="232"/>
      <c r="AV89" s="10">
        <f t="shared" ref="AV89:AV91" si="279">IFERROR(AU89/(AS89+AT89),0)</f>
        <v>0</v>
      </c>
      <c r="AW89" s="30"/>
      <c r="AX89" s="83">
        <f t="shared" ref="AX89:AX92" si="280">IFERROR(AW89/(AS89+AT89),0)</f>
        <v>0</v>
      </c>
      <c r="AY89" s="9"/>
      <c r="AZ89" s="10"/>
      <c r="BA89" s="232"/>
      <c r="BB89" s="10">
        <f t="shared" ref="BB89:BB91" si="281">IFERROR(BA89/(AY89+AZ89),0)</f>
        <v>0</v>
      </c>
      <c r="BC89" s="30"/>
      <c r="BD89" s="83">
        <f t="shared" ref="BD89:BD92" si="282">IFERROR(BC89/(AY89+AZ89),0)</f>
        <v>0</v>
      </c>
      <c r="BE89" s="9"/>
      <c r="BF89" s="10"/>
      <c r="BG89" s="232"/>
      <c r="BH89" s="10">
        <f t="shared" ref="BH89:BH91" si="283">IFERROR(BG89/(BE89+BF89),0)</f>
        <v>0</v>
      </c>
      <c r="BI89" s="30"/>
      <c r="BJ89" s="83">
        <f t="shared" ref="BJ89:BJ92" si="284">IFERROR(BI89/(BE89+BF89),0)</f>
        <v>0</v>
      </c>
      <c r="BK89" s="9" cm="1">
        <f t="array" ref="BK89">SUM(_xlfn._xlws.FILTER($C89:$BJ89,$C$8:$BJ$8=BK$8))</f>
        <v>0</v>
      </c>
      <c r="BL89" s="10" cm="1">
        <f t="array" ref="BL89">SUM(_xlfn._xlws.FILTER($C89:$BJ89,$C$8:$BJ$8=BL$8))</f>
        <v>0</v>
      </c>
      <c r="BM89" s="232" cm="1">
        <f t="array" ref="BM89">SUM(_xlfn._xlws.FILTER($C89:$BJ89,$C$8:$BJ$8=BM$8))</f>
        <v>0</v>
      </c>
      <c r="BN89" s="10">
        <f t="shared" ref="BN89:BN91" si="285">IFERROR(BM89/(BK89+BL89),0)</f>
        <v>0</v>
      </c>
      <c r="BO89" s="225" cm="1">
        <f t="array" ref="BO89">SUM(_xlfn._xlws.FILTER($C89:$BJ89,$C$8:$BJ$8=BO$8))</f>
        <v>0</v>
      </c>
      <c r="BP89" s="83">
        <f t="shared" ref="BP89:BP92" si="286">IFERROR(BO89/(BK89+BL89),0)</f>
        <v>0</v>
      </c>
    </row>
    <row r="90" spans="1:68" ht="19.5" customHeight="1" outlineLevel="1" x14ac:dyDescent="0.3">
      <c r="A90" s="154"/>
      <c r="B90" s="139" t="str">
        <v>CNG</v>
      </c>
      <c r="C90" s="9"/>
      <c r="D90" s="10"/>
      <c r="E90" s="232"/>
      <c r="F90" s="39">
        <f t="shared" si="265"/>
        <v>0</v>
      </c>
      <c r="G90" s="30"/>
      <c r="H90" s="83">
        <f t="shared" si="266"/>
        <v>0</v>
      </c>
      <c r="I90" s="9"/>
      <c r="J90" s="10"/>
      <c r="K90" s="232"/>
      <c r="L90" s="10">
        <f t="shared" si="267"/>
        <v>0</v>
      </c>
      <c r="M90" s="30"/>
      <c r="N90" s="83">
        <f t="shared" si="268"/>
        <v>0</v>
      </c>
      <c r="O90" s="9"/>
      <c r="P90" s="10"/>
      <c r="Q90" s="232"/>
      <c r="R90" s="10">
        <f t="shared" si="269"/>
        <v>0</v>
      </c>
      <c r="S90" s="30"/>
      <c r="T90" s="83">
        <f t="shared" si="270"/>
        <v>0</v>
      </c>
      <c r="U90" s="9"/>
      <c r="V90" s="10"/>
      <c r="W90" s="232"/>
      <c r="X90" s="10">
        <f t="shared" si="271"/>
        <v>0</v>
      </c>
      <c r="Y90" s="30"/>
      <c r="Z90" s="83">
        <f t="shared" si="272"/>
        <v>0</v>
      </c>
      <c r="AA90" s="9"/>
      <c r="AB90" s="10"/>
      <c r="AC90" s="232"/>
      <c r="AD90" s="10">
        <f t="shared" si="273"/>
        <v>0</v>
      </c>
      <c r="AE90" s="30"/>
      <c r="AF90" s="83">
        <f t="shared" si="274"/>
        <v>0</v>
      </c>
      <c r="AG90" s="9"/>
      <c r="AH90" s="10"/>
      <c r="AI90" s="232"/>
      <c r="AJ90" s="10">
        <f t="shared" si="275"/>
        <v>0</v>
      </c>
      <c r="AK90" s="30"/>
      <c r="AL90" s="83">
        <f t="shared" si="276"/>
        <v>0</v>
      </c>
      <c r="AM90" s="9"/>
      <c r="AN90" s="10"/>
      <c r="AO90" s="232"/>
      <c r="AP90" s="10">
        <f t="shared" si="277"/>
        <v>0</v>
      </c>
      <c r="AQ90" s="30"/>
      <c r="AR90" s="83">
        <f t="shared" si="278"/>
        <v>0</v>
      </c>
      <c r="AS90" s="9"/>
      <c r="AT90" s="10"/>
      <c r="AU90" s="232"/>
      <c r="AV90" s="10">
        <f t="shared" si="279"/>
        <v>0</v>
      </c>
      <c r="AW90" s="30"/>
      <c r="AX90" s="83">
        <f t="shared" si="280"/>
        <v>0</v>
      </c>
      <c r="AY90" s="9"/>
      <c r="AZ90" s="10"/>
      <c r="BA90" s="232"/>
      <c r="BB90" s="10">
        <f t="shared" si="281"/>
        <v>0</v>
      </c>
      <c r="BC90" s="30"/>
      <c r="BD90" s="83">
        <f t="shared" si="282"/>
        <v>0</v>
      </c>
      <c r="BE90" s="9"/>
      <c r="BF90" s="10"/>
      <c r="BG90" s="232"/>
      <c r="BH90" s="10">
        <f t="shared" si="283"/>
        <v>0</v>
      </c>
      <c r="BI90" s="30"/>
      <c r="BJ90" s="83">
        <f t="shared" si="284"/>
        <v>0</v>
      </c>
      <c r="BK90" s="9" cm="1">
        <f t="array" ref="BK90">SUM(_xlfn._xlws.FILTER($C90:$BJ90,$C$8:$BJ$8=BK$8))</f>
        <v>0</v>
      </c>
      <c r="BL90" s="10" cm="1">
        <f t="array" ref="BL90">SUM(_xlfn._xlws.FILTER($C90:$BJ90,$C$8:$BJ$8=BL$8))</f>
        <v>0</v>
      </c>
      <c r="BM90" s="232" cm="1">
        <f t="array" ref="BM90">SUM(_xlfn._xlws.FILTER($C90:$BJ90,$C$8:$BJ$8=BM$8))</f>
        <v>0</v>
      </c>
      <c r="BN90" s="10">
        <f t="shared" si="285"/>
        <v>0</v>
      </c>
      <c r="BO90" s="225" cm="1">
        <f t="array" ref="BO90">SUM(_xlfn._xlws.FILTER($C90:$BJ90,$C$8:$BJ$8=BO$8))</f>
        <v>0</v>
      </c>
      <c r="BP90" s="83">
        <f t="shared" si="286"/>
        <v>0</v>
      </c>
    </row>
    <row r="91" spans="1:68" ht="19.5" customHeight="1" outlineLevel="1" x14ac:dyDescent="0.3">
      <c r="A91" s="154"/>
      <c r="B91" s="139" t="str">
        <v>ΒΙΟΜΗΧΑΝΙΚΟΣ</v>
      </c>
      <c r="C91" s="9"/>
      <c r="D91" s="10"/>
      <c r="E91" s="232"/>
      <c r="F91" s="39">
        <f t="shared" si="265"/>
        <v>0</v>
      </c>
      <c r="G91" s="30"/>
      <c r="H91" s="83">
        <f t="shared" si="266"/>
        <v>0</v>
      </c>
      <c r="I91" s="9"/>
      <c r="J91" s="10"/>
      <c r="K91" s="232"/>
      <c r="L91" s="10">
        <f t="shared" si="267"/>
        <v>0</v>
      </c>
      <c r="M91" s="30"/>
      <c r="N91" s="83">
        <f t="shared" si="268"/>
        <v>0</v>
      </c>
      <c r="O91" s="9"/>
      <c r="P91" s="10"/>
      <c r="Q91" s="232"/>
      <c r="R91" s="10">
        <f t="shared" si="269"/>
        <v>0</v>
      </c>
      <c r="S91" s="30"/>
      <c r="T91" s="83">
        <f t="shared" si="270"/>
        <v>0</v>
      </c>
      <c r="U91" s="9"/>
      <c r="V91" s="10"/>
      <c r="W91" s="232"/>
      <c r="X91" s="10">
        <f t="shared" si="271"/>
        <v>0</v>
      </c>
      <c r="Y91" s="30"/>
      <c r="Z91" s="83">
        <f t="shared" si="272"/>
        <v>0</v>
      </c>
      <c r="AA91" s="9"/>
      <c r="AB91" s="10"/>
      <c r="AC91" s="232"/>
      <c r="AD91" s="10">
        <f t="shared" si="273"/>
        <v>0</v>
      </c>
      <c r="AE91" s="30"/>
      <c r="AF91" s="83">
        <f t="shared" si="274"/>
        <v>0</v>
      </c>
      <c r="AG91" s="9"/>
      <c r="AH91" s="10"/>
      <c r="AI91" s="232"/>
      <c r="AJ91" s="10">
        <f t="shared" si="275"/>
        <v>0</v>
      </c>
      <c r="AK91" s="30"/>
      <c r="AL91" s="83">
        <f t="shared" si="276"/>
        <v>0</v>
      </c>
      <c r="AM91" s="9"/>
      <c r="AN91" s="10"/>
      <c r="AO91" s="232"/>
      <c r="AP91" s="10">
        <f t="shared" si="277"/>
        <v>0</v>
      </c>
      <c r="AQ91" s="30"/>
      <c r="AR91" s="83">
        <f t="shared" si="278"/>
        <v>0</v>
      </c>
      <c r="AS91" s="9"/>
      <c r="AT91" s="10"/>
      <c r="AU91" s="232"/>
      <c r="AV91" s="10">
        <f t="shared" si="279"/>
        <v>0</v>
      </c>
      <c r="AW91" s="30"/>
      <c r="AX91" s="83">
        <f t="shared" si="280"/>
        <v>0</v>
      </c>
      <c r="AY91" s="9"/>
      <c r="AZ91" s="10"/>
      <c r="BA91" s="232"/>
      <c r="BB91" s="10">
        <f t="shared" si="281"/>
        <v>0</v>
      </c>
      <c r="BC91" s="30"/>
      <c r="BD91" s="83">
        <f t="shared" si="282"/>
        <v>0</v>
      </c>
      <c r="BE91" s="9">
        <v>1</v>
      </c>
      <c r="BF91" s="10"/>
      <c r="BG91" s="232">
        <v>4168846</v>
      </c>
      <c r="BH91" s="10">
        <f t="shared" si="283"/>
        <v>4168846</v>
      </c>
      <c r="BI91" s="30">
        <v>9762.6</v>
      </c>
      <c r="BJ91" s="83">
        <f t="shared" si="284"/>
        <v>9762.6</v>
      </c>
      <c r="BK91" s="9" cm="1">
        <f t="array" ref="BK91">SUM(_xlfn._xlws.FILTER($C91:$BJ91,$C$8:$BJ$8=BK$8))</f>
        <v>1</v>
      </c>
      <c r="BL91" s="10" cm="1">
        <f t="array" ref="BL91">SUM(_xlfn._xlws.FILTER($C91:$BJ91,$C$8:$BJ$8=BL$8))</f>
        <v>0</v>
      </c>
      <c r="BM91" s="232" cm="1">
        <f t="array" ref="BM91">SUM(_xlfn._xlws.FILTER($C91:$BJ91,$C$8:$BJ$8=BM$8))</f>
        <v>4168846</v>
      </c>
      <c r="BN91" s="10">
        <f t="shared" si="285"/>
        <v>4168846</v>
      </c>
      <c r="BO91" s="225" cm="1">
        <f t="array" ref="BO91">SUM(_xlfn._xlws.FILTER($C91:$BJ91,$C$8:$BJ$8=BO$8))</f>
        <v>9762.6</v>
      </c>
      <c r="BP91" s="83">
        <f t="shared" si="286"/>
        <v>9762.6</v>
      </c>
    </row>
    <row r="92" spans="1:68" ht="19.5" customHeight="1" outlineLevel="1" thickBot="1" x14ac:dyDescent="0.35">
      <c r="A92" s="155"/>
      <c r="B92" s="139" t="str">
        <v>ΚΛΙΜΑΤΙΣΜΟΣ / ΣΥΜΠΑΡΑΓΩΓΗ</v>
      </c>
      <c r="C92" s="160"/>
      <c r="D92" s="148"/>
      <c r="E92" s="233"/>
      <c r="F92" s="39">
        <f t="shared" si="265"/>
        <v>0</v>
      </c>
      <c r="G92" s="140"/>
      <c r="H92" s="83">
        <f t="shared" si="266"/>
        <v>0</v>
      </c>
      <c r="I92" s="160"/>
      <c r="J92" s="148"/>
      <c r="K92" s="233"/>
      <c r="L92" s="10">
        <f>IFERROR(K92/(I92+J92),0)</f>
        <v>0</v>
      </c>
      <c r="M92" s="30"/>
      <c r="N92" s="83">
        <f t="shared" si="268"/>
        <v>0</v>
      </c>
      <c r="O92" s="160"/>
      <c r="P92" s="148"/>
      <c r="Q92" s="233"/>
      <c r="R92" s="10">
        <f>IFERROR(Q92/(O92+P92),0)</f>
        <v>0</v>
      </c>
      <c r="S92" s="30"/>
      <c r="T92" s="83">
        <f t="shared" si="270"/>
        <v>0</v>
      </c>
      <c r="U92" s="160"/>
      <c r="V92" s="148"/>
      <c r="W92" s="233"/>
      <c r="X92" s="10">
        <f>IFERROR(W92/(U92+V92),0)</f>
        <v>0</v>
      </c>
      <c r="Y92" s="30"/>
      <c r="Z92" s="83">
        <f t="shared" si="272"/>
        <v>0</v>
      </c>
      <c r="AA92" s="160"/>
      <c r="AB92" s="148"/>
      <c r="AC92" s="233"/>
      <c r="AD92" s="10">
        <f>IFERROR(AC92/(AA92+AB92),0)</f>
        <v>0</v>
      </c>
      <c r="AE92" s="30"/>
      <c r="AF92" s="83">
        <f t="shared" si="274"/>
        <v>0</v>
      </c>
      <c r="AG92" s="160"/>
      <c r="AH92" s="148"/>
      <c r="AI92" s="233"/>
      <c r="AJ92" s="10">
        <f>IFERROR(AI92/(AG92+AH92),0)</f>
        <v>0</v>
      </c>
      <c r="AK92" s="30"/>
      <c r="AL92" s="83">
        <f t="shared" si="276"/>
        <v>0</v>
      </c>
      <c r="AM92" s="160"/>
      <c r="AN92" s="148"/>
      <c r="AO92" s="233"/>
      <c r="AP92" s="10">
        <f>IFERROR(AO92/(AM92+AN92),0)</f>
        <v>0</v>
      </c>
      <c r="AQ92" s="30"/>
      <c r="AR92" s="83">
        <f t="shared" si="278"/>
        <v>0</v>
      </c>
      <c r="AS92" s="160"/>
      <c r="AT92" s="148"/>
      <c r="AU92" s="233"/>
      <c r="AV92" s="10">
        <f>IFERROR(AU92/(AS92+AT92),0)</f>
        <v>0</v>
      </c>
      <c r="AW92" s="30"/>
      <c r="AX92" s="83">
        <f t="shared" si="280"/>
        <v>0</v>
      </c>
      <c r="AY92" s="160"/>
      <c r="AZ92" s="148"/>
      <c r="BA92" s="233"/>
      <c r="BB92" s="10">
        <f>IFERROR(BA92/(AY92+AZ92),0)</f>
        <v>0</v>
      </c>
      <c r="BC92" s="30"/>
      <c r="BD92" s="83">
        <f t="shared" si="282"/>
        <v>0</v>
      </c>
      <c r="BE92" s="160"/>
      <c r="BF92" s="148"/>
      <c r="BG92" s="233"/>
      <c r="BH92" s="10">
        <f>IFERROR(BG92/(BE92+BF92),0)</f>
        <v>0</v>
      </c>
      <c r="BI92" s="30"/>
      <c r="BJ92" s="83">
        <f t="shared" si="284"/>
        <v>0</v>
      </c>
      <c r="BK92" s="160" cm="1">
        <f t="array" ref="BK92">SUM(_xlfn._xlws.FILTER($C92:$BJ92,$C$8:$BJ$8=BK$8))</f>
        <v>0</v>
      </c>
      <c r="BL92" s="148" cm="1">
        <f t="array" ref="BL92">SUM(_xlfn._xlws.FILTER($C92:$BJ92,$C$8:$BJ$8=BL$8))</f>
        <v>0</v>
      </c>
      <c r="BM92" s="233" cm="1">
        <f t="array" ref="BM92">SUM(_xlfn._xlws.FILTER($C92:$BJ92,$C$8:$BJ$8=BM$8))</f>
        <v>0</v>
      </c>
      <c r="BN92" s="10">
        <f>IFERROR(BM92/(BK92+BL92),0)</f>
        <v>0</v>
      </c>
      <c r="BO92" s="225" cm="1">
        <f t="array" ref="BO92">SUM(_xlfn._xlws.FILTER($C92:$BJ92,$C$8:$BJ$8=BO$8))</f>
        <v>0</v>
      </c>
      <c r="BP92" s="83">
        <f t="shared" si="286"/>
        <v>0</v>
      </c>
    </row>
    <row r="93" spans="1:68" ht="36" customHeight="1" outlineLevel="1" x14ac:dyDescent="0.3">
      <c r="A93" s="153">
        <v>15</v>
      </c>
      <c r="B93" s="141" t="s">
        <v>45</v>
      </c>
      <c r="C93" s="73">
        <v>0</v>
      </c>
      <c r="D93" s="74">
        <v>0</v>
      </c>
      <c r="E93" s="231">
        <f>SUM(E94:E97)</f>
        <v>0</v>
      </c>
      <c r="F93" s="121">
        <f>IFERROR(E93/(C93+D93),0)</f>
        <v>0</v>
      </c>
      <c r="G93" s="82">
        <f>SUM(G94:G98)</f>
        <v>0</v>
      </c>
      <c r="H93" s="37">
        <f>IFERROR(G93/(C93+D93),0)</f>
        <v>0</v>
      </c>
      <c r="I93" s="73">
        <f>SUM(I94:I98)</f>
        <v>2</v>
      </c>
      <c r="J93" s="74">
        <f>SUM(J94:J98)</f>
        <v>0</v>
      </c>
      <c r="K93" s="231">
        <f>SUM(K94:K97)</f>
        <v>19705446</v>
      </c>
      <c r="L93" s="74">
        <f>IFERROR(K93/(I93+J93),0)</f>
        <v>9852723</v>
      </c>
      <c r="M93" s="82">
        <f>SUM(M94:M98)</f>
        <v>20992.010000000002</v>
      </c>
      <c r="N93" s="37">
        <f>IFERROR(M93/(I93+J93),0)</f>
        <v>10496.005000000001</v>
      </c>
      <c r="O93" s="73">
        <f>SUM(O94:O98)</f>
        <v>0</v>
      </c>
      <c r="P93" s="74">
        <f>SUM(P94:P98)</f>
        <v>0</v>
      </c>
      <c r="Q93" s="231">
        <f>SUM(Q94:Q98)</f>
        <v>0</v>
      </c>
      <c r="R93" s="74">
        <f>IFERROR(Q93/(O93+P93),0)</f>
        <v>0</v>
      </c>
      <c r="S93" s="82">
        <f>SUM(S94:S98)</f>
        <v>0</v>
      </c>
      <c r="T93" s="37">
        <f>IFERROR(S93/(O93+P93),0)</f>
        <v>0</v>
      </c>
      <c r="U93" s="73">
        <f>SUM(U94:U98)</f>
        <v>0</v>
      </c>
      <c r="V93" s="74">
        <f>SUM(V94:V98)</f>
        <v>0</v>
      </c>
      <c r="W93" s="231">
        <f>SUM(W94:W97)</f>
        <v>0</v>
      </c>
      <c r="X93" s="74">
        <f>IFERROR(W93/(U93+V93),0)</f>
        <v>0</v>
      </c>
      <c r="Y93" s="81">
        <f>SUM(Y94:Y98)</f>
        <v>0</v>
      </c>
      <c r="Z93" s="37">
        <f>IFERROR(Y93/(U93+V93),0)</f>
        <v>0</v>
      </c>
      <c r="AA93" s="73">
        <f>SUM(AA94:AA98)</f>
        <v>0</v>
      </c>
      <c r="AB93" s="74">
        <f>SUM(AB94:AB98)</f>
        <v>0</v>
      </c>
      <c r="AC93" s="231">
        <f>SUM(AC94:AC97)</f>
        <v>0</v>
      </c>
      <c r="AD93" s="74">
        <f>IFERROR(AC93/(AA93+AB93),0)</f>
        <v>0</v>
      </c>
      <c r="AE93" s="81">
        <f>SUM(AE94:AE98)</f>
        <v>0</v>
      </c>
      <c r="AF93" s="37">
        <f>IFERROR(AE93/(AA93+AB93),0)</f>
        <v>0</v>
      </c>
      <c r="AG93" s="73">
        <f>SUM(AG94:AG98)</f>
        <v>0</v>
      </c>
      <c r="AH93" s="74">
        <f>SUM(AH94:AH98)</f>
        <v>0</v>
      </c>
      <c r="AI93" s="231">
        <f>SUM(AI94:AI97)</f>
        <v>0</v>
      </c>
      <c r="AJ93" s="74">
        <f>IFERROR(AI93/(AG93+AH93),0)</f>
        <v>0</v>
      </c>
      <c r="AK93" s="82">
        <f>SUM(AK94:AK98)</f>
        <v>0</v>
      </c>
      <c r="AL93" s="37">
        <f>IFERROR(AK93/(AG93+AH93),0)</f>
        <v>0</v>
      </c>
      <c r="AM93" s="73">
        <f>SUM(AM94:AM98)</f>
        <v>0</v>
      </c>
      <c r="AN93" s="74">
        <f>SUM(AN94:AN98)</f>
        <v>0</v>
      </c>
      <c r="AO93" s="231">
        <f>SUM(AO94:AO97)</f>
        <v>0</v>
      </c>
      <c r="AP93" s="74">
        <f>IFERROR(AO93/(AM93+AN93),0)</f>
        <v>0</v>
      </c>
      <c r="AQ93" s="82">
        <f>SUM(AQ94:AQ98)</f>
        <v>0</v>
      </c>
      <c r="AR93" s="37">
        <f>IFERROR(AQ93/(AM93+AN93),0)</f>
        <v>0</v>
      </c>
      <c r="AS93" s="73">
        <f>SUM(AS94:AS98)</f>
        <v>0</v>
      </c>
      <c r="AT93" s="74">
        <f>SUM(AT94:AT98)</f>
        <v>0</v>
      </c>
      <c r="AU93" s="231">
        <f>SUM(AU94:AU97)</f>
        <v>0</v>
      </c>
      <c r="AV93" s="74">
        <f>IFERROR(AU93/(AS93+AT93),0)</f>
        <v>0</v>
      </c>
      <c r="AW93" s="82">
        <f>SUM(AW94:AW98)</f>
        <v>0</v>
      </c>
      <c r="AX93" s="37">
        <f>IFERROR(AW93/(AS93+AT93),0)</f>
        <v>0</v>
      </c>
      <c r="AY93" s="73">
        <f>SUM(AY94:AY98)</f>
        <v>0</v>
      </c>
      <c r="AZ93" s="74">
        <f>SUM(AZ94:AZ98)</f>
        <v>0</v>
      </c>
      <c r="BA93" s="231">
        <f>SUM(BA94:BA97)</f>
        <v>0</v>
      </c>
      <c r="BB93" s="74">
        <f>IFERROR(BA93/(AY93+AZ93),0)</f>
        <v>0</v>
      </c>
      <c r="BC93" s="82">
        <f>SUM(BC94:BC98)</f>
        <v>0</v>
      </c>
      <c r="BD93" s="37">
        <f>IFERROR(BC93/(AY93+AZ93),0)</f>
        <v>0</v>
      </c>
      <c r="BE93" s="73">
        <f>SUM(BE94:BE98)</f>
        <v>0</v>
      </c>
      <c r="BF93" s="74">
        <f>SUM(BF94:BF98)</f>
        <v>0</v>
      </c>
      <c r="BG93" s="231">
        <f>SUM(BG94:BG97)</f>
        <v>0</v>
      </c>
      <c r="BH93" s="74">
        <f>IFERROR(BG93/(BE93+BF93),0)</f>
        <v>0</v>
      </c>
      <c r="BI93" s="82">
        <f>SUM(BI94:BI98)</f>
        <v>0</v>
      </c>
      <c r="BJ93" s="37">
        <f>IFERROR(BI93/(BE93+BF93),0)</f>
        <v>0</v>
      </c>
      <c r="BK93" s="73">
        <f>SUM(BK94:BK98)</f>
        <v>2</v>
      </c>
      <c r="BL93" s="74">
        <f>SUM(BL94:BL98)</f>
        <v>0</v>
      </c>
      <c r="BM93" s="231">
        <f>SUM(BM94:BM97)</f>
        <v>19705446</v>
      </c>
      <c r="BN93" s="74">
        <f>IFERROR(BM93/(BK93+BL93),0)</f>
        <v>9852723</v>
      </c>
      <c r="BO93" s="82">
        <f>SUM(BO94:BO98)</f>
        <v>20992.010000000002</v>
      </c>
      <c r="BP93" s="37">
        <f>IFERROR(BO93/(BK93+BL93),0)</f>
        <v>10496.005000000001</v>
      </c>
    </row>
    <row r="94" spans="1:68" ht="19.5" customHeight="1" outlineLevel="1" x14ac:dyDescent="0.3">
      <c r="A94" s="154"/>
      <c r="B94" s="139" t="str" cm="1">
        <f t="array" ref="B94:B98">$B$10:$B$14</f>
        <v>ΟΙΚΙΑΚΟΣ</v>
      </c>
      <c r="C94" s="9"/>
      <c r="D94" s="10"/>
      <c r="E94" s="232"/>
      <c r="F94" s="39">
        <f>IFERROR(E94/(C94+D94),0)</f>
        <v>0</v>
      </c>
      <c r="G94" s="30"/>
      <c r="H94" s="83">
        <f>IFERROR(G94/(C94+D94),0)</f>
        <v>0</v>
      </c>
      <c r="I94" s="9"/>
      <c r="J94" s="10"/>
      <c r="K94" s="232"/>
      <c r="L94" s="10">
        <f>IFERROR(K94/(I94+J94),0)</f>
        <v>0</v>
      </c>
      <c r="M94" s="30"/>
      <c r="N94" s="83">
        <f>IFERROR(M94/(I94+J94),0)</f>
        <v>0</v>
      </c>
      <c r="O94" s="9"/>
      <c r="P94" s="10"/>
      <c r="Q94" s="232"/>
      <c r="R94" s="10">
        <f>IFERROR(Q94/(O94+P94),0)</f>
        <v>0</v>
      </c>
      <c r="S94" s="30"/>
      <c r="T94" s="83">
        <f>IFERROR(S94/(O94+P94),0)</f>
        <v>0</v>
      </c>
      <c r="U94" s="9"/>
      <c r="V94" s="10"/>
      <c r="W94" s="232"/>
      <c r="X94" s="10">
        <f>IFERROR(W94/(U94+V94),0)</f>
        <v>0</v>
      </c>
      <c r="Y94" s="30"/>
      <c r="Z94" s="83">
        <f>IFERROR(Y94/(U94+V94),0)</f>
        <v>0</v>
      </c>
      <c r="AA94" s="9"/>
      <c r="AB94" s="10"/>
      <c r="AC94" s="232"/>
      <c r="AD94" s="10">
        <f>IFERROR(AC94/(AA94+AB94),0)</f>
        <v>0</v>
      </c>
      <c r="AE94" s="30"/>
      <c r="AF94" s="83">
        <f>IFERROR(AE94/(AA94+AB94),0)</f>
        <v>0</v>
      </c>
      <c r="AG94" s="9"/>
      <c r="AH94" s="10"/>
      <c r="AI94" s="232"/>
      <c r="AJ94" s="10">
        <f>IFERROR(AI94/(AG94+AH94),0)</f>
        <v>0</v>
      </c>
      <c r="AK94" s="30"/>
      <c r="AL94" s="83">
        <f>IFERROR(AK94/(AG94+AH94),0)</f>
        <v>0</v>
      </c>
      <c r="AM94" s="9"/>
      <c r="AN94" s="10"/>
      <c r="AO94" s="232"/>
      <c r="AP94" s="10">
        <f>IFERROR(AO94/(AM94+AN94),0)</f>
        <v>0</v>
      </c>
      <c r="AQ94" s="30"/>
      <c r="AR94" s="83">
        <f>IFERROR(AQ94/(AM94+AN94),0)</f>
        <v>0</v>
      </c>
      <c r="AS94" s="9"/>
      <c r="AT94" s="10"/>
      <c r="AU94" s="232"/>
      <c r="AV94" s="10">
        <f>IFERROR(AU94/(AS94+AT94),0)</f>
        <v>0</v>
      </c>
      <c r="AW94" s="30"/>
      <c r="AX94" s="83">
        <f>IFERROR(AW94/(AS94+AT94),0)</f>
        <v>0</v>
      </c>
      <c r="AY94" s="9"/>
      <c r="AZ94" s="10"/>
      <c r="BA94" s="232"/>
      <c r="BB94" s="10">
        <f>IFERROR(BA94/(AY94+AZ94),0)</f>
        <v>0</v>
      </c>
      <c r="BC94" s="30"/>
      <c r="BD94" s="83">
        <f>IFERROR(BC94/(AY94+AZ94),0)</f>
        <v>0</v>
      </c>
      <c r="BE94" s="9"/>
      <c r="BF94" s="10"/>
      <c r="BG94" s="232"/>
      <c r="BH94" s="10">
        <f>IFERROR(BG94/(BE94+BF94),0)</f>
        <v>0</v>
      </c>
      <c r="BI94" s="30"/>
      <c r="BJ94" s="83">
        <f>IFERROR(BI94/(BE94+BF94),0)</f>
        <v>0</v>
      </c>
      <c r="BK94" s="9" cm="1">
        <f t="array" ref="BK94">SUM(_xlfn._xlws.FILTER($C94:$BJ94,$C$8:$BJ$8=BK$8))</f>
        <v>0</v>
      </c>
      <c r="BL94" s="10" cm="1">
        <f t="array" ref="BL94">SUM(_xlfn._xlws.FILTER($C94:$BJ94,$C$8:$BJ$8=BL$8))</f>
        <v>0</v>
      </c>
      <c r="BM94" s="232" cm="1">
        <f t="array" ref="BM94">SUM(_xlfn._xlws.FILTER($C94:$BJ94,$C$8:$BJ$8=BM$8))</f>
        <v>0</v>
      </c>
      <c r="BN94" s="10">
        <f>IFERROR(BM94/(BK94+BL94),0)</f>
        <v>0</v>
      </c>
      <c r="BO94" s="225" cm="1">
        <f t="array" ref="BO94">SUM(_xlfn._xlws.FILTER($C94:$BJ94,$C$8:$BJ$8=BO$8))</f>
        <v>0</v>
      </c>
      <c r="BP94" s="83">
        <f>IFERROR(BO94/(BK94+BL94),0)</f>
        <v>0</v>
      </c>
    </row>
    <row r="95" spans="1:68" ht="19.5" customHeight="1" outlineLevel="1" x14ac:dyDescent="0.3">
      <c r="A95" s="154"/>
      <c r="B95" s="139" t="str">
        <v>ΕΜΠΟΡΙΚΟΣ</v>
      </c>
      <c r="C95" s="9"/>
      <c r="D95" s="10"/>
      <c r="E95" s="232"/>
      <c r="F95" s="39">
        <f t="shared" ref="F95:F98" si="287">IFERROR(E95/(C95+D95),0)</f>
        <v>0</v>
      </c>
      <c r="G95" s="30"/>
      <c r="H95" s="83">
        <f t="shared" ref="H95:H98" si="288">IFERROR(G95/(C95+D95),0)</f>
        <v>0</v>
      </c>
      <c r="I95" s="9"/>
      <c r="J95" s="10"/>
      <c r="K95" s="232"/>
      <c r="L95" s="10">
        <f t="shared" ref="L95:L97" si="289">IFERROR(K95/(I95+J95),0)</f>
        <v>0</v>
      </c>
      <c r="M95" s="30"/>
      <c r="N95" s="83">
        <f t="shared" ref="N95:N98" si="290">IFERROR(M95/(I95+J95),0)</f>
        <v>0</v>
      </c>
      <c r="O95" s="9"/>
      <c r="P95" s="10"/>
      <c r="Q95" s="232"/>
      <c r="R95" s="10">
        <f t="shared" ref="R95:R97" si="291">IFERROR(Q95/(O95+P95),0)</f>
        <v>0</v>
      </c>
      <c r="S95" s="30"/>
      <c r="T95" s="83">
        <f t="shared" ref="T95:T98" si="292">IFERROR(S95/(O95+P95),0)</f>
        <v>0</v>
      </c>
      <c r="U95" s="9"/>
      <c r="V95" s="10"/>
      <c r="W95" s="232"/>
      <c r="X95" s="10">
        <f t="shared" ref="X95:X97" si="293">IFERROR(W95/(U95+V95),0)</f>
        <v>0</v>
      </c>
      <c r="Y95" s="30"/>
      <c r="Z95" s="83">
        <f t="shared" ref="Z95:Z98" si="294">IFERROR(Y95/(U95+V95),0)</f>
        <v>0</v>
      </c>
      <c r="AA95" s="9"/>
      <c r="AB95" s="10"/>
      <c r="AC95" s="232"/>
      <c r="AD95" s="10">
        <f t="shared" ref="AD95:AD97" si="295">IFERROR(AC95/(AA95+AB95),0)</f>
        <v>0</v>
      </c>
      <c r="AE95" s="30"/>
      <c r="AF95" s="83">
        <f t="shared" ref="AF95:AF98" si="296">IFERROR(AE95/(AA95+AB95),0)</f>
        <v>0</v>
      </c>
      <c r="AG95" s="9"/>
      <c r="AH95" s="10"/>
      <c r="AI95" s="232"/>
      <c r="AJ95" s="10">
        <f t="shared" ref="AJ95:AJ97" si="297">IFERROR(AI95/(AG95+AH95),0)</f>
        <v>0</v>
      </c>
      <c r="AK95" s="30"/>
      <c r="AL95" s="83">
        <f t="shared" ref="AL95:AL98" si="298">IFERROR(AK95/(AG95+AH95),0)</f>
        <v>0</v>
      </c>
      <c r="AM95" s="9"/>
      <c r="AN95" s="10"/>
      <c r="AO95" s="232"/>
      <c r="AP95" s="10">
        <f t="shared" ref="AP95:AP97" si="299">IFERROR(AO95/(AM95+AN95),0)</f>
        <v>0</v>
      </c>
      <c r="AQ95" s="30"/>
      <c r="AR95" s="83">
        <f t="shared" ref="AR95:AR98" si="300">IFERROR(AQ95/(AM95+AN95),0)</f>
        <v>0</v>
      </c>
      <c r="AS95" s="9"/>
      <c r="AT95" s="10"/>
      <c r="AU95" s="232"/>
      <c r="AV95" s="10">
        <f t="shared" ref="AV95:AV97" si="301">IFERROR(AU95/(AS95+AT95),0)</f>
        <v>0</v>
      </c>
      <c r="AW95" s="30"/>
      <c r="AX95" s="83">
        <f t="shared" ref="AX95:AX98" si="302">IFERROR(AW95/(AS95+AT95),0)</f>
        <v>0</v>
      </c>
      <c r="AY95" s="9"/>
      <c r="AZ95" s="10"/>
      <c r="BA95" s="232"/>
      <c r="BB95" s="10">
        <f t="shared" ref="BB95:BB97" si="303">IFERROR(BA95/(AY95+AZ95),0)</f>
        <v>0</v>
      </c>
      <c r="BC95" s="30"/>
      <c r="BD95" s="83">
        <f t="shared" ref="BD95:BD98" si="304">IFERROR(BC95/(AY95+AZ95),0)</f>
        <v>0</v>
      </c>
      <c r="BE95" s="9"/>
      <c r="BF95" s="10"/>
      <c r="BG95" s="232"/>
      <c r="BH95" s="10">
        <f t="shared" ref="BH95:BH97" si="305">IFERROR(BG95/(BE95+BF95),0)</f>
        <v>0</v>
      </c>
      <c r="BI95" s="30"/>
      <c r="BJ95" s="83">
        <f t="shared" ref="BJ95:BJ98" si="306">IFERROR(BI95/(BE95+BF95),0)</f>
        <v>0</v>
      </c>
      <c r="BK95" s="9" cm="1">
        <f t="array" ref="BK95">SUM(_xlfn._xlws.FILTER($C95:$BJ95,$C$8:$BJ$8=BK$8))</f>
        <v>0</v>
      </c>
      <c r="BL95" s="10" cm="1">
        <f t="array" ref="BL95">SUM(_xlfn._xlws.FILTER($C95:$BJ95,$C$8:$BJ$8=BL$8))</f>
        <v>0</v>
      </c>
      <c r="BM95" s="232" cm="1">
        <f t="array" ref="BM95">SUM(_xlfn._xlws.FILTER($C95:$BJ95,$C$8:$BJ$8=BM$8))</f>
        <v>0</v>
      </c>
      <c r="BN95" s="10">
        <f t="shared" ref="BN95:BN97" si="307">IFERROR(BM95/(BK95+BL95),0)</f>
        <v>0</v>
      </c>
      <c r="BO95" s="225" cm="1">
        <f t="array" ref="BO95">SUM(_xlfn._xlws.FILTER($C95:$BJ95,$C$8:$BJ$8=BO$8))</f>
        <v>0</v>
      </c>
      <c r="BP95" s="83">
        <f t="shared" ref="BP95:BP98" si="308">IFERROR(BO95/(BK95+BL95),0)</f>
        <v>0</v>
      </c>
    </row>
    <row r="96" spans="1:68" ht="19.5" customHeight="1" outlineLevel="1" x14ac:dyDescent="0.3">
      <c r="A96" s="154"/>
      <c r="B96" s="139" t="str">
        <v>CNG</v>
      </c>
      <c r="C96" s="9"/>
      <c r="D96" s="10"/>
      <c r="E96" s="232"/>
      <c r="F96" s="39">
        <f t="shared" si="287"/>
        <v>0</v>
      </c>
      <c r="G96" s="30"/>
      <c r="H96" s="83">
        <f t="shared" si="288"/>
        <v>0</v>
      </c>
      <c r="I96" s="9"/>
      <c r="J96" s="10"/>
      <c r="K96" s="232"/>
      <c r="L96" s="10">
        <f t="shared" si="289"/>
        <v>0</v>
      </c>
      <c r="M96" s="30"/>
      <c r="N96" s="83">
        <f t="shared" si="290"/>
        <v>0</v>
      </c>
      <c r="O96" s="9"/>
      <c r="P96" s="10"/>
      <c r="Q96" s="232"/>
      <c r="R96" s="10">
        <f t="shared" si="291"/>
        <v>0</v>
      </c>
      <c r="S96" s="30"/>
      <c r="T96" s="83">
        <f t="shared" si="292"/>
        <v>0</v>
      </c>
      <c r="U96" s="9"/>
      <c r="V96" s="10"/>
      <c r="W96" s="232"/>
      <c r="X96" s="10">
        <f t="shared" si="293"/>
        <v>0</v>
      </c>
      <c r="Y96" s="30"/>
      <c r="Z96" s="83">
        <f t="shared" si="294"/>
        <v>0</v>
      </c>
      <c r="AA96" s="9"/>
      <c r="AB96" s="10"/>
      <c r="AC96" s="232"/>
      <c r="AD96" s="10">
        <f t="shared" si="295"/>
        <v>0</v>
      </c>
      <c r="AE96" s="30"/>
      <c r="AF96" s="83">
        <f t="shared" si="296"/>
        <v>0</v>
      </c>
      <c r="AG96" s="9"/>
      <c r="AH96" s="10"/>
      <c r="AI96" s="232"/>
      <c r="AJ96" s="10">
        <f t="shared" si="297"/>
        <v>0</v>
      </c>
      <c r="AK96" s="30"/>
      <c r="AL96" s="83">
        <f t="shared" si="298"/>
        <v>0</v>
      </c>
      <c r="AM96" s="9"/>
      <c r="AN96" s="10"/>
      <c r="AO96" s="232"/>
      <c r="AP96" s="10">
        <f t="shared" si="299"/>
        <v>0</v>
      </c>
      <c r="AQ96" s="30"/>
      <c r="AR96" s="83">
        <f t="shared" si="300"/>
        <v>0</v>
      </c>
      <c r="AS96" s="9"/>
      <c r="AT96" s="10"/>
      <c r="AU96" s="232"/>
      <c r="AV96" s="10">
        <f t="shared" si="301"/>
        <v>0</v>
      </c>
      <c r="AW96" s="30"/>
      <c r="AX96" s="83">
        <f t="shared" si="302"/>
        <v>0</v>
      </c>
      <c r="AY96" s="9"/>
      <c r="AZ96" s="10"/>
      <c r="BA96" s="232"/>
      <c r="BB96" s="10">
        <f t="shared" si="303"/>
        <v>0</v>
      </c>
      <c r="BC96" s="30"/>
      <c r="BD96" s="83">
        <f t="shared" si="304"/>
        <v>0</v>
      </c>
      <c r="BE96" s="9"/>
      <c r="BF96" s="10"/>
      <c r="BG96" s="232"/>
      <c r="BH96" s="10">
        <f t="shared" si="305"/>
        <v>0</v>
      </c>
      <c r="BI96" s="30"/>
      <c r="BJ96" s="83">
        <f t="shared" si="306"/>
        <v>0</v>
      </c>
      <c r="BK96" s="9" cm="1">
        <f t="array" ref="BK96">SUM(_xlfn._xlws.FILTER($C96:$BJ96,$C$8:$BJ$8=BK$8))</f>
        <v>0</v>
      </c>
      <c r="BL96" s="10" cm="1">
        <f t="array" ref="BL96">SUM(_xlfn._xlws.FILTER($C96:$BJ96,$C$8:$BJ$8=BL$8))</f>
        <v>0</v>
      </c>
      <c r="BM96" s="232" cm="1">
        <f t="array" ref="BM96">SUM(_xlfn._xlws.FILTER($C96:$BJ96,$C$8:$BJ$8=BM$8))</f>
        <v>0</v>
      </c>
      <c r="BN96" s="10">
        <f t="shared" si="307"/>
        <v>0</v>
      </c>
      <c r="BO96" s="225" cm="1">
        <f t="array" ref="BO96">SUM(_xlfn._xlws.FILTER($C96:$BJ96,$C$8:$BJ$8=BO$8))</f>
        <v>0</v>
      </c>
      <c r="BP96" s="83">
        <f t="shared" si="308"/>
        <v>0</v>
      </c>
    </row>
    <row r="97" spans="1:68" ht="19.5" customHeight="1" outlineLevel="1" x14ac:dyDescent="0.3">
      <c r="A97" s="154"/>
      <c r="B97" s="139" t="str">
        <v>ΒΙΟΜΗΧΑΝΙΚΟΣ</v>
      </c>
      <c r="C97" s="9"/>
      <c r="D97" s="10"/>
      <c r="E97" s="232"/>
      <c r="F97" s="39">
        <f t="shared" si="287"/>
        <v>0</v>
      </c>
      <c r="G97" s="30"/>
      <c r="H97" s="83">
        <f t="shared" si="288"/>
        <v>0</v>
      </c>
      <c r="I97" s="9">
        <v>2</v>
      </c>
      <c r="J97" s="10"/>
      <c r="K97" s="232">
        <v>19705446</v>
      </c>
      <c r="L97" s="10">
        <f t="shared" si="289"/>
        <v>9852723</v>
      </c>
      <c r="M97" s="30">
        <v>20992.010000000002</v>
      </c>
      <c r="N97" s="83">
        <f t="shared" si="290"/>
        <v>10496.005000000001</v>
      </c>
      <c r="O97" s="9"/>
      <c r="P97" s="10"/>
      <c r="Q97" s="232"/>
      <c r="R97" s="10">
        <f t="shared" si="291"/>
        <v>0</v>
      </c>
      <c r="S97" s="30"/>
      <c r="T97" s="83">
        <f t="shared" si="292"/>
        <v>0</v>
      </c>
      <c r="U97" s="9"/>
      <c r="V97" s="10"/>
      <c r="W97" s="232"/>
      <c r="X97" s="10">
        <f t="shared" si="293"/>
        <v>0</v>
      </c>
      <c r="Y97" s="30"/>
      <c r="Z97" s="83">
        <f t="shared" si="294"/>
        <v>0</v>
      </c>
      <c r="AA97" s="9"/>
      <c r="AB97" s="10"/>
      <c r="AC97" s="232"/>
      <c r="AD97" s="10">
        <f t="shared" si="295"/>
        <v>0</v>
      </c>
      <c r="AE97" s="30"/>
      <c r="AF97" s="83">
        <f t="shared" si="296"/>
        <v>0</v>
      </c>
      <c r="AG97" s="9"/>
      <c r="AH97" s="10"/>
      <c r="AI97" s="232"/>
      <c r="AJ97" s="10">
        <f t="shared" si="297"/>
        <v>0</v>
      </c>
      <c r="AK97" s="30"/>
      <c r="AL97" s="83">
        <f t="shared" si="298"/>
        <v>0</v>
      </c>
      <c r="AM97" s="9"/>
      <c r="AN97" s="10"/>
      <c r="AO97" s="232"/>
      <c r="AP97" s="10">
        <f t="shared" si="299"/>
        <v>0</v>
      </c>
      <c r="AQ97" s="30"/>
      <c r="AR97" s="83">
        <f t="shared" si="300"/>
        <v>0</v>
      </c>
      <c r="AS97" s="9"/>
      <c r="AT97" s="10"/>
      <c r="AU97" s="232"/>
      <c r="AV97" s="10">
        <f t="shared" si="301"/>
        <v>0</v>
      </c>
      <c r="AW97" s="30"/>
      <c r="AX97" s="83">
        <f t="shared" si="302"/>
        <v>0</v>
      </c>
      <c r="AY97" s="9"/>
      <c r="AZ97" s="10"/>
      <c r="BA97" s="232"/>
      <c r="BB97" s="10">
        <f t="shared" si="303"/>
        <v>0</v>
      </c>
      <c r="BC97" s="30"/>
      <c r="BD97" s="83">
        <f t="shared" si="304"/>
        <v>0</v>
      </c>
      <c r="BE97" s="9"/>
      <c r="BF97" s="10"/>
      <c r="BG97" s="232"/>
      <c r="BH97" s="10">
        <f t="shared" si="305"/>
        <v>0</v>
      </c>
      <c r="BI97" s="30"/>
      <c r="BJ97" s="83">
        <f t="shared" si="306"/>
        <v>0</v>
      </c>
      <c r="BK97" s="9" cm="1">
        <f t="array" ref="BK97">SUM(_xlfn._xlws.FILTER($C97:$BJ97,$C$8:$BJ$8=BK$8))</f>
        <v>2</v>
      </c>
      <c r="BL97" s="10" cm="1">
        <f t="array" ref="BL97">SUM(_xlfn._xlws.FILTER($C97:$BJ97,$C$8:$BJ$8=BL$8))</f>
        <v>0</v>
      </c>
      <c r="BM97" s="232" cm="1">
        <f t="array" ref="BM97">SUM(_xlfn._xlws.FILTER($C97:$BJ97,$C$8:$BJ$8=BM$8))</f>
        <v>19705446</v>
      </c>
      <c r="BN97" s="10">
        <f t="shared" si="307"/>
        <v>9852723</v>
      </c>
      <c r="BO97" s="225" cm="1">
        <f t="array" ref="BO97">SUM(_xlfn._xlws.FILTER($C97:$BJ97,$C$8:$BJ$8=BO$8))</f>
        <v>20992.010000000002</v>
      </c>
      <c r="BP97" s="83">
        <f t="shared" si="308"/>
        <v>10496.005000000001</v>
      </c>
    </row>
    <row r="98" spans="1:68" ht="19.5" customHeight="1" outlineLevel="1" thickBot="1" x14ac:dyDescent="0.35">
      <c r="A98" s="155"/>
      <c r="B98" s="139" t="str">
        <v>ΚΛΙΜΑΤΙΣΜΟΣ / ΣΥΜΠΑΡΑΓΩΓΗ</v>
      </c>
      <c r="C98" s="160"/>
      <c r="D98" s="148"/>
      <c r="E98" s="233"/>
      <c r="F98" s="39">
        <f t="shared" si="287"/>
        <v>0</v>
      </c>
      <c r="G98" s="140"/>
      <c r="H98" s="83">
        <f t="shared" si="288"/>
        <v>0</v>
      </c>
      <c r="I98" s="160"/>
      <c r="J98" s="148"/>
      <c r="K98" s="233"/>
      <c r="L98" s="10">
        <f>IFERROR(K98/(I98+J98),0)</f>
        <v>0</v>
      </c>
      <c r="M98" s="30"/>
      <c r="N98" s="83">
        <f t="shared" si="290"/>
        <v>0</v>
      </c>
      <c r="O98" s="160"/>
      <c r="P98" s="148"/>
      <c r="Q98" s="233"/>
      <c r="R98" s="10">
        <f>IFERROR(Q98/(O98+P98),0)</f>
        <v>0</v>
      </c>
      <c r="S98" s="30"/>
      <c r="T98" s="83">
        <f t="shared" si="292"/>
        <v>0</v>
      </c>
      <c r="U98" s="160"/>
      <c r="V98" s="148"/>
      <c r="W98" s="233"/>
      <c r="X98" s="10">
        <f>IFERROR(W98/(U98+V98),0)</f>
        <v>0</v>
      </c>
      <c r="Y98" s="30"/>
      <c r="Z98" s="83">
        <f t="shared" si="294"/>
        <v>0</v>
      </c>
      <c r="AA98" s="160"/>
      <c r="AB98" s="148"/>
      <c r="AC98" s="233"/>
      <c r="AD98" s="10">
        <f>IFERROR(AC98/(AA98+AB98),0)</f>
        <v>0</v>
      </c>
      <c r="AE98" s="30"/>
      <c r="AF98" s="83">
        <f t="shared" si="296"/>
        <v>0</v>
      </c>
      <c r="AG98" s="160"/>
      <c r="AH98" s="148"/>
      <c r="AI98" s="233"/>
      <c r="AJ98" s="10">
        <f>IFERROR(AI98/(AG98+AH98),0)</f>
        <v>0</v>
      </c>
      <c r="AK98" s="30"/>
      <c r="AL98" s="83">
        <f t="shared" si="298"/>
        <v>0</v>
      </c>
      <c r="AM98" s="160"/>
      <c r="AN98" s="148"/>
      <c r="AO98" s="233"/>
      <c r="AP98" s="10">
        <f>IFERROR(AO98/(AM98+AN98),0)</f>
        <v>0</v>
      </c>
      <c r="AQ98" s="30"/>
      <c r="AR98" s="83">
        <f t="shared" si="300"/>
        <v>0</v>
      </c>
      <c r="AS98" s="160"/>
      <c r="AT98" s="148"/>
      <c r="AU98" s="233"/>
      <c r="AV98" s="10">
        <f>IFERROR(AU98/(AS98+AT98),0)</f>
        <v>0</v>
      </c>
      <c r="AW98" s="30"/>
      <c r="AX98" s="83">
        <f t="shared" si="302"/>
        <v>0</v>
      </c>
      <c r="AY98" s="160"/>
      <c r="AZ98" s="148"/>
      <c r="BA98" s="233"/>
      <c r="BB98" s="10">
        <f>IFERROR(BA98/(AY98+AZ98),0)</f>
        <v>0</v>
      </c>
      <c r="BC98" s="30"/>
      <c r="BD98" s="83">
        <f t="shared" si="304"/>
        <v>0</v>
      </c>
      <c r="BE98" s="160"/>
      <c r="BF98" s="148"/>
      <c r="BG98" s="233"/>
      <c r="BH98" s="10">
        <f>IFERROR(BG98/(BE98+BF98),0)</f>
        <v>0</v>
      </c>
      <c r="BI98" s="30"/>
      <c r="BJ98" s="83">
        <f t="shared" si="306"/>
        <v>0</v>
      </c>
      <c r="BK98" s="160" cm="1">
        <f t="array" ref="BK98">SUM(_xlfn._xlws.FILTER($C98:$BJ98,$C$8:$BJ$8=BK$8))</f>
        <v>0</v>
      </c>
      <c r="BL98" s="148" cm="1">
        <f t="array" ref="BL98">SUM(_xlfn._xlws.FILTER($C98:$BJ98,$C$8:$BJ$8=BL$8))</f>
        <v>0</v>
      </c>
      <c r="BM98" s="233" cm="1">
        <f t="array" ref="BM98">SUM(_xlfn._xlws.FILTER($C98:$BJ98,$C$8:$BJ$8=BM$8))</f>
        <v>0</v>
      </c>
      <c r="BN98" s="10">
        <f>IFERROR(BM98/(BK98+BL98),0)</f>
        <v>0</v>
      </c>
      <c r="BO98" s="225" cm="1">
        <f t="array" ref="BO98">SUM(_xlfn._xlws.FILTER($C98:$BJ98,$C$8:$BJ$8=BO$8))</f>
        <v>0</v>
      </c>
      <c r="BP98" s="83">
        <f t="shared" si="308"/>
        <v>0</v>
      </c>
    </row>
    <row r="99" spans="1:68" ht="36" customHeight="1" outlineLevel="1" x14ac:dyDescent="0.3">
      <c r="A99" s="153">
        <v>16</v>
      </c>
      <c r="B99" s="141" t="s">
        <v>48</v>
      </c>
      <c r="C99" s="73">
        <v>9827</v>
      </c>
      <c r="D99" s="74">
        <v>0</v>
      </c>
      <c r="E99" s="231">
        <f>SUM(E100:E103)</f>
        <v>10894786</v>
      </c>
      <c r="F99" s="121">
        <f>IFERROR(E99/(C99+D99),0)</f>
        <v>1108.6583901495878</v>
      </c>
      <c r="G99" s="82">
        <f>SUM(G100:G104)</f>
        <v>155551.68000000002</v>
      </c>
      <c r="H99" s="37">
        <f>IFERROR(G99/(C99+D99),0)</f>
        <v>15.829009870764223</v>
      </c>
      <c r="I99" s="73">
        <f>SUM(I100:I104)</f>
        <v>2741</v>
      </c>
      <c r="J99" s="74">
        <f>SUM(J100:J104)</f>
        <v>0</v>
      </c>
      <c r="K99" s="231">
        <f>SUM(K100:K103)</f>
        <v>4299534</v>
      </c>
      <c r="L99" s="74">
        <f>IFERROR(K99/(I99+J99),0)</f>
        <v>1568.6005107624953</v>
      </c>
      <c r="M99" s="82">
        <f>SUM(M100:M104)</f>
        <v>66465.67</v>
      </c>
      <c r="N99" s="37">
        <f>IFERROR(M99/(I99+J99),0)</f>
        <v>24.248693907333088</v>
      </c>
      <c r="O99" s="73">
        <f>SUM(O100:O104)</f>
        <v>7132</v>
      </c>
      <c r="P99" s="74">
        <f>SUM(P100:P104)</f>
        <v>0</v>
      </c>
      <c r="Q99" s="231">
        <f>SUM(Q100:Q104)</f>
        <v>14099854</v>
      </c>
      <c r="R99" s="74">
        <f>IFERROR(Q99/(O99+P99),0)</f>
        <v>1976.9845765563657</v>
      </c>
      <c r="S99" s="82">
        <f>SUM(S100:S104)</f>
        <v>238824.49999999997</v>
      </c>
      <c r="T99" s="37">
        <f>IFERROR(S99/(O99+P99),0)</f>
        <v>33.48632922041503</v>
      </c>
      <c r="U99" s="73">
        <f>SUM(U100:U104)</f>
        <v>68</v>
      </c>
      <c r="V99" s="74">
        <f>SUM(V100:V104)</f>
        <v>0</v>
      </c>
      <c r="W99" s="231">
        <f>SUM(W100:W103)</f>
        <v>73235</v>
      </c>
      <c r="X99" s="74">
        <f>IFERROR(W99/(U99+V99),0)</f>
        <v>1076.9852941176471</v>
      </c>
      <c r="Y99" s="81">
        <f>SUM(Y100:Y104)</f>
        <v>1640.8600000000001</v>
      </c>
      <c r="Z99" s="37">
        <f>IFERROR(Y99/(U99+V99),0)</f>
        <v>24.130294117647061</v>
      </c>
      <c r="AA99" s="73">
        <f>SUM(AA100:AA104)</f>
        <v>109</v>
      </c>
      <c r="AB99" s="74">
        <f>SUM(AB100:AB104)</f>
        <v>0</v>
      </c>
      <c r="AC99" s="231">
        <f>SUM(AC100:AC103)</f>
        <v>123005</v>
      </c>
      <c r="AD99" s="74">
        <f>IFERROR(AC99/(AA99+AB99),0)</f>
        <v>1128.4862385321101</v>
      </c>
      <c r="AE99" s="81">
        <f>SUM(AE100:AE104)</f>
        <v>2941.66</v>
      </c>
      <c r="AF99" s="37">
        <f>IFERROR(AE99/(AA99+AB99),0)</f>
        <v>26.987706422018348</v>
      </c>
      <c r="AG99" s="73">
        <f>SUM(AG100:AG104)</f>
        <v>31</v>
      </c>
      <c r="AH99" s="74">
        <f>SUM(AH100:AH104)</f>
        <v>0</v>
      </c>
      <c r="AI99" s="231">
        <f>SUM(AI100:AI103)</f>
        <v>35760</v>
      </c>
      <c r="AJ99" s="74">
        <f>IFERROR(AI99/(AG99+AH99),0)</f>
        <v>1153.5483870967741</v>
      </c>
      <c r="AK99" s="82">
        <f>SUM(AK100:AK104)</f>
        <v>934.21</v>
      </c>
      <c r="AL99" s="37">
        <f>IFERROR(AK99/(AG99+AH99),0)</f>
        <v>30.135806451612904</v>
      </c>
      <c r="AM99" s="73">
        <f>SUM(AM100:AM104)</f>
        <v>0</v>
      </c>
      <c r="AN99" s="74">
        <f>SUM(AN100:AN104)</f>
        <v>0</v>
      </c>
      <c r="AO99" s="231">
        <f>SUM(AO100:AO103)</f>
        <v>0</v>
      </c>
      <c r="AP99" s="74">
        <f>IFERROR(AO99/(AM99+AN99),0)</f>
        <v>0</v>
      </c>
      <c r="AQ99" s="82">
        <f>SUM(AQ100:AQ104)</f>
        <v>0</v>
      </c>
      <c r="AR99" s="37">
        <f>IFERROR(AQ99/(AM99+AN99),0)</f>
        <v>0</v>
      </c>
      <c r="AS99" s="73">
        <f>SUM(AS100:AS104)</f>
        <v>0</v>
      </c>
      <c r="AT99" s="74">
        <f>SUM(AT100:AT104)</f>
        <v>0</v>
      </c>
      <c r="AU99" s="231">
        <f>SUM(AU100:AU103)</f>
        <v>0</v>
      </c>
      <c r="AV99" s="74">
        <f>IFERROR(AU99/(AS99+AT99),0)</f>
        <v>0</v>
      </c>
      <c r="AW99" s="82">
        <f>SUM(AW100:AW104)</f>
        <v>0</v>
      </c>
      <c r="AX99" s="37">
        <f>IFERROR(AW99/(AS99+AT99),0)</f>
        <v>0</v>
      </c>
      <c r="AY99" s="73">
        <f>SUM(AY100:AY104)</f>
        <v>0</v>
      </c>
      <c r="AZ99" s="74">
        <f>SUM(AZ100:AZ104)</f>
        <v>0</v>
      </c>
      <c r="BA99" s="231">
        <f>SUM(BA100:BA103)</f>
        <v>0</v>
      </c>
      <c r="BB99" s="74">
        <f>IFERROR(BA99/(AY99+AZ99),0)</f>
        <v>0</v>
      </c>
      <c r="BC99" s="82">
        <f>SUM(BC100:BC104)</f>
        <v>0</v>
      </c>
      <c r="BD99" s="37">
        <f>IFERROR(BC99/(AY99+AZ99),0)</f>
        <v>0</v>
      </c>
      <c r="BE99" s="73">
        <f>SUM(BE100:BE104)</f>
        <v>0</v>
      </c>
      <c r="BF99" s="74">
        <f>SUM(BF100:BF104)</f>
        <v>0</v>
      </c>
      <c r="BG99" s="231">
        <f>SUM(BG100:BG103)</f>
        <v>0</v>
      </c>
      <c r="BH99" s="74">
        <f>IFERROR(BG99/(BE99+BF99),0)</f>
        <v>0</v>
      </c>
      <c r="BI99" s="82">
        <f>SUM(BI100:BI104)</f>
        <v>0</v>
      </c>
      <c r="BJ99" s="37">
        <f>IFERROR(BI99/(BE99+BF99),0)</f>
        <v>0</v>
      </c>
      <c r="BK99" s="73">
        <f>SUM(BK100:BK104)</f>
        <v>19908</v>
      </c>
      <c r="BL99" s="74">
        <f>SUM(BL100:BL104)</f>
        <v>0</v>
      </c>
      <c r="BM99" s="231">
        <f>SUM(BM100:BM103)</f>
        <v>29526174</v>
      </c>
      <c r="BN99" s="74">
        <f>IFERROR(BM99/(BK99+BL99),0)</f>
        <v>1483.131103074141</v>
      </c>
      <c r="BO99" s="82">
        <f>SUM(BO100:BO104)</f>
        <v>466358.58000000007</v>
      </c>
      <c r="BP99" s="37">
        <f>IFERROR(BO99/(BK99+BL99),0)</f>
        <v>23.425687160940328</v>
      </c>
    </row>
    <row r="100" spans="1:68" ht="19.5" customHeight="1" outlineLevel="1" x14ac:dyDescent="0.3">
      <c r="A100" s="154"/>
      <c r="B100" s="139" t="str" cm="1">
        <f t="array" ref="B100:B104">$B$10:$B$14</f>
        <v>ΟΙΚΙΑΚΟΣ</v>
      </c>
      <c r="C100" s="9">
        <v>9535</v>
      </c>
      <c r="D100" s="10"/>
      <c r="E100" s="232">
        <v>9941565</v>
      </c>
      <c r="F100" s="39">
        <f>IFERROR(E100/(C100+D100),0)</f>
        <v>1042.6392239119034</v>
      </c>
      <c r="G100" s="30">
        <v>142047.87000000002</v>
      </c>
      <c r="H100" s="83">
        <f>IFERROR(G100/(C100+D100),0)</f>
        <v>14.897521761929735</v>
      </c>
      <c r="I100" s="9">
        <v>2644</v>
      </c>
      <c r="J100" s="10"/>
      <c r="K100" s="232">
        <v>3278881</v>
      </c>
      <c r="L100" s="10">
        <f>IFERROR(K100/(I100+J100),0)</f>
        <v>1240.1214069591529</v>
      </c>
      <c r="M100" s="30">
        <v>56223.73</v>
      </c>
      <c r="N100" s="83">
        <f>IFERROR(M100/(I100+J100),0)</f>
        <v>21.2646482602118</v>
      </c>
      <c r="O100" s="9">
        <v>6813</v>
      </c>
      <c r="P100" s="10" t="s">
        <v>104</v>
      </c>
      <c r="Q100" s="232">
        <v>9217905</v>
      </c>
      <c r="R100" s="219">
        <v>1353</v>
      </c>
      <c r="S100" s="220">
        <v>160492.96</v>
      </c>
      <c r="T100" s="218">
        <v>23.56</v>
      </c>
      <c r="U100" s="9">
        <v>64</v>
      </c>
      <c r="V100" s="10"/>
      <c r="W100" s="232">
        <v>57344</v>
      </c>
      <c r="X100" s="10">
        <f>IFERROR(W100/(U100+V100),0)</f>
        <v>896</v>
      </c>
      <c r="Y100" s="30">
        <v>1358.9</v>
      </c>
      <c r="Z100" s="83">
        <f>IFERROR(Y100/(U100+V100),0)</f>
        <v>21.232812500000001</v>
      </c>
      <c r="AA100" s="9">
        <v>107</v>
      </c>
      <c r="AB100" s="10"/>
      <c r="AC100" s="232">
        <v>118979</v>
      </c>
      <c r="AD100" s="10">
        <f>IFERROR(AC100/(AA100+AB100),0)</f>
        <v>1111.9532710280373</v>
      </c>
      <c r="AE100" s="30">
        <v>2870.66</v>
      </c>
      <c r="AF100" s="83">
        <f>IFERROR(AE100/(AA100+AB100),0)</f>
        <v>26.828598130841119</v>
      </c>
      <c r="AG100" s="9">
        <v>31</v>
      </c>
      <c r="AH100" s="10"/>
      <c r="AI100" s="232">
        <v>35760</v>
      </c>
      <c r="AJ100" s="10">
        <f>IFERROR(AI100/(AG100+AH100),0)</f>
        <v>1153.5483870967741</v>
      </c>
      <c r="AK100" s="30">
        <v>934.21</v>
      </c>
      <c r="AL100" s="83">
        <f>IFERROR(AK100/(AG100+AH100),0)</f>
        <v>30.135806451612904</v>
      </c>
      <c r="AM100" s="9"/>
      <c r="AN100" s="10"/>
      <c r="AO100" s="232"/>
      <c r="AP100" s="10">
        <f>IFERROR(AO100/(AM100+AN100),0)</f>
        <v>0</v>
      </c>
      <c r="AQ100" s="30"/>
      <c r="AR100" s="83">
        <f>IFERROR(AQ100/(AM100+AN100),0)</f>
        <v>0</v>
      </c>
      <c r="AS100" s="9"/>
      <c r="AT100" s="10"/>
      <c r="AU100" s="232"/>
      <c r="AV100" s="10">
        <f>IFERROR(AU100/(AS100+AT100),0)</f>
        <v>0</v>
      </c>
      <c r="AW100" s="30"/>
      <c r="AX100" s="83">
        <f>IFERROR(AW100/(AS100+AT100),0)</f>
        <v>0</v>
      </c>
      <c r="AY100" s="9"/>
      <c r="AZ100" s="10"/>
      <c r="BA100" s="232"/>
      <c r="BB100" s="10">
        <f>IFERROR(BA100/(AY100+AZ100),0)</f>
        <v>0</v>
      </c>
      <c r="BC100" s="30"/>
      <c r="BD100" s="83">
        <f>IFERROR(BC100/(AY100+AZ100),0)</f>
        <v>0</v>
      </c>
      <c r="BE100" s="9"/>
      <c r="BF100" s="10"/>
      <c r="BG100" s="232"/>
      <c r="BH100" s="10">
        <f>IFERROR(BG100/(BE100+BF100),0)</f>
        <v>0</v>
      </c>
      <c r="BI100" s="30"/>
      <c r="BJ100" s="83">
        <f>IFERROR(BI100/(BE100+BF100),0)</f>
        <v>0</v>
      </c>
      <c r="BK100" s="9" cm="1">
        <f t="array" ref="BK100">SUM(_xlfn._xlws.FILTER($C100:$BJ100,$C$8:$BJ$8=BK$8))</f>
        <v>19194</v>
      </c>
      <c r="BL100" s="10" cm="1">
        <f t="array" ref="BL100">SUM(_xlfn._xlws.FILTER($C100:$BJ100,$C$8:$BJ$8=BL$8))</f>
        <v>0</v>
      </c>
      <c r="BM100" s="232" cm="1">
        <f t="array" ref="BM100">SUM(_xlfn._xlws.FILTER($C100:$BJ100,$C$8:$BJ$8=BM$8))</f>
        <v>22650434</v>
      </c>
      <c r="BN100" s="10">
        <f>IFERROR(BM100/(BK100+BL100),0)</f>
        <v>1180.0788788162968</v>
      </c>
      <c r="BO100" s="225" cm="1">
        <f t="array" ref="BO100">SUM(_xlfn._xlws.FILTER($C100:$BJ100,$C$8:$BJ$8=BO$8))</f>
        <v>363928.33000000007</v>
      </c>
      <c r="BP100" s="83">
        <f>IFERROR(BO100/(BK100+BL100),0)</f>
        <v>18.960525685109936</v>
      </c>
    </row>
    <row r="101" spans="1:68" ht="19.5" customHeight="1" outlineLevel="1" x14ac:dyDescent="0.3">
      <c r="A101" s="154"/>
      <c r="B101" s="139" t="str">
        <v>ΕΜΠΟΡΙΚΟΣ</v>
      </c>
      <c r="C101" s="9">
        <v>292</v>
      </c>
      <c r="D101" s="10"/>
      <c r="E101" s="232">
        <v>953221</v>
      </c>
      <c r="F101" s="39">
        <f t="shared" ref="F101:F104" si="309">IFERROR(E101/(C101+D101),0)</f>
        <v>3264.455479452055</v>
      </c>
      <c r="G101" s="30">
        <v>13503.810000000001</v>
      </c>
      <c r="H101" s="83">
        <f t="shared" ref="H101:H104" si="310">IFERROR(G101/(C101+D101),0)</f>
        <v>46.245924657534253</v>
      </c>
      <c r="I101" s="9">
        <v>96</v>
      </c>
      <c r="J101" s="10"/>
      <c r="K101" s="232">
        <v>589488</v>
      </c>
      <c r="L101" s="10">
        <f t="shared" ref="L101:L103" si="311">IFERROR(K101/(I101+J101),0)</f>
        <v>6140.5</v>
      </c>
      <c r="M101" s="30">
        <v>9490.57</v>
      </c>
      <c r="N101" s="83">
        <f t="shared" ref="N101" si="312">IFERROR(M101/(I101+J101),0)</f>
        <v>98.860104166666659</v>
      </c>
      <c r="O101" s="9">
        <v>316</v>
      </c>
      <c r="P101" s="10" t="s">
        <v>104</v>
      </c>
      <c r="Q101" s="232">
        <v>4881949</v>
      </c>
      <c r="R101" s="222">
        <v>15449</v>
      </c>
      <c r="S101" s="223">
        <v>78216.509999999995</v>
      </c>
      <c r="T101" s="221">
        <v>247.52</v>
      </c>
      <c r="U101" s="9">
        <v>4</v>
      </c>
      <c r="V101" s="10"/>
      <c r="W101" s="232">
        <v>15891</v>
      </c>
      <c r="X101" s="10">
        <f t="shared" ref="X101:X103" si="313">IFERROR(W101/(U101+V101),0)</f>
        <v>3972.75</v>
      </c>
      <c r="Y101" s="30">
        <v>281.95999999999998</v>
      </c>
      <c r="Z101" s="83">
        <f t="shared" ref="Z101" si="314">IFERROR(Y101/(U101+V101),0)</f>
        <v>70.489999999999995</v>
      </c>
      <c r="AA101" s="9">
        <v>2</v>
      </c>
      <c r="AB101" s="10"/>
      <c r="AC101" s="232">
        <v>4026</v>
      </c>
      <c r="AD101" s="10">
        <f t="shared" ref="AD101:AD103" si="315">IFERROR(AC101/(AA101+AB101),0)</f>
        <v>2013</v>
      </c>
      <c r="AE101" s="30">
        <v>71</v>
      </c>
      <c r="AF101" s="83">
        <f t="shared" ref="AF101" si="316">IFERROR(AE101/(AA101+AB101),0)</f>
        <v>35.5</v>
      </c>
      <c r="AG101" s="9"/>
      <c r="AH101" s="10"/>
      <c r="AI101" s="232"/>
      <c r="AJ101" s="10">
        <f t="shared" ref="AJ101:AJ103" si="317">IFERROR(AI101/(AG101+AH101),0)</f>
        <v>0</v>
      </c>
      <c r="AK101" s="30"/>
      <c r="AL101" s="83">
        <f t="shared" ref="AL101" si="318">IFERROR(AK101/(AG101+AH101),0)</f>
        <v>0</v>
      </c>
      <c r="AM101" s="9"/>
      <c r="AN101" s="10"/>
      <c r="AO101" s="232"/>
      <c r="AP101" s="10">
        <f t="shared" ref="AP101:AP103" si="319">IFERROR(AO101/(AM101+AN101),0)</f>
        <v>0</v>
      </c>
      <c r="AQ101" s="30"/>
      <c r="AR101" s="83">
        <f t="shared" ref="AR101:AR104" si="320">IFERROR(AQ101/(AM101+AN101),0)</f>
        <v>0</v>
      </c>
      <c r="AS101" s="9"/>
      <c r="AT101" s="10"/>
      <c r="AU101" s="232"/>
      <c r="AV101" s="10">
        <f t="shared" ref="AV101:AV103" si="321">IFERROR(AU101/(AS101+AT101),0)</f>
        <v>0</v>
      </c>
      <c r="AW101" s="30"/>
      <c r="AX101" s="83">
        <f t="shared" ref="AX101:AX104" si="322">IFERROR(AW101/(AS101+AT101),0)</f>
        <v>0</v>
      </c>
      <c r="AY101" s="9"/>
      <c r="AZ101" s="10"/>
      <c r="BA101" s="232"/>
      <c r="BB101" s="10">
        <f t="shared" ref="BB101:BB103" si="323">IFERROR(BA101/(AY101+AZ101),0)</f>
        <v>0</v>
      </c>
      <c r="BC101" s="30"/>
      <c r="BD101" s="83">
        <f t="shared" ref="BD101:BD104" si="324">IFERROR(BC101/(AY101+AZ101),0)</f>
        <v>0</v>
      </c>
      <c r="BE101" s="9"/>
      <c r="BF101" s="10"/>
      <c r="BG101" s="232"/>
      <c r="BH101" s="10">
        <f t="shared" ref="BH101:BH103" si="325">IFERROR(BG101/(BE101+BF101),0)</f>
        <v>0</v>
      </c>
      <c r="BI101" s="30"/>
      <c r="BJ101" s="83">
        <f t="shared" ref="BJ101" si="326">IFERROR(BI101/(BE101+BF101),0)</f>
        <v>0</v>
      </c>
      <c r="BK101" s="9" cm="1">
        <f t="array" ref="BK101">SUM(_xlfn._xlws.FILTER($C101:$BJ101,$C$8:$BJ$8=BK$8))</f>
        <v>710</v>
      </c>
      <c r="BL101" s="10" cm="1">
        <f t="array" ref="BL101">SUM(_xlfn._xlws.FILTER($C101:$BJ101,$C$8:$BJ$8=BL$8))</f>
        <v>0</v>
      </c>
      <c r="BM101" s="232" cm="1">
        <f t="array" ref="BM101">SUM(_xlfn._xlws.FILTER($C101:$BJ101,$C$8:$BJ$8=BM$8))</f>
        <v>6444575</v>
      </c>
      <c r="BN101" s="10">
        <f t="shared" ref="BN101:BN103" si="327">IFERROR(BM101/(BK101+BL101),0)</f>
        <v>9076.8661971830988</v>
      </c>
      <c r="BO101" s="225" cm="1">
        <f t="array" ref="BO101">SUM(_xlfn._xlws.FILTER($C101:$BJ101,$C$8:$BJ$8=BO$8))</f>
        <v>101563.85</v>
      </c>
      <c r="BP101" s="83">
        <f t="shared" ref="BP101:BP104" si="328">IFERROR(BO101/(BK101+BL101),0)</f>
        <v>143.04767605633805</v>
      </c>
    </row>
    <row r="102" spans="1:68" ht="19.5" customHeight="1" outlineLevel="1" x14ac:dyDescent="0.3">
      <c r="A102" s="154"/>
      <c r="B102" s="139" t="str">
        <v>CNG</v>
      </c>
      <c r="C102" s="9"/>
      <c r="D102" s="10"/>
      <c r="E102" s="232"/>
      <c r="F102" s="39">
        <f t="shared" si="309"/>
        <v>0</v>
      </c>
      <c r="G102" s="30"/>
      <c r="H102" s="83">
        <f t="shared" si="310"/>
        <v>0</v>
      </c>
      <c r="I102" s="9"/>
      <c r="J102" s="10"/>
      <c r="K102" s="232"/>
      <c r="L102" s="10">
        <f t="shared" si="311"/>
        <v>0</v>
      </c>
      <c r="M102" s="30"/>
      <c r="N102" s="83">
        <f>IFERROR(M102/(I102+J102),0)</f>
        <v>0</v>
      </c>
      <c r="O102" s="9" t="s">
        <v>104</v>
      </c>
      <c r="P102" s="10" t="s">
        <v>104</v>
      </c>
      <c r="Q102" s="232" t="s">
        <v>104</v>
      </c>
      <c r="R102" s="221" t="s">
        <v>104</v>
      </c>
      <c r="S102" s="221" t="s">
        <v>104</v>
      </c>
      <c r="T102" s="221" t="s">
        <v>104</v>
      </c>
      <c r="U102" s="9"/>
      <c r="V102" s="10"/>
      <c r="W102" s="232"/>
      <c r="X102" s="10">
        <f t="shared" si="313"/>
        <v>0</v>
      </c>
      <c r="Y102" s="30"/>
      <c r="Z102" s="83">
        <f>IFERROR(Y102/(U102+V102),0)</f>
        <v>0</v>
      </c>
      <c r="AA102" s="9"/>
      <c r="AB102" s="10"/>
      <c r="AC102" s="232"/>
      <c r="AD102" s="10">
        <f t="shared" si="315"/>
        <v>0</v>
      </c>
      <c r="AE102" s="30"/>
      <c r="AF102" s="83">
        <f>IFERROR(AE102/(AA102+AB102),0)</f>
        <v>0</v>
      </c>
      <c r="AG102" s="9"/>
      <c r="AH102" s="10"/>
      <c r="AI102" s="232"/>
      <c r="AJ102" s="10">
        <f t="shared" si="317"/>
        <v>0</v>
      </c>
      <c r="AK102" s="30"/>
      <c r="AL102" s="83">
        <f>IFERROR(AK102/(AG102+AH102),0)</f>
        <v>0</v>
      </c>
      <c r="AM102" s="9"/>
      <c r="AN102" s="10"/>
      <c r="AO102" s="232"/>
      <c r="AP102" s="10">
        <f t="shared" si="319"/>
        <v>0</v>
      </c>
      <c r="AQ102" s="30"/>
      <c r="AR102" s="83">
        <f t="shared" si="320"/>
        <v>0</v>
      </c>
      <c r="AS102" s="9"/>
      <c r="AT102" s="10"/>
      <c r="AU102" s="232"/>
      <c r="AV102" s="10">
        <f t="shared" si="321"/>
        <v>0</v>
      </c>
      <c r="AW102" s="30"/>
      <c r="AX102" s="83">
        <f t="shared" si="322"/>
        <v>0</v>
      </c>
      <c r="AY102" s="9"/>
      <c r="AZ102" s="10"/>
      <c r="BA102" s="232"/>
      <c r="BB102" s="10">
        <f t="shared" si="323"/>
        <v>0</v>
      </c>
      <c r="BC102" s="30"/>
      <c r="BD102" s="83">
        <f t="shared" si="324"/>
        <v>0</v>
      </c>
      <c r="BE102" s="9"/>
      <c r="BF102" s="10"/>
      <c r="BG102" s="232"/>
      <c r="BH102" s="10">
        <f t="shared" si="325"/>
        <v>0</v>
      </c>
      <c r="BI102" s="30"/>
      <c r="BJ102" s="83">
        <f>IFERROR(BI102/(BE102+BF102),0)</f>
        <v>0</v>
      </c>
      <c r="BK102" s="9" cm="1">
        <f t="array" ref="BK102">SUM(_xlfn._xlws.FILTER($C102:$BJ102,$C$8:$BJ$8=BK$8))</f>
        <v>0</v>
      </c>
      <c r="BL102" s="10" cm="1">
        <f t="array" ref="BL102">SUM(_xlfn._xlws.FILTER($C102:$BJ102,$C$8:$BJ$8=BL$8))</f>
        <v>0</v>
      </c>
      <c r="BM102" s="232" cm="1">
        <f t="array" ref="BM102">SUM(_xlfn._xlws.FILTER($C102:$BJ102,$C$8:$BJ$8=BM$8))</f>
        <v>0</v>
      </c>
      <c r="BN102" s="10">
        <f t="shared" si="327"/>
        <v>0</v>
      </c>
      <c r="BO102" s="225" cm="1">
        <f t="array" ref="BO102">SUM(_xlfn._xlws.FILTER($C102:$BJ102,$C$8:$BJ$8=BO$8))</f>
        <v>0</v>
      </c>
      <c r="BP102" s="83">
        <f t="shared" si="328"/>
        <v>0</v>
      </c>
    </row>
    <row r="103" spans="1:68" ht="19.5" customHeight="1" outlineLevel="1" x14ac:dyDescent="0.3">
      <c r="A103" s="154"/>
      <c r="B103" s="139" t="str">
        <v>ΒΙΟΜΗΧΑΝΙΚΟΣ</v>
      </c>
      <c r="C103" s="9"/>
      <c r="D103" s="10"/>
      <c r="E103" s="232"/>
      <c r="F103" s="39">
        <f t="shared" si="309"/>
        <v>0</v>
      </c>
      <c r="G103" s="30"/>
      <c r="H103" s="83">
        <f t="shared" si="310"/>
        <v>0</v>
      </c>
      <c r="I103" s="9">
        <v>1</v>
      </c>
      <c r="J103" s="10"/>
      <c r="K103" s="232">
        <v>431165</v>
      </c>
      <c r="L103" s="10">
        <f t="shared" si="311"/>
        <v>431165</v>
      </c>
      <c r="M103" s="30">
        <v>751.37</v>
      </c>
      <c r="N103" s="83">
        <f>IFERROR(M103/(I103+J103),0)</f>
        <v>751.37</v>
      </c>
      <c r="O103" s="9" t="s">
        <v>104</v>
      </c>
      <c r="P103" s="10" t="s">
        <v>104</v>
      </c>
      <c r="Q103" s="232" t="s">
        <v>104</v>
      </c>
      <c r="R103" s="221" t="s">
        <v>104</v>
      </c>
      <c r="S103" s="221" t="s">
        <v>104</v>
      </c>
      <c r="T103" s="221" t="s">
        <v>104</v>
      </c>
      <c r="U103" s="9"/>
      <c r="V103" s="10"/>
      <c r="W103" s="232"/>
      <c r="X103" s="10">
        <f t="shared" si="313"/>
        <v>0</v>
      </c>
      <c r="Y103" s="30"/>
      <c r="Z103" s="83">
        <f>IFERROR(Y103/(U103+V103),0)</f>
        <v>0</v>
      </c>
      <c r="AA103" s="9"/>
      <c r="AB103" s="10"/>
      <c r="AC103" s="232"/>
      <c r="AD103" s="10">
        <f t="shared" si="315"/>
        <v>0</v>
      </c>
      <c r="AE103" s="30"/>
      <c r="AF103" s="83">
        <f>IFERROR(AE103/(AA103+AB103),0)</f>
        <v>0</v>
      </c>
      <c r="AG103" s="9"/>
      <c r="AH103" s="10"/>
      <c r="AI103" s="232"/>
      <c r="AJ103" s="10">
        <f t="shared" si="317"/>
        <v>0</v>
      </c>
      <c r="AK103" s="30"/>
      <c r="AL103" s="83">
        <f>IFERROR(AK103/(AG103+AH103),0)</f>
        <v>0</v>
      </c>
      <c r="AM103" s="9"/>
      <c r="AN103" s="10"/>
      <c r="AO103" s="232"/>
      <c r="AP103" s="10">
        <f t="shared" si="319"/>
        <v>0</v>
      </c>
      <c r="AQ103" s="30"/>
      <c r="AR103" s="83">
        <f t="shared" si="320"/>
        <v>0</v>
      </c>
      <c r="AS103" s="9"/>
      <c r="AT103" s="10"/>
      <c r="AU103" s="232"/>
      <c r="AV103" s="10">
        <f t="shared" si="321"/>
        <v>0</v>
      </c>
      <c r="AW103" s="30"/>
      <c r="AX103" s="83">
        <f t="shared" si="322"/>
        <v>0</v>
      </c>
      <c r="AY103" s="9"/>
      <c r="AZ103" s="10"/>
      <c r="BA103" s="232"/>
      <c r="BB103" s="10">
        <f t="shared" si="323"/>
        <v>0</v>
      </c>
      <c r="BC103" s="30"/>
      <c r="BD103" s="83">
        <f t="shared" si="324"/>
        <v>0</v>
      </c>
      <c r="BE103" s="9"/>
      <c r="BF103" s="10"/>
      <c r="BG103" s="232"/>
      <c r="BH103" s="10">
        <f t="shared" si="325"/>
        <v>0</v>
      </c>
      <c r="BI103" s="30"/>
      <c r="BJ103" s="83">
        <f>IFERROR(BI103/(BE103+BF103),0)</f>
        <v>0</v>
      </c>
      <c r="BK103" s="9" cm="1">
        <f t="array" ref="BK103">SUM(_xlfn._xlws.FILTER($C103:$BJ103,$C$8:$BJ$8=BK$8))</f>
        <v>1</v>
      </c>
      <c r="BL103" s="10" cm="1">
        <f t="array" ref="BL103">SUM(_xlfn._xlws.FILTER($C103:$BJ103,$C$8:$BJ$8=BL$8))</f>
        <v>0</v>
      </c>
      <c r="BM103" s="232" cm="1">
        <f t="array" ref="BM103">SUM(_xlfn._xlws.FILTER($C103:$BJ103,$C$8:$BJ$8=BM$8))</f>
        <v>431165</v>
      </c>
      <c r="BN103" s="10">
        <f t="shared" si="327"/>
        <v>431165</v>
      </c>
      <c r="BO103" s="225" cm="1">
        <f t="array" ref="BO103">SUM(_xlfn._xlws.FILTER($C103:$BJ103,$C$8:$BJ$8=BO$8))</f>
        <v>751.37</v>
      </c>
      <c r="BP103" s="83">
        <f t="shared" si="328"/>
        <v>751.37</v>
      </c>
    </row>
    <row r="104" spans="1:68" ht="19.5" customHeight="1" outlineLevel="1" thickBot="1" x14ac:dyDescent="0.35">
      <c r="A104" s="155"/>
      <c r="B104" s="139" t="str">
        <v>ΚΛΙΜΑΤΙΣΜΟΣ / ΣΥΜΠΑΡΑΓΩΓΗ</v>
      </c>
      <c r="C104" s="160"/>
      <c r="D104" s="148"/>
      <c r="E104" s="233"/>
      <c r="F104" s="39">
        <f t="shared" si="309"/>
        <v>0</v>
      </c>
      <c r="G104" s="140"/>
      <c r="H104" s="83">
        <f t="shared" si="310"/>
        <v>0</v>
      </c>
      <c r="I104" s="160"/>
      <c r="J104" s="148"/>
      <c r="K104" s="233"/>
      <c r="L104" s="10">
        <f>IFERROR(K104/(I104+J104),0)</f>
        <v>0</v>
      </c>
      <c r="M104" s="30"/>
      <c r="N104" s="83">
        <f t="shared" ref="N104" si="329">IFERROR(M104/(I104+J104),0)</f>
        <v>0</v>
      </c>
      <c r="O104" s="160">
        <v>3</v>
      </c>
      <c r="P104" s="148" t="s">
        <v>104</v>
      </c>
      <c r="Q104" s="233" t="s">
        <v>104</v>
      </c>
      <c r="R104" s="221" t="s">
        <v>104</v>
      </c>
      <c r="S104" s="221">
        <v>115.03</v>
      </c>
      <c r="T104" s="221">
        <v>38.340000000000003</v>
      </c>
      <c r="U104" s="160"/>
      <c r="V104" s="148"/>
      <c r="W104" s="233"/>
      <c r="X104" s="10">
        <f>IFERROR(W104/(U104+V104),0)</f>
        <v>0</v>
      </c>
      <c r="Y104" s="30"/>
      <c r="Z104" s="83">
        <f t="shared" ref="Z104" si="330">IFERROR(Y104/(U104+V104),0)</f>
        <v>0</v>
      </c>
      <c r="AA104" s="160"/>
      <c r="AB104" s="148"/>
      <c r="AC104" s="233"/>
      <c r="AD104" s="10">
        <f>IFERROR(AC104/(AA104+AB104),0)</f>
        <v>0</v>
      </c>
      <c r="AE104" s="30"/>
      <c r="AF104" s="83">
        <f t="shared" ref="AF104" si="331">IFERROR(AE104/(AA104+AB104),0)</f>
        <v>0</v>
      </c>
      <c r="AG104" s="160"/>
      <c r="AH104" s="148"/>
      <c r="AI104" s="233"/>
      <c r="AJ104" s="10">
        <f>IFERROR(AI104/(AG104+AH104),0)</f>
        <v>0</v>
      </c>
      <c r="AK104" s="30"/>
      <c r="AL104" s="83">
        <f t="shared" ref="AL104" si="332">IFERROR(AK104/(AG104+AH104),0)</f>
        <v>0</v>
      </c>
      <c r="AM104" s="160"/>
      <c r="AN104" s="148"/>
      <c r="AO104" s="233"/>
      <c r="AP104" s="10">
        <f>IFERROR(AO104/(AM104+AN104),0)</f>
        <v>0</v>
      </c>
      <c r="AQ104" s="30"/>
      <c r="AR104" s="83">
        <f t="shared" si="320"/>
        <v>0</v>
      </c>
      <c r="AS104" s="160"/>
      <c r="AT104" s="148"/>
      <c r="AU104" s="233"/>
      <c r="AV104" s="10">
        <f>IFERROR(AU104/(AS104+AT104),0)</f>
        <v>0</v>
      </c>
      <c r="AW104" s="30"/>
      <c r="AX104" s="83">
        <f t="shared" si="322"/>
        <v>0</v>
      </c>
      <c r="AY104" s="160"/>
      <c r="AZ104" s="148"/>
      <c r="BA104" s="233"/>
      <c r="BB104" s="10">
        <f>IFERROR(BA104/(AY104+AZ104),0)</f>
        <v>0</v>
      </c>
      <c r="BC104" s="30"/>
      <c r="BD104" s="83">
        <f t="shared" si="324"/>
        <v>0</v>
      </c>
      <c r="BE104" s="160"/>
      <c r="BF104" s="148"/>
      <c r="BG104" s="233"/>
      <c r="BH104" s="10">
        <f>IFERROR(BG104/(BE104+BF104),0)</f>
        <v>0</v>
      </c>
      <c r="BI104" s="30"/>
      <c r="BJ104" s="83">
        <f t="shared" ref="BJ104" si="333">IFERROR(BI104/(BE104+BF104),0)</f>
        <v>0</v>
      </c>
      <c r="BK104" s="160" cm="1">
        <f t="array" ref="BK104">SUM(_xlfn._xlws.FILTER($C104:$BJ104,$C$8:$BJ$8=BK$8))</f>
        <v>3</v>
      </c>
      <c r="BL104" s="148" cm="1">
        <f t="array" ref="BL104">SUM(_xlfn._xlws.FILTER($C104:$BJ104,$C$8:$BJ$8=BL$8))</f>
        <v>0</v>
      </c>
      <c r="BM104" s="233" cm="1">
        <f t="array" ref="BM104">SUM(_xlfn._xlws.FILTER($C104:$BJ104,$C$8:$BJ$8=BM$8))</f>
        <v>0</v>
      </c>
      <c r="BN104" s="10">
        <f>IFERROR(BM104/(BK104+BL104),0)</f>
        <v>0</v>
      </c>
      <c r="BO104" s="225" cm="1">
        <f t="array" ref="BO104">SUM(_xlfn._xlws.FILTER($C104:$BJ104,$C$8:$BJ$8=BO$8))</f>
        <v>115.03</v>
      </c>
      <c r="BP104" s="83">
        <f t="shared" si="328"/>
        <v>38.343333333333334</v>
      </c>
    </row>
    <row r="105" spans="1:68" ht="36" customHeight="1" outlineLevel="1" x14ac:dyDescent="0.3">
      <c r="A105" s="153">
        <v>17</v>
      </c>
      <c r="B105" s="141" t="s">
        <v>49</v>
      </c>
      <c r="C105" s="73">
        <v>0</v>
      </c>
      <c r="D105" s="74">
        <v>0</v>
      </c>
      <c r="E105" s="231">
        <f>SUM(E106:E109)</f>
        <v>0</v>
      </c>
      <c r="F105" s="121">
        <f>IFERROR(E105/(C105+D105),0)</f>
        <v>0</v>
      </c>
      <c r="G105" s="82">
        <f>SUM(G106:G110)</f>
        <v>0</v>
      </c>
      <c r="H105" s="37">
        <f>IFERROR(G105/(C105+D105),0)</f>
        <v>0</v>
      </c>
      <c r="I105" s="73">
        <f>SUM(I106:I110)</f>
        <v>1</v>
      </c>
      <c r="J105" s="74">
        <f>SUM(J106:J110)</f>
        <v>0</v>
      </c>
      <c r="K105" s="231">
        <f>SUM(K106:K109)</f>
        <v>5555212</v>
      </c>
      <c r="L105" s="74">
        <f>IFERROR(K105/(I105+J105),0)</f>
        <v>5555212</v>
      </c>
      <c r="M105" s="82">
        <f>SUM(M106:M110)</f>
        <v>6325.6500000000005</v>
      </c>
      <c r="N105" s="37">
        <f>IFERROR(M105/(I105+J105),0)</f>
        <v>6325.6500000000005</v>
      </c>
      <c r="O105" s="73">
        <f>SUM(O106:O110)</f>
        <v>0</v>
      </c>
      <c r="P105" s="74">
        <f>SUM(P106:P110)</f>
        <v>0</v>
      </c>
      <c r="Q105" s="231">
        <f>SUM(Q106:Q110)</f>
        <v>0</v>
      </c>
      <c r="R105" s="74">
        <f>IFERROR(Q105/(O105+P105),0)</f>
        <v>0</v>
      </c>
      <c r="S105" s="82">
        <f>SUM(S106:S110)</f>
        <v>0</v>
      </c>
      <c r="T105" s="37">
        <f>IFERROR(S105/(O105+P105),0)</f>
        <v>0</v>
      </c>
      <c r="U105" s="73">
        <f>SUM(U106:U110)</f>
        <v>0</v>
      </c>
      <c r="V105" s="74">
        <f>SUM(V106:V110)</f>
        <v>0</v>
      </c>
      <c r="W105" s="231">
        <f>SUM(W106:W109)</f>
        <v>0</v>
      </c>
      <c r="X105" s="74">
        <f>IFERROR(W105/(U105+V105),0)</f>
        <v>0</v>
      </c>
      <c r="Y105" s="81">
        <f>SUM(Y106:Y110)</f>
        <v>0</v>
      </c>
      <c r="Z105" s="37">
        <f>IFERROR(Y105/(U105+V105),0)</f>
        <v>0</v>
      </c>
      <c r="AA105" s="73">
        <f>SUM(AA106:AA110)</f>
        <v>0</v>
      </c>
      <c r="AB105" s="74">
        <f>SUM(AB106:AB110)</f>
        <v>0</v>
      </c>
      <c r="AC105" s="231">
        <f>SUM(AC106:AC109)</f>
        <v>0</v>
      </c>
      <c r="AD105" s="74">
        <f>IFERROR(AC105/(AA105+AB105),0)</f>
        <v>0</v>
      </c>
      <c r="AE105" s="81">
        <f>SUM(AE106:AE110)</f>
        <v>0</v>
      </c>
      <c r="AF105" s="37">
        <f>IFERROR(AE105/(AA105+AB105),0)</f>
        <v>0</v>
      </c>
      <c r="AG105" s="73">
        <f>SUM(AG106:AG110)</f>
        <v>0</v>
      </c>
      <c r="AH105" s="74">
        <f>SUM(AH106:AH110)</f>
        <v>0</v>
      </c>
      <c r="AI105" s="231">
        <f>SUM(AI106:AI109)</f>
        <v>0</v>
      </c>
      <c r="AJ105" s="74">
        <f>IFERROR(AI105/(AG105+AH105),0)</f>
        <v>0</v>
      </c>
      <c r="AK105" s="82">
        <f>SUM(AK106:AK110)</f>
        <v>0</v>
      </c>
      <c r="AL105" s="37">
        <f>IFERROR(AK105/(AG105+AH105),0)</f>
        <v>0</v>
      </c>
      <c r="AM105" s="73">
        <f>SUM(AM106:AM110)</f>
        <v>0</v>
      </c>
      <c r="AN105" s="74">
        <f>SUM(AN106:AN110)</f>
        <v>0</v>
      </c>
      <c r="AO105" s="231">
        <f>SUM(AO106:AO109)</f>
        <v>0</v>
      </c>
      <c r="AP105" s="74">
        <f>IFERROR(AO105/(AM105+AN105),0)</f>
        <v>0</v>
      </c>
      <c r="AQ105" s="82">
        <f>SUM(AQ106:AQ110)</f>
        <v>0</v>
      </c>
      <c r="AR105" s="37">
        <f>IFERROR(AQ105/(AM105+AN105),0)</f>
        <v>0</v>
      </c>
      <c r="AS105" s="73">
        <f>SUM(AS106:AS110)</f>
        <v>0</v>
      </c>
      <c r="AT105" s="74">
        <f>SUM(AT106:AT110)</f>
        <v>0</v>
      </c>
      <c r="AU105" s="231">
        <f>SUM(AU106:AU109)</f>
        <v>0</v>
      </c>
      <c r="AV105" s="74">
        <f>IFERROR(AU105/(AS105+AT105),0)</f>
        <v>0</v>
      </c>
      <c r="AW105" s="82">
        <f>SUM(AW106:AW110)</f>
        <v>0</v>
      </c>
      <c r="AX105" s="37">
        <f>IFERROR(AW105/(AS105+AT105),0)</f>
        <v>0</v>
      </c>
      <c r="AY105" s="73">
        <f>SUM(AY106:AY110)</f>
        <v>0</v>
      </c>
      <c r="AZ105" s="74">
        <f>SUM(AZ106:AZ110)</f>
        <v>0</v>
      </c>
      <c r="BA105" s="231">
        <f>SUM(BA106:BA109)</f>
        <v>0</v>
      </c>
      <c r="BB105" s="74">
        <f>IFERROR(BA105/(AY105+AZ105),0)</f>
        <v>0</v>
      </c>
      <c r="BC105" s="82">
        <f>SUM(BC106:BC110)</f>
        <v>0</v>
      </c>
      <c r="BD105" s="37">
        <f>IFERROR(BC105/(AY105+AZ105),0)</f>
        <v>0</v>
      </c>
      <c r="BE105" s="73">
        <f>SUM(BE106:BE110)</f>
        <v>0</v>
      </c>
      <c r="BF105" s="74">
        <f>SUM(BF106:BF110)</f>
        <v>0</v>
      </c>
      <c r="BG105" s="231">
        <f>SUM(BG106:BG109)</f>
        <v>0</v>
      </c>
      <c r="BH105" s="74">
        <f>IFERROR(BG105/(BE105+BF105),0)</f>
        <v>0</v>
      </c>
      <c r="BI105" s="82">
        <f>SUM(BI106:BI110)</f>
        <v>0</v>
      </c>
      <c r="BJ105" s="37">
        <f>IFERROR(BI105/(BE105+BF105),0)</f>
        <v>0</v>
      </c>
      <c r="BK105" s="73">
        <f>SUM(BK106:BK110)</f>
        <v>1</v>
      </c>
      <c r="BL105" s="74">
        <f>SUM(BL106:BL110)</f>
        <v>0</v>
      </c>
      <c r="BM105" s="231">
        <f>SUM(BM106:BM109)</f>
        <v>5555212</v>
      </c>
      <c r="BN105" s="74">
        <f>IFERROR(BM105/(BK105+BL105),0)</f>
        <v>5555212</v>
      </c>
      <c r="BO105" s="82">
        <f>SUM(BO106:BO110)</f>
        <v>6325.6500000000005</v>
      </c>
      <c r="BP105" s="37">
        <f>IFERROR(BO105/(BK105+BL105),0)</f>
        <v>6325.6500000000005</v>
      </c>
    </row>
    <row r="106" spans="1:68" ht="19.5" customHeight="1" outlineLevel="1" x14ac:dyDescent="0.3">
      <c r="A106" s="154"/>
      <c r="B106" s="139" t="str" cm="1">
        <f t="array" ref="B106:B110">$B$10:$B$14</f>
        <v>ΟΙΚΙΑΚΟΣ</v>
      </c>
      <c r="C106" s="9"/>
      <c r="D106" s="10"/>
      <c r="E106" s="232"/>
      <c r="F106" s="39">
        <f>IFERROR(E106/(C106+D106),0)</f>
        <v>0</v>
      </c>
      <c r="G106" s="30"/>
      <c r="H106" s="83">
        <f>IFERROR(G106/(C106+D106),0)</f>
        <v>0</v>
      </c>
      <c r="I106" s="9"/>
      <c r="J106" s="10"/>
      <c r="K106" s="232"/>
      <c r="L106" s="10">
        <f>IFERROR(K106/(I106+J106),0)</f>
        <v>0</v>
      </c>
      <c r="M106" s="30"/>
      <c r="N106" s="83">
        <f>IFERROR(M106/(I106+J106),0)</f>
        <v>0</v>
      </c>
      <c r="O106" s="9"/>
      <c r="P106" s="10"/>
      <c r="Q106" s="232"/>
      <c r="R106" s="10">
        <f>IFERROR(Q106/(O106+P106),0)</f>
        <v>0</v>
      </c>
      <c r="S106" s="30"/>
      <c r="T106" s="83">
        <f>IFERROR(S106/(O106+P106),0)</f>
        <v>0</v>
      </c>
      <c r="U106" s="9"/>
      <c r="V106" s="10"/>
      <c r="W106" s="232"/>
      <c r="X106" s="10">
        <f>IFERROR(W106/(U106+V106),0)</f>
        <v>0</v>
      </c>
      <c r="Y106" s="30"/>
      <c r="Z106" s="83">
        <f>IFERROR(Y106/(U106+V106),0)</f>
        <v>0</v>
      </c>
      <c r="AA106" s="9"/>
      <c r="AB106" s="10"/>
      <c r="AC106" s="232"/>
      <c r="AD106" s="10">
        <f>IFERROR(AC106/(AA106+AB106),0)</f>
        <v>0</v>
      </c>
      <c r="AE106" s="30"/>
      <c r="AF106" s="83">
        <f>IFERROR(AE106/(AA106+AB106),0)</f>
        <v>0</v>
      </c>
      <c r="AG106" s="9"/>
      <c r="AH106" s="10"/>
      <c r="AI106" s="232"/>
      <c r="AJ106" s="10">
        <f>IFERROR(AI106/(AG106+AH106),0)</f>
        <v>0</v>
      </c>
      <c r="AK106" s="30"/>
      <c r="AL106" s="83">
        <f>IFERROR(AK106/(AG106+AH106),0)</f>
        <v>0</v>
      </c>
      <c r="AM106" s="9"/>
      <c r="AN106" s="10"/>
      <c r="AO106" s="232"/>
      <c r="AP106" s="10">
        <f>IFERROR(AO106/(AM106+AN106),0)</f>
        <v>0</v>
      </c>
      <c r="AQ106" s="30"/>
      <c r="AR106" s="83">
        <f>IFERROR(AQ106/(AM106+AN106),0)</f>
        <v>0</v>
      </c>
      <c r="AS106" s="9"/>
      <c r="AT106" s="10"/>
      <c r="AU106" s="232"/>
      <c r="AV106" s="10">
        <f>IFERROR(AU106/(AS106+AT106),0)</f>
        <v>0</v>
      </c>
      <c r="AW106" s="30"/>
      <c r="AX106" s="83">
        <f>IFERROR(AW106/(AS106+AT106),0)</f>
        <v>0</v>
      </c>
      <c r="AY106" s="9"/>
      <c r="AZ106" s="10"/>
      <c r="BA106" s="232"/>
      <c r="BB106" s="10">
        <f>IFERROR(BA106/(AY106+AZ106),0)</f>
        <v>0</v>
      </c>
      <c r="BC106" s="30"/>
      <c r="BD106" s="83">
        <f>IFERROR(BC106/(AY106+AZ106),0)</f>
        <v>0</v>
      </c>
      <c r="BE106" s="9"/>
      <c r="BF106" s="10"/>
      <c r="BG106" s="232"/>
      <c r="BH106" s="10">
        <f>IFERROR(BG106/(BE106+BF106),0)</f>
        <v>0</v>
      </c>
      <c r="BI106" s="30"/>
      <c r="BJ106" s="83">
        <f>IFERROR(BI106/(BE106+BF106),0)</f>
        <v>0</v>
      </c>
      <c r="BK106" s="9" cm="1">
        <f t="array" ref="BK106">SUM(_xlfn._xlws.FILTER($C106:$BJ106,$C$8:$BJ$8=BK$8))</f>
        <v>0</v>
      </c>
      <c r="BL106" s="10" cm="1">
        <f t="array" ref="BL106">SUM(_xlfn._xlws.FILTER($C106:$BJ106,$C$8:$BJ$8=BL$8))</f>
        <v>0</v>
      </c>
      <c r="BM106" s="232" cm="1">
        <f t="array" ref="BM106">SUM(_xlfn._xlws.FILTER($C106:$BJ106,$C$8:$BJ$8=BM$8))</f>
        <v>0</v>
      </c>
      <c r="BN106" s="10">
        <f>IFERROR(BM106/(BK106+BL106),0)</f>
        <v>0</v>
      </c>
      <c r="BO106" s="225" cm="1">
        <f t="array" ref="BO106">SUM(_xlfn._xlws.FILTER($C106:$BJ106,$C$8:$BJ$8=BO$8))</f>
        <v>0</v>
      </c>
      <c r="BP106" s="83">
        <f>IFERROR(BO106/(BK106+BL106),0)</f>
        <v>0</v>
      </c>
    </row>
    <row r="107" spans="1:68" ht="19.5" customHeight="1" outlineLevel="1" x14ac:dyDescent="0.3">
      <c r="A107" s="154"/>
      <c r="B107" s="139" t="str">
        <v>ΕΜΠΟΡΙΚΟΣ</v>
      </c>
      <c r="C107" s="9"/>
      <c r="D107" s="10"/>
      <c r="E107" s="232"/>
      <c r="F107" s="39">
        <f t="shared" ref="F107:F110" si="334">IFERROR(E107/(C107+D107),0)</f>
        <v>0</v>
      </c>
      <c r="G107" s="30"/>
      <c r="H107" s="83">
        <f t="shared" ref="H107:H110" si="335">IFERROR(G107/(C107+D107),0)</f>
        <v>0</v>
      </c>
      <c r="I107" s="9"/>
      <c r="J107" s="10"/>
      <c r="K107" s="232"/>
      <c r="L107" s="10">
        <f t="shared" ref="L107:L109" si="336">IFERROR(K107/(I107+J107),0)</f>
        <v>0</v>
      </c>
      <c r="M107" s="30"/>
      <c r="N107" s="83">
        <f t="shared" ref="N107:N110" si="337">IFERROR(M107/(I107+J107),0)</f>
        <v>0</v>
      </c>
      <c r="O107" s="9"/>
      <c r="P107" s="10"/>
      <c r="Q107" s="232"/>
      <c r="R107" s="10">
        <f t="shared" ref="R107:R109" si="338">IFERROR(Q107/(O107+P107),0)</f>
        <v>0</v>
      </c>
      <c r="S107" s="30"/>
      <c r="T107" s="83">
        <f t="shared" ref="T107:T110" si="339">IFERROR(S107/(O107+P107),0)</f>
        <v>0</v>
      </c>
      <c r="U107" s="9"/>
      <c r="V107" s="10"/>
      <c r="W107" s="232"/>
      <c r="X107" s="10">
        <f t="shared" ref="X107:X109" si="340">IFERROR(W107/(U107+V107),0)</f>
        <v>0</v>
      </c>
      <c r="Y107" s="30"/>
      <c r="Z107" s="83">
        <f t="shared" ref="Z107:Z110" si="341">IFERROR(Y107/(U107+V107),0)</f>
        <v>0</v>
      </c>
      <c r="AA107" s="9"/>
      <c r="AB107" s="10"/>
      <c r="AC107" s="232"/>
      <c r="AD107" s="10">
        <f t="shared" ref="AD107:AD109" si="342">IFERROR(AC107/(AA107+AB107),0)</f>
        <v>0</v>
      </c>
      <c r="AE107" s="30"/>
      <c r="AF107" s="83">
        <f t="shared" ref="AF107:AF110" si="343">IFERROR(AE107/(AA107+AB107),0)</f>
        <v>0</v>
      </c>
      <c r="AG107" s="9"/>
      <c r="AH107" s="10"/>
      <c r="AI107" s="232"/>
      <c r="AJ107" s="10">
        <f t="shared" ref="AJ107:AJ109" si="344">IFERROR(AI107/(AG107+AH107),0)</f>
        <v>0</v>
      </c>
      <c r="AK107" s="30"/>
      <c r="AL107" s="83">
        <f t="shared" ref="AL107:AL110" si="345">IFERROR(AK107/(AG107+AH107),0)</f>
        <v>0</v>
      </c>
      <c r="AM107" s="9"/>
      <c r="AN107" s="10"/>
      <c r="AO107" s="232"/>
      <c r="AP107" s="10">
        <f t="shared" ref="AP107:AP109" si="346">IFERROR(AO107/(AM107+AN107),0)</f>
        <v>0</v>
      </c>
      <c r="AQ107" s="30"/>
      <c r="AR107" s="83">
        <f t="shared" ref="AR107:AR110" si="347">IFERROR(AQ107/(AM107+AN107),0)</f>
        <v>0</v>
      </c>
      <c r="AS107" s="9"/>
      <c r="AT107" s="10"/>
      <c r="AU107" s="232"/>
      <c r="AV107" s="10">
        <f t="shared" ref="AV107:AV109" si="348">IFERROR(AU107/(AS107+AT107),0)</f>
        <v>0</v>
      </c>
      <c r="AW107" s="30"/>
      <c r="AX107" s="83">
        <f t="shared" ref="AX107:AX110" si="349">IFERROR(AW107/(AS107+AT107),0)</f>
        <v>0</v>
      </c>
      <c r="AY107" s="9"/>
      <c r="AZ107" s="10"/>
      <c r="BA107" s="232"/>
      <c r="BB107" s="10">
        <f t="shared" ref="BB107:BB109" si="350">IFERROR(BA107/(AY107+AZ107),0)</f>
        <v>0</v>
      </c>
      <c r="BC107" s="30"/>
      <c r="BD107" s="83">
        <f t="shared" ref="BD107:BD110" si="351">IFERROR(BC107/(AY107+AZ107),0)</f>
        <v>0</v>
      </c>
      <c r="BE107" s="9"/>
      <c r="BF107" s="10"/>
      <c r="BG107" s="232"/>
      <c r="BH107" s="10">
        <f t="shared" ref="BH107:BH109" si="352">IFERROR(BG107/(BE107+BF107),0)</f>
        <v>0</v>
      </c>
      <c r="BI107" s="30"/>
      <c r="BJ107" s="83">
        <f t="shared" ref="BJ107:BJ110" si="353">IFERROR(BI107/(BE107+BF107),0)</f>
        <v>0</v>
      </c>
      <c r="BK107" s="9" cm="1">
        <f t="array" ref="BK107">SUM(_xlfn._xlws.FILTER($C107:$BJ107,$C$8:$BJ$8=BK$8))</f>
        <v>0</v>
      </c>
      <c r="BL107" s="10" cm="1">
        <f t="array" ref="BL107">SUM(_xlfn._xlws.FILTER($C107:$BJ107,$C$8:$BJ$8=BL$8))</f>
        <v>0</v>
      </c>
      <c r="BM107" s="232" cm="1">
        <f t="array" ref="BM107">SUM(_xlfn._xlws.FILTER($C107:$BJ107,$C$8:$BJ$8=BM$8))</f>
        <v>0</v>
      </c>
      <c r="BN107" s="10">
        <f t="shared" ref="BN107:BN109" si="354">IFERROR(BM107/(BK107+BL107),0)</f>
        <v>0</v>
      </c>
      <c r="BO107" s="225" cm="1">
        <f t="array" ref="BO107">SUM(_xlfn._xlws.FILTER($C107:$BJ107,$C$8:$BJ$8=BO$8))</f>
        <v>0</v>
      </c>
      <c r="BP107" s="83">
        <f t="shared" ref="BP107:BP110" si="355">IFERROR(BO107/(BK107+BL107),0)</f>
        <v>0</v>
      </c>
    </row>
    <row r="108" spans="1:68" ht="19.5" customHeight="1" outlineLevel="1" x14ac:dyDescent="0.3">
      <c r="A108" s="154"/>
      <c r="B108" s="139" t="str">
        <v>CNG</v>
      </c>
      <c r="C108" s="9"/>
      <c r="D108" s="10"/>
      <c r="E108" s="232"/>
      <c r="F108" s="39">
        <f t="shared" si="334"/>
        <v>0</v>
      </c>
      <c r="G108" s="30"/>
      <c r="H108" s="83">
        <f t="shared" si="335"/>
        <v>0</v>
      </c>
      <c r="I108" s="9"/>
      <c r="J108" s="10"/>
      <c r="K108" s="232"/>
      <c r="L108" s="10">
        <f t="shared" si="336"/>
        <v>0</v>
      </c>
      <c r="M108" s="30"/>
      <c r="N108" s="83">
        <f t="shared" si="337"/>
        <v>0</v>
      </c>
      <c r="O108" s="9"/>
      <c r="P108" s="10"/>
      <c r="Q108" s="232"/>
      <c r="R108" s="10">
        <f t="shared" si="338"/>
        <v>0</v>
      </c>
      <c r="S108" s="30"/>
      <c r="T108" s="83">
        <f t="shared" si="339"/>
        <v>0</v>
      </c>
      <c r="U108" s="9"/>
      <c r="V108" s="10"/>
      <c r="W108" s="232"/>
      <c r="X108" s="10">
        <f t="shared" si="340"/>
        <v>0</v>
      </c>
      <c r="Y108" s="30"/>
      <c r="Z108" s="83">
        <f t="shared" si="341"/>
        <v>0</v>
      </c>
      <c r="AA108" s="9"/>
      <c r="AB108" s="10"/>
      <c r="AC108" s="232"/>
      <c r="AD108" s="10">
        <f t="shared" si="342"/>
        <v>0</v>
      </c>
      <c r="AE108" s="30"/>
      <c r="AF108" s="83">
        <f t="shared" si="343"/>
        <v>0</v>
      </c>
      <c r="AG108" s="9"/>
      <c r="AH108" s="10"/>
      <c r="AI108" s="232"/>
      <c r="AJ108" s="10">
        <f t="shared" si="344"/>
        <v>0</v>
      </c>
      <c r="AK108" s="30"/>
      <c r="AL108" s="83">
        <f t="shared" si="345"/>
        <v>0</v>
      </c>
      <c r="AM108" s="9"/>
      <c r="AN108" s="10"/>
      <c r="AO108" s="232"/>
      <c r="AP108" s="10">
        <f t="shared" si="346"/>
        <v>0</v>
      </c>
      <c r="AQ108" s="30"/>
      <c r="AR108" s="83">
        <f t="shared" si="347"/>
        <v>0</v>
      </c>
      <c r="AS108" s="9"/>
      <c r="AT108" s="10"/>
      <c r="AU108" s="232"/>
      <c r="AV108" s="10">
        <f t="shared" si="348"/>
        <v>0</v>
      </c>
      <c r="AW108" s="30"/>
      <c r="AX108" s="83">
        <f t="shared" si="349"/>
        <v>0</v>
      </c>
      <c r="AY108" s="9"/>
      <c r="AZ108" s="10"/>
      <c r="BA108" s="232"/>
      <c r="BB108" s="10">
        <f t="shared" si="350"/>
        <v>0</v>
      </c>
      <c r="BC108" s="30"/>
      <c r="BD108" s="83">
        <f t="shared" si="351"/>
        <v>0</v>
      </c>
      <c r="BE108" s="9"/>
      <c r="BF108" s="10"/>
      <c r="BG108" s="232"/>
      <c r="BH108" s="10">
        <f t="shared" si="352"/>
        <v>0</v>
      </c>
      <c r="BI108" s="30"/>
      <c r="BJ108" s="83">
        <f t="shared" si="353"/>
        <v>0</v>
      </c>
      <c r="BK108" s="9" cm="1">
        <f t="array" ref="BK108">SUM(_xlfn._xlws.FILTER($C108:$BJ108,$C$8:$BJ$8=BK$8))</f>
        <v>0</v>
      </c>
      <c r="BL108" s="10" cm="1">
        <f t="array" ref="BL108">SUM(_xlfn._xlws.FILTER($C108:$BJ108,$C$8:$BJ$8=BL$8))</f>
        <v>0</v>
      </c>
      <c r="BM108" s="232" cm="1">
        <f t="array" ref="BM108">SUM(_xlfn._xlws.FILTER($C108:$BJ108,$C$8:$BJ$8=BM$8))</f>
        <v>0</v>
      </c>
      <c r="BN108" s="10">
        <f t="shared" si="354"/>
        <v>0</v>
      </c>
      <c r="BO108" s="225" cm="1">
        <f t="array" ref="BO108">SUM(_xlfn._xlws.FILTER($C108:$BJ108,$C$8:$BJ$8=BO$8))</f>
        <v>0</v>
      </c>
      <c r="BP108" s="83">
        <f t="shared" si="355"/>
        <v>0</v>
      </c>
    </row>
    <row r="109" spans="1:68" ht="19.5" customHeight="1" outlineLevel="1" x14ac:dyDescent="0.3">
      <c r="A109" s="154"/>
      <c r="B109" s="139" t="str">
        <v>ΒΙΟΜΗΧΑΝΙΚΟΣ</v>
      </c>
      <c r="C109" s="9"/>
      <c r="D109" s="10"/>
      <c r="E109" s="232"/>
      <c r="F109" s="39">
        <f t="shared" si="334"/>
        <v>0</v>
      </c>
      <c r="G109" s="30"/>
      <c r="H109" s="83">
        <f t="shared" si="335"/>
        <v>0</v>
      </c>
      <c r="I109" s="9">
        <v>1</v>
      </c>
      <c r="J109" s="10"/>
      <c r="K109" s="232">
        <v>5555212</v>
      </c>
      <c r="L109" s="10">
        <f t="shared" si="336"/>
        <v>5555212</v>
      </c>
      <c r="M109" s="30">
        <v>6325.6500000000005</v>
      </c>
      <c r="N109" s="83">
        <f t="shared" si="337"/>
        <v>6325.6500000000005</v>
      </c>
      <c r="O109" s="9"/>
      <c r="P109" s="10"/>
      <c r="Q109" s="232"/>
      <c r="R109" s="10">
        <f t="shared" si="338"/>
        <v>0</v>
      </c>
      <c r="S109" s="30"/>
      <c r="T109" s="83">
        <f t="shared" si="339"/>
        <v>0</v>
      </c>
      <c r="U109" s="9"/>
      <c r="V109" s="10"/>
      <c r="W109" s="232"/>
      <c r="X109" s="10">
        <f t="shared" si="340"/>
        <v>0</v>
      </c>
      <c r="Y109" s="30"/>
      <c r="Z109" s="83">
        <f t="shared" si="341"/>
        <v>0</v>
      </c>
      <c r="AA109" s="9"/>
      <c r="AB109" s="10"/>
      <c r="AC109" s="232"/>
      <c r="AD109" s="10">
        <f t="shared" si="342"/>
        <v>0</v>
      </c>
      <c r="AE109" s="30"/>
      <c r="AF109" s="83">
        <f t="shared" si="343"/>
        <v>0</v>
      </c>
      <c r="AG109" s="9"/>
      <c r="AH109" s="10"/>
      <c r="AI109" s="232"/>
      <c r="AJ109" s="10">
        <f t="shared" si="344"/>
        <v>0</v>
      </c>
      <c r="AK109" s="30"/>
      <c r="AL109" s="83">
        <f t="shared" si="345"/>
        <v>0</v>
      </c>
      <c r="AM109" s="9"/>
      <c r="AN109" s="10"/>
      <c r="AO109" s="232"/>
      <c r="AP109" s="10">
        <f t="shared" si="346"/>
        <v>0</v>
      </c>
      <c r="AQ109" s="30"/>
      <c r="AR109" s="83">
        <f t="shared" si="347"/>
        <v>0</v>
      </c>
      <c r="AS109" s="9"/>
      <c r="AT109" s="10"/>
      <c r="AU109" s="232"/>
      <c r="AV109" s="10">
        <f t="shared" si="348"/>
        <v>0</v>
      </c>
      <c r="AW109" s="30"/>
      <c r="AX109" s="83">
        <f t="shared" si="349"/>
        <v>0</v>
      </c>
      <c r="AY109" s="9"/>
      <c r="AZ109" s="10"/>
      <c r="BA109" s="232"/>
      <c r="BB109" s="10">
        <f t="shared" si="350"/>
        <v>0</v>
      </c>
      <c r="BC109" s="30"/>
      <c r="BD109" s="83">
        <f t="shared" si="351"/>
        <v>0</v>
      </c>
      <c r="BE109" s="9"/>
      <c r="BF109" s="10"/>
      <c r="BG109" s="232"/>
      <c r="BH109" s="10">
        <f t="shared" si="352"/>
        <v>0</v>
      </c>
      <c r="BI109" s="30"/>
      <c r="BJ109" s="83">
        <f t="shared" si="353"/>
        <v>0</v>
      </c>
      <c r="BK109" s="9" cm="1">
        <f t="array" ref="BK109">SUM(_xlfn._xlws.FILTER($C109:$BJ109,$C$8:$BJ$8=BK$8))</f>
        <v>1</v>
      </c>
      <c r="BL109" s="10" cm="1">
        <f t="array" ref="BL109">SUM(_xlfn._xlws.FILTER($C109:$BJ109,$C$8:$BJ$8=BL$8))</f>
        <v>0</v>
      </c>
      <c r="BM109" s="232" cm="1">
        <f t="array" ref="BM109">SUM(_xlfn._xlws.FILTER($C109:$BJ109,$C$8:$BJ$8=BM$8))</f>
        <v>5555212</v>
      </c>
      <c r="BN109" s="10">
        <f t="shared" si="354"/>
        <v>5555212</v>
      </c>
      <c r="BO109" s="225" cm="1">
        <f t="array" ref="BO109">SUM(_xlfn._xlws.FILTER($C109:$BJ109,$C$8:$BJ$8=BO$8))</f>
        <v>6325.6500000000005</v>
      </c>
      <c r="BP109" s="83">
        <f t="shared" si="355"/>
        <v>6325.6500000000005</v>
      </c>
    </row>
    <row r="110" spans="1:68" ht="19.5" customHeight="1" outlineLevel="1" thickBot="1" x14ac:dyDescent="0.35">
      <c r="A110" s="155"/>
      <c r="B110" s="139" t="str">
        <v>ΚΛΙΜΑΤΙΣΜΟΣ / ΣΥΜΠΑΡΑΓΩΓΗ</v>
      </c>
      <c r="C110" s="160"/>
      <c r="D110" s="148"/>
      <c r="E110" s="233"/>
      <c r="F110" s="39">
        <f t="shared" si="334"/>
        <v>0</v>
      </c>
      <c r="G110" s="140"/>
      <c r="H110" s="83">
        <f t="shared" si="335"/>
        <v>0</v>
      </c>
      <c r="I110" s="160"/>
      <c r="J110" s="148"/>
      <c r="K110" s="233"/>
      <c r="L110" s="10">
        <f>IFERROR(K110/(I110+J110),0)</f>
        <v>0</v>
      </c>
      <c r="M110" s="30"/>
      <c r="N110" s="83">
        <f t="shared" si="337"/>
        <v>0</v>
      </c>
      <c r="O110" s="160"/>
      <c r="P110" s="148"/>
      <c r="Q110" s="233"/>
      <c r="R110" s="10">
        <f>IFERROR(Q110/(O110+P110),0)</f>
        <v>0</v>
      </c>
      <c r="S110" s="30"/>
      <c r="T110" s="83">
        <f t="shared" si="339"/>
        <v>0</v>
      </c>
      <c r="U110" s="160"/>
      <c r="V110" s="148"/>
      <c r="W110" s="233"/>
      <c r="X110" s="10">
        <f>IFERROR(W110/(U110+V110),0)</f>
        <v>0</v>
      </c>
      <c r="Y110" s="30"/>
      <c r="Z110" s="83">
        <f t="shared" si="341"/>
        <v>0</v>
      </c>
      <c r="AA110" s="160"/>
      <c r="AB110" s="148"/>
      <c r="AC110" s="233"/>
      <c r="AD110" s="10">
        <f>IFERROR(AC110/(AA110+AB110),0)</f>
        <v>0</v>
      </c>
      <c r="AE110" s="30"/>
      <c r="AF110" s="83">
        <f t="shared" si="343"/>
        <v>0</v>
      </c>
      <c r="AG110" s="160"/>
      <c r="AH110" s="148"/>
      <c r="AI110" s="233"/>
      <c r="AJ110" s="10">
        <f>IFERROR(AI110/(AG110+AH110),0)</f>
        <v>0</v>
      </c>
      <c r="AK110" s="30"/>
      <c r="AL110" s="83">
        <f t="shared" si="345"/>
        <v>0</v>
      </c>
      <c r="AM110" s="160"/>
      <c r="AN110" s="148"/>
      <c r="AO110" s="233"/>
      <c r="AP110" s="10">
        <f>IFERROR(AO110/(AM110+AN110),0)</f>
        <v>0</v>
      </c>
      <c r="AQ110" s="30"/>
      <c r="AR110" s="83">
        <f t="shared" si="347"/>
        <v>0</v>
      </c>
      <c r="AS110" s="160"/>
      <c r="AT110" s="148"/>
      <c r="AU110" s="233"/>
      <c r="AV110" s="10">
        <f>IFERROR(AU110/(AS110+AT110),0)</f>
        <v>0</v>
      </c>
      <c r="AW110" s="30"/>
      <c r="AX110" s="83">
        <f t="shared" si="349"/>
        <v>0</v>
      </c>
      <c r="AY110" s="160"/>
      <c r="AZ110" s="148"/>
      <c r="BA110" s="233"/>
      <c r="BB110" s="10">
        <f>IFERROR(BA110/(AY110+AZ110),0)</f>
        <v>0</v>
      </c>
      <c r="BC110" s="30"/>
      <c r="BD110" s="83">
        <f t="shared" si="351"/>
        <v>0</v>
      </c>
      <c r="BE110" s="160"/>
      <c r="BF110" s="148"/>
      <c r="BG110" s="233"/>
      <c r="BH110" s="10">
        <f>IFERROR(BG110/(BE110+BF110),0)</f>
        <v>0</v>
      </c>
      <c r="BI110" s="30"/>
      <c r="BJ110" s="83">
        <f t="shared" si="353"/>
        <v>0</v>
      </c>
      <c r="BK110" s="160" cm="1">
        <f t="array" ref="BK110">SUM(_xlfn._xlws.FILTER($C110:$BJ110,$C$8:$BJ$8=BK$8))</f>
        <v>0</v>
      </c>
      <c r="BL110" s="148" cm="1">
        <f t="array" ref="BL110">SUM(_xlfn._xlws.FILTER($C110:$BJ110,$C$8:$BJ$8=BL$8))</f>
        <v>0</v>
      </c>
      <c r="BM110" s="233" cm="1">
        <f t="array" ref="BM110">SUM(_xlfn._xlws.FILTER($C110:$BJ110,$C$8:$BJ$8=BM$8))</f>
        <v>0</v>
      </c>
      <c r="BN110" s="10">
        <f>IFERROR(BM110/(BK110+BL110),0)</f>
        <v>0</v>
      </c>
      <c r="BO110" s="225" cm="1">
        <f t="array" ref="BO110">SUM(_xlfn._xlws.FILTER($C110:$BJ110,$C$8:$BJ$8=BO$8))</f>
        <v>0</v>
      </c>
      <c r="BP110" s="83">
        <f t="shared" si="355"/>
        <v>0</v>
      </c>
    </row>
    <row r="111" spans="1:68" ht="42" customHeight="1" outlineLevel="1" x14ac:dyDescent="0.3">
      <c r="A111" s="153">
        <v>18</v>
      </c>
      <c r="B111" s="141" t="s">
        <v>50</v>
      </c>
      <c r="C111" s="73">
        <v>480</v>
      </c>
      <c r="D111" s="74">
        <v>0</v>
      </c>
      <c r="E111" s="231">
        <f>SUM(E112:E115)</f>
        <v>1859560</v>
      </c>
      <c r="F111" s="121">
        <f>IFERROR(E111/(C111+D111),0)</f>
        <v>3874.0833333333335</v>
      </c>
      <c r="G111" s="82">
        <f>SUM(G112:G116)</f>
        <v>10895.699999999999</v>
      </c>
      <c r="H111" s="37">
        <f>IFERROR(G111/(C111+D111),0)</f>
        <v>22.699374999999996</v>
      </c>
      <c r="I111" s="73">
        <f>SUM(I112:I116)</f>
        <v>338</v>
      </c>
      <c r="J111" s="74">
        <f>SUM(J112:J116)</f>
        <v>0</v>
      </c>
      <c r="K111" s="231">
        <f>SUM(K112:K115)</f>
        <v>609830</v>
      </c>
      <c r="L111" s="74">
        <f>IFERROR(K111/(I111+J111),0)</f>
        <v>1804.2307692307693</v>
      </c>
      <c r="M111" s="82">
        <f>SUM(M112:M116)</f>
        <v>10168.670000000002</v>
      </c>
      <c r="N111" s="37">
        <f>IFERROR(M111/(I111+J111),0)</f>
        <v>30.084822485207106</v>
      </c>
      <c r="O111" s="73">
        <f>SUM(O112:O116)</f>
        <v>575</v>
      </c>
      <c r="P111" s="74">
        <f>SUM(P112:P116)</f>
        <v>0</v>
      </c>
      <c r="Q111" s="231">
        <f>SUM(Q112:Q116)</f>
        <v>2922072</v>
      </c>
      <c r="R111" s="74">
        <f>IFERROR(Q111/(O111+P111),0)</f>
        <v>5081.8643478260874</v>
      </c>
      <c r="S111" s="82">
        <f>SUM(S112:S116)</f>
        <v>43722.48</v>
      </c>
      <c r="T111" s="37">
        <f>IFERROR(S111/(O111+P111),0)</f>
        <v>76.039095652173913</v>
      </c>
      <c r="U111" s="73">
        <f>SUM(U112:U116)</f>
        <v>2</v>
      </c>
      <c r="V111" s="74">
        <f>SUM(V112:V116)</f>
        <v>0</v>
      </c>
      <c r="W111" s="231">
        <f>SUM(W112:W115)</f>
        <v>1339</v>
      </c>
      <c r="X111" s="74">
        <f>IFERROR(W111/(U111+V111),0)</f>
        <v>669.5</v>
      </c>
      <c r="Y111" s="81">
        <f>SUM(Y112:Y116)</f>
        <v>34.81</v>
      </c>
      <c r="Z111" s="37">
        <f>IFERROR(Y111/(U111+V111),0)</f>
        <v>17.405000000000001</v>
      </c>
      <c r="AA111" s="73">
        <f>SUM(AA112:AA116)</f>
        <v>29</v>
      </c>
      <c r="AB111" s="74">
        <f>SUM(AB112:AB116)</f>
        <v>0</v>
      </c>
      <c r="AC111" s="231">
        <f>SUM(AC112:AC115)</f>
        <v>30759</v>
      </c>
      <c r="AD111" s="74">
        <f>IFERROR(AC111/(AA111+AB111),0)</f>
        <v>1060.655172413793</v>
      </c>
      <c r="AE111" s="81">
        <f>SUM(AE112:AE116)</f>
        <v>755.52</v>
      </c>
      <c r="AF111" s="37">
        <f>IFERROR(AE111/(AA111+AB111),0)</f>
        <v>26.052413793103447</v>
      </c>
      <c r="AG111" s="73">
        <f>SUM(AG112:AG116)</f>
        <v>6</v>
      </c>
      <c r="AH111" s="74">
        <f>SUM(AH112:AH116)</f>
        <v>0</v>
      </c>
      <c r="AI111" s="231">
        <f>SUM(AI112:AI115)</f>
        <v>167846</v>
      </c>
      <c r="AJ111" s="74">
        <f>IFERROR(AI111/(AG111+AH111),0)</f>
        <v>27974.333333333332</v>
      </c>
      <c r="AK111" s="82">
        <f>SUM(AK112:AK116)</f>
        <v>3012.14</v>
      </c>
      <c r="AL111" s="37">
        <f>IFERROR(AK111/(AG111+AH111),0)</f>
        <v>502.02333333333331</v>
      </c>
      <c r="AM111" s="73">
        <f>SUM(AM112:AM116)</f>
        <v>0</v>
      </c>
      <c r="AN111" s="74">
        <f>SUM(AN112:AN116)</f>
        <v>0</v>
      </c>
      <c r="AO111" s="231">
        <f>SUM(AO112:AO115)</f>
        <v>0</v>
      </c>
      <c r="AP111" s="74">
        <f>IFERROR(AO111/(AM111+AN111),0)</f>
        <v>0</v>
      </c>
      <c r="AQ111" s="82">
        <f>SUM(AQ112:AQ116)</f>
        <v>0</v>
      </c>
      <c r="AR111" s="37">
        <f>IFERROR(AQ111/(AM111+AN111),0)</f>
        <v>0</v>
      </c>
      <c r="AS111" s="73">
        <f>SUM(AS112:AS116)</f>
        <v>0</v>
      </c>
      <c r="AT111" s="74">
        <f>SUM(AT112:AT116)</f>
        <v>0</v>
      </c>
      <c r="AU111" s="231">
        <f>SUM(AU112:AU115)</f>
        <v>0</v>
      </c>
      <c r="AV111" s="74">
        <f>IFERROR(AU111/(AS111+AT111),0)</f>
        <v>0</v>
      </c>
      <c r="AW111" s="82">
        <f>SUM(AW112:AW116)</f>
        <v>0</v>
      </c>
      <c r="AX111" s="37">
        <f>IFERROR(AW111/(AS111+AT111),0)</f>
        <v>0</v>
      </c>
      <c r="AY111" s="73">
        <f>SUM(AY112:AY116)</f>
        <v>0</v>
      </c>
      <c r="AZ111" s="74">
        <f>SUM(AZ112:AZ116)</f>
        <v>0</v>
      </c>
      <c r="BA111" s="231">
        <f>SUM(BA112:BA115)</f>
        <v>0</v>
      </c>
      <c r="BB111" s="74">
        <f>IFERROR(BA111/(AY111+AZ111),0)</f>
        <v>0</v>
      </c>
      <c r="BC111" s="82">
        <f>SUM(BC112:BC116)</f>
        <v>0</v>
      </c>
      <c r="BD111" s="37">
        <f>IFERROR(BC111/(AY111+AZ111),0)</f>
        <v>0</v>
      </c>
      <c r="BE111" s="73">
        <f>SUM(BE112:BE116)</f>
        <v>0</v>
      </c>
      <c r="BF111" s="74">
        <f>SUM(BF112:BF116)</f>
        <v>0</v>
      </c>
      <c r="BG111" s="231">
        <f>SUM(BG112:BG115)</f>
        <v>0</v>
      </c>
      <c r="BH111" s="74">
        <f>IFERROR(BG111/(BE111+BF111),0)</f>
        <v>0</v>
      </c>
      <c r="BI111" s="82">
        <f>SUM(BI112:BI116)</f>
        <v>0</v>
      </c>
      <c r="BJ111" s="37">
        <f>IFERROR(BI111/(BE111+BF111),0)</f>
        <v>0</v>
      </c>
      <c r="BK111" s="73">
        <f>SUM(BK112:BK116)</f>
        <v>0</v>
      </c>
      <c r="BL111" s="74">
        <f>SUM(BL112:BL116)</f>
        <v>0</v>
      </c>
      <c r="BM111" s="231">
        <f>SUM(BM112:BM115)</f>
        <v>0</v>
      </c>
      <c r="BN111" s="74">
        <f>IFERROR(BM111/(BK111+BL111),0)</f>
        <v>0</v>
      </c>
      <c r="BO111" s="82">
        <f>SUM(BO112:BO116)</f>
        <v>0</v>
      </c>
      <c r="BP111" s="37">
        <f>IFERROR(BO111/(BK111+BL111),0)</f>
        <v>0</v>
      </c>
    </row>
    <row r="112" spans="1:68" ht="19.5" customHeight="1" outlineLevel="1" x14ac:dyDescent="0.3">
      <c r="A112" s="154"/>
      <c r="B112" s="139" t="str" cm="1">
        <f t="array" ref="B112:B116">$B$10:$B$14</f>
        <v>ΟΙΚΙΑΚΟΣ</v>
      </c>
      <c r="C112" s="9">
        <v>458</v>
      </c>
      <c r="D112" s="10"/>
      <c r="E112" s="232">
        <v>477591</v>
      </c>
      <c r="F112" s="39">
        <f>IFERROR(E112/(C112+D112),0)</f>
        <v>1042.7751091703058</v>
      </c>
      <c r="G112" s="30">
        <v>6843.67</v>
      </c>
      <c r="H112" s="83">
        <f>IFERROR(G112/(C112+D112),0)</f>
        <v>14.942510917030567</v>
      </c>
      <c r="I112" s="9">
        <v>315</v>
      </c>
      <c r="J112" s="10"/>
      <c r="K112" s="232">
        <v>417286</v>
      </c>
      <c r="L112" s="10">
        <f>IFERROR(K112/(I112+J112),0)</f>
        <v>1324.7174603174603</v>
      </c>
      <c r="M112" s="30">
        <v>7117.6200000000008</v>
      </c>
      <c r="N112" s="83">
        <f>IFERROR(M112/(I112+J112),0)</f>
        <v>22.595619047619049</v>
      </c>
      <c r="O112" s="9">
        <v>499</v>
      </c>
      <c r="P112" s="10" t="s">
        <v>104</v>
      </c>
      <c r="Q112" s="232">
        <v>876928</v>
      </c>
      <c r="R112" s="216">
        <v>1757</v>
      </c>
      <c r="S112" s="217">
        <v>15108.32</v>
      </c>
      <c r="T112" s="211">
        <v>30.28</v>
      </c>
      <c r="U112" s="9">
        <v>2</v>
      </c>
      <c r="V112" s="10"/>
      <c r="W112" s="232">
        <v>1339</v>
      </c>
      <c r="X112" s="10">
        <f>IFERROR(W112/(U112+V112),0)</f>
        <v>669.5</v>
      </c>
      <c r="Y112" s="30">
        <v>34.81</v>
      </c>
      <c r="Z112" s="83">
        <f>IFERROR(Y112/(U112+V112),0)</f>
        <v>17.405000000000001</v>
      </c>
      <c r="AA112" s="9">
        <v>29</v>
      </c>
      <c r="AB112" s="10"/>
      <c r="AC112" s="232">
        <v>30759</v>
      </c>
      <c r="AD112" s="10">
        <f>IFERROR(AC112/(AA112+AB112),0)</f>
        <v>1060.655172413793</v>
      </c>
      <c r="AE112" s="30">
        <v>755.52</v>
      </c>
      <c r="AF112" s="83">
        <f>IFERROR(AE112/(AA112+AB112),0)</f>
        <v>26.052413793103447</v>
      </c>
      <c r="AG112" s="9">
        <v>5</v>
      </c>
      <c r="AH112" s="10"/>
      <c r="AI112" s="232">
        <v>6139</v>
      </c>
      <c r="AJ112" s="10">
        <f>IFERROR(AI112/(AG112+AH112),0)</f>
        <v>1227.8</v>
      </c>
      <c r="AK112" s="30">
        <v>161.33000000000001</v>
      </c>
      <c r="AL112" s="83">
        <f>IFERROR(AK112/(AG112+AH112),0)</f>
        <v>32.266000000000005</v>
      </c>
      <c r="AM112" s="9"/>
      <c r="AN112" s="10"/>
      <c r="AO112" s="232"/>
      <c r="AP112" s="10">
        <f>IFERROR(AO112/(AM112+AN112),0)</f>
        <v>0</v>
      </c>
      <c r="AQ112" s="30"/>
      <c r="AR112" s="83">
        <f>IFERROR(AQ112/(AM112+AN112),0)</f>
        <v>0</v>
      </c>
      <c r="AS112" s="9"/>
      <c r="AT112" s="10"/>
      <c r="AU112" s="232"/>
      <c r="AV112" s="10">
        <f>IFERROR(AU112/(AS112+AT112),0)</f>
        <v>0</v>
      </c>
      <c r="AW112" s="30"/>
      <c r="AX112" s="83">
        <f>IFERROR(AW112/(AS112+AT112),0)</f>
        <v>0</v>
      </c>
      <c r="AY112" s="9"/>
      <c r="AZ112" s="10"/>
      <c r="BA112" s="232"/>
      <c r="BB112" s="10">
        <f>IFERROR(BA112/(AY112+AZ112),0)</f>
        <v>0</v>
      </c>
      <c r="BC112" s="30"/>
      <c r="BD112" s="83">
        <f>IFERROR(BC112/(AY112+AZ112),0)</f>
        <v>0</v>
      </c>
      <c r="BE112" s="9"/>
      <c r="BF112" s="10"/>
      <c r="BG112" s="232"/>
      <c r="BH112" s="10">
        <f>IFERROR(BG112/(BE112+BF112),0)</f>
        <v>0</v>
      </c>
      <c r="BI112" s="30"/>
      <c r="BJ112" s="83">
        <f>IFERROR(BI112/(BE112+BF112),0)</f>
        <v>0</v>
      </c>
      <c r="BK112" s="9"/>
      <c r="BL112" s="10"/>
      <c r="BM112" s="232"/>
      <c r="BN112" s="10">
        <f>IFERROR(BM112/(BK112+BL112),0)</f>
        <v>0</v>
      </c>
      <c r="BO112" s="30"/>
      <c r="BP112" s="83">
        <f>IFERROR(BO112/(BK112+BL112),0)</f>
        <v>0</v>
      </c>
    </row>
    <row r="113" spans="1:68" ht="19.5" customHeight="1" outlineLevel="1" x14ac:dyDescent="0.3">
      <c r="A113" s="154"/>
      <c r="B113" s="139" t="str">
        <v>ΕΜΠΟΡΙΚΟΣ</v>
      </c>
      <c r="C113" s="9">
        <v>21</v>
      </c>
      <c r="D113" s="10"/>
      <c r="E113" s="232">
        <v>110485</v>
      </c>
      <c r="F113" s="39">
        <f t="shared" ref="F113:F116" si="356">IFERROR(E113/(C113+D113),0)</f>
        <v>5261.1904761904761</v>
      </c>
      <c r="G113" s="30">
        <v>1541.39</v>
      </c>
      <c r="H113" s="83">
        <f t="shared" ref="H113:H116" si="357">IFERROR(G113/(C113+D113),0)</f>
        <v>73.399523809523814</v>
      </c>
      <c r="I113" s="9">
        <v>23</v>
      </c>
      <c r="J113" s="10"/>
      <c r="K113" s="232">
        <v>192544</v>
      </c>
      <c r="L113" s="10">
        <f t="shared" ref="L113:L115" si="358">IFERROR(K113/(I113+J113),0)</f>
        <v>8371.4782608695659</v>
      </c>
      <c r="M113" s="30">
        <v>3051.05</v>
      </c>
      <c r="N113" s="83">
        <f t="shared" ref="N113:N116" si="359">IFERROR(M113/(I113+J113),0)</f>
        <v>132.65434782608696</v>
      </c>
      <c r="O113" s="9">
        <v>74</v>
      </c>
      <c r="P113" s="10" t="s">
        <v>104</v>
      </c>
      <c r="Q113" s="232">
        <v>1712816</v>
      </c>
      <c r="R113" s="213">
        <v>23146</v>
      </c>
      <c r="S113" s="215">
        <v>27609.23</v>
      </c>
      <c r="T113" s="214">
        <v>373.1</v>
      </c>
      <c r="U113" s="9"/>
      <c r="V113" s="10"/>
      <c r="W113" s="232"/>
      <c r="X113" s="10">
        <f t="shared" ref="X113:X115" si="360">IFERROR(W113/(U113+V113),0)</f>
        <v>0</v>
      </c>
      <c r="Y113" s="30"/>
      <c r="Z113" s="83">
        <f t="shared" ref="Z113:Z116" si="361">IFERROR(Y113/(U113+V113),0)</f>
        <v>0</v>
      </c>
      <c r="AA113" s="9"/>
      <c r="AB113" s="10"/>
      <c r="AC113" s="232"/>
      <c r="AD113" s="10">
        <f t="shared" ref="AD113:AD115" si="362">IFERROR(AC113/(AA113+AB113),0)</f>
        <v>0</v>
      </c>
      <c r="AE113" s="30"/>
      <c r="AF113" s="83">
        <f t="shared" ref="AF113:AF116" si="363">IFERROR(AE113/(AA113+AB113),0)</f>
        <v>0</v>
      </c>
      <c r="AG113" s="9"/>
      <c r="AH113" s="10"/>
      <c r="AI113" s="232"/>
      <c r="AJ113" s="10">
        <f t="shared" ref="AJ113:AJ115" si="364">IFERROR(AI113/(AG113+AH113),0)</f>
        <v>0</v>
      </c>
      <c r="AK113" s="30"/>
      <c r="AL113" s="83">
        <f t="shared" ref="AL113:AL116" si="365">IFERROR(AK113/(AG113+AH113),0)</f>
        <v>0</v>
      </c>
      <c r="AM113" s="9"/>
      <c r="AN113" s="10"/>
      <c r="AO113" s="232"/>
      <c r="AP113" s="10">
        <f t="shared" ref="AP113:AP115" si="366">IFERROR(AO113/(AM113+AN113),0)</f>
        <v>0</v>
      </c>
      <c r="AQ113" s="30"/>
      <c r="AR113" s="83">
        <f t="shared" ref="AR113:AR116" si="367">IFERROR(AQ113/(AM113+AN113),0)</f>
        <v>0</v>
      </c>
      <c r="AS113" s="9"/>
      <c r="AT113" s="10"/>
      <c r="AU113" s="232"/>
      <c r="AV113" s="10">
        <f t="shared" ref="AV113:AV115" si="368">IFERROR(AU113/(AS113+AT113),0)</f>
        <v>0</v>
      </c>
      <c r="AW113" s="30"/>
      <c r="AX113" s="83">
        <f t="shared" ref="AX113:AX116" si="369">IFERROR(AW113/(AS113+AT113),0)</f>
        <v>0</v>
      </c>
      <c r="AY113" s="9"/>
      <c r="AZ113" s="10"/>
      <c r="BA113" s="232"/>
      <c r="BB113" s="10">
        <f t="shared" ref="BB113:BB115" si="370">IFERROR(BA113/(AY113+AZ113),0)</f>
        <v>0</v>
      </c>
      <c r="BC113" s="30"/>
      <c r="BD113" s="83">
        <f t="shared" ref="BD113:BD116" si="371">IFERROR(BC113/(AY113+AZ113),0)</f>
        <v>0</v>
      </c>
      <c r="BE113" s="9"/>
      <c r="BF113" s="10"/>
      <c r="BG113" s="232"/>
      <c r="BH113" s="10">
        <f t="shared" ref="BH113:BH115" si="372">IFERROR(BG113/(BE113+BF113),0)</f>
        <v>0</v>
      </c>
      <c r="BI113" s="30"/>
      <c r="BJ113" s="83">
        <f t="shared" ref="BJ113:BJ116" si="373">IFERROR(BI113/(BE113+BF113),0)</f>
        <v>0</v>
      </c>
      <c r="BK113" s="9"/>
      <c r="BL113" s="10"/>
      <c r="BM113" s="232"/>
      <c r="BN113" s="10">
        <f t="shared" ref="BN113:BN115" si="374">IFERROR(BM113/(BK113+BL113),0)</f>
        <v>0</v>
      </c>
      <c r="BO113" s="30"/>
      <c r="BP113" s="83">
        <f t="shared" ref="BP113:BP116" si="375">IFERROR(BO113/(BK113+BL113),0)</f>
        <v>0</v>
      </c>
    </row>
    <row r="114" spans="1:68" ht="19.5" customHeight="1" outlineLevel="1" x14ac:dyDescent="0.3">
      <c r="A114" s="154"/>
      <c r="B114" s="139" t="str">
        <v>CNG</v>
      </c>
      <c r="C114" s="9"/>
      <c r="D114" s="10"/>
      <c r="E114" s="232"/>
      <c r="F114" s="39">
        <f t="shared" si="356"/>
        <v>0</v>
      </c>
      <c r="G114" s="30"/>
      <c r="H114" s="83">
        <f t="shared" si="357"/>
        <v>0</v>
      </c>
      <c r="I114" s="9"/>
      <c r="J114" s="10"/>
      <c r="K114" s="232"/>
      <c r="L114" s="10">
        <f t="shared" si="358"/>
        <v>0</v>
      </c>
      <c r="M114" s="30"/>
      <c r="N114" s="83">
        <f t="shared" si="359"/>
        <v>0</v>
      </c>
      <c r="O114" s="9" t="s">
        <v>104</v>
      </c>
      <c r="P114" s="10" t="s">
        <v>104</v>
      </c>
      <c r="Q114" s="232" t="s">
        <v>104</v>
      </c>
      <c r="R114" s="212" t="s">
        <v>104</v>
      </c>
      <c r="S114" s="214" t="s">
        <v>104</v>
      </c>
      <c r="T114" s="214" t="s">
        <v>104</v>
      </c>
      <c r="U114" s="9"/>
      <c r="V114" s="10"/>
      <c r="W114" s="232"/>
      <c r="X114" s="10">
        <f t="shared" si="360"/>
        <v>0</v>
      </c>
      <c r="Y114" s="30"/>
      <c r="Z114" s="83">
        <f t="shared" si="361"/>
        <v>0</v>
      </c>
      <c r="AA114" s="9"/>
      <c r="AB114" s="10"/>
      <c r="AC114" s="232"/>
      <c r="AD114" s="10">
        <f t="shared" si="362"/>
        <v>0</v>
      </c>
      <c r="AE114" s="30"/>
      <c r="AF114" s="83">
        <f t="shared" si="363"/>
        <v>0</v>
      </c>
      <c r="AG114" s="9"/>
      <c r="AH114" s="10"/>
      <c r="AI114" s="232"/>
      <c r="AJ114" s="10">
        <f t="shared" si="364"/>
        <v>0</v>
      </c>
      <c r="AK114" s="30"/>
      <c r="AL114" s="83">
        <f t="shared" si="365"/>
        <v>0</v>
      </c>
      <c r="AM114" s="9"/>
      <c r="AN114" s="10"/>
      <c r="AO114" s="232"/>
      <c r="AP114" s="10">
        <f t="shared" si="366"/>
        <v>0</v>
      </c>
      <c r="AQ114" s="30"/>
      <c r="AR114" s="83">
        <f t="shared" si="367"/>
        <v>0</v>
      </c>
      <c r="AS114" s="9"/>
      <c r="AT114" s="10"/>
      <c r="AU114" s="232"/>
      <c r="AV114" s="10">
        <f t="shared" si="368"/>
        <v>0</v>
      </c>
      <c r="AW114" s="30"/>
      <c r="AX114" s="83">
        <f t="shared" si="369"/>
        <v>0</v>
      </c>
      <c r="AY114" s="9"/>
      <c r="AZ114" s="10"/>
      <c r="BA114" s="232"/>
      <c r="BB114" s="10">
        <f t="shared" si="370"/>
        <v>0</v>
      </c>
      <c r="BC114" s="30"/>
      <c r="BD114" s="83">
        <f t="shared" si="371"/>
        <v>0</v>
      </c>
      <c r="BE114" s="9"/>
      <c r="BF114" s="10"/>
      <c r="BG114" s="232"/>
      <c r="BH114" s="10">
        <f t="shared" si="372"/>
        <v>0</v>
      </c>
      <c r="BI114" s="30"/>
      <c r="BJ114" s="83">
        <f t="shared" si="373"/>
        <v>0</v>
      </c>
      <c r="BK114" s="9"/>
      <c r="BL114" s="10"/>
      <c r="BM114" s="232"/>
      <c r="BN114" s="10">
        <f t="shared" si="374"/>
        <v>0</v>
      </c>
      <c r="BO114" s="30"/>
      <c r="BP114" s="83">
        <f t="shared" si="375"/>
        <v>0</v>
      </c>
    </row>
    <row r="115" spans="1:68" ht="19.2" customHeight="1" outlineLevel="1" x14ac:dyDescent="0.3">
      <c r="A115" s="154"/>
      <c r="B115" s="139" t="str">
        <v>ΒΙΟΜΗΧΑΝΙΚΟΣ</v>
      </c>
      <c r="C115" s="9">
        <v>1</v>
      </c>
      <c r="D115" s="10"/>
      <c r="E115" s="232">
        <v>1271484</v>
      </c>
      <c r="F115" s="39">
        <f t="shared" si="356"/>
        <v>1271484</v>
      </c>
      <c r="G115" s="30">
        <v>2510.64</v>
      </c>
      <c r="H115" s="83">
        <f t="shared" si="357"/>
        <v>2510.64</v>
      </c>
      <c r="I115" s="9"/>
      <c r="J115" s="10"/>
      <c r="K115" s="232"/>
      <c r="L115" s="10">
        <f t="shared" si="358"/>
        <v>0</v>
      </c>
      <c r="M115" s="30"/>
      <c r="N115" s="83">
        <f t="shared" si="359"/>
        <v>0</v>
      </c>
      <c r="O115" s="9">
        <v>2</v>
      </c>
      <c r="P115" s="10" t="s">
        <v>104</v>
      </c>
      <c r="Q115" s="232">
        <v>332328</v>
      </c>
      <c r="R115" s="213">
        <v>166164</v>
      </c>
      <c r="S115" s="215">
        <v>1004.93</v>
      </c>
      <c r="T115" s="214">
        <v>502.47</v>
      </c>
      <c r="U115" s="9"/>
      <c r="V115" s="10"/>
      <c r="W115" s="232"/>
      <c r="X115" s="10">
        <f t="shared" si="360"/>
        <v>0</v>
      </c>
      <c r="Y115" s="30"/>
      <c r="Z115" s="83">
        <f t="shared" si="361"/>
        <v>0</v>
      </c>
      <c r="AA115" s="9"/>
      <c r="AB115" s="10"/>
      <c r="AC115" s="232"/>
      <c r="AD115" s="10">
        <f t="shared" si="362"/>
        <v>0</v>
      </c>
      <c r="AE115" s="30"/>
      <c r="AF115" s="83">
        <f t="shared" si="363"/>
        <v>0</v>
      </c>
      <c r="AG115" s="9">
        <v>1</v>
      </c>
      <c r="AH115" s="10"/>
      <c r="AI115" s="232">
        <v>161707</v>
      </c>
      <c r="AJ115" s="10">
        <f t="shared" si="364"/>
        <v>161707</v>
      </c>
      <c r="AK115" s="30">
        <v>2850.81</v>
      </c>
      <c r="AL115" s="83">
        <f t="shared" si="365"/>
        <v>2850.81</v>
      </c>
      <c r="AM115" s="9"/>
      <c r="AN115" s="10"/>
      <c r="AO115" s="232"/>
      <c r="AP115" s="10">
        <f t="shared" si="366"/>
        <v>0</v>
      </c>
      <c r="AQ115" s="30"/>
      <c r="AR115" s="83">
        <f t="shared" si="367"/>
        <v>0</v>
      </c>
      <c r="AS115" s="9"/>
      <c r="AT115" s="10"/>
      <c r="AU115" s="232"/>
      <c r="AV115" s="10">
        <f t="shared" si="368"/>
        <v>0</v>
      </c>
      <c r="AW115" s="30"/>
      <c r="AX115" s="83">
        <f t="shared" si="369"/>
        <v>0</v>
      </c>
      <c r="AY115" s="9"/>
      <c r="AZ115" s="10"/>
      <c r="BA115" s="232"/>
      <c r="BB115" s="10">
        <f t="shared" si="370"/>
        <v>0</v>
      </c>
      <c r="BC115" s="30"/>
      <c r="BD115" s="83">
        <f t="shared" si="371"/>
        <v>0</v>
      </c>
      <c r="BE115" s="9"/>
      <c r="BF115" s="10"/>
      <c r="BG115" s="232"/>
      <c r="BH115" s="10">
        <f t="shared" si="372"/>
        <v>0</v>
      </c>
      <c r="BI115" s="30"/>
      <c r="BJ115" s="83">
        <f t="shared" si="373"/>
        <v>0</v>
      </c>
      <c r="BK115" s="9"/>
      <c r="BL115" s="10"/>
      <c r="BM115" s="232"/>
      <c r="BN115" s="10">
        <f t="shared" si="374"/>
        <v>0</v>
      </c>
      <c r="BO115" s="30"/>
      <c r="BP115" s="83">
        <f t="shared" si="375"/>
        <v>0</v>
      </c>
    </row>
    <row r="116" spans="1:68" ht="19.2" customHeight="1" outlineLevel="1" thickBot="1" x14ac:dyDescent="0.35">
      <c r="A116" s="155"/>
      <c r="B116" s="139" t="str">
        <v>ΚΛΙΜΑΤΙΣΜΟΣ / ΣΥΜΠΑΡΑΓΩΓΗ</v>
      </c>
      <c r="C116" s="160"/>
      <c r="D116" s="148"/>
      <c r="E116" s="233"/>
      <c r="F116" s="39">
        <f t="shared" si="356"/>
        <v>0</v>
      </c>
      <c r="G116" s="140"/>
      <c r="H116" s="83">
        <f t="shared" si="357"/>
        <v>0</v>
      </c>
      <c r="I116" s="160"/>
      <c r="J116" s="148"/>
      <c r="K116" s="233"/>
      <c r="L116" s="10">
        <f>IFERROR(K116/(I116+J116),0)</f>
        <v>0</v>
      </c>
      <c r="M116" s="30"/>
      <c r="N116" s="83">
        <f t="shared" si="359"/>
        <v>0</v>
      </c>
      <c r="O116" s="160" t="s">
        <v>104</v>
      </c>
      <c r="P116" s="148" t="s">
        <v>104</v>
      </c>
      <c r="Q116" s="233" t="s">
        <v>104</v>
      </c>
      <c r="R116" s="212" t="s">
        <v>104</v>
      </c>
      <c r="S116" s="214" t="s">
        <v>104</v>
      </c>
      <c r="T116" s="214" t="s">
        <v>104</v>
      </c>
      <c r="U116" s="160"/>
      <c r="V116" s="148"/>
      <c r="W116" s="233"/>
      <c r="X116" s="10">
        <f>IFERROR(W116/(U116+V116),0)</f>
        <v>0</v>
      </c>
      <c r="Y116" s="30"/>
      <c r="Z116" s="83">
        <f t="shared" si="361"/>
        <v>0</v>
      </c>
      <c r="AA116" s="160"/>
      <c r="AB116" s="148"/>
      <c r="AC116" s="233"/>
      <c r="AD116" s="10">
        <f>IFERROR(AC116/(AA116+AB116),0)</f>
        <v>0</v>
      </c>
      <c r="AE116" s="30"/>
      <c r="AF116" s="83">
        <f t="shared" si="363"/>
        <v>0</v>
      </c>
      <c r="AG116" s="160"/>
      <c r="AH116" s="148"/>
      <c r="AI116" s="233"/>
      <c r="AJ116" s="10">
        <f>IFERROR(AI116/(AG116+AH116),0)</f>
        <v>0</v>
      </c>
      <c r="AK116" s="30"/>
      <c r="AL116" s="83">
        <f t="shared" si="365"/>
        <v>0</v>
      </c>
      <c r="AM116" s="160"/>
      <c r="AN116" s="148"/>
      <c r="AO116" s="233"/>
      <c r="AP116" s="10">
        <f>IFERROR(AO116/(AM116+AN116),0)</f>
        <v>0</v>
      </c>
      <c r="AQ116" s="30"/>
      <c r="AR116" s="83">
        <f t="shared" si="367"/>
        <v>0</v>
      </c>
      <c r="AS116" s="160"/>
      <c r="AT116" s="148"/>
      <c r="AU116" s="233"/>
      <c r="AV116" s="10">
        <f>IFERROR(AU116/(AS116+AT116),0)</f>
        <v>0</v>
      </c>
      <c r="AW116" s="30"/>
      <c r="AX116" s="83">
        <f t="shared" si="369"/>
        <v>0</v>
      </c>
      <c r="AY116" s="160"/>
      <c r="AZ116" s="148"/>
      <c r="BA116" s="233"/>
      <c r="BB116" s="10">
        <f>IFERROR(BA116/(AY116+AZ116),0)</f>
        <v>0</v>
      </c>
      <c r="BC116" s="30"/>
      <c r="BD116" s="83">
        <f t="shared" si="371"/>
        <v>0</v>
      </c>
      <c r="BE116" s="160"/>
      <c r="BF116" s="148"/>
      <c r="BG116" s="233"/>
      <c r="BH116" s="10">
        <f>IFERROR(BG116/(BE116+BF116),0)</f>
        <v>0</v>
      </c>
      <c r="BI116" s="30"/>
      <c r="BJ116" s="83">
        <f t="shared" si="373"/>
        <v>0</v>
      </c>
      <c r="BK116" s="160"/>
      <c r="BL116" s="148"/>
      <c r="BM116" s="233"/>
      <c r="BN116" s="10">
        <f>IFERROR(BM116/(BK116+BL116),0)</f>
        <v>0</v>
      </c>
      <c r="BO116" s="30"/>
      <c r="BP116" s="83">
        <f t="shared" si="375"/>
        <v>0</v>
      </c>
    </row>
    <row r="117" spans="1:68" ht="19.95" customHeight="1" outlineLevel="1" x14ac:dyDescent="0.3">
      <c r="A117" s="153">
        <v>19</v>
      </c>
      <c r="B117" s="141" t="s">
        <v>51</v>
      </c>
      <c r="C117" s="73">
        <v>611</v>
      </c>
      <c r="D117" s="74">
        <v>0</v>
      </c>
      <c r="E117" s="231">
        <f>SUM(E118:E121)</f>
        <v>659271</v>
      </c>
      <c r="F117" s="121">
        <f>IFERROR(E117/(C117+D117),0)</f>
        <v>1079.0032733224223</v>
      </c>
      <c r="G117" s="82">
        <f>SUM(G118:G122)</f>
        <v>9446.119999999999</v>
      </c>
      <c r="H117" s="37">
        <f>IFERROR(G117/(C117+D117),0)</f>
        <v>15.460098199672666</v>
      </c>
      <c r="I117" s="73">
        <f>SUM(I118:I122)</f>
        <v>352</v>
      </c>
      <c r="J117" s="74">
        <f>SUM(J118:J122)</f>
        <v>0</v>
      </c>
      <c r="K117" s="231">
        <f>SUM(K118:K121)</f>
        <v>403303</v>
      </c>
      <c r="L117" s="74">
        <f>IFERROR(K117/(I117+J117),0)</f>
        <v>1145.747159090909</v>
      </c>
      <c r="M117" s="82">
        <f>SUM(M118:M122)</f>
        <v>7033.1</v>
      </c>
      <c r="N117" s="37">
        <f>IFERROR(M117/(I117+J117),0)</f>
        <v>19.980397727272727</v>
      </c>
      <c r="O117" s="73">
        <f>SUM(O118:O122)</f>
        <v>367</v>
      </c>
      <c r="P117" s="74">
        <f>SUM(P118:P122)</f>
        <v>0</v>
      </c>
      <c r="Q117" s="231">
        <f>SUM(Q118:Q122)</f>
        <v>602220</v>
      </c>
      <c r="R117" s="74">
        <f>IFERROR(Q117/(O117+P117),0)</f>
        <v>1640.9264305177112</v>
      </c>
      <c r="S117" s="82">
        <f>SUM(S118:S122)</f>
        <v>10417.69</v>
      </c>
      <c r="T117" s="37">
        <f>IFERROR(S117/(O117+P117),0)</f>
        <v>28.386076294277931</v>
      </c>
      <c r="U117" s="73">
        <f>SUM(U118:U122)</f>
        <v>4</v>
      </c>
      <c r="V117" s="74">
        <f>SUM(V118:V122)</f>
        <v>0</v>
      </c>
      <c r="W117" s="231">
        <f>SUM(W118:W121)</f>
        <v>4617</v>
      </c>
      <c r="X117" s="74">
        <f>IFERROR(W117/(U117+V117),0)</f>
        <v>1154.25</v>
      </c>
      <c r="Y117" s="81">
        <f>SUM(Y118:Y122)</f>
        <v>103.73</v>
      </c>
      <c r="Z117" s="37">
        <f>IFERROR(Y117/(U117+V117),0)</f>
        <v>25.932500000000001</v>
      </c>
      <c r="AA117" s="73">
        <f>SUM(AA118:AA122)</f>
        <v>13</v>
      </c>
      <c r="AB117" s="74">
        <f>SUM(AB118:AB122)</f>
        <v>0</v>
      </c>
      <c r="AC117" s="231">
        <f>SUM(AC118:AC121)</f>
        <v>15056</v>
      </c>
      <c r="AD117" s="74">
        <f>IFERROR(AC117/(AA117+AB117),0)</f>
        <v>1158.1538461538462</v>
      </c>
      <c r="AE117" s="81">
        <f>SUM(AE118:AE122)</f>
        <v>364.69</v>
      </c>
      <c r="AF117" s="37">
        <f>IFERROR(AE117/(AA117+AB117),0)</f>
        <v>28.053076923076922</v>
      </c>
      <c r="AG117" s="73">
        <f>SUM(AG118:AG122)</f>
        <v>6</v>
      </c>
      <c r="AH117" s="74">
        <f>SUM(AH118:AH122)</f>
        <v>0</v>
      </c>
      <c r="AI117" s="231">
        <f>SUM(AI118:AI121)</f>
        <v>6141</v>
      </c>
      <c r="AJ117" s="74">
        <f>IFERROR(AI117/(AG117+AH117),0)</f>
        <v>1023.5</v>
      </c>
      <c r="AK117" s="82">
        <f>SUM(AK118:AK122)</f>
        <v>157.4</v>
      </c>
      <c r="AL117" s="37">
        <f>IFERROR(AK117/(AG117+AH117),0)</f>
        <v>26.233333333333334</v>
      </c>
      <c r="AM117" s="73">
        <f>SUM(AM118:AM122)</f>
        <v>0</v>
      </c>
      <c r="AN117" s="74">
        <f>SUM(AN118:AN122)</f>
        <v>0</v>
      </c>
      <c r="AO117" s="231">
        <f>SUM(AO118:AO121)</f>
        <v>0</v>
      </c>
      <c r="AP117" s="74">
        <f>IFERROR(AO117/(AM117+AN117),0)</f>
        <v>0</v>
      </c>
      <c r="AQ117" s="82">
        <f>SUM(AQ118:AQ122)</f>
        <v>0</v>
      </c>
      <c r="AR117" s="37">
        <f>IFERROR(AQ117/(AM117+AN117),0)</f>
        <v>0</v>
      </c>
      <c r="AS117" s="73">
        <f>SUM(AS118:AS122)</f>
        <v>0</v>
      </c>
      <c r="AT117" s="74">
        <f>SUM(AT118:AT122)</f>
        <v>0</v>
      </c>
      <c r="AU117" s="231">
        <f>SUM(AU118:AU121)</f>
        <v>0</v>
      </c>
      <c r="AV117" s="74">
        <f>IFERROR(AU117/(AS117+AT117),0)</f>
        <v>0</v>
      </c>
      <c r="AW117" s="82">
        <f>SUM(AW118:AW122)</f>
        <v>0</v>
      </c>
      <c r="AX117" s="37">
        <f>IFERROR(AW117/(AS117+AT117),0)</f>
        <v>0</v>
      </c>
      <c r="AY117" s="73">
        <f>SUM(AY118:AY122)</f>
        <v>0</v>
      </c>
      <c r="AZ117" s="74">
        <f>SUM(AZ118:AZ122)</f>
        <v>0</v>
      </c>
      <c r="BA117" s="231">
        <f>SUM(BA118:BA121)</f>
        <v>0</v>
      </c>
      <c r="BB117" s="74">
        <f>IFERROR(BA117/(AY117+AZ117),0)</f>
        <v>0</v>
      </c>
      <c r="BC117" s="82">
        <f>SUM(BC118:BC122)</f>
        <v>0</v>
      </c>
      <c r="BD117" s="37">
        <f>IFERROR(BC117/(AY117+AZ117),0)</f>
        <v>0</v>
      </c>
      <c r="BE117" s="73">
        <f>SUM(BE118:BE122)</f>
        <v>0</v>
      </c>
      <c r="BF117" s="74">
        <f>SUM(BF118:BF122)</f>
        <v>0</v>
      </c>
      <c r="BG117" s="231">
        <f>SUM(BG118:BG121)</f>
        <v>0</v>
      </c>
      <c r="BH117" s="74">
        <f>IFERROR(BG117/(BE117+BF117),0)</f>
        <v>0</v>
      </c>
      <c r="BI117" s="82">
        <f>SUM(BI118:BI122)</f>
        <v>0</v>
      </c>
      <c r="BJ117" s="37">
        <f>IFERROR(BI117/(BE117+BF117),0)</f>
        <v>0</v>
      </c>
      <c r="BK117" s="73">
        <f>SUM(BK118:BK122)</f>
        <v>0</v>
      </c>
      <c r="BL117" s="74">
        <f>SUM(BL118:BL122)</f>
        <v>0</v>
      </c>
      <c r="BM117" s="231">
        <f>SUM(BM118:BM121)</f>
        <v>0</v>
      </c>
      <c r="BN117" s="74">
        <f>IFERROR(BM117/(BK117+BL117),0)</f>
        <v>0</v>
      </c>
      <c r="BO117" s="82">
        <f>SUM(BO118:BO122)</f>
        <v>0</v>
      </c>
      <c r="BP117" s="37">
        <f>IFERROR(BO117/(BK117+BL117),0)</f>
        <v>0</v>
      </c>
    </row>
    <row r="118" spans="1:68" ht="19.5" customHeight="1" outlineLevel="1" x14ac:dyDescent="0.3">
      <c r="A118" s="154"/>
      <c r="B118" s="139" t="str" cm="1">
        <f t="array" ref="B118:B122">$B$10:$B$14</f>
        <v>ΟΙΚΙΑΚΟΣ</v>
      </c>
      <c r="C118" s="9">
        <v>602</v>
      </c>
      <c r="D118" s="10"/>
      <c r="E118" s="232">
        <v>645754</v>
      </c>
      <c r="F118" s="39">
        <f>IFERROR(E118/(C118+D118),0)</f>
        <v>1072.6810631229237</v>
      </c>
      <c r="G118" s="30">
        <v>9216.6299999999992</v>
      </c>
      <c r="H118" s="83">
        <f>IFERROR(G118/(C118+D118),0)</f>
        <v>15.31001661129568</v>
      </c>
      <c r="I118" s="9">
        <v>342</v>
      </c>
      <c r="J118" s="10"/>
      <c r="K118" s="232">
        <v>382909</v>
      </c>
      <c r="L118" s="10">
        <f>IFERROR(K118/(I118+J118),0)</f>
        <v>1119.6169590643274</v>
      </c>
      <c r="M118" s="30">
        <v>6682.84</v>
      </c>
      <c r="N118" s="83">
        <f>IFERROR(M118/(I118+J118),0)</f>
        <v>19.54046783625731</v>
      </c>
      <c r="O118" s="9">
        <v>348</v>
      </c>
      <c r="P118" s="10" t="s">
        <v>104</v>
      </c>
      <c r="Q118" s="232">
        <v>394381</v>
      </c>
      <c r="R118" s="216">
        <v>1133</v>
      </c>
      <c r="S118" s="217">
        <v>6926.66</v>
      </c>
      <c r="T118" s="211">
        <v>19.899999999999999</v>
      </c>
      <c r="U118" s="9">
        <v>4</v>
      </c>
      <c r="V118" s="10"/>
      <c r="W118" s="232">
        <v>4617</v>
      </c>
      <c r="X118" s="10">
        <f>IFERROR(W118/(U118+V118),0)</f>
        <v>1154.25</v>
      </c>
      <c r="Y118" s="30">
        <v>103.73</v>
      </c>
      <c r="Z118" s="83">
        <f>IFERROR(Y118/(U118+V118),0)</f>
        <v>25.932500000000001</v>
      </c>
      <c r="AA118" s="9">
        <v>13</v>
      </c>
      <c r="AB118" s="10"/>
      <c r="AC118" s="232">
        <v>15056</v>
      </c>
      <c r="AD118" s="10">
        <f>IFERROR(AC118/(AA118+AB118),0)</f>
        <v>1158.1538461538462</v>
      </c>
      <c r="AE118" s="30">
        <v>364.69</v>
      </c>
      <c r="AF118" s="83">
        <f>IFERROR(AE118/(AA118+AB118),0)</f>
        <v>28.053076923076922</v>
      </c>
      <c r="AG118" s="9">
        <v>6</v>
      </c>
      <c r="AH118" s="10"/>
      <c r="AI118" s="232">
        <v>6141</v>
      </c>
      <c r="AJ118" s="10">
        <f>IFERROR(AI118/(AG118+AH118),0)</f>
        <v>1023.5</v>
      </c>
      <c r="AK118" s="30">
        <v>157.4</v>
      </c>
      <c r="AL118" s="83">
        <f>IFERROR(AK118/(AG118+AH118),0)</f>
        <v>26.233333333333334</v>
      </c>
      <c r="AM118" s="9"/>
      <c r="AN118" s="10"/>
      <c r="AO118" s="232"/>
      <c r="AP118" s="10">
        <f>IFERROR(AO118/(AM118+AN118),0)</f>
        <v>0</v>
      </c>
      <c r="AQ118" s="30"/>
      <c r="AR118" s="83">
        <f>IFERROR(AQ118/(AM118+AN118),0)</f>
        <v>0</v>
      </c>
      <c r="AS118" s="9"/>
      <c r="AT118" s="10"/>
      <c r="AU118" s="232"/>
      <c r="AV118" s="10">
        <f>IFERROR(AU118/(AS118+AT118),0)</f>
        <v>0</v>
      </c>
      <c r="AW118" s="30"/>
      <c r="AX118" s="83">
        <f>IFERROR(AW118/(AS118+AT118),0)</f>
        <v>0</v>
      </c>
      <c r="AY118" s="9"/>
      <c r="AZ118" s="10"/>
      <c r="BA118" s="232"/>
      <c r="BB118" s="10">
        <f>IFERROR(BA118/(AY118+AZ118),0)</f>
        <v>0</v>
      </c>
      <c r="BC118" s="30"/>
      <c r="BD118" s="83">
        <f>IFERROR(BC118/(AY118+AZ118),0)</f>
        <v>0</v>
      </c>
      <c r="BE118" s="9"/>
      <c r="BF118" s="10"/>
      <c r="BG118" s="232"/>
      <c r="BH118" s="10">
        <f>IFERROR(BG118/(BE118+BF118),0)</f>
        <v>0</v>
      </c>
      <c r="BI118" s="30"/>
      <c r="BJ118" s="83">
        <f>IFERROR(BI118/(BE118+BF118),0)</f>
        <v>0</v>
      </c>
      <c r="BK118" s="9"/>
      <c r="BL118" s="10"/>
      <c r="BM118" s="232"/>
      <c r="BN118" s="10">
        <f>IFERROR(BM118/(BK118+BL118),0)</f>
        <v>0</v>
      </c>
      <c r="BO118" s="30"/>
      <c r="BP118" s="83">
        <f>IFERROR(BO118/(BK118+BL118),0)</f>
        <v>0</v>
      </c>
    </row>
    <row r="119" spans="1:68" ht="19.5" customHeight="1" outlineLevel="1" x14ac:dyDescent="0.3">
      <c r="A119" s="154"/>
      <c r="B119" s="139" t="str">
        <v>ΕΜΠΟΡΙΚΟΣ</v>
      </c>
      <c r="C119" s="9">
        <v>9</v>
      </c>
      <c r="D119" s="10"/>
      <c r="E119" s="232">
        <v>13517</v>
      </c>
      <c r="F119" s="39">
        <f t="shared" ref="F119:F122" si="376">IFERROR(E119/(C119+D119),0)</f>
        <v>1501.8888888888889</v>
      </c>
      <c r="G119" s="30">
        <v>229.49</v>
      </c>
      <c r="H119" s="83">
        <f t="shared" ref="H119:H122" si="377">IFERROR(G119/(C119+D119),0)</f>
        <v>25.498888888888889</v>
      </c>
      <c r="I119" s="9">
        <v>10</v>
      </c>
      <c r="J119" s="10"/>
      <c r="K119" s="232">
        <v>20394</v>
      </c>
      <c r="L119" s="10">
        <f t="shared" ref="L119:L121" si="378">IFERROR(K119/(I119+J119),0)</f>
        <v>2039.4</v>
      </c>
      <c r="M119" s="30">
        <v>350.26</v>
      </c>
      <c r="N119" s="83">
        <f t="shared" ref="N119:N122" si="379">IFERROR(M119/(I119+J119),0)</f>
        <v>35.025999999999996</v>
      </c>
      <c r="O119" s="9">
        <v>19</v>
      </c>
      <c r="P119" s="10" t="s">
        <v>104</v>
      </c>
      <c r="Q119" s="232">
        <v>207839</v>
      </c>
      <c r="R119" s="213">
        <v>10939</v>
      </c>
      <c r="S119" s="215">
        <v>3491.03</v>
      </c>
      <c r="T119" s="214">
        <v>183.74</v>
      </c>
      <c r="U119" s="9"/>
      <c r="V119" s="10"/>
      <c r="W119" s="232"/>
      <c r="X119" s="10">
        <f t="shared" ref="X119:X121" si="380">IFERROR(W119/(U119+V119),0)</f>
        <v>0</v>
      </c>
      <c r="Y119" s="30"/>
      <c r="Z119" s="83">
        <f t="shared" ref="Z119:Z122" si="381">IFERROR(Y119/(U119+V119),0)</f>
        <v>0</v>
      </c>
      <c r="AA119" s="9"/>
      <c r="AB119" s="10"/>
      <c r="AC119" s="232"/>
      <c r="AD119" s="10">
        <f t="shared" ref="AD119:AD121" si="382">IFERROR(AC119/(AA119+AB119),0)</f>
        <v>0</v>
      </c>
      <c r="AE119" s="30"/>
      <c r="AF119" s="83">
        <f t="shared" ref="AF119:AF122" si="383">IFERROR(AE119/(AA119+AB119),0)</f>
        <v>0</v>
      </c>
      <c r="AG119" s="9"/>
      <c r="AH119" s="10"/>
      <c r="AI119" s="232"/>
      <c r="AJ119" s="10">
        <f t="shared" ref="AJ119:AJ121" si="384">IFERROR(AI119/(AG119+AH119),0)</f>
        <v>0</v>
      </c>
      <c r="AK119" s="30"/>
      <c r="AL119" s="83">
        <f t="shared" ref="AL119:AL122" si="385">IFERROR(AK119/(AG119+AH119),0)</f>
        <v>0</v>
      </c>
      <c r="AM119" s="9"/>
      <c r="AN119" s="10"/>
      <c r="AO119" s="232"/>
      <c r="AP119" s="10">
        <f t="shared" ref="AP119:AP121" si="386">IFERROR(AO119/(AM119+AN119),0)</f>
        <v>0</v>
      </c>
      <c r="AQ119" s="30"/>
      <c r="AR119" s="83">
        <f t="shared" ref="AR119:AR122" si="387">IFERROR(AQ119/(AM119+AN119),0)</f>
        <v>0</v>
      </c>
      <c r="AS119" s="9"/>
      <c r="AT119" s="10"/>
      <c r="AU119" s="232"/>
      <c r="AV119" s="10">
        <f t="shared" ref="AV119:AV121" si="388">IFERROR(AU119/(AS119+AT119),0)</f>
        <v>0</v>
      </c>
      <c r="AW119" s="30"/>
      <c r="AX119" s="83">
        <f t="shared" ref="AX119:AX122" si="389">IFERROR(AW119/(AS119+AT119),0)</f>
        <v>0</v>
      </c>
      <c r="AY119" s="9"/>
      <c r="AZ119" s="10"/>
      <c r="BA119" s="232"/>
      <c r="BB119" s="10">
        <f t="shared" ref="BB119:BB121" si="390">IFERROR(BA119/(AY119+AZ119),0)</f>
        <v>0</v>
      </c>
      <c r="BC119" s="30"/>
      <c r="BD119" s="83">
        <f t="shared" ref="BD119:BD122" si="391">IFERROR(BC119/(AY119+AZ119),0)</f>
        <v>0</v>
      </c>
      <c r="BE119" s="9"/>
      <c r="BF119" s="10"/>
      <c r="BG119" s="232"/>
      <c r="BH119" s="10">
        <f t="shared" ref="BH119:BH121" si="392">IFERROR(BG119/(BE119+BF119),0)</f>
        <v>0</v>
      </c>
      <c r="BI119" s="30"/>
      <c r="BJ119" s="83">
        <f t="shared" ref="BJ119:BJ122" si="393">IFERROR(BI119/(BE119+BF119),0)</f>
        <v>0</v>
      </c>
      <c r="BK119" s="9"/>
      <c r="BL119" s="10"/>
      <c r="BM119" s="232"/>
      <c r="BN119" s="10">
        <f t="shared" ref="BN119:BN121" si="394">IFERROR(BM119/(BK119+BL119),0)</f>
        <v>0</v>
      </c>
      <c r="BO119" s="30"/>
      <c r="BP119" s="83">
        <f t="shared" ref="BP119:BP122" si="395">IFERROR(BO119/(BK119+BL119),0)</f>
        <v>0</v>
      </c>
    </row>
    <row r="120" spans="1:68" ht="19.5" customHeight="1" outlineLevel="1" x14ac:dyDescent="0.3">
      <c r="A120" s="154"/>
      <c r="B120" s="139" t="str">
        <v>CNG</v>
      </c>
      <c r="C120" s="9"/>
      <c r="D120" s="10"/>
      <c r="E120" s="232"/>
      <c r="F120" s="39">
        <f t="shared" si="376"/>
        <v>0</v>
      </c>
      <c r="G120" s="30"/>
      <c r="H120" s="83">
        <f t="shared" si="377"/>
        <v>0</v>
      </c>
      <c r="I120" s="9"/>
      <c r="J120" s="10"/>
      <c r="K120" s="232"/>
      <c r="L120" s="10">
        <f t="shared" si="378"/>
        <v>0</v>
      </c>
      <c r="M120" s="30"/>
      <c r="N120" s="83">
        <f t="shared" si="379"/>
        <v>0</v>
      </c>
      <c r="O120" s="9" t="s">
        <v>104</v>
      </c>
      <c r="P120" s="10" t="s">
        <v>104</v>
      </c>
      <c r="Q120" s="232" t="s">
        <v>104</v>
      </c>
      <c r="R120" s="212" t="s">
        <v>104</v>
      </c>
      <c r="S120" s="214" t="s">
        <v>104</v>
      </c>
      <c r="T120" s="214" t="s">
        <v>104</v>
      </c>
      <c r="U120" s="9"/>
      <c r="V120" s="10"/>
      <c r="W120" s="232"/>
      <c r="X120" s="10">
        <f t="shared" si="380"/>
        <v>0</v>
      </c>
      <c r="Y120" s="30"/>
      <c r="Z120" s="83">
        <f t="shared" si="381"/>
        <v>0</v>
      </c>
      <c r="AA120" s="9"/>
      <c r="AB120" s="10"/>
      <c r="AC120" s="232"/>
      <c r="AD120" s="10">
        <f t="shared" si="382"/>
        <v>0</v>
      </c>
      <c r="AE120" s="30"/>
      <c r="AF120" s="83">
        <f t="shared" si="383"/>
        <v>0</v>
      </c>
      <c r="AG120" s="9"/>
      <c r="AH120" s="10"/>
      <c r="AI120" s="232"/>
      <c r="AJ120" s="10">
        <f t="shared" si="384"/>
        <v>0</v>
      </c>
      <c r="AK120" s="30"/>
      <c r="AL120" s="83">
        <f t="shared" si="385"/>
        <v>0</v>
      </c>
      <c r="AM120" s="9"/>
      <c r="AN120" s="10"/>
      <c r="AO120" s="232"/>
      <c r="AP120" s="10">
        <f t="shared" si="386"/>
        <v>0</v>
      </c>
      <c r="AQ120" s="30"/>
      <c r="AR120" s="83">
        <f t="shared" si="387"/>
        <v>0</v>
      </c>
      <c r="AS120" s="9"/>
      <c r="AT120" s="10"/>
      <c r="AU120" s="232"/>
      <c r="AV120" s="10">
        <f t="shared" si="388"/>
        <v>0</v>
      </c>
      <c r="AW120" s="30"/>
      <c r="AX120" s="83">
        <f t="shared" si="389"/>
        <v>0</v>
      </c>
      <c r="AY120" s="9"/>
      <c r="AZ120" s="10"/>
      <c r="BA120" s="232"/>
      <c r="BB120" s="10">
        <f t="shared" si="390"/>
        <v>0</v>
      </c>
      <c r="BC120" s="30"/>
      <c r="BD120" s="83">
        <f t="shared" si="391"/>
        <v>0</v>
      </c>
      <c r="BE120" s="9"/>
      <c r="BF120" s="10"/>
      <c r="BG120" s="232"/>
      <c r="BH120" s="10">
        <f t="shared" si="392"/>
        <v>0</v>
      </c>
      <c r="BI120" s="30"/>
      <c r="BJ120" s="83">
        <f t="shared" si="393"/>
        <v>0</v>
      </c>
      <c r="BK120" s="9"/>
      <c r="BL120" s="10"/>
      <c r="BM120" s="232"/>
      <c r="BN120" s="10">
        <f t="shared" si="394"/>
        <v>0</v>
      </c>
      <c r="BO120" s="30"/>
      <c r="BP120" s="83">
        <f t="shared" si="395"/>
        <v>0</v>
      </c>
    </row>
    <row r="121" spans="1:68" ht="19.5" customHeight="1" outlineLevel="1" x14ac:dyDescent="0.3">
      <c r="A121" s="154"/>
      <c r="B121" s="139" t="str">
        <v>ΒΙΟΜΗΧΑΝΙΚΟΣ</v>
      </c>
      <c r="C121" s="9"/>
      <c r="D121" s="10"/>
      <c r="E121" s="232"/>
      <c r="F121" s="39">
        <f t="shared" si="376"/>
        <v>0</v>
      </c>
      <c r="G121" s="30"/>
      <c r="H121" s="83">
        <f t="shared" si="377"/>
        <v>0</v>
      </c>
      <c r="I121" s="9"/>
      <c r="J121" s="10"/>
      <c r="K121" s="232"/>
      <c r="L121" s="10">
        <f t="shared" si="378"/>
        <v>0</v>
      </c>
      <c r="M121" s="30"/>
      <c r="N121" s="83">
        <f t="shared" si="379"/>
        <v>0</v>
      </c>
      <c r="O121" s="9" t="s">
        <v>104</v>
      </c>
      <c r="P121" s="10" t="s">
        <v>104</v>
      </c>
      <c r="Q121" s="232" t="s">
        <v>104</v>
      </c>
      <c r="R121" s="212" t="s">
        <v>104</v>
      </c>
      <c r="S121" s="214" t="s">
        <v>104</v>
      </c>
      <c r="T121" s="214" t="s">
        <v>104</v>
      </c>
      <c r="U121" s="9"/>
      <c r="V121" s="10"/>
      <c r="W121" s="232"/>
      <c r="X121" s="10">
        <f t="shared" si="380"/>
        <v>0</v>
      </c>
      <c r="Y121" s="30"/>
      <c r="Z121" s="83">
        <f t="shared" si="381"/>
        <v>0</v>
      </c>
      <c r="AA121" s="9"/>
      <c r="AB121" s="10"/>
      <c r="AC121" s="232"/>
      <c r="AD121" s="10">
        <f t="shared" si="382"/>
        <v>0</v>
      </c>
      <c r="AE121" s="30"/>
      <c r="AF121" s="83">
        <f t="shared" si="383"/>
        <v>0</v>
      </c>
      <c r="AG121" s="9"/>
      <c r="AH121" s="10"/>
      <c r="AI121" s="232"/>
      <c r="AJ121" s="10">
        <f t="shared" si="384"/>
        <v>0</v>
      </c>
      <c r="AK121" s="30"/>
      <c r="AL121" s="83">
        <f t="shared" si="385"/>
        <v>0</v>
      </c>
      <c r="AM121" s="9"/>
      <c r="AN121" s="10"/>
      <c r="AO121" s="232"/>
      <c r="AP121" s="10">
        <f t="shared" si="386"/>
        <v>0</v>
      </c>
      <c r="AQ121" s="30"/>
      <c r="AR121" s="83">
        <f t="shared" si="387"/>
        <v>0</v>
      </c>
      <c r="AS121" s="9"/>
      <c r="AT121" s="10"/>
      <c r="AU121" s="232"/>
      <c r="AV121" s="10">
        <f t="shared" si="388"/>
        <v>0</v>
      </c>
      <c r="AW121" s="30"/>
      <c r="AX121" s="83">
        <f t="shared" si="389"/>
        <v>0</v>
      </c>
      <c r="AY121" s="9"/>
      <c r="AZ121" s="10"/>
      <c r="BA121" s="232"/>
      <c r="BB121" s="10">
        <f t="shared" si="390"/>
        <v>0</v>
      </c>
      <c r="BC121" s="30"/>
      <c r="BD121" s="83">
        <f t="shared" si="391"/>
        <v>0</v>
      </c>
      <c r="BE121" s="9"/>
      <c r="BF121" s="10"/>
      <c r="BG121" s="232"/>
      <c r="BH121" s="10">
        <f t="shared" si="392"/>
        <v>0</v>
      </c>
      <c r="BI121" s="30"/>
      <c r="BJ121" s="83">
        <f t="shared" si="393"/>
        <v>0</v>
      </c>
      <c r="BK121" s="9"/>
      <c r="BL121" s="10"/>
      <c r="BM121" s="232"/>
      <c r="BN121" s="10">
        <f t="shared" si="394"/>
        <v>0</v>
      </c>
      <c r="BO121" s="30"/>
      <c r="BP121" s="83">
        <f t="shared" si="395"/>
        <v>0</v>
      </c>
    </row>
    <row r="122" spans="1:68" ht="19.5" customHeight="1" outlineLevel="1" thickBot="1" x14ac:dyDescent="0.35">
      <c r="A122" s="155"/>
      <c r="B122" s="139" t="str">
        <v>ΚΛΙΜΑΤΙΣΜΟΣ / ΣΥΜΠΑΡΑΓΩΓΗ</v>
      </c>
      <c r="C122" s="160"/>
      <c r="D122" s="148"/>
      <c r="E122" s="233"/>
      <c r="F122" s="39">
        <f t="shared" si="376"/>
        <v>0</v>
      </c>
      <c r="G122" s="140"/>
      <c r="H122" s="83">
        <f t="shared" si="377"/>
        <v>0</v>
      </c>
      <c r="I122" s="160"/>
      <c r="J122" s="148"/>
      <c r="K122" s="233"/>
      <c r="L122" s="10">
        <f>IFERROR(K122/(I122+J122),0)</f>
        <v>0</v>
      </c>
      <c r="M122" s="30"/>
      <c r="N122" s="83">
        <f t="shared" si="379"/>
        <v>0</v>
      </c>
      <c r="O122" s="160" t="s">
        <v>104</v>
      </c>
      <c r="P122" s="148" t="s">
        <v>104</v>
      </c>
      <c r="Q122" s="233" t="s">
        <v>104</v>
      </c>
      <c r="R122" s="212" t="s">
        <v>104</v>
      </c>
      <c r="S122" s="214" t="s">
        <v>104</v>
      </c>
      <c r="T122" s="214" t="s">
        <v>104</v>
      </c>
      <c r="U122" s="160"/>
      <c r="V122" s="148"/>
      <c r="W122" s="233"/>
      <c r="X122" s="10">
        <f>IFERROR(W122/(U122+V122),0)</f>
        <v>0</v>
      </c>
      <c r="Y122" s="30"/>
      <c r="Z122" s="83">
        <f t="shared" si="381"/>
        <v>0</v>
      </c>
      <c r="AA122" s="160"/>
      <c r="AB122" s="148"/>
      <c r="AC122" s="233"/>
      <c r="AD122" s="10">
        <f>IFERROR(AC122/(AA122+AB122),0)</f>
        <v>0</v>
      </c>
      <c r="AE122" s="30"/>
      <c r="AF122" s="83">
        <f t="shared" si="383"/>
        <v>0</v>
      </c>
      <c r="AG122" s="160"/>
      <c r="AH122" s="148"/>
      <c r="AI122" s="233"/>
      <c r="AJ122" s="10">
        <f>IFERROR(AI122/(AG122+AH122),0)</f>
        <v>0</v>
      </c>
      <c r="AK122" s="30"/>
      <c r="AL122" s="83">
        <f t="shared" si="385"/>
        <v>0</v>
      </c>
      <c r="AM122" s="160"/>
      <c r="AN122" s="148"/>
      <c r="AO122" s="233"/>
      <c r="AP122" s="10">
        <f>IFERROR(AO122/(AM122+AN122),0)</f>
        <v>0</v>
      </c>
      <c r="AQ122" s="30"/>
      <c r="AR122" s="83">
        <f t="shared" si="387"/>
        <v>0</v>
      </c>
      <c r="AS122" s="160"/>
      <c r="AT122" s="148"/>
      <c r="AU122" s="233"/>
      <c r="AV122" s="10">
        <f>IFERROR(AU122/(AS122+AT122),0)</f>
        <v>0</v>
      </c>
      <c r="AW122" s="30"/>
      <c r="AX122" s="83">
        <f t="shared" si="389"/>
        <v>0</v>
      </c>
      <c r="AY122" s="160"/>
      <c r="AZ122" s="148"/>
      <c r="BA122" s="233"/>
      <c r="BB122" s="10">
        <f>IFERROR(BA122/(AY122+AZ122),0)</f>
        <v>0</v>
      </c>
      <c r="BC122" s="30"/>
      <c r="BD122" s="83">
        <f t="shared" si="391"/>
        <v>0</v>
      </c>
      <c r="BE122" s="160"/>
      <c r="BF122" s="148"/>
      <c r="BG122" s="233"/>
      <c r="BH122" s="10">
        <f>IFERROR(BG122/(BE122+BF122),0)</f>
        <v>0</v>
      </c>
      <c r="BI122" s="30"/>
      <c r="BJ122" s="83">
        <f t="shared" si="393"/>
        <v>0</v>
      </c>
      <c r="BK122" s="160"/>
      <c r="BL122" s="148"/>
      <c r="BM122" s="233"/>
      <c r="BN122" s="10">
        <f>IFERROR(BM122/(BK122+BL122),0)</f>
        <v>0</v>
      </c>
      <c r="BO122" s="30"/>
      <c r="BP122" s="83">
        <f t="shared" si="395"/>
        <v>0</v>
      </c>
    </row>
    <row r="123" spans="1:68" ht="36" customHeight="1" outlineLevel="1" x14ac:dyDescent="0.3">
      <c r="A123" s="149"/>
      <c r="B123" s="142" t="s">
        <v>52</v>
      </c>
      <c r="C123" s="111"/>
      <c r="D123" s="107"/>
      <c r="E123" s="234"/>
      <c r="F123" s="106"/>
      <c r="G123" s="110"/>
      <c r="H123" s="110"/>
      <c r="I123" s="111"/>
      <c r="J123" s="107"/>
      <c r="K123" s="234"/>
      <c r="L123" s="107"/>
      <c r="M123" s="156"/>
      <c r="N123" s="88"/>
      <c r="O123" s="111"/>
      <c r="P123" s="107"/>
      <c r="Q123" s="234"/>
      <c r="R123" s="107"/>
      <c r="S123" s="156"/>
      <c r="T123" s="88"/>
      <c r="U123" s="111"/>
      <c r="V123" s="107"/>
      <c r="W123" s="234"/>
      <c r="X123" s="107"/>
      <c r="Y123" s="156"/>
      <c r="Z123" s="88"/>
      <c r="AA123" s="111"/>
      <c r="AB123" s="107"/>
      <c r="AC123" s="234"/>
      <c r="AD123" s="107"/>
      <c r="AE123" s="156"/>
      <c r="AF123" s="88"/>
      <c r="AG123" s="111"/>
      <c r="AH123" s="107"/>
      <c r="AI123" s="234"/>
      <c r="AJ123" s="107"/>
      <c r="AK123" s="156"/>
      <c r="AL123" s="88"/>
      <c r="AM123" s="111"/>
      <c r="AN123" s="107"/>
      <c r="AO123" s="234"/>
      <c r="AP123" s="107"/>
      <c r="AQ123" s="156"/>
      <c r="AR123" s="88"/>
      <c r="AS123" s="111"/>
      <c r="AT123" s="107"/>
      <c r="AU123" s="234"/>
      <c r="AV123" s="107"/>
      <c r="AW123" s="156"/>
      <c r="AX123" s="88"/>
      <c r="AY123" s="111"/>
      <c r="AZ123" s="107"/>
      <c r="BA123" s="234"/>
      <c r="BB123" s="107"/>
      <c r="BC123" s="156"/>
      <c r="BD123" s="88"/>
      <c r="BE123" s="111"/>
      <c r="BF123" s="107"/>
      <c r="BG123" s="234"/>
      <c r="BH123" s="107"/>
      <c r="BI123" s="156"/>
      <c r="BJ123" s="88"/>
      <c r="BK123" s="111"/>
      <c r="BL123" s="107"/>
      <c r="BM123" s="234"/>
      <c r="BN123" s="107"/>
      <c r="BO123" s="156"/>
      <c r="BP123" s="88"/>
    </row>
    <row r="124" spans="1:68" ht="19.5" customHeight="1" outlineLevel="1" x14ac:dyDescent="0.3">
      <c r="A124" s="150"/>
      <c r="B124" s="55" t="str" cm="1">
        <f t="array" ref="B124:B128">$B$10:$B$14</f>
        <v>ΟΙΚΙΑΚΟΣ</v>
      </c>
      <c r="C124" s="91" cm="1">
        <f t="array" ref="C124">SUM(_xlfn._xlws.FILTER(C$9:C$123,$B$9:$B$123=$B124))</f>
        <v>276490</v>
      </c>
      <c r="D124" s="56" cm="1">
        <f t="array" ref="D124">SUM(_xlfn._xlws.FILTER(D$9:D$123,$B$9:$B$123=$B124))</f>
        <v>0</v>
      </c>
      <c r="E124" s="235" cm="1">
        <f t="array" ref="E124">SUM(_xlfn._xlws.FILTER(E$9:E$123,$B$9:$B$123=$B124))</f>
        <v>295918595</v>
      </c>
      <c r="F124" s="56">
        <f>IFERROR(E124/(C124+D124),0)</f>
        <v>1070.2687077290318</v>
      </c>
      <c r="G124" s="56" cm="1">
        <f t="array" ref="G124">SUM(_xlfn._xlws.FILTER(G$9:G$123,$B$9:$B$123=$B124))</f>
        <v>4231237.04</v>
      </c>
      <c r="H124" s="161">
        <f>IFERROR(G124/(C124+D124),0)</f>
        <v>15.303399905964049</v>
      </c>
      <c r="I124" s="91" cm="1">
        <f t="array" ref="I124">SUM(_xlfn._xlws.FILTER(I$9:I$123,$B$9:$B$123=$B124))</f>
        <v>118314</v>
      </c>
      <c r="J124" s="56" cm="1">
        <f t="array" ref="J124">SUM(_xlfn._xlws.FILTER(J$9:J$123,$B$9:$B$123=$B124))</f>
        <v>0</v>
      </c>
      <c r="K124" s="235" cm="1">
        <f t="array" ref="K124">SUM(_xlfn._xlws.FILTER(K$9:K$123,$B$9:$B$123=$B124))</f>
        <v>157834794</v>
      </c>
      <c r="L124" s="56" cm="1">
        <f t="array" ref="L124">SUM(_xlfn._xlws.FILTER(L$9:L$123,$B$9:$B$123=$B124))</f>
        <v>13801.163217053821</v>
      </c>
      <c r="M124" s="56" cm="1">
        <f t="array" ref="M124">SUM(_xlfn._xlws.FILTER(M$9:M$123,$B$9:$B$123=$B124))</f>
        <v>2695563.9599999995</v>
      </c>
      <c r="N124" s="56" cm="1">
        <f t="array" ref="N124">SUM(_xlfn._xlws.FILTER(N$9:N$123,$B$9:$B$123=$B124))</f>
        <v>236.80963332452455</v>
      </c>
      <c r="O124" s="91" cm="1">
        <f t="array" ref="O124">SUM(_xlfn._xlws.FILTER(O$9:O$123,$B$9:$B$123=$B124))</f>
        <v>189120</v>
      </c>
      <c r="P124" s="56" cm="1">
        <f t="array" ref="P124">SUM(_xlfn._xlws.FILTER(P$9:P$123,$B$9:$B$123=$B124))</f>
        <v>0</v>
      </c>
      <c r="Q124" s="235" cm="1">
        <f t="array" ref="Q124">SUM(_xlfn._xlws.FILTER(Q$9:Q$123,$B$9:$B$123=$B124))</f>
        <v>355408581</v>
      </c>
      <c r="R124" s="56">
        <f t="shared" ref="R124:R128" si="396">IFERROR(Q124/(O124+P124),0)</f>
        <v>1879.2754917512691</v>
      </c>
      <c r="S124" s="56" cm="1">
        <f t="array" ref="S124">SUM(_xlfn._xlws.FILTER(S$9:S$123,$B$9:$B$123=$B124))</f>
        <v>6191492.54</v>
      </c>
      <c r="T124" s="161">
        <f t="shared" ref="T124:T128" si="397">IFERROR(S124/(O124+P124),0)</f>
        <v>32.738433481387482</v>
      </c>
      <c r="U124" s="91" cm="1">
        <f t="array" ref="U124">SUM(_xlfn._xlws.FILTER(U$9:U$123,$B$9:$B$123=$B124))</f>
        <v>1157</v>
      </c>
      <c r="V124" s="56" cm="1">
        <f t="array" ref="V124">SUM(_xlfn._xlws.FILTER(V$9:V$123,$B$9:$B$123=$B124))</f>
        <v>0</v>
      </c>
      <c r="W124" s="235" cm="1">
        <f t="array" ref="W124">SUM(_xlfn._xlws.FILTER(W$9:W$123,$B$9:$B$123=$B124))</f>
        <v>1201844</v>
      </c>
      <c r="X124" s="56">
        <f t="shared" ref="X124:X128" si="398">IFERROR(W124/(U124+V124),0)</f>
        <v>1038.7588591184096</v>
      </c>
      <c r="Y124" s="56" cm="1">
        <f t="array" ref="Y124">SUM(_xlfn._xlws.FILTER(Y$9:Y$123,$B$9:$B$123=$B124))</f>
        <v>27772.81</v>
      </c>
      <c r="Z124" s="161" cm="1">
        <f t="array" ref="Z124">SUM(_xlfn._xlws.FILTER(Z$9:Z$123,$B$9:$B$123=$B124))</f>
        <v>260.57159537831546</v>
      </c>
      <c r="AA124" s="91" cm="1">
        <f t="array" ref="AA124">SUM(_xlfn._xlws.FILTER(AA$9:AA$123,$B$9:$B$123=$B124))</f>
        <v>2486</v>
      </c>
      <c r="AB124" s="56" cm="1">
        <f t="array" ref="AB124">SUM(_xlfn._xlws.FILTER(AB$9:AB$123,$B$9:$B$123=$B124))</f>
        <v>0</v>
      </c>
      <c r="AC124" s="235" cm="1">
        <f t="array" ref="AC124">SUM(_xlfn._xlws.FILTER(AC$9:AC$123,$B$9:$B$123=$B124))</f>
        <v>2827072</v>
      </c>
      <c r="AD124" s="56">
        <f t="shared" ref="AD124:AD128" si="399">IFERROR(AC124/(AA124+AB124),0)</f>
        <v>1137.1971037811745</v>
      </c>
      <c r="AE124" s="56" cm="1">
        <f t="array" ref="AE124">SUM(_xlfn._xlws.FILTER(AE$9:AE$123,$B$9:$B$123=$B124))</f>
        <v>68547.050000000017</v>
      </c>
      <c r="AF124" s="161" cm="1">
        <f t="array" ref="AF124">SUM(_xlfn._xlws.FILTER(AF$9:AF$123,$B$9:$B$123=$B124))</f>
        <v>310.64914960706653</v>
      </c>
      <c r="AG124" s="91" cm="1">
        <f t="array" ref="AG124">SUM(_xlfn._xlws.FILTER(AG$9:AG$123,$B$9:$B$123=$B124))</f>
        <v>1158</v>
      </c>
      <c r="AH124" s="56" cm="1">
        <f t="array" ref="AH124">SUM(_xlfn._xlws.FILTER(AH$9:AH$123,$B$9:$B$123=$B124))</f>
        <v>0</v>
      </c>
      <c r="AI124" s="235" cm="1">
        <f t="array" ref="AI124">SUM(_xlfn._xlws.FILTER(AI$9:AI$123,$B$9:$B$123=$B124))</f>
        <v>1336127</v>
      </c>
      <c r="AJ124" s="56">
        <f t="shared" ref="AJ124:AJ128" si="400">IFERROR(AI124/(AG124+AH124),0)</f>
        <v>1153.8229706390327</v>
      </c>
      <c r="AK124" s="56" cm="1">
        <f t="array" ref="AK124">SUM(_xlfn._xlws.FILTER(AK$9:AK$123,$B$9:$B$123=$B124))</f>
        <v>35192.36</v>
      </c>
      <c r="AL124" s="161" cm="1">
        <f t="array" ref="AL124">SUM(_xlfn._xlws.FILTER(AL$9:AL$123,$B$9:$B$123=$B124))</f>
        <v>320.30868659873693</v>
      </c>
      <c r="AM124" s="91" cm="1">
        <f t="array" ref="AM124">SUM(_xlfn._xlws.FILTER(AM$9:AM$123,$B$9:$B$123=$B124))</f>
        <v>0</v>
      </c>
      <c r="AN124" s="56" cm="1">
        <f t="array" ref="AN124">SUM(_xlfn._xlws.FILTER(AN$9:AN$123,$B$9:$B$123=$B124))</f>
        <v>0</v>
      </c>
      <c r="AO124" s="235" cm="1">
        <f t="array" ref="AO124">SUM(_xlfn._xlws.FILTER(AO$9:AO$123,$B$9:$B$123=$B124))</f>
        <v>0</v>
      </c>
      <c r="AP124" s="56">
        <f t="shared" ref="AP124:AP128" si="401">IFERROR(AO124/(AM124+AN124),0)</f>
        <v>0</v>
      </c>
      <c r="AQ124" s="56" cm="1">
        <f t="array" ref="AQ124">SUM(_xlfn._xlws.FILTER(AQ$9:AQ$123,$B$9:$B$123=$B124))</f>
        <v>0</v>
      </c>
      <c r="AR124" s="161">
        <f t="shared" ref="AR124:AR128" si="402">IFERROR(AQ124/(AM124+AN124),0)</f>
        <v>0</v>
      </c>
      <c r="AS124" s="91" cm="1">
        <f t="array" ref="AS124">SUM(_xlfn._xlws.FILTER(AS$9:AS$123,$B$9:$B$123=$B124))</f>
        <v>0</v>
      </c>
      <c r="AT124" s="56" cm="1">
        <f t="array" ref="AT124">SUM(_xlfn._xlws.FILTER(AT$9:AT$123,$B$9:$B$123=$B124))</f>
        <v>0</v>
      </c>
      <c r="AU124" s="235" cm="1">
        <f t="array" ref="AU124">SUM(_xlfn._xlws.FILTER(AU$9:AU$123,$B$9:$B$123=$B124))</f>
        <v>0</v>
      </c>
      <c r="AV124" s="56">
        <f t="shared" ref="AV124:AV128" si="403">IFERROR(AU124/(AS124+AT124),0)</f>
        <v>0</v>
      </c>
      <c r="AW124" s="56" cm="1">
        <f t="array" ref="AW124">SUM(_xlfn._xlws.FILTER(AW$9:AW$123,$B$9:$B$123=$B124))</f>
        <v>0</v>
      </c>
      <c r="AX124" s="161">
        <f t="shared" ref="AX124:AX128" si="404">IFERROR(AW124/(AS124+AT124),0)</f>
        <v>0</v>
      </c>
      <c r="AY124" s="91" cm="1">
        <f t="array" ref="AY124">SUM(_xlfn._xlws.FILTER(AY$9:AY$123,$B$9:$B$123=$B124))</f>
        <v>0</v>
      </c>
      <c r="AZ124" s="56" cm="1">
        <f t="array" ref="AZ124">SUM(_xlfn._xlws.FILTER(AZ$9:AZ$123,$B$9:$B$123=$B124))</f>
        <v>0</v>
      </c>
      <c r="BA124" s="235" cm="1">
        <f t="array" ref="BA124">SUM(_xlfn._xlws.FILTER(BA$9:BA$123,$B$9:$B$123=$B124))</f>
        <v>0</v>
      </c>
      <c r="BB124" s="56">
        <f t="shared" ref="BB124:BB128" si="405">IFERROR(BA124/(AY124+AZ124),0)</f>
        <v>0</v>
      </c>
      <c r="BC124" s="56" cm="1">
        <f t="array" ref="BC124">SUM(_xlfn._xlws.FILTER(BC$9:BC$123,$B$9:$B$123=$B124))</f>
        <v>0</v>
      </c>
      <c r="BD124" s="161">
        <f t="shared" ref="BD124:BD128" si="406">IFERROR(BC124/(AY124+AZ124),0)</f>
        <v>0</v>
      </c>
      <c r="BE124" s="91" cm="1">
        <f t="array" ref="BE124">SUM(_xlfn._xlws.FILTER(BE$9:BE$123,$B$9:$B$123=$B124))</f>
        <v>0</v>
      </c>
      <c r="BF124" s="56" cm="1">
        <f t="array" ref="BF124">SUM(_xlfn._xlws.FILTER(BF$9:BF$123,$B$9:$B$123=$B124))</f>
        <v>0</v>
      </c>
      <c r="BG124" s="235" cm="1">
        <f t="array" ref="BG124">SUM(_xlfn._xlws.FILTER(BG$9:BG$123,$B$9:$B$123=$B124))</f>
        <v>0</v>
      </c>
      <c r="BH124" s="56">
        <f t="shared" ref="BH124:BH128" si="407">IFERROR(BG124/(BE124+BF124),0)</f>
        <v>0</v>
      </c>
      <c r="BI124" s="56" cm="1">
        <f t="array" ref="BI124">SUM(_xlfn._xlws.FILTER(BI$9:BI$123,$B$9:$B$123=$B124))</f>
        <v>0</v>
      </c>
      <c r="BJ124" s="161" cm="1">
        <f t="array" ref="BJ124">SUM(_xlfn._xlws.FILTER(BJ$9:BJ$123,$B$9:$B$123=$B124))</f>
        <v>0</v>
      </c>
      <c r="BK124" s="91" cm="1">
        <f t="array" ref="BK124">SUM(_xlfn._xlws.FILTER(BK$9:BK$123,$B$9:$B$123=$B124))</f>
        <v>586102</v>
      </c>
      <c r="BL124" s="56" cm="1">
        <f t="array" ref="BL124">SUM(_xlfn._xlws.FILTER(BL$9:BL$123,$B$9:$B$123=$B124))</f>
        <v>0</v>
      </c>
      <c r="BM124" s="235" cm="1">
        <f t="array" ref="BM124">SUM(_xlfn._xlws.FILTER(BM$9:BM$123,$B$9:$B$123=$B124))</f>
        <v>811268113</v>
      </c>
      <c r="BN124" s="56">
        <f t="shared" ref="BN124:BN128" si="408">IFERROR(BM124/(BK124+BL124),0)</f>
        <v>1384.1756434886761</v>
      </c>
      <c r="BO124" s="226" cm="1">
        <f t="array" ref="BO124">SUM(_xlfn._xlws.FILTER(BO$9:BO$123,$B$9:$B$123=$B124))</f>
        <v>13196332.539999999</v>
      </c>
      <c r="BP124" s="161">
        <f t="shared" ref="BP124:BP128" si="409">IFERROR(BO124/(BK124+BL124),0)</f>
        <v>22.515419739226278</v>
      </c>
    </row>
    <row r="125" spans="1:68" ht="19.5" customHeight="1" outlineLevel="1" x14ac:dyDescent="0.3">
      <c r="A125" s="150"/>
      <c r="B125" s="55" t="str">
        <v>ΕΜΠΟΡΙΚΟΣ</v>
      </c>
      <c r="C125" s="91" cm="1">
        <f t="array" ref="C125">SUM(_xlfn._xlws.FILTER(C$9:C$123,$B$9:$B$123=$B125))</f>
        <v>5415</v>
      </c>
      <c r="D125" s="56" cm="1">
        <f t="array" ref="D125">SUM(_xlfn._xlws.FILTER(D$9:D$123,$B$9:$B$123=$B125))</f>
        <v>0</v>
      </c>
      <c r="E125" s="235" cm="1">
        <f t="array" ref="E125">SUM(_xlfn._xlws.FILTER(E$9:E$123,$B$9:$B$123=$B125))</f>
        <v>48780823</v>
      </c>
      <c r="F125" s="56">
        <f t="shared" ref="F125:F128" si="410">IFERROR(E125/(C125+D125),0)</f>
        <v>9008.4622345337029</v>
      </c>
      <c r="G125" s="56" cm="1">
        <f t="array" ref="G125">SUM(_xlfn._xlws.FILTER(G$9:G$123,$B$9:$B$123=$B125))</f>
        <v>650415.78</v>
      </c>
      <c r="H125" s="161">
        <f t="shared" ref="H125:H126" si="411">IFERROR(G125/(C125+D125),0)</f>
        <v>120.11371745152356</v>
      </c>
      <c r="I125" s="91" cm="1">
        <f t="array" ref="I125">SUM(_xlfn._xlws.FILTER(I$9:I$123,$B$9:$B$123=$B125))</f>
        <v>2837</v>
      </c>
      <c r="J125" s="56" cm="1">
        <f t="array" ref="J125">SUM(_xlfn._xlws.FILTER(J$9:J$123,$B$9:$B$123=$B125))</f>
        <v>0</v>
      </c>
      <c r="K125" s="235" cm="1">
        <f t="array" ref="K125">SUM(_xlfn._xlws.FILTER(K$9:K$123,$B$9:$B$123=$B125))</f>
        <v>25080860</v>
      </c>
      <c r="L125" s="56" cm="1">
        <f t="array" ref="L125">SUM(_xlfn._xlws.FILTER(L$9:L$123,$B$9:$B$123=$B125))</f>
        <v>105920.34286835302</v>
      </c>
      <c r="M125" s="56" cm="1">
        <f t="array" ref="M125">SUM(_xlfn._xlws.FILTER(M$9:M$123,$B$9:$B$123=$B125))</f>
        <v>408646.23000000004</v>
      </c>
      <c r="N125" s="56" cm="1">
        <f t="array" ref="N125">SUM(_xlfn._xlws.FILTER(N$9:N$123,$B$9:$B$123=$B125))</f>
        <v>1702.043189807923</v>
      </c>
      <c r="O125" s="91" cm="1">
        <f t="array" ref="O125">SUM(_xlfn._xlws.FILTER(O$9:O$123,$B$9:$B$123=$B125))</f>
        <v>7575</v>
      </c>
      <c r="P125" s="56" cm="1">
        <f t="array" ref="P125">SUM(_xlfn._xlws.FILTER(P$9:P$123,$B$9:$B$123=$B125))</f>
        <v>0</v>
      </c>
      <c r="Q125" s="235" cm="1">
        <f t="array" ref="Q125">SUM(_xlfn._xlws.FILTER(Q$9:Q$123,$B$9:$B$123=$B125))</f>
        <v>126340381</v>
      </c>
      <c r="R125" s="56">
        <f t="shared" si="396"/>
        <v>16678.598151815182</v>
      </c>
      <c r="S125" s="56" cm="1">
        <f t="array" ref="S125">SUM(_xlfn._xlws.FILTER(S$9:S$123,$B$9:$B$123=$B125))</f>
        <v>2048902.64</v>
      </c>
      <c r="T125" s="161">
        <f t="shared" si="397"/>
        <v>270.48219669966994</v>
      </c>
      <c r="U125" s="91" cm="1">
        <f t="array" ref="U125">SUM(_xlfn._xlws.FILTER(U$9:U$123,$B$9:$B$123=$B125))</f>
        <v>33</v>
      </c>
      <c r="V125" s="56" cm="1">
        <f t="array" ref="V125">SUM(_xlfn._xlws.FILTER(V$9:V$123,$B$9:$B$123=$B125))</f>
        <v>0</v>
      </c>
      <c r="W125" s="235" cm="1">
        <f t="array" ref="W125">SUM(_xlfn._xlws.FILTER(W$9:W$123,$B$9:$B$123=$B125))</f>
        <v>3049341</v>
      </c>
      <c r="X125" s="56">
        <f t="shared" si="398"/>
        <v>92404.272727272721</v>
      </c>
      <c r="Y125" s="56" cm="1">
        <f t="array" ref="Y125">SUM(_xlfn._xlws.FILTER(Y$9:Y$123,$B$9:$B$123=$B125))</f>
        <v>49124.610000000008</v>
      </c>
      <c r="Z125" s="161" cm="1">
        <f t="array" ref="Z125">SUM(_xlfn._xlws.FILTER(Z$9:Z$123,$B$9:$B$123=$B125))</f>
        <v>8386.1211111111115</v>
      </c>
      <c r="AA125" s="91" cm="1">
        <f t="array" ref="AA125">SUM(_xlfn._xlws.FILTER(AA$9:AA$123,$B$9:$B$123=$B125))</f>
        <v>46</v>
      </c>
      <c r="AB125" s="56" cm="1">
        <f t="array" ref="AB125">SUM(_xlfn._xlws.FILTER(AB$9:AB$123,$B$9:$B$123=$B125))</f>
        <v>0</v>
      </c>
      <c r="AC125" s="235" cm="1">
        <f t="array" ref="AC125">SUM(_xlfn._xlws.FILTER(AC$9:AC$123,$B$9:$B$123=$B125))</f>
        <v>1690681</v>
      </c>
      <c r="AD125" s="56">
        <f t="shared" si="399"/>
        <v>36753.934782608696</v>
      </c>
      <c r="AE125" s="56" cm="1">
        <f t="array" ref="AE125">SUM(_xlfn._xlws.FILTER(AE$9:AE$123,$B$9:$B$123=$B125))</f>
        <v>25651.03</v>
      </c>
      <c r="AF125" s="161" cm="1">
        <f t="array" ref="AF125">SUM(_xlfn._xlws.FILTER(AF$9:AF$123,$B$9:$B$123=$B125))</f>
        <v>8845.9857738095252</v>
      </c>
      <c r="AG125" s="91" cm="1">
        <f t="array" ref="AG125">SUM(_xlfn._xlws.FILTER(AG$9:AG$123,$B$9:$B$123=$B125))</f>
        <v>19</v>
      </c>
      <c r="AH125" s="56" cm="1">
        <f t="array" ref="AH125">SUM(_xlfn._xlws.FILTER(AH$9:AH$123,$B$9:$B$123=$B125))</f>
        <v>0</v>
      </c>
      <c r="AI125" s="235" cm="1">
        <f t="array" ref="AI125">SUM(_xlfn._xlws.FILTER(AI$9:AI$123,$B$9:$B$123=$B125))</f>
        <v>5122243</v>
      </c>
      <c r="AJ125" s="56">
        <f t="shared" si="400"/>
        <v>269591.73684210528</v>
      </c>
      <c r="AK125" s="56" cm="1">
        <f t="array" ref="AK125">SUM(_xlfn._xlws.FILTER(AK$9:AK$123,$B$9:$B$123=$B125))</f>
        <v>67311.759999999995</v>
      </c>
      <c r="AL125" s="161" cm="1">
        <f t="array" ref="AL125">SUM(_xlfn._xlws.FILTER(AL$9:AL$123,$B$9:$B$123=$B125))</f>
        <v>20478.719000000001</v>
      </c>
      <c r="AM125" s="91" cm="1">
        <f t="array" ref="AM125">SUM(_xlfn._xlws.FILTER(AM$9:AM$123,$B$9:$B$123=$B125))</f>
        <v>0</v>
      </c>
      <c r="AN125" s="56" cm="1">
        <f t="array" ref="AN125">SUM(_xlfn._xlws.FILTER(AN$9:AN$123,$B$9:$B$123=$B125))</f>
        <v>0</v>
      </c>
      <c r="AO125" s="235" cm="1">
        <f t="array" ref="AO125">SUM(_xlfn._xlws.FILTER(AO$9:AO$123,$B$9:$B$123=$B125))</f>
        <v>0</v>
      </c>
      <c r="AP125" s="56">
        <f t="shared" si="401"/>
        <v>0</v>
      </c>
      <c r="AQ125" s="56" cm="1">
        <f t="array" ref="AQ125">SUM(_xlfn._xlws.FILTER(AQ$9:AQ$123,$B$9:$B$123=$B125))</f>
        <v>0</v>
      </c>
      <c r="AR125" s="161">
        <f t="shared" si="402"/>
        <v>0</v>
      </c>
      <c r="AS125" s="91" cm="1">
        <f t="array" ref="AS125">SUM(_xlfn._xlws.FILTER(AS$9:AS$123,$B$9:$B$123=$B125))</f>
        <v>0</v>
      </c>
      <c r="AT125" s="56" cm="1">
        <f t="array" ref="AT125">SUM(_xlfn._xlws.FILTER(AT$9:AT$123,$B$9:$B$123=$B125))</f>
        <v>0</v>
      </c>
      <c r="AU125" s="235" cm="1">
        <f t="array" ref="AU125">SUM(_xlfn._xlws.FILTER(AU$9:AU$123,$B$9:$B$123=$B125))</f>
        <v>0</v>
      </c>
      <c r="AV125" s="56">
        <f t="shared" si="403"/>
        <v>0</v>
      </c>
      <c r="AW125" s="56" cm="1">
        <f t="array" ref="AW125">SUM(_xlfn._xlws.FILTER(AW$9:AW$123,$B$9:$B$123=$B125))</f>
        <v>0</v>
      </c>
      <c r="AX125" s="161">
        <f t="shared" si="404"/>
        <v>0</v>
      </c>
      <c r="AY125" s="91" cm="1">
        <f t="array" ref="AY125">SUM(_xlfn._xlws.FILTER(AY$9:AY$123,$B$9:$B$123=$B125))</f>
        <v>0</v>
      </c>
      <c r="AZ125" s="56" cm="1">
        <f t="array" ref="AZ125">SUM(_xlfn._xlws.FILTER(AZ$9:AZ$123,$B$9:$B$123=$B125))</f>
        <v>0</v>
      </c>
      <c r="BA125" s="235" cm="1">
        <f t="array" ref="BA125">SUM(_xlfn._xlws.FILTER(BA$9:BA$123,$B$9:$B$123=$B125))</f>
        <v>0</v>
      </c>
      <c r="BB125" s="56">
        <f t="shared" si="405"/>
        <v>0</v>
      </c>
      <c r="BC125" s="56" cm="1">
        <f t="array" ref="BC125">SUM(_xlfn._xlws.FILTER(BC$9:BC$123,$B$9:$B$123=$B125))</f>
        <v>0</v>
      </c>
      <c r="BD125" s="161">
        <f t="shared" si="406"/>
        <v>0</v>
      </c>
      <c r="BE125" s="91" cm="1">
        <f t="array" ref="BE125">SUM(_xlfn._xlws.FILTER(BE$9:BE$123,$B$9:$B$123=$B125))</f>
        <v>0</v>
      </c>
      <c r="BF125" s="56" cm="1">
        <f t="array" ref="BF125">SUM(_xlfn._xlws.FILTER(BF$9:BF$123,$B$9:$B$123=$B125))</f>
        <v>0</v>
      </c>
      <c r="BG125" s="235" cm="1">
        <f t="array" ref="BG125">SUM(_xlfn._xlws.FILTER(BG$9:BG$123,$B$9:$B$123=$B125))</f>
        <v>0</v>
      </c>
      <c r="BH125" s="56">
        <f t="shared" si="407"/>
        <v>0</v>
      </c>
      <c r="BI125" s="56" cm="1">
        <f t="array" ref="BI125">SUM(_xlfn._xlws.FILTER(BI$9:BI$123,$B$9:$B$123=$B125))</f>
        <v>0</v>
      </c>
      <c r="BJ125" s="161" cm="1">
        <f t="array" ref="BJ125">SUM(_xlfn._xlws.FILTER(BJ$9:BJ$123,$B$9:$B$123=$B125))</f>
        <v>0</v>
      </c>
      <c r="BK125" s="91" cm="1">
        <f t="array" ref="BK125">SUM(_xlfn._xlws.FILTER(BK$9:BK$123,$B$9:$B$123=$B125))</f>
        <v>15769</v>
      </c>
      <c r="BL125" s="56" cm="1">
        <f t="array" ref="BL125">SUM(_xlfn._xlws.FILTER(BL$9:BL$123,$B$9:$B$123=$B125))</f>
        <v>0</v>
      </c>
      <c r="BM125" s="235" cm="1">
        <f t="array" ref="BM125">SUM(_xlfn._xlws.FILTER(BM$9:BM$123,$B$9:$B$123=$B125))</f>
        <v>207806734</v>
      </c>
      <c r="BN125" s="56">
        <f t="shared" si="408"/>
        <v>13178.180861183335</v>
      </c>
      <c r="BO125" s="226" cm="1">
        <f t="array" ref="BO125">SUM(_xlfn._xlws.FILTER(BO$9:BO$123,$B$9:$B$123=$B125))</f>
        <v>3213779.6</v>
      </c>
      <c r="BP125" s="161">
        <f t="shared" si="409"/>
        <v>203.80364005326908</v>
      </c>
    </row>
    <row r="126" spans="1:68" ht="19.5" customHeight="1" outlineLevel="1" x14ac:dyDescent="0.3">
      <c r="A126" s="150"/>
      <c r="B126" s="55" t="str">
        <v>CNG</v>
      </c>
      <c r="C126" s="91" cm="1">
        <f t="array" ref="C126">SUM(_xlfn._xlws.FILTER(C$9:C$123,$B$9:$B$123=$B126))</f>
        <v>6</v>
      </c>
      <c r="D126" s="56" cm="1">
        <f t="array" ref="D126">SUM(_xlfn._xlws.FILTER(D$9:D$123,$B$9:$B$123=$B126))</f>
        <v>0</v>
      </c>
      <c r="E126" s="235" cm="1">
        <f t="array" ref="E126">SUM(_xlfn._xlws.FILTER(E$9:E$123,$B$9:$B$123=$B126))</f>
        <v>5022677</v>
      </c>
      <c r="F126" s="56">
        <f t="shared" si="410"/>
        <v>837112.83333333337</v>
      </c>
      <c r="G126" s="56" cm="1">
        <f t="array" ref="G126">SUM(_xlfn._xlws.FILTER(G$9:G$123,$B$9:$B$123=$B126))</f>
        <v>5287.869999999999</v>
      </c>
      <c r="H126" s="161">
        <f t="shared" si="411"/>
        <v>881.3116666666665</v>
      </c>
      <c r="I126" s="91" cm="1">
        <f t="array" ref="I126">SUM(_xlfn._xlws.FILTER(I$9:I$123,$B$9:$B$123=$B126))</f>
        <v>4</v>
      </c>
      <c r="J126" s="56" cm="1">
        <f t="array" ref="J126">SUM(_xlfn._xlws.FILTER(J$9:J$123,$B$9:$B$123=$B126))</f>
        <v>0</v>
      </c>
      <c r="K126" s="235" cm="1">
        <f t="array" ref="K126">SUM(_xlfn._xlws.FILTER(K$9:K$123,$B$9:$B$123=$B126))</f>
        <v>1444091</v>
      </c>
      <c r="L126" s="56" cm="1">
        <f t="array" ref="L126">SUM(_xlfn._xlws.FILTER(L$9:L$123,$B$9:$B$123=$B126))</f>
        <v>952534.5</v>
      </c>
      <c r="M126" s="56" cm="1">
        <f t="array" ref="M126">SUM(_xlfn._xlws.FILTER(M$9:M$123,$B$9:$B$123=$B126))</f>
        <v>3385.09</v>
      </c>
      <c r="N126" s="56" cm="1">
        <f t="array" ref="N126">SUM(_xlfn._xlws.FILTER(N$9:N$123,$B$9:$B$123=$B126))</f>
        <v>2232.835</v>
      </c>
      <c r="O126" s="91" cm="1">
        <f t="array" ref="O126">SUM(_xlfn._xlws.FILTER(O$9:O$123,$B$9:$B$123=$B126))</f>
        <v>0</v>
      </c>
      <c r="P126" s="56" cm="1">
        <f t="array" ref="P126">SUM(_xlfn._xlws.FILTER(P$9:P$123,$B$9:$B$123=$B126))</f>
        <v>0</v>
      </c>
      <c r="Q126" s="235" cm="1">
        <f t="array" ref="Q126">SUM(_xlfn._xlws.FILTER(Q$9:Q$123,$B$9:$B$123=$B126))</f>
        <v>0</v>
      </c>
      <c r="R126" s="56">
        <f t="shared" si="396"/>
        <v>0</v>
      </c>
      <c r="S126" s="56" cm="1">
        <f t="array" ref="S126">SUM(_xlfn._xlws.FILTER(S$9:S$123,$B$9:$B$123=$B126))</f>
        <v>0</v>
      </c>
      <c r="T126" s="161">
        <f t="shared" si="397"/>
        <v>0</v>
      </c>
      <c r="U126" s="91" cm="1">
        <f t="array" ref="U126">SUM(_xlfn._xlws.FILTER(U$9:U$123,$B$9:$B$123=$B126))</f>
        <v>0</v>
      </c>
      <c r="V126" s="56" cm="1">
        <f t="array" ref="V126">SUM(_xlfn._xlws.FILTER(V$9:V$123,$B$9:$B$123=$B126))</f>
        <v>0</v>
      </c>
      <c r="W126" s="235" cm="1">
        <f t="array" ref="W126">SUM(_xlfn._xlws.FILTER(W$9:W$123,$B$9:$B$123=$B126))</f>
        <v>0</v>
      </c>
      <c r="X126" s="56">
        <f t="shared" si="398"/>
        <v>0</v>
      </c>
      <c r="Y126" s="56" cm="1">
        <f t="array" ref="Y126">SUM(_xlfn._xlws.FILTER(Y$9:Y$123,$B$9:$B$123=$B126))</f>
        <v>0</v>
      </c>
      <c r="Z126" s="161" cm="1">
        <f t="array" ref="Z126">SUM(_xlfn._xlws.FILTER(Z$9:Z$123,$B$9:$B$123=$B126))</f>
        <v>0</v>
      </c>
      <c r="AA126" s="91" cm="1">
        <f t="array" ref="AA126">SUM(_xlfn._xlws.FILTER(AA$9:AA$123,$B$9:$B$123=$B126))</f>
        <v>0</v>
      </c>
      <c r="AB126" s="56" cm="1">
        <f t="array" ref="AB126">SUM(_xlfn._xlws.FILTER(AB$9:AB$123,$B$9:$B$123=$B126))</f>
        <v>0</v>
      </c>
      <c r="AC126" s="235" cm="1">
        <f t="array" ref="AC126">SUM(_xlfn._xlws.FILTER(AC$9:AC$123,$B$9:$B$123=$B126))</f>
        <v>0</v>
      </c>
      <c r="AD126" s="56">
        <f t="shared" si="399"/>
        <v>0</v>
      </c>
      <c r="AE126" s="56" cm="1">
        <f t="array" ref="AE126">SUM(_xlfn._xlws.FILTER(AE$9:AE$123,$B$9:$B$123=$B126))</f>
        <v>0</v>
      </c>
      <c r="AF126" s="161" cm="1">
        <f t="array" ref="AF126">SUM(_xlfn._xlws.FILTER(AF$9:AF$123,$B$9:$B$123=$B126))</f>
        <v>0</v>
      </c>
      <c r="AG126" s="91" cm="1">
        <f t="array" ref="AG126">SUM(_xlfn._xlws.FILTER(AG$9:AG$123,$B$9:$B$123=$B126))</f>
        <v>0</v>
      </c>
      <c r="AH126" s="56" cm="1">
        <f t="array" ref="AH126">SUM(_xlfn._xlws.FILTER(AH$9:AH$123,$B$9:$B$123=$B126))</f>
        <v>0</v>
      </c>
      <c r="AI126" s="235" cm="1">
        <f t="array" ref="AI126">SUM(_xlfn._xlws.FILTER(AI$9:AI$123,$B$9:$B$123=$B126))</f>
        <v>0</v>
      </c>
      <c r="AJ126" s="56">
        <f t="shared" si="400"/>
        <v>0</v>
      </c>
      <c r="AK126" s="56" cm="1">
        <f t="array" ref="AK126">SUM(_xlfn._xlws.FILTER(AK$9:AK$123,$B$9:$B$123=$B126))</f>
        <v>0</v>
      </c>
      <c r="AL126" s="161" cm="1">
        <f t="array" ref="AL126">SUM(_xlfn._xlws.FILTER(AL$9:AL$123,$B$9:$B$123=$B126))</f>
        <v>0</v>
      </c>
      <c r="AM126" s="91" cm="1">
        <f t="array" ref="AM126">SUM(_xlfn._xlws.FILTER(AM$9:AM$123,$B$9:$B$123=$B126))</f>
        <v>0</v>
      </c>
      <c r="AN126" s="56" cm="1">
        <f t="array" ref="AN126">SUM(_xlfn._xlws.FILTER(AN$9:AN$123,$B$9:$B$123=$B126))</f>
        <v>0</v>
      </c>
      <c r="AO126" s="235" cm="1">
        <f t="array" ref="AO126">SUM(_xlfn._xlws.FILTER(AO$9:AO$123,$B$9:$B$123=$B126))</f>
        <v>0</v>
      </c>
      <c r="AP126" s="56">
        <f t="shared" si="401"/>
        <v>0</v>
      </c>
      <c r="AQ126" s="56" cm="1">
        <f t="array" ref="AQ126">SUM(_xlfn._xlws.FILTER(AQ$9:AQ$123,$B$9:$B$123=$B126))</f>
        <v>0</v>
      </c>
      <c r="AR126" s="161">
        <f t="shared" si="402"/>
        <v>0</v>
      </c>
      <c r="AS126" s="91" cm="1">
        <f t="array" ref="AS126">SUM(_xlfn._xlws.FILTER(AS$9:AS$123,$B$9:$B$123=$B126))</f>
        <v>0</v>
      </c>
      <c r="AT126" s="56" cm="1">
        <f t="array" ref="AT126">SUM(_xlfn._xlws.FILTER(AT$9:AT$123,$B$9:$B$123=$B126))</f>
        <v>0</v>
      </c>
      <c r="AU126" s="235" cm="1">
        <f t="array" ref="AU126">SUM(_xlfn._xlws.FILTER(AU$9:AU$123,$B$9:$B$123=$B126))</f>
        <v>0</v>
      </c>
      <c r="AV126" s="56">
        <f t="shared" si="403"/>
        <v>0</v>
      </c>
      <c r="AW126" s="56" cm="1">
        <f t="array" ref="AW126">SUM(_xlfn._xlws.FILTER(AW$9:AW$123,$B$9:$B$123=$B126))</f>
        <v>0</v>
      </c>
      <c r="AX126" s="161">
        <f t="shared" si="404"/>
        <v>0</v>
      </c>
      <c r="AY126" s="91" cm="1">
        <f t="array" ref="AY126">SUM(_xlfn._xlws.FILTER(AY$9:AY$123,$B$9:$B$123=$B126))</f>
        <v>0</v>
      </c>
      <c r="AZ126" s="56" cm="1">
        <f t="array" ref="AZ126">SUM(_xlfn._xlws.FILTER(AZ$9:AZ$123,$B$9:$B$123=$B126))</f>
        <v>0</v>
      </c>
      <c r="BA126" s="235" cm="1">
        <f t="array" ref="BA126">SUM(_xlfn._xlws.FILTER(BA$9:BA$123,$B$9:$B$123=$B126))</f>
        <v>0</v>
      </c>
      <c r="BB126" s="56">
        <f t="shared" si="405"/>
        <v>0</v>
      </c>
      <c r="BC126" s="56" cm="1">
        <f t="array" ref="BC126">SUM(_xlfn._xlws.FILTER(BC$9:BC$123,$B$9:$B$123=$B126))</f>
        <v>0</v>
      </c>
      <c r="BD126" s="161">
        <f t="shared" si="406"/>
        <v>0</v>
      </c>
      <c r="BE126" s="91" cm="1">
        <f t="array" ref="BE126">SUM(_xlfn._xlws.FILTER(BE$9:BE$123,$B$9:$B$123=$B126))</f>
        <v>0</v>
      </c>
      <c r="BF126" s="56" cm="1">
        <f t="array" ref="BF126">SUM(_xlfn._xlws.FILTER(BF$9:BF$123,$B$9:$B$123=$B126))</f>
        <v>0</v>
      </c>
      <c r="BG126" s="235" cm="1">
        <f t="array" ref="BG126">SUM(_xlfn._xlws.FILTER(BG$9:BG$123,$B$9:$B$123=$B126))</f>
        <v>0</v>
      </c>
      <c r="BH126" s="56">
        <f t="shared" si="407"/>
        <v>0</v>
      </c>
      <c r="BI126" s="56" cm="1">
        <f t="array" ref="BI126">SUM(_xlfn._xlws.FILTER(BI$9:BI$123,$B$9:$B$123=$B126))</f>
        <v>0</v>
      </c>
      <c r="BJ126" s="161" cm="1">
        <f t="array" ref="BJ126">SUM(_xlfn._xlws.FILTER(BJ$9:BJ$123,$B$9:$B$123=$B126))</f>
        <v>0</v>
      </c>
      <c r="BK126" s="91" cm="1">
        <f t="array" ref="BK126">SUM(_xlfn._xlws.FILTER(BK$9:BK$123,$B$9:$B$123=$B126))</f>
        <v>10</v>
      </c>
      <c r="BL126" s="56" cm="1">
        <f t="array" ref="BL126">SUM(_xlfn._xlws.FILTER(BL$9:BL$123,$B$9:$B$123=$B126))</f>
        <v>0</v>
      </c>
      <c r="BM126" s="235" cm="1">
        <f t="array" ref="BM126">SUM(_xlfn._xlws.FILTER(BM$9:BM$123,$B$9:$B$123=$B126))</f>
        <v>6466768</v>
      </c>
      <c r="BN126" s="56">
        <f t="shared" si="408"/>
        <v>646676.80000000005</v>
      </c>
      <c r="BO126" s="226" cm="1">
        <f t="array" ref="BO126">SUM(_xlfn._xlws.FILTER(BO$9:BO$123,$B$9:$B$123=$B126))</f>
        <v>8672.9599999999991</v>
      </c>
      <c r="BP126" s="161">
        <f t="shared" si="409"/>
        <v>867.29599999999994</v>
      </c>
    </row>
    <row r="127" spans="1:68" ht="19.5" customHeight="1" outlineLevel="1" x14ac:dyDescent="0.3">
      <c r="A127" s="150"/>
      <c r="B127" s="59" t="str">
        <v>ΒΙΟΜΗΧΑΝΙΚΟΣ</v>
      </c>
      <c r="C127" s="91" cm="1">
        <f t="array" ref="C127">SUM(_xlfn._xlws.FILTER(C$9:C$123,$B$9:$B$123=$B127))</f>
        <v>41</v>
      </c>
      <c r="D127" s="56" cm="1">
        <f t="array" ref="D127">SUM(_xlfn._xlws.FILTER(D$9:D$123,$B$9:$B$123=$B127))</f>
        <v>0</v>
      </c>
      <c r="E127" s="235" cm="1">
        <f t="array" ref="E127">SUM(_xlfn._xlws.FILTER(E$9:E$123,$B$9:$B$123=$B127))</f>
        <v>49431595</v>
      </c>
      <c r="F127" s="56">
        <f t="shared" si="410"/>
        <v>1205648.6585365853</v>
      </c>
      <c r="G127" s="56" cm="1">
        <f t="array" ref="G127">SUM(_xlfn._xlws.FILTER(G$9:G$123,$B$9:$B$123=$B127))</f>
        <v>48558.12999999999</v>
      </c>
      <c r="H127" s="161" t="s">
        <v>57</v>
      </c>
      <c r="I127" s="91" cm="1">
        <f t="array" ref="I127">SUM(_xlfn._xlws.FILTER(I$9:I$123,$B$9:$B$123=$B127))</f>
        <v>45</v>
      </c>
      <c r="J127" s="56" cm="1">
        <f t="array" ref="J127">SUM(_xlfn._xlws.FILTER(J$9:J$123,$B$9:$B$123=$B127))</f>
        <v>2</v>
      </c>
      <c r="K127" s="235" cm="1">
        <f t="array" ref="K127">SUM(_xlfn._xlws.FILTER(K$9:K$123,$B$9:$B$123=$B127))</f>
        <v>58751667</v>
      </c>
      <c r="L127" s="56" cm="1">
        <f t="array" ref="L127">SUM(_xlfn._xlws.FILTER(L$9:L$123,$B$9:$B$123=$B127))</f>
        <v>21142296.273809522</v>
      </c>
      <c r="M127" s="56" cm="1">
        <f t="array" ref="M127">SUM(_xlfn._xlws.FILTER(M$9:M$123,$B$9:$B$123=$B127))</f>
        <v>96487.81</v>
      </c>
      <c r="N127" s="56" cm="1">
        <f t="array" ref="N127">SUM(_xlfn._xlws.FILTER(N$9:N$123,$B$9:$B$123=$B127))</f>
        <v>25626.581785714287</v>
      </c>
      <c r="O127" s="91" cm="1">
        <f t="array" ref="O127">SUM(_xlfn._xlws.FILTER(O$9:O$123,$B$9:$B$123=$B127))</f>
        <v>91</v>
      </c>
      <c r="P127" s="56" cm="1">
        <f t="array" ref="P127">SUM(_xlfn._xlws.FILTER(P$9:P$123,$B$9:$B$123=$B127))</f>
        <v>0</v>
      </c>
      <c r="Q127" s="235" cm="1">
        <f t="array" ref="Q127">SUM(_xlfn._xlws.FILTER(Q$9:Q$123,$B$9:$B$123=$B127))</f>
        <v>84033663</v>
      </c>
      <c r="R127" s="56">
        <f t="shared" si="396"/>
        <v>923446.84615384613</v>
      </c>
      <c r="S127" s="56" cm="1">
        <f t="array" ref="S127">SUM(_xlfn._xlws.FILTER(S$9:S$123,$B$9:$B$123=$B127))</f>
        <v>129114.54000000001</v>
      </c>
      <c r="T127" s="161">
        <f t="shared" si="397"/>
        <v>1418.841098901099</v>
      </c>
      <c r="U127" s="91" cm="1">
        <f t="array" ref="U127">SUM(_xlfn._xlws.FILTER(U$9:U$123,$B$9:$B$123=$B127))</f>
        <v>83</v>
      </c>
      <c r="V127" s="56" cm="1">
        <f t="array" ref="V127">SUM(_xlfn._xlws.FILTER(V$9:V$123,$B$9:$B$123=$B127))</f>
        <v>0</v>
      </c>
      <c r="W127" s="235" cm="1">
        <f t="array" ref="W127">SUM(_xlfn._xlws.FILTER(W$9:W$123,$B$9:$B$123=$B127))</f>
        <v>124671951</v>
      </c>
      <c r="X127" s="56">
        <f t="shared" si="398"/>
        <v>1502071.6987951808</v>
      </c>
      <c r="Y127" s="56" cm="1">
        <f t="array" ref="Y127">SUM(_xlfn._xlws.FILTER(Y$9:Y$123,$B$9:$B$123=$B127))</f>
        <v>285648.12000000005</v>
      </c>
      <c r="Z127" s="161" cm="1">
        <f t="array" ref="Z127">SUM(_xlfn._xlws.FILTER(Z$9:Z$123,$B$9:$B$123=$B127))</f>
        <v>26535.039561846537</v>
      </c>
      <c r="AA127" s="91" cm="1">
        <f t="array" ref="AA127">SUM(_xlfn._xlws.FILTER(AA$9:AA$123,$B$9:$B$123=$B127))</f>
        <v>44</v>
      </c>
      <c r="AB127" s="56" cm="1">
        <f t="array" ref="AB127">SUM(_xlfn._xlws.FILTER(AB$9:AB$123,$B$9:$B$123=$B127))</f>
        <v>0</v>
      </c>
      <c r="AC127" s="235" cm="1">
        <f t="array" ref="AC127">SUM(_xlfn._xlws.FILTER(AC$9:AC$123,$B$9:$B$123=$B127))</f>
        <v>64416091</v>
      </c>
      <c r="AD127" s="56">
        <f t="shared" si="399"/>
        <v>1464002.0681818181</v>
      </c>
      <c r="AE127" s="56" cm="1">
        <f t="array" ref="AE127">SUM(_xlfn._xlws.FILTER(AE$9:AE$123,$B$9:$B$123=$B127))</f>
        <v>171457.78999999998</v>
      </c>
      <c r="AF127" s="161" cm="1">
        <f t="array" ref="AF127">SUM(_xlfn._xlws.FILTER(AF$9:AF$123,$B$9:$B$123=$B127))</f>
        <v>17995.362714743591</v>
      </c>
      <c r="AG127" s="91" cm="1">
        <f t="array" ref="AG127">SUM(_xlfn._xlws.FILTER(AG$9:AG$123,$B$9:$B$123=$B127))</f>
        <v>28</v>
      </c>
      <c r="AH127" s="56" cm="1">
        <f t="array" ref="AH127">SUM(_xlfn._xlws.FILTER(AH$9:AH$123,$B$9:$B$123=$B127))</f>
        <v>0</v>
      </c>
      <c r="AI127" s="235" cm="1">
        <f t="array" ref="AI127">SUM(_xlfn._xlws.FILTER(AI$9:AI$123,$B$9:$B$123=$B127))</f>
        <v>54713338</v>
      </c>
      <c r="AJ127" s="56">
        <f t="shared" si="400"/>
        <v>1954047.7857142857</v>
      </c>
      <c r="AK127" s="56" cm="1">
        <f t="array" ref="AK127">SUM(_xlfn._xlws.FILTER(AK$9:AK$123,$B$9:$B$123=$B127))</f>
        <v>127362.81999999999</v>
      </c>
      <c r="AL127" s="161" cm="1">
        <f t="array" ref="AL127">SUM(_xlfn._xlws.FILTER(AL$9:AL$123,$B$9:$B$123=$B127))</f>
        <v>27131.423988095237</v>
      </c>
      <c r="AM127" s="91" cm="1">
        <f t="array" ref="AM127">SUM(_xlfn._xlws.FILTER(AM$9:AM$123,$B$9:$B$123=$B127))</f>
        <v>0</v>
      </c>
      <c r="AN127" s="56" cm="1">
        <f t="array" ref="AN127">SUM(_xlfn._xlws.FILTER(AN$9:AN$123,$B$9:$B$123=$B127))</f>
        <v>0</v>
      </c>
      <c r="AO127" s="235" cm="1">
        <f t="array" ref="AO127">SUM(_xlfn._xlws.FILTER(AO$9:AO$123,$B$9:$B$123=$B127))</f>
        <v>0</v>
      </c>
      <c r="AP127" s="56">
        <f t="shared" si="401"/>
        <v>0</v>
      </c>
      <c r="AQ127" s="56" cm="1">
        <f t="array" ref="AQ127">SUM(_xlfn._xlws.FILTER(AQ$9:AQ$123,$B$9:$B$123=$B127))</f>
        <v>0</v>
      </c>
      <c r="AR127" s="161">
        <f t="shared" si="402"/>
        <v>0</v>
      </c>
      <c r="AS127" s="91" cm="1">
        <f t="array" ref="AS127">SUM(_xlfn._xlws.FILTER(AS$9:AS$123,$B$9:$B$123=$B127))</f>
        <v>0</v>
      </c>
      <c r="AT127" s="56" cm="1">
        <f t="array" ref="AT127">SUM(_xlfn._xlws.FILTER(AT$9:AT$123,$B$9:$B$123=$B127))</f>
        <v>0</v>
      </c>
      <c r="AU127" s="235" cm="1">
        <f t="array" ref="AU127">SUM(_xlfn._xlws.FILTER(AU$9:AU$123,$B$9:$B$123=$B127))</f>
        <v>0</v>
      </c>
      <c r="AV127" s="56">
        <f t="shared" si="403"/>
        <v>0</v>
      </c>
      <c r="AW127" s="56" cm="1">
        <f t="array" ref="AW127">SUM(_xlfn._xlws.FILTER(AW$9:AW$123,$B$9:$B$123=$B127))</f>
        <v>0</v>
      </c>
      <c r="AX127" s="161">
        <f t="shared" si="404"/>
        <v>0</v>
      </c>
      <c r="AY127" s="91" cm="1">
        <f t="array" ref="AY127">SUM(_xlfn._xlws.FILTER(AY$9:AY$123,$B$9:$B$123=$B127))</f>
        <v>0</v>
      </c>
      <c r="AZ127" s="56" cm="1">
        <f t="array" ref="AZ127">SUM(_xlfn._xlws.FILTER(AZ$9:AZ$123,$B$9:$B$123=$B127))</f>
        <v>0</v>
      </c>
      <c r="BA127" s="235" cm="1">
        <f t="array" ref="BA127">SUM(_xlfn._xlws.FILTER(BA$9:BA$123,$B$9:$B$123=$B127))</f>
        <v>0</v>
      </c>
      <c r="BB127" s="56">
        <f t="shared" si="405"/>
        <v>0</v>
      </c>
      <c r="BC127" s="56" cm="1">
        <f t="array" ref="BC127">SUM(_xlfn._xlws.FILTER(BC$9:BC$123,$B$9:$B$123=$B127))</f>
        <v>0</v>
      </c>
      <c r="BD127" s="161">
        <f t="shared" si="406"/>
        <v>0</v>
      </c>
      <c r="BE127" s="91" cm="1">
        <f t="array" ref="BE127">SUM(_xlfn._xlws.FILTER(BE$9:BE$123,$B$9:$B$123=$B127))</f>
        <v>1</v>
      </c>
      <c r="BF127" s="56" cm="1">
        <f t="array" ref="BF127">SUM(_xlfn._xlws.FILTER(BF$9:BF$123,$B$9:$B$123=$B127))</f>
        <v>0</v>
      </c>
      <c r="BG127" s="235" cm="1">
        <f t="array" ref="BG127">SUM(_xlfn._xlws.FILTER(BG$9:BG$123,$B$9:$B$123=$B127))</f>
        <v>4168846</v>
      </c>
      <c r="BH127" s="56">
        <f t="shared" si="407"/>
        <v>4168846</v>
      </c>
      <c r="BI127" s="56" cm="1">
        <f t="array" ref="BI127">SUM(_xlfn._xlws.FILTER(BI$9:BI$123,$B$9:$B$123=$B127))</f>
        <v>9762.6</v>
      </c>
      <c r="BJ127" s="161" cm="1">
        <f t="array" ref="BJ127">SUM(_xlfn._xlws.FILTER(BJ$9:BJ$123,$B$9:$B$123=$B127))</f>
        <v>9762.6</v>
      </c>
      <c r="BK127" s="91" cm="1">
        <f t="array" ref="BK127">SUM(_xlfn._xlws.FILTER(BK$9:BK$123,$B$9:$B$123=$B127))</f>
        <v>329</v>
      </c>
      <c r="BL127" s="56" cm="1">
        <f t="array" ref="BL127">SUM(_xlfn._xlws.FILTER(BL$9:BL$123,$B$9:$B$123=$B127))</f>
        <v>2</v>
      </c>
      <c r="BM127" s="235" cm="1">
        <f t="array" ref="BM127">SUM(_xlfn._xlws.FILTER(BM$9:BM$123,$B$9:$B$123=$B127))</f>
        <v>438421632</v>
      </c>
      <c r="BN127" s="56">
        <f t="shared" si="408"/>
        <v>1324536.6525679759</v>
      </c>
      <c r="BO127" s="226" cm="1">
        <f t="array" ref="BO127">SUM(_xlfn._xlws.FILTER(BO$9:BO$123,$B$9:$B$123=$B127))</f>
        <v>862025.43</v>
      </c>
      <c r="BP127" s="161">
        <f t="shared" si="409"/>
        <v>2604.3064350453174</v>
      </c>
    </row>
    <row r="128" spans="1:68" ht="19.5" customHeight="1" outlineLevel="1" x14ac:dyDescent="0.3">
      <c r="A128" s="151"/>
      <c r="B128" s="146" t="str">
        <v>ΚΛΙΜΑΤΙΣΜΟΣ / ΣΥΜΠΑΡΑΓΩΓΗ</v>
      </c>
      <c r="C128" s="91" cm="1">
        <f t="array" ref="C128">SUM(_xlfn._xlws.FILTER(C$9:C$123,$B$9:$B$123=$B128))</f>
        <v>0</v>
      </c>
      <c r="D128" s="56" cm="1">
        <f t="array" ref="D128">SUM(_xlfn._xlws.FILTER(D$9:D$123,$B$9:$B$123=$B128))</f>
        <v>0</v>
      </c>
      <c r="E128" s="235" cm="1">
        <f t="array" ref="E128">SUM(_xlfn._xlws.FILTER(E$9:E$123,$B$9:$B$123=$B128))</f>
        <v>0</v>
      </c>
      <c r="F128" s="56">
        <f t="shared" si="410"/>
        <v>0</v>
      </c>
      <c r="G128" s="56" cm="1">
        <f t="array" ref="G128">SUM(_xlfn._xlws.FILTER(G$9:G$123,$B$9:$B$123=$B128))</f>
        <v>0</v>
      </c>
      <c r="H128" s="161">
        <f t="shared" ref="H128" si="412">IFERROR(G128/(C128+D128),0)</f>
        <v>0</v>
      </c>
      <c r="I128" s="91" cm="1">
        <f t="array" ref="I128">SUM(_xlfn._xlws.FILTER(I$9:I$123,$B$9:$B$123=$B128))</f>
        <v>0</v>
      </c>
      <c r="J128" s="56" cm="1">
        <f t="array" ref="J128">SUM(_xlfn._xlws.FILTER(J$9:J$123,$B$9:$B$123=$B128))</f>
        <v>0</v>
      </c>
      <c r="K128" s="235" cm="1">
        <f t="array" ref="K128">SUM(_xlfn._xlws.FILTER(K$9:K$123,$B$9:$B$123=$B128))</f>
        <v>0</v>
      </c>
      <c r="L128" s="56" cm="1">
        <f t="array" ref="L128">SUM(_xlfn._xlws.FILTER(L$9:L$123,$B$9:$B$123=$B128))</f>
        <v>0</v>
      </c>
      <c r="M128" s="56" cm="1">
        <f t="array" ref="M128">SUM(_xlfn._xlws.FILTER(M$9:M$123,$B$9:$B$123=$B128))</f>
        <v>0</v>
      </c>
      <c r="N128" s="56" cm="1">
        <f t="array" ref="N128">SUM(_xlfn._xlws.FILTER(N$9:N$123,$B$9:$B$123=$B128))</f>
        <v>0</v>
      </c>
      <c r="O128" s="91" cm="1">
        <f t="array" ref="O128">SUM(_xlfn._xlws.FILTER(O$9:O$123,$B$9:$B$123=$B128))</f>
        <v>59</v>
      </c>
      <c r="P128" s="56" cm="1">
        <f t="array" ref="P128">SUM(_xlfn._xlws.FILTER(P$9:P$123,$B$9:$B$123=$B128))</f>
        <v>0</v>
      </c>
      <c r="Q128" s="235" cm="1">
        <f t="array" ref="Q128">SUM(_xlfn._xlws.FILTER(Q$9:Q$123,$B$9:$B$123=$B128))</f>
        <v>2398182</v>
      </c>
      <c r="R128" s="56">
        <f t="shared" si="396"/>
        <v>40647.152542372882</v>
      </c>
      <c r="S128" s="56" cm="1">
        <f t="array" ref="S128">SUM(_xlfn._xlws.FILTER(S$9:S$123,$B$9:$B$123=$B128))</f>
        <v>11299.43</v>
      </c>
      <c r="T128" s="161">
        <f t="shared" si="397"/>
        <v>191.51576271186443</v>
      </c>
      <c r="U128" s="91" cm="1">
        <f t="array" ref="U128">SUM(_xlfn._xlws.FILTER(U$9:U$123,$B$9:$B$123=$B128))</f>
        <v>0</v>
      </c>
      <c r="V128" s="56" cm="1">
        <f t="array" ref="V128">SUM(_xlfn._xlws.FILTER(V$9:V$123,$B$9:$B$123=$B128))</f>
        <v>0</v>
      </c>
      <c r="W128" s="235" cm="1">
        <f t="array" ref="W128">SUM(_xlfn._xlws.FILTER(W$9:W$123,$B$9:$B$123=$B128))</f>
        <v>0</v>
      </c>
      <c r="X128" s="56">
        <f t="shared" si="398"/>
        <v>0</v>
      </c>
      <c r="Y128" s="56" cm="1">
        <f t="array" ref="Y128">SUM(_xlfn._xlws.FILTER(Y$9:Y$123,$B$9:$B$123=$B128))</f>
        <v>0</v>
      </c>
      <c r="Z128" s="161" cm="1">
        <f t="array" ref="Z128">SUM(_xlfn._xlws.FILTER(Z$9:Z$123,$B$9:$B$123=$B128))</f>
        <v>0</v>
      </c>
      <c r="AA128" s="91" cm="1">
        <f t="array" ref="AA128">SUM(_xlfn._xlws.FILTER(AA$9:AA$123,$B$9:$B$123=$B128))</f>
        <v>0</v>
      </c>
      <c r="AB128" s="56" cm="1">
        <f t="array" ref="AB128">SUM(_xlfn._xlws.FILTER(AB$9:AB$123,$B$9:$B$123=$B128))</f>
        <v>0</v>
      </c>
      <c r="AC128" s="235" cm="1">
        <f t="array" ref="AC128">SUM(_xlfn._xlws.FILTER(AC$9:AC$123,$B$9:$B$123=$B128))</f>
        <v>0</v>
      </c>
      <c r="AD128" s="56">
        <f t="shared" si="399"/>
        <v>0</v>
      </c>
      <c r="AE128" s="56" cm="1">
        <f t="array" ref="AE128">SUM(_xlfn._xlws.FILTER(AE$9:AE$123,$B$9:$B$123=$B128))</f>
        <v>0</v>
      </c>
      <c r="AF128" s="161" cm="1">
        <f t="array" ref="AF128">SUM(_xlfn._xlws.FILTER(AF$9:AF$123,$B$9:$B$123=$B128))</f>
        <v>0</v>
      </c>
      <c r="AG128" s="91" cm="1">
        <f t="array" ref="AG128">SUM(_xlfn._xlws.FILTER(AG$9:AG$123,$B$9:$B$123=$B128))</f>
        <v>0</v>
      </c>
      <c r="AH128" s="56" cm="1">
        <f t="array" ref="AH128">SUM(_xlfn._xlws.FILTER(AH$9:AH$123,$B$9:$B$123=$B128))</f>
        <v>0</v>
      </c>
      <c r="AI128" s="235" cm="1">
        <f t="array" ref="AI128">SUM(_xlfn._xlws.FILTER(AI$9:AI$123,$B$9:$B$123=$B128))</f>
        <v>0</v>
      </c>
      <c r="AJ128" s="56">
        <f t="shared" si="400"/>
        <v>0</v>
      </c>
      <c r="AK128" s="56" cm="1">
        <f t="array" ref="AK128">SUM(_xlfn._xlws.FILTER(AK$9:AK$123,$B$9:$B$123=$B128))</f>
        <v>0</v>
      </c>
      <c r="AL128" s="161" cm="1">
        <f t="array" ref="AL128">SUM(_xlfn._xlws.FILTER(AL$9:AL$123,$B$9:$B$123=$B128))</f>
        <v>0</v>
      </c>
      <c r="AM128" s="91" cm="1">
        <f t="array" ref="AM128">SUM(_xlfn._xlws.FILTER(AM$9:AM$123,$B$9:$B$123=$B128))</f>
        <v>0</v>
      </c>
      <c r="AN128" s="56" cm="1">
        <f t="array" ref="AN128">SUM(_xlfn._xlws.FILTER(AN$9:AN$123,$B$9:$B$123=$B128))</f>
        <v>0</v>
      </c>
      <c r="AO128" s="235" cm="1">
        <f t="array" ref="AO128">SUM(_xlfn._xlws.FILTER(AO$9:AO$123,$B$9:$B$123=$B128))</f>
        <v>0</v>
      </c>
      <c r="AP128" s="56">
        <f t="shared" si="401"/>
        <v>0</v>
      </c>
      <c r="AQ128" s="56" cm="1">
        <f t="array" ref="AQ128">SUM(_xlfn._xlws.FILTER(AQ$9:AQ$123,$B$9:$B$123=$B128))</f>
        <v>0</v>
      </c>
      <c r="AR128" s="161">
        <f t="shared" si="402"/>
        <v>0</v>
      </c>
      <c r="AS128" s="91" cm="1">
        <f t="array" ref="AS128">SUM(_xlfn._xlws.FILTER(AS$9:AS$123,$B$9:$B$123=$B128))</f>
        <v>0</v>
      </c>
      <c r="AT128" s="56" cm="1">
        <f t="array" ref="AT128">SUM(_xlfn._xlws.FILTER(AT$9:AT$123,$B$9:$B$123=$B128))</f>
        <v>0</v>
      </c>
      <c r="AU128" s="235" cm="1">
        <f t="array" ref="AU128">SUM(_xlfn._xlws.FILTER(AU$9:AU$123,$B$9:$B$123=$B128))</f>
        <v>0</v>
      </c>
      <c r="AV128" s="56">
        <f t="shared" si="403"/>
        <v>0</v>
      </c>
      <c r="AW128" s="56" cm="1">
        <f t="array" ref="AW128">SUM(_xlfn._xlws.FILTER(AW$9:AW$123,$B$9:$B$123=$B128))</f>
        <v>0</v>
      </c>
      <c r="AX128" s="161">
        <f t="shared" si="404"/>
        <v>0</v>
      </c>
      <c r="AY128" s="91" cm="1">
        <f t="array" ref="AY128">SUM(_xlfn._xlws.FILTER(AY$9:AY$123,$B$9:$B$123=$B128))</f>
        <v>0</v>
      </c>
      <c r="AZ128" s="56" cm="1">
        <f t="array" ref="AZ128">SUM(_xlfn._xlws.FILTER(AZ$9:AZ$123,$B$9:$B$123=$B128))</f>
        <v>0</v>
      </c>
      <c r="BA128" s="235" cm="1">
        <f t="array" ref="BA128">SUM(_xlfn._xlws.FILTER(BA$9:BA$123,$B$9:$B$123=$B128))</f>
        <v>0</v>
      </c>
      <c r="BB128" s="56">
        <f t="shared" si="405"/>
        <v>0</v>
      </c>
      <c r="BC128" s="56" cm="1">
        <f t="array" ref="BC128">SUM(_xlfn._xlws.FILTER(BC$9:BC$123,$B$9:$B$123=$B128))</f>
        <v>0</v>
      </c>
      <c r="BD128" s="161">
        <f t="shared" si="406"/>
        <v>0</v>
      </c>
      <c r="BE128" s="91" cm="1">
        <f t="array" ref="BE128">SUM(_xlfn._xlws.FILTER(BE$9:BE$123,$B$9:$B$123=$B128))</f>
        <v>0</v>
      </c>
      <c r="BF128" s="56" cm="1">
        <f t="array" ref="BF128">SUM(_xlfn._xlws.FILTER(BF$9:BF$123,$B$9:$B$123=$B128))</f>
        <v>0</v>
      </c>
      <c r="BG128" s="235" cm="1">
        <f t="array" ref="BG128">SUM(_xlfn._xlws.FILTER(BG$9:BG$123,$B$9:$B$123=$B128))</f>
        <v>0</v>
      </c>
      <c r="BH128" s="56">
        <f t="shared" si="407"/>
        <v>0</v>
      </c>
      <c r="BI128" s="56" cm="1">
        <f t="array" ref="BI128">SUM(_xlfn._xlws.FILTER(BI$9:BI$123,$B$9:$B$123=$B128))</f>
        <v>0</v>
      </c>
      <c r="BJ128" s="161" cm="1">
        <f t="array" ref="BJ128">SUM(_xlfn._xlws.FILTER(BJ$9:BJ$123,$B$9:$B$123=$B128))</f>
        <v>0</v>
      </c>
      <c r="BK128" s="91" cm="1">
        <f t="array" ref="BK128">SUM(_xlfn._xlws.FILTER(BK$9:BK$123,$B$9:$B$123=$B128))</f>
        <v>59</v>
      </c>
      <c r="BL128" s="56" cm="1">
        <f t="array" ref="BL128">SUM(_xlfn._xlws.FILTER(BL$9:BL$123,$B$9:$B$123=$B128))</f>
        <v>0</v>
      </c>
      <c r="BM128" s="235" cm="1">
        <f t="array" ref="BM128">SUM(_xlfn._xlws.FILTER(BM$9:BM$123,$B$9:$B$123=$B128))</f>
        <v>2398182</v>
      </c>
      <c r="BN128" s="56">
        <f t="shared" si="408"/>
        <v>40647.152542372882</v>
      </c>
      <c r="BO128" s="226" cm="1">
        <f t="array" ref="BO128">SUM(_xlfn._xlws.FILTER(BO$9:BO$123,$B$9:$B$123=$B128))</f>
        <v>11299.43</v>
      </c>
      <c r="BP128" s="161">
        <f t="shared" si="409"/>
        <v>191.51576271186443</v>
      </c>
    </row>
    <row r="129" spans="1:68" ht="18.600000000000001" outlineLevel="1" thickBot="1" x14ac:dyDescent="0.35">
      <c r="A129" s="152"/>
      <c r="B129" s="60" t="s">
        <v>53</v>
      </c>
      <c r="C129" s="66">
        <f>SUM(C124:C128)</f>
        <v>281952</v>
      </c>
      <c r="D129" s="61">
        <f>SUM(D124:D127)</f>
        <v>0</v>
      </c>
      <c r="E129" s="236">
        <f>SUM(E124:E127)</f>
        <v>399153690</v>
      </c>
      <c r="F129" s="230">
        <f>IFERROR(E129/(C129+D129),0)</f>
        <v>1415.6795837589377</v>
      </c>
      <c r="G129" s="64">
        <f>SUM(G124:G128)</f>
        <v>4935498.82</v>
      </c>
      <c r="H129" s="64">
        <f>IFERROR(G129/(C129+D129),0)</f>
        <v>17.504748396890253</v>
      </c>
      <c r="I129" s="66">
        <f>SUM(I124:I128)</f>
        <v>121200</v>
      </c>
      <c r="J129" s="61">
        <v>1</v>
      </c>
      <c r="K129" s="236">
        <f>SUM(K124:K127)</f>
        <v>243111412</v>
      </c>
      <c r="L129" s="159">
        <f>IFERROR(K129/(I129+J129),0)</f>
        <v>2005.8531860298183</v>
      </c>
      <c r="M129" s="64">
        <f>SUM(M124:M127)</f>
        <v>3204083.0899999994</v>
      </c>
      <c r="N129" s="65">
        <f>IFERROR(M129/(I129+J129),0)</f>
        <v>26.436111005684765</v>
      </c>
      <c r="O129" s="66">
        <f>SUM(O124:O128)</f>
        <v>196845</v>
      </c>
      <c r="P129" s="61">
        <f>SUM(P124:P128)</f>
        <v>0</v>
      </c>
      <c r="Q129" s="236">
        <f>SUM(Q124:Q128)</f>
        <v>568180807</v>
      </c>
      <c r="R129" s="62">
        <f>Q129/(O129+P129)</f>
        <v>2886.4375879499098</v>
      </c>
      <c r="S129" s="224">
        <f>SUM(S124:S128)</f>
        <v>8380809.1499999994</v>
      </c>
      <c r="T129" s="65">
        <f t="shared" ref="T129" si="413">S129/(O129+P129)</f>
        <v>42.575677055551317</v>
      </c>
      <c r="U129" s="66">
        <f>SUM(U124:U127)</f>
        <v>1273</v>
      </c>
      <c r="V129" s="61">
        <f>SUM(V124:V127)</f>
        <v>0</v>
      </c>
      <c r="W129" s="236">
        <f>SUM(W124:W127)</f>
        <v>128923136</v>
      </c>
      <c r="X129" s="159">
        <f>IFERROR(W129/(U129+V129),0)</f>
        <v>101275.04791830321</v>
      </c>
      <c r="Y129" s="64">
        <f>SUM(Y124:Y127)</f>
        <v>362545.54000000004</v>
      </c>
      <c r="Z129" s="65">
        <f>IFERROR(Y129/(U129+V129),0)</f>
        <v>284.79618224666143</v>
      </c>
      <c r="AA129" s="66">
        <f>SUM(AA124:AA127)</f>
        <v>2576</v>
      </c>
      <c r="AB129" s="61">
        <f>SUM(AB124:AB127)</f>
        <v>0</v>
      </c>
      <c r="AC129" s="236">
        <f>SUM(AC124:AC127)</f>
        <v>68933844</v>
      </c>
      <c r="AD129" s="159">
        <f>IFERROR(AC129/(AA129+AB129),0)</f>
        <v>26760.032608695652</v>
      </c>
      <c r="AE129" s="64">
        <f>SUM(AE124:AE127)</f>
        <v>265655.87</v>
      </c>
      <c r="AF129" s="65">
        <f>IFERROR(AE129/(AA129+AB129),0)</f>
        <v>103.12727872670807</v>
      </c>
      <c r="AG129" s="66">
        <f>SUM(AG124:AG127)</f>
        <v>1205</v>
      </c>
      <c r="AH129" s="61">
        <f>SUM(AH124:AH127)</f>
        <v>0</v>
      </c>
      <c r="AI129" s="236">
        <f>SUM(AI124:AI127)</f>
        <v>61171708</v>
      </c>
      <c r="AJ129" s="159">
        <f>IFERROR(AI129/(AG129+AH129),0)</f>
        <v>50764.902904564318</v>
      </c>
      <c r="AK129" s="64">
        <f>SUM(AK124:AK127)</f>
        <v>229866.94</v>
      </c>
      <c r="AL129" s="65">
        <f>IFERROR(AK129/(AG129+AH129),0)</f>
        <v>190.76094605809129</v>
      </c>
      <c r="AM129" s="66">
        <f>SUM(AM124:AM127)</f>
        <v>0</v>
      </c>
      <c r="AN129" s="61">
        <f>SUM(AN124:AN127)</f>
        <v>0</v>
      </c>
      <c r="AO129" s="236">
        <f>SUM(AO124:AO127)</f>
        <v>0</v>
      </c>
      <c r="AP129" s="159">
        <f>IFERROR(AO129/(AM129+AN129),0)</f>
        <v>0</v>
      </c>
      <c r="AQ129" s="64">
        <f>SUM(AQ124:AQ127)</f>
        <v>0</v>
      </c>
      <c r="AR129" s="65">
        <f>IFERROR(AQ129/(AM129+AN129),0)</f>
        <v>0</v>
      </c>
      <c r="AS129" s="66">
        <f>SUM(AS124:AS127)</f>
        <v>0</v>
      </c>
      <c r="AT129" s="61">
        <f>SUM(AT124:AT127)</f>
        <v>0</v>
      </c>
      <c r="AU129" s="236">
        <f>SUM(AU124:AU127)</f>
        <v>0</v>
      </c>
      <c r="AV129" s="159">
        <f>IFERROR(AU129/(AS129+AT129),0)</f>
        <v>0</v>
      </c>
      <c r="AW129" s="64">
        <f>SUM(AW124:AW127)</f>
        <v>0</v>
      </c>
      <c r="AX129" s="65">
        <f>IFERROR(AW129/(AS129+AT129),0)</f>
        <v>0</v>
      </c>
      <c r="AY129" s="66">
        <f>SUM(AY124:AY127)</f>
        <v>0</v>
      </c>
      <c r="AZ129" s="61">
        <f>SUM(AZ124:AZ127)</f>
        <v>0</v>
      </c>
      <c r="BA129" s="236">
        <f>SUM(BA124:BA127)</f>
        <v>0</v>
      </c>
      <c r="BB129" s="159">
        <f>IFERROR(BA129/(AY129+AZ129),0)</f>
        <v>0</v>
      </c>
      <c r="BC129" s="64">
        <f>SUM(BC124:BC127)</f>
        <v>0</v>
      </c>
      <c r="BD129" s="65">
        <f>IFERROR(BC129/(AY129+AZ129),0)</f>
        <v>0</v>
      </c>
      <c r="BE129" s="66">
        <f>SUM(BE124:BE127)</f>
        <v>1</v>
      </c>
      <c r="BF129" s="61">
        <f>SUM(BF124:BF127)</f>
        <v>0</v>
      </c>
      <c r="BG129" s="236">
        <f>SUM(BG124:BG127)</f>
        <v>4168846</v>
      </c>
      <c r="BH129" s="159">
        <f>IFERROR(BG129/(BE129+BF129),0)</f>
        <v>4168846</v>
      </c>
      <c r="BI129" s="64">
        <f>SUM(BI124:BI127)</f>
        <v>9762.6</v>
      </c>
      <c r="BJ129" s="65">
        <f>IFERROR(BI129/(BE129+BF129),0)</f>
        <v>9762.6</v>
      </c>
      <c r="BK129" s="66">
        <f>SUM(BK124:BK127)</f>
        <v>602210</v>
      </c>
      <c r="BL129" s="61">
        <f>SUM(BL124:BL127)</f>
        <v>2</v>
      </c>
      <c r="BM129" s="236">
        <f>SUM(BM124:BM127)</f>
        <v>1463963247</v>
      </c>
      <c r="BN129" s="159">
        <f>IFERROR(BM129/(BK129+BL129),0)</f>
        <v>2430.9765448048197</v>
      </c>
      <c r="BO129" s="64">
        <f>SUM(BO124:BO127)</f>
        <v>17280810.530000001</v>
      </c>
      <c r="BP129" s="65">
        <f>IFERROR(BO129/(BK129+BL129),0)</f>
        <v>28.695559919098258</v>
      </c>
    </row>
    <row r="132" spans="1:68" x14ac:dyDescent="0.3">
      <c r="B132" s="72" t="s">
        <v>54</v>
      </c>
    </row>
    <row r="133" spans="1:68" s="6" customFormat="1" x14ac:dyDescent="0.3">
      <c r="C133" s="17"/>
      <c r="E133" s="198"/>
      <c r="F133" s="198"/>
      <c r="G133" s="186"/>
      <c r="H133" s="186"/>
      <c r="K133" s="198"/>
      <c r="L133" s="198"/>
      <c r="M133" s="186"/>
      <c r="N133" s="186"/>
      <c r="O133" s="5"/>
      <c r="P133" s="5"/>
      <c r="Q133" s="198"/>
      <c r="R133" s="198"/>
      <c r="S133" s="186"/>
      <c r="T133" s="186"/>
      <c r="U133" s="5"/>
      <c r="V133" s="5"/>
      <c r="W133" s="198"/>
      <c r="X133" s="198"/>
      <c r="Y133" s="186"/>
      <c r="Z133" s="186"/>
      <c r="AA133" s="5"/>
      <c r="AB133" s="5"/>
      <c r="AC133" s="198"/>
      <c r="AD133" s="198"/>
      <c r="AE133" s="186"/>
      <c r="AF133" s="186"/>
      <c r="AG133" s="5"/>
      <c r="AH133" s="5"/>
      <c r="AI133" s="198"/>
      <c r="AJ133" s="198"/>
      <c r="AK133" s="186"/>
      <c r="AL133" s="186"/>
      <c r="AM133" s="5"/>
      <c r="AN133" s="5"/>
      <c r="AO133" s="198"/>
      <c r="AP133" s="198"/>
      <c r="AQ133" s="186"/>
      <c r="AR133" s="186"/>
      <c r="AS133" s="5"/>
      <c r="AT133" s="5"/>
      <c r="AU133" s="198"/>
      <c r="AV133" s="198"/>
      <c r="AW133" s="186"/>
      <c r="AX133" s="186"/>
      <c r="AY133" s="5"/>
      <c r="AZ133" s="5"/>
      <c r="BA133" s="198"/>
      <c r="BB133" s="198"/>
      <c r="BC133" s="186"/>
      <c r="BD133" s="186"/>
      <c r="BE133" s="5"/>
      <c r="BF133" s="5"/>
      <c r="BG133" s="198"/>
      <c r="BH133" s="198"/>
      <c r="BI133" s="186"/>
      <c r="BJ133" s="186"/>
      <c r="BK133" s="5"/>
      <c r="BL133" s="5"/>
      <c r="BM133" s="198"/>
      <c r="BN133" s="198"/>
      <c r="BO133" s="186"/>
      <c r="BP133" s="186"/>
    </row>
    <row r="136" spans="1:68" x14ac:dyDescent="0.3">
      <c r="D136" s="17"/>
    </row>
  </sheetData>
  <mergeCells count="49">
    <mergeCell ref="O4:T4"/>
    <mergeCell ref="A2:K2"/>
    <mergeCell ref="A3:B3"/>
    <mergeCell ref="A4:B4"/>
    <mergeCell ref="C4:H4"/>
    <mergeCell ref="I4:N4"/>
    <mergeCell ref="BE4:BJ4"/>
    <mergeCell ref="BK4:BP4"/>
    <mergeCell ref="A5:A8"/>
    <mergeCell ref="B5:B8"/>
    <mergeCell ref="C5:D5"/>
    <mergeCell ref="I5:J5"/>
    <mergeCell ref="O5:P5"/>
    <mergeCell ref="U5:V5"/>
    <mergeCell ref="AA5:AB5"/>
    <mergeCell ref="AG5:AH5"/>
    <mergeCell ref="U4:Z4"/>
    <mergeCell ref="AA4:AF4"/>
    <mergeCell ref="AG4:AL4"/>
    <mergeCell ref="AM4:AR4"/>
    <mergeCell ref="AS4:AX4"/>
    <mergeCell ref="AY4:BD4"/>
    <mergeCell ref="C6:D6"/>
    <mergeCell ref="I6:J6"/>
    <mergeCell ref="O6:P6"/>
    <mergeCell ref="U6:V6"/>
    <mergeCell ref="AA6:AB6"/>
    <mergeCell ref="BE6:BF6"/>
    <mergeCell ref="BK6:BL6"/>
    <mergeCell ref="AM5:AN5"/>
    <mergeCell ref="AS5:AT5"/>
    <mergeCell ref="AY5:AZ5"/>
    <mergeCell ref="BE5:BF5"/>
    <mergeCell ref="BK5:BL5"/>
    <mergeCell ref="AG6:AH6"/>
    <mergeCell ref="AM6:AN6"/>
    <mergeCell ref="AS6:AT6"/>
    <mergeCell ref="AY6:AZ6"/>
    <mergeCell ref="AM7:AN7"/>
    <mergeCell ref="AS7:AT7"/>
    <mergeCell ref="AY7:AZ7"/>
    <mergeCell ref="BE7:BF7"/>
    <mergeCell ref="BK7:BL7"/>
    <mergeCell ref="C7:D7"/>
    <mergeCell ref="I7:J7"/>
    <mergeCell ref="O7:P7"/>
    <mergeCell ref="U7:V7"/>
    <mergeCell ref="AA7:AB7"/>
    <mergeCell ref="AG7:AH7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2B108-E7C0-46F7-8C0D-FA65FC82ED53}">
  <sheetPr>
    <pageSetUpPr fitToPage="1"/>
  </sheetPr>
  <dimension ref="A1:BP136"/>
  <sheetViews>
    <sheetView zoomScale="61" zoomScaleNormal="80" workbookViewId="0">
      <pane xSplit="2" ySplit="8" topLeftCell="E9" activePane="bottomRight" state="frozen"/>
      <selection activeCell="A126" sqref="A126"/>
      <selection pane="topRight" activeCell="A126" sqref="A126"/>
      <selection pane="bottomLeft" activeCell="A126" sqref="A126"/>
      <selection pane="bottomRight" activeCell="A126" sqref="A126"/>
    </sheetView>
  </sheetViews>
  <sheetFormatPr defaultRowHeight="15.6" outlineLevelRow="1" x14ac:dyDescent="0.3"/>
  <cols>
    <col min="1" max="1" width="8.6640625" style="6" bestFit="1" customWidth="1"/>
    <col min="2" max="2" width="46.5546875" style="6" customWidth="1"/>
    <col min="3" max="3" width="20.88671875" style="6" customWidth="1"/>
    <col min="4" max="4" width="19.6640625" style="6" hidden="1" customWidth="1"/>
    <col min="5" max="5" width="19.33203125" style="5" customWidth="1"/>
    <col min="6" max="6" width="16.109375" style="5" hidden="1" customWidth="1"/>
    <col min="7" max="7" width="18.44140625" style="186" hidden="1" customWidth="1"/>
    <col min="8" max="8" width="17.44140625" style="186" hidden="1" customWidth="1"/>
    <col min="9" max="10" width="22.5546875" style="6" customWidth="1"/>
    <col min="11" max="11" width="20" style="5" customWidth="1"/>
    <col min="12" max="12" width="16.44140625" style="32" hidden="1" customWidth="1"/>
    <col min="13" max="13" width="19.109375" style="5" hidden="1" customWidth="1"/>
    <col min="14" max="14" width="13.88671875" style="34" hidden="1" customWidth="1"/>
    <col min="15" max="16" width="20.33203125" style="5" bestFit="1" customWidth="1"/>
    <col min="17" max="17" width="16.6640625" style="5" customWidth="1"/>
    <col min="18" max="18" width="14.33203125" style="5" hidden="1" customWidth="1"/>
    <col min="19" max="19" width="18.6640625" style="186" hidden="1" customWidth="1"/>
    <col min="20" max="20" width="17.5546875" style="186" hidden="1" customWidth="1"/>
    <col min="21" max="23" width="20.33203125" style="5" bestFit="1" customWidth="1"/>
    <col min="24" max="24" width="16" style="5" hidden="1" customWidth="1"/>
    <col min="25" max="25" width="17.33203125" style="186" hidden="1" customWidth="1"/>
    <col min="26" max="26" width="15.6640625" style="186" hidden="1" customWidth="1"/>
    <col min="27" max="29" width="20.33203125" style="5" bestFit="1" customWidth="1"/>
    <col min="30" max="30" width="14.33203125" style="5" hidden="1" customWidth="1"/>
    <col min="31" max="31" width="17.33203125" style="186" hidden="1" customWidth="1"/>
    <col min="32" max="32" width="15.6640625" style="186" hidden="1" customWidth="1"/>
    <col min="33" max="34" width="20.33203125" style="5" bestFit="1" customWidth="1"/>
    <col min="35" max="35" width="18.88671875" style="5" bestFit="1" customWidth="1"/>
    <col min="36" max="36" width="14.33203125" style="5" hidden="1" customWidth="1"/>
    <col min="37" max="37" width="17.33203125" style="186" hidden="1" customWidth="1"/>
    <col min="38" max="38" width="15.6640625" style="186" hidden="1" customWidth="1"/>
    <col min="39" max="40" width="20.33203125" style="5" bestFit="1" customWidth="1"/>
    <col min="41" max="41" width="16.6640625" style="5" customWidth="1"/>
    <col min="42" max="42" width="14.33203125" style="5" hidden="1" customWidth="1"/>
    <col min="43" max="43" width="17.33203125" style="186" hidden="1" customWidth="1"/>
    <col min="44" max="44" width="15.6640625" style="186" hidden="1" customWidth="1"/>
    <col min="45" max="46" width="20.33203125" style="5" bestFit="1" customWidth="1"/>
    <col min="47" max="47" width="16.6640625" style="5" customWidth="1"/>
    <col min="48" max="48" width="14.33203125" style="5" hidden="1" customWidth="1"/>
    <col min="49" max="49" width="17.33203125" style="186" hidden="1" customWidth="1"/>
    <col min="50" max="50" width="15.6640625" style="186" hidden="1" customWidth="1"/>
    <col min="51" max="52" width="20.33203125" style="5" bestFit="1" customWidth="1"/>
    <col min="53" max="53" width="16.6640625" style="5" customWidth="1"/>
    <col min="54" max="54" width="14.33203125" style="5" hidden="1" customWidth="1"/>
    <col min="55" max="55" width="17.33203125" style="186" hidden="1" customWidth="1"/>
    <col min="56" max="56" width="15.6640625" style="186" hidden="1" customWidth="1"/>
    <col min="57" max="58" width="20.33203125" style="5" bestFit="1" customWidth="1"/>
    <col min="59" max="59" width="16.6640625" style="5" customWidth="1"/>
    <col min="60" max="60" width="17.109375" style="5" hidden="1" customWidth="1"/>
    <col min="61" max="61" width="17.33203125" style="186" hidden="1" customWidth="1"/>
    <col min="62" max="62" width="15.6640625" style="186" hidden="1" customWidth="1"/>
    <col min="63" max="64" width="20.33203125" style="5" bestFit="1" customWidth="1"/>
    <col min="65" max="65" width="20.109375" style="198" customWidth="1"/>
    <col min="66" max="66" width="17" style="198" hidden="1" customWidth="1"/>
    <col min="67" max="67" width="18.44140625" style="186" hidden="1" customWidth="1"/>
    <col min="68" max="68" width="15.6640625" style="186" hidden="1" customWidth="1"/>
    <col min="69" max="212" width="8.88671875" style="5"/>
    <col min="213" max="213" width="5.109375" style="5" customWidth="1"/>
    <col min="214" max="214" width="59" style="5" customWidth="1"/>
    <col min="215" max="215" width="36.6640625" style="5" customWidth="1"/>
    <col min="216" max="216" width="16.109375" style="5" customWidth="1"/>
    <col min="217" max="217" width="25.109375" style="5" customWidth="1"/>
    <col min="218" max="218" width="33.6640625" style="5" customWidth="1"/>
    <col min="219" max="219" width="48.6640625" style="5" customWidth="1"/>
    <col min="220" max="468" width="8.88671875" style="5"/>
    <col min="469" max="469" width="5.109375" style="5" customWidth="1"/>
    <col min="470" max="470" width="59" style="5" customWidth="1"/>
    <col min="471" max="471" width="36.6640625" style="5" customWidth="1"/>
    <col min="472" max="472" width="16.109375" style="5" customWidth="1"/>
    <col min="473" max="473" width="25.109375" style="5" customWidth="1"/>
    <col min="474" max="474" width="33.6640625" style="5" customWidth="1"/>
    <col min="475" max="475" width="48.6640625" style="5" customWidth="1"/>
    <col min="476" max="724" width="8.88671875" style="5"/>
    <col min="725" max="725" width="5.109375" style="5" customWidth="1"/>
    <col min="726" max="726" width="59" style="5" customWidth="1"/>
    <col min="727" max="727" width="36.6640625" style="5" customWidth="1"/>
    <col min="728" max="728" width="16.109375" style="5" customWidth="1"/>
    <col min="729" max="729" width="25.109375" style="5" customWidth="1"/>
    <col min="730" max="730" width="33.6640625" style="5" customWidth="1"/>
    <col min="731" max="731" width="48.6640625" style="5" customWidth="1"/>
    <col min="732" max="980" width="8.88671875" style="5"/>
    <col min="981" max="981" width="5.109375" style="5" customWidth="1"/>
    <col min="982" max="982" width="59" style="5" customWidth="1"/>
    <col min="983" max="983" width="36.6640625" style="5" customWidth="1"/>
    <col min="984" max="984" width="16.109375" style="5" customWidth="1"/>
    <col min="985" max="985" width="25.109375" style="5" customWidth="1"/>
    <col min="986" max="986" width="33.6640625" style="5" customWidth="1"/>
    <col min="987" max="987" width="48.6640625" style="5" customWidth="1"/>
    <col min="988" max="1236" width="8.88671875" style="5"/>
    <col min="1237" max="1237" width="5.109375" style="5" customWidth="1"/>
    <col min="1238" max="1238" width="59" style="5" customWidth="1"/>
    <col min="1239" max="1239" width="36.6640625" style="5" customWidth="1"/>
    <col min="1240" max="1240" width="16.109375" style="5" customWidth="1"/>
    <col min="1241" max="1241" width="25.109375" style="5" customWidth="1"/>
    <col min="1242" max="1242" width="33.6640625" style="5" customWidth="1"/>
    <col min="1243" max="1243" width="48.6640625" style="5" customWidth="1"/>
    <col min="1244" max="1492" width="8.88671875" style="5"/>
    <col min="1493" max="1493" width="5.109375" style="5" customWidth="1"/>
    <col min="1494" max="1494" width="59" style="5" customWidth="1"/>
    <col min="1495" max="1495" width="36.6640625" style="5" customWidth="1"/>
    <col min="1496" max="1496" width="16.109375" style="5" customWidth="1"/>
    <col min="1497" max="1497" width="25.109375" style="5" customWidth="1"/>
    <col min="1498" max="1498" width="33.6640625" style="5" customWidth="1"/>
    <col min="1499" max="1499" width="48.6640625" style="5" customWidth="1"/>
    <col min="1500" max="1748" width="8.88671875" style="5"/>
    <col min="1749" max="1749" width="5.109375" style="5" customWidth="1"/>
    <col min="1750" max="1750" width="59" style="5" customWidth="1"/>
    <col min="1751" max="1751" width="36.6640625" style="5" customWidth="1"/>
    <col min="1752" max="1752" width="16.109375" style="5" customWidth="1"/>
    <col min="1753" max="1753" width="25.109375" style="5" customWidth="1"/>
    <col min="1754" max="1754" width="33.6640625" style="5" customWidth="1"/>
    <col min="1755" max="1755" width="48.6640625" style="5" customWidth="1"/>
    <col min="1756" max="2004" width="8.88671875" style="5"/>
    <col min="2005" max="2005" width="5.109375" style="5" customWidth="1"/>
    <col min="2006" max="2006" width="59" style="5" customWidth="1"/>
    <col min="2007" max="2007" width="36.6640625" style="5" customWidth="1"/>
    <col min="2008" max="2008" width="16.109375" style="5" customWidth="1"/>
    <col min="2009" max="2009" width="25.109375" style="5" customWidth="1"/>
    <col min="2010" max="2010" width="33.6640625" style="5" customWidth="1"/>
    <col min="2011" max="2011" width="48.6640625" style="5" customWidth="1"/>
    <col min="2012" max="2260" width="8.88671875" style="5"/>
    <col min="2261" max="2261" width="5.109375" style="5" customWidth="1"/>
    <col min="2262" max="2262" width="59" style="5" customWidth="1"/>
    <col min="2263" max="2263" width="36.6640625" style="5" customWidth="1"/>
    <col min="2264" max="2264" width="16.109375" style="5" customWidth="1"/>
    <col min="2265" max="2265" width="25.109375" style="5" customWidth="1"/>
    <col min="2266" max="2266" width="33.6640625" style="5" customWidth="1"/>
    <col min="2267" max="2267" width="48.6640625" style="5" customWidth="1"/>
    <col min="2268" max="2516" width="8.88671875" style="5"/>
    <col min="2517" max="2517" width="5.109375" style="5" customWidth="1"/>
    <col min="2518" max="2518" width="59" style="5" customWidth="1"/>
    <col min="2519" max="2519" width="36.6640625" style="5" customWidth="1"/>
    <col min="2520" max="2520" width="16.109375" style="5" customWidth="1"/>
    <col min="2521" max="2521" width="25.109375" style="5" customWidth="1"/>
    <col min="2522" max="2522" width="33.6640625" style="5" customWidth="1"/>
    <col min="2523" max="2523" width="48.6640625" style="5" customWidth="1"/>
    <col min="2524" max="2772" width="8.88671875" style="5"/>
    <col min="2773" max="2773" width="5.109375" style="5" customWidth="1"/>
    <col min="2774" max="2774" width="59" style="5" customWidth="1"/>
    <col min="2775" max="2775" width="36.6640625" style="5" customWidth="1"/>
    <col min="2776" max="2776" width="16.109375" style="5" customWidth="1"/>
    <col min="2777" max="2777" width="25.109375" style="5" customWidth="1"/>
    <col min="2778" max="2778" width="33.6640625" style="5" customWidth="1"/>
    <col min="2779" max="2779" width="48.6640625" style="5" customWidth="1"/>
    <col min="2780" max="3028" width="8.88671875" style="5"/>
    <col min="3029" max="3029" width="5.109375" style="5" customWidth="1"/>
    <col min="3030" max="3030" width="59" style="5" customWidth="1"/>
    <col min="3031" max="3031" width="36.6640625" style="5" customWidth="1"/>
    <col min="3032" max="3032" width="16.109375" style="5" customWidth="1"/>
    <col min="3033" max="3033" width="25.109375" style="5" customWidth="1"/>
    <col min="3034" max="3034" width="33.6640625" style="5" customWidth="1"/>
    <col min="3035" max="3035" width="48.6640625" style="5" customWidth="1"/>
    <col min="3036" max="3284" width="8.88671875" style="5"/>
    <col min="3285" max="3285" width="5.109375" style="5" customWidth="1"/>
    <col min="3286" max="3286" width="59" style="5" customWidth="1"/>
    <col min="3287" max="3287" width="36.6640625" style="5" customWidth="1"/>
    <col min="3288" max="3288" width="16.109375" style="5" customWidth="1"/>
    <col min="3289" max="3289" width="25.109375" style="5" customWidth="1"/>
    <col min="3290" max="3290" width="33.6640625" style="5" customWidth="1"/>
    <col min="3291" max="3291" width="48.6640625" style="5" customWidth="1"/>
    <col min="3292" max="3540" width="8.88671875" style="5"/>
    <col min="3541" max="3541" width="5.109375" style="5" customWidth="1"/>
    <col min="3542" max="3542" width="59" style="5" customWidth="1"/>
    <col min="3543" max="3543" width="36.6640625" style="5" customWidth="1"/>
    <col min="3544" max="3544" width="16.109375" style="5" customWidth="1"/>
    <col min="3545" max="3545" width="25.109375" style="5" customWidth="1"/>
    <col min="3546" max="3546" width="33.6640625" style="5" customWidth="1"/>
    <col min="3547" max="3547" width="48.6640625" style="5" customWidth="1"/>
    <col min="3548" max="3796" width="8.88671875" style="5"/>
    <col min="3797" max="3797" width="5.109375" style="5" customWidth="1"/>
    <col min="3798" max="3798" width="59" style="5" customWidth="1"/>
    <col min="3799" max="3799" width="36.6640625" style="5" customWidth="1"/>
    <col min="3800" max="3800" width="16.109375" style="5" customWidth="1"/>
    <col min="3801" max="3801" width="25.109375" style="5" customWidth="1"/>
    <col min="3802" max="3802" width="33.6640625" style="5" customWidth="1"/>
    <col min="3803" max="3803" width="48.6640625" style="5" customWidth="1"/>
    <col min="3804" max="4052" width="8.88671875" style="5"/>
    <col min="4053" max="4053" width="5.109375" style="5" customWidth="1"/>
    <col min="4054" max="4054" width="59" style="5" customWidth="1"/>
    <col min="4055" max="4055" width="36.6640625" style="5" customWidth="1"/>
    <col min="4056" max="4056" width="16.109375" style="5" customWidth="1"/>
    <col min="4057" max="4057" width="25.109375" style="5" customWidth="1"/>
    <col min="4058" max="4058" width="33.6640625" style="5" customWidth="1"/>
    <col min="4059" max="4059" width="48.6640625" style="5" customWidth="1"/>
    <col min="4060" max="4308" width="8.88671875" style="5"/>
    <col min="4309" max="4309" width="5.109375" style="5" customWidth="1"/>
    <col min="4310" max="4310" width="59" style="5" customWidth="1"/>
    <col min="4311" max="4311" width="36.6640625" style="5" customWidth="1"/>
    <col min="4312" max="4312" width="16.109375" style="5" customWidth="1"/>
    <col min="4313" max="4313" width="25.109375" style="5" customWidth="1"/>
    <col min="4314" max="4314" width="33.6640625" style="5" customWidth="1"/>
    <col min="4315" max="4315" width="48.6640625" style="5" customWidth="1"/>
    <col min="4316" max="4564" width="8.88671875" style="5"/>
    <col min="4565" max="4565" width="5.109375" style="5" customWidth="1"/>
    <col min="4566" max="4566" width="59" style="5" customWidth="1"/>
    <col min="4567" max="4567" width="36.6640625" style="5" customWidth="1"/>
    <col min="4568" max="4568" width="16.109375" style="5" customWidth="1"/>
    <col min="4569" max="4569" width="25.109375" style="5" customWidth="1"/>
    <col min="4570" max="4570" width="33.6640625" style="5" customWidth="1"/>
    <col min="4571" max="4571" width="48.6640625" style="5" customWidth="1"/>
    <col min="4572" max="4820" width="8.88671875" style="5"/>
    <col min="4821" max="4821" width="5.109375" style="5" customWidth="1"/>
    <col min="4822" max="4822" width="59" style="5" customWidth="1"/>
    <col min="4823" max="4823" width="36.6640625" style="5" customWidth="1"/>
    <col min="4824" max="4824" width="16.109375" style="5" customWidth="1"/>
    <col min="4825" max="4825" width="25.109375" style="5" customWidth="1"/>
    <col min="4826" max="4826" width="33.6640625" style="5" customWidth="1"/>
    <col min="4827" max="4827" width="48.6640625" style="5" customWidth="1"/>
    <col min="4828" max="5076" width="8.88671875" style="5"/>
    <col min="5077" max="5077" width="5.109375" style="5" customWidth="1"/>
    <col min="5078" max="5078" width="59" style="5" customWidth="1"/>
    <col min="5079" max="5079" width="36.6640625" style="5" customWidth="1"/>
    <col min="5080" max="5080" width="16.109375" style="5" customWidth="1"/>
    <col min="5081" max="5081" width="25.109375" style="5" customWidth="1"/>
    <col min="5082" max="5082" width="33.6640625" style="5" customWidth="1"/>
    <col min="5083" max="5083" width="48.6640625" style="5" customWidth="1"/>
    <col min="5084" max="5332" width="8.88671875" style="5"/>
    <col min="5333" max="5333" width="5.109375" style="5" customWidth="1"/>
    <col min="5334" max="5334" width="59" style="5" customWidth="1"/>
    <col min="5335" max="5335" width="36.6640625" style="5" customWidth="1"/>
    <col min="5336" max="5336" width="16.109375" style="5" customWidth="1"/>
    <col min="5337" max="5337" width="25.109375" style="5" customWidth="1"/>
    <col min="5338" max="5338" width="33.6640625" style="5" customWidth="1"/>
    <col min="5339" max="5339" width="48.6640625" style="5" customWidth="1"/>
    <col min="5340" max="5588" width="8.88671875" style="5"/>
    <col min="5589" max="5589" width="5.109375" style="5" customWidth="1"/>
    <col min="5590" max="5590" width="59" style="5" customWidth="1"/>
    <col min="5591" max="5591" width="36.6640625" style="5" customWidth="1"/>
    <col min="5592" max="5592" width="16.109375" style="5" customWidth="1"/>
    <col min="5593" max="5593" width="25.109375" style="5" customWidth="1"/>
    <col min="5594" max="5594" width="33.6640625" style="5" customWidth="1"/>
    <col min="5595" max="5595" width="48.6640625" style="5" customWidth="1"/>
    <col min="5596" max="5844" width="8.88671875" style="5"/>
    <col min="5845" max="5845" width="5.109375" style="5" customWidth="1"/>
    <col min="5846" max="5846" width="59" style="5" customWidth="1"/>
    <col min="5847" max="5847" width="36.6640625" style="5" customWidth="1"/>
    <col min="5848" max="5848" width="16.109375" style="5" customWidth="1"/>
    <col min="5849" max="5849" width="25.109375" style="5" customWidth="1"/>
    <col min="5850" max="5850" width="33.6640625" style="5" customWidth="1"/>
    <col min="5851" max="5851" width="48.6640625" style="5" customWidth="1"/>
    <col min="5852" max="6100" width="8.88671875" style="5"/>
    <col min="6101" max="6101" width="5.109375" style="5" customWidth="1"/>
    <col min="6102" max="6102" width="59" style="5" customWidth="1"/>
    <col min="6103" max="6103" width="36.6640625" style="5" customWidth="1"/>
    <col min="6104" max="6104" width="16.109375" style="5" customWidth="1"/>
    <col min="6105" max="6105" width="25.109375" style="5" customWidth="1"/>
    <col min="6106" max="6106" width="33.6640625" style="5" customWidth="1"/>
    <col min="6107" max="6107" width="48.6640625" style="5" customWidth="1"/>
    <col min="6108" max="6356" width="8.88671875" style="5"/>
    <col min="6357" max="6357" width="5.109375" style="5" customWidth="1"/>
    <col min="6358" max="6358" width="59" style="5" customWidth="1"/>
    <col min="6359" max="6359" width="36.6640625" style="5" customWidth="1"/>
    <col min="6360" max="6360" width="16.109375" style="5" customWidth="1"/>
    <col min="6361" max="6361" width="25.109375" style="5" customWidth="1"/>
    <col min="6362" max="6362" width="33.6640625" style="5" customWidth="1"/>
    <col min="6363" max="6363" width="48.6640625" style="5" customWidth="1"/>
    <col min="6364" max="6612" width="8.88671875" style="5"/>
    <col min="6613" max="6613" width="5.109375" style="5" customWidth="1"/>
    <col min="6614" max="6614" width="59" style="5" customWidth="1"/>
    <col min="6615" max="6615" width="36.6640625" style="5" customWidth="1"/>
    <col min="6616" max="6616" width="16.109375" style="5" customWidth="1"/>
    <col min="6617" max="6617" width="25.109375" style="5" customWidth="1"/>
    <col min="6618" max="6618" width="33.6640625" style="5" customWidth="1"/>
    <col min="6619" max="6619" width="48.6640625" style="5" customWidth="1"/>
    <col min="6620" max="6868" width="8.88671875" style="5"/>
    <col min="6869" max="6869" width="5.109375" style="5" customWidth="1"/>
    <col min="6870" max="6870" width="59" style="5" customWidth="1"/>
    <col min="6871" max="6871" width="36.6640625" style="5" customWidth="1"/>
    <col min="6872" max="6872" width="16.109375" style="5" customWidth="1"/>
    <col min="6873" max="6873" width="25.109375" style="5" customWidth="1"/>
    <col min="6874" max="6874" width="33.6640625" style="5" customWidth="1"/>
    <col min="6875" max="6875" width="48.6640625" style="5" customWidth="1"/>
    <col min="6876" max="7124" width="8.88671875" style="5"/>
    <col min="7125" max="7125" width="5.109375" style="5" customWidth="1"/>
    <col min="7126" max="7126" width="59" style="5" customWidth="1"/>
    <col min="7127" max="7127" width="36.6640625" style="5" customWidth="1"/>
    <col min="7128" max="7128" width="16.109375" style="5" customWidth="1"/>
    <col min="7129" max="7129" width="25.109375" style="5" customWidth="1"/>
    <col min="7130" max="7130" width="33.6640625" style="5" customWidth="1"/>
    <col min="7131" max="7131" width="48.6640625" style="5" customWidth="1"/>
    <col min="7132" max="7380" width="8.88671875" style="5"/>
    <col min="7381" max="7381" width="5.109375" style="5" customWidth="1"/>
    <col min="7382" max="7382" width="59" style="5" customWidth="1"/>
    <col min="7383" max="7383" width="36.6640625" style="5" customWidth="1"/>
    <col min="7384" max="7384" width="16.109375" style="5" customWidth="1"/>
    <col min="7385" max="7385" width="25.109375" style="5" customWidth="1"/>
    <col min="7386" max="7386" width="33.6640625" style="5" customWidth="1"/>
    <col min="7387" max="7387" width="48.6640625" style="5" customWidth="1"/>
    <col min="7388" max="7636" width="8.88671875" style="5"/>
    <col min="7637" max="7637" width="5.109375" style="5" customWidth="1"/>
    <col min="7638" max="7638" width="59" style="5" customWidth="1"/>
    <col min="7639" max="7639" width="36.6640625" style="5" customWidth="1"/>
    <col min="7640" max="7640" width="16.109375" style="5" customWidth="1"/>
    <col min="7641" max="7641" width="25.109375" style="5" customWidth="1"/>
    <col min="7642" max="7642" width="33.6640625" style="5" customWidth="1"/>
    <col min="7643" max="7643" width="48.6640625" style="5" customWidth="1"/>
    <col min="7644" max="7892" width="8.88671875" style="5"/>
    <col min="7893" max="7893" width="5.109375" style="5" customWidth="1"/>
    <col min="7894" max="7894" width="59" style="5" customWidth="1"/>
    <col min="7895" max="7895" width="36.6640625" style="5" customWidth="1"/>
    <col min="7896" max="7896" width="16.109375" style="5" customWidth="1"/>
    <col min="7897" max="7897" width="25.109375" style="5" customWidth="1"/>
    <col min="7898" max="7898" width="33.6640625" style="5" customWidth="1"/>
    <col min="7899" max="7899" width="48.6640625" style="5" customWidth="1"/>
    <col min="7900" max="8148" width="8.88671875" style="5"/>
    <col min="8149" max="8149" width="5.109375" style="5" customWidth="1"/>
    <col min="8150" max="8150" width="59" style="5" customWidth="1"/>
    <col min="8151" max="8151" width="36.6640625" style="5" customWidth="1"/>
    <col min="8152" max="8152" width="16.109375" style="5" customWidth="1"/>
    <col min="8153" max="8153" width="25.109375" style="5" customWidth="1"/>
    <col min="8154" max="8154" width="33.6640625" style="5" customWidth="1"/>
    <col min="8155" max="8155" width="48.6640625" style="5" customWidth="1"/>
    <col min="8156" max="8404" width="8.88671875" style="5"/>
    <col min="8405" max="8405" width="5.109375" style="5" customWidth="1"/>
    <col min="8406" max="8406" width="59" style="5" customWidth="1"/>
    <col min="8407" max="8407" width="36.6640625" style="5" customWidth="1"/>
    <col min="8408" max="8408" width="16.109375" style="5" customWidth="1"/>
    <col min="8409" max="8409" width="25.109375" style="5" customWidth="1"/>
    <col min="8410" max="8410" width="33.6640625" style="5" customWidth="1"/>
    <col min="8411" max="8411" width="48.6640625" style="5" customWidth="1"/>
    <col min="8412" max="8660" width="8.88671875" style="5"/>
    <col min="8661" max="8661" width="5.109375" style="5" customWidth="1"/>
    <col min="8662" max="8662" width="59" style="5" customWidth="1"/>
    <col min="8663" max="8663" width="36.6640625" style="5" customWidth="1"/>
    <col min="8664" max="8664" width="16.109375" style="5" customWidth="1"/>
    <col min="8665" max="8665" width="25.109375" style="5" customWidth="1"/>
    <col min="8666" max="8666" width="33.6640625" style="5" customWidth="1"/>
    <col min="8667" max="8667" width="48.6640625" style="5" customWidth="1"/>
    <col min="8668" max="8916" width="8.88671875" style="5"/>
    <col min="8917" max="8917" width="5.109375" style="5" customWidth="1"/>
    <col min="8918" max="8918" width="59" style="5" customWidth="1"/>
    <col min="8919" max="8919" width="36.6640625" style="5" customWidth="1"/>
    <col min="8920" max="8920" width="16.109375" style="5" customWidth="1"/>
    <col min="8921" max="8921" width="25.109375" style="5" customWidth="1"/>
    <col min="8922" max="8922" width="33.6640625" style="5" customWidth="1"/>
    <col min="8923" max="8923" width="48.6640625" style="5" customWidth="1"/>
    <col min="8924" max="9172" width="8.88671875" style="5"/>
    <col min="9173" max="9173" width="5.109375" style="5" customWidth="1"/>
    <col min="9174" max="9174" width="59" style="5" customWidth="1"/>
    <col min="9175" max="9175" width="36.6640625" style="5" customWidth="1"/>
    <col min="9176" max="9176" width="16.109375" style="5" customWidth="1"/>
    <col min="9177" max="9177" width="25.109375" style="5" customWidth="1"/>
    <col min="9178" max="9178" width="33.6640625" style="5" customWidth="1"/>
    <col min="9179" max="9179" width="48.6640625" style="5" customWidth="1"/>
    <col min="9180" max="9428" width="8.88671875" style="5"/>
    <col min="9429" max="9429" width="5.109375" style="5" customWidth="1"/>
    <col min="9430" max="9430" width="59" style="5" customWidth="1"/>
    <col min="9431" max="9431" width="36.6640625" style="5" customWidth="1"/>
    <col min="9432" max="9432" width="16.109375" style="5" customWidth="1"/>
    <col min="9433" max="9433" width="25.109375" style="5" customWidth="1"/>
    <col min="9434" max="9434" width="33.6640625" style="5" customWidth="1"/>
    <col min="9435" max="9435" width="48.6640625" style="5" customWidth="1"/>
    <col min="9436" max="9684" width="8.88671875" style="5"/>
    <col min="9685" max="9685" width="5.109375" style="5" customWidth="1"/>
    <col min="9686" max="9686" width="59" style="5" customWidth="1"/>
    <col min="9687" max="9687" width="36.6640625" style="5" customWidth="1"/>
    <col min="9688" max="9688" width="16.109375" style="5" customWidth="1"/>
    <col min="9689" max="9689" width="25.109375" style="5" customWidth="1"/>
    <col min="9690" max="9690" width="33.6640625" style="5" customWidth="1"/>
    <col min="9691" max="9691" width="48.6640625" style="5" customWidth="1"/>
    <col min="9692" max="9940" width="8.88671875" style="5"/>
    <col min="9941" max="9941" width="5.109375" style="5" customWidth="1"/>
    <col min="9942" max="9942" width="59" style="5" customWidth="1"/>
    <col min="9943" max="9943" width="36.6640625" style="5" customWidth="1"/>
    <col min="9944" max="9944" width="16.109375" style="5" customWidth="1"/>
    <col min="9945" max="9945" width="25.109375" style="5" customWidth="1"/>
    <col min="9946" max="9946" width="33.6640625" style="5" customWidth="1"/>
    <col min="9947" max="9947" width="48.6640625" style="5" customWidth="1"/>
    <col min="9948" max="10196" width="8.88671875" style="5"/>
    <col min="10197" max="10197" width="5.109375" style="5" customWidth="1"/>
    <col min="10198" max="10198" width="59" style="5" customWidth="1"/>
    <col min="10199" max="10199" width="36.6640625" style="5" customWidth="1"/>
    <col min="10200" max="10200" width="16.109375" style="5" customWidth="1"/>
    <col min="10201" max="10201" width="25.109375" style="5" customWidth="1"/>
    <col min="10202" max="10202" width="33.6640625" style="5" customWidth="1"/>
    <col min="10203" max="10203" width="48.6640625" style="5" customWidth="1"/>
    <col min="10204" max="10452" width="8.88671875" style="5"/>
    <col min="10453" max="10453" width="5.109375" style="5" customWidth="1"/>
    <col min="10454" max="10454" width="59" style="5" customWidth="1"/>
    <col min="10455" max="10455" width="36.6640625" style="5" customWidth="1"/>
    <col min="10456" max="10456" width="16.109375" style="5" customWidth="1"/>
    <col min="10457" max="10457" width="25.109375" style="5" customWidth="1"/>
    <col min="10458" max="10458" width="33.6640625" style="5" customWidth="1"/>
    <col min="10459" max="10459" width="48.6640625" style="5" customWidth="1"/>
    <col min="10460" max="10708" width="8.88671875" style="5"/>
    <col min="10709" max="10709" width="5.109375" style="5" customWidth="1"/>
    <col min="10710" max="10710" width="59" style="5" customWidth="1"/>
    <col min="10711" max="10711" width="36.6640625" style="5" customWidth="1"/>
    <col min="10712" max="10712" width="16.109375" style="5" customWidth="1"/>
    <col min="10713" max="10713" width="25.109375" style="5" customWidth="1"/>
    <col min="10714" max="10714" width="33.6640625" style="5" customWidth="1"/>
    <col min="10715" max="10715" width="48.6640625" style="5" customWidth="1"/>
    <col min="10716" max="10964" width="8.88671875" style="5"/>
    <col min="10965" max="10965" width="5.109375" style="5" customWidth="1"/>
    <col min="10966" max="10966" width="59" style="5" customWidth="1"/>
    <col min="10967" max="10967" width="36.6640625" style="5" customWidth="1"/>
    <col min="10968" max="10968" width="16.109375" style="5" customWidth="1"/>
    <col min="10969" max="10969" width="25.109375" style="5" customWidth="1"/>
    <col min="10970" max="10970" width="33.6640625" style="5" customWidth="1"/>
    <col min="10971" max="10971" width="48.6640625" style="5" customWidth="1"/>
    <col min="10972" max="11220" width="8.88671875" style="5"/>
    <col min="11221" max="11221" width="5.109375" style="5" customWidth="1"/>
    <col min="11222" max="11222" width="59" style="5" customWidth="1"/>
    <col min="11223" max="11223" width="36.6640625" style="5" customWidth="1"/>
    <col min="11224" max="11224" width="16.109375" style="5" customWidth="1"/>
    <col min="11225" max="11225" width="25.109375" style="5" customWidth="1"/>
    <col min="11226" max="11226" width="33.6640625" style="5" customWidth="1"/>
    <col min="11227" max="11227" width="48.6640625" style="5" customWidth="1"/>
    <col min="11228" max="11476" width="8.88671875" style="5"/>
    <col min="11477" max="11477" width="5.109375" style="5" customWidth="1"/>
    <col min="11478" max="11478" width="59" style="5" customWidth="1"/>
    <col min="11479" max="11479" width="36.6640625" style="5" customWidth="1"/>
    <col min="11480" max="11480" width="16.109375" style="5" customWidth="1"/>
    <col min="11481" max="11481" width="25.109375" style="5" customWidth="1"/>
    <col min="11482" max="11482" width="33.6640625" style="5" customWidth="1"/>
    <col min="11483" max="11483" width="48.6640625" style="5" customWidth="1"/>
    <col min="11484" max="11732" width="8.88671875" style="5"/>
    <col min="11733" max="11733" width="5.109375" style="5" customWidth="1"/>
    <col min="11734" max="11734" width="59" style="5" customWidth="1"/>
    <col min="11735" max="11735" width="36.6640625" style="5" customWidth="1"/>
    <col min="11736" max="11736" width="16.109375" style="5" customWidth="1"/>
    <col min="11737" max="11737" width="25.109375" style="5" customWidth="1"/>
    <col min="11738" max="11738" width="33.6640625" style="5" customWidth="1"/>
    <col min="11739" max="11739" width="48.6640625" style="5" customWidth="1"/>
    <col min="11740" max="11988" width="8.88671875" style="5"/>
    <col min="11989" max="11989" width="5.109375" style="5" customWidth="1"/>
    <col min="11990" max="11990" width="59" style="5" customWidth="1"/>
    <col min="11991" max="11991" width="36.6640625" style="5" customWidth="1"/>
    <col min="11992" max="11992" width="16.109375" style="5" customWidth="1"/>
    <col min="11993" max="11993" width="25.109375" style="5" customWidth="1"/>
    <col min="11994" max="11994" width="33.6640625" style="5" customWidth="1"/>
    <col min="11995" max="11995" width="48.6640625" style="5" customWidth="1"/>
    <col min="11996" max="12244" width="8.88671875" style="5"/>
    <col min="12245" max="12245" width="5.109375" style="5" customWidth="1"/>
    <col min="12246" max="12246" width="59" style="5" customWidth="1"/>
    <col min="12247" max="12247" width="36.6640625" style="5" customWidth="1"/>
    <col min="12248" max="12248" width="16.109375" style="5" customWidth="1"/>
    <col min="12249" max="12249" width="25.109375" style="5" customWidth="1"/>
    <col min="12250" max="12250" width="33.6640625" style="5" customWidth="1"/>
    <col min="12251" max="12251" width="48.6640625" style="5" customWidth="1"/>
    <col min="12252" max="12500" width="8.88671875" style="5"/>
    <col min="12501" max="12501" width="5.109375" style="5" customWidth="1"/>
    <col min="12502" max="12502" width="59" style="5" customWidth="1"/>
    <col min="12503" max="12503" width="36.6640625" style="5" customWidth="1"/>
    <col min="12504" max="12504" width="16.109375" style="5" customWidth="1"/>
    <col min="12505" max="12505" width="25.109375" style="5" customWidth="1"/>
    <col min="12506" max="12506" width="33.6640625" style="5" customWidth="1"/>
    <col min="12507" max="12507" width="48.6640625" style="5" customWidth="1"/>
    <col min="12508" max="12756" width="8.88671875" style="5"/>
    <col min="12757" max="12757" width="5.109375" style="5" customWidth="1"/>
    <col min="12758" max="12758" width="59" style="5" customWidth="1"/>
    <col min="12759" max="12759" width="36.6640625" style="5" customWidth="1"/>
    <col min="12760" max="12760" width="16.109375" style="5" customWidth="1"/>
    <col min="12761" max="12761" width="25.109375" style="5" customWidth="1"/>
    <col min="12762" max="12762" width="33.6640625" style="5" customWidth="1"/>
    <col min="12763" max="12763" width="48.6640625" style="5" customWidth="1"/>
    <col min="12764" max="13012" width="8.88671875" style="5"/>
    <col min="13013" max="13013" width="5.109375" style="5" customWidth="1"/>
    <col min="13014" max="13014" width="59" style="5" customWidth="1"/>
    <col min="13015" max="13015" width="36.6640625" style="5" customWidth="1"/>
    <col min="13016" max="13016" width="16.109375" style="5" customWidth="1"/>
    <col min="13017" max="13017" width="25.109375" style="5" customWidth="1"/>
    <col min="13018" max="13018" width="33.6640625" style="5" customWidth="1"/>
    <col min="13019" max="13019" width="48.6640625" style="5" customWidth="1"/>
    <col min="13020" max="13268" width="8.88671875" style="5"/>
    <col min="13269" max="13269" width="5.109375" style="5" customWidth="1"/>
    <col min="13270" max="13270" width="59" style="5" customWidth="1"/>
    <col min="13271" max="13271" width="36.6640625" style="5" customWidth="1"/>
    <col min="13272" max="13272" width="16.109375" style="5" customWidth="1"/>
    <col min="13273" max="13273" width="25.109375" style="5" customWidth="1"/>
    <col min="13274" max="13274" width="33.6640625" style="5" customWidth="1"/>
    <col min="13275" max="13275" width="48.6640625" style="5" customWidth="1"/>
    <col min="13276" max="13524" width="8.88671875" style="5"/>
    <col min="13525" max="13525" width="5.109375" style="5" customWidth="1"/>
    <col min="13526" max="13526" width="59" style="5" customWidth="1"/>
    <col min="13527" max="13527" width="36.6640625" style="5" customWidth="1"/>
    <col min="13528" max="13528" width="16.109375" style="5" customWidth="1"/>
    <col min="13529" max="13529" width="25.109375" style="5" customWidth="1"/>
    <col min="13530" max="13530" width="33.6640625" style="5" customWidth="1"/>
    <col min="13531" max="13531" width="48.6640625" style="5" customWidth="1"/>
    <col min="13532" max="13780" width="8.88671875" style="5"/>
    <col min="13781" max="13781" width="5.109375" style="5" customWidth="1"/>
    <col min="13782" max="13782" width="59" style="5" customWidth="1"/>
    <col min="13783" max="13783" width="36.6640625" style="5" customWidth="1"/>
    <col min="13784" max="13784" width="16.109375" style="5" customWidth="1"/>
    <col min="13785" max="13785" width="25.109375" style="5" customWidth="1"/>
    <col min="13786" max="13786" width="33.6640625" style="5" customWidth="1"/>
    <col min="13787" max="13787" width="48.6640625" style="5" customWidth="1"/>
    <col min="13788" max="14036" width="8.88671875" style="5"/>
    <col min="14037" max="14037" width="5.109375" style="5" customWidth="1"/>
    <col min="14038" max="14038" width="59" style="5" customWidth="1"/>
    <col min="14039" max="14039" width="36.6640625" style="5" customWidth="1"/>
    <col min="14040" max="14040" width="16.109375" style="5" customWidth="1"/>
    <col min="14041" max="14041" width="25.109375" style="5" customWidth="1"/>
    <col min="14042" max="14042" width="33.6640625" style="5" customWidth="1"/>
    <col min="14043" max="14043" width="48.6640625" style="5" customWidth="1"/>
    <col min="14044" max="14292" width="8.88671875" style="5"/>
    <col min="14293" max="14293" width="5.109375" style="5" customWidth="1"/>
    <col min="14294" max="14294" width="59" style="5" customWidth="1"/>
    <col min="14295" max="14295" width="36.6640625" style="5" customWidth="1"/>
    <col min="14296" max="14296" width="16.109375" style="5" customWidth="1"/>
    <col min="14297" max="14297" width="25.109375" style="5" customWidth="1"/>
    <col min="14298" max="14298" width="33.6640625" style="5" customWidth="1"/>
    <col min="14299" max="14299" width="48.6640625" style="5" customWidth="1"/>
    <col min="14300" max="14548" width="8.88671875" style="5"/>
    <col min="14549" max="14549" width="5.109375" style="5" customWidth="1"/>
    <col min="14550" max="14550" width="59" style="5" customWidth="1"/>
    <col min="14551" max="14551" width="36.6640625" style="5" customWidth="1"/>
    <col min="14552" max="14552" width="16.109375" style="5" customWidth="1"/>
    <col min="14553" max="14553" width="25.109375" style="5" customWidth="1"/>
    <col min="14554" max="14554" width="33.6640625" style="5" customWidth="1"/>
    <col min="14555" max="14555" width="48.6640625" style="5" customWidth="1"/>
    <col min="14556" max="14804" width="8.88671875" style="5"/>
    <col min="14805" max="14805" width="5.109375" style="5" customWidth="1"/>
    <col min="14806" max="14806" width="59" style="5" customWidth="1"/>
    <col min="14807" max="14807" width="36.6640625" style="5" customWidth="1"/>
    <col min="14808" max="14808" width="16.109375" style="5" customWidth="1"/>
    <col min="14809" max="14809" width="25.109375" style="5" customWidth="1"/>
    <col min="14810" max="14810" width="33.6640625" style="5" customWidth="1"/>
    <col min="14811" max="14811" width="48.6640625" style="5" customWidth="1"/>
    <col min="14812" max="15060" width="8.88671875" style="5"/>
    <col min="15061" max="15061" width="5.109375" style="5" customWidth="1"/>
    <col min="15062" max="15062" width="59" style="5" customWidth="1"/>
    <col min="15063" max="15063" width="36.6640625" style="5" customWidth="1"/>
    <col min="15064" max="15064" width="16.109375" style="5" customWidth="1"/>
    <col min="15065" max="15065" width="25.109375" style="5" customWidth="1"/>
    <col min="15066" max="15066" width="33.6640625" style="5" customWidth="1"/>
    <col min="15067" max="15067" width="48.6640625" style="5" customWidth="1"/>
    <col min="15068" max="15316" width="8.88671875" style="5"/>
    <col min="15317" max="15317" width="5.109375" style="5" customWidth="1"/>
    <col min="15318" max="15318" width="59" style="5" customWidth="1"/>
    <col min="15319" max="15319" width="36.6640625" style="5" customWidth="1"/>
    <col min="15320" max="15320" width="16.109375" style="5" customWidth="1"/>
    <col min="15321" max="15321" width="25.109375" style="5" customWidth="1"/>
    <col min="15322" max="15322" width="33.6640625" style="5" customWidth="1"/>
    <col min="15323" max="15323" width="48.6640625" style="5" customWidth="1"/>
    <col min="15324" max="15572" width="8.88671875" style="5"/>
    <col min="15573" max="15573" width="5.109375" style="5" customWidth="1"/>
    <col min="15574" max="15574" width="59" style="5" customWidth="1"/>
    <col min="15575" max="15575" width="36.6640625" style="5" customWidth="1"/>
    <col min="15576" max="15576" width="16.109375" style="5" customWidth="1"/>
    <col min="15577" max="15577" width="25.109375" style="5" customWidth="1"/>
    <col min="15578" max="15578" width="33.6640625" style="5" customWidth="1"/>
    <col min="15579" max="15579" width="48.6640625" style="5" customWidth="1"/>
    <col min="15580" max="15828" width="8.88671875" style="5"/>
    <col min="15829" max="15829" width="5.109375" style="5" customWidth="1"/>
    <col min="15830" max="15830" width="59" style="5" customWidth="1"/>
    <col min="15831" max="15831" width="36.6640625" style="5" customWidth="1"/>
    <col min="15832" max="15832" width="16.109375" style="5" customWidth="1"/>
    <col min="15833" max="15833" width="25.109375" style="5" customWidth="1"/>
    <col min="15834" max="15834" width="33.6640625" style="5" customWidth="1"/>
    <col min="15835" max="15835" width="48.6640625" style="5" customWidth="1"/>
    <col min="15836" max="16084" width="8.88671875" style="5"/>
    <col min="16085" max="16085" width="5.109375" style="5" customWidth="1"/>
    <col min="16086" max="16086" width="59" style="5" customWidth="1"/>
    <col min="16087" max="16087" width="36.6640625" style="5" customWidth="1"/>
    <col min="16088" max="16088" width="16.109375" style="5" customWidth="1"/>
    <col min="16089" max="16089" width="25.109375" style="5" customWidth="1"/>
    <col min="16090" max="16090" width="33.6640625" style="5" customWidth="1"/>
    <col min="16091" max="16091" width="48.6640625" style="5" customWidth="1"/>
    <col min="16092" max="16383" width="8.88671875" style="5"/>
    <col min="16384" max="16384" width="9.109375" style="5" customWidth="1"/>
  </cols>
  <sheetData>
    <row r="1" spans="1:68" s="4" customFormat="1" ht="33" customHeight="1" thickBot="1" x14ac:dyDescent="0.35">
      <c r="A1" s="1" t="s">
        <v>105</v>
      </c>
      <c r="B1" s="2"/>
      <c r="C1" s="3"/>
      <c r="D1" s="3"/>
      <c r="G1" s="171"/>
      <c r="H1" s="171"/>
      <c r="I1" s="3"/>
      <c r="J1" s="3"/>
      <c r="L1" s="31"/>
      <c r="N1" s="33"/>
      <c r="S1" s="171"/>
      <c r="T1" s="171"/>
      <c r="Y1" s="171"/>
      <c r="Z1" s="171"/>
      <c r="AE1" s="171"/>
      <c r="AF1" s="171"/>
      <c r="AK1" s="171"/>
      <c r="AL1" s="171"/>
      <c r="AQ1" s="171"/>
      <c r="AR1" s="171"/>
      <c r="AW1" s="171"/>
      <c r="AX1" s="171"/>
      <c r="BC1" s="171"/>
      <c r="BD1" s="171"/>
      <c r="BI1" s="171"/>
      <c r="BJ1" s="171"/>
      <c r="BM1" s="197"/>
      <c r="BN1" s="197"/>
      <c r="BO1" s="171"/>
      <c r="BP1" s="171"/>
    </row>
    <row r="2" spans="1:68" ht="36" customHeight="1" thickBot="1" x14ac:dyDescent="0.35">
      <c r="A2" s="275" t="s">
        <v>59</v>
      </c>
      <c r="B2" s="276"/>
      <c r="C2" s="277"/>
      <c r="D2" s="277"/>
      <c r="E2" s="277"/>
      <c r="F2" s="277"/>
      <c r="G2" s="277"/>
      <c r="H2" s="277"/>
      <c r="I2" s="277"/>
      <c r="J2" s="277"/>
      <c r="K2" s="278"/>
      <c r="L2" s="96"/>
    </row>
    <row r="3" spans="1:68" ht="21.75" customHeight="1" thickBot="1" x14ac:dyDescent="0.35">
      <c r="A3" s="255" t="s">
        <v>60</v>
      </c>
      <c r="B3" s="256"/>
      <c r="C3" s="143"/>
      <c r="D3" s="143"/>
      <c r="E3" s="144"/>
      <c r="F3" s="144"/>
      <c r="G3" s="172"/>
      <c r="H3" s="172"/>
      <c r="I3" s="143"/>
      <c r="J3" s="143"/>
      <c r="K3" s="145"/>
    </row>
    <row r="4" spans="1:68" ht="18.600000000000001" thickBot="1" x14ac:dyDescent="0.35">
      <c r="A4" s="257" t="s">
        <v>61</v>
      </c>
      <c r="B4" s="258"/>
      <c r="C4" s="249" t="s">
        <v>62</v>
      </c>
      <c r="D4" s="249"/>
      <c r="E4" s="249"/>
      <c r="F4" s="249"/>
      <c r="G4" s="249"/>
      <c r="H4" s="250"/>
      <c r="I4" s="248" t="s">
        <v>63</v>
      </c>
      <c r="J4" s="249"/>
      <c r="K4" s="249"/>
      <c r="L4" s="249"/>
      <c r="M4" s="249"/>
      <c r="N4" s="250"/>
      <c r="O4" s="248" t="s">
        <v>64</v>
      </c>
      <c r="P4" s="249"/>
      <c r="Q4" s="249"/>
      <c r="R4" s="249"/>
      <c r="S4" s="249"/>
      <c r="T4" s="250"/>
      <c r="U4" s="248" t="s">
        <v>65</v>
      </c>
      <c r="V4" s="249"/>
      <c r="W4" s="249"/>
      <c r="X4" s="249"/>
      <c r="Y4" s="249"/>
      <c r="Z4" s="250"/>
      <c r="AA4" s="248" t="s">
        <v>66</v>
      </c>
      <c r="AB4" s="249"/>
      <c r="AC4" s="266"/>
      <c r="AD4" s="249"/>
      <c r="AE4" s="249"/>
      <c r="AF4" s="250"/>
      <c r="AG4" s="248" t="s">
        <v>67</v>
      </c>
      <c r="AH4" s="249"/>
      <c r="AI4" s="249"/>
      <c r="AJ4" s="249"/>
      <c r="AK4" s="249"/>
      <c r="AL4" s="250"/>
      <c r="AM4" s="248" t="s">
        <v>68</v>
      </c>
      <c r="AN4" s="249"/>
      <c r="AO4" s="249"/>
      <c r="AP4" s="249"/>
      <c r="AQ4" s="249"/>
      <c r="AR4" s="250"/>
      <c r="AS4" s="248" t="s">
        <v>69</v>
      </c>
      <c r="AT4" s="249"/>
      <c r="AU4" s="249"/>
      <c r="AV4" s="249"/>
      <c r="AW4" s="249"/>
      <c r="AX4" s="250"/>
      <c r="AY4" s="248" t="s">
        <v>70</v>
      </c>
      <c r="AZ4" s="249"/>
      <c r="BA4" s="249"/>
      <c r="BB4" s="249"/>
      <c r="BC4" s="249"/>
      <c r="BD4" s="250"/>
      <c r="BE4" s="248" t="s">
        <v>71</v>
      </c>
      <c r="BF4" s="249"/>
      <c r="BG4" s="249"/>
      <c r="BH4" s="249"/>
      <c r="BI4" s="249"/>
      <c r="BJ4" s="250"/>
      <c r="BK4" s="248" t="s">
        <v>72</v>
      </c>
      <c r="BL4" s="249"/>
      <c r="BM4" s="249"/>
      <c r="BN4" s="249"/>
      <c r="BO4" s="249"/>
      <c r="BP4" s="250"/>
    </row>
    <row r="5" spans="1:68" ht="30.6" hidden="1" customHeight="1" x14ac:dyDescent="0.3">
      <c r="A5" s="259" t="s">
        <v>73</v>
      </c>
      <c r="B5" s="262" t="s">
        <v>74</v>
      </c>
      <c r="C5" s="264" t="s">
        <v>75</v>
      </c>
      <c r="D5" s="264"/>
      <c r="E5" s="25">
        <f>E6+E7</f>
        <v>1743.6453800000002</v>
      </c>
      <c r="F5" s="20"/>
      <c r="G5" s="173"/>
      <c r="H5" s="174"/>
      <c r="I5" s="265" t="str">
        <f>C5</f>
        <v xml:space="preserve">CONSTRUCTED NETWORK (km): </v>
      </c>
      <c r="J5" s="264"/>
      <c r="K5" s="25">
        <f>K6+K7</f>
        <v>1351.0140200000001</v>
      </c>
      <c r="L5" s="38"/>
      <c r="M5" s="20"/>
      <c r="N5" s="35"/>
      <c r="O5" s="265" t="str">
        <f>I5</f>
        <v xml:space="preserve">CONSTRUCTED NETWORK (km): </v>
      </c>
      <c r="P5" s="264"/>
      <c r="Q5" s="25">
        <f>Q6+Q7</f>
        <v>4122</v>
      </c>
      <c r="R5" s="38"/>
      <c r="S5" s="173"/>
      <c r="T5" s="174"/>
      <c r="U5" s="265" t="str">
        <f>O5</f>
        <v xml:space="preserve">CONSTRUCTED NETWORK (km): </v>
      </c>
      <c r="V5" s="264"/>
      <c r="W5" s="25">
        <f>W6+W7</f>
        <v>0</v>
      </c>
      <c r="X5" s="38"/>
      <c r="Y5" s="173"/>
      <c r="Z5" s="174"/>
      <c r="AA5" s="265" t="str">
        <f>U5</f>
        <v xml:space="preserve">CONSTRUCTED NETWORK (km): </v>
      </c>
      <c r="AB5" s="264"/>
      <c r="AC5" s="163">
        <f>AC6+AC7</f>
        <v>0</v>
      </c>
      <c r="AD5" s="38"/>
      <c r="AE5" s="173"/>
      <c r="AF5" s="174"/>
      <c r="AG5" s="265" t="str">
        <f>AA5</f>
        <v xml:space="preserve">CONSTRUCTED NETWORK (km): </v>
      </c>
      <c r="AH5" s="264"/>
      <c r="AI5" s="25">
        <f>AI6+AI7</f>
        <v>0</v>
      </c>
      <c r="AJ5" s="38"/>
      <c r="AK5" s="173"/>
      <c r="AL5" s="174"/>
      <c r="AM5" s="265" t="str">
        <f>AG5</f>
        <v xml:space="preserve">CONSTRUCTED NETWORK (km): </v>
      </c>
      <c r="AN5" s="264"/>
      <c r="AO5" s="25">
        <f>AO6+AO7</f>
        <v>0</v>
      </c>
      <c r="AP5" s="38"/>
      <c r="AQ5" s="173"/>
      <c r="AR5" s="174"/>
      <c r="AS5" s="265" t="str">
        <f>AM5</f>
        <v xml:space="preserve">CONSTRUCTED NETWORK (km): </v>
      </c>
      <c r="AT5" s="264"/>
      <c r="AU5" s="25">
        <f>AU6+AU7</f>
        <v>0</v>
      </c>
      <c r="AV5" s="38"/>
      <c r="AW5" s="173"/>
      <c r="AX5" s="174"/>
      <c r="AY5" s="265" t="str">
        <f>AS5</f>
        <v xml:space="preserve">CONSTRUCTED NETWORK (km): </v>
      </c>
      <c r="AZ5" s="264"/>
      <c r="BA5" s="25">
        <f>BA6+BA7</f>
        <v>0</v>
      </c>
      <c r="BB5" s="38"/>
      <c r="BC5" s="173"/>
      <c r="BD5" s="174"/>
      <c r="BE5" s="265" t="str">
        <f>AY5</f>
        <v xml:space="preserve">CONSTRUCTED NETWORK (km): </v>
      </c>
      <c r="BF5" s="264"/>
      <c r="BG5" s="25">
        <f>BG6+BG7</f>
        <v>6.8680000000000003</v>
      </c>
      <c r="BH5" s="38"/>
      <c r="BI5" s="173"/>
      <c r="BJ5" s="174"/>
      <c r="BK5" s="265" t="str">
        <f>BE5</f>
        <v xml:space="preserve">CONSTRUCTED NETWORK (km): </v>
      </c>
      <c r="BL5" s="264"/>
      <c r="BM5" s="199">
        <f>E5+K5+Q5+W5+AC5+AI5+AO5+AU5+BA5+BG5</f>
        <v>7223.5274000000009</v>
      </c>
      <c r="BN5" s="200"/>
      <c r="BO5" s="173"/>
      <c r="BP5" s="174"/>
    </row>
    <row r="6" spans="1:68" ht="18.75" hidden="1" customHeight="1" x14ac:dyDescent="0.3">
      <c r="A6" s="260"/>
      <c r="B6" s="263"/>
      <c r="C6" s="267" t="s">
        <v>18</v>
      </c>
      <c r="D6" s="268"/>
      <c r="E6" s="22">
        <f>'02.2024ΕΛ'!E6</f>
        <v>192.21903</v>
      </c>
      <c r="F6" s="22"/>
      <c r="G6" s="175"/>
      <c r="H6" s="176"/>
      <c r="I6" s="267" t="s">
        <v>18</v>
      </c>
      <c r="J6" s="268"/>
      <c r="K6" s="22">
        <f>'02.2024ΕΛ'!K6</f>
        <v>125.15062</v>
      </c>
      <c r="L6" s="22"/>
      <c r="M6" s="175"/>
      <c r="N6" s="176"/>
      <c r="O6" s="267" t="s">
        <v>18</v>
      </c>
      <c r="P6" s="268"/>
      <c r="Q6" s="22">
        <f>'02.2024ΕΛ'!Q6</f>
        <v>345</v>
      </c>
      <c r="R6" s="22"/>
      <c r="S6" s="175"/>
      <c r="T6" s="176"/>
      <c r="U6" s="267" t="s">
        <v>18</v>
      </c>
      <c r="V6" s="268"/>
      <c r="W6" s="22">
        <f>'02.2024ΕΛ'!W6</f>
        <v>0</v>
      </c>
      <c r="X6" s="22"/>
      <c r="Y6" s="175"/>
      <c r="Z6" s="176"/>
      <c r="AA6" s="267" t="s">
        <v>18</v>
      </c>
      <c r="AB6" s="268"/>
      <c r="AC6" s="22">
        <f>'02.2024ΕΛ'!AC6</f>
        <v>0</v>
      </c>
      <c r="AD6" s="22"/>
      <c r="AE6" s="175"/>
      <c r="AF6" s="176"/>
      <c r="AG6" s="267" t="s">
        <v>18</v>
      </c>
      <c r="AH6" s="268"/>
      <c r="AI6" s="22">
        <f>'02.2024ΕΛ'!AI6</f>
        <v>0</v>
      </c>
      <c r="AJ6" s="22"/>
      <c r="AK6" s="175"/>
      <c r="AL6" s="176"/>
      <c r="AM6" s="267" t="s">
        <v>18</v>
      </c>
      <c r="AN6" s="268"/>
      <c r="AO6" s="22">
        <f>'02.2024ΕΛ'!AO6</f>
        <v>0</v>
      </c>
      <c r="AP6" s="22"/>
      <c r="AQ6" s="175"/>
      <c r="AR6" s="176"/>
      <c r="AS6" s="267" t="s">
        <v>18</v>
      </c>
      <c r="AT6" s="268"/>
      <c r="AU6" s="22">
        <f>'02.2024ΕΛ'!AU6</f>
        <v>0</v>
      </c>
      <c r="AV6" s="22"/>
      <c r="AW6" s="175"/>
      <c r="AX6" s="176"/>
      <c r="AY6" s="267" t="s">
        <v>18</v>
      </c>
      <c r="AZ6" s="268"/>
      <c r="BA6" s="22">
        <f>'02.2024ΕΛ'!BA6</f>
        <v>0</v>
      </c>
      <c r="BB6" s="22"/>
      <c r="BC6" s="175"/>
      <c r="BD6" s="176"/>
      <c r="BE6" s="267" t="s">
        <v>18</v>
      </c>
      <c r="BF6" s="268"/>
      <c r="BG6" s="22">
        <f>'02.2024ΕΛ'!BG6</f>
        <v>6.8680000000000003</v>
      </c>
      <c r="BH6" s="22"/>
      <c r="BI6" s="175"/>
      <c r="BJ6" s="176"/>
      <c r="BK6" s="267" t="s">
        <v>18</v>
      </c>
      <c r="BL6" s="268"/>
      <c r="BM6" s="22">
        <f>'02.2024ΕΛ'!BM6</f>
        <v>0</v>
      </c>
      <c r="BN6" s="22"/>
      <c r="BO6" s="175"/>
      <c r="BP6" s="176"/>
    </row>
    <row r="7" spans="1:68" ht="16.2" hidden="1" customHeight="1" thickBot="1" x14ac:dyDescent="0.35">
      <c r="A7" s="260"/>
      <c r="B7" s="263"/>
      <c r="C7" s="272" t="s">
        <v>19</v>
      </c>
      <c r="D7" s="271"/>
      <c r="E7" s="25">
        <f>'02.2024ΕΛ'!E7</f>
        <v>1551.4263500000002</v>
      </c>
      <c r="F7" s="25"/>
      <c r="G7" s="177"/>
      <c r="H7" s="178"/>
      <c r="I7" s="272" t="s">
        <v>19</v>
      </c>
      <c r="J7" s="271"/>
      <c r="K7" s="25">
        <f>'02.2024ΕΛ'!K7</f>
        <v>1225.8634</v>
      </c>
      <c r="L7" s="25"/>
      <c r="M7" s="177"/>
      <c r="N7" s="178"/>
      <c r="O7" s="272" t="s">
        <v>19</v>
      </c>
      <c r="P7" s="271"/>
      <c r="Q7" s="25">
        <f>'02.2024ΕΛ'!Q7</f>
        <v>3777</v>
      </c>
      <c r="R7" s="25"/>
      <c r="S7" s="177"/>
      <c r="T7" s="178"/>
      <c r="U7" s="272" t="s">
        <v>19</v>
      </c>
      <c r="V7" s="271"/>
      <c r="W7" s="25">
        <f>'02.2024ΕΛ'!W7</f>
        <v>0</v>
      </c>
      <c r="X7" s="25"/>
      <c r="Y7" s="177"/>
      <c r="Z7" s="178"/>
      <c r="AA7" s="272" t="s">
        <v>19</v>
      </c>
      <c r="AB7" s="271"/>
      <c r="AC7" s="25">
        <f>'02.2024ΕΛ'!AC7</f>
        <v>0</v>
      </c>
      <c r="AD7" s="25"/>
      <c r="AE7" s="177"/>
      <c r="AF7" s="178"/>
      <c r="AG7" s="272" t="s">
        <v>19</v>
      </c>
      <c r="AH7" s="271"/>
      <c r="AI7" s="25">
        <f>'02.2024ΕΛ'!AI7</f>
        <v>0</v>
      </c>
      <c r="AJ7" s="25"/>
      <c r="AK7" s="177"/>
      <c r="AL7" s="178"/>
      <c r="AM7" s="272" t="s">
        <v>19</v>
      </c>
      <c r="AN7" s="271"/>
      <c r="AO7" s="25">
        <f>'02.2024ΕΛ'!AO7</f>
        <v>0</v>
      </c>
      <c r="AP7" s="25"/>
      <c r="AQ7" s="177"/>
      <c r="AR7" s="178"/>
      <c r="AS7" s="272" t="s">
        <v>19</v>
      </c>
      <c r="AT7" s="271"/>
      <c r="AU7" s="25">
        <f>'02.2024ΕΛ'!AU7</f>
        <v>0</v>
      </c>
      <c r="AV7" s="25"/>
      <c r="AW7" s="177"/>
      <c r="AX7" s="178"/>
      <c r="AY7" s="272" t="s">
        <v>19</v>
      </c>
      <c r="AZ7" s="271"/>
      <c r="BA7" s="25">
        <f>'02.2024ΕΛ'!BA7</f>
        <v>0</v>
      </c>
      <c r="BB7" s="25"/>
      <c r="BC7" s="177"/>
      <c r="BD7" s="178"/>
      <c r="BE7" s="272" t="s">
        <v>19</v>
      </c>
      <c r="BF7" s="271"/>
      <c r="BG7" s="25">
        <f>'02.2024ΕΛ'!BG7</f>
        <v>0</v>
      </c>
      <c r="BH7" s="25"/>
      <c r="BI7" s="177"/>
      <c r="BJ7" s="178"/>
      <c r="BK7" s="272" t="s">
        <v>19</v>
      </c>
      <c r="BL7" s="271"/>
      <c r="BM7" s="25">
        <f>'02.2024ΕΛ'!BM7</f>
        <v>0</v>
      </c>
      <c r="BN7" s="25"/>
      <c r="BO7" s="177"/>
      <c r="BP7" s="178"/>
    </row>
    <row r="8" spans="1:68" s="7" customFormat="1" ht="72.599999999999994" thickBot="1" x14ac:dyDescent="0.35">
      <c r="A8" s="261"/>
      <c r="B8" s="279"/>
      <c r="C8" s="76" t="s">
        <v>76</v>
      </c>
      <c r="D8" s="77" t="s">
        <v>77</v>
      </c>
      <c r="E8" s="169" t="s">
        <v>78</v>
      </c>
      <c r="F8" s="229" t="s">
        <v>79</v>
      </c>
      <c r="G8" s="79" t="s">
        <v>80</v>
      </c>
      <c r="H8" s="80" t="s">
        <v>81</v>
      </c>
      <c r="I8" s="76" t="str">
        <f>C8</f>
        <v>ACTIVATED CUSTOMERS WITH EXCLUSIVE REPRESENTATION</v>
      </c>
      <c r="J8" s="77" t="str">
        <f t="shared" ref="J8:BP8" si="0">D8</f>
        <v>ACTIVATED CUSTOMERS WITH NON EXCLUSIVE REPRESENTATION</v>
      </c>
      <c r="K8" s="169" t="str">
        <f t="shared" si="0"/>
        <v>MONTHLY ALLOCATED GAS QUANTITIES (KWh)</v>
      </c>
      <c r="L8" s="78" t="str">
        <f t="shared" si="0"/>
        <v>AVERAGE MONTHLY CONSUMPTION (KWh)</v>
      </c>
      <c r="M8" s="79" t="str">
        <f t="shared" si="0"/>
        <v>MONTHLY BASIC ACTIVITY (INVOICED  €)</v>
      </c>
      <c r="N8" s="80" t="str">
        <f t="shared" si="0"/>
        <v>MONTHLY BASIC ACTIVITY per PoD (INVOICED €)</v>
      </c>
      <c r="O8" s="76" t="str">
        <f t="shared" si="0"/>
        <v>ACTIVATED CUSTOMERS WITH EXCLUSIVE REPRESENTATION</v>
      </c>
      <c r="P8" s="77" t="str">
        <f t="shared" si="0"/>
        <v>ACTIVATED CUSTOMERS WITH NON EXCLUSIVE REPRESENTATION</v>
      </c>
      <c r="Q8" s="169" t="str">
        <f t="shared" si="0"/>
        <v>MONTHLY ALLOCATED GAS QUANTITIES (KWh)</v>
      </c>
      <c r="R8" s="78" t="str">
        <f t="shared" si="0"/>
        <v>AVERAGE MONTHLY CONSUMPTION (KWh)</v>
      </c>
      <c r="S8" s="79" t="str">
        <f t="shared" si="0"/>
        <v>MONTHLY BASIC ACTIVITY (INVOICED  €)</v>
      </c>
      <c r="T8" s="80" t="str">
        <f t="shared" si="0"/>
        <v>MONTHLY BASIC ACTIVITY per PoD (INVOICED €)</v>
      </c>
      <c r="U8" s="76" t="str">
        <f t="shared" si="0"/>
        <v>ACTIVATED CUSTOMERS WITH EXCLUSIVE REPRESENTATION</v>
      </c>
      <c r="V8" s="77" t="str">
        <f t="shared" si="0"/>
        <v>ACTIVATED CUSTOMERS WITH NON EXCLUSIVE REPRESENTATION</v>
      </c>
      <c r="W8" s="169" t="str">
        <f t="shared" si="0"/>
        <v>MONTHLY ALLOCATED GAS QUANTITIES (KWh)</v>
      </c>
      <c r="X8" s="78" t="str">
        <f t="shared" si="0"/>
        <v>AVERAGE MONTHLY CONSUMPTION (KWh)</v>
      </c>
      <c r="Y8" s="79" t="str">
        <f t="shared" si="0"/>
        <v>MONTHLY BASIC ACTIVITY (INVOICED  €)</v>
      </c>
      <c r="Z8" s="80" t="str">
        <f t="shared" si="0"/>
        <v>MONTHLY BASIC ACTIVITY per PoD (INVOICED €)</v>
      </c>
      <c r="AA8" s="76" t="str">
        <f t="shared" si="0"/>
        <v>ACTIVATED CUSTOMERS WITH EXCLUSIVE REPRESENTATION</v>
      </c>
      <c r="AB8" s="77" t="str">
        <f t="shared" si="0"/>
        <v>ACTIVATED CUSTOMERS WITH NON EXCLUSIVE REPRESENTATION</v>
      </c>
      <c r="AC8" s="169" t="str">
        <f t="shared" si="0"/>
        <v>MONTHLY ALLOCATED GAS QUANTITIES (KWh)</v>
      </c>
      <c r="AD8" s="78" t="str">
        <f t="shared" si="0"/>
        <v>AVERAGE MONTHLY CONSUMPTION (KWh)</v>
      </c>
      <c r="AE8" s="79" t="str">
        <f t="shared" si="0"/>
        <v>MONTHLY BASIC ACTIVITY (INVOICED  €)</v>
      </c>
      <c r="AF8" s="80" t="str">
        <f t="shared" si="0"/>
        <v>MONTHLY BASIC ACTIVITY per PoD (INVOICED €)</v>
      </c>
      <c r="AG8" s="76" t="str">
        <f t="shared" si="0"/>
        <v>ACTIVATED CUSTOMERS WITH EXCLUSIVE REPRESENTATION</v>
      </c>
      <c r="AH8" s="77" t="str">
        <f t="shared" si="0"/>
        <v>ACTIVATED CUSTOMERS WITH NON EXCLUSIVE REPRESENTATION</v>
      </c>
      <c r="AI8" s="169" t="str">
        <f t="shared" si="0"/>
        <v>MONTHLY ALLOCATED GAS QUANTITIES (KWh)</v>
      </c>
      <c r="AJ8" s="78" t="str">
        <f t="shared" si="0"/>
        <v>AVERAGE MONTHLY CONSUMPTION (KWh)</v>
      </c>
      <c r="AK8" s="79" t="str">
        <f t="shared" si="0"/>
        <v>MONTHLY BASIC ACTIVITY (INVOICED  €)</v>
      </c>
      <c r="AL8" s="80" t="str">
        <f t="shared" si="0"/>
        <v>MONTHLY BASIC ACTIVITY per PoD (INVOICED €)</v>
      </c>
      <c r="AM8" s="76" t="str">
        <f t="shared" si="0"/>
        <v>ACTIVATED CUSTOMERS WITH EXCLUSIVE REPRESENTATION</v>
      </c>
      <c r="AN8" s="77" t="str">
        <f t="shared" si="0"/>
        <v>ACTIVATED CUSTOMERS WITH NON EXCLUSIVE REPRESENTATION</v>
      </c>
      <c r="AO8" s="169" t="str">
        <f t="shared" si="0"/>
        <v>MONTHLY ALLOCATED GAS QUANTITIES (KWh)</v>
      </c>
      <c r="AP8" s="78" t="str">
        <f t="shared" si="0"/>
        <v>AVERAGE MONTHLY CONSUMPTION (KWh)</v>
      </c>
      <c r="AQ8" s="79" t="str">
        <f t="shared" si="0"/>
        <v>MONTHLY BASIC ACTIVITY (INVOICED  €)</v>
      </c>
      <c r="AR8" s="80" t="str">
        <f t="shared" si="0"/>
        <v>MONTHLY BASIC ACTIVITY per PoD (INVOICED €)</v>
      </c>
      <c r="AS8" s="76" t="str">
        <f t="shared" si="0"/>
        <v>ACTIVATED CUSTOMERS WITH EXCLUSIVE REPRESENTATION</v>
      </c>
      <c r="AT8" s="77" t="str">
        <f t="shared" si="0"/>
        <v>ACTIVATED CUSTOMERS WITH NON EXCLUSIVE REPRESENTATION</v>
      </c>
      <c r="AU8" s="169" t="str">
        <f t="shared" si="0"/>
        <v>MONTHLY ALLOCATED GAS QUANTITIES (KWh)</v>
      </c>
      <c r="AV8" s="78" t="str">
        <f t="shared" si="0"/>
        <v>AVERAGE MONTHLY CONSUMPTION (KWh)</v>
      </c>
      <c r="AW8" s="79" t="str">
        <f t="shared" si="0"/>
        <v>MONTHLY BASIC ACTIVITY (INVOICED  €)</v>
      </c>
      <c r="AX8" s="80" t="str">
        <f t="shared" si="0"/>
        <v>MONTHLY BASIC ACTIVITY per PoD (INVOICED €)</v>
      </c>
      <c r="AY8" s="76" t="str">
        <f t="shared" si="0"/>
        <v>ACTIVATED CUSTOMERS WITH EXCLUSIVE REPRESENTATION</v>
      </c>
      <c r="AZ8" s="77" t="str">
        <f t="shared" si="0"/>
        <v>ACTIVATED CUSTOMERS WITH NON EXCLUSIVE REPRESENTATION</v>
      </c>
      <c r="BA8" s="169" t="str">
        <f t="shared" si="0"/>
        <v>MONTHLY ALLOCATED GAS QUANTITIES (KWh)</v>
      </c>
      <c r="BB8" s="78" t="str">
        <f t="shared" si="0"/>
        <v>AVERAGE MONTHLY CONSUMPTION (KWh)</v>
      </c>
      <c r="BC8" s="79" t="str">
        <f t="shared" si="0"/>
        <v>MONTHLY BASIC ACTIVITY (INVOICED  €)</v>
      </c>
      <c r="BD8" s="80" t="str">
        <f t="shared" si="0"/>
        <v>MONTHLY BASIC ACTIVITY per PoD (INVOICED €)</v>
      </c>
      <c r="BE8" s="76" t="str">
        <f t="shared" si="0"/>
        <v>ACTIVATED CUSTOMERS WITH EXCLUSIVE REPRESENTATION</v>
      </c>
      <c r="BF8" s="77" t="str">
        <f t="shared" si="0"/>
        <v>ACTIVATED CUSTOMERS WITH NON EXCLUSIVE REPRESENTATION</v>
      </c>
      <c r="BG8" s="169" t="str">
        <f t="shared" si="0"/>
        <v>MONTHLY ALLOCATED GAS QUANTITIES (KWh)</v>
      </c>
      <c r="BH8" s="78" t="str">
        <f t="shared" si="0"/>
        <v>AVERAGE MONTHLY CONSUMPTION (KWh)</v>
      </c>
      <c r="BI8" s="79" t="str">
        <f t="shared" si="0"/>
        <v>MONTHLY BASIC ACTIVITY (INVOICED  €)</v>
      </c>
      <c r="BJ8" s="80" t="str">
        <f t="shared" si="0"/>
        <v>MONTHLY BASIC ACTIVITY per PoD (INVOICED €)</v>
      </c>
      <c r="BK8" s="76" t="str">
        <f t="shared" si="0"/>
        <v>ACTIVATED CUSTOMERS WITH EXCLUSIVE REPRESENTATION</v>
      </c>
      <c r="BL8" s="77" t="str">
        <f t="shared" si="0"/>
        <v>ACTIVATED CUSTOMERS WITH NON EXCLUSIVE REPRESENTATION</v>
      </c>
      <c r="BM8" s="169" t="str">
        <f t="shared" si="0"/>
        <v>MONTHLY ALLOCATED GAS QUANTITIES (KWh)</v>
      </c>
      <c r="BN8" s="170" t="str">
        <f t="shared" si="0"/>
        <v>AVERAGE MONTHLY CONSUMPTION (KWh)</v>
      </c>
      <c r="BO8" s="179" t="str">
        <f t="shared" si="0"/>
        <v>MONTHLY BASIC ACTIVITY (INVOICED  €)</v>
      </c>
      <c r="BP8" s="180" t="str">
        <f t="shared" si="0"/>
        <v>MONTHLY BASIC ACTIVITY per PoD (INVOICED €)</v>
      </c>
    </row>
    <row r="9" spans="1:68" s="8" customFormat="1" ht="36" customHeight="1" x14ac:dyDescent="0.3">
      <c r="A9" s="153">
        <v>1</v>
      </c>
      <c r="B9" s="168" t="s">
        <v>82</v>
      </c>
      <c r="C9" s="73">
        <f>'02.2024ΕΛ'!C9</f>
        <v>0</v>
      </c>
      <c r="D9" s="74">
        <f>'02.2024ΕΛ'!D9</f>
        <v>0</v>
      </c>
      <c r="E9" s="231">
        <f>'02.2024ΕΛ'!E9</f>
        <v>0</v>
      </c>
      <c r="F9" s="121">
        <f>'02.2024ΕΛ'!F9</f>
        <v>0</v>
      </c>
      <c r="G9" s="82">
        <f>'02.2024ΕΛ'!G9</f>
        <v>0</v>
      </c>
      <c r="H9" s="37">
        <f>'02.2024ΕΛ'!H9</f>
        <v>0</v>
      </c>
      <c r="I9" s="73">
        <f>'02.2024ΕΛ'!I9</f>
        <v>0</v>
      </c>
      <c r="J9" s="74">
        <f>'02.2024ΕΛ'!J9</f>
        <v>0</v>
      </c>
      <c r="K9" s="231">
        <f>'02.2024ΕΛ'!K9</f>
        <v>0</v>
      </c>
      <c r="L9" s="74">
        <f>'02.2024ΕΛ'!L9</f>
        <v>0</v>
      </c>
      <c r="M9" s="82">
        <f>'02.2024ΕΛ'!M9</f>
        <v>0</v>
      </c>
      <c r="N9" s="37">
        <f>'02.2024ΕΛ'!N9</f>
        <v>0</v>
      </c>
      <c r="O9" s="73">
        <f>'02.2024ΕΛ'!O9</f>
        <v>0</v>
      </c>
      <c r="P9" s="74">
        <f>'02.2024ΕΛ'!P9</f>
        <v>0</v>
      </c>
      <c r="Q9" s="231">
        <f>'02.2024ΕΛ'!Q9</f>
        <v>0</v>
      </c>
      <c r="R9" s="74">
        <f>'02.2024ΕΛ'!R9</f>
        <v>0</v>
      </c>
      <c r="S9" s="82">
        <f>'02.2024ΕΛ'!S9</f>
        <v>0</v>
      </c>
      <c r="T9" s="37">
        <f>'02.2024ΕΛ'!T9</f>
        <v>0</v>
      </c>
      <c r="U9" s="73">
        <f>'02.2024ΕΛ'!U9</f>
        <v>1</v>
      </c>
      <c r="V9" s="74">
        <f>'02.2024ΕΛ'!V9</f>
        <v>0</v>
      </c>
      <c r="W9" s="231">
        <f>'02.2024ΕΛ'!W9</f>
        <v>5525280</v>
      </c>
      <c r="X9" s="74">
        <f>'02.2024ΕΛ'!X9</f>
        <v>5525280</v>
      </c>
      <c r="Y9" s="81">
        <f>'02.2024ΕΛ'!Y9</f>
        <v>10576.31</v>
      </c>
      <c r="Z9" s="37">
        <f>'02.2024ΕΛ'!Z9</f>
        <v>10576.31</v>
      </c>
      <c r="AA9" s="73">
        <f>'02.2024ΕΛ'!AA9</f>
        <v>0</v>
      </c>
      <c r="AB9" s="74">
        <f>'02.2024ΕΛ'!AB9</f>
        <v>0</v>
      </c>
      <c r="AC9" s="231">
        <f>'02.2024ΕΛ'!AC9</f>
        <v>0</v>
      </c>
      <c r="AD9" s="74">
        <f>'02.2024ΕΛ'!AD9</f>
        <v>0</v>
      </c>
      <c r="AE9" s="81">
        <f>'02.2024ΕΛ'!AE9</f>
        <v>0</v>
      </c>
      <c r="AF9" s="37">
        <f>'02.2024ΕΛ'!AF9</f>
        <v>0</v>
      </c>
      <c r="AG9" s="73">
        <f>'02.2024ΕΛ'!AG9</f>
        <v>0</v>
      </c>
      <c r="AH9" s="74">
        <f>'02.2024ΕΛ'!AH9</f>
        <v>0</v>
      </c>
      <c r="AI9" s="231">
        <f>'02.2024ΕΛ'!AI9</f>
        <v>0</v>
      </c>
      <c r="AJ9" s="74">
        <f>'02.2024ΕΛ'!AJ9</f>
        <v>0</v>
      </c>
      <c r="AK9" s="82">
        <f>'02.2024ΕΛ'!AK9</f>
        <v>0</v>
      </c>
      <c r="AL9" s="37">
        <f>'02.2024ΕΛ'!AL9</f>
        <v>0</v>
      </c>
      <c r="AM9" s="73">
        <f>'02.2024ΕΛ'!AM9</f>
        <v>0</v>
      </c>
      <c r="AN9" s="74">
        <f>'02.2024ΕΛ'!AN9</f>
        <v>0</v>
      </c>
      <c r="AO9" s="231">
        <f>'02.2024ΕΛ'!AO9</f>
        <v>0</v>
      </c>
      <c r="AP9" s="74">
        <f>'02.2024ΕΛ'!AP9</f>
        <v>0</v>
      </c>
      <c r="AQ9" s="82">
        <f>'02.2024ΕΛ'!AQ9</f>
        <v>0</v>
      </c>
      <c r="AR9" s="37">
        <f>'02.2024ΕΛ'!AR9</f>
        <v>0</v>
      </c>
      <c r="AS9" s="73">
        <f>'02.2024ΕΛ'!AS9</f>
        <v>0</v>
      </c>
      <c r="AT9" s="74">
        <f>'02.2024ΕΛ'!AT9</f>
        <v>0</v>
      </c>
      <c r="AU9" s="231">
        <f>'02.2024ΕΛ'!AU9</f>
        <v>0</v>
      </c>
      <c r="AV9" s="74">
        <f>'02.2024ΕΛ'!AV9</f>
        <v>0</v>
      </c>
      <c r="AW9" s="82">
        <f>'02.2024ΕΛ'!AW9</f>
        <v>0</v>
      </c>
      <c r="AX9" s="37">
        <f>'02.2024ΕΛ'!AX9</f>
        <v>0</v>
      </c>
      <c r="AY9" s="73">
        <f>'02.2024ΕΛ'!AY9</f>
        <v>0</v>
      </c>
      <c r="AZ9" s="74">
        <f>'02.2024ΕΛ'!AZ9</f>
        <v>0</v>
      </c>
      <c r="BA9" s="231">
        <f>'02.2024ΕΛ'!BA9</f>
        <v>0</v>
      </c>
      <c r="BB9" s="74">
        <f>'02.2024ΕΛ'!BB9</f>
        <v>0</v>
      </c>
      <c r="BC9" s="82">
        <f>'02.2024ΕΛ'!BC9</f>
        <v>0</v>
      </c>
      <c r="BD9" s="37">
        <f>'02.2024ΕΛ'!BD9</f>
        <v>0</v>
      </c>
      <c r="BE9" s="73">
        <f>'02.2024ΕΛ'!BE9</f>
        <v>0</v>
      </c>
      <c r="BF9" s="74">
        <f>'02.2024ΕΛ'!BF9</f>
        <v>0</v>
      </c>
      <c r="BG9" s="231">
        <f>'02.2024ΕΛ'!BG9</f>
        <v>0</v>
      </c>
      <c r="BH9" s="74">
        <f>'02.2024ΕΛ'!BH9</f>
        <v>0</v>
      </c>
      <c r="BI9" s="82">
        <f>'02.2024ΕΛ'!BI9</f>
        <v>0</v>
      </c>
      <c r="BJ9" s="37">
        <f>'02.2024ΕΛ'!BJ9</f>
        <v>0</v>
      </c>
      <c r="BK9" s="73">
        <f>'02.2024ΕΛ'!BK9</f>
        <v>1</v>
      </c>
      <c r="BL9" s="74">
        <f>'02.2024ΕΛ'!BL9</f>
        <v>0</v>
      </c>
      <c r="BM9" s="231">
        <f>'02.2024ΕΛ'!BM9</f>
        <v>5525280</v>
      </c>
      <c r="BN9" s="74">
        <f>'02.2024ΕΛ'!BN9</f>
        <v>5525280</v>
      </c>
      <c r="BO9" s="82">
        <f>'02.2024ΕΛ'!BO9</f>
        <v>10576.31</v>
      </c>
      <c r="BP9" s="37">
        <f>'02.2024ΕΛ'!BP9</f>
        <v>10576.31</v>
      </c>
    </row>
    <row r="10" spans="1:68" s="11" customFormat="1" ht="19.5" customHeight="1" outlineLevel="1" x14ac:dyDescent="0.3">
      <c r="A10" s="154"/>
      <c r="B10" s="167" t="s">
        <v>83</v>
      </c>
      <c r="C10" s="9">
        <f>'02.2024ΕΛ'!C10</f>
        <v>0</v>
      </c>
      <c r="D10" s="10">
        <f>'02.2024ΕΛ'!D10</f>
        <v>0</v>
      </c>
      <c r="E10" s="232">
        <f>'02.2024ΕΛ'!E10</f>
        <v>0</v>
      </c>
      <c r="F10" s="39">
        <f>'02.2024ΕΛ'!F10</f>
        <v>0</v>
      </c>
      <c r="G10" s="30">
        <f>'02.2024ΕΛ'!G10</f>
        <v>0</v>
      </c>
      <c r="H10" s="83">
        <f>'02.2024ΕΛ'!H10</f>
        <v>0</v>
      </c>
      <c r="I10" s="9">
        <f>'02.2024ΕΛ'!I10</f>
        <v>0</v>
      </c>
      <c r="J10" s="10">
        <f>'02.2024ΕΛ'!J10</f>
        <v>0</v>
      </c>
      <c r="K10" s="232">
        <f>'02.2024ΕΛ'!K10</f>
        <v>0</v>
      </c>
      <c r="L10" s="10">
        <f>'02.2024ΕΛ'!L10</f>
        <v>0</v>
      </c>
      <c r="M10" s="30">
        <f>'02.2024ΕΛ'!M10</f>
        <v>0</v>
      </c>
      <c r="N10" s="83">
        <f>'02.2024ΕΛ'!N10</f>
        <v>0</v>
      </c>
      <c r="O10" s="9">
        <f>'02.2024ΕΛ'!O10</f>
        <v>0</v>
      </c>
      <c r="P10" s="10">
        <f>'02.2024ΕΛ'!P10</f>
        <v>0</v>
      </c>
      <c r="Q10" s="232">
        <f>'02.2024ΕΛ'!Q10</f>
        <v>0</v>
      </c>
      <c r="R10" s="10">
        <f>'02.2024ΕΛ'!R10</f>
        <v>0</v>
      </c>
      <c r="S10" s="30">
        <f>'02.2024ΕΛ'!S10</f>
        <v>0</v>
      </c>
      <c r="T10" s="83">
        <f>'02.2024ΕΛ'!T10</f>
        <v>0</v>
      </c>
      <c r="U10" s="9">
        <f>'02.2024ΕΛ'!U10</f>
        <v>0</v>
      </c>
      <c r="V10" s="10">
        <f>'02.2024ΕΛ'!V10</f>
        <v>0</v>
      </c>
      <c r="W10" s="232">
        <f>'02.2024ΕΛ'!W10</f>
        <v>0</v>
      </c>
      <c r="X10" s="10">
        <f>'02.2024ΕΛ'!X10</f>
        <v>0</v>
      </c>
      <c r="Y10" s="30">
        <f>'02.2024ΕΛ'!Y10</f>
        <v>0</v>
      </c>
      <c r="Z10" s="83">
        <f>'02.2024ΕΛ'!Z10</f>
        <v>0</v>
      </c>
      <c r="AA10" s="9">
        <f>'02.2024ΕΛ'!AA10</f>
        <v>0</v>
      </c>
      <c r="AB10" s="10">
        <f>'02.2024ΕΛ'!AB10</f>
        <v>0</v>
      </c>
      <c r="AC10" s="232">
        <f>'02.2024ΕΛ'!AC10</f>
        <v>0</v>
      </c>
      <c r="AD10" s="10">
        <f>'02.2024ΕΛ'!AD10</f>
        <v>0</v>
      </c>
      <c r="AE10" s="30">
        <f>'02.2024ΕΛ'!AE10</f>
        <v>0</v>
      </c>
      <c r="AF10" s="83">
        <f>'02.2024ΕΛ'!AF10</f>
        <v>0</v>
      </c>
      <c r="AG10" s="9">
        <f>'02.2024ΕΛ'!AG10</f>
        <v>0</v>
      </c>
      <c r="AH10" s="10">
        <f>'02.2024ΕΛ'!AH10</f>
        <v>0</v>
      </c>
      <c r="AI10" s="232">
        <f>'02.2024ΕΛ'!AI10</f>
        <v>0</v>
      </c>
      <c r="AJ10" s="10">
        <f>'02.2024ΕΛ'!AJ10</f>
        <v>0</v>
      </c>
      <c r="AK10" s="30">
        <f>'02.2024ΕΛ'!AK10</f>
        <v>0</v>
      </c>
      <c r="AL10" s="83">
        <f>'02.2024ΕΛ'!AL10</f>
        <v>0</v>
      </c>
      <c r="AM10" s="9">
        <f>'02.2024ΕΛ'!AM10</f>
        <v>0</v>
      </c>
      <c r="AN10" s="10">
        <f>'02.2024ΕΛ'!AN10</f>
        <v>0</v>
      </c>
      <c r="AO10" s="232">
        <f>'02.2024ΕΛ'!AO10</f>
        <v>0</v>
      </c>
      <c r="AP10" s="10">
        <f>'02.2024ΕΛ'!AP10</f>
        <v>0</v>
      </c>
      <c r="AQ10" s="30">
        <f>'02.2024ΕΛ'!AQ10</f>
        <v>0</v>
      </c>
      <c r="AR10" s="83">
        <f>'02.2024ΕΛ'!AR10</f>
        <v>0</v>
      </c>
      <c r="AS10" s="9">
        <f>'02.2024ΕΛ'!AS10</f>
        <v>0</v>
      </c>
      <c r="AT10" s="10">
        <f>'02.2024ΕΛ'!AT10</f>
        <v>0</v>
      </c>
      <c r="AU10" s="232">
        <f>'02.2024ΕΛ'!AU10</f>
        <v>0</v>
      </c>
      <c r="AV10" s="10">
        <f>'02.2024ΕΛ'!AV10</f>
        <v>0</v>
      </c>
      <c r="AW10" s="30">
        <f>'02.2024ΕΛ'!AW10</f>
        <v>0</v>
      </c>
      <c r="AX10" s="83">
        <f>'02.2024ΕΛ'!AX10</f>
        <v>0</v>
      </c>
      <c r="AY10" s="9">
        <f>'02.2024ΕΛ'!AY10</f>
        <v>0</v>
      </c>
      <c r="AZ10" s="10">
        <f>'02.2024ΕΛ'!AZ10</f>
        <v>0</v>
      </c>
      <c r="BA10" s="232">
        <f>'02.2024ΕΛ'!BA10</f>
        <v>0</v>
      </c>
      <c r="BB10" s="10">
        <f>'02.2024ΕΛ'!BB10</f>
        <v>0</v>
      </c>
      <c r="BC10" s="30">
        <f>'02.2024ΕΛ'!BC10</f>
        <v>0</v>
      </c>
      <c r="BD10" s="83">
        <f>'02.2024ΕΛ'!BD10</f>
        <v>0</v>
      </c>
      <c r="BE10" s="9">
        <f>'02.2024ΕΛ'!BE10</f>
        <v>0</v>
      </c>
      <c r="BF10" s="10">
        <f>'02.2024ΕΛ'!BF10</f>
        <v>0</v>
      </c>
      <c r="BG10" s="232">
        <f>'02.2024ΕΛ'!BG10</f>
        <v>0</v>
      </c>
      <c r="BH10" s="10">
        <f>'02.2024ΕΛ'!BH10</f>
        <v>0</v>
      </c>
      <c r="BI10" s="30">
        <f>'02.2024ΕΛ'!BI10</f>
        <v>0</v>
      </c>
      <c r="BJ10" s="83">
        <f>'02.2024ΕΛ'!BJ10</f>
        <v>0</v>
      </c>
      <c r="BK10" s="9">
        <f>'02.2024ΕΛ'!BK10</f>
        <v>0</v>
      </c>
      <c r="BL10" s="10">
        <f>'02.2024ΕΛ'!BL10</f>
        <v>0</v>
      </c>
      <c r="BM10" s="232">
        <f>'02.2024ΕΛ'!BM10</f>
        <v>0</v>
      </c>
      <c r="BN10" s="10">
        <f>'02.2024ΕΛ'!BN10</f>
        <v>0</v>
      </c>
      <c r="BO10" s="225">
        <f>'02.2024ΕΛ'!BO10</f>
        <v>0</v>
      </c>
      <c r="BP10" s="83">
        <f>'02.2024ΕΛ'!BP10</f>
        <v>0</v>
      </c>
    </row>
    <row r="11" spans="1:68" s="11" customFormat="1" ht="19.5" customHeight="1" outlineLevel="1" x14ac:dyDescent="0.3">
      <c r="A11" s="154"/>
      <c r="B11" s="167" t="s">
        <v>84</v>
      </c>
      <c r="C11" s="9">
        <f>'02.2024ΕΛ'!C11</f>
        <v>0</v>
      </c>
      <c r="D11" s="10">
        <f>'02.2024ΕΛ'!D11</f>
        <v>0</v>
      </c>
      <c r="E11" s="232">
        <f>'02.2024ΕΛ'!E11</f>
        <v>0</v>
      </c>
      <c r="F11" s="39">
        <f>'02.2024ΕΛ'!F11</f>
        <v>0</v>
      </c>
      <c r="G11" s="30">
        <f>'02.2024ΕΛ'!G11</f>
        <v>0</v>
      </c>
      <c r="H11" s="83">
        <f>'02.2024ΕΛ'!H11</f>
        <v>0</v>
      </c>
      <c r="I11" s="9">
        <f>'02.2024ΕΛ'!I11</f>
        <v>0</v>
      </c>
      <c r="J11" s="10">
        <f>'02.2024ΕΛ'!J11</f>
        <v>0</v>
      </c>
      <c r="K11" s="232">
        <f>'02.2024ΕΛ'!K11</f>
        <v>0</v>
      </c>
      <c r="L11" s="10">
        <f>'02.2024ΕΛ'!L11</f>
        <v>0</v>
      </c>
      <c r="M11" s="30">
        <f>'02.2024ΕΛ'!M11</f>
        <v>0</v>
      </c>
      <c r="N11" s="83">
        <f>'02.2024ΕΛ'!N11</f>
        <v>0</v>
      </c>
      <c r="O11" s="9">
        <f>'02.2024ΕΛ'!O11</f>
        <v>0</v>
      </c>
      <c r="P11" s="10">
        <f>'02.2024ΕΛ'!P11</f>
        <v>0</v>
      </c>
      <c r="Q11" s="232">
        <f>'02.2024ΕΛ'!Q11</f>
        <v>0</v>
      </c>
      <c r="R11" s="10">
        <f>'02.2024ΕΛ'!R11</f>
        <v>0</v>
      </c>
      <c r="S11" s="30">
        <f>'02.2024ΕΛ'!S11</f>
        <v>0</v>
      </c>
      <c r="T11" s="83">
        <f>'02.2024ΕΛ'!T11</f>
        <v>0</v>
      </c>
      <c r="U11" s="9">
        <f>'02.2024ΕΛ'!U11</f>
        <v>0</v>
      </c>
      <c r="V11" s="10">
        <f>'02.2024ΕΛ'!V11</f>
        <v>0</v>
      </c>
      <c r="W11" s="232">
        <f>'02.2024ΕΛ'!W11</f>
        <v>0</v>
      </c>
      <c r="X11" s="10">
        <f>'02.2024ΕΛ'!X11</f>
        <v>0</v>
      </c>
      <c r="Y11" s="30">
        <f>'02.2024ΕΛ'!Y11</f>
        <v>0</v>
      </c>
      <c r="Z11" s="83">
        <f>'02.2024ΕΛ'!Z11</f>
        <v>0</v>
      </c>
      <c r="AA11" s="9">
        <f>'02.2024ΕΛ'!AA11</f>
        <v>0</v>
      </c>
      <c r="AB11" s="10">
        <f>'02.2024ΕΛ'!AB11</f>
        <v>0</v>
      </c>
      <c r="AC11" s="232">
        <f>'02.2024ΕΛ'!AC11</f>
        <v>0</v>
      </c>
      <c r="AD11" s="10">
        <f>'02.2024ΕΛ'!AD11</f>
        <v>0</v>
      </c>
      <c r="AE11" s="30">
        <f>'02.2024ΕΛ'!AE11</f>
        <v>0</v>
      </c>
      <c r="AF11" s="83">
        <f>'02.2024ΕΛ'!AF11</f>
        <v>0</v>
      </c>
      <c r="AG11" s="9">
        <f>'02.2024ΕΛ'!AG11</f>
        <v>0</v>
      </c>
      <c r="AH11" s="10">
        <f>'02.2024ΕΛ'!AH11</f>
        <v>0</v>
      </c>
      <c r="AI11" s="232">
        <f>'02.2024ΕΛ'!AI11</f>
        <v>0</v>
      </c>
      <c r="AJ11" s="10">
        <f>'02.2024ΕΛ'!AJ11</f>
        <v>0</v>
      </c>
      <c r="AK11" s="30">
        <f>'02.2024ΕΛ'!AK11</f>
        <v>0</v>
      </c>
      <c r="AL11" s="83">
        <f>'02.2024ΕΛ'!AL11</f>
        <v>0</v>
      </c>
      <c r="AM11" s="9">
        <f>'02.2024ΕΛ'!AM11</f>
        <v>0</v>
      </c>
      <c r="AN11" s="10">
        <f>'02.2024ΕΛ'!AN11</f>
        <v>0</v>
      </c>
      <c r="AO11" s="232">
        <f>'02.2024ΕΛ'!AO11</f>
        <v>0</v>
      </c>
      <c r="AP11" s="10">
        <f>'02.2024ΕΛ'!AP11</f>
        <v>0</v>
      </c>
      <c r="AQ11" s="30">
        <f>'02.2024ΕΛ'!AQ11</f>
        <v>0</v>
      </c>
      <c r="AR11" s="83">
        <f>'02.2024ΕΛ'!AR11</f>
        <v>0</v>
      </c>
      <c r="AS11" s="9">
        <f>'02.2024ΕΛ'!AS11</f>
        <v>0</v>
      </c>
      <c r="AT11" s="10">
        <f>'02.2024ΕΛ'!AT11</f>
        <v>0</v>
      </c>
      <c r="AU11" s="232">
        <f>'02.2024ΕΛ'!AU11</f>
        <v>0</v>
      </c>
      <c r="AV11" s="10">
        <f>'02.2024ΕΛ'!AV11</f>
        <v>0</v>
      </c>
      <c r="AW11" s="30">
        <f>'02.2024ΕΛ'!AW11</f>
        <v>0</v>
      </c>
      <c r="AX11" s="83">
        <f>'02.2024ΕΛ'!AX11</f>
        <v>0</v>
      </c>
      <c r="AY11" s="9">
        <f>'02.2024ΕΛ'!AY11</f>
        <v>0</v>
      </c>
      <c r="AZ11" s="10">
        <f>'02.2024ΕΛ'!AZ11</f>
        <v>0</v>
      </c>
      <c r="BA11" s="232">
        <f>'02.2024ΕΛ'!BA11</f>
        <v>0</v>
      </c>
      <c r="BB11" s="10">
        <f>'02.2024ΕΛ'!BB11</f>
        <v>0</v>
      </c>
      <c r="BC11" s="30">
        <f>'02.2024ΕΛ'!BC11</f>
        <v>0</v>
      </c>
      <c r="BD11" s="83">
        <f>'02.2024ΕΛ'!BD11</f>
        <v>0</v>
      </c>
      <c r="BE11" s="9">
        <f>'02.2024ΕΛ'!BE11</f>
        <v>0</v>
      </c>
      <c r="BF11" s="10">
        <f>'02.2024ΕΛ'!BF11</f>
        <v>0</v>
      </c>
      <c r="BG11" s="232">
        <f>'02.2024ΕΛ'!BG11</f>
        <v>0</v>
      </c>
      <c r="BH11" s="10">
        <f>'02.2024ΕΛ'!BH11</f>
        <v>0</v>
      </c>
      <c r="BI11" s="30">
        <f>'02.2024ΕΛ'!BI11</f>
        <v>0</v>
      </c>
      <c r="BJ11" s="83">
        <f>'02.2024ΕΛ'!BJ11</f>
        <v>0</v>
      </c>
      <c r="BK11" s="9">
        <f>'02.2024ΕΛ'!BK11</f>
        <v>0</v>
      </c>
      <c r="BL11" s="10">
        <f>'02.2024ΕΛ'!BL11</f>
        <v>0</v>
      </c>
      <c r="BM11" s="232">
        <f>'02.2024ΕΛ'!BM11</f>
        <v>0</v>
      </c>
      <c r="BN11" s="10">
        <f>'02.2024ΕΛ'!BN11</f>
        <v>0</v>
      </c>
      <c r="BO11" s="225">
        <f>'02.2024ΕΛ'!BO11</f>
        <v>0</v>
      </c>
      <c r="BP11" s="83">
        <f>'02.2024ΕΛ'!BP11</f>
        <v>0</v>
      </c>
    </row>
    <row r="12" spans="1:68" s="11" customFormat="1" ht="19.5" customHeight="1" outlineLevel="1" x14ac:dyDescent="0.3">
      <c r="A12" s="154"/>
      <c r="B12" s="167" t="s">
        <v>29</v>
      </c>
      <c r="C12" s="9">
        <f>'02.2024ΕΛ'!C12</f>
        <v>0</v>
      </c>
      <c r="D12" s="10">
        <f>'02.2024ΕΛ'!D12</f>
        <v>0</v>
      </c>
      <c r="E12" s="232">
        <f>'02.2024ΕΛ'!E12</f>
        <v>0</v>
      </c>
      <c r="F12" s="39">
        <f>'02.2024ΕΛ'!F12</f>
        <v>0</v>
      </c>
      <c r="G12" s="30">
        <f>'02.2024ΕΛ'!G12</f>
        <v>0</v>
      </c>
      <c r="H12" s="83">
        <f>'02.2024ΕΛ'!H12</f>
        <v>0</v>
      </c>
      <c r="I12" s="9">
        <f>'02.2024ΕΛ'!I12</f>
        <v>0</v>
      </c>
      <c r="J12" s="10">
        <f>'02.2024ΕΛ'!J12</f>
        <v>0</v>
      </c>
      <c r="K12" s="232">
        <f>'02.2024ΕΛ'!K12</f>
        <v>0</v>
      </c>
      <c r="L12" s="10">
        <f>'02.2024ΕΛ'!L12</f>
        <v>0</v>
      </c>
      <c r="M12" s="30">
        <f>'02.2024ΕΛ'!M12</f>
        <v>0</v>
      </c>
      <c r="N12" s="83">
        <f>'02.2024ΕΛ'!N12</f>
        <v>0</v>
      </c>
      <c r="O12" s="9">
        <f>'02.2024ΕΛ'!O12</f>
        <v>0</v>
      </c>
      <c r="P12" s="10">
        <f>'02.2024ΕΛ'!P12</f>
        <v>0</v>
      </c>
      <c r="Q12" s="232">
        <f>'02.2024ΕΛ'!Q12</f>
        <v>0</v>
      </c>
      <c r="R12" s="10">
        <f>'02.2024ΕΛ'!R12</f>
        <v>0</v>
      </c>
      <c r="S12" s="30">
        <f>'02.2024ΕΛ'!S12</f>
        <v>0</v>
      </c>
      <c r="T12" s="83">
        <f>'02.2024ΕΛ'!T12</f>
        <v>0</v>
      </c>
      <c r="U12" s="9">
        <f>'02.2024ΕΛ'!U12</f>
        <v>0</v>
      </c>
      <c r="V12" s="10">
        <f>'02.2024ΕΛ'!V12</f>
        <v>0</v>
      </c>
      <c r="W12" s="232">
        <f>'02.2024ΕΛ'!W12</f>
        <v>0</v>
      </c>
      <c r="X12" s="10">
        <f>'02.2024ΕΛ'!X12</f>
        <v>0</v>
      </c>
      <c r="Y12" s="30">
        <f>'02.2024ΕΛ'!Y12</f>
        <v>0</v>
      </c>
      <c r="Z12" s="83">
        <f>'02.2024ΕΛ'!Z12</f>
        <v>0</v>
      </c>
      <c r="AA12" s="9">
        <f>'02.2024ΕΛ'!AA12</f>
        <v>0</v>
      </c>
      <c r="AB12" s="10">
        <f>'02.2024ΕΛ'!AB12</f>
        <v>0</v>
      </c>
      <c r="AC12" s="232">
        <f>'02.2024ΕΛ'!AC12</f>
        <v>0</v>
      </c>
      <c r="AD12" s="10">
        <f>'02.2024ΕΛ'!AD12</f>
        <v>0</v>
      </c>
      <c r="AE12" s="30">
        <f>'02.2024ΕΛ'!AE12</f>
        <v>0</v>
      </c>
      <c r="AF12" s="83">
        <f>'02.2024ΕΛ'!AF12</f>
        <v>0</v>
      </c>
      <c r="AG12" s="9">
        <f>'02.2024ΕΛ'!AG12</f>
        <v>0</v>
      </c>
      <c r="AH12" s="10">
        <f>'02.2024ΕΛ'!AH12</f>
        <v>0</v>
      </c>
      <c r="AI12" s="232">
        <f>'02.2024ΕΛ'!AI12</f>
        <v>0</v>
      </c>
      <c r="AJ12" s="10">
        <f>'02.2024ΕΛ'!AJ12</f>
        <v>0</v>
      </c>
      <c r="AK12" s="30">
        <f>'02.2024ΕΛ'!AK12</f>
        <v>0</v>
      </c>
      <c r="AL12" s="83">
        <f>'02.2024ΕΛ'!AL12</f>
        <v>0</v>
      </c>
      <c r="AM12" s="9">
        <f>'02.2024ΕΛ'!AM12</f>
        <v>0</v>
      </c>
      <c r="AN12" s="10">
        <f>'02.2024ΕΛ'!AN12</f>
        <v>0</v>
      </c>
      <c r="AO12" s="232">
        <f>'02.2024ΕΛ'!AO12</f>
        <v>0</v>
      </c>
      <c r="AP12" s="10">
        <f>'02.2024ΕΛ'!AP12</f>
        <v>0</v>
      </c>
      <c r="AQ12" s="30">
        <f>'02.2024ΕΛ'!AQ12</f>
        <v>0</v>
      </c>
      <c r="AR12" s="83">
        <f>'02.2024ΕΛ'!AR12</f>
        <v>0</v>
      </c>
      <c r="AS12" s="9">
        <f>'02.2024ΕΛ'!AS12</f>
        <v>0</v>
      </c>
      <c r="AT12" s="10">
        <f>'02.2024ΕΛ'!AT12</f>
        <v>0</v>
      </c>
      <c r="AU12" s="232">
        <f>'02.2024ΕΛ'!AU12</f>
        <v>0</v>
      </c>
      <c r="AV12" s="10">
        <f>'02.2024ΕΛ'!AV12</f>
        <v>0</v>
      </c>
      <c r="AW12" s="30">
        <f>'02.2024ΕΛ'!AW12</f>
        <v>0</v>
      </c>
      <c r="AX12" s="83">
        <f>'02.2024ΕΛ'!AX12</f>
        <v>0</v>
      </c>
      <c r="AY12" s="9">
        <f>'02.2024ΕΛ'!AY12</f>
        <v>0</v>
      </c>
      <c r="AZ12" s="10">
        <f>'02.2024ΕΛ'!AZ12</f>
        <v>0</v>
      </c>
      <c r="BA12" s="232">
        <f>'02.2024ΕΛ'!BA12</f>
        <v>0</v>
      </c>
      <c r="BB12" s="10">
        <f>'02.2024ΕΛ'!BB12</f>
        <v>0</v>
      </c>
      <c r="BC12" s="30">
        <f>'02.2024ΕΛ'!BC12</f>
        <v>0</v>
      </c>
      <c r="BD12" s="83">
        <f>'02.2024ΕΛ'!BD12</f>
        <v>0</v>
      </c>
      <c r="BE12" s="9">
        <f>'02.2024ΕΛ'!BE12</f>
        <v>0</v>
      </c>
      <c r="BF12" s="10">
        <f>'02.2024ΕΛ'!BF12</f>
        <v>0</v>
      </c>
      <c r="BG12" s="232">
        <f>'02.2024ΕΛ'!BG12</f>
        <v>0</v>
      </c>
      <c r="BH12" s="10">
        <f>'02.2024ΕΛ'!BH12</f>
        <v>0</v>
      </c>
      <c r="BI12" s="30">
        <f>'02.2024ΕΛ'!BI12</f>
        <v>0</v>
      </c>
      <c r="BJ12" s="83">
        <f>'02.2024ΕΛ'!BJ12</f>
        <v>0</v>
      </c>
      <c r="BK12" s="9">
        <f>'02.2024ΕΛ'!BK12</f>
        <v>0</v>
      </c>
      <c r="BL12" s="10">
        <f>'02.2024ΕΛ'!BL12</f>
        <v>0</v>
      </c>
      <c r="BM12" s="232">
        <f>'02.2024ΕΛ'!BM12</f>
        <v>0</v>
      </c>
      <c r="BN12" s="10">
        <f>'02.2024ΕΛ'!BN12</f>
        <v>0</v>
      </c>
      <c r="BO12" s="225">
        <f>'02.2024ΕΛ'!BO12</f>
        <v>0</v>
      </c>
      <c r="BP12" s="83">
        <f>'02.2024ΕΛ'!BP12</f>
        <v>0</v>
      </c>
    </row>
    <row r="13" spans="1:68" s="12" customFormat="1" ht="19.5" customHeight="1" outlineLevel="1" x14ac:dyDescent="0.3">
      <c r="A13" s="154"/>
      <c r="B13" s="167" t="s">
        <v>85</v>
      </c>
      <c r="C13" s="9">
        <f>'02.2024ΕΛ'!C13</f>
        <v>0</v>
      </c>
      <c r="D13" s="10">
        <f>'02.2024ΕΛ'!D13</f>
        <v>0</v>
      </c>
      <c r="E13" s="232">
        <f>'02.2024ΕΛ'!E13</f>
        <v>0</v>
      </c>
      <c r="F13" s="39">
        <f>'02.2024ΕΛ'!F13</f>
        <v>0</v>
      </c>
      <c r="G13" s="30">
        <f>'02.2024ΕΛ'!G13</f>
        <v>0</v>
      </c>
      <c r="H13" s="83">
        <f>'02.2024ΕΛ'!H13</f>
        <v>0</v>
      </c>
      <c r="I13" s="9">
        <f>'02.2024ΕΛ'!I13</f>
        <v>0</v>
      </c>
      <c r="J13" s="10">
        <f>'02.2024ΕΛ'!J13</f>
        <v>0</v>
      </c>
      <c r="K13" s="232">
        <f>'02.2024ΕΛ'!K13</f>
        <v>0</v>
      </c>
      <c r="L13" s="10">
        <f>'02.2024ΕΛ'!L13</f>
        <v>0</v>
      </c>
      <c r="M13" s="30">
        <f>'02.2024ΕΛ'!M13</f>
        <v>0</v>
      </c>
      <c r="N13" s="83">
        <f>'02.2024ΕΛ'!N13</f>
        <v>0</v>
      </c>
      <c r="O13" s="9">
        <f>'02.2024ΕΛ'!O13</f>
        <v>0</v>
      </c>
      <c r="P13" s="10">
        <f>'02.2024ΕΛ'!P13</f>
        <v>0</v>
      </c>
      <c r="Q13" s="232">
        <f>'02.2024ΕΛ'!Q13</f>
        <v>0</v>
      </c>
      <c r="R13" s="10">
        <f>'02.2024ΕΛ'!R13</f>
        <v>0</v>
      </c>
      <c r="S13" s="30">
        <f>'02.2024ΕΛ'!S13</f>
        <v>0</v>
      </c>
      <c r="T13" s="83">
        <f>'02.2024ΕΛ'!T13</f>
        <v>0</v>
      </c>
      <c r="U13" s="9">
        <f>'02.2024ΕΛ'!U13</f>
        <v>1</v>
      </c>
      <c r="V13" s="10">
        <f>'02.2024ΕΛ'!V13</f>
        <v>0</v>
      </c>
      <c r="W13" s="232">
        <f>'02.2024ΕΛ'!W13</f>
        <v>5525280</v>
      </c>
      <c r="X13" s="10">
        <f>'02.2024ΕΛ'!X13</f>
        <v>5525280</v>
      </c>
      <c r="Y13" s="30">
        <f>'02.2024ΕΛ'!Y13</f>
        <v>10576.31</v>
      </c>
      <c r="Z13" s="83">
        <f>'02.2024ΕΛ'!Z13</f>
        <v>10576.31</v>
      </c>
      <c r="AA13" s="9">
        <f>'02.2024ΕΛ'!AA13</f>
        <v>0</v>
      </c>
      <c r="AB13" s="10">
        <f>'02.2024ΕΛ'!AB13</f>
        <v>0</v>
      </c>
      <c r="AC13" s="232">
        <f>'02.2024ΕΛ'!AC13</f>
        <v>0</v>
      </c>
      <c r="AD13" s="10">
        <f>'02.2024ΕΛ'!AD13</f>
        <v>0</v>
      </c>
      <c r="AE13" s="30">
        <f>'02.2024ΕΛ'!AE13</f>
        <v>0</v>
      </c>
      <c r="AF13" s="83">
        <f>'02.2024ΕΛ'!AF13</f>
        <v>0</v>
      </c>
      <c r="AG13" s="9">
        <f>'02.2024ΕΛ'!AG13</f>
        <v>0</v>
      </c>
      <c r="AH13" s="10">
        <f>'02.2024ΕΛ'!AH13</f>
        <v>0</v>
      </c>
      <c r="AI13" s="232">
        <f>'02.2024ΕΛ'!AI13</f>
        <v>0</v>
      </c>
      <c r="AJ13" s="10">
        <f>'02.2024ΕΛ'!AJ13</f>
        <v>0</v>
      </c>
      <c r="AK13" s="30">
        <f>'02.2024ΕΛ'!AK13</f>
        <v>0</v>
      </c>
      <c r="AL13" s="83">
        <f>'02.2024ΕΛ'!AL13</f>
        <v>0</v>
      </c>
      <c r="AM13" s="9">
        <f>'02.2024ΕΛ'!AM13</f>
        <v>0</v>
      </c>
      <c r="AN13" s="10">
        <f>'02.2024ΕΛ'!AN13</f>
        <v>0</v>
      </c>
      <c r="AO13" s="232">
        <f>'02.2024ΕΛ'!AO13</f>
        <v>0</v>
      </c>
      <c r="AP13" s="10">
        <f>'02.2024ΕΛ'!AP13</f>
        <v>0</v>
      </c>
      <c r="AQ13" s="30">
        <f>'02.2024ΕΛ'!AQ13</f>
        <v>0</v>
      </c>
      <c r="AR13" s="83">
        <f>'02.2024ΕΛ'!AR13</f>
        <v>0</v>
      </c>
      <c r="AS13" s="9">
        <f>'02.2024ΕΛ'!AS13</f>
        <v>0</v>
      </c>
      <c r="AT13" s="10">
        <f>'02.2024ΕΛ'!AT13</f>
        <v>0</v>
      </c>
      <c r="AU13" s="232">
        <f>'02.2024ΕΛ'!AU13</f>
        <v>0</v>
      </c>
      <c r="AV13" s="10">
        <f>'02.2024ΕΛ'!AV13</f>
        <v>0</v>
      </c>
      <c r="AW13" s="30">
        <f>'02.2024ΕΛ'!AW13</f>
        <v>0</v>
      </c>
      <c r="AX13" s="83">
        <f>'02.2024ΕΛ'!AX13</f>
        <v>0</v>
      </c>
      <c r="AY13" s="9">
        <f>'02.2024ΕΛ'!AY13</f>
        <v>0</v>
      </c>
      <c r="AZ13" s="10">
        <f>'02.2024ΕΛ'!AZ13</f>
        <v>0</v>
      </c>
      <c r="BA13" s="232">
        <f>'02.2024ΕΛ'!BA13</f>
        <v>0</v>
      </c>
      <c r="BB13" s="10">
        <f>'02.2024ΕΛ'!BB13</f>
        <v>0</v>
      </c>
      <c r="BC13" s="30">
        <f>'02.2024ΕΛ'!BC13</f>
        <v>0</v>
      </c>
      <c r="BD13" s="83">
        <f>'02.2024ΕΛ'!BD13</f>
        <v>0</v>
      </c>
      <c r="BE13" s="9">
        <f>'02.2024ΕΛ'!BE13</f>
        <v>0</v>
      </c>
      <c r="BF13" s="10">
        <f>'02.2024ΕΛ'!BF13</f>
        <v>0</v>
      </c>
      <c r="BG13" s="232">
        <f>'02.2024ΕΛ'!BG13</f>
        <v>0</v>
      </c>
      <c r="BH13" s="10">
        <f>'02.2024ΕΛ'!BH13</f>
        <v>0</v>
      </c>
      <c r="BI13" s="30">
        <f>'02.2024ΕΛ'!BI13</f>
        <v>0</v>
      </c>
      <c r="BJ13" s="83">
        <f>'02.2024ΕΛ'!BJ13</f>
        <v>0</v>
      </c>
      <c r="BK13" s="9">
        <f>'02.2024ΕΛ'!BK13</f>
        <v>1</v>
      </c>
      <c r="BL13" s="10">
        <f>'02.2024ΕΛ'!BL13</f>
        <v>0</v>
      </c>
      <c r="BM13" s="232">
        <f>'02.2024ΕΛ'!BM13</f>
        <v>5525280</v>
      </c>
      <c r="BN13" s="10">
        <f>'02.2024ΕΛ'!BN13</f>
        <v>5525280</v>
      </c>
      <c r="BO13" s="225">
        <f>'02.2024ΕΛ'!BO13</f>
        <v>10576.31</v>
      </c>
      <c r="BP13" s="83">
        <f>'02.2024ΕΛ'!BP13</f>
        <v>10576.31</v>
      </c>
    </row>
    <row r="14" spans="1:68" s="12" customFormat="1" ht="19.5" customHeight="1" outlineLevel="1" thickBot="1" x14ac:dyDescent="0.35">
      <c r="A14" s="155"/>
      <c r="B14" s="167" t="s">
        <v>86</v>
      </c>
      <c r="C14" s="208">
        <f>'02.2024ΕΛ'!C14</f>
        <v>0</v>
      </c>
      <c r="D14" s="209">
        <f>'02.2024ΕΛ'!D14</f>
        <v>0</v>
      </c>
      <c r="E14" s="233">
        <f>'02.2024ΕΛ'!E14</f>
        <v>0</v>
      </c>
      <c r="F14" s="39">
        <f>'02.2024ΕΛ'!F14</f>
        <v>0</v>
      </c>
      <c r="G14" s="140">
        <f>'02.2024ΕΛ'!G14</f>
        <v>0</v>
      </c>
      <c r="H14" s="83">
        <f>'02.2024ΕΛ'!H14</f>
        <v>0</v>
      </c>
      <c r="I14" s="208">
        <f>'02.2024ΕΛ'!I14</f>
        <v>0</v>
      </c>
      <c r="J14" s="209">
        <f>'02.2024ΕΛ'!J14</f>
        <v>0</v>
      </c>
      <c r="K14" s="233">
        <f>'02.2024ΕΛ'!K14</f>
        <v>0</v>
      </c>
      <c r="L14" s="10">
        <f>'02.2024ΕΛ'!L14</f>
        <v>0</v>
      </c>
      <c r="M14" s="30">
        <f>'02.2024ΕΛ'!M14</f>
        <v>0</v>
      </c>
      <c r="N14" s="83">
        <f>'02.2024ΕΛ'!N14</f>
        <v>0</v>
      </c>
      <c r="O14" s="208">
        <f>'02.2024ΕΛ'!O14</f>
        <v>0</v>
      </c>
      <c r="P14" s="209">
        <f>'02.2024ΕΛ'!P14</f>
        <v>0</v>
      </c>
      <c r="Q14" s="233">
        <f>'02.2024ΕΛ'!Q14</f>
        <v>0</v>
      </c>
      <c r="R14" s="10">
        <f>'02.2024ΕΛ'!R14</f>
        <v>0</v>
      </c>
      <c r="S14" s="30">
        <f>'02.2024ΕΛ'!S14</f>
        <v>0</v>
      </c>
      <c r="T14" s="83">
        <f>'02.2024ΕΛ'!T14</f>
        <v>0</v>
      </c>
      <c r="U14" s="208">
        <f>'02.2024ΕΛ'!U14</f>
        <v>0</v>
      </c>
      <c r="V14" s="209">
        <f>'02.2024ΕΛ'!V14</f>
        <v>0</v>
      </c>
      <c r="W14" s="233">
        <f>'02.2024ΕΛ'!W14</f>
        <v>0</v>
      </c>
      <c r="X14" s="10">
        <f>'02.2024ΕΛ'!X14</f>
        <v>0</v>
      </c>
      <c r="Y14" s="30">
        <f>'02.2024ΕΛ'!Y14</f>
        <v>0</v>
      </c>
      <c r="Z14" s="83">
        <f>'02.2024ΕΛ'!Z14</f>
        <v>0</v>
      </c>
      <c r="AA14" s="208">
        <f>'02.2024ΕΛ'!AA14</f>
        <v>0</v>
      </c>
      <c r="AB14" s="209">
        <f>'02.2024ΕΛ'!AB14</f>
        <v>0</v>
      </c>
      <c r="AC14" s="233">
        <f>'02.2024ΕΛ'!AC14</f>
        <v>0</v>
      </c>
      <c r="AD14" s="10">
        <f>'02.2024ΕΛ'!AD14</f>
        <v>0</v>
      </c>
      <c r="AE14" s="30">
        <f>'02.2024ΕΛ'!AE14</f>
        <v>0</v>
      </c>
      <c r="AF14" s="83">
        <f>'02.2024ΕΛ'!AF14</f>
        <v>0</v>
      </c>
      <c r="AG14" s="208">
        <f>'02.2024ΕΛ'!AG14</f>
        <v>0</v>
      </c>
      <c r="AH14" s="209">
        <f>'02.2024ΕΛ'!AH14</f>
        <v>0</v>
      </c>
      <c r="AI14" s="233">
        <f>'02.2024ΕΛ'!AI14</f>
        <v>0</v>
      </c>
      <c r="AJ14" s="10">
        <f>'02.2024ΕΛ'!AJ14</f>
        <v>0</v>
      </c>
      <c r="AK14" s="30">
        <f>'02.2024ΕΛ'!AK14</f>
        <v>0</v>
      </c>
      <c r="AL14" s="83">
        <f>'02.2024ΕΛ'!AL14</f>
        <v>0</v>
      </c>
      <c r="AM14" s="208">
        <f>'02.2024ΕΛ'!AM14</f>
        <v>0</v>
      </c>
      <c r="AN14" s="209">
        <f>'02.2024ΕΛ'!AN14</f>
        <v>0</v>
      </c>
      <c r="AO14" s="233">
        <f>'02.2024ΕΛ'!AO14</f>
        <v>0</v>
      </c>
      <c r="AP14" s="10">
        <f>'02.2024ΕΛ'!AP14</f>
        <v>0</v>
      </c>
      <c r="AQ14" s="30">
        <f>'02.2024ΕΛ'!AQ14</f>
        <v>0</v>
      </c>
      <c r="AR14" s="83">
        <f>'02.2024ΕΛ'!AR14</f>
        <v>0</v>
      </c>
      <c r="AS14" s="208">
        <f>'02.2024ΕΛ'!AS14</f>
        <v>0</v>
      </c>
      <c r="AT14" s="209">
        <f>'02.2024ΕΛ'!AT14</f>
        <v>0</v>
      </c>
      <c r="AU14" s="233">
        <f>'02.2024ΕΛ'!AU14</f>
        <v>0</v>
      </c>
      <c r="AV14" s="10">
        <f>'02.2024ΕΛ'!AV14</f>
        <v>0</v>
      </c>
      <c r="AW14" s="30">
        <f>'02.2024ΕΛ'!AW14</f>
        <v>0</v>
      </c>
      <c r="AX14" s="83">
        <f>'02.2024ΕΛ'!AX14</f>
        <v>0</v>
      </c>
      <c r="AY14" s="208">
        <f>'02.2024ΕΛ'!AY14</f>
        <v>0</v>
      </c>
      <c r="AZ14" s="209">
        <f>'02.2024ΕΛ'!AZ14</f>
        <v>0</v>
      </c>
      <c r="BA14" s="233">
        <f>'02.2024ΕΛ'!BA14</f>
        <v>0</v>
      </c>
      <c r="BB14" s="10">
        <f>'02.2024ΕΛ'!BB14</f>
        <v>0</v>
      </c>
      <c r="BC14" s="30">
        <f>'02.2024ΕΛ'!BC14</f>
        <v>0</v>
      </c>
      <c r="BD14" s="83">
        <f>'02.2024ΕΛ'!BD14</f>
        <v>0</v>
      </c>
      <c r="BE14" s="208">
        <f>'02.2024ΕΛ'!BE14</f>
        <v>0</v>
      </c>
      <c r="BF14" s="209">
        <f>'02.2024ΕΛ'!BF14</f>
        <v>0</v>
      </c>
      <c r="BG14" s="233">
        <f>'02.2024ΕΛ'!BG14</f>
        <v>0</v>
      </c>
      <c r="BH14" s="10">
        <f>'02.2024ΕΛ'!BH14</f>
        <v>0</v>
      </c>
      <c r="BI14" s="30">
        <f>'02.2024ΕΛ'!BI14</f>
        <v>0</v>
      </c>
      <c r="BJ14" s="83">
        <f>'02.2024ΕΛ'!BJ14</f>
        <v>0</v>
      </c>
      <c r="BK14" s="208">
        <f>'02.2024ΕΛ'!BK14</f>
        <v>0</v>
      </c>
      <c r="BL14" s="209">
        <f>'02.2024ΕΛ'!BL14</f>
        <v>0</v>
      </c>
      <c r="BM14" s="233">
        <f>'02.2024ΕΛ'!BM14</f>
        <v>0</v>
      </c>
      <c r="BN14" s="10">
        <f>'02.2024ΕΛ'!BN14</f>
        <v>0</v>
      </c>
      <c r="BO14" s="225">
        <f>'02.2024ΕΛ'!BO14</f>
        <v>0</v>
      </c>
      <c r="BP14" s="83">
        <f>'02.2024ΕΛ'!BP14</f>
        <v>0</v>
      </c>
    </row>
    <row r="15" spans="1:68" s="8" customFormat="1" ht="18" x14ac:dyDescent="0.3">
      <c r="A15" s="153">
        <v>2</v>
      </c>
      <c r="B15" s="141" t="s">
        <v>87</v>
      </c>
      <c r="C15" s="73">
        <f>'02.2024ΕΛ'!C15</f>
        <v>0</v>
      </c>
      <c r="D15" s="74">
        <f>'02.2024ΕΛ'!D15</f>
        <v>0</v>
      </c>
      <c r="E15" s="231">
        <f>'02.2024ΕΛ'!E15</f>
        <v>0</v>
      </c>
      <c r="F15" s="121">
        <f>'02.2024ΕΛ'!F15</f>
        <v>0</v>
      </c>
      <c r="G15" s="82">
        <f>'02.2024ΕΛ'!G15</f>
        <v>0</v>
      </c>
      <c r="H15" s="37">
        <f>'02.2024ΕΛ'!H15</f>
        <v>0</v>
      </c>
      <c r="I15" s="73">
        <f>'02.2024ΕΛ'!I15</f>
        <v>0</v>
      </c>
      <c r="J15" s="74">
        <f>'02.2024ΕΛ'!J15</f>
        <v>0</v>
      </c>
      <c r="K15" s="231">
        <f>'02.2024ΕΛ'!K15</f>
        <v>0</v>
      </c>
      <c r="L15" s="74">
        <f>'02.2024ΕΛ'!L15</f>
        <v>0</v>
      </c>
      <c r="M15" s="82">
        <f>'02.2024ΕΛ'!M15</f>
        <v>0</v>
      </c>
      <c r="N15" s="37">
        <f>'02.2024ΕΛ'!N15</f>
        <v>0</v>
      </c>
      <c r="O15" s="73">
        <f>'02.2024ΕΛ'!O15</f>
        <v>3</v>
      </c>
      <c r="P15" s="74">
        <f>'02.2024ΕΛ'!P15</f>
        <v>0</v>
      </c>
      <c r="Q15" s="231">
        <f>'02.2024ΕΛ'!Q15</f>
        <v>3391259</v>
      </c>
      <c r="R15" s="74">
        <f>'02.2024ΕΛ'!R15</f>
        <v>1130419.6666666667</v>
      </c>
      <c r="S15" s="82">
        <f>'02.2024ΕΛ'!S15</f>
        <v>5606.3200000000006</v>
      </c>
      <c r="T15" s="37">
        <f>'02.2024ΕΛ'!T15</f>
        <v>1868.7733333333335</v>
      </c>
      <c r="U15" s="73">
        <f>'02.2024ΕΛ'!U15</f>
        <v>9</v>
      </c>
      <c r="V15" s="74">
        <f>'02.2024ΕΛ'!V15</f>
        <v>0</v>
      </c>
      <c r="W15" s="231">
        <f>'02.2024ΕΛ'!W15</f>
        <v>65558994</v>
      </c>
      <c r="X15" s="74">
        <f>'02.2024ΕΛ'!X15</f>
        <v>7284332.666666667</v>
      </c>
      <c r="Y15" s="81">
        <f>'02.2024ΕΛ'!Y15</f>
        <v>129206.29</v>
      </c>
      <c r="Z15" s="37">
        <f>'02.2024ΕΛ'!Z15</f>
        <v>14356.254444444443</v>
      </c>
      <c r="AA15" s="73">
        <f>'02.2024ΕΛ'!AA15</f>
        <v>0</v>
      </c>
      <c r="AB15" s="74">
        <f>'02.2024ΕΛ'!AB15</f>
        <v>0</v>
      </c>
      <c r="AC15" s="231">
        <f>'02.2024ΕΛ'!AC15</f>
        <v>0</v>
      </c>
      <c r="AD15" s="74">
        <f>'02.2024ΕΛ'!AD15</f>
        <v>0</v>
      </c>
      <c r="AE15" s="81">
        <f>'02.2024ΕΛ'!AE15</f>
        <v>0</v>
      </c>
      <c r="AF15" s="37">
        <f>'02.2024ΕΛ'!AF15</f>
        <v>0</v>
      </c>
      <c r="AG15" s="73">
        <f>'02.2024ΕΛ'!AG15</f>
        <v>0</v>
      </c>
      <c r="AH15" s="74">
        <f>'02.2024ΕΛ'!AH15</f>
        <v>0</v>
      </c>
      <c r="AI15" s="231">
        <f>'02.2024ΕΛ'!AI15</f>
        <v>0</v>
      </c>
      <c r="AJ15" s="74">
        <f>'02.2024ΕΛ'!AJ15</f>
        <v>0</v>
      </c>
      <c r="AK15" s="82">
        <f>'02.2024ΕΛ'!AK15</f>
        <v>0</v>
      </c>
      <c r="AL15" s="37">
        <f>'02.2024ΕΛ'!AL15</f>
        <v>0</v>
      </c>
      <c r="AM15" s="73">
        <f>'02.2024ΕΛ'!AM15</f>
        <v>0</v>
      </c>
      <c r="AN15" s="74">
        <f>'02.2024ΕΛ'!AN15</f>
        <v>0</v>
      </c>
      <c r="AO15" s="231">
        <f>'02.2024ΕΛ'!AO15</f>
        <v>0</v>
      </c>
      <c r="AP15" s="74">
        <f>'02.2024ΕΛ'!AP15</f>
        <v>0</v>
      </c>
      <c r="AQ15" s="82">
        <f>'02.2024ΕΛ'!AQ15</f>
        <v>0</v>
      </c>
      <c r="AR15" s="37">
        <f>'02.2024ΕΛ'!AR15</f>
        <v>0</v>
      </c>
      <c r="AS15" s="73">
        <f>'02.2024ΕΛ'!AS15</f>
        <v>0</v>
      </c>
      <c r="AT15" s="74">
        <f>'02.2024ΕΛ'!AT15</f>
        <v>0</v>
      </c>
      <c r="AU15" s="231">
        <f>'02.2024ΕΛ'!AU15</f>
        <v>0</v>
      </c>
      <c r="AV15" s="74">
        <f>'02.2024ΕΛ'!AV15</f>
        <v>0</v>
      </c>
      <c r="AW15" s="82">
        <f>'02.2024ΕΛ'!AW15</f>
        <v>0</v>
      </c>
      <c r="AX15" s="37">
        <f>'02.2024ΕΛ'!AX15</f>
        <v>0</v>
      </c>
      <c r="AY15" s="73">
        <f>'02.2024ΕΛ'!AY15</f>
        <v>0</v>
      </c>
      <c r="AZ15" s="74">
        <f>'02.2024ΕΛ'!AZ15</f>
        <v>0</v>
      </c>
      <c r="BA15" s="231">
        <f>'02.2024ΕΛ'!BA15</f>
        <v>0</v>
      </c>
      <c r="BB15" s="74">
        <f>'02.2024ΕΛ'!BB15</f>
        <v>0</v>
      </c>
      <c r="BC15" s="82">
        <f>'02.2024ΕΛ'!BC15</f>
        <v>0</v>
      </c>
      <c r="BD15" s="37">
        <f>'02.2024ΕΛ'!BD15</f>
        <v>0</v>
      </c>
      <c r="BE15" s="73">
        <f>'02.2024ΕΛ'!BE15</f>
        <v>0</v>
      </c>
      <c r="BF15" s="74">
        <f>'02.2024ΕΛ'!BF15</f>
        <v>0</v>
      </c>
      <c r="BG15" s="231">
        <f>'02.2024ΕΛ'!BG15</f>
        <v>0</v>
      </c>
      <c r="BH15" s="74">
        <f>'02.2024ΕΛ'!BH15</f>
        <v>0</v>
      </c>
      <c r="BI15" s="82">
        <f>'02.2024ΕΛ'!BI15</f>
        <v>0</v>
      </c>
      <c r="BJ15" s="37">
        <f>'02.2024ΕΛ'!BJ15</f>
        <v>0</v>
      </c>
      <c r="BK15" s="73">
        <f>'02.2024ΕΛ'!BK15</f>
        <v>12</v>
      </c>
      <c r="BL15" s="74">
        <f>'02.2024ΕΛ'!BL15</f>
        <v>0</v>
      </c>
      <c r="BM15" s="231">
        <f>'02.2024ΕΛ'!BM15</f>
        <v>68950253</v>
      </c>
      <c r="BN15" s="74">
        <f>'02.2024ΕΛ'!BN15</f>
        <v>5745854.416666667</v>
      </c>
      <c r="BO15" s="82">
        <f>'02.2024ΕΛ'!BO15</f>
        <v>134812.60999999999</v>
      </c>
      <c r="BP15" s="37">
        <f>'02.2024ΕΛ'!BP15</f>
        <v>11234.384166666665</v>
      </c>
    </row>
    <row r="16" spans="1:68" s="8" customFormat="1" ht="19.5" customHeight="1" outlineLevel="1" x14ac:dyDescent="0.3">
      <c r="A16" s="154"/>
      <c r="B16" s="139" t="str" cm="1">
        <f t="array" ref="B16:B20">$B$10:$B$14</f>
        <v>RESIDENTIAL</v>
      </c>
      <c r="C16" s="9">
        <f>'02.2024ΕΛ'!C16</f>
        <v>0</v>
      </c>
      <c r="D16" s="10">
        <f>'02.2024ΕΛ'!D16</f>
        <v>0</v>
      </c>
      <c r="E16" s="232">
        <f>'02.2024ΕΛ'!E16</f>
        <v>0</v>
      </c>
      <c r="F16" s="39">
        <f>'02.2024ΕΛ'!F16</f>
        <v>0</v>
      </c>
      <c r="G16" s="30">
        <f>'02.2024ΕΛ'!G16</f>
        <v>0</v>
      </c>
      <c r="H16" s="83">
        <f>'02.2024ΕΛ'!H16</f>
        <v>0</v>
      </c>
      <c r="I16" s="9">
        <f>'02.2024ΕΛ'!I16</f>
        <v>0</v>
      </c>
      <c r="J16" s="10">
        <f>'02.2024ΕΛ'!J16</f>
        <v>0</v>
      </c>
      <c r="K16" s="232">
        <f>'02.2024ΕΛ'!K16</f>
        <v>0</v>
      </c>
      <c r="L16" s="10">
        <f>'02.2024ΕΛ'!L16</f>
        <v>0</v>
      </c>
      <c r="M16" s="30">
        <f>'02.2024ΕΛ'!M16</f>
        <v>0</v>
      </c>
      <c r="N16" s="83">
        <f>'02.2024ΕΛ'!N16</f>
        <v>0</v>
      </c>
      <c r="O16" s="9" t="str">
        <f>'02.2024ΕΛ'!O16</f>
        <v> </v>
      </c>
      <c r="P16" s="10" t="str">
        <f>'02.2024ΕΛ'!P16</f>
        <v> </v>
      </c>
      <c r="Q16" s="232" t="str">
        <f>'02.2024ΕΛ'!Q16</f>
        <v> </v>
      </c>
      <c r="R16" s="210" t="str">
        <f>'02.2024ΕΛ'!R16</f>
        <v> </v>
      </c>
      <c r="S16" s="211" t="str">
        <f>'02.2024ΕΛ'!S16</f>
        <v> </v>
      </c>
      <c r="T16" s="211" t="str">
        <f>'02.2024ΕΛ'!T16</f>
        <v> </v>
      </c>
      <c r="U16" s="9">
        <f>'02.2024ΕΛ'!U16</f>
        <v>0</v>
      </c>
      <c r="V16" s="10">
        <f>'02.2024ΕΛ'!V16</f>
        <v>0</v>
      </c>
      <c r="W16" s="232">
        <f>'02.2024ΕΛ'!W16</f>
        <v>0</v>
      </c>
      <c r="X16" s="10">
        <f>'02.2024ΕΛ'!X16</f>
        <v>0</v>
      </c>
      <c r="Y16" s="30">
        <f>'02.2024ΕΛ'!Y16</f>
        <v>0</v>
      </c>
      <c r="Z16" s="83">
        <f>'02.2024ΕΛ'!Z16</f>
        <v>0</v>
      </c>
      <c r="AA16" s="9">
        <f>'02.2024ΕΛ'!AA16</f>
        <v>0</v>
      </c>
      <c r="AB16" s="10">
        <f>'02.2024ΕΛ'!AB16</f>
        <v>0</v>
      </c>
      <c r="AC16" s="232">
        <f>'02.2024ΕΛ'!AC16</f>
        <v>0</v>
      </c>
      <c r="AD16" s="10">
        <f>'02.2024ΕΛ'!AD16</f>
        <v>0</v>
      </c>
      <c r="AE16" s="30">
        <f>'02.2024ΕΛ'!AE16</f>
        <v>0</v>
      </c>
      <c r="AF16" s="83">
        <f>'02.2024ΕΛ'!AF16</f>
        <v>0</v>
      </c>
      <c r="AG16" s="9">
        <f>'02.2024ΕΛ'!AG16</f>
        <v>0</v>
      </c>
      <c r="AH16" s="10">
        <f>'02.2024ΕΛ'!AH16</f>
        <v>0</v>
      </c>
      <c r="AI16" s="232">
        <f>'02.2024ΕΛ'!AI16</f>
        <v>0</v>
      </c>
      <c r="AJ16" s="10">
        <f>'02.2024ΕΛ'!AJ16</f>
        <v>0</v>
      </c>
      <c r="AK16" s="30">
        <f>'02.2024ΕΛ'!AK16</f>
        <v>0</v>
      </c>
      <c r="AL16" s="83">
        <f>'02.2024ΕΛ'!AL16</f>
        <v>0</v>
      </c>
      <c r="AM16" s="9">
        <f>'02.2024ΕΛ'!AM16</f>
        <v>0</v>
      </c>
      <c r="AN16" s="10">
        <f>'02.2024ΕΛ'!AN16</f>
        <v>0</v>
      </c>
      <c r="AO16" s="232">
        <f>'02.2024ΕΛ'!AO16</f>
        <v>0</v>
      </c>
      <c r="AP16" s="10">
        <f>'02.2024ΕΛ'!AP16</f>
        <v>0</v>
      </c>
      <c r="AQ16" s="30">
        <f>'02.2024ΕΛ'!AQ16</f>
        <v>0</v>
      </c>
      <c r="AR16" s="83">
        <f>'02.2024ΕΛ'!AR16</f>
        <v>0</v>
      </c>
      <c r="AS16" s="9">
        <f>'02.2024ΕΛ'!AS16</f>
        <v>0</v>
      </c>
      <c r="AT16" s="10">
        <f>'02.2024ΕΛ'!AT16</f>
        <v>0</v>
      </c>
      <c r="AU16" s="232">
        <f>'02.2024ΕΛ'!AU16</f>
        <v>0</v>
      </c>
      <c r="AV16" s="10">
        <f>'02.2024ΕΛ'!AV16</f>
        <v>0</v>
      </c>
      <c r="AW16" s="30">
        <f>'02.2024ΕΛ'!AW16</f>
        <v>0</v>
      </c>
      <c r="AX16" s="83">
        <f>'02.2024ΕΛ'!AX16</f>
        <v>0</v>
      </c>
      <c r="AY16" s="9">
        <f>'02.2024ΕΛ'!AY16</f>
        <v>0</v>
      </c>
      <c r="AZ16" s="10">
        <f>'02.2024ΕΛ'!AZ16</f>
        <v>0</v>
      </c>
      <c r="BA16" s="232">
        <f>'02.2024ΕΛ'!BA16</f>
        <v>0</v>
      </c>
      <c r="BB16" s="10">
        <f>'02.2024ΕΛ'!BB16</f>
        <v>0</v>
      </c>
      <c r="BC16" s="30">
        <f>'02.2024ΕΛ'!BC16</f>
        <v>0</v>
      </c>
      <c r="BD16" s="83">
        <f>'02.2024ΕΛ'!BD16</f>
        <v>0</v>
      </c>
      <c r="BE16" s="9">
        <f>'02.2024ΕΛ'!BE16</f>
        <v>0</v>
      </c>
      <c r="BF16" s="10">
        <f>'02.2024ΕΛ'!BF16</f>
        <v>0</v>
      </c>
      <c r="BG16" s="232">
        <f>'02.2024ΕΛ'!BG16</f>
        <v>0</v>
      </c>
      <c r="BH16" s="10">
        <f>'02.2024ΕΛ'!BH16</f>
        <v>0</v>
      </c>
      <c r="BI16" s="30">
        <f>'02.2024ΕΛ'!BI16</f>
        <v>0</v>
      </c>
      <c r="BJ16" s="83">
        <f>'02.2024ΕΛ'!BJ16</f>
        <v>0</v>
      </c>
      <c r="BK16" s="9">
        <f>'02.2024ΕΛ'!BK16</f>
        <v>0</v>
      </c>
      <c r="BL16" s="10">
        <f>'02.2024ΕΛ'!BL16</f>
        <v>0</v>
      </c>
      <c r="BM16" s="232">
        <f>'02.2024ΕΛ'!BM16</f>
        <v>0</v>
      </c>
      <c r="BN16" s="10">
        <f>'02.2024ΕΛ'!BN16</f>
        <v>0</v>
      </c>
      <c r="BO16" s="225">
        <f>'02.2024ΕΛ'!BO16</f>
        <v>0</v>
      </c>
      <c r="BP16" s="83">
        <f>'02.2024ΕΛ'!BP16</f>
        <v>0</v>
      </c>
    </row>
    <row r="17" spans="1:68" s="8" customFormat="1" ht="19.5" customHeight="1" outlineLevel="1" x14ac:dyDescent="0.3">
      <c r="A17" s="154"/>
      <c r="B17" s="139" t="str">
        <v>COMMERCIAL</v>
      </c>
      <c r="C17" s="9">
        <f>'02.2024ΕΛ'!C17</f>
        <v>0</v>
      </c>
      <c r="D17" s="10">
        <f>'02.2024ΕΛ'!D17</f>
        <v>0</v>
      </c>
      <c r="E17" s="232">
        <f>'02.2024ΕΛ'!E17</f>
        <v>0</v>
      </c>
      <c r="F17" s="39">
        <f>'02.2024ΕΛ'!F17</f>
        <v>0</v>
      </c>
      <c r="G17" s="30">
        <f>'02.2024ΕΛ'!G17</f>
        <v>0</v>
      </c>
      <c r="H17" s="83">
        <f>'02.2024ΕΛ'!H17</f>
        <v>0</v>
      </c>
      <c r="I17" s="9">
        <f>'02.2024ΕΛ'!I17</f>
        <v>0</v>
      </c>
      <c r="J17" s="10">
        <f>'02.2024ΕΛ'!J17</f>
        <v>0</v>
      </c>
      <c r="K17" s="232">
        <f>'02.2024ΕΛ'!K17</f>
        <v>0</v>
      </c>
      <c r="L17" s="10">
        <f>'02.2024ΕΛ'!L17</f>
        <v>0</v>
      </c>
      <c r="M17" s="30">
        <f>'02.2024ΕΛ'!M17</f>
        <v>0</v>
      </c>
      <c r="N17" s="83">
        <f>'02.2024ΕΛ'!N17</f>
        <v>0</v>
      </c>
      <c r="O17" s="9">
        <f>'02.2024ΕΛ'!O17</f>
        <v>2</v>
      </c>
      <c r="P17" s="10" t="str">
        <f>'02.2024ΕΛ'!P17</f>
        <v> </v>
      </c>
      <c r="Q17" s="232">
        <f>'02.2024ΕΛ'!Q17</f>
        <v>70580</v>
      </c>
      <c r="R17" s="213">
        <f>'02.2024ΕΛ'!R17</f>
        <v>35290</v>
      </c>
      <c r="S17" s="215">
        <f>'02.2024ΕΛ'!S17</f>
        <v>1158.3</v>
      </c>
      <c r="T17" s="214">
        <f>'02.2024ΕΛ'!T17</f>
        <v>579.15</v>
      </c>
      <c r="U17" s="9">
        <f>'02.2024ΕΛ'!U17</f>
        <v>0</v>
      </c>
      <c r="V17" s="10">
        <f>'02.2024ΕΛ'!V17</f>
        <v>0</v>
      </c>
      <c r="W17" s="232">
        <f>'02.2024ΕΛ'!W17</f>
        <v>0</v>
      </c>
      <c r="X17" s="10">
        <f>'02.2024ΕΛ'!X17</f>
        <v>0</v>
      </c>
      <c r="Y17" s="30">
        <f>'02.2024ΕΛ'!Y17</f>
        <v>0</v>
      </c>
      <c r="Z17" s="83">
        <f>'02.2024ΕΛ'!Z17</f>
        <v>0</v>
      </c>
      <c r="AA17" s="9">
        <f>'02.2024ΕΛ'!AA17</f>
        <v>0</v>
      </c>
      <c r="AB17" s="10">
        <f>'02.2024ΕΛ'!AB17</f>
        <v>0</v>
      </c>
      <c r="AC17" s="232">
        <f>'02.2024ΕΛ'!AC17</f>
        <v>0</v>
      </c>
      <c r="AD17" s="10">
        <f>'02.2024ΕΛ'!AD17</f>
        <v>0</v>
      </c>
      <c r="AE17" s="30">
        <f>'02.2024ΕΛ'!AE17</f>
        <v>0</v>
      </c>
      <c r="AF17" s="83">
        <f>'02.2024ΕΛ'!AF17</f>
        <v>0</v>
      </c>
      <c r="AG17" s="9">
        <f>'02.2024ΕΛ'!AG17</f>
        <v>0</v>
      </c>
      <c r="AH17" s="10">
        <f>'02.2024ΕΛ'!AH17</f>
        <v>0</v>
      </c>
      <c r="AI17" s="232">
        <f>'02.2024ΕΛ'!AI17</f>
        <v>0</v>
      </c>
      <c r="AJ17" s="10">
        <f>'02.2024ΕΛ'!AJ17</f>
        <v>0</v>
      </c>
      <c r="AK17" s="30">
        <f>'02.2024ΕΛ'!AK17</f>
        <v>0</v>
      </c>
      <c r="AL17" s="83">
        <f>'02.2024ΕΛ'!AL17</f>
        <v>0</v>
      </c>
      <c r="AM17" s="9">
        <f>'02.2024ΕΛ'!AM17</f>
        <v>0</v>
      </c>
      <c r="AN17" s="10">
        <f>'02.2024ΕΛ'!AN17</f>
        <v>0</v>
      </c>
      <c r="AO17" s="232">
        <f>'02.2024ΕΛ'!AO17</f>
        <v>0</v>
      </c>
      <c r="AP17" s="10">
        <f>'02.2024ΕΛ'!AP17</f>
        <v>0</v>
      </c>
      <c r="AQ17" s="30">
        <f>'02.2024ΕΛ'!AQ17</f>
        <v>0</v>
      </c>
      <c r="AR17" s="83">
        <f>'02.2024ΕΛ'!AR17</f>
        <v>0</v>
      </c>
      <c r="AS17" s="9">
        <f>'02.2024ΕΛ'!AS17</f>
        <v>0</v>
      </c>
      <c r="AT17" s="10">
        <f>'02.2024ΕΛ'!AT17</f>
        <v>0</v>
      </c>
      <c r="AU17" s="232">
        <f>'02.2024ΕΛ'!AU17</f>
        <v>0</v>
      </c>
      <c r="AV17" s="10">
        <f>'02.2024ΕΛ'!AV17</f>
        <v>0</v>
      </c>
      <c r="AW17" s="30">
        <f>'02.2024ΕΛ'!AW17</f>
        <v>0</v>
      </c>
      <c r="AX17" s="83">
        <f>'02.2024ΕΛ'!AX17</f>
        <v>0</v>
      </c>
      <c r="AY17" s="9">
        <f>'02.2024ΕΛ'!AY17</f>
        <v>0</v>
      </c>
      <c r="AZ17" s="10">
        <f>'02.2024ΕΛ'!AZ17</f>
        <v>0</v>
      </c>
      <c r="BA17" s="232">
        <f>'02.2024ΕΛ'!BA17</f>
        <v>0</v>
      </c>
      <c r="BB17" s="10">
        <f>'02.2024ΕΛ'!BB17</f>
        <v>0</v>
      </c>
      <c r="BC17" s="30">
        <f>'02.2024ΕΛ'!BC17</f>
        <v>0</v>
      </c>
      <c r="BD17" s="83">
        <f>'02.2024ΕΛ'!BD17</f>
        <v>0</v>
      </c>
      <c r="BE17" s="9">
        <f>'02.2024ΕΛ'!BE17</f>
        <v>0</v>
      </c>
      <c r="BF17" s="10">
        <f>'02.2024ΕΛ'!BF17</f>
        <v>0</v>
      </c>
      <c r="BG17" s="232">
        <f>'02.2024ΕΛ'!BG17</f>
        <v>0</v>
      </c>
      <c r="BH17" s="10">
        <f>'02.2024ΕΛ'!BH17</f>
        <v>0</v>
      </c>
      <c r="BI17" s="30">
        <f>'02.2024ΕΛ'!BI17</f>
        <v>0</v>
      </c>
      <c r="BJ17" s="83">
        <f>'02.2024ΕΛ'!BJ17</f>
        <v>0</v>
      </c>
      <c r="BK17" s="9">
        <f>'02.2024ΕΛ'!BK17</f>
        <v>2</v>
      </c>
      <c r="BL17" s="10">
        <f>'02.2024ΕΛ'!BL17</f>
        <v>0</v>
      </c>
      <c r="BM17" s="232">
        <f>'02.2024ΕΛ'!BM17</f>
        <v>70580</v>
      </c>
      <c r="BN17" s="10">
        <f>'02.2024ΕΛ'!BN17</f>
        <v>35290</v>
      </c>
      <c r="BO17" s="225">
        <f>'02.2024ΕΛ'!BO17</f>
        <v>1158.3</v>
      </c>
      <c r="BP17" s="83">
        <f>'02.2024ΕΛ'!BP17</f>
        <v>579.15</v>
      </c>
    </row>
    <row r="18" spans="1:68" s="8" customFormat="1" ht="19.5" customHeight="1" outlineLevel="1" x14ac:dyDescent="0.3">
      <c r="A18" s="154"/>
      <c r="B18" s="139" t="str">
        <v>CNG</v>
      </c>
      <c r="C18" s="9">
        <f>'02.2024ΕΛ'!C18</f>
        <v>0</v>
      </c>
      <c r="D18" s="10">
        <f>'02.2024ΕΛ'!D18</f>
        <v>0</v>
      </c>
      <c r="E18" s="232">
        <f>'02.2024ΕΛ'!E18</f>
        <v>0</v>
      </c>
      <c r="F18" s="39">
        <f>'02.2024ΕΛ'!F18</f>
        <v>0</v>
      </c>
      <c r="G18" s="30">
        <f>'02.2024ΕΛ'!G18</f>
        <v>0</v>
      </c>
      <c r="H18" s="83">
        <f>'02.2024ΕΛ'!H18</f>
        <v>0</v>
      </c>
      <c r="I18" s="9">
        <f>'02.2024ΕΛ'!I18</f>
        <v>0</v>
      </c>
      <c r="J18" s="10">
        <f>'02.2024ΕΛ'!J18</f>
        <v>0</v>
      </c>
      <c r="K18" s="232">
        <f>'02.2024ΕΛ'!K18</f>
        <v>0</v>
      </c>
      <c r="L18" s="10">
        <f>'02.2024ΕΛ'!L18</f>
        <v>0</v>
      </c>
      <c r="M18" s="30">
        <f>'02.2024ΕΛ'!M18</f>
        <v>0</v>
      </c>
      <c r="N18" s="83">
        <f>'02.2024ΕΛ'!N18</f>
        <v>0</v>
      </c>
      <c r="O18" s="9" t="str">
        <f>'02.2024ΕΛ'!O18</f>
        <v> </v>
      </c>
      <c r="P18" s="10" t="str">
        <f>'02.2024ΕΛ'!P18</f>
        <v> </v>
      </c>
      <c r="Q18" s="232" t="str">
        <f>'02.2024ΕΛ'!Q18</f>
        <v> </v>
      </c>
      <c r="R18" s="212" t="str">
        <f>'02.2024ΕΛ'!R18</f>
        <v> </v>
      </c>
      <c r="S18" s="214" t="str">
        <f>'02.2024ΕΛ'!S18</f>
        <v> </v>
      </c>
      <c r="T18" s="214" t="str">
        <f>'02.2024ΕΛ'!T18</f>
        <v> </v>
      </c>
      <c r="U18" s="9">
        <f>'02.2024ΕΛ'!U18</f>
        <v>0</v>
      </c>
      <c r="V18" s="10">
        <f>'02.2024ΕΛ'!V18</f>
        <v>0</v>
      </c>
      <c r="W18" s="232">
        <f>'02.2024ΕΛ'!W18</f>
        <v>0</v>
      </c>
      <c r="X18" s="10">
        <f>'02.2024ΕΛ'!X18</f>
        <v>0</v>
      </c>
      <c r="Y18" s="30">
        <f>'02.2024ΕΛ'!Y18</f>
        <v>0</v>
      </c>
      <c r="Z18" s="83">
        <f>'02.2024ΕΛ'!Z18</f>
        <v>0</v>
      </c>
      <c r="AA18" s="9">
        <f>'02.2024ΕΛ'!AA18</f>
        <v>0</v>
      </c>
      <c r="AB18" s="10">
        <f>'02.2024ΕΛ'!AB18</f>
        <v>0</v>
      </c>
      <c r="AC18" s="232">
        <f>'02.2024ΕΛ'!AC18</f>
        <v>0</v>
      </c>
      <c r="AD18" s="10">
        <f>'02.2024ΕΛ'!AD18</f>
        <v>0</v>
      </c>
      <c r="AE18" s="30">
        <f>'02.2024ΕΛ'!AE18</f>
        <v>0</v>
      </c>
      <c r="AF18" s="83">
        <f>'02.2024ΕΛ'!AF18</f>
        <v>0</v>
      </c>
      <c r="AG18" s="9">
        <f>'02.2024ΕΛ'!AG18</f>
        <v>0</v>
      </c>
      <c r="AH18" s="10">
        <f>'02.2024ΕΛ'!AH18</f>
        <v>0</v>
      </c>
      <c r="AI18" s="232">
        <f>'02.2024ΕΛ'!AI18</f>
        <v>0</v>
      </c>
      <c r="AJ18" s="10">
        <f>'02.2024ΕΛ'!AJ18</f>
        <v>0</v>
      </c>
      <c r="AK18" s="30">
        <f>'02.2024ΕΛ'!AK18</f>
        <v>0</v>
      </c>
      <c r="AL18" s="83">
        <f>'02.2024ΕΛ'!AL18</f>
        <v>0</v>
      </c>
      <c r="AM18" s="9">
        <f>'02.2024ΕΛ'!AM18</f>
        <v>0</v>
      </c>
      <c r="AN18" s="10">
        <f>'02.2024ΕΛ'!AN18</f>
        <v>0</v>
      </c>
      <c r="AO18" s="232">
        <f>'02.2024ΕΛ'!AO18</f>
        <v>0</v>
      </c>
      <c r="AP18" s="10">
        <f>'02.2024ΕΛ'!AP18</f>
        <v>0</v>
      </c>
      <c r="AQ18" s="30">
        <f>'02.2024ΕΛ'!AQ18</f>
        <v>0</v>
      </c>
      <c r="AR18" s="83">
        <f>'02.2024ΕΛ'!AR18</f>
        <v>0</v>
      </c>
      <c r="AS18" s="9">
        <f>'02.2024ΕΛ'!AS18</f>
        <v>0</v>
      </c>
      <c r="AT18" s="10">
        <f>'02.2024ΕΛ'!AT18</f>
        <v>0</v>
      </c>
      <c r="AU18" s="232">
        <f>'02.2024ΕΛ'!AU18</f>
        <v>0</v>
      </c>
      <c r="AV18" s="10">
        <f>'02.2024ΕΛ'!AV18</f>
        <v>0</v>
      </c>
      <c r="AW18" s="30">
        <f>'02.2024ΕΛ'!AW18</f>
        <v>0</v>
      </c>
      <c r="AX18" s="83">
        <f>'02.2024ΕΛ'!AX18</f>
        <v>0</v>
      </c>
      <c r="AY18" s="9">
        <f>'02.2024ΕΛ'!AY18</f>
        <v>0</v>
      </c>
      <c r="AZ18" s="10">
        <f>'02.2024ΕΛ'!AZ18</f>
        <v>0</v>
      </c>
      <c r="BA18" s="232">
        <f>'02.2024ΕΛ'!BA18</f>
        <v>0</v>
      </c>
      <c r="BB18" s="10">
        <f>'02.2024ΕΛ'!BB18</f>
        <v>0</v>
      </c>
      <c r="BC18" s="30">
        <f>'02.2024ΕΛ'!BC18</f>
        <v>0</v>
      </c>
      <c r="BD18" s="83">
        <f>'02.2024ΕΛ'!BD18</f>
        <v>0</v>
      </c>
      <c r="BE18" s="9">
        <f>'02.2024ΕΛ'!BE18</f>
        <v>0</v>
      </c>
      <c r="BF18" s="10">
        <f>'02.2024ΕΛ'!BF18</f>
        <v>0</v>
      </c>
      <c r="BG18" s="232">
        <f>'02.2024ΕΛ'!BG18</f>
        <v>0</v>
      </c>
      <c r="BH18" s="10">
        <f>'02.2024ΕΛ'!BH18</f>
        <v>0</v>
      </c>
      <c r="BI18" s="30">
        <f>'02.2024ΕΛ'!BI18</f>
        <v>0</v>
      </c>
      <c r="BJ18" s="83">
        <f>'02.2024ΕΛ'!BJ18</f>
        <v>0</v>
      </c>
      <c r="BK18" s="9">
        <f>'02.2024ΕΛ'!BK18</f>
        <v>0</v>
      </c>
      <c r="BL18" s="10">
        <f>'02.2024ΕΛ'!BL18</f>
        <v>0</v>
      </c>
      <c r="BM18" s="232">
        <f>'02.2024ΕΛ'!BM18</f>
        <v>0</v>
      </c>
      <c r="BN18" s="10">
        <f>'02.2024ΕΛ'!BN18</f>
        <v>0</v>
      </c>
      <c r="BO18" s="225">
        <f>'02.2024ΕΛ'!BO18</f>
        <v>0</v>
      </c>
      <c r="BP18" s="83">
        <f>'02.2024ΕΛ'!BP18</f>
        <v>0</v>
      </c>
    </row>
    <row r="19" spans="1:68" s="15" customFormat="1" ht="19.5" customHeight="1" outlineLevel="1" x14ac:dyDescent="0.3">
      <c r="A19" s="154"/>
      <c r="B19" s="139" t="str">
        <v>INDUSTRIAL</v>
      </c>
      <c r="C19" s="9">
        <f>'02.2024ΕΛ'!C19</f>
        <v>0</v>
      </c>
      <c r="D19" s="10">
        <f>'02.2024ΕΛ'!D19</f>
        <v>0</v>
      </c>
      <c r="E19" s="232">
        <f>'02.2024ΕΛ'!E19</f>
        <v>0</v>
      </c>
      <c r="F19" s="39">
        <f>'02.2024ΕΛ'!F19</f>
        <v>0</v>
      </c>
      <c r="G19" s="30">
        <f>'02.2024ΕΛ'!G19</f>
        <v>0</v>
      </c>
      <c r="H19" s="83">
        <f>'02.2024ΕΛ'!H19</f>
        <v>0</v>
      </c>
      <c r="I19" s="9">
        <f>'02.2024ΕΛ'!I19</f>
        <v>0</v>
      </c>
      <c r="J19" s="10">
        <f>'02.2024ΕΛ'!J19</f>
        <v>0</v>
      </c>
      <c r="K19" s="232">
        <f>'02.2024ΕΛ'!K19</f>
        <v>0</v>
      </c>
      <c r="L19" s="10">
        <f>'02.2024ΕΛ'!L19</f>
        <v>0</v>
      </c>
      <c r="M19" s="30">
        <f>'02.2024ΕΛ'!M19</f>
        <v>0</v>
      </c>
      <c r="N19" s="83">
        <f>'02.2024ΕΛ'!N19</f>
        <v>0</v>
      </c>
      <c r="O19" s="9">
        <f>'02.2024ΕΛ'!O19</f>
        <v>1</v>
      </c>
      <c r="P19" s="10" t="str">
        <f>'02.2024ΕΛ'!P19</f>
        <v> </v>
      </c>
      <c r="Q19" s="232">
        <f>'02.2024ΕΛ'!Q19</f>
        <v>3320679</v>
      </c>
      <c r="R19" s="213">
        <f>'02.2024ΕΛ'!R19</f>
        <v>3320679</v>
      </c>
      <c r="S19" s="215">
        <f>'02.2024ΕΛ'!S19</f>
        <v>4448.0200000000004</v>
      </c>
      <c r="T19" s="215">
        <f>'02.2024ΕΛ'!T19</f>
        <v>4448.0200000000004</v>
      </c>
      <c r="U19" s="9">
        <f>'02.2024ΕΛ'!U19</f>
        <v>9</v>
      </c>
      <c r="V19" s="10">
        <f>'02.2024ΕΛ'!V19</f>
        <v>0</v>
      </c>
      <c r="W19" s="232">
        <f>'02.2024ΕΛ'!W19</f>
        <v>65558994</v>
      </c>
      <c r="X19" s="10">
        <f>'02.2024ΕΛ'!X19</f>
        <v>14356.254444444443</v>
      </c>
      <c r="Y19" s="70">
        <f>'02.2024ΕΛ'!Y19</f>
        <v>129206.29</v>
      </c>
      <c r="Z19" s="83">
        <f>'02.2024ΕΛ'!Z19</f>
        <v>0</v>
      </c>
      <c r="AA19" s="9">
        <f>'02.2024ΕΛ'!AA19</f>
        <v>0</v>
      </c>
      <c r="AB19" s="10">
        <f>'02.2024ΕΛ'!AB19</f>
        <v>0</v>
      </c>
      <c r="AC19" s="232">
        <f>'02.2024ΕΛ'!AC19</f>
        <v>0</v>
      </c>
      <c r="AD19" s="10">
        <f>'02.2024ΕΛ'!AD19</f>
        <v>0</v>
      </c>
      <c r="AE19" s="30">
        <f>'02.2024ΕΛ'!AE19</f>
        <v>0</v>
      </c>
      <c r="AF19" s="83">
        <f>'02.2024ΕΛ'!AF19</f>
        <v>0</v>
      </c>
      <c r="AG19" s="9">
        <f>'02.2024ΕΛ'!AG19</f>
        <v>0</v>
      </c>
      <c r="AH19" s="10">
        <f>'02.2024ΕΛ'!AH19</f>
        <v>0</v>
      </c>
      <c r="AI19" s="232">
        <f>'02.2024ΕΛ'!AI19</f>
        <v>0</v>
      </c>
      <c r="AJ19" s="10">
        <f>'02.2024ΕΛ'!AJ19</f>
        <v>0</v>
      </c>
      <c r="AK19" s="30">
        <f>'02.2024ΕΛ'!AK19</f>
        <v>0</v>
      </c>
      <c r="AL19" s="83">
        <f>'02.2024ΕΛ'!AL19</f>
        <v>0</v>
      </c>
      <c r="AM19" s="9">
        <f>'02.2024ΕΛ'!AM19</f>
        <v>0</v>
      </c>
      <c r="AN19" s="10">
        <f>'02.2024ΕΛ'!AN19</f>
        <v>0</v>
      </c>
      <c r="AO19" s="232">
        <f>'02.2024ΕΛ'!AO19</f>
        <v>0</v>
      </c>
      <c r="AP19" s="10">
        <f>'02.2024ΕΛ'!AP19</f>
        <v>0</v>
      </c>
      <c r="AQ19" s="30">
        <f>'02.2024ΕΛ'!AQ19</f>
        <v>0</v>
      </c>
      <c r="AR19" s="83">
        <f>'02.2024ΕΛ'!AR19</f>
        <v>0</v>
      </c>
      <c r="AS19" s="9">
        <f>'02.2024ΕΛ'!AS19</f>
        <v>0</v>
      </c>
      <c r="AT19" s="10">
        <f>'02.2024ΕΛ'!AT19</f>
        <v>0</v>
      </c>
      <c r="AU19" s="232">
        <f>'02.2024ΕΛ'!AU19</f>
        <v>0</v>
      </c>
      <c r="AV19" s="10">
        <f>'02.2024ΕΛ'!AV19</f>
        <v>0</v>
      </c>
      <c r="AW19" s="30">
        <f>'02.2024ΕΛ'!AW19</f>
        <v>0</v>
      </c>
      <c r="AX19" s="83">
        <f>'02.2024ΕΛ'!AX19</f>
        <v>0</v>
      </c>
      <c r="AY19" s="9">
        <f>'02.2024ΕΛ'!AY19</f>
        <v>0</v>
      </c>
      <c r="AZ19" s="10">
        <f>'02.2024ΕΛ'!AZ19</f>
        <v>0</v>
      </c>
      <c r="BA19" s="232">
        <f>'02.2024ΕΛ'!BA19</f>
        <v>0</v>
      </c>
      <c r="BB19" s="10">
        <f>'02.2024ΕΛ'!BB19</f>
        <v>0</v>
      </c>
      <c r="BC19" s="30">
        <f>'02.2024ΕΛ'!BC19</f>
        <v>0</v>
      </c>
      <c r="BD19" s="83">
        <f>'02.2024ΕΛ'!BD19</f>
        <v>0</v>
      </c>
      <c r="BE19" s="9">
        <f>'02.2024ΕΛ'!BE19</f>
        <v>0</v>
      </c>
      <c r="BF19" s="10">
        <f>'02.2024ΕΛ'!BF19</f>
        <v>0</v>
      </c>
      <c r="BG19" s="232">
        <f>'02.2024ΕΛ'!BG19</f>
        <v>0</v>
      </c>
      <c r="BH19" s="10">
        <f>'02.2024ΕΛ'!BH19</f>
        <v>0</v>
      </c>
      <c r="BI19" s="30">
        <f>'02.2024ΕΛ'!BI19</f>
        <v>0</v>
      </c>
      <c r="BJ19" s="83">
        <f>'02.2024ΕΛ'!BJ19</f>
        <v>0</v>
      </c>
      <c r="BK19" s="9">
        <f>'02.2024ΕΛ'!BK19</f>
        <v>10</v>
      </c>
      <c r="BL19" s="10">
        <f>'02.2024ΕΛ'!BL19</f>
        <v>0</v>
      </c>
      <c r="BM19" s="232">
        <f>'02.2024ΕΛ'!BM19</f>
        <v>68879673</v>
      </c>
      <c r="BN19" s="10">
        <f>'02.2024ΕΛ'!BN19</f>
        <v>6887967.2999999998</v>
      </c>
      <c r="BO19" s="225">
        <f>'02.2024ΕΛ'!BO19</f>
        <v>133654.31</v>
      </c>
      <c r="BP19" s="83">
        <f>'02.2024ΕΛ'!BP19</f>
        <v>13365.431</v>
      </c>
    </row>
    <row r="20" spans="1:68" s="15" customFormat="1" ht="19.5" customHeight="1" outlineLevel="1" thickBot="1" x14ac:dyDescent="0.35">
      <c r="A20" s="155"/>
      <c r="B20" s="139" t="str">
        <v>AIRCONDITIONING/COGENERATION</v>
      </c>
      <c r="C20" s="160">
        <f>'02.2024ΕΛ'!C20</f>
        <v>0</v>
      </c>
      <c r="D20" s="148">
        <f>'02.2024ΕΛ'!D20</f>
        <v>0</v>
      </c>
      <c r="E20" s="233">
        <f>'02.2024ΕΛ'!E20</f>
        <v>0</v>
      </c>
      <c r="F20" s="39">
        <f>'02.2024ΕΛ'!F20</f>
        <v>0</v>
      </c>
      <c r="G20" s="140">
        <f>'02.2024ΕΛ'!G20</f>
        <v>0</v>
      </c>
      <c r="H20" s="83">
        <f>'02.2024ΕΛ'!H20</f>
        <v>0</v>
      </c>
      <c r="I20" s="160">
        <f>'02.2024ΕΛ'!I20</f>
        <v>0</v>
      </c>
      <c r="J20" s="148">
        <f>'02.2024ΕΛ'!J20</f>
        <v>0</v>
      </c>
      <c r="K20" s="233">
        <f>'02.2024ΕΛ'!K20</f>
        <v>0</v>
      </c>
      <c r="L20" s="10">
        <f>'02.2024ΕΛ'!L20</f>
        <v>0</v>
      </c>
      <c r="M20" s="30">
        <f>'02.2024ΕΛ'!M20</f>
        <v>0</v>
      </c>
      <c r="N20" s="83">
        <f>'02.2024ΕΛ'!N20</f>
        <v>0</v>
      </c>
      <c r="O20" s="160" t="str">
        <f>'02.2024ΕΛ'!O20</f>
        <v> </v>
      </c>
      <c r="P20" s="148" t="str">
        <f>'02.2024ΕΛ'!P20</f>
        <v> </v>
      </c>
      <c r="Q20" s="233" t="str">
        <f>'02.2024ΕΛ'!Q20</f>
        <v> </v>
      </c>
      <c r="R20" s="212" t="str">
        <f>'02.2024ΕΛ'!R20</f>
        <v> </v>
      </c>
      <c r="S20" s="214" t="str">
        <f>'02.2024ΕΛ'!S20</f>
        <v> </v>
      </c>
      <c r="T20" s="214" t="str">
        <f>'02.2024ΕΛ'!T20</f>
        <v> </v>
      </c>
      <c r="U20" s="160">
        <f>'02.2024ΕΛ'!U20</f>
        <v>0</v>
      </c>
      <c r="V20" s="148">
        <f>'02.2024ΕΛ'!V20</f>
        <v>0</v>
      </c>
      <c r="W20" s="233">
        <f>'02.2024ΕΛ'!W20</f>
        <v>0</v>
      </c>
      <c r="X20" s="10">
        <f>'02.2024ΕΛ'!X20</f>
        <v>0</v>
      </c>
      <c r="Y20" s="30">
        <f>'02.2024ΕΛ'!Y20</f>
        <v>0</v>
      </c>
      <c r="Z20" s="83">
        <f>'02.2024ΕΛ'!Z20</f>
        <v>0</v>
      </c>
      <c r="AA20" s="160">
        <f>'02.2024ΕΛ'!AA20</f>
        <v>0</v>
      </c>
      <c r="AB20" s="148">
        <f>'02.2024ΕΛ'!AB20</f>
        <v>0</v>
      </c>
      <c r="AC20" s="233">
        <f>'02.2024ΕΛ'!AC20</f>
        <v>0</v>
      </c>
      <c r="AD20" s="10">
        <f>'02.2024ΕΛ'!AD20</f>
        <v>0</v>
      </c>
      <c r="AE20" s="30">
        <f>'02.2024ΕΛ'!AE20</f>
        <v>0</v>
      </c>
      <c r="AF20" s="83">
        <f>'02.2024ΕΛ'!AF20</f>
        <v>0</v>
      </c>
      <c r="AG20" s="160">
        <f>'02.2024ΕΛ'!AG20</f>
        <v>0</v>
      </c>
      <c r="AH20" s="148">
        <f>'02.2024ΕΛ'!AH20</f>
        <v>0</v>
      </c>
      <c r="AI20" s="233">
        <f>'02.2024ΕΛ'!AI20</f>
        <v>0</v>
      </c>
      <c r="AJ20" s="10">
        <f>'02.2024ΕΛ'!AJ20</f>
        <v>0</v>
      </c>
      <c r="AK20" s="30">
        <f>'02.2024ΕΛ'!AK20</f>
        <v>0</v>
      </c>
      <c r="AL20" s="83">
        <f>'02.2024ΕΛ'!AL20</f>
        <v>0</v>
      </c>
      <c r="AM20" s="160">
        <f>'02.2024ΕΛ'!AM20</f>
        <v>0</v>
      </c>
      <c r="AN20" s="148">
        <f>'02.2024ΕΛ'!AN20</f>
        <v>0</v>
      </c>
      <c r="AO20" s="233">
        <f>'02.2024ΕΛ'!AO20</f>
        <v>0</v>
      </c>
      <c r="AP20" s="10">
        <f>'02.2024ΕΛ'!AP20</f>
        <v>0</v>
      </c>
      <c r="AQ20" s="30">
        <f>'02.2024ΕΛ'!AQ20</f>
        <v>0</v>
      </c>
      <c r="AR20" s="83">
        <f>'02.2024ΕΛ'!AR20</f>
        <v>0</v>
      </c>
      <c r="AS20" s="160">
        <f>'02.2024ΕΛ'!AS20</f>
        <v>0</v>
      </c>
      <c r="AT20" s="148">
        <f>'02.2024ΕΛ'!AT20</f>
        <v>0</v>
      </c>
      <c r="AU20" s="233">
        <f>'02.2024ΕΛ'!AU20</f>
        <v>0</v>
      </c>
      <c r="AV20" s="10">
        <f>'02.2024ΕΛ'!AV20</f>
        <v>0</v>
      </c>
      <c r="AW20" s="30">
        <f>'02.2024ΕΛ'!AW20</f>
        <v>0</v>
      </c>
      <c r="AX20" s="83">
        <f>'02.2024ΕΛ'!AX20</f>
        <v>0</v>
      </c>
      <c r="AY20" s="160">
        <f>'02.2024ΕΛ'!AY20</f>
        <v>0</v>
      </c>
      <c r="AZ20" s="148">
        <f>'02.2024ΕΛ'!AZ20</f>
        <v>0</v>
      </c>
      <c r="BA20" s="233">
        <f>'02.2024ΕΛ'!BA20</f>
        <v>0</v>
      </c>
      <c r="BB20" s="10">
        <f>'02.2024ΕΛ'!BB20</f>
        <v>0</v>
      </c>
      <c r="BC20" s="30">
        <f>'02.2024ΕΛ'!BC20</f>
        <v>0</v>
      </c>
      <c r="BD20" s="83">
        <f>'02.2024ΕΛ'!BD20</f>
        <v>0</v>
      </c>
      <c r="BE20" s="160">
        <f>'02.2024ΕΛ'!BE20</f>
        <v>0</v>
      </c>
      <c r="BF20" s="148">
        <f>'02.2024ΕΛ'!BF20</f>
        <v>0</v>
      </c>
      <c r="BG20" s="233">
        <f>'02.2024ΕΛ'!BG20</f>
        <v>0</v>
      </c>
      <c r="BH20" s="10">
        <f>'02.2024ΕΛ'!BH20</f>
        <v>0</v>
      </c>
      <c r="BI20" s="30">
        <f>'02.2024ΕΛ'!BI20</f>
        <v>0</v>
      </c>
      <c r="BJ20" s="83">
        <f>'02.2024ΕΛ'!BJ20</f>
        <v>0</v>
      </c>
      <c r="BK20" s="160">
        <f>'02.2024ΕΛ'!BK20</f>
        <v>0</v>
      </c>
      <c r="BL20" s="148">
        <f>'02.2024ΕΛ'!BL20</f>
        <v>0</v>
      </c>
      <c r="BM20" s="233">
        <f>'02.2024ΕΛ'!BM20</f>
        <v>0</v>
      </c>
      <c r="BN20" s="10">
        <f>'02.2024ΕΛ'!BN20</f>
        <v>0</v>
      </c>
      <c r="BO20" s="225">
        <f>'02.2024ΕΛ'!BO20</f>
        <v>0</v>
      </c>
      <c r="BP20" s="83">
        <f>'02.2024ΕΛ'!BP20</f>
        <v>0</v>
      </c>
    </row>
    <row r="21" spans="1:68" s="8" customFormat="1" ht="18" x14ac:dyDescent="0.3">
      <c r="A21" s="153">
        <v>3</v>
      </c>
      <c r="B21" s="141" t="s">
        <v>88</v>
      </c>
      <c r="C21" s="73">
        <f>'02.2024ΕΛ'!C21</f>
        <v>4</v>
      </c>
      <c r="D21" s="74">
        <f>'02.2024ΕΛ'!D21</f>
        <v>0</v>
      </c>
      <c r="E21" s="231">
        <f>'02.2024ΕΛ'!E21</f>
        <v>5753519</v>
      </c>
      <c r="F21" s="121">
        <f>'02.2024ΕΛ'!F21</f>
        <v>1438379.75</v>
      </c>
      <c r="G21" s="82">
        <f>'02.2024ΕΛ'!G21</f>
        <v>5679.28</v>
      </c>
      <c r="H21" s="37">
        <f>'02.2024ΕΛ'!H21</f>
        <v>1419.82</v>
      </c>
      <c r="I21" s="73">
        <f>'02.2024ΕΛ'!I21</f>
        <v>3</v>
      </c>
      <c r="J21" s="74">
        <f>'02.2024ΕΛ'!J21</f>
        <v>0</v>
      </c>
      <c r="K21" s="231">
        <f>'02.2024ΕΛ'!K21</f>
        <v>2043707</v>
      </c>
      <c r="L21" s="74">
        <f>'02.2024ΕΛ'!L21</f>
        <v>681235.66666666663</v>
      </c>
      <c r="M21" s="82">
        <f>'02.2024ΕΛ'!M21</f>
        <v>3469.65</v>
      </c>
      <c r="N21" s="37">
        <f>'02.2024ΕΛ'!N21</f>
        <v>1156.55</v>
      </c>
      <c r="O21" s="73">
        <f>'02.2024ΕΛ'!O21</f>
        <v>8</v>
      </c>
      <c r="P21" s="74">
        <f>'02.2024ΕΛ'!P21</f>
        <v>0</v>
      </c>
      <c r="Q21" s="231">
        <f>'02.2024ΕΛ'!Q21</f>
        <v>10491658</v>
      </c>
      <c r="R21" s="74">
        <f>'02.2024ΕΛ'!R21</f>
        <v>1311457.25</v>
      </c>
      <c r="S21" s="82">
        <f>'02.2024ΕΛ'!S21</f>
        <v>15546</v>
      </c>
      <c r="T21" s="37">
        <f>'02.2024ΕΛ'!T21</f>
        <v>1943.25</v>
      </c>
      <c r="U21" s="73">
        <f>'02.2024ΕΛ'!U21</f>
        <v>24</v>
      </c>
      <c r="V21" s="74">
        <f>'02.2024ΕΛ'!V21</f>
        <v>0</v>
      </c>
      <c r="W21" s="231">
        <f>'02.2024ΕΛ'!W21</f>
        <v>12569263</v>
      </c>
      <c r="X21" s="74">
        <f>'02.2024ΕΛ'!X21</f>
        <v>523719.29166666669</v>
      </c>
      <c r="Y21" s="81">
        <f>'02.2024ΕΛ'!Y21</f>
        <v>50525.72</v>
      </c>
      <c r="Z21" s="37">
        <f>'02.2024ΕΛ'!Z21</f>
        <v>2105.2383333333332</v>
      </c>
      <c r="AA21" s="73">
        <f>'02.2024ΕΛ'!AA21</f>
        <v>9</v>
      </c>
      <c r="AB21" s="74">
        <f>'02.2024ΕΛ'!AB21</f>
        <v>0</v>
      </c>
      <c r="AC21" s="231">
        <f>'02.2024ΕΛ'!AC21</f>
        <v>4434536</v>
      </c>
      <c r="AD21" s="74">
        <f>'02.2024ΕΛ'!AD21</f>
        <v>492726.22222222225</v>
      </c>
      <c r="AE21" s="81">
        <f>'02.2024ΕΛ'!AE21</f>
        <v>19517.45</v>
      </c>
      <c r="AF21" s="37">
        <f>'02.2024ΕΛ'!AF21</f>
        <v>2168.6055555555558</v>
      </c>
      <c r="AG21" s="73">
        <f>'02.2024ΕΛ'!AG21</f>
        <v>13</v>
      </c>
      <c r="AH21" s="74">
        <f>'02.2024ΕΛ'!AH21</f>
        <v>0</v>
      </c>
      <c r="AI21" s="231">
        <f>'02.2024ΕΛ'!AI21</f>
        <v>3158450</v>
      </c>
      <c r="AJ21" s="74">
        <f>'02.2024ΕΛ'!AJ21</f>
        <v>242957.69230769231</v>
      </c>
      <c r="AK21" s="82">
        <f>'02.2024ΕΛ'!AK21</f>
        <v>34980.979999999996</v>
      </c>
      <c r="AL21" s="37">
        <f>'02.2024ΕΛ'!AL21</f>
        <v>2690.8446153846153</v>
      </c>
      <c r="AM21" s="73">
        <f>'02.2024ΕΛ'!AM21</f>
        <v>0</v>
      </c>
      <c r="AN21" s="74">
        <f>'02.2024ΕΛ'!AN21</f>
        <v>0</v>
      </c>
      <c r="AO21" s="231">
        <f>'02.2024ΕΛ'!AO21</f>
        <v>0</v>
      </c>
      <c r="AP21" s="74">
        <f>'02.2024ΕΛ'!AP21</f>
        <v>0</v>
      </c>
      <c r="AQ21" s="82">
        <f>'02.2024ΕΛ'!AQ21</f>
        <v>0</v>
      </c>
      <c r="AR21" s="37">
        <f>'02.2024ΕΛ'!AR21</f>
        <v>0</v>
      </c>
      <c r="AS21" s="73">
        <f>'02.2024ΕΛ'!AS21</f>
        <v>0</v>
      </c>
      <c r="AT21" s="74">
        <f>'02.2024ΕΛ'!AT21</f>
        <v>0</v>
      </c>
      <c r="AU21" s="231">
        <f>'02.2024ΕΛ'!AU21</f>
        <v>0</v>
      </c>
      <c r="AV21" s="74">
        <f>'02.2024ΕΛ'!AV21</f>
        <v>0</v>
      </c>
      <c r="AW21" s="82">
        <f>'02.2024ΕΛ'!AW21</f>
        <v>0</v>
      </c>
      <c r="AX21" s="37">
        <f>'02.2024ΕΛ'!AX21</f>
        <v>0</v>
      </c>
      <c r="AY21" s="73">
        <f>'02.2024ΕΛ'!AY21</f>
        <v>0</v>
      </c>
      <c r="AZ21" s="74">
        <f>'02.2024ΕΛ'!AZ21</f>
        <v>0</v>
      </c>
      <c r="BA21" s="231">
        <f>'02.2024ΕΛ'!BA21</f>
        <v>0</v>
      </c>
      <c r="BB21" s="74">
        <f>'02.2024ΕΛ'!BB21</f>
        <v>0</v>
      </c>
      <c r="BC21" s="82">
        <f>'02.2024ΕΛ'!BC21</f>
        <v>0</v>
      </c>
      <c r="BD21" s="37">
        <f>'02.2024ΕΛ'!BD21</f>
        <v>0</v>
      </c>
      <c r="BE21" s="73">
        <f>'02.2024ΕΛ'!BE21</f>
        <v>0</v>
      </c>
      <c r="BF21" s="74">
        <f>'02.2024ΕΛ'!BF21</f>
        <v>0</v>
      </c>
      <c r="BG21" s="231">
        <f>'02.2024ΕΛ'!BG21</f>
        <v>0</v>
      </c>
      <c r="BH21" s="74">
        <f>'02.2024ΕΛ'!BH21</f>
        <v>0</v>
      </c>
      <c r="BI21" s="82">
        <f>'02.2024ΕΛ'!BI21</f>
        <v>0</v>
      </c>
      <c r="BJ21" s="37">
        <f>'02.2024ΕΛ'!BJ21</f>
        <v>0</v>
      </c>
      <c r="BK21" s="73">
        <f>'02.2024ΕΛ'!BK21</f>
        <v>61</v>
      </c>
      <c r="BL21" s="74">
        <f>'02.2024ΕΛ'!BL21</f>
        <v>0</v>
      </c>
      <c r="BM21" s="231">
        <f>'02.2024ΕΛ'!BM21</f>
        <v>38451133</v>
      </c>
      <c r="BN21" s="74">
        <f>'02.2024ΕΛ'!BN21</f>
        <v>630346.44262295077</v>
      </c>
      <c r="BO21" s="82">
        <f>'02.2024ΕΛ'!BO21</f>
        <v>129719.08</v>
      </c>
      <c r="BP21" s="37">
        <f>'02.2024ΕΛ'!BP21</f>
        <v>2126.542295081967</v>
      </c>
    </row>
    <row r="22" spans="1:68" s="8" customFormat="1" ht="19.5" customHeight="1" outlineLevel="1" x14ac:dyDescent="0.3">
      <c r="A22" s="154"/>
      <c r="B22" s="139" t="str" cm="1">
        <f t="array" ref="B22:B26">$B$10:$B$14</f>
        <v>RESIDENTIAL</v>
      </c>
      <c r="C22" s="9">
        <f>'02.2024ΕΛ'!C22</f>
        <v>0</v>
      </c>
      <c r="D22" s="10">
        <f>'02.2024ΕΛ'!D22</f>
        <v>0</v>
      </c>
      <c r="E22" s="232">
        <f>'02.2024ΕΛ'!E22</f>
        <v>0</v>
      </c>
      <c r="F22" s="39">
        <f>'02.2024ΕΛ'!F22</f>
        <v>0</v>
      </c>
      <c r="G22" s="30">
        <f>'02.2024ΕΛ'!G22</f>
        <v>0</v>
      </c>
      <c r="H22" s="83">
        <f>'02.2024ΕΛ'!H22</f>
        <v>0</v>
      </c>
      <c r="I22" s="9">
        <f>'02.2024ΕΛ'!I22</f>
        <v>0</v>
      </c>
      <c r="J22" s="10">
        <f>'02.2024ΕΛ'!J22</f>
        <v>0</v>
      </c>
      <c r="K22" s="232">
        <f>'02.2024ΕΛ'!K22</f>
        <v>0</v>
      </c>
      <c r="L22" s="10">
        <f>'02.2024ΕΛ'!L22</f>
        <v>0</v>
      </c>
      <c r="M22" s="30">
        <f>'02.2024ΕΛ'!M22</f>
        <v>0</v>
      </c>
      <c r="N22" s="83">
        <f>'02.2024ΕΛ'!N22</f>
        <v>0</v>
      </c>
      <c r="O22" s="9" t="str">
        <f>'02.2024ΕΛ'!O22</f>
        <v> </v>
      </c>
      <c r="P22" s="10" t="str">
        <f>'02.2024ΕΛ'!P22</f>
        <v> </v>
      </c>
      <c r="Q22" s="232" t="str">
        <f>'02.2024ΕΛ'!Q22</f>
        <v> </v>
      </c>
      <c r="R22" s="210" t="str">
        <f>'02.2024ΕΛ'!R22</f>
        <v> </v>
      </c>
      <c r="S22" s="211" t="str">
        <f>'02.2024ΕΛ'!S22</f>
        <v> </v>
      </c>
      <c r="T22" s="211" t="str">
        <f>'02.2024ΕΛ'!T22</f>
        <v> </v>
      </c>
      <c r="U22" s="9">
        <f>'02.2024ΕΛ'!U22</f>
        <v>0</v>
      </c>
      <c r="V22" s="10">
        <f>'02.2024ΕΛ'!V22</f>
        <v>0</v>
      </c>
      <c r="W22" s="232">
        <f>'02.2024ΕΛ'!W22</f>
        <v>0</v>
      </c>
      <c r="X22" s="10">
        <f>'02.2024ΕΛ'!X22</f>
        <v>0</v>
      </c>
      <c r="Y22" s="30">
        <f>'02.2024ΕΛ'!Y22</f>
        <v>0</v>
      </c>
      <c r="Z22" s="83">
        <f>'02.2024ΕΛ'!Z22</f>
        <v>0</v>
      </c>
      <c r="AA22" s="9">
        <f>'02.2024ΕΛ'!AA22</f>
        <v>0</v>
      </c>
      <c r="AB22" s="10">
        <f>'02.2024ΕΛ'!AB22</f>
        <v>0</v>
      </c>
      <c r="AC22" s="232">
        <f>'02.2024ΕΛ'!AC22</f>
        <v>0</v>
      </c>
      <c r="AD22" s="10">
        <f>'02.2024ΕΛ'!AD22</f>
        <v>0</v>
      </c>
      <c r="AE22" s="30">
        <f>'02.2024ΕΛ'!AE22</f>
        <v>0</v>
      </c>
      <c r="AF22" s="83">
        <f>'02.2024ΕΛ'!AF22</f>
        <v>0</v>
      </c>
      <c r="AG22" s="9">
        <f>'02.2024ΕΛ'!AG22</f>
        <v>0</v>
      </c>
      <c r="AH22" s="10">
        <f>'02.2024ΕΛ'!AH22</f>
        <v>0</v>
      </c>
      <c r="AI22" s="232">
        <f>'02.2024ΕΛ'!AI22</f>
        <v>0</v>
      </c>
      <c r="AJ22" s="10">
        <f>'02.2024ΕΛ'!AJ22</f>
        <v>0</v>
      </c>
      <c r="AK22" s="30">
        <f>'02.2024ΕΛ'!AK22</f>
        <v>0</v>
      </c>
      <c r="AL22" s="83">
        <f>'02.2024ΕΛ'!AL22</f>
        <v>0</v>
      </c>
      <c r="AM22" s="9">
        <f>'02.2024ΕΛ'!AM22</f>
        <v>0</v>
      </c>
      <c r="AN22" s="10">
        <f>'02.2024ΕΛ'!AN22</f>
        <v>0</v>
      </c>
      <c r="AO22" s="232">
        <f>'02.2024ΕΛ'!AO22</f>
        <v>0</v>
      </c>
      <c r="AP22" s="10">
        <f>'02.2024ΕΛ'!AP22</f>
        <v>0</v>
      </c>
      <c r="AQ22" s="30">
        <f>'02.2024ΕΛ'!AQ22</f>
        <v>0</v>
      </c>
      <c r="AR22" s="83">
        <f>'02.2024ΕΛ'!AR22</f>
        <v>0</v>
      </c>
      <c r="AS22" s="9">
        <f>'02.2024ΕΛ'!AS22</f>
        <v>0</v>
      </c>
      <c r="AT22" s="10">
        <f>'02.2024ΕΛ'!AT22</f>
        <v>0</v>
      </c>
      <c r="AU22" s="232">
        <f>'02.2024ΕΛ'!AU22</f>
        <v>0</v>
      </c>
      <c r="AV22" s="10">
        <f>'02.2024ΕΛ'!AV22</f>
        <v>0</v>
      </c>
      <c r="AW22" s="30">
        <f>'02.2024ΕΛ'!AW22</f>
        <v>0</v>
      </c>
      <c r="AX22" s="83">
        <f>'02.2024ΕΛ'!AX22</f>
        <v>0</v>
      </c>
      <c r="AY22" s="9">
        <f>'02.2024ΕΛ'!AY22</f>
        <v>0</v>
      </c>
      <c r="AZ22" s="10">
        <f>'02.2024ΕΛ'!AZ22</f>
        <v>0</v>
      </c>
      <c r="BA22" s="232">
        <f>'02.2024ΕΛ'!BA22</f>
        <v>0</v>
      </c>
      <c r="BB22" s="10">
        <f>'02.2024ΕΛ'!BB22</f>
        <v>0</v>
      </c>
      <c r="BC22" s="30">
        <f>'02.2024ΕΛ'!BC22</f>
        <v>0</v>
      </c>
      <c r="BD22" s="83">
        <f>'02.2024ΕΛ'!BD22</f>
        <v>0</v>
      </c>
      <c r="BE22" s="9">
        <f>'02.2024ΕΛ'!BE22</f>
        <v>0</v>
      </c>
      <c r="BF22" s="10">
        <f>'02.2024ΕΛ'!BF22</f>
        <v>0</v>
      </c>
      <c r="BG22" s="232">
        <f>'02.2024ΕΛ'!BG22</f>
        <v>0</v>
      </c>
      <c r="BH22" s="10">
        <f>'02.2024ΕΛ'!BH22</f>
        <v>0</v>
      </c>
      <c r="BI22" s="30">
        <f>'02.2024ΕΛ'!BI22</f>
        <v>0</v>
      </c>
      <c r="BJ22" s="83">
        <f>'02.2024ΕΛ'!BJ22</f>
        <v>0</v>
      </c>
      <c r="BK22" s="9">
        <f>'02.2024ΕΛ'!BK22</f>
        <v>0</v>
      </c>
      <c r="BL22" s="10">
        <f>'02.2024ΕΛ'!BL22</f>
        <v>0</v>
      </c>
      <c r="BM22" s="232">
        <f>'02.2024ΕΛ'!BM22</f>
        <v>0</v>
      </c>
      <c r="BN22" s="10">
        <f>'02.2024ΕΛ'!BN22</f>
        <v>0</v>
      </c>
      <c r="BO22" s="225">
        <f>'02.2024ΕΛ'!BO22</f>
        <v>0</v>
      </c>
      <c r="BP22" s="83">
        <f>'02.2024ΕΛ'!BP22</f>
        <v>0</v>
      </c>
    </row>
    <row r="23" spans="1:68" s="8" customFormat="1" ht="19.5" customHeight="1" outlineLevel="1" x14ac:dyDescent="0.3">
      <c r="A23" s="154"/>
      <c r="B23" s="139" t="str">
        <v>COMMERCIAL</v>
      </c>
      <c r="C23" s="9">
        <f>'02.2024ΕΛ'!C23</f>
        <v>0</v>
      </c>
      <c r="D23" s="10">
        <f>'02.2024ΕΛ'!D23</f>
        <v>0</v>
      </c>
      <c r="E23" s="232">
        <f>'02.2024ΕΛ'!E23</f>
        <v>0</v>
      </c>
      <c r="F23" s="39">
        <f>'02.2024ΕΛ'!F23</f>
        <v>0</v>
      </c>
      <c r="G23" s="30">
        <f>'02.2024ΕΛ'!G23</f>
        <v>0</v>
      </c>
      <c r="H23" s="83">
        <f>'02.2024ΕΛ'!H23</f>
        <v>0</v>
      </c>
      <c r="I23" s="9">
        <f>'02.2024ΕΛ'!I23</f>
        <v>0</v>
      </c>
      <c r="J23" s="10">
        <f>'02.2024ΕΛ'!J23</f>
        <v>0</v>
      </c>
      <c r="K23" s="232">
        <f>'02.2024ΕΛ'!K23</f>
        <v>0</v>
      </c>
      <c r="L23" s="10">
        <f>'02.2024ΕΛ'!L23</f>
        <v>0</v>
      </c>
      <c r="M23" s="30">
        <f>'02.2024ΕΛ'!M23</f>
        <v>0</v>
      </c>
      <c r="N23" s="83">
        <f>'02.2024ΕΛ'!N23</f>
        <v>0</v>
      </c>
      <c r="O23" s="9" t="str">
        <f>'02.2024ΕΛ'!O23</f>
        <v> </v>
      </c>
      <c r="P23" s="10" t="str">
        <f>'02.2024ΕΛ'!P23</f>
        <v> </v>
      </c>
      <c r="Q23" s="232" t="str">
        <f>'02.2024ΕΛ'!Q23</f>
        <v> </v>
      </c>
      <c r="R23" s="212" t="str">
        <f>'02.2024ΕΛ'!R23</f>
        <v> </v>
      </c>
      <c r="S23" s="214" t="str">
        <f>'02.2024ΕΛ'!S23</f>
        <v> </v>
      </c>
      <c r="T23" s="214" t="str">
        <f>'02.2024ΕΛ'!T23</f>
        <v> </v>
      </c>
      <c r="U23" s="9">
        <f>'02.2024ΕΛ'!U23</f>
        <v>5</v>
      </c>
      <c r="V23" s="10">
        <f>'02.2024ΕΛ'!V23</f>
        <v>0</v>
      </c>
      <c r="W23" s="232">
        <f>'02.2024ΕΛ'!W23</f>
        <v>1414196</v>
      </c>
      <c r="X23" s="10">
        <f>'02.2024ΕΛ'!X23</f>
        <v>282839.2</v>
      </c>
      <c r="Y23" s="30">
        <f>'02.2024ΕΛ'!Y23</f>
        <v>23361.25</v>
      </c>
      <c r="Z23" s="83">
        <f>'02.2024ΕΛ'!Z23</f>
        <v>4672.25</v>
      </c>
      <c r="AA23" s="9">
        <f>'02.2024ΕΛ'!AA23</f>
        <v>3</v>
      </c>
      <c r="AB23" s="10">
        <f>'02.2024ΕΛ'!AB23</f>
        <v>0</v>
      </c>
      <c r="AC23" s="232">
        <f>'02.2024ΕΛ'!AC23</f>
        <v>823397</v>
      </c>
      <c r="AD23" s="10">
        <f>'02.2024ΕΛ'!AD23</f>
        <v>274465.66666666669</v>
      </c>
      <c r="AE23" s="30">
        <f>'02.2024ΕΛ'!AE23</f>
        <v>12146.76</v>
      </c>
      <c r="AF23" s="83">
        <f>'02.2024ΕΛ'!AF23</f>
        <v>4048.92</v>
      </c>
      <c r="AG23" s="9">
        <f>'02.2024ΕΛ'!AG23</f>
        <v>10</v>
      </c>
      <c r="AH23" s="10">
        <f>'02.2024ΕΛ'!AH23</f>
        <v>0</v>
      </c>
      <c r="AI23" s="232">
        <f>'02.2024ΕΛ'!AI23</f>
        <v>2399175</v>
      </c>
      <c r="AJ23" s="10">
        <f>'02.2024ΕΛ'!AJ23</f>
        <v>239917.5</v>
      </c>
      <c r="AK23" s="30">
        <f>'02.2024ΕΛ'!AK23</f>
        <v>31813.69</v>
      </c>
      <c r="AL23" s="83">
        <f>'02.2024ΕΛ'!AL23</f>
        <v>3181.3689999999997</v>
      </c>
      <c r="AM23" s="9">
        <f>'02.2024ΕΛ'!AM23</f>
        <v>0</v>
      </c>
      <c r="AN23" s="10">
        <f>'02.2024ΕΛ'!AN23</f>
        <v>0</v>
      </c>
      <c r="AO23" s="232">
        <f>'02.2024ΕΛ'!AO23</f>
        <v>0</v>
      </c>
      <c r="AP23" s="10">
        <f>'02.2024ΕΛ'!AP23</f>
        <v>0</v>
      </c>
      <c r="AQ23" s="30">
        <f>'02.2024ΕΛ'!AQ23</f>
        <v>0</v>
      </c>
      <c r="AR23" s="83">
        <f>'02.2024ΕΛ'!AR23</f>
        <v>0</v>
      </c>
      <c r="AS23" s="9">
        <f>'02.2024ΕΛ'!AS23</f>
        <v>0</v>
      </c>
      <c r="AT23" s="10">
        <f>'02.2024ΕΛ'!AT23</f>
        <v>0</v>
      </c>
      <c r="AU23" s="232">
        <f>'02.2024ΕΛ'!AU23</f>
        <v>0</v>
      </c>
      <c r="AV23" s="10">
        <f>'02.2024ΕΛ'!AV23</f>
        <v>0</v>
      </c>
      <c r="AW23" s="30">
        <f>'02.2024ΕΛ'!AW23</f>
        <v>0</v>
      </c>
      <c r="AX23" s="83">
        <f>'02.2024ΕΛ'!AX23</f>
        <v>0</v>
      </c>
      <c r="AY23" s="9">
        <f>'02.2024ΕΛ'!AY23</f>
        <v>0</v>
      </c>
      <c r="AZ23" s="10">
        <f>'02.2024ΕΛ'!AZ23</f>
        <v>0</v>
      </c>
      <c r="BA23" s="232">
        <f>'02.2024ΕΛ'!BA23</f>
        <v>0</v>
      </c>
      <c r="BB23" s="10">
        <f>'02.2024ΕΛ'!BB23</f>
        <v>0</v>
      </c>
      <c r="BC23" s="30">
        <f>'02.2024ΕΛ'!BC23</f>
        <v>0</v>
      </c>
      <c r="BD23" s="83">
        <f>'02.2024ΕΛ'!BD23</f>
        <v>0</v>
      </c>
      <c r="BE23" s="9">
        <f>'02.2024ΕΛ'!BE23</f>
        <v>0</v>
      </c>
      <c r="BF23" s="10">
        <f>'02.2024ΕΛ'!BF23</f>
        <v>0</v>
      </c>
      <c r="BG23" s="232">
        <f>'02.2024ΕΛ'!BG23</f>
        <v>0</v>
      </c>
      <c r="BH23" s="10">
        <f>'02.2024ΕΛ'!BH23</f>
        <v>0</v>
      </c>
      <c r="BI23" s="30">
        <f>'02.2024ΕΛ'!BI23</f>
        <v>0</v>
      </c>
      <c r="BJ23" s="83">
        <f>'02.2024ΕΛ'!BJ23</f>
        <v>0</v>
      </c>
      <c r="BK23" s="9">
        <f>'02.2024ΕΛ'!BK23</f>
        <v>18</v>
      </c>
      <c r="BL23" s="10">
        <f>'02.2024ΕΛ'!BL23</f>
        <v>0</v>
      </c>
      <c r="BM23" s="232">
        <f>'02.2024ΕΛ'!BM23</f>
        <v>4636768</v>
      </c>
      <c r="BN23" s="10">
        <f>'02.2024ΕΛ'!BN23</f>
        <v>257598.22222222222</v>
      </c>
      <c r="BO23" s="225">
        <f>'02.2024ΕΛ'!BO23</f>
        <v>67321.7</v>
      </c>
      <c r="BP23" s="83">
        <f>'02.2024ΕΛ'!BP23</f>
        <v>3740.0944444444444</v>
      </c>
    </row>
    <row r="24" spans="1:68" s="8" customFormat="1" ht="19.5" customHeight="1" outlineLevel="1" x14ac:dyDescent="0.3">
      <c r="A24" s="154"/>
      <c r="B24" s="139" t="str">
        <v>CNG</v>
      </c>
      <c r="C24" s="9">
        <f>'02.2024ΕΛ'!C24</f>
        <v>4</v>
      </c>
      <c r="D24" s="10">
        <f>'02.2024ΕΛ'!D24</f>
        <v>0</v>
      </c>
      <c r="E24" s="232">
        <f>'02.2024ΕΛ'!E24</f>
        <v>4673883</v>
      </c>
      <c r="F24" s="39">
        <f>'02.2024ΕΛ'!F24</f>
        <v>1168470.75</v>
      </c>
      <c r="G24" s="30">
        <f>'02.2024ΕΛ'!G24</f>
        <v>4920.67</v>
      </c>
      <c r="H24" s="83">
        <f>'02.2024ΕΛ'!H24</f>
        <v>1230.1675</v>
      </c>
      <c r="I24" s="9">
        <f>'02.2024ΕΛ'!I24</f>
        <v>2</v>
      </c>
      <c r="J24" s="10">
        <f>'02.2024ΕΛ'!J24</f>
        <v>0</v>
      </c>
      <c r="K24" s="232">
        <f>'02.2024ΕΛ'!K24</f>
        <v>982913</v>
      </c>
      <c r="L24" s="10">
        <f>'02.2024ΕΛ'!L24</f>
        <v>491456.5</v>
      </c>
      <c r="M24" s="30">
        <f>'02.2024ΕΛ'!M24</f>
        <v>2304.0500000000002</v>
      </c>
      <c r="N24" s="83">
        <f>'02.2024ΕΛ'!N24</f>
        <v>1152.0250000000001</v>
      </c>
      <c r="O24" s="9" t="str">
        <f>'02.2024ΕΛ'!O24</f>
        <v> </v>
      </c>
      <c r="P24" s="10" t="str">
        <f>'02.2024ΕΛ'!P24</f>
        <v> </v>
      </c>
      <c r="Q24" s="232" t="str">
        <f>'02.2024ΕΛ'!Q24</f>
        <v> </v>
      </c>
      <c r="R24" s="212" t="str">
        <f>'02.2024ΕΛ'!R24</f>
        <v> </v>
      </c>
      <c r="S24" s="214" t="str">
        <f>'02.2024ΕΛ'!S24</f>
        <v> </v>
      </c>
      <c r="T24" s="214" t="str">
        <f>'02.2024ΕΛ'!T24</f>
        <v> </v>
      </c>
      <c r="U24" s="9">
        <f>'02.2024ΕΛ'!U24</f>
        <v>0</v>
      </c>
      <c r="V24" s="10">
        <f>'02.2024ΕΛ'!V24</f>
        <v>0</v>
      </c>
      <c r="W24" s="232">
        <f>'02.2024ΕΛ'!W24</f>
        <v>0</v>
      </c>
      <c r="X24" s="10">
        <f>'02.2024ΕΛ'!X24</f>
        <v>0</v>
      </c>
      <c r="Y24" s="30">
        <f>'02.2024ΕΛ'!Y24</f>
        <v>0</v>
      </c>
      <c r="Z24" s="83">
        <f>'02.2024ΕΛ'!Z24</f>
        <v>0</v>
      </c>
      <c r="AA24" s="9">
        <f>'02.2024ΕΛ'!AA24</f>
        <v>0</v>
      </c>
      <c r="AB24" s="10">
        <f>'02.2024ΕΛ'!AB24</f>
        <v>0</v>
      </c>
      <c r="AC24" s="232">
        <f>'02.2024ΕΛ'!AC24</f>
        <v>0</v>
      </c>
      <c r="AD24" s="10">
        <f>'02.2024ΕΛ'!AD24</f>
        <v>0</v>
      </c>
      <c r="AE24" s="30">
        <f>'02.2024ΕΛ'!AE24</f>
        <v>0</v>
      </c>
      <c r="AF24" s="83">
        <f>'02.2024ΕΛ'!AF24</f>
        <v>0</v>
      </c>
      <c r="AG24" s="9">
        <f>'02.2024ΕΛ'!AG24</f>
        <v>0</v>
      </c>
      <c r="AH24" s="10">
        <f>'02.2024ΕΛ'!AH24</f>
        <v>0</v>
      </c>
      <c r="AI24" s="232">
        <f>'02.2024ΕΛ'!AI24</f>
        <v>0</v>
      </c>
      <c r="AJ24" s="10">
        <f>'02.2024ΕΛ'!AJ24</f>
        <v>0</v>
      </c>
      <c r="AK24" s="30">
        <f>'02.2024ΕΛ'!AK24</f>
        <v>0</v>
      </c>
      <c r="AL24" s="83">
        <f>'02.2024ΕΛ'!AL24</f>
        <v>0</v>
      </c>
      <c r="AM24" s="9">
        <f>'02.2024ΕΛ'!AM24</f>
        <v>0</v>
      </c>
      <c r="AN24" s="10">
        <f>'02.2024ΕΛ'!AN24</f>
        <v>0</v>
      </c>
      <c r="AO24" s="232">
        <f>'02.2024ΕΛ'!AO24</f>
        <v>0</v>
      </c>
      <c r="AP24" s="10">
        <f>'02.2024ΕΛ'!AP24</f>
        <v>0</v>
      </c>
      <c r="AQ24" s="30">
        <f>'02.2024ΕΛ'!AQ24</f>
        <v>0</v>
      </c>
      <c r="AR24" s="83">
        <f>'02.2024ΕΛ'!AR24</f>
        <v>0</v>
      </c>
      <c r="AS24" s="9">
        <f>'02.2024ΕΛ'!AS24</f>
        <v>0</v>
      </c>
      <c r="AT24" s="10">
        <f>'02.2024ΕΛ'!AT24</f>
        <v>0</v>
      </c>
      <c r="AU24" s="232">
        <f>'02.2024ΕΛ'!AU24</f>
        <v>0</v>
      </c>
      <c r="AV24" s="10">
        <f>'02.2024ΕΛ'!AV24</f>
        <v>0</v>
      </c>
      <c r="AW24" s="30">
        <f>'02.2024ΕΛ'!AW24</f>
        <v>0</v>
      </c>
      <c r="AX24" s="83">
        <f>'02.2024ΕΛ'!AX24</f>
        <v>0</v>
      </c>
      <c r="AY24" s="9">
        <f>'02.2024ΕΛ'!AY24</f>
        <v>0</v>
      </c>
      <c r="AZ24" s="10">
        <f>'02.2024ΕΛ'!AZ24</f>
        <v>0</v>
      </c>
      <c r="BA24" s="232">
        <f>'02.2024ΕΛ'!BA24</f>
        <v>0</v>
      </c>
      <c r="BB24" s="10">
        <f>'02.2024ΕΛ'!BB24</f>
        <v>0</v>
      </c>
      <c r="BC24" s="30">
        <f>'02.2024ΕΛ'!BC24</f>
        <v>0</v>
      </c>
      <c r="BD24" s="83">
        <f>'02.2024ΕΛ'!BD24</f>
        <v>0</v>
      </c>
      <c r="BE24" s="9">
        <f>'02.2024ΕΛ'!BE24</f>
        <v>0</v>
      </c>
      <c r="BF24" s="10">
        <f>'02.2024ΕΛ'!BF24</f>
        <v>0</v>
      </c>
      <c r="BG24" s="232">
        <f>'02.2024ΕΛ'!BG24</f>
        <v>0</v>
      </c>
      <c r="BH24" s="10">
        <f>'02.2024ΕΛ'!BH24</f>
        <v>0</v>
      </c>
      <c r="BI24" s="30">
        <f>'02.2024ΕΛ'!BI24</f>
        <v>0</v>
      </c>
      <c r="BJ24" s="83">
        <f>'02.2024ΕΛ'!BJ24</f>
        <v>0</v>
      </c>
      <c r="BK24" s="9">
        <f>'02.2024ΕΛ'!BK24</f>
        <v>6</v>
      </c>
      <c r="BL24" s="10">
        <f>'02.2024ΕΛ'!BL24</f>
        <v>0</v>
      </c>
      <c r="BM24" s="232">
        <f>'02.2024ΕΛ'!BM24</f>
        <v>5656796</v>
      </c>
      <c r="BN24" s="10">
        <f>'02.2024ΕΛ'!BN24</f>
        <v>942799.33333333337</v>
      </c>
      <c r="BO24" s="225">
        <f>'02.2024ΕΛ'!BO24</f>
        <v>7224.72</v>
      </c>
      <c r="BP24" s="83">
        <f>'02.2024ΕΛ'!BP24</f>
        <v>1204.1200000000001</v>
      </c>
    </row>
    <row r="25" spans="1:68" s="15" customFormat="1" ht="19.5" customHeight="1" outlineLevel="1" x14ac:dyDescent="0.3">
      <c r="A25" s="154"/>
      <c r="B25" s="139" t="str">
        <v>INDUSTRIAL</v>
      </c>
      <c r="C25" s="9">
        <f>'02.2024ΕΛ'!C25</f>
        <v>0</v>
      </c>
      <c r="D25" s="10">
        <f>'02.2024ΕΛ'!D25</f>
        <v>0</v>
      </c>
      <c r="E25" s="232">
        <f>'02.2024ΕΛ'!E25</f>
        <v>1079636</v>
      </c>
      <c r="F25" s="39">
        <f>'02.2024ΕΛ'!F25</f>
        <v>0</v>
      </c>
      <c r="G25" s="30">
        <f>'02.2024ΕΛ'!G25</f>
        <v>758.6099999999999</v>
      </c>
      <c r="H25" s="83">
        <f>'02.2024ΕΛ'!H25</f>
        <v>0</v>
      </c>
      <c r="I25" s="9">
        <f>'02.2024ΕΛ'!I25</f>
        <v>1</v>
      </c>
      <c r="J25" s="10">
        <f>'02.2024ΕΛ'!J25</f>
        <v>0</v>
      </c>
      <c r="K25" s="232">
        <f>'02.2024ΕΛ'!K25</f>
        <v>1060794</v>
      </c>
      <c r="L25" s="10">
        <f>'02.2024ΕΛ'!L25</f>
        <v>1060794</v>
      </c>
      <c r="M25" s="30">
        <f>'02.2024ΕΛ'!M25</f>
        <v>1165.5999999999999</v>
      </c>
      <c r="N25" s="83">
        <f>'02.2024ΕΛ'!N25</f>
        <v>1165.5999999999999</v>
      </c>
      <c r="O25" s="9">
        <f>'02.2024ΕΛ'!O25</f>
        <v>8</v>
      </c>
      <c r="P25" s="10" t="str">
        <f>'02.2024ΕΛ'!P25</f>
        <v> </v>
      </c>
      <c r="Q25" s="232">
        <f>'02.2024ΕΛ'!Q25</f>
        <v>10491658</v>
      </c>
      <c r="R25" s="213">
        <f>'02.2024ΕΛ'!R25</f>
        <v>1311457</v>
      </c>
      <c r="S25" s="215">
        <f>'02.2024ΕΛ'!S25</f>
        <v>15546</v>
      </c>
      <c r="T25" s="215">
        <f>'02.2024ΕΛ'!T25</f>
        <v>1943.25</v>
      </c>
      <c r="U25" s="9">
        <f>'02.2024ΕΛ'!U25</f>
        <v>19</v>
      </c>
      <c r="V25" s="10">
        <f>'02.2024ΕΛ'!V25</f>
        <v>0</v>
      </c>
      <c r="W25" s="232">
        <f>'02.2024ΕΛ'!W25</f>
        <v>11155067</v>
      </c>
      <c r="X25" s="10">
        <f>'02.2024ΕΛ'!X25</f>
        <v>587108.78947368416</v>
      </c>
      <c r="Y25" s="30">
        <f>'02.2024ΕΛ'!Y25</f>
        <v>27164.47</v>
      </c>
      <c r="Z25" s="83">
        <f>'02.2024ΕΛ'!Z25</f>
        <v>1429.7089473684211</v>
      </c>
      <c r="AA25" s="9">
        <f>'02.2024ΕΛ'!AA25</f>
        <v>6</v>
      </c>
      <c r="AB25" s="10">
        <f>'02.2024ΕΛ'!AB25</f>
        <v>0</v>
      </c>
      <c r="AC25" s="232">
        <f>'02.2024ΕΛ'!AC25</f>
        <v>3611139</v>
      </c>
      <c r="AD25" s="10">
        <f>'02.2024ΕΛ'!AD25</f>
        <v>601856.5</v>
      </c>
      <c r="AE25" s="30">
        <f>'02.2024ΕΛ'!AE25</f>
        <v>7370.69</v>
      </c>
      <c r="AF25" s="83">
        <f>'02.2024ΕΛ'!AF25</f>
        <v>1228.4483333333333</v>
      </c>
      <c r="AG25" s="9">
        <f>'02.2024ΕΛ'!AG25</f>
        <v>3</v>
      </c>
      <c r="AH25" s="10">
        <f>'02.2024ΕΛ'!AH25</f>
        <v>0</v>
      </c>
      <c r="AI25" s="232">
        <f>'02.2024ΕΛ'!AI25</f>
        <v>759275</v>
      </c>
      <c r="AJ25" s="10">
        <f>'02.2024ΕΛ'!AJ25</f>
        <v>253091.66666666666</v>
      </c>
      <c r="AK25" s="30">
        <f>'02.2024ΕΛ'!AK25</f>
        <v>3167.29</v>
      </c>
      <c r="AL25" s="83">
        <f>'02.2024ΕΛ'!AL25</f>
        <v>1055.7633333333333</v>
      </c>
      <c r="AM25" s="9">
        <f>'02.2024ΕΛ'!AM25</f>
        <v>0</v>
      </c>
      <c r="AN25" s="10">
        <f>'02.2024ΕΛ'!AN25</f>
        <v>0</v>
      </c>
      <c r="AO25" s="232">
        <f>'02.2024ΕΛ'!AO25</f>
        <v>0</v>
      </c>
      <c r="AP25" s="10">
        <f>'02.2024ΕΛ'!AP25</f>
        <v>0</v>
      </c>
      <c r="AQ25" s="30">
        <f>'02.2024ΕΛ'!AQ25</f>
        <v>0</v>
      </c>
      <c r="AR25" s="83">
        <f>'02.2024ΕΛ'!AR25</f>
        <v>0</v>
      </c>
      <c r="AS25" s="9">
        <f>'02.2024ΕΛ'!AS25</f>
        <v>0</v>
      </c>
      <c r="AT25" s="10">
        <f>'02.2024ΕΛ'!AT25</f>
        <v>0</v>
      </c>
      <c r="AU25" s="232">
        <f>'02.2024ΕΛ'!AU25</f>
        <v>0</v>
      </c>
      <c r="AV25" s="10">
        <f>'02.2024ΕΛ'!AV25</f>
        <v>0</v>
      </c>
      <c r="AW25" s="30">
        <f>'02.2024ΕΛ'!AW25</f>
        <v>0</v>
      </c>
      <c r="AX25" s="83">
        <f>'02.2024ΕΛ'!AX25</f>
        <v>0</v>
      </c>
      <c r="AY25" s="9">
        <f>'02.2024ΕΛ'!AY25</f>
        <v>0</v>
      </c>
      <c r="AZ25" s="10">
        <f>'02.2024ΕΛ'!AZ25</f>
        <v>0</v>
      </c>
      <c r="BA25" s="232">
        <f>'02.2024ΕΛ'!BA25</f>
        <v>0</v>
      </c>
      <c r="BB25" s="10">
        <f>'02.2024ΕΛ'!BB25</f>
        <v>0</v>
      </c>
      <c r="BC25" s="30">
        <f>'02.2024ΕΛ'!BC25</f>
        <v>0</v>
      </c>
      <c r="BD25" s="83">
        <f>'02.2024ΕΛ'!BD25</f>
        <v>0</v>
      </c>
      <c r="BE25" s="9">
        <f>'02.2024ΕΛ'!BE25</f>
        <v>0</v>
      </c>
      <c r="BF25" s="10">
        <f>'02.2024ΕΛ'!BF25</f>
        <v>0</v>
      </c>
      <c r="BG25" s="232">
        <f>'02.2024ΕΛ'!BG25</f>
        <v>0</v>
      </c>
      <c r="BH25" s="10">
        <f>'02.2024ΕΛ'!BH25</f>
        <v>0</v>
      </c>
      <c r="BI25" s="30">
        <f>'02.2024ΕΛ'!BI25</f>
        <v>0</v>
      </c>
      <c r="BJ25" s="83">
        <f>'02.2024ΕΛ'!BJ25</f>
        <v>0</v>
      </c>
      <c r="BK25" s="9">
        <f>'02.2024ΕΛ'!BK25</f>
        <v>37</v>
      </c>
      <c r="BL25" s="10">
        <f>'02.2024ΕΛ'!BL25</f>
        <v>0</v>
      </c>
      <c r="BM25" s="232">
        <f>'02.2024ΕΛ'!BM25</f>
        <v>28157569</v>
      </c>
      <c r="BN25" s="10">
        <f>'02.2024ΕΛ'!BN25</f>
        <v>761015.37837837834</v>
      </c>
      <c r="BO25" s="225">
        <f>'02.2024ΕΛ'!BO25</f>
        <v>55172.66</v>
      </c>
      <c r="BP25" s="83">
        <f>'02.2024ΕΛ'!BP25</f>
        <v>1491.152972972973</v>
      </c>
    </row>
    <row r="26" spans="1:68" s="15" customFormat="1" ht="19.5" customHeight="1" outlineLevel="1" thickBot="1" x14ac:dyDescent="0.35">
      <c r="A26" s="155"/>
      <c r="B26" s="139" t="str">
        <v>AIRCONDITIONING/COGENERATION</v>
      </c>
      <c r="C26" s="160">
        <f>'02.2024ΕΛ'!C26</f>
        <v>0</v>
      </c>
      <c r="D26" s="148">
        <f>'02.2024ΕΛ'!D26</f>
        <v>0</v>
      </c>
      <c r="E26" s="233">
        <f>'02.2024ΕΛ'!E26</f>
        <v>0</v>
      </c>
      <c r="F26" s="39">
        <f>'02.2024ΕΛ'!F26</f>
        <v>0</v>
      </c>
      <c r="G26" s="140">
        <f>'02.2024ΕΛ'!G26</f>
        <v>0</v>
      </c>
      <c r="H26" s="83">
        <f>'02.2024ΕΛ'!H26</f>
        <v>0</v>
      </c>
      <c r="I26" s="160">
        <f>'02.2024ΕΛ'!I26</f>
        <v>0</v>
      </c>
      <c r="J26" s="148">
        <f>'02.2024ΕΛ'!J26</f>
        <v>0</v>
      </c>
      <c r="K26" s="233">
        <f>'02.2024ΕΛ'!K26</f>
        <v>0</v>
      </c>
      <c r="L26" s="10">
        <f>'02.2024ΕΛ'!L26</f>
        <v>0</v>
      </c>
      <c r="M26" s="30">
        <f>'02.2024ΕΛ'!M26</f>
        <v>0</v>
      </c>
      <c r="N26" s="83">
        <f>'02.2024ΕΛ'!N26</f>
        <v>0</v>
      </c>
      <c r="O26" s="160" t="str">
        <f>'02.2024ΕΛ'!O26</f>
        <v> </v>
      </c>
      <c r="P26" s="148" t="str">
        <f>'02.2024ΕΛ'!P26</f>
        <v> </v>
      </c>
      <c r="Q26" s="233" t="str">
        <f>'02.2024ΕΛ'!Q26</f>
        <v> </v>
      </c>
      <c r="R26" s="212" t="str">
        <f>'02.2024ΕΛ'!R26</f>
        <v> </v>
      </c>
      <c r="S26" s="214" t="str">
        <f>'02.2024ΕΛ'!S26</f>
        <v> </v>
      </c>
      <c r="T26" s="214" t="str">
        <f>'02.2024ΕΛ'!T26</f>
        <v> </v>
      </c>
      <c r="U26" s="160">
        <f>'02.2024ΕΛ'!U26</f>
        <v>0</v>
      </c>
      <c r="V26" s="148">
        <f>'02.2024ΕΛ'!V26</f>
        <v>0</v>
      </c>
      <c r="W26" s="233">
        <f>'02.2024ΕΛ'!W26</f>
        <v>0</v>
      </c>
      <c r="X26" s="10">
        <f>'02.2024ΕΛ'!X26</f>
        <v>0</v>
      </c>
      <c r="Y26" s="30">
        <f>'02.2024ΕΛ'!Y26</f>
        <v>0</v>
      </c>
      <c r="Z26" s="83">
        <f>'02.2024ΕΛ'!Z26</f>
        <v>0</v>
      </c>
      <c r="AA26" s="160">
        <f>'02.2024ΕΛ'!AA26</f>
        <v>0</v>
      </c>
      <c r="AB26" s="148">
        <f>'02.2024ΕΛ'!AB26</f>
        <v>0</v>
      </c>
      <c r="AC26" s="233">
        <f>'02.2024ΕΛ'!AC26</f>
        <v>0</v>
      </c>
      <c r="AD26" s="10">
        <f>'02.2024ΕΛ'!AD26</f>
        <v>0</v>
      </c>
      <c r="AE26" s="30">
        <f>'02.2024ΕΛ'!AE26</f>
        <v>0</v>
      </c>
      <c r="AF26" s="83">
        <f>'02.2024ΕΛ'!AF26</f>
        <v>0</v>
      </c>
      <c r="AG26" s="160">
        <f>'02.2024ΕΛ'!AG26</f>
        <v>0</v>
      </c>
      <c r="AH26" s="148">
        <f>'02.2024ΕΛ'!AH26</f>
        <v>0</v>
      </c>
      <c r="AI26" s="233">
        <f>'02.2024ΕΛ'!AI26</f>
        <v>0</v>
      </c>
      <c r="AJ26" s="10">
        <f>'02.2024ΕΛ'!AJ26</f>
        <v>0</v>
      </c>
      <c r="AK26" s="30">
        <f>'02.2024ΕΛ'!AK26</f>
        <v>0</v>
      </c>
      <c r="AL26" s="83">
        <f>'02.2024ΕΛ'!AL26</f>
        <v>0</v>
      </c>
      <c r="AM26" s="160">
        <f>'02.2024ΕΛ'!AM26</f>
        <v>0</v>
      </c>
      <c r="AN26" s="148">
        <f>'02.2024ΕΛ'!AN26</f>
        <v>0</v>
      </c>
      <c r="AO26" s="233">
        <f>'02.2024ΕΛ'!AO26</f>
        <v>0</v>
      </c>
      <c r="AP26" s="10">
        <f>'02.2024ΕΛ'!AP26</f>
        <v>0</v>
      </c>
      <c r="AQ26" s="30">
        <f>'02.2024ΕΛ'!AQ26</f>
        <v>0</v>
      </c>
      <c r="AR26" s="83">
        <f>'02.2024ΕΛ'!AR26</f>
        <v>0</v>
      </c>
      <c r="AS26" s="160">
        <f>'02.2024ΕΛ'!AS26</f>
        <v>0</v>
      </c>
      <c r="AT26" s="148">
        <f>'02.2024ΕΛ'!AT26</f>
        <v>0</v>
      </c>
      <c r="AU26" s="233">
        <f>'02.2024ΕΛ'!AU26</f>
        <v>0</v>
      </c>
      <c r="AV26" s="10">
        <f>'02.2024ΕΛ'!AV26</f>
        <v>0</v>
      </c>
      <c r="AW26" s="30">
        <f>'02.2024ΕΛ'!AW26</f>
        <v>0</v>
      </c>
      <c r="AX26" s="83">
        <f>'02.2024ΕΛ'!AX26</f>
        <v>0</v>
      </c>
      <c r="AY26" s="160">
        <f>'02.2024ΕΛ'!AY26</f>
        <v>0</v>
      </c>
      <c r="AZ26" s="148">
        <f>'02.2024ΕΛ'!AZ26</f>
        <v>0</v>
      </c>
      <c r="BA26" s="233">
        <f>'02.2024ΕΛ'!BA26</f>
        <v>0</v>
      </c>
      <c r="BB26" s="10">
        <f>'02.2024ΕΛ'!BB26</f>
        <v>0</v>
      </c>
      <c r="BC26" s="30">
        <f>'02.2024ΕΛ'!BC26</f>
        <v>0</v>
      </c>
      <c r="BD26" s="83">
        <f>'02.2024ΕΛ'!BD26</f>
        <v>0</v>
      </c>
      <c r="BE26" s="160">
        <f>'02.2024ΕΛ'!BE26</f>
        <v>0</v>
      </c>
      <c r="BF26" s="148">
        <f>'02.2024ΕΛ'!BF26</f>
        <v>0</v>
      </c>
      <c r="BG26" s="233">
        <f>'02.2024ΕΛ'!BG26</f>
        <v>0</v>
      </c>
      <c r="BH26" s="10">
        <f>'02.2024ΕΛ'!BH26</f>
        <v>0</v>
      </c>
      <c r="BI26" s="30">
        <f>'02.2024ΕΛ'!BI26</f>
        <v>0</v>
      </c>
      <c r="BJ26" s="83">
        <f>'02.2024ΕΛ'!BJ26</f>
        <v>0</v>
      </c>
      <c r="BK26" s="160">
        <f>'02.2024ΕΛ'!BK26</f>
        <v>0</v>
      </c>
      <c r="BL26" s="148">
        <f>'02.2024ΕΛ'!BL26</f>
        <v>0</v>
      </c>
      <c r="BM26" s="233">
        <f>'02.2024ΕΛ'!BM26</f>
        <v>0</v>
      </c>
      <c r="BN26" s="10">
        <f>'02.2024ΕΛ'!BN26</f>
        <v>0</v>
      </c>
      <c r="BO26" s="225">
        <f>'02.2024ΕΛ'!BO26</f>
        <v>0</v>
      </c>
      <c r="BP26" s="83">
        <f>'02.2024ΕΛ'!BP26</f>
        <v>0</v>
      </c>
    </row>
    <row r="27" spans="1:68" s="8" customFormat="1" ht="36" customHeight="1" x14ac:dyDescent="0.3">
      <c r="A27" s="153">
        <v>4</v>
      </c>
      <c r="B27" s="141" t="s">
        <v>89</v>
      </c>
      <c r="C27" s="73">
        <f>'02.2024ΕΛ'!C27</f>
        <v>14202</v>
      </c>
      <c r="D27" s="74">
        <f>'02.2024ΕΛ'!D27</f>
        <v>0</v>
      </c>
      <c r="E27" s="231">
        <f>'02.2024ΕΛ'!E27</f>
        <v>15470500</v>
      </c>
      <c r="F27" s="121">
        <f>'02.2024ΕΛ'!F27</f>
        <v>1089.3184058583299</v>
      </c>
      <c r="G27" s="82">
        <f>'02.2024ΕΛ'!G27</f>
        <v>220237.41</v>
      </c>
      <c r="H27" s="37">
        <f>'02.2024ΕΛ'!H27</f>
        <v>15.507492606675116</v>
      </c>
      <c r="I27" s="73">
        <f>'02.2024ΕΛ'!I27</f>
        <v>9664</v>
      </c>
      <c r="J27" s="74">
        <f>'02.2024ΕΛ'!J27</f>
        <v>0</v>
      </c>
      <c r="K27" s="231">
        <f>'02.2024ΕΛ'!K27</f>
        <v>12932340</v>
      </c>
      <c r="L27" s="74">
        <f>'02.2024ΕΛ'!L27</f>
        <v>1338.1974337748345</v>
      </c>
      <c r="M27" s="82">
        <f>'02.2024ΕΛ'!M27</f>
        <v>219937.24</v>
      </c>
      <c r="N27" s="37">
        <f>'02.2024ΕΛ'!N27</f>
        <v>22.75840645695364</v>
      </c>
      <c r="O27" s="73">
        <f>'02.2024ΕΛ'!O27</f>
        <v>8117</v>
      </c>
      <c r="P27" s="74">
        <f>'02.2024ΕΛ'!P27</f>
        <v>0</v>
      </c>
      <c r="Q27" s="231">
        <f>'02.2024ΕΛ'!Q27</f>
        <v>10567588</v>
      </c>
      <c r="R27" s="74">
        <f>'02.2024ΕΛ'!R27</f>
        <v>1301.9080941234447</v>
      </c>
      <c r="S27" s="82">
        <f>'02.2024ΕΛ'!S27</f>
        <v>183783.38999999998</v>
      </c>
      <c r="T27" s="37">
        <f>'02.2024ΕΛ'!T27</f>
        <v>22.641787606258468</v>
      </c>
      <c r="U27" s="73">
        <f>'02.2024ΕΛ'!U27</f>
        <v>383</v>
      </c>
      <c r="V27" s="74">
        <f>'02.2024ΕΛ'!V27</f>
        <v>0</v>
      </c>
      <c r="W27" s="231">
        <f>'02.2024ΕΛ'!W27</f>
        <v>401166</v>
      </c>
      <c r="X27" s="74">
        <f>'02.2024ΕΛ'!X27</f>
        <v>1047.4308093994778</v>
      </c>
      <c r="Y27" s="81">
        <f>'02.2024ΕΛ'!Y27</f>
        <v>9174.74</v>
      </c>
      <c r="Z27" s="37">
        <f>'02.2024ΕΛ'!Z27</f>
        <v>23.954934725848563</v>
      </c>
      <c r="AA27" s="73">
        <f>'02.2024ΕΛ'!AA27</f>
        <v>439</v>
      </c>
      <c r="AB27" s="74">
        <f>'02.2024ΕΛ'!AB27</f>
        <v>0</v>
      </c>
      <c r="AC27" s="231">
        <f>'02.2024ΕΛ'!AC27</f>
        <v>520325</v>
      </c>
      <c r="AD27" s="74">
        <f>'02.2024ΕΛ'!AD27</f>
        <v>1185.2505694760821</v>
      </c>
      <c r="AE27" s="81">
        <f>'02.2024ΕΛ'!AE27</f>
        <v>12372.16</v>
      </c>
      <c r="AF27" s="37">
        <f>'02.2024ΕΛ'!AF27</f>
        <v>28.182596810933941</v>
      </c>
      <c r="AG27" s="73">
        <f>'02.2024ΕΛ'!AG27</f>
        <v>466</v>
      </c>
      <c r="AH27" s="74">
        <f>'02.2024ΕΛ'!AH27</f>
        <v>0</v>
      </c>
      <c r="AI27" s="231">
        <f>'02.2024ΕΛ'!AI27</f>
        <v>553151</v>
      </c>
      <c r="AJ27" s="74">
        <f>'02.2024ΕΛ'!AJ27</f>
        <v>1187.019313304721</v>
      </c>
      <c r="AK27" s="82">
        <f>'02.2024ΕΛ'!AK27</f>
        <v>14455.72</v>
      </c>
      <c r="AL27" s="37">
        <f>'02.2024ΕΛ'!AL27</f>
        <v>31.020858369098711</v>
      </c>
      <c r="AM27" s="73">
        <f>'02.2024ΕΛ'!AM27</f>
        <v>0</v>
      </c>
      <c r="AN27" s="74">
        <f>'02.2024ΕΛ'!AN27</f>
        <v>0</v>
      </c>
      <c r="AO27" s="231">
        <f>'02.2024ΕΛ'!AO27</f>
        <v>0</v>
      </c>
      <c r="AP27" s="74">
        <f>'02.2024ΕΛ'!AP27</f>
        <v>0</v>
      </c>
      <c r="AQ27" s="82">
        <f>'02.2024ΕΛ'!AQ27</f>
        <v>0</v>
      </c>
      <c r="AR27" s="37">
        <f>'02.2024ΕΛ'!AR27</f>
        <v>0</v>
      </c>
      <c r="AS27" s="73">
        <f>'02.2024ΕΛ'!AS27</f>
        <v>0</v>
      </c>
      <c r="AT27" s="74">
        <f>'02.2024ΕΛ'!AT27</f>
        <v>0</v>
      </c>
      <c r="AU27" s="231">
        <f>'02.2024ΕΛ'!AU27</f>
        <v>0</v>
      </c>
      <c r="AV27" s="74">
        <f>'02.2024ΕΛ'!AV27</f>
        <v>0</v>
      </c>
      <c r="AW27" s="82">
        <f>'02.2024ΕΛ'!AW27</f>
        <v>0</v>
      </c>
      <c r="AX27" s="37">
        <f>'02.2024ΕΛ'!AX27</f>
        <v>0</v>
      </c>
      <c r="AY27" s="73">
        <f>'02.2024ΕΛ'!AY27</f>
        <v>0</v>
      </c>
      <c r="AZ27" s="74">
        <f>'02.2024ΕΛ'!AZ27</f>
        <v>0</v>
      </c>
      <c r="BA27" s="231">
        <f>'02.2024ΕΛ'!BA27</f>
        <v>0</v>
      </c>
      <c r="BB27" s="74">
        <f>'02.2024ΕΛ'!BB27</f>
        <v>0</v>
      </c>
      <c r="BC27" s="82">
        <f>'02.2024ΕΛ'!BC27</f>
        <v>0</v>
      </c>
      <c r="BD27" s="37">
        <f>'02.2024ΕΛ'!BD27</f>
        <v>0</v>
      </c>
      <c r="BE27" s="73">
        <f>'02.2024ΕΛ'!BE27</f>
        <v>0</v>
      </c>
      <c r="BF27" s="74">
        <f>'02.2024ΕΛ'!BF27</f>
        <v>0</v>
      </c>
      <c r="BG27" s="231">
        <f>'02.2024ΕΛ'!BG27</f>
        <v>0</v>
      </c>
      <c r="BH27" s="74">
        <f>'02.2024ΕΛ'!BH27</f>
        <v>0</v>
      </c>
      <c r="BI27" s="82">
        <f>'02.2024ΕΛ'!BI27</f>
        <v>0</v>
      </c>
      <c r="BJ27" s="37">
        <f>'02.2024ΕΛ'!BJ27</f>
        <v>0</v>
      </c>
      <c r="BK27" s="73">
        <f>'02.2024ΕΛ'!BK27</f>
        <v>33271</v>
      </c>
      <c r="BL27" s="74">
        <f>'02.2024ΕΛ'!BL27</f>
        <v>0</v>
      </c>
      <c r="BM27" s="231">
        <f>'02.2024ΕΛ'!BM27</f>
        <v>40445070</v>
      </c>
      <c r="BN27" s="74">
        <f>'02.2024ΕΛ'!BN27</f>
        <v>1215.6253193471791</v>
      </c>
      <c r="BO27" s="82">
        <f>'02.2024ΕΛ'!BO27</f>
        <v>659960.65999999992</v>
      </c>
      <c r="BP27" s="37">
        <f>'02.2024ΕΛ'!BP27</f>
        <v>19.835912957230018</v>
      </c>
    </row>
    <row r="28" spans="1:68" s="8" customFormat="1" ht="19.5" customHeight="1" outlineLevel="1" x14ac:dyDescent="0.3">
      <c r="A28" s="154"/>
      <c r="B28" s="139" t="str" cm="1">
        <f t="array" ref="B28:B32">$B$10:$B$14</f>
        <v>RESIDENTIAL</v>
      </c>
      <c r="C28" s="9">
        <f>'02.2024ΕΛ'!C28</f>
        <v>14131</v>
      </c>
      <c r="D28" s="10">
        <f>'02.2024ΕΛ'!D28</f>
        <v>0</v>
      </c>
      <c r="E28" s="232">
        <f>'02.2024ΕΛ'!E28</f>
        <v>15125244</v>
      </c>
      <c r="F28" s="39">
        <f>'02.2024ΕΛ'!F28</f>
        <v>1070.3590687141746</v>
      </c>
      <c r="G28" s="30">
        <f>'02.2024ΕΛ'!G28</f>
        <v>215527.38</v>
      </c>
      <c r="H28" s="83">
        <f>'02.2024ΕΛ'!H28</f>
        <v>15.252096808435356</v>
      </c>
      <c r="I28" s="9">
        <f>'02.2024ΕΛ'!I28</f>
        <v>9587</v>
      </c>
      <c r="J28" s="10">
        <f>'02.2024ΕΛ'!J28</f>
        <v>0</v>
      </c>
      <c r="K28" s="232">
        <f>'02.2024ΕΛ'!K28</f>
        <v>12693460</v>
      </c>
      <c r="L28" s="10">
        <f>'02.2024ΕΛ'!L28</f>
        <v>1324.0283717534162</v>
      </c>
      <c r="M28" s="30">
        <f>'02.2024ΕΛ'!M28</f>
        <v>215827.49</v>
      </c>
      <c r="N28" s="83">
        <f>'02.2024ΕΛ'!N28</f>
        <v>22.512515906957336</v>
      </c>
      <c r="O28" s="9">
        <f>'02.2024ΕΛ'!O28</f>
        <v>8010</v>
      </c>
      <c r="P28" s="10" t="str">
        <f>'02.2024ΕΛ'!P28</f>
        <v> </v>
      </c>
      <c r="Q28" s="232">
        <f>'02.2024ΕΛ'!Q28</f>
        <v>9799858</v>
      </c>
      <c r="R28" s="216">
        <f>'02.2024ΕΛ'!R28</f>
        <v>1223</v>
      </c>
      <c r="S28" s="217">
        <f>'02.2024ΕΛ'!S28</f>
        <v>170755.71</v>
      </c>
      <c r="T28" s="211">
        <f>'02.2024ΕΛ'!T28</f>
        <v>21.32</v>
      </c>
      <c r="U28" s="9">
        <f>'02.2024ΕΛ'!U28</f>
        <v>381</v>
      </c>
      <c r="V28" s="10">
        <f>'02.2024ΕΛ'!V28</f>
        <v>0</v>
      </c>
      <c r="W28" s="232">
        <f>'02.2024ΕΛ'!W28</f>
        <v>399463</v>
      </c>
      <c r="X28" s="10">
        <f>'02.2024ΕΛ'!X28</f>
        <v>1048.4593175853017</v>
      </c>
      <c r="Y28" s="30">
        <f>'02.2024ΕΛ'!Y28</f>
        <v>9122.0499999999993</v>
      </c>
      <c r="Z28" s="83">
        <f>'02.2024ΕΛ'!Z28</f>
        <v>23.942388451443566</v>
      </c>
      <c r="AA28" s="9">
        <f>'02.2024ΕΛ'!AA28</f>
        <v>433</v>
      </c>
      <c r="AB28" s="10">
        <f>'02.2024ΕΛ'!AB28</f>
        <v>0</v>
      </c>
      <c r="AC28" s="232">
        <f>'02.2024ΕΛ'!AC28</f>
        <v>482821</v>
      </c>
      <c r="AD28" s="10">
        <f>'02.2024ΕΛ'!AD28</f>
        <v>1115.0600461893764</v>
      </c>
      <c r="AE28" s="30">
        <f>'02.2024ΕΛ'!AE28</f>
        <v>11732.75</v>
      </c>
      <c r="AF28" s="83">
        <f>'02.2024ΕΛ'!AF28</f>
        <v>27.096420323325635</v>
      </c>
      <c r="AG28" s="9">
        <f>'02.2024ΕΛ'!AG28</f>
        <v>465</v>
      </c>
      <c r="AH28" s="10">
        <f>'02.2024ΕΛ'!AH28</f>
        <v>0</v>
      </c>
      <c r="AI28" s="232">
        <f>'02.2024ΕΛ'!AI28</f>
        <v>551094</v>
      </c>
      <c r="AJ28" s="10">
        <f>'02.2024ΕΛ'!AJ28</f>
        <v>1185.1483870967743</v>
      </c>
      <c r="AK28" s="30">
        <f>'02.2024ΕΛ'!AK28</f>
        <v>14427.84</v>
      </c>
      <c r="AL28" s="83">
        <f>'02.2024ΕΛ'!AL28</f>
        <v>31.027612903225808</v>
      </c>
      <c r="AM28" s="9">
        <f>'02.2024ΕΛ'!AM28</f>
        <v>0</v>
      </c>
      <c r="AN28" s="10">
        <f>'02.2024ΕΛ'!AN28</f>
        <v>0</v>
      </c>
      <c r="AO28" s="232">
        <f>'02.2024ΕΛ'!AO28</f>
        <v>0</v>
      </c>
      <c r="AP28" s="10">
        <f>'02.2024ΕΛ'!AP28</f>
        <v>0</v>
      </c>
      <c r="AQ28" s="30">
        <f>'02.2024ΕΛ'!AQ28</f>
        <v>0</v>
      </c>
      <c r="AR28" s="83">
        <f>'02.2024ΕΛ'!AR28</f>
        <v>0</v>
      </c>
      <c r="AS28" s="9">
        <f>'02.2024ΕΛ'!AS28</f>
        <v>0</v>
      </c>
      <c r="AT28" s="10">
        <f>'02.2024ΕΛ'!AT28</f>
        <v>0</v>
      </c>
      <c r="AU28" s="232">
        <f>'02.2024ΕΛ'!AU28</f>
        <v>0</v>
      </c>
      <c r="AV28" s="10">
        <f>'02.2024ΕΛ'!AV28</f>
        <v>0</v>
      </c>
      <c r="AW28" s="30">
        <f>'02.2024ΕΛ'!AW28</f>
        <v>0</v>
      </c>
      <c r="AX28" s="83">
        <f>'02.2024ΕΛ'!AX28</f>
        <v>0</v>
      </c>
      <c r="AY28" s="9">
        <f>'02.2024ΕΛ'!AY28</f>
        <v>0</v>
      </c>
      <c r="AZ28" s="10">
        <f>'02.2024ΕΛ'!AZ28</f>
        <v>0</v>
      </c>
      <c r="BA28" s="232">
        <f>'02.2024ΕΛ'!BA28</f>
        <v>0</v>
      </c>
      <c r="BB28" s="10">
        <f>'02.2024ΕΛ'!BB28</f>
        <v>0</v>
      </c>
      <c r="BC28" s="30">
        <f>'02.2024ΕΛ'!BC28</f>
        <v>0</v>
      </c>
      <c r="BD28" s="83">
        <f>'02.2024ΕΛ'!BD28</f>
        <v>0</v>
      </c>
      <c r="BE28" s="9">
        <f>'02.2024ΕΛ'!BE28</f>
        <v>0</v>
      </c>
      <c r="BF28" s="10">
        <f>'02.2024ΕΛ'!BF28</f>
        <v>0</v>
      </c>
      <c r="BG28" s="232">
        <f>'02.2024ΕΛ'!BG28</f>
        <v>0</v>
      </c>
      <c r="BH28" s="10">
        <f>'02.2024ΕΛ'!BH28</f>
        <v>0</v>
      </c>
      <c r="BI28" s="30">
        <f>'02.2024ΕΛ'!BI28</f>
        <v>0</v>
      </c>
      <c r="BJ28" s="83">
        <f>'02.2024ΕΛ'!BJ28</f>
        <v>0</v>
      </c>
      <c r="BK28" s="9">
        <f>'02.2024ΕΛ'!BK28</f>
        <v>33007</v>
      </c>
      <c r="BL28" s="10">
        <f>'02.2024ΕΛ'!BL28</f>
        <v>0</v>
      </c>
      <c r="BM28" s="232">
        <f>'02.2024ΕΛ'!BM28</f>
        <v>39051940</v>
      </c>
      <c r="BN28" s="10">
        <f>'02.2024ΕΛ'!BN28</f>
        <v>1183.1411518768746</v>
      </c>
      <c r="BO28" s="225">
        <f>'02.2024ΕΛ'!BO28</f>
        <v>637393.22</v>
      </c>
      <c r="BP28" s="83">
        <f>'02.2024ΕΛ'!BP28</f>
        <v>19.310849819735207</v>
      </c>
    </row>
    <row r="29" spans="1:68" s="8" customFormat="1" ht="19.5" customHeight="1" outlineLevel="1" x14ac:dyDescent="0.3">
      <c r="A29" s="154"/>
      <c r="B29" s="139" t="str">
        <v>COMMERCIAL</v>
      </c>
      <c r="C29" s="9">
        <f>'02.2024ΕΛ'!C29</f>
        <v>71</v>
      </c>
      <c r="D29" s="10">
        <f>'02.2024ΕΛ'!D29</f>
        <v>0</v>
      </c>
      <c r="E29" s="232">
        <f>'02.2024ΕΛ'!E29</f>
        <v>338251</v>
      </c>
      <c r="F29" s="39">
        <f>'02.2024ΕΛ'!F29</f>
        <v>4764.0985915492956</v>
      </c>
      <c r="G29" s="30">
        <f>'02.2024ΕΛ'!G29</f>
        <v>4702.66</v>
      </c>
      <c r="H29" s="83">
        <f>'02.2024ΕΛ'!H29</f>
        <v>66.234647887323945</v>
      </c>
      <c r="I29" s="9">
        <f>'02.2024ΕΛ'!I29</f>
        <v>77</v>
      </c>
      <c r="J29" s="10">
        <f>'02.2024ΕΛ'!J29</f>
        <v>0</v>
      </c>
      <c r="K29" s="232">
        <f>'02.2024ΕΛ'!K29</f>
        <v>238880</v>
      </c>
      <c r="L29" s="10">
        <f>'02.2024ΕΛ'!L29</f>
        <v>3102.3376623376626</v>
      </c>
      <c r="M29" s="30">
        <f>'02.2024ΕΛ'!M29</f>
        <v>4109.75</v>
      </c>
      <c r="N29" s="83">
        <f>'02.2024ΕΛ'!N29</f>
        <v>53.373376623376622</v>
      </c>
      <c r="O29" s="9">
        <f>'02.2024ΕΛ'!O29</f>
        <v>107</v>
      </c>
      <c r="P29" s="10" t="str">
        <f>'02.2024ΕΛ'!P29</f>
        <v> </v>
      </c>
      <c r="Q29" s="232">
        <f>'02.2024ΕΛ'!Q29</f>
        <v>767730</v>
      </c>
      <c r="R29" s="213">
        <f>'02.2024ΕΛ'!R29</f>
        <v>7175</v>
      </c>
      <c r="S29" s="215">
        <f>'02.2024ΕΛ'!S29</f>
        <v>13027.68</v>
      </c>
      <c r="T29" s="214">
        <f>'02.2024ΕΛ'!T29</f>
        <v>121.75</v>
      </c>
      <c r="U29" s="9">
        <f>'02.2024ΕΛ'!U29</f>
        <v>2</v>
      </c>
      <c r="V29" s="10">
        <f>'02.2024ΕΛ'!V29</f>
        <v>0</v>
      </c>
      <c r="W29" s="232">
        <f>'02.2024ΕΛ'!W29</f>
        <v>1703</v>
      </c>
      <c r="X29" s="10">
        <f>'02.2024ΕΛ'!X29</f>
        <v>851.5</v>
      </c>
      <c r="Y29" s="30">
        <f>'02.2024ΕΛ'!Y29</f>
        <v>52.69</v>
      </c>
      <c r="Z29" s="83">
        <f>'02.2024ΕΛ'!Z29</f>
        <v>26.344999999999999</v>
      </c>
      <c r="AA29" s="9">
        <f>'02.2024ΕΛ'!AA29</f>
        <v>6</v>
      </c>
      <c r="AB29" s="10">
        <f>'02.2024ΕΛ'!AB29</f>
        <v>0</v>
      </c>
      <c r="AC29" s="232">
        <f>'02.2024ΕΛ'!AC29</f>
        <v>37504</v>
      </c>
      <c r="AD29" s="10">
        <f>'02.2024ΕΛ'!AD29</f>
        <v>6250.666666666667</v>
      </c>
      <c r="AE29" s="30">
        <f>'02.2024ΕΛ'!AE29</f>
        <v>639.41</v>
      </c>
      <c r="AF29" s="83">
        <f>'02.2024ΕΛ'!AF29</f>
        <v>106.56833333333333</v>
      </c>
      <c r="AG29" s="9">
        <f>'02.2024ΕΛ'!AG29</f>
        <v>1</v>
      </c>
      <c r="AH29" s="10">
        <f>'02.2024ΕΛ'!AH29</f>
        <v>0</v>
      </c>
      <c r="AI29" s="232">
        <f>'02.2024ΕΛ'!AI29</f>
        <v>2057</v>
      </c>
      <c r="AJ29" s="10">
        <f>'02.2024ΕΛ'!AJ29</f>
        <v>2057</v>
      </c>
      <c r="AK29" s="30">
        <f>'02.2024ΕΛ'!AK29</f>
        <v>27.88</v>
      </c>
      <c r="AL29" s="83">
        <f>'02.2024ΕΛ'!AL29</f>
        <v>27.88</v>
      </c>
      <c r="AM29" s="9">
        <f>'02.2024ΕΛ'!AM29</f>
        <v>0</v>
      </c>
      <c r="AN29" s="10">
        <f>'02.2024ΕΛ'!AN29</f>
        <v>0</v>
      </c>
      <c r="AO29" s="232">
        <f>'02.2024ΕΛ'!AO29</f>
        <v>0</v>
      </c>
      <c r="AP29" s="10">
        <f>'02.2024ΕΛ'!AP29</f>
        <v>0</v>
      </c>
      <c r="AQ29" s="30">
        <f>'02.2024ΕΛ'!AQ29</f>
        <v>0</v>
      </c>
      <c r="AR29" s="83">
        <f>'02.2024ΕΛ'!AR29</f>
        <v>0</v>
      </c>
      <c r="AS29" s="9">
        <f>'02.2024ΕΛ'!AS29</f>
        <v>0</v>
      </c>
      <c r="AT29" s="10">
        <f>'02.2024ΕΛ'!AT29</f>
        <v>0</v>
      </c>
      <c r="AU29" s="232">
        <f>'02.2024ΕΛ'!AU29</f>
        <v>0</v>
      </c>
      <c r="AV29" s="10">
        <f>'02.2024ΕΛ'!AV29</f>
        <v>0</v>
      </c>
      <c r="AW29" s="30">
        <f>'02.2024ΕΛ'!AW29</f>
        <v>0</v>
      </c>
      <c r="AX29" s="83">
        <f>'02.2024ΕΛ'!AX29</f>
        <v>0</v>
      </c>
      <c r="AY29" s="9">
        <f>'02.2024ΕΛ'!AY29</f>
        <v>0</v>
      </c>
      <c r="AZ29" s="10">
        <f>'02.2024ΕΛ'!AZ29</f>
        <v>0</v>
      </c>
      <c r="BA29" s="232">
        <f>'02.2024ΕΛ'!BA29</f>
        <v>0</v>
      </c>
      <c r="BB29" s="10">
        <f>'02.2024ΕΛ'!BB29</f>
        <v>0</v>
      </c>
      <c r="BC29" s="30">
        <f>'02.2024ΕΛ'!BC29</f>
        <v>0</v>
      </c>
      <c r="BD29" s="83">
        <f>'02.2024ΕΛ'!BD29</f>
        <v>0</v>
      </c>
      <c r="BE29" s="9">
        <f>'02.2024ΕΛ'!BE29</f>
        <v>0</v>
      </c>
      <c r="BF29" s="10">
        <f>'02.2024ΕΛ'!BF29</f>
        <v>0</v>
      </c>
      <c r="BG29" s="232">
        <f>'02.2024ΕΛ'!BG29</f>
        <v>0</v>
      </c>
      <c r="BH29" s="10">
        <f>'02.2024ΕΛ'!BH29</f>
        <v>0</v>
      </c>
      <c r="BI29" s="30">
        <f>'02.2024ΕΛ'!BI29</f>
        <v>0</v>
      </c>
      <c r="BJ29" s="83">
        <f>'02.2024ΕΛ'!BJ29</f>
        <v>0</v>
      </c>
      <c r="BK29" s="9">
        <f>'02.2024ΕΛ'!BK29</f>
        <v>264</v>
      </c>
      <c r="BL29" s="10">
        <f>'02.2024ΕΛ'!BL29</f>
        <v>0</v>
      </c>
      <c r="BM29" s="232">
        <f>'02.2024ΕΛ'!BM29</f>
        <v>1386125</v>
      </c>
      <c r="BN29" s="10">
        <f>'02.2024ΕΛ'!BN29</f>
        <v>5250.473484848485</v>
      </c>
      <c r="BO29" s="225">
        <f>'02.2024ΕΛ'!BO29</f>
        <v>22560.07</v>
      </c>
      <c r="BP29" s="83">
        <f>'02.2024ΕΛ'!BP29</f>
        <v>85.454810606060605</v>
      </c>
    </row>
    <row r="30" spans="1:68" s="8" customFormat="1" ht="19.5" customHeight="1" outlineLevel="1" x14ac:dyDescent="0.3">
      <c r="A30" s="154"/>
      <c r="B30" s="139" t="str">
        <v>CNG</v>
      </c>
      <c r="C30" s="9">
        <f>'02.2024ΕΛ'!C30</f>
        <v>0</v>
      </c>
      <c r="D30" s="10">
        <f>'02.2024ΕΛ'!D30</f>
        <v>0</v>
      </c>
      <c r="E30" s="232">
        <f>'02.2024ΕΛ'!E30</f>
        <v>7005</v>
      </c>
      <c r="F30" s="39">
        <f>'02.2024ΕΛ'!F30</f>
        <v>0</v>
      </c>
      <c r="G30" s="30">
        <f>'02.2024ΕΛ'!G30</f>
        <v>7.37</v>
      </c>
      <c r="H30" s="83">
        <f>'02.2024ΕΛ'!H30</f>
        <v>0</v>
      </c>
      <c r="I30" s="9">
        <f>'02.2024ΕΛ'!I30</f>
        <v>0</v>
      </c>
      <c r="J30" s="10">
        <f>'02.2024ΕΛ'!J30</f>
        <v>0</v>
      </c>
      <c r="K30" s="232">
        <f>'02.2024ΕΛ'!K30</f>
        <v>0</v>
      </c>
      <c r="L30" s="10">
        <f>'02.2024ΕΛ'!L30</f>
        <v>0</v>
      </c>
      <c r="M30" s="30">
        <f>'02.2024ΕΛ'!M30</f>
        <v>0</v>
      </c>
      <c r="N30" s="83">
        <f>'02.2024ΕΛ'!N30</f>
        <v>0</v>
      </c>
      <c r="O30" s="9" t="str">
        <f>'02.2024ΕΛ'!O30</f>
        <v> </v>
      </c>
      <c r="P30" s="10" t="str">
        <f>'02.2024ΕΛ'!P30</f>
        <v> </v>
      </c>
      <c r="Q30" s="232" t="str">
        <f>'02.2024ΕΛ'!Q30</f>
        <v> </v>
      </c>
      <c r="R30" s="212" t="str">
        <f>'02.2024ΕΛ'!R30</f>
        <v> </v>
      </c>
      <c r="S30" s="214" t="str">
        <f>'02.2024ΕΛ'!S30</f>
        <v> </v>
      </c>
      <c r="T30" s="214" t="str">
        <f>'02.2024ΕΛ'!T30</f>
        <v> </v>
      </c>
      <c r="U30" s="9">
        <f>'02.2024ΕΛ'!U30</f>
        <v>0</v>
      </c>
      <c r="V30" s="10">
        <f>'02.2024ΕΛ'!V30</f>
        <v>0</v>
      </c>
      <c r="W30" s="232">
        <f>'02.2024ΕΛ'!W30</f>
        <v>0</v>
      </c>
      <c r="X30" s="10">
        <f>'02.2024ΕΛ'!X30</f>
        <v>0</v>
      </c>
      <c r="Y30" s="30">
        <f>'02.2024ΕΛ'!Y30</f>
        <v>0</v>
      </c>
      <c r="Z30" s="83">
        <f>'02.2024ΕΛ'!Z30</f>
        <v>0</v>
      </c>
      <c r="AA30" s="9">
        <f>'02.2024ΕΛ'!AA30</f>
        <v>0</v>
      </c>
      <c r="AB30" s="10">
        <f>'02.2024ΕΛ'!AB30</f>
        <v>0</v>
      </c>
      <c r="AC30" s="232">
        <f>'02.2024ΕΛ'!AC30</f>
        <v>0</v>
      </c>
      <c r="AD30" s="10">
        <f>'02.2024ΕΛ'!AD30</f>
        <v>0</v>
      </c>
      <c r="AE30" s="30">
        <f>'02.2024ΕΛ'!AE30</f>
        <v>0</v>
      </c>
      <c r="AF30" s="83">
        <f>'02.2024ΕΛ'!AF30</f>
        <v>0</v>
      </c>
      <c r="AG30" s="9">
        <f>'02.2024ΕΛ'!AG30</f>
        <v>0</v>
      </c>
      <c r="AH30" s="10">
        <f>'02.2024ΕΛ'!AH30</f>
        <v>0</v>
      </c>
      <c r="AI30" s="232">
        <f>'02.2024ΕΛ'!AI30</f>
        <v>0</v>
      </c>
      <c r="AJ30" s="10">
        <f>'02.2024ΕΛ'!AJ30</f>
        <v>0</v>
      </c>
      <c r="AK30" s="30">
        <f>'02.2024ΕΛ'!AK30</f>
        <v>0</v>
      </c>
      <c r="AL30" s="83">
        <f>'02.2024ΕΛ'!AL30</f>
        <v>0</v>
      </c>
      <c r="AM30" s="9">
        <f>'02.2024ΕΛ'!AM30</f>
        <v>0</v>
      </c>
      <c r="AN30" s="10">
        <f>'02.2024ΕΛ'!AN30</f>
        <v>0</v>
      </c>
      <c r="AO30" s="232">
        <f>'02.2024ΕΛ'!AO30</f>
        <v>0</v>
      </c>
      <c r="AP30" s="10">
        <f>'02.2024ΕΛ'!AP30</f>
        <v>0</v>
      </c>
      <c r="AQ30" s="30">
        <f>'02.2024ΕΛ'!AQ30</f>
        <v>0</v>
      </c>
      <c r="AR30" s="83">
        <f>'02.2024ΕΛ'!AR30</f>
        <v>0</v>
      </c>
      <c r="AS30" s="9">
        <f>'02.2024ΕΛ'!AS30</f>
        <v>0</v>
      </c>
      <c r="AT30" s="10">
        <f>'02.2024ΕΛ'!AT30</f>
        <v>0</v>
      </c>
      <c r="AU30" s="232">
        <f>'02.2024ΕΛ'!AU30</f>
        <v>0</v>
      </c>
      <c r="AV30" s="10">
        <f>'02.2024ΕΛ'!AV30</f>
        <v>0</v>
      </c>
      <c r="AW30" s="30">
        <f>'02.2024ΕΛ'!AW30</f>
        <v>0</v>
      </c>
      <c r="AX30" s="83">
        <f>'02.2024ΕΛ'!AX30</f>
        <v>0</v>
      </c>
      <c r="AY30" s="9">
        <f>'02.2024ΕΛ'!AY30</f>
        <v>0</v>
      </c>
      <c r="AZ30" s="10">
        <f>'02.2024ΕΛ'!AZ30</f>
        <v>0</v>
      </c>
      <c r="BA30" s="232">
        <f>'02.2024ΕΛ'!BA30</f>
        <v>0</v>
      </c>
      <c r="BB30" s="10">
        <f>'02.2024ΕΛ'!BB30</f>
        <v>0</v>
      </c>
      <c r="BC30" s="30">
        <f>'02.2024ΕΛ'!BC30</f>
        <v>0</v>
      </c>
      <c r="BD30" s="83">
        <f>'02.2024ΕΛ'!BD30</f>
        <v>0</v>
      </c>
      <c r="BE30" s="9">
        <f>'02.2024ΕΛ'!BE30</f>
        <v>0</v>
      </c>
      <c r="BF30" s="10">
        <f>'02.2024ΕΛ'!BF30</f>
        <v>0</v>
      </c>
      <c r="BG30" s="232">
        <f>'02.2024ΕΛ'!BG30</f>
        <v>0</v>
      </c>
      <c r="BH30" s="10">
        <f>'02.2024ΕΛ'!BH30</f>
        <v>0</v>
      </c>
      <c r="BI30" s="30">
        <f>'02.2024ΕΛ'!BI30</f>
        <v>0</v>
      </c>
      <c r="BJ30" s="83">
        <f>'02.2024ΕΛ'!BJ30</f>
        <v>0</v>
      </c>
      <c r="BK30" s="9">
        <f>'02.2024ΕΛ'!BK30</f>
        <v>0</v>
      </c>
      <c r="BL30" s="10">
        <f>'02.2024ΕΛ'!BL30</f>
        <v>0</v>
      </c>
      <c r="BM30" s="232">
        <f>'02.2024ΕΛ'!BM30</f>
        <v>7005</v>
      </c>
      <c r="BN30" s="10">
        <f>'02.2024ΕΛ'!BN30</f>
        <v>0</v>
      </c>
      <c r="BO30" s="225">
        <f>'02.2024ΕΛ'!BO30</f>
        <v>7.37</v>
      </c>
      <c r="BP30" s="83">
        <f>'02.2024ΕΛ'!BP30</f>
        <v>0</v>
      </c>
    </row>
    <row r="31" spans="1:68" s="15" customFormat="1" ht="19.5" customHeight="1" outlineLevel="1" x14ac:dyDescent="0.3">
      <c r="A31" s="154"/>
      <c r="B31" s="139" t="str">
        <v>INDUSTRIAL</v>
      </c>
      <c r="C31" s="9">
        <f>'02.2024ΕΛ'!C31</f>
        <v>0</v>
      </c>
      <c r="D31" s="10">
        <f>'02.2024ΕΛ'!D31</f>
        <v>0</v>
      </c>
      <c r="E31" s="232">
        <f>'02.2024ΕΛ'!E31</f>
        <v>0</v>
      </c>
      <c r="F31" s="39">
        <f>'02.2024ΕΛ'!F31</f>
        <v>0</v>
      </c>
      <c r="G31" s="30">
        <f>'02.2024ΕΛ'!G31</f>
        <v>0</v>
      </c>
      <c r="H31" s="83">
        <f>'02.2024ΕΛ'!H31</f>
        <v>0</v>
      </c>
      <c r="I31" s="9">
        <f>'02.2024ΕΛ'!I31</f>
        <v>0</v>
      </c>
      <c r="J31" s="10">
        <f>'02.2024ΕΛ'!J31</f>
        <v>0</v>
      </c>
      <c r="K31" s="232">
        <f>'02.2024ΕΛ'!K31</f>
        <v>0</v>
      </c>
      <c r="L31" s="10">
        <f>'02.2024ΕΛ'!L31</f>
        <v>0</v>
      </c>
      <c r="M31" s="30">
        <f>'02.2024ΕΛ'!M31</f>
        <v>0</v>
      </c>
      <c r="N31" s="83">
        <f>'02.2024ΕΛ'!N31</f>
        <v>0</v>
      </c>
      <c r="O31" s="9" t="str">
        <f>'02.2024ΕΛ'!O31</f>
        <v> </v>
      </c>
      <c r="P31" s="10" t="str">
        <f>'02.2024ΕΛ'!P31</f>
        <v> </v>
      </c>
      <c r="Q31" s="232" t="str">
        <f>'02.2024ΕΛ'!Q31</f>
        <v> </v>
      </c>
      <c r="R31" s="212" t="str">
        <f>'02.2024ΕΛ'!R31</f>
        <v> </v>
      </c>
      <c r="S31" s="214" t="str">
        <f>'02.2024ΕΛ'!S31</f>
        <v> </v>
      </c>
      <c r="T31" s="214" t="str">
        <f>'02.2024ΕΛ'!T31</f>
        <v> </v>
      </c>
      <c r="U31" s="9">
        <f>'02.2024ΕΛ'!U31</f>
        <v>0</v>
      </c>
      <c r="V31" s="10">
        <f>'02.2024ΕΛ'!V31</f>
        <v>0</v>
      </c>
      <c r="W31" s="232">
        <f>'02.2024ΕΛ'!W31</f>
        <v>0</v>
      </c>
      <c r="X31" s="10">
        <f>'02.2024ΕΛ'!X31</f>
        <v>0</v>
      </c>
      <c r="Y31" s="30">
        <f>'02.2024ΕΛ'!Y31</f>
        <v>0</v>
      </c>
      <c r="Z31" s="83">
        <f>'02.2024ΕΛ'!Z31</f>
        <v>0</v>
      </c>
      <c r="AA31" s="9">
        <f>'02.2024ΕΛ'!AA31</f>
        <v>0</v>
      </c>
      <c r="AB31" s="10">
        <f>'02.2024ΕΛ'!AB31</f>
        <v>0</v>
      </c>
      <c r="AC31" s="232">
        <f>'02.2024ΕΛ'!AC31</f>
        <v>0</v>
      </c>
      <c r="AD31" s="10">
        <f>'02.2024ΕΛ'!AD31</f>
        <v>0</v>
      </c>
      <c r="AE31" s="30">
        <f>'02.2024ΕΛ'!AE31</f>
        <v>0</v>
      </c>
      <c r="AF31" s="83">
        <f>'02.2024ΕΛ'!AF31</f>
        <v>0</v>
      </c>
      <c r="AG31" s="9">
        <f>'02.2024ΕΛ'!AG31</f>
        <v>0</v>
      </c>
      <c r="AH31" s="10">
        <f>'02.2024ΕΛ'!AH31</f>
        <v>0</v>
      </c>
      <c r="AI31" s="232">
        <f>'02.2024ΕΛ'!AI31</f>
        <v>0</v>
      </c>
      <c r="AJ31" s="10">
        <f>'02.2024ΕΛ'!AJ31</f>
        <v>0</v>
      </c>
      <c r="AK31" s="30">
        <f>'02.2024ΕΛ'!AK31</f>
        <v>0</v>
      </c>
      <c r="AL31" s="83">
        <f>'02.2024ΕΛ'!AL31</f>
        <v>0</v>
      </c>
      <c r="AM31" s="9">
        <f>'02.2024ΕΛ'!AM31</f>
        <v>0</v>
      </c>
      <c r="AN31" s="10">
        <f>'02.2024ΕΛ'!AN31</f>
        <v>0</v>
      </c>
      <c r="AO31" s="232">
        <f>'02.2024ΕΛ'!AO31</f>
        <v>0</v>
      </c>
      <c r="AP31" s="10">
        <f>'02.2024ΕΛ'!AP31</f>
        <v>0</v>
      </c>
      <c r="AQ31" s="30">
        <f>'02.2024ΕΛ'!AQ31</f>
        <v>0</v>
      </c>
      <c r="AR31" s="83">
        <f>'02.2024ΕΛ'!AR31</f>
        <v>0</v>
      </c>
      <c r="AS31" s="9">
        <f>'02.2024ΕΛ'!AS31</f>
        <v>0</v>
      </c>
      <c r="AT31" s="10">
        <f>'02.2024ΕΛ'!AT31</f>
        <v>0</v>
      </c>
      <c r="AU31" s="232">
        <f>'02.2024ΕΛ'!AU31</f>
        <v>0</v>
      </c>
      <c r="AV31" s="10">
        <f>'02.2024ΕΛ'!AV31</f>
        <v>0</v>
      </c>
      <c r="AW31" s="30">
        <f>'02.2024ΕΛ'!AW31</f>
        <v>0</v>
      </c>
      <c r="AX31" s="83">
        <f>'02.2024ΕΛ'!AX31</f>
        <v>0</v>
      </c>
      <c r="AY31" s="9">
        <f>'02.2024ΕΛ'!AY31</f>
        <v>0</v>
      </c>
      <c r="AZ31" s="10">
        <f>'02.2024ΕΛ'!AZ31</f>
        <v>0</v>
      </c>
      <c r="BA31" s="232">
        <f>'02.2024ΕΛ'!BA31</f>
        <v>0</v>
      </c>
      <c r="BB31" s="10">
        <f>'02.2024ΕΛ'!BB31</f>
        <v>0</v>
      </c>
      <c r="BC31" s="30">
        <f>'02.2024ΕΛ'!BC31</f>
        <v>0</v>
      </c>
      <c r="BD31" s="83">
        <f>'02.2024ΕΛ'!BD31</f>
        <v>0</v>
      </c>
      <c r="BE31" s="9">
        <f>'02.2024ΕΛ'!BE31</f>
        <v>0</v>
      </c>
      <c r="BF31" s="10">
        <f>'02.2024ΕΛ'!BF31</f>
        <v>0</v>
      </c>
      <c r="BG31" s="232">
        <f>'02.2024ΕΛ'!BG31</f>
        <v>0</v>
      </c>
      <c r="BH31" s="10">
        <f>'02.2024ΕΛ'!BH31</f>
        <v>0</v>
      </c>
      <c r="BI31" s="30">
        <f>'02.2024ΕΛ'!BI31</f>
        <v>0</v>
      </c>
      <c r="BJ31" s="83">
        <f>'02.2024ΕΛ'!BJ31</f>
        <v>0</v>
      </c>
      <c r="BK31" s="9">
        <f>'02.2024ΕΛ'!BK31</f>
        <v>0</v>
      </c>
      <c r="BL31" s="10">
        <f>'02.2024ΕΛ'!BL31</f>
        <v>0</v>
      </c>
      <c r="BM31" s="232">
        <f>'02.2024ΕΛ'!BM31</f>
        <v>0</v>
      </c>
      <c r="BN31" s="10">
        <f>'02.2024ΕΛ'!BN31</f>
        <v>0</v>
      </c>
      <c r="BO31" s="225">
        <f>'02.2024ΕΛ'!BO31</f>
        <v>0</v>
      </c>
      <c r="BP31" s="83">
        <f>'02.2024ΕΛ'!BP31</f>
        <v>0</v>
      </c>
    </row>
    <row r="32" spans="1:68" s="15" customFormat="1" ht="19.5" customHeight="1" outlineLevel="1" thickBot="1" x14ac:dyDescent="0.35">
      <c r="A32" s="155"/>
      <c r="B32" s="139" t="str">
        <v>AIRCONDITIONING/COGENERATION</v>
      </c>
      <c r="C32" s="160">
        <f>'02.2024ΕΛ'!C32</f>
        <v>0</v>
      </c>
      <c r="D32" s="148">
        <f>'02.2024ΕΛ'!D32</f>
        <v>0</v>
      </c>
      <c r="E32" s="233">
        <f>'02.2024ΕΛ'!E32</f>
        <v>0</v>
      </c>
      <c r="F32" s="39">
        <f>'02.2024ΕΛ'!F32</f>
        <v>0</v>
      </c>
      <c r="G32" s="140">
        <f>'02.2024ΕΛ'!G32</f>
        <v>0</v>
      </c>
      <c r="H32" s="83">
        <f>'02.2024ΕΛ'!H32</f>
        <v>0</v>
      </c>
      <c r="I32" s="160">
        <f>'02.2024ΕΛ'!I32</f>
        <v>0</v>
      </c>
      <c r="J32" s="148">
        <f>'02.2024ΕΛ'!J32</f>
        <v>0</v>
      </c>
      <c r="K32" s="233">
        <f>'02.2024ΕΛ'!K32</f>
        <v>0</v>
      </c>
      <c r="L32" s="10">
        <f>'02.2024ΕΛ'!L32</f>
        <v>0</v>
      </c>
      <c r="M32" s="30">
        <f>'02.2024ΕΛ'!M32</f>
        <v>0</v>
      </c>
      <c r="N32" s="83">
        <f>'02.2024ΕΛ'!N32</f>
        <v>0</v>
      </c>
      <c r="O32" s="160" t="str">
        <f>'02.2024ΕΛ'!O32</f>
        <v> </v>
      </c>
      <c r="P32" s="148" t="str">
        <f>'02.2024ΕΛ'!P32</f>
        <v> </v>
      </c>
      <c r="Q32" s="233" t="str">
        <f>'02.2024ΕΛ'!Q32</f>
        <v> </v>
      </c>
      <c r="R32" s="212" t="str">
        <f>'02.2024ΕΛ'!R32</f>
        <v> </v>
      </c>
      <c r="S32" s="214" t="str">
        <f>'02.2024ΕΛ'!S32</f>
        <v> </v>
      </c>
      <c r="T32" s="214" t="str">
        <f>'02.2024ΕΛ'!T32</f>
        <v> </v>
      </c>
      <c r="U32" s="160">
        <f>'02.2024ΕΛ'!U32</f>
        <v>0</v>
      </c>
      <c r="V32" s="148">
        <f>'02.2024ΕΛ'!V32</f>
        <v>0</v>
      </c>
      <c r="W32" s="233">
        <f>'02.2024ΕΛ'!W32</f>
        <v>0</v>
      </c>
      <c r="X32" s="10">
        <f>'02.2024ΕΛ'!X32</f>
        <v>0</v>
      </c>
      <c r="Y32" s="30">
        <f>'02.2024ΕΛ'!Y32</f>
        <v>0</v>
      </c>
      <c r="Z32" s="83">
        <f>'02.2024ΕΛ'!Z32</f>
        <v>0</v>
      </c>
      <c r="AA32" s="160">
        <f>'02.2024ΕΛ'!AA32</f>
        <v>0</v>
      </c>
      <c r="AB32" s="148">
        <f>'02.2024ΕΛ'!AB32</f>
        <v>0</v>
      </c>
      <c r="AC32" s="233">
        <f>'02.2024ΕΛ'!AC32</f>
        <v>0</v>
      </c>
      <c r="AD32" s="10">
        <f>'02.2024ΕΛ'!AD32</f>
        <v>0</v>
      </c>
      <c r="AE32" s="30">
        <f>'02.2024ΕΛ'!AE32</f>
        <v>0</v>
      </c>
      <c r="AF32" s="83">
        <f>'02.2024ΕΛ'!AF32</f>
        <v>0</v>
      </c>
      <c r="AG32" s="160">
        <f>'02.2024ΕΛ'!AG32</f>
        <v>0</v>
      </c>
      <c r="AH32" s="148">
        <f>'02.2024ΕΛ'!AH32</f>
        <v>0</v>
      </c>
      <c r="AI32" s="233">
        <f>'02.2024ΕΛ'!AI32</f>
        <v>0</v>
      </c>
      <c r="AJ32" s="10">
        <f>'02.2024ΕΛ'!AJ32</f>
        <v>0</v>
      </c>
      <c r="AK32" s="30">
        <f>'02.2024ΕΛ'!AK32</f>
        <v>0</v>
      </c>
      <c r="AL32" s="83">
        <f>'02.2024ΕΛ'!AL32</f>
        <v>0</v>
      </c>
      <c r="AM32" s="160">
        <f>'02.2024ΕΛ'!AM32</f>
        <v>0</v>
      </c>
      <c r="AN32" s="148">
        <f>'02.2024ΕΛ'!AN32</f>
        <v>0</v>
      </c>
      <c r="AO32" s="233">
        <f>'02.2024ΕΛ'!AO32</f>
        <v>0</v>
      </c>
      <c r="AP32" s="10">
        <f>'02.2024ΕΛ'!AP32</f>
        <v>0</v>
      </c>
      <c r="AQ32" s="30">
        <f>'02.2024ΕΛ'!AQ32</f>
        <v>0</v>
      </c>
      <c r="AR32" s="83">
        <f>'02.2024ΕΛ'!AR32</f>
        <v>0</v>
      </c>
      <c r="AS32" s="160">
        <f>'02.2024ΕΛ'!AS32</f>
        <v>0</v>
      </c>
      <c r="AT32" s="148">
        <f>'02.2024ΕΛ'!AT32</f>
        <v>0</v>
      </c>
      <c r="AU32" s="233">
        <f>'02.2024ΕΛ'!AU32</f>
        <v>0</v>
      </c>
      <c r="AV32" s="10">
        <f>'02.2024ΕΛ'!AV32</f>
        <v>0</v>
      </c>
      <c r="AW32" s="30">
        <f>'02.2024ΕΛ'!AW32</f>
        <v>0</v>
      </c>
      <c r="AX32" s="83">
        <f>'02.2024ΕΛ'!AX32</f>
        <v>0</v>
      </c>
      <c r="AY32" s="160">
        <f>'02.2024ΕΛ'!AY32</f>
        <v>0</v>
      </c>
      <c r="AZ32" s="148">
        <f>'02.2024ΕΛ'!AZ32</f>
        <v>0</v>
      </c>
      <c r="BA32" s="233">
        <f>'02.2024ΕΛ'!BA32</f>
        <v>0</v>
      </c>
      <c r="BB32" s="10">
        <f>'02.2024ΕΛ'!BB32</f>
        <v>0</v>
      </c>
      <c r="BC32" s="30">
        <f>'02.2024ΕΛ'!BC32</f>
        <v>0</v>
      </c>
      <c r="BD32" s="83">
        <f>'02.2024ΕΛ'!BD32</f>
        <v>0</v>
      </c>
      <c r="BE32" s="160">
        <f>'02.2024ΕΛ'!BE32</f>
        <v>0</v>
      </c>
      <c r="BF32" s="148">
        <f>'02.2024ΕΛ'!BF32</f>
        <v>0</v>
      </c>
      <c r="BG32" s="233">
        <f>'02.2024ΕΛ'!BG32</f>
        <v>0</v>
      </c>
      <c r="BH32" s="10">
        <f>'02.2024ΕΛ'!BH32</f>
        <v>0</v>
      </c>
      <c r="BI32" s="30">
        <f>'02.2024ΕΛ'!BI32</f>
        <v>0</v>
      </c>
      <c r="BJ32" s="83">
        <f>'02.2024ΕΛ'!BJ32</f>
        <v>0</v>
      </c>
      <c r="BK32" s="160">
        <f>'02.2024ΕΛ'!BK32</f>
        <v>0</v>
      </c>
      <c r="BL32" s="148">
        <f>'02.2024ΕΛ'!BL32</f>
        <v>0</v>
      </c>
      <c r="BM32" s="233">
        <f>'02.2024ΕΛ'!BM32</f>
        <v>0</v>
      </c>
      <c r="BN32" s="10">
        <f>'02.2024ΕΛ'!BN32</f>
        <v>0</v>
      </c>
      <c r="BO32" s="225">
        <f>'02.2024ΕΛ'!BO32</f>
        <v>0</v>
      </c>
      <c r="BP32" s="83">
        <f>'02.2024ΕΛ'!BP32</f>
        <v>0</v>
      </c>
    </row>
    <row r="33" spans="1:68" s="8" customFormat="1" ht="36" customHeight="1" x14ac:dyDescent="0.3">
      <c r="A33" s="153">
        <v>5</v>
      </c>
      <c r="B33" s="141" t="s">
        <v>90</v>
      </c>
      <c r="C33" s="73">
        <f>'02.2024ΕΛ'!C33</f>
        <v>142</v>
      </c>
      <c r="D33" s="74">
        <f>'02.2024ΕΛ'!D33</f>
        <v>0</v>
      </c>
      <c r="E33" s="231">
        <f>'02.2024ΕΛ'!E33</f>
        <v>176684</v>
      </c>
      <c r="F33" s="121">
        <f>'02.2024ΕΛ'!F33</f>
        <v>1244.2535211267605</v>
      </c>
      <c r="G33" s="82">
        <f>'02.2024ΕΛ'!G33</f>
        <v>2489.25</v>
      </c>
      <c r="H33" s="37">
        <f>'02.2024ΕΛ'!H33</f>
        <v>17.529929577464788</v>
      </c>
      <c r="I33" s="73">
        <f>'02.2024ΕΛ'!I33</f>
        <v>78</v>
      </c>
      <c r="J33" s="74">
        <f>'02.2024ΕΛ'!J33</f>
        <v>0</v>
      </c>
      <c r="K33" s="231">
        <f>'02.2024ΕΛ'!K33</f>
        <v>478980</v>
      </c>
      <c r="L33" s="74">
        <f>'02.2024ΕΛ'!L33</f>
        <v>6140.7692307692305</v>
      </c>
      <c r="M33" s="82">
        <f>'02.2024ΕΛ'!M33</f>
        <v>4191.99</v>
      </c>
      <c r="N33" s="37">
        <f>'02.2024ΕΛ'!N33</f>
        <v>53.743461538461538</v>
      </c>
      <c r="O33" s="73">
        <f>'02.2024ΕΛ'!O33</f>
        <v>184</v>
      </c>
      <c r="P33" s="74">
        <f>'02.2024ΕΛ'!P33</f>
        <v>0</v>
      </c>
      <c r="Q33" s="231">
        <f>'02.2024ΕΛ'!Q33</f>
        <v>455634</v>
      </c>
      <c r="R33" s="74">
        <f>'02.2024ΕΛ'!R33</f>
        <v>2476.271739130435</v>
      </c>
      <c r="S33" s="82">
        <f>'02.2024ΕΛ'!S33</f>
        <v>7517.6</v>
      </c>
      <c r="T33" s="37">
        <f>'02.2024ΕΛ'!T33</f>
        <v>40.856521739130436</v>
      </c>
      <c r="U33" s="73">
        <f>'02.2024ΕΛ'!U33</f>
        <v>5</v>
      </c>
      <c r="V33" s="74">
        <f>'02.2024ΕΛ'!V33</f>
        <v>0</v>
      </c>
      <c r="W33" s="231">
        <f>'02.2024ΕΛ'!W33</f>
        <v>4909</v>
      </c>
      <c r="X33" s="74">
        <f>'02.2024ΕΛ'!X33</f>
        <v>981.8</v>
      </c>
      <c r="Y33" s="81">
        <f>'02.2024ΕΛ'!Y33</f>
        <v>110.02</v>
      </c>
      <c r="Z33" s="37">
        <f>'02.2024ΕΛ'!Z33</f>
        <v>22.003999999999998</v>
      </c>
      <c r="AA33" s="73">
        <f>'02.2024ΕΛ'!AA33</f>
        <v>12</v>
      </c>
      <c r="AB33" s="74">
        <f>'02.2024ΕΛ'!AB33</f>
        <v>0</v>
      </c>
      <c r="AC33" s="231">
        <f>'02.2024ΕΛ'!AC33</f>
        <v>18159</v>
      </c>
      <c r="AD33" s="74">
        <f>'02.2024ΕΛ'!AD33</f>
        <v>1513.25</v>
      </c>
      <c r="AE33" s="81">
        <f>'02.2024ΕΛ'!AE33</f>
        <v>420.73</v>
      </c>
      <c r="AF33" s="37">
        <f>'02.2024ΕΛ'!AF33</f>
        <v>35.060833333333335</v>
      </c>
      <c r="AG33" s="73">
        <f>'02.2024ΕΛ'!AG33</f>
        <v>2</v>
      </c>
      <c r="AH33" s="74">
        <f>'02.2024ΕΛ'!AH33</f>
        <v>0</v>
      </c>
      <c r="AI33" s="231">
        <f>'02.2024ΕΛ'!AI33</f>
        <v>1319</v>
      </c>
      <c r="AJ33" s="74">
        <f>'02.2024ΕΛ'!AJ33</f>
        <v>659.5</v>
      </c>
      <c r="AK33" s="82">
        <f>'02.2024ΕΛ'!AK33</f>
        <v>36.97</v>
      </c>
      <c r="AL33" s="37">
        <f>'02.2024ΕΛ'!AL33</f>
        <v>18.484999999999999</v>
      </c>
      <c r="AM33" s="73">
        <f>'02.2024ΕΛ'!AM33</f>
        <v>0</v>
      </c>
      <c r="AN33" s="74">
        <f>'02.2024ΕΛ'!AN33</f>
        <v>0</v>
      </c>
      <c r="AO33" s="231">
        <f>'02.2024ΕΛ'!AO33</f>
        <v>0</v>
      </c>
      <c r="AP33" s="74">
        <f>'02.2024ΕΛ'!AP33</f>
        <v>0</v>
      </c>
      <c r="AQ33" s="82">
        <f>'02.2024ΕΛ'!AQ33</f>
        <v>0</v>
      </c>
      <c r="AR33" s="37">
        <f>'02.2024ΕΛ'!AR33</f>
        <v>0</v>
      </c>
      <c r="AS33" s="73">
        <f>'02.2024ΕΛ'!AS33</f>
        <v>0</v>
      </c>
      <c r="AT33" s="74">
        <f>'02.2024ΕΛ'!AT33</f>
        <v>0</v>
      </c>
      <c r="AU33" s="231">
        <f>'02.2024ΕΛ'!AU33</f>
        <v>0</v>
      </c>
      <c r="AV33" s="74">
        <f>'02.2024ΕΛ'!AV33</f>
        <v>0</v>
      </c>
      <c r="AW33" s="82">
        <f>'02.2024ΕΛ'!AW33</f>
        <v>0</v>
      </c>
      <c r="AX33" s="37">
        <f>'02.2024ΕΛ'!AX33</f>
        <v>0</v>
      </c>
      <c r="AY33" s="73">
        <f>'02.2024ΕΛ'!AY33</f>
        <v>0</v>
      </c>
      <c r="AZ33" s="74">
        <f>'02.2024ΕΛ'!AZ33</f>
        <v>0</v>
      </c>
      <c r="BA33" s="231">
        <f>'02.2024ΕΛ'!BA33</f>
        <v>0</v>
      </c>
      <c r="BB33" s="74">
        <f>'02.2024ΕΛ'!BB33</f>
        <v>0</v>
      </c>
      <c r="BC33" s="82">
        <f>'02.2024ΕΛ'!BC33</f>
        <v>0</v>
      </c>
      <c r="BD33" s="37">
        <f>'02.2024ΕΛ'!BD33</f>
        <v>0</v>
      </c>
      <c r="BE33" s="73">
        <f>'02.2024ΕΛ'!BE33</f>
        <v>0</v>
      </c>
      <c r="BF33" s="74">
        <f>'02.2024ΕΛ'!BF33</f>
        <v>0</v>
      </c>
      <c r="BG33" s="231">
        <f>'02.2024ΕΛ'!BG33</f>
        <v>0</v>
      </c>
      <c r="BH33" s="74">
        <f>'02.2024ΕΛ'!BH33</f>
        <v>0</v>
      </c>
      <c r="BI33" s="82">
        <f>'02.2024ΕΛ'!BI33</f>
        <v>0</v>
      </c>
      <c r="BJ33" s="37">
        <f>'02.2024ΕΛ'!BJ33</f>
        <v>0</v>
      </c>
      <c r="BK33" s="73">
        <f>'02.2024ΕΛ'!BK33</f>
        <v>423</v>
      </c>
      <c r="BL33" s="74">
        <f>'02.2024ΕΛ'!BL33</f>
        <v>0</v>
      </c>
      <c r="BM33" s="231">
        <f>'02.2024ΕΛ'!BM33</f>
        <v>1135685</v>
      </c>
      <c r="BN33" s="74">
        <f>'02.2024ΕΛ'!BN33</f>
        <v>2684.8345153664304</v>
      </c>
      <c r="BO33" s="82">
        <f>'02.2024ΕΛ'!BO33</f>
        <v>14766.56</v>
      </c>
      <c r="BP33" s="37">
        <f>'02.2024ΕΛ'!BP33</f>
        <v>34.909125295508275</v>
      </c>
    </row>
    <row r="34" spans="1:68" s="8" customFormat="1" ht="19.5" customHeight="1" outlineLevel="1" x14ac:dyDescent="0.3">
      <c r="A34" s="154"/>
      <c r="B34" s="139" t="str" cm="1">
        <f t="array" ref="B34:B38">$B$10:$B$14</f>
        <v>RESIDENTIAL</v>
      </c>
      <c r="C34" s="9">
        <f>'02.2024ΕΛ'!C34</f>
        <v>138</v>
      </c>
      <c r="D34" s="10">
        <f>'02.2024ΕΛ'!D34</f>
        <v>0</v>
      </c>
      <c r="E34" s="232">
        <f>'02.2024ΕΛ'!E34</f>
        <v>148247</v>
      </c>
      <c r="F34" s="39">
        <f>'02.2024ΕΛ'!F34</f>
        <v>1074.2536231884058</v>
      </c>
      <c r="G34" s="30">
        <f>'02.2024ΕΛ'!G34</f>
        <v>2112.63</v>
      </c>
      <c r="H34" s="83">
        <f>'02.2024ΕΛ'!H34</f>
        <v>15.308913043478261</v>
      </c>
      <c r="I34" s="9">
        <f>'02.2024ΕΛ'!I34</f>
        <v>74</v>
      </c>
      <c r="J34" s="10">
        <f>'02.2024ΕΛ'!J34</f>
        <v>0</v>
      </c>
      <c r="K34" s="232">
        <f>'02.2024ΕΛ'!K34</f>
        <v>93890</v>
      </c>
      <c r="L34" s="10">
        <f>'02.2024ΕΛ'!L34</f>
        <v>1268.7837837837837</v>
      </c>
      <c r="M34" s="30">
        <f>'02.2024ΕΛ'!M34</f>
        <v>1603.6100000000001</v>
      </c>
      <c r="N34" s="83">
        <f>'02.2024ΕΛ'!N34</f>
        <v>21.670405405405408</v>
      </c>
      <c r="O34" s="9">
        <f>'02.2024ΕΛ'!O34</f>
        <v>176</v>
      </c>
      <c r="P34" s="10" t="str">
        <f>'02.2024ΕΛ'!P34</f>
        <v> </v>
      </c>
      <c r="Q34" s="232">
        <f>'02.2024ΕΛ'!Q34</f>
        <v>227425</v>
      </c>
      <c r="R34" s="216">
        <f>'02.2024ΕΛ'!R34</f>
        <v>1292</v>
      </c>
      <c r="S34" s="217">
        <f>'02.2024ΕΛ'!S34</f>
        <v>3962.62</v>
      </c>
      <c r="T34" s="211">
        <f>'02.2024ΕΛ'!T34</f>
        <v>22.51</v>
      </c>
      <c r="U34" s="9">
        <f>'02.2024ΕΛ'!U34</f>
        <v>5</v>
      </c>
      <c r="V34" s="10">
        <f>'02.2024ΕΛ'!V34</f>
        <v>0</v>
      </c>
      <c r="W34" s="232">
        <f>'02.2024ΕΛ'!W34</f>
        <v>4909</v>
      </c>
      <c r="X34" s="10">
        <f>'02.2024ΕΛ'!X34</f>
        <v>981.8</v>
      </c>
      <c r="Y34" s="30">
        <f>'02.2024ΕΛ'!Y34</f>
        <v>110.02</v>
      </c>
      <c r="Z34" s="83">
        <f>'02.2024ΕΛ'!Z34</f>
        <v>22.003999999999998</v>
      </c>
      <c r="AA34" s="9">
        <f>'02.2024ΕΛ'!AA34</f>
        <v>12</v>
      </c>
      <c r="AB34" s="10">
        <f>'02.2024ΕΛ'!AB34</f>
        <v>0</v>
      </c>
      <c r="AC34" s="232">
        <f>'02.2024ΕΛ'!AC34</f>
        <v>18159</v>
      </c>
      <c r="AD34" s="10">
        <f>'02.2024ΕΛ'!AD34</f>
        <v>1513.25</v>
      </c>
      <c r="AE34" s="30">
        <f>'02.2024ΕΛ'!AE34</f>
        <v>420.73</v>
      </c>
      <c r="AF34" s="83">
        <f>'02.2024ΕΛ'!AF34</f>
        <v>35.060833333333335</v>
      </c>
      <c r="AG34" s="9">
        <f>'02.2024ΕΛ'!AG34</f>
        <v>2</v>
      </c>
      <c r="AH34" s="10">
        <f>'02.2024ΕΛ'!AH34</f>
        <v>0</v>
      </c>
      <c r="AI34" s="232">
        <f>'02.2024ΕΛ'!AI34</f>
        <v>1319</v>
      </c>
      <c r="AJ34" s="10">
        <f>'02.2024ΕΛ'!AJ34</f>
        <v>659.5</v>
      </c>
      <c r="AK34" s="30">
        <f>'02.2024ΕΛ'!AK34</f>
        <v>36.97</v>
      </c>
      <c r="AL34" s="83">
        <f>'02.2024ΕΛ'!AL34</f>
        <v>18.484999999999999</v>
      </c>
      <c r="AM34" s="9">
        <f>'02.2024ΕΛ'!AM34</f>
        <v>0</v>
      </c>
      <c r="AN34" s="10">
        <f>'02.2024ΕΛ'!AN34</f>
        <v>0</v>
      </c>
      <c r="AO34" s="232">
        <f>'02.2024ΕΛ'!AO34</f>
        <v>0</v>
      </c>
      <c r="AP34" s="10">
        <f>'02.2024ΕΛ'!AP34</f>
        <v>0</v>
      </c>
      <c r="AQ34" s="30">
        <f>'02.2024ΕΛ'!AQ34</f>
        <v>0</v>
      </c>
      <c r="AR34" s="83">
        <f>'02.2024ΕΛ'!AR34</f>
        <v>0</v>
      </c>
      <c r="AS34" s="9">
        <f>'02.2024ΕΛ'!AS34</f>
        <v>0</v>
      </c>
      <c r="AT34" s="10">
        <f>'02.2024ΕΛ'!AT34</f>
        <v>0</v>
      </c>
      <c r="AU34" s="232">
        <f>'02.2024ΕΛ'!AU34</f>
        <v>0</v>
      </c>
      <c r="AV34" s="10">
        <f>'02.2024ΕΛ'!AV34</f>
        <v>0</v>
      </c>
      <c r="AW34" s="30">
        <f>'02.2024ΕΛ'!AW34</f>
        <v>0</v>
      </c>
      <c r="AX34" s="83">
        <f>'02.2024ΕΛ'!AX34</f>
        <v>0</v>
      </c>
      <c r="AY34" s="9">
        <f>'02.2024ΕΛ'!AY34</f>
        <v>0</v>
      </c>
      <c r="AZ34" s="10">
        <f>'02.2024ΕΛ'!AZ34</f>
        <v>0</v>
      </c>
      <c r="BA34" s="232">
        <f>'02.2024ΕΛ'!BA34</f>
        <v>0</v>
      </c>
      <c r="BB34" s="10">
        <f>'02.2024ΕΛ'!BB34</f>
        <v>0</v>
      </c>
      <c r="BC34" s="30">
        <f>'02.2024ΕΛ'!BC34</f>
        <v>0</v>
      </c>
      <c r="BD34" s="83">
        <f>'02.2024ΕΛ'!BD34</f>
        <v>0</v>
      </c>
      <c r="BE34" s="9">
        <f>'02.2024ΕΛ'!BE34</f>
        <v>0</v>
      </c>
      <c r="BF34" s="10">
        <f>'02.2024ΕΛ'!BF34</f>
        <v>0</v>
      </c>
      <c r="BG34" s="232">
        <f>'02.2024ΕΛ'!BG34</f>
        <v>0</v>
      </c>
      <c r="BH34" s="10">
        <f>'02.2024ΕΛ'!BH34</f>
        <v>0</v>
      </c>
      <c r="BI34" s="30">
        <f>'02.2024ΕΛ'!BI34</f>
        <v>0</v>
      </c>
      <c r="BJ34" s="83">
        <f>'02.2024ΕΛ'!BJ34</f>
        <v>0</v>
      </c>
      <c r="BK34" s="9">
        <f>'02.2024ΕΛ'!BK34</f>
        <v>407</v>
      </c>
      <c r="BL34" s="10">
        <f>'02.2024ΕΛ'!BL34</f>
        <v>0</v>
      </c>
      <c r="BM34" s="232">
        <f>'02.2024ΕΛ'!BM34</f>
        <v>493949</v>
      </c>
      <c r="BN34" s="10">
        <f>'02.2024ΕΛ'!BN34</f>
        <v>1213.6339066339067</v>
      </c>
      <c r="BO34" s="225">
        <f>'02.2024ΕΛ'!BO34</f>
        <v>8246.58</v>
      </c>
      <c r="BP34" s="83">
        <f>'02.2024ΕΛ'!BP34</f>
        <v>20.261867321867321</v>
      </c>
    </row>
    <row r="35" spans="1:68" s="8" customFormat="1" ht="19.5" customHeight="1" outlineLevel="1" x14ac:dyDescent="0.3">
      <c r="A35" s="154"/>
      <c r="B35" s="139" t="str">
        <v>COMMERCIAL</v>
      </c>
      <c r="C35" s="9">
        <f>'02.2024ΕΛ'!C35</f>
        <v>4</v>
      </c>
      <c r="D35" s="10">
        <f>'02.2024ΕΛ'!D35</f>
        <v>0</v>
      </c>
      <c r="E35" s="232">
        <f>'02.2024ΕΛ'!E35</f>
        <v>28437</v>
      </c>
      <c r="F35" s="39">
        <f>'02.2024ΕΛ'!F35</f>
        <v>7109.25</v>
      </c>
      <c r="G35" s="30">
        <f>'02.2024ΕΛ'!G35</f>
        <v>376.62</v>
      </c>
      <c r="H35" s="83">
        <f>'02.2024ΕΛ'!H35</f>
        <v>94.155000000000001</v>
      </c>
      <c r="I35" s="9">
        <f>'02.2024ΕΛ'!I35</f>
        <v>3</v>
      </c>
      <c r="J35" s="10">
        <f>'02.2024ΕΛ'!J35</f>
        <v>0</v>
      </c>
      <c r="K35" s="232">
        <f>'02.2024ΕΛ'!K35</f>
        <v>127740</v>
      </c>
      <c r="L35" s="10">
        <f>'02.2024ΕΛ'!L35</f>
        <v>42580</v>
      </c>
      <c r="M35" s="30">
        <f>'02.2024ΕΛ'!M35</f>
        <v>1985.1299999999999</v>
      </c>
      <c r="N35" s="83">
        <f>'02.2024ΕΛ'!N35</f>
        <v>661.70999999999992</v>
      </c>
      <c r="O35" s="9">
        <f>'02.2024ΕΛ'!O35</f>
        <v>8</v>
      </c>
      <c r="P35" s="10" t="str">
        <f>'02.2024ΕΛ'!P35</f>
        <v> </v>
      </c>
      <c r="Q35" s="232">
        <f>'02.2024ΕΛ'!Q35</f>
        <v>228209</v>
      </c>
      <c r="R35" s="213">
        <f>'02.2024ΕΛ'!R35</f>
        <v>28526</v>
      </c>
      <c r="S35" s="215">
        <f>'02.2024ΕΛ'!S35</f>
        <v>3554.98</v>
      </c>
      <c r="T35" s="214">
        <f>'02.2024ΕΛ'!T35</f>
        <v>444.37</v>
      </c>
      <c r="U35" s="9">
        <f>'02.2024ΕΛ'!U35</f>
        <v>0</v>
      </c>
      <c r="V35" s="10">
        <f>'02.2024ΕΛ'!V35</f>
        <v>0</v>
      </c>
      <c r="W35" s="232">
        <f>'02.2024ΕΛ'!W35</f>
        <v>0</v>
      </c>
      <c r="X35" s="10">
        <f>'02.2024ΕΛ'!X35</f>
        <v>0</v>
      </c>
      <c r="Y35" s="30">
        <f>'02.2024ΕΛ'!Y35</f>
        <v>0</v>
      </c>
      <c r="Z35" s="83">
        <f>'02.2024ΕΛ'!Z35</f>
        <v>0</v>
      </c>
      <c r="AA35" s="9">
        <f>'02.2024ΕΛ'!AA35</f>
        <v>0</v>
      </c>
      <c r="AB35" s="10">
        <f>'02.2024ΕΛ'!AB35</f>
        <v>0</v>
      </c>
      <c r="AC35" s="232">
        <f>'02.2024ΕΛ'!AC35</f>
        <v>0</v>
      </c>
      <c r="AD35" s="10">
        <f>'02.2024ΕΛ'!AD35</f>
        <v>0</v>
      </c>
      <c r="AE35" s="30">
        <f>'02.2024ΕΛ'!AE35</f>
        <v>0</v>
      </c>
      <c r="AF35" s="83">
        <f>'02.2024ΕΛ'!AF35</f>
        <v>0</v>
      </c>
      <c r="AG35" s="9">
        <f>'02.2024ΕΛ'!AG35</f>
        <v>0</v>
      </c>
      <c r="AH35" s="10">
        <f>'02.2024ΕΛ'!AH35</f>
        <v>0</v>
      </c>
      <c r="AI35" s="232">
        <f>'02.2024ΕΛ'!AI35</f>
        <v>0</v>
      </c>
      <c r="AJ35" s="10">
        <f>'02.2024ΕΛ'!AJ35</f>
        <v>0</v>
      </c>
      <c r="AK35" s="30">
        <f>'02.2024ΕΛ'!AK35</f>
        <v>0</v>
      </c>
      <c r="AL35" s="83">
        <f>'02.2024ΕΛ'!AL35</f>
        <v>0</v>
      </c>
      <c r="AM35" s="9">
        <f>'02.2024ΕΛ'!AM35</f>
        <v>0</v>
      </c>
      <c r="AN35" s="10">
        <f>'02.2024ΕΛ'!AN35</f>
        <v>0</v>
      </c>
      <c r="AO35" s="232">
        <f>'02.2024ΕΛ'!AO35</f>
        <v>0</v>
      </c>
      <c r="AP35" s="10">
        <f>'02.2024ΕΛ'!AP35</f>
        <v>0</v>
      </c>
      <c r="AQ35" s="30">
        <f>'02.2024ΕΛ'!AQ35</f>
        <v>0</v>
      </c>
      <c r="AR35" s="83">
        <f>'02.2024ΕΛ'!AR35</f>
        <v>0</v>
      </c>
      <c r="AS35" s="9">
        <f>'02.2024ΕΛ'!AS35</f>
        <v>0</v>
      </c>
      <c r="AT35" s="10">
        <f>'02.2024ΕΛ'!AT35</f>
        <v>0</v>
      </c>
      <c r="AU35" s="232">
        <f>'02.2024ΕΛ'!AU35</f>
        <v>0</v>
      </c>
      <c r="AV35" s="10">
        <f>'02.2024ΕΛ'!AV35</f>
        <v>0</v>
      </c>
      <c r="AW35" s="30">
        <f>'02.2024ΕΛ'!AW35</f>
        <v>0</v>
      </c>
      <c r="AX35" s="83">
        <f>'02.2024ΕΛ'!AX35</f>
        <v>0</v>
      </c>
      <c r="AY35" s="9">
        <f>'02.2024ΕΛ'!AY35</f>
        <v>0</v>
      </c>
      <c r="AZ35" s="10">
        <f>'02.2024ΕΛ'!AZ35</f>
        <v>0</v>
      </c>
      <c r="BA35" s="232">
        <f>'02.2024ΕΛ'!BA35</f>
        <v>0</v>
      </c>
      <c r="BB35" s="10">
        <f>'02.2024ΕΛ'!BB35</f>
        <v>0</v>
      </c>
      <c r="BC35" s="30">
        <f>'02.2024ΕΛ'!BC35</f>
        <v>0</v>
      </c>
      <c r="BD35" s="83">
        <f>'02.2024ΕΛ'!BD35</f>
        <v>0</v>
      </c>
      <c r="BE35" s="9">
        <f>'02.2024ΕΛ'!BE35</f>
        <v>0</v>
      </c>
      <c r="BF35" s="10">
        <f>'02.2024ΕΛ'!BF35</f>
        <v>0</v>
      </c>
      <c r="BG35" s="232">
        <f>'02.2024ΕΛ'!BG35</f>
        <v>0</v>
      </c>
      <c r="BH35" s="10">
        <f>'02.2024ΕΛ'!BH35</f>
        <v>0</v>
      </c>
      <c r="BI35" s="30">
        <f>'02.2024ΕΛ'!BI35</f>
        <v>0</v>
      </c>
      <c r="BJ35" s="83">
        <f>'02.2024ΕΛ'!BJ35</f>
        <v>0</v>
      </c>
      <c r="BK35" s="9">
        <f>'02.2024ΕΛ'!BK35</f>
        <v>15</v>
      </c>
      <c r="BL35" s="10">
        <f>'02.2024ΕΛ'!BL35</f>
        <v>0</v>
      </c>
      <c r="BM35" s="232">
        <f>'02.2024ΕΛ'!BM35</f>
        <v>384386</v>
      </c>
      <c r="BN35" s="10">
        <f>'02.2024ΕΛ'!BN35</f>
        <v>25625.733333333334</v>
      </c>
      <c r="BO35" s="225">
        <f>'02.2024ΕΛ'!BO35</f>
        <v>5916.73</v>
      </c>
      <c r="BP35" s="83">
        <f>'02.2024ΕΛ'!BP35</f>
        <v>394.44866666666661</v>
      </c>
    </row>
    <row r="36" spans="1:68" s="8" customFormat="1" ht="19.5" customHeight="1" outlineLevel="1" x14ac:dyDescent="0.3">
      <c r="A36" s="154"/>
      <c r="B36" s="139" t="str">
        <v>CNG</v>
      </c>
      <c r="C36" s="9">
        <f>'02.2024ΕΛ'!C36</f>
        <v>0</v>
      </c>
      <c r="D36" s="10">
        <f>'02.2024ΕΛ'!D36</f>
        <v>0</v>
      </c>
      <c r="E36" s="232">
        <f>'02.2024ΕΛ'!E36</f>
        <v>0</v>
      </c>
      <c r="F36" s="39">
        <f>'02.2024ΕΛ'!F36</f>
        <v>0</v>
      </c>
      <c r="G36" s="30">
        <f>'02.2024ΕΛ'!G36</f>
        <v>0</v>
      </c>
      <c r="H36" s="83">
        <f>'02.2024ΕΛ'!H36</f>
        <v>0</v>
      </c>
      <c r="I36" s="9">
        <f>'02.2024ΕΛ'!I36</f>
        <v>1</v>
      </c>
      <c r="J36" s="10">
        <f>'02.2024ΕΛ'!J36</f>
        <v>0</v>
      </c>
      <c r="K36" s="232">
        <f>'02.2024ΕΛ'!K36</f>
        <v>257350</v>
      </c>
      <c r="L36" s="10">
        <f>'02.2024ΕΛ'!L36</f>
        <v>257350</v>
      </c>
      <c r="M36" s="30">
        <f>'02.2024ΕΛ'!M36</f>
        <v>603.25</v>
      </c>
      <c r="N36" s="83">
        <f>'02.2024ΕΛ'!N36</f>
        <v>603.25</v>
      </c>
      <c r="O36" s="9" t="str">
        <f>'02.2024ΕΛ'!O36</f>
        <v> </v>
      </c>
      <c r="P36" s="10" t="str">
        <f>'02.2024ΕΛ'!P36</f>
        <v> </v>
      </c>
      <c r="Q36" s="232" t="str">
        <f>'02.2024ΕΛ'!Q36</f>
        <v> </v>
      </c>
      <c r="R36" s="212" t="str">
        <f>'02.2024ΕΛ'!R36</f>
        <v> </v>
      </c>
      <c r="S36" s="214" t="str">
        <f>'02.2024ΕΛ'!S36</f>
        <v> </v>
      </c>
      <c r="T36" s="214" t="str">
        <f>'02.2024ΕΛ'!T36</f>
        <v> </v>
      </c>
      <c r="U36" s="9">
        <f>'02.2024ΕΛ'!U36</f>
        <v>0</v>
      </c>
      <c r="V36" s="10">
        <f>'02.2024ΕΛ'!V36</f>
        <v>0</v>
      </c>
      <c r="W36" s="232">
        <f>'02.2024ΕΛ'!W36</f>
        <v>0</v>
      </c>
      <c r="X36" s="10">
        <f>'02.2024ΕΛ'!X36</f>
        <v>0</v>
      </c>
      <c r="Y36" s="30">
        <f>'02.2024ΕΛ'!Y36</f>
        <v>0</v>
      </c>
      <c r="Z36" s="83">
        <f>'02.2024ΕΛ'!Z36</f>
        <v>0</v>
      </c>
      <c r="AA36" s="9">
        <f>'02.2024ΕΛ'!AA36</f>
        <v>0</v>
      </c>
      <c r="AB36" s="10">
        <f>'02.2024ΕΛ'!AB36</f>
        <v>0</v>
      </c>
      <c r="AC36" s="232">
        <f>'02.2024ΕΛ'!AC36</f>
        <v>0</v>
      </c>
      <c r="AD36" s="10">
        <f>'02.2024ΕΛ'!AD36</f>
        <v>0</v>
      </c>
      <c r="AE36" s="30">
        <f>'02.2024ΕΛ'!AE36</f>
        <v>0</v>
      </c>
      <c r="AF36" s="83">
        <f>'02.2024ΕΛ'!AF36</f>
        <v>0</v>
      </c>
      <c r="AG36" s="9">
        <f>'02.2024ΕΛ'!AG36</f>
        <v>0</v>
      </c>
      <c r="AH36" s="10">
        <f>'02.2024ΕΛ'!AH36</f>
        <v>0</v>
      </c>
      <c r="AI36" s="232">
        <f>'02.2024ΕΛ'!AI36</f>
        <v>0</v>
      </c>
      <c r="AJ36" s="10">
        <f>'02.2024ΕΛ'!AJ36</f>
        <v>0</v>
      </c>
      <c r="AK36" s="30">
        <f>'02.2024ΕΛ'!AK36</f>
        <v>0</v>
      </c>
      <c r="AL36" s="83">
        <f>'02.2024ΕΛ'!AL36</f>
        <v>0</v>
      </c>
      <c r="AM36" s="9">
        <f>'02.2024ΕΛ'!AM36</f>
        <v>0</v>
      </c>
      <c r="AN36" s="10">
        <f>'02.2024ΕΛ'!AN36</f>
        <v>0</v>
      </c>
      <c r="AO36" s="232">
        <f>'02.2024ΕΛ'!AO36</f>
        <v>0</v>
      </c>
      <c r="AP36" s="10">
        <f>'02.2024ΕΛ'!AP36</f>
        <v>0</v>
      </c>
      <c r="AQ36" s="30">
        <f>'02.2024ΕΛ'!AQ36</f>
        <v>0</v>
      </c>
      <c r="AR36" s="83">
        <f>'02.2024ΕΛ'!AR36</f>
        <v>0</v>
      </c>
      <c r="AS36" s="9">
        <f>'02.2024ΕΛ'!AS36</f>
        <v>0</v>
      </c>
      <c r="AT36" s="10">
        <f>'02.2024ΕΛ'!AT36</f>
        <v>0</v>
      </c>
      <c r="AU36" s="232">
        <f>'02.2024ΕΛ'!AU36</f>
        <v>0</v>
      </c>
      <c r="AV36" s="10">
        <f>'02.2024ΕΛ'!AV36</f>
        <v>0</v>
      </c>
      <c r="AW36" s="30">
        <f>'02.2024ΕΛ'!AW36</f>
        <v>0</v>
      </c>
      <c r="AX36" s="83">
        <f>'02.2024ΕΛ'!AX36</f>
        <v>0</v>
      </c>
      <c r="AY36" s="9">
        <f>'02.2024ΕΛ'!AY36</f>
        <v>0</v>
      </c>
      <c r="AZ36" s="10">
        <f>'02.2024ΕΛ'!AZ36</f>
        <v>0</v>
      </c>
      <c r="BA36" s="232">
        <f>'02.2024ΕΛ'!BA36</f>
        <v>0</v>
      </c>
      <c r="BB36" s="10">
        <f>'02.2024ΕΛ'!BB36</f>
        <v>0</v>
      </c>
      <c r="BC36" s="30">
        <f>'02.2024ΕΛ'!BC36</f>
        <v>0</v>
      </c>
      <c r="BD36" s="83">
        <f>'02.2024ΕΛ'!BD36</f>
        <v>0</v>
      </c>
      <c r="BE36" s="9">
        <f>'02.2024ΕΛ'!BE36</f>
        <v>0</v>
      </c>
      <c r="BF36" s="10">
        <f>'02.2024ΕΛ'!BF36</f>
        <v>0</v>
      </c>
      <c r="BG36" s="232">
        <f>'02.2024ΕΛ'!BG36</f>
        <v>0</v>
      </c>
      <c r="BH36" s="10">
        <f>'02.2024ΕΛ'!BH36</f>
        <v>0</v>
      </c>
      <c r="BI36" s="30">
        <f>'02.2024ΕΛ'!BI36</f>
        <v>0</v>
      </c>
      <c r="BJ36" s="83">
        <f>'02.2024ΕΛ'!BJ36</f>
        <v>0</v>
      </c>
      <c r="BK36" s="9">
        <f>'02.2024ΕΛ'!BK36</f>
        <v>1</v>
      </c>
      <c r="BL36" s="10">
        <f>'02.2024ΕΛ'!BL36</f>
        <v>0</v>
      </c>
      <c r="BM36" s="232">
        <f>'02.2024ΕΛ'!BM36</f>
        <v>257350</v>
      </c>
      <c r="BN36" s="10">
        <f>'02.2024ΕΛ'!BN36</f>
        <v>257350</v>
      </c>
      <c r="BO36" s="225">
        <f>'02.2024ΕΛ'!BO36</f>
        <v>603.25</v>
      </c>
      <c r="BP36" s="83">
        <f>'02.2024ΕΛ'!BP36</f>
        <v>603.25</v>
      </c>
    </row>
    <row r="37" spans="1:68" s="15" customFormat="1" ht="19.5" customHeight="1" outlineLevel="1" x14ac:dyDescent="0.3">
      <c r="A37" s="154"/>
      <c r="B37" s="139" t="str">
        <v>INDUSTRIAL</v>
      </c>
      <c r="C37" s="9">
        <f>'02.2024ΕΛ'!C37</f>
        <v>0</v>
      </c>
      <c r="D37" s="10">
        <f>'02.2024ΕΛ'!D37</f>
        <v>0</v>
      </c>
      <c r="E37" s="232">
        <f>'02.2024ΕΛ'!E37</f>
        <v>0</v>
      </c>
      <c r="F37" s="39">
        <f>'02.2024ΕΛ'!F37</f>
        <v>0</v>
      </c>
      <c r="G37" s="30">
        <f>'02.2024ΕΛ'!G37</f>
        <v>0</v>
      </c>
      <c r="H37" s="83">
        <f>'02.2024ΕΛ'!H37</f>
        <v>0</v>
      </c>
      <c r="I37" s="9">
        <f>'02.2024ΕΛ'!I37</f>
        <v>0</v>
      </c>
      <c r="J37" s="10">
        <f>'02.2024ΕΛ'!J37</f>
        <v>0</v>
      </c>
      <c r="K37" s="232">
        <f>'02.2024ΕΛ'!K37</f>
        <v>0</v>
      </c>
      <c r="L37" s="10">
        <f>'02.2024ΕΛ'!L37</f>
        <v>0</v>
      </c>
      <c r="M37" s="30">
        <f>'02.2024ΕΛ'!M37</f>
        <v>0</v>
      </c>
      <c r="N37" s="83">
        <f>'02.2024ΕΛ'!N37</f>
        <v>0</v>
      </c>
      <c r="O37" s="9" t="str">
        <f>'02.2024ΕΛ'!O37</f>
        <v> </v>
      </c>
      <c r="P37" s="10" t="str">
        <f>'02.2024ΕΛ'!P37</f>
        <v> </v>
      </c>
      <c r="Q37" s="232" t="str">
        <f>'02.2024ΕΛ'!Q37</f>
        <v> </v>
      </c>
      <c r="R37" s="212" t="str">
        <f>'02.2024ΕΛ'!R37</f>
        <v> </v>
      </c>
      <c r="S37" s="214" t="str">
        <f>'02.2024ΕΛ'!S37</f>
        <v> </v>
      </c>
      <c r="T37" s="214" t="str">
        <f>'02.2024ΕΛ'!T37</f>
        <v> </v>
      </c>
      <c r="U37" s="9">
        <f>'02.2024ΕΛ'!U37</f>
        <v>0</v>
      </c>
      <c r="V37" s="10">
        <f>'02.2024ΕΛ'!V37</f>
        <v>0</v>
      </c>
      <c r="W37" s="232">
        <f>'02.2024ΕΛ'!W37</f>
        <v>0</v>
      </c>
      <c r="X37" s="10">
        <f>'02.2024ΕΛ'!X37</f>
        <v>0</v>
      </c>
      <c r="Y37" s="30">
        <f>'02.2024ΕΛ'!Y37</f>
        <v>0</v>
      </c>
      <c r="Z37" s="83">
        <f>'02.2024ΕΛ'!Z37</f>
        <v>0</v>
      </c>
      <c r="AA37" s="9">
        <f>'02.2024ΕΛ'!AA37</f>
        <v>0</v>
      </c>
      <c r="AB37" s="10">
        <f>'02.2024ΕΛ'!AB37</f>
        <v>0</v>
      </c>
      <c r="AC37" s="232">
        <f>'02.2024ΕΛ'!AC37</f>
        <v>0</v>
      </c>
      <c r="AD37" s="10">
        <f>'02.2024ΕΛ'!AD37</f>
        <v>0</v>
      </c>
      <c r="AE37" s="30">
        <f>'02.2024ΕΛ'!AE37</f>
        <v>0</v>
      </c>
      <c r="AF37" s="83">
        <f>'02.2024ΕΛ'!AF37</f>
        <v>0</v>
      </c>
      <c r="AG37" s="9">
        <f>'02.2024ΕΛ'!AG37</f>
        <v>0</v>
      </c>
      <c r="AH37" s="10">
        <f>'02.2024ΕΛ'!AH37</f>
        <v>0</v>
      </c>
      <c r="AI37" s="232">
        <f>'02.2024ΕΛ'!AI37</f>
        <v>0</v>
      </c>
      <c r="AJ37" s="10">
        <f>'02.2024ΕΛ'!AJ37</f>
        <v>0</v>
      </c>
      <c r="AK37" s="30">
        <f>'02.2024ΕΛ'!AK37</f>
        <v>0</v>
      </c>
      <c r="AL37" s="83">
        <f>'02.2024ΕΛ'!AL37</f>
        <v>0</v>
      </c>
      <c r="AM37" s="9">
        <f>'02.2024ΕΛ'!AM37</f>
        <v>0</v>
      </c>
      <c r="AN37" s="10">
        <f>'02.2024ΕΛ'!AN37</f>
        <v>0</v>
      </c>
      <c r="AO37" s="232">
        <f>'02.2024ΕΛ'!AO37</f>
        <v>0</v>
      </c>
      <c r="AP37" s="10">
        <f>'02.2024ΕΛ'!AP37</f>
        <v>0</v>
      </c>
      <c r="AQ37" s="30">
        <f>'02.2024ΕΛ'!AQ37</f>
        <v>0</v>
      </c>
      <c r="AR37" s="83">
        <f>'02.2024ΕΛ'!AR37</f>
        <v>0</v>
      </c>
      <c r="AS37" s="9">
        <f>'02.2024ΕΛ'!AS37</f>
        <v>0</v>
      </c>
      <c r="AT37" s="10">
        <f>'02.2024ΕΛ'!AT37</f>
        <v>0</v>
      </c>
      <c r="AU37" s="232">
        <f>'02.2024ΕΛ'!AU37</f>
        <v>0</v>
      </c>
      <c r="AV37" s="10">
        <f>'02.2024ΕΛ'!AV37</f>
        <v>0</v>
      </c>
      <c r="AW37" s="30">
        <f>'02.2024ΕΛ'!AW37</f>
        <v>0</v>
      </c>
      <c r="AX37" s="83">
        <f>'02.2024ΕΛ'!AX37</f>
        <v>0</v>
      </c>
      <c r="AY37" s="9">
        <f>'02.2024ΕΛ'!AY37</f>
        <v>0</v>
      </c>
      <c r="AZ37" s="10">
        <f>'02.2024ΕΛ'!AZ37</f>
        <v>0</v>
      </c>
      <c r="BA37" s="232">
        <f>'02.2024ΕΛ'!BA37</f>
        <v>0</v>
      </c>
      <c r="BB37" s="10">
        <f>'02.2024ΕΛ'!BB37</f>
        <v>0</v>
      </c>
      <c r="BC37" s="30">
        <f>'02.2024ΕΛ'!BC37</f>
        <v>0</v>
      </c>
      <c r="BD37" s="83">
        <f>'02.2024ΕΛ'!BD37</f>
        <v>0</v>
      </c>
      <c r="BE37" s="9">
        <f>'02.2024ΕΛ'!BE37</f>
        <v>0</v>
      </c>
      <c r="BF37" s="10">
        <f>'02.2024ΕΛ'!BF37</f>
        <v>0</v>
      </c>
      <c r="BG37" s="232">
        <f>'02.2024ΕΛ'!BG37</f>
        <v>0</v>
      </c>
      <c r="BH37" s="10">
        <f>'02.2024ΕΛ'!BH37</f>
        <v>0</v>
      </c>
      <c r="BI37" s="30">
        <f>'02.2024ΕΛ'!BI37</f>
        <v>0</v>
      </c>
      <c r="BJ37" s="83">
        <f>'02.2024ΕΛ'!BJ37</f>
        <v>0</v>
      </c>
      <c r="BK37" s="9">
        <f>'02.2024ΕΛ'!BK37</f>
        <v>0</v>
      </c>
      <c r="BL37" s="10">
        <f>'02.2024ΕΛ'!BL37</f>
        <v>0</v>
      </c>
      <c r="BM37" s="232">
        <f>'02.2024ΕΛ'!BM37</f>
        <v>0</v>
      </c>
      <c r="BN37" s="10">
        <f>'02.2024ΕΛ'!BN37</f>
        <v>0</v>
      </c>
      <c r="BO37" s="225">
        <f>'02.2024ΕΛ'!BO37</f>
        <v>0</v>
      </c>
      <c r="BP37" s="83">
        <f>'02.2024ΕΛ'!BP37</f>
        <v>0</v>
      </c>
    </row>
    <row r="38" spans="1:68" s="15" customFormat="1" ht="19.5" customHeight="1" outlineLevel="1" thickBot="1" x14ac:dyDescent="0.35">
      <c r="A38" s="155"/>
      <c r="B38" s="139" t="str">
        <v>AIRCONDITIONING/COGENERATION</v>
      </c>
      <c r="C38" s="160">
        <f>'02.2024ΕΛ'!C38</f>
        <v>0</v>
      </c>
      <c r="D38" s="148">
        <f>'02.2024ΕΛ'!D38</f>
        <v>0</v>
      </c>
      <c r="E38" s="233">
        <f>'02.2024ΕΛ'!E38</f>
        <v>0</v>
      </c>
      <c r="F38" s="39">
        <f>'02.2024ΕΛ'!F38</f>
        <v>0</v>
      </c>
      <c r="G38" s="140">
        <f>'02.2024ΕΛ'!G38</f>
        <v>0</v>
      </c>
      <c r="H38" s="83">
        <f>'02.2024ΕΛ'!H38</f>
        <v>0</v>
      </c>
      <c r="I38" s="160">
        <f>'02.2024ΕΛ'!I38</f>
        <v>0</v>
      </c>
      <c r="J38" s="148">
        <f>'02.2024ΕΛ'!J38</f>
        <v>0</v>
      </c>
      <c r="K38" s="233">
        <f>'02.2024ΕΛ'!K38</f>
        <v>0</v>
      </c>
      <c r="L38" s="10">
        <f>'02.2024ΕΛ'!L38</f>
        <v>0</v>
      </c>
      <c r="M38" s="30">
        <f>'02.2024ΕΛ'!M38</f>
        <v>0</v>
      </c>
      <c r="N38" s="83">
        <f>'02.2024ΕΛ'!N38</f>
        <v>0</v>
      </c>
      <c r="O38" s="160" t="str">
        <f>'02.2024ΕΛ'!O38</f>
        <v> </v>
      </c>
      <c r="P38" s="148" t="str">
        <f>'02.2024ΕΛ'!P38</f>
        <v> </v>
      </c>
      <c r="Q38" s="233" t="str">
        <f>'02.2024ΕΛ'!Q38</f>
        <v> </v>
      </c>
      <c r="R38" s="212" t="str">
        <f>'02.2024ΕΛ'!R38</f>
        <v> </v>
      </c>
      <c r="S38" s="214" t="str">
        <f>'02.2024ΕΛ'!S38</f>
        <v> </v>
      </c>
      <c r="T38" s="214" t="str">
        <f>'02.2024ΕΛ'!T38</f>
        <v> </v>
      </c>
      <c r="U38" s="160">
        <f>'02.2024ΕΛ'!U38</f>
        <v>0</v>
      </c>
      <c r="V38" s="148">
        <f>'02.2024ΕΛ'!V38</f>
        <v>0</v>
      </c>
      <c r="W38" s="233">
        <f>'02.2024ΕΛ'!W38</f>
        <v>0</v>
      </c>
      <c r="X38" s="10">
        <f>'02.2024ΕΛ'!X38</f>
        <v>0</v>
      </c>
      <c r="Y38" s="30">
        <f>'02.2024ΕΛ'!Y38</f>
        <v>0</v>
      </c>
      <c r="Z38" s="83">
        <f>'02.2024ΕΛ'!Z38</f>
        <v>0</v>
      </c>
      <c r="AA38" s="160">
        <f>'02.2024ΕΛ'!AA38</f>
        <v>0</v>
      </c>
      <c r="AB38" s="148">
        <f>'02.2024ΕΛ'!AB38</f>
        <v>0</v>
      </c>
      <c r="AC38" s="233">
        <f>'02.2024ΕΛ'!AC38</f>
        <v>0</v>
      </c>
      <c r="AD38" s="10">
        <f>'02.2024ΕΛ'!AD38</f>
        <v>0</v>
      </c>
      <c r="AE38" s="30">
        <f>'02.2024ΕΛ'!AE38</f>
        <v>0</v>
      </c>
      <c r="AF38" s="83">
        <f>'02.2024ΕΛ'!AF38</f>
        <v>0</v>
      </c>
      <c r="AG38" s="160">
        <f>'02.2024ΕΛ'!AG38</f>
        <v>0</v>
      </c>
      <c r="AH38" s="148">
        <f>'02.2024ΕΛ'!AH38</f>
        <v>0</v>
      </c>
      <c r="AI38" s="233">
        <f>'02.2024ΕΛ'!AI38</f>
        <v>0</v>
      </c>
      <c r="AJ38" s="10">
        <f>'02.2024ΕΛ'!AJ38</f>
        <v>0</v>
      </c>
      <c r="AK38" s="30">
        <f>'02.2024ΕΛ'!AK38</f>
        <v>0</v>
      </c>
      <c r="AL38" s="83">
        <f>'02.2024ΕΛ'!AL38</f>
        <v>0</v>
      </c>
      <c r="AM38" s="160">
        <f>'02.2024ΕΛ'!AM38</f>
        <v>0</v>
      </c>
      <c r="AN38" s="148">
        <f>'02.2024ΕΛ'!AN38</f>
        <v>0</v>
      </c>
      <c r="AO38" s="233">
        <f>'02.2024ΕΛ'!AO38</f>
        <v>0</v>
      </c>
      <c r="AP38" s="10">
        <f>'02.2024ΕΛ'!AP38</f>
        <v>0</v>
      </c>
      <c r="AQ38" s="30">
        <f>'02.2024ΕΛ'!AQ38</f>
        <v>0</v>
      </c>
      <c r="AR38" s="83">
        <f>'02.2024ΕΛ'!AR38</f>
        <v>0</v>
      </c>
      <c r="AS38" s="160">
        <f>'02.2024ΕΛ'!AS38</f>
        <v>0</v>
      </c>
      <c r="AT38" s="148">
        <f>'02.2024ΕΛ'!AT38</f>
        <v>0</v>
      </c>
      <c r="AU38" s="233">
        <f>'02.2024ΕΛ'!AU38</f>
        <v>0</v>
      </c>
      <c r="AV38" s="10">
        <f>'02.2024ΕΛ'!AV38</f>
        <v>0</v>
      </c>
      <c r="AW38" s="30">
        <f>'02.2024ΕΛ'!AW38</f>
        <v>0</v>
      </c>
      <c r="AX38" s="83">
        <f>'02.2024ΕΛ'!AX38</f>
        <v>0</v>
      </c>
      <c r="AY38" s="160">
        <f>'02.2024ΕΛ'!AY38</f>
        <v>0</v>
      </c>
      <c r="AZ38" s="148">
        <f>'02.2024ΕΛ'!AZ38</f>
        <v>0</v>
      </c>
      <c r="BA38" s="233">
        <f>'02.2024ΕΛ'!BA38</f>
        <v>0</v>
      </c>
      <c r="BB38" s="10">
        <f>'02.2024ΕΛ'!BB38</f>
        <v>0</v>
      </c>
      <c r="BC38" s="30">
        <f>'02.2024ΕΛ'!BC38</f>
        <v>0</v>
      </c>
      <c r="BD38" s="83">
        <f>'02.2024ΕΛ'!BD38</f>
        <v>0</v>
      </c>
      <c r="BE38" s="160">
        <f>'02.2024ΕΛ'!BE38</f>
        <v>0</v>
      </c>
      <c r="BF38" s="148">
        <f>'02.2024ΕΛ'!BF38</f>
        <v>0</v>
      </c>
      <c r="BG38" s="233">
        <f>'02.2024ΕΛ'!BG38</f>
        <v>0</v>
      </c>
      <c r="BH38" s="10">
        <f>'02.2024ΕΛ'!BH38</f>
        <v>0</v>
      </c>
      <c r="BI38" s="30">
        <f>'02.2024ΕΛ'!BI38</f>
        <v>0</v>
      </c>
      <c r="BJ38" s="83">
        <f>'02.2024ΕΛ'!BJ38</f>
        <v>0</v>
      </c>
      <c r="BK38" s="160">
        <f>'02.2024ΕΛ'!BK38</f>
        <v>0</v>
      </c>
      <c r="BL38" s="148">
        <f>'02.2024ΕΛ'!BL38</f>
        <v>0</v>
      </c>
      <c r="BM38" s="233">
        <f>'02.2024ΕΛ'!BM38</f>
        <v>0</v>
      </c>
      <c r="BN38" s="10">
        <f>'02.2024ΕΛ'!BN38</f>
        <v>0</v>
      </c>
      <c r="BO38" s="225">
        <f>'02.2024ΕΛ'!BO38</f>
        <v>0</v>
      </c>
      <c r="BP38" s="83">
        <f>'02.2024ΕΛ'!BP38</f>
        <v>0</v>
      </c>
    </row>
    <row r="39" spans="1:68" s="8" customFormat="1" ht="36" customHeight="1" x14ac:dyDescent="0.3">
      <c r="A39" s="153">
        <v>6</v>
      </c>
      <c r="B39" s="168" t="s">
        <v>91</v>
      </c>
      <c r="C39" s="73">
        <f>'02.2024ΕΛ'!C39</f>
        <v>15322</v>
      </c>
      <c r="D39" s="74">
        <f>'02.2024ΕΛ'!D39</f>
        <v>0</v>
      </c>
      <c r="E39" s="231">
        <f>'02.2024ΕΛ'!E39</f>
        <v>22008626</v>
      </c>
      <c r="F39" s="121">
        <f>'02.2024ΕΛ'!F39</f>
        <v>1436.4068659443938</v>
      </c>
      <c r="G39" s="82">
        <f>'02.2024ΕΛ'!G39</f>
        <v>265795.82</v>
      </c>
      <c r="H39" s="37">
        <f>'02.2024ΕΛ'!H39</f>
        <v>17.347331940999869</v>
      </c>
      <c r="I39" s="73">
        <f>'02.2024ΕΛ'!I39</f>
        <v>9549</v>
      </c>
      <c r="J39" s="74">
        <f>'02.2024ΕΛ'!J39</f>
        <v>1</v>
      </c>
      <c r="K39" s="231">
        <f>'02.2024ΕΛ'!K39</f>
        <v>14581005</v>
      </c>
      <c r="L39" s="74">
        <f>'02.2024ΕΛ'!L39</f>
        <v>1526.8068062827226</v>
      </c>
      <c r="M39" s="82">
        <f>'02.2024ΕΛ'!M39</f>
        <v>239395.81</v>
      </c>
      <c r="N39" s="37">
        <f>'02.2024ΕΛ'!N39</f>
        <v>25.067624083769633</v>
      </c>
      <c r="O39" s="73">
        <f>'02.2024ΕΛ'!O39</f>
        <v>140075</v>
      </c>
      <c r="P39" s="74">
        <f>'02.2024ΕΛ'!P39</f>
        <v>0</v>
      </c>
      <c r="Q39" s="231">
        <f>'02.2024ΕΛ'!Q39</f>
        <v>419203481</v>
      </c>
      <c r="R39" s="74">
        <f>'02.2024ΕΛ'!R39</f>
        <v>2992.7073424950918</v>
      </c>
      <c r="S39" s="82">
        <f>'02.2024ΕΛ'!S39</f>
        <v>6642291.6299999999</v>
      </c>
      <c r="T39" s="37">
        <f>'02.2024ΕΛ'!T39</f>
        <v>47.419536890951278</v>
      </c>
      <c r="U39" s="73">
        <f>'02.2024ΕΛ'!U39</f>
        <v>249</v>
      </c>
      <c r="V39" s="74">
        <f>'02.2024ΕΛ'!V39</f>
        <v>0</v>
      </c>
      <c r="W39" s="231">
        <f>'02.2024ΕΛ'!W39</f>
        <v>5268807</v>
      </c>
      <c r="X39" s="74">
        <f>'02.2024ΕΛ'!X39</f>
        <v>21159.867469879518</v>
      </c>
      <c r="Y39" s="81">
        <f>'02.2024ΕΛ'!Y39</f>
        <v>39752.270000000004</v>
      </c>
      <c r="Z39" s="37">
        <f>'02.2024ΕΛ'!Z39</f>
        <v>159.64767068273093</v>
      </c>
      <c r="AA39" s="73">
        <f>'02.2024ΕΛ'!AA39</f>
        <v>443</v>
      </c>
      <c r="AB39" s="74">
        <f>'02.2024ΕΛ'!AB39</f>
        <v>0</v>
      </c>
      <c r="AC39" s="231">
        <f>'02.2024ΕΛ'!AC39</f>
        <v>11163030</v>
      </c>
      <c r="AD39" s="74">
        <f>'02.2024ΕΛ'!AD39</f>
        <v>25198.713318284423</v>
      </c>
      <c r="AE39" s="81">
        <f>'02.2024ΕΛ'!AE39</f>
        <v>32688.5</v>
      </c>
      <c r="AF39" s="37">
        <f>'02.2024ΕΛ'!AF39</f>
        <v>73.788939051918732</v>
      </c>
      <c r="AG39" s="73">
        <f>'02.2024ΕΛ'!AG39</f>
        <v>173</v>
      </c>
      <c r="AH39" s="74">
        <f>'02.2024ΕΛ'!AH39</f>
        <v>0</v>
      </c>
      <c r="AI39" s="231">
        <f>'02.2024ΕΛ'!AI39</f>
        <v>2181963</v>
      </c>
      <c r="AJ39" s="74">
        <f>'02.2024ΕΛ'!AJ39</f>
        <v>12612.502890173411</v>
      </c>
      <c r="AK39" s="82">
        <f>'02.2024ΕΛ'!AK39</f>
        <v>10744.9</v>
      </c>
      <c r="AL39" s="37">
        <f>'02.2024ΕΛ'!AL39</f>
        <v>62.109248554913293</v>
      </c>
      <c r="AM39" s="73">
        <f>'02.2024ΕΛ'!AM39</f>
        <v>0</v>
      </c>
      <c r="AN39" s="74">
        <f>'02.2024ΕΛ'!AN39</f>
        <v>0</v>
      </c>
      <c r="AO39" s="231">
        <f>'02.2024ΕΛ'!AO39</f>
        <v>0</v>
      </c>
      <c r="AP39" s="74">
        <f>'02.2024ΕΛ'!AP39</f>
        <v>0</v>
      </c>
      <c r="AQ39" s="82">
        <f>'02.2024ΕΛ'!AQ39</f>
        <v>0</v>
      </c>
      <c r="AR39" s="37">
        <f>'02.2024ΕΛ'!AR39</f>
        <v>0</v>
      </c>
      <c r="AS39" s="73">
        <f>'02.2024ΕΛ'!AS39</f>
        <v>0</v>
      </c>
      <c r="AT39" s="74">
        <f>'02.2024ΕΛ'!AT39</f>
        <v>0</v>
      </c>
      <c r="AU39" s="231">
        <f>'02.2024ΕΛ'!AU39</f>
        <v>0</v>
      </c>
      <c r="AV39" s="74">
        <f>'02.2024ΕΛ'!AV39</f>
        <v>0</v>
      </c>
      <c r="AW39" s="82">
        <f>'02.2024ΕΛ'!AW39</f>
        <v>0</v>
      </c>
      <c r="AX39" s="37">
        <f>'02.2024ΕΛ'!AX39</f>
        <v>0</v>
      </c>
      <c r="AY39" s="73">
        <f>'02.2024ΕΛ'!AY39</f>
        <v>0</v>
      </c>
      <c r="AZ39" s="74">
        <f>'02.2024ΕΛ'!AZ39</f>
        <v>0</v>
      </c>
      <c r="BA39" s="231">
        <f>'02.2024ΕΛ'!BA39</f>
        <v>0</v>
      </c>
      <c r="BB39" s="74">
        <f>'02.2024ΕΛ'!BB39</f>
        <v>0</v>
      </c>
      <c r="BC39" s="82">
        <f>'02.2024ΕΛ'!BC39</f>
        <v>0</v>
      </c>
      <c r="BD39" s="37">
        <f>'02.2024ΕΛ'!BD39</f>
        <v>0</v>
      </c>
      <c r="BE39" s="73">
        <f>'02.2024ΕΛ'!BE39</f>
        <v>0</v>
      </c>
      <c r="BF39" s="74">
        <f>'02.2024ΕΛ'!BF39</f>
        <v>0</v>
      </c>
      <c r="BG39" s="231">
        <f>'02.2024ΕΛ'!BG39</f>
        <v>0</v>
      </c>
      <c r="BH39" s="74">
        <f>'02.2024ΕΛ'!BH39</f>
        <v>0</v>
      </c>
      <c r="BI39" s="82">
        <f>'02.2024ΕΛ'!BI39</f>
        <v>0</v>
      </c>
      <c r="BJ39" s="37">
        <f>'02.2024ΕΛ'!BJ39</f>
        <v>0</v>
      </c>
      <c r="BK39" s="73">
        <f>'02.2024ΕΛ'!BK39</f>
        <v>165811</v>
      </c>
      <c r="BL39" s="74">
        <f>'02.2024ΕΛ'!BL39</f>
        <v>1</v>
      </c>
      <c r="BM39" s="231">
        <f>'02.2024ΕΛ'!BM39</f>
        <v>473180073</v>
      </c>
      <c r="BN39" s="74">
        <f>'02.2024ΕΛ'!BN39</f>
        <v>2853.7142848527246</v>
      </c>
      <c r="BO39" s="82">
        <f>'02.2024ΕΛ'!BO39</f>
        <v>7230668.9299999988</v>
      </c>
      <c r="BP39" s="37">
        <f>'02.2024ΕΛ'!BP39</f>
        <v>43.607633524714728</v>
      </c>
    </row>
    <row r="40" spans="1:68" s="8" customFormat="1" ht="19.5" customHeight="1" outlineLevel="1" x14ac:dyDescent="0.3">
      <c r="A40" s="154"/>
      <c r="B40" s="167" t="str" cm="1">
        <f t="array" ref="B40:B44">$B$10:$B$14</f>
        <v>RESIDENTIAL</v>
      </c>
      <c r="C40" s="9">
        <f>'02.2024ΕΛ'!C40</f>
        <v>15057</v>
      </c>
      <c r="D40" s="10">
        <f>'02.2024ΕΛ'!D40</f>
        <v>0</v>
      </c>
      <c r="E40" s="232">
        <f>'02.2024ΕΛ'!E40</f>
        <v>16391039</v>
      </c>
      <c r="F40" s="39">
        <f>'02.2024ΕΛ'!F40</f>
        <v>1088.5992561599255</v>
      </c>
      <c r="G40" s="30">
        <f>'02.2024ΕΛ'!G40</f>
        <v>232913.05999999997</v>
      </c>
      <c r="H40" s="83">
        <f>'02.2024ΕΛ'!H40</f>
        <v>15.468756060304175</v>
      </c>
      <c r="I40" s="9">
        <f>'02.2024ΕΛ'!I40</f>
        <v>9235</v>
      </c>
      <c r="J40" s="10">
        <f>'02.2024ΕΛ'!J40</f>
        <v>0</v>
      </c>
      <c r="K40" s="232">
        <f>'02.2024ΕΛ'!K40</f>
        <v>12340251</v>
      </c>
      <c r="L40" s="10">
        <f>'02.2024ΕΛ'!L40</f>
        <v>1336.2480779642665</v>
      </c>
      <c r="M40" s="30">
        <f>'02.2024ΕΛ'!M40</f>
        <v>209758.37</v>
      </c>
      <c r="N40" s="83">
        <f>'02.2024ΕΛ'!N40</f>
        <v>22.713413102328101</v>
      </c>
      <c r="O40" s="9">
        <f>'02.2024ΕΛ'!O40</f>
        <v>134349</v>
      </c>
      <c r="P40" s="10" t="str">
        <f>'02.2024ΕΛ'!P40</f>
        <v> </v>
      </c>
      <c r="Q40" s="232">
        <f>'02.2024ΕΛ'!Q40</f>
        <v>282162804</v>
      </c>
      <c r="R40" s="216">
        <f>'02.2024ΕΛ'!R40</f>
        <v>2100</v>
      </c>
      <c r="S40" s="217">
        <f>'02.2024ΕΛ'!S40</f>
        <v>4915328.6399999997</v>
      </c>
      <c r="T40" s="211">
        <f>'02.2024ΕΛ'!T40</f>
        <v>36.590000000000003</v>
      </c>
      <c r="U40" s="9">
        <f>'02.2024ΕΛ'!U40</f>
        <v>229</v>
      </c>
      <c r="V40" s="10">
        <f>'02.2024ΕΛ'!V40</f>
        <v>0</v>
      </c>
      <c r="W40" s="232">
        <f>'02.2024ΕΛ'!W40</f>
        <v>235683</v>
      </c>
      <c r="X40" s="10">
        <f>'02.2024ΕΛ'!X40</f>
        <v>1029.1834061135371</v>
      </c>
      <c r="Y40" s="30">
        <f>'02.2024ΕΛ'!Y40</f>
        <v>5506.79</v>
      </c>
      <c r="Z40" s="83">
        <f>'02.2024ΕΛ'!Z40</f>
        <v>24.047117903930133</v>
      </c>
      <c r="AA40" s="9">
        <f>'02.2024ΕΛ'!AA40</f>
        <v>432</v>
      </c>
      <c r="AB40" s="10">
        <f>'02.2024ΕΛ'!AB40</f>
        <v>0</v>
      </c>
      <c r="AC40" s="232">
        <f>'02.2024ΕΛ'!AC40</f>
        <v>497684</v>
      </c>
      <c r="AD40" s="10">
        <f>'02.2024ΕΛ'!AD40</f>
        <v>1152.0462962962963</v>
      </c>
      <c r="AE40" s="30">
        <f>'02.2024ΕΛ'!AE40</f>
        <v>12031.3</v>
      </c>
      <c r="AF40" s="83">
        <f>'02.2024ΕΛ'!AF40</f>
        <v>27.85023148148148</v>
      </c>
      <c r="AG40" s="9">
        <f>'02.2024ΕΛ'!AG40</f>
        <v>170</v>
      </c>
      <c r="AH40" s="10">
        <f>'02.2024ΕΛ'!AH40</f>
        <v>0</v>
      </c>
      <c r="AI40" s="232">
        <f>'02.2024ΕΛ'!AI40</f>
        <v>191865</v>
      </c>
      <c r="AJ40" s="10">
        <f>'02.2024ΕΛ'!AJ40</f>
        <v>1128.6176470588234</v>
      </c>
      <c r="AK40" s="30">
        <f>'02.2024ΕΛ'!AK40</f>
        <v>5112.67</v>
      </c>
      <c r="AL40" s="83">
        <f>'02.2024ΕΛ'!AL40</f>
        <v>30.074529411764708</v>
      </c>
      <c r="AM40" s="9">
        <f>'02.2024ΕΛ'!AM40</f>
        <v>0</v>
      </c>
      <c r="AN40" s="10">
        <f>'02.2024ΕΛ'!AN40</f>
        <v>0</v>
      </c>
      <c r="AO40" s="232">
        <f>'02.2024ΕΛ'!AO40</f>
        <v>0</v>
      </c>
      <c r="AP40" s="10">
        <f>'02.2024ΕΛ'!AP40</f>
        <v>0</v>
      </c>
      <c r="AQ40" s="30">
        <f>'02.2024ΕΛ'!AQ40</f>
        <v>0</v>
      </c>
      <c r="AR40" s="83">
        <f>'02.2024ΕΛ'!AR40</f>
        <v>0</v>
      </c>
      <c r="AS40" s="9">
        <f>'02.2024ΕΛ'!AS40</f>
        <v>0</v>
      </c>
      <c r="AT40" s="10">
        <f>'02.2024ΕΛ'!AT40</f>
        <v>0</v>
      </c>
      <c r="AU40" s="232">
        <f>'02.2024ΕΛ'!AU40</f>
        <v>0</v>
      </c>
      <c r="AV40" s="10">
        <f>'02.2024ΕΛ'!AV40</f>
        <v>0</v>
      </c>
      <c r="AW40" s="30">
        <f>'02.2024ΕΛ'!AW40</f>
        <v>0</v>
      </c>
      <c r="AX40" s="83">
        <f>'02.2024ΕΛ'!AX40</f>
        <v>0</v>
      </c>
      <c r="AY40" s="9">
        <f>'02.2024ΕΛ'!AY40</f>
        <v>0</v>
      </c>
      <c r="AZ40" s="10">
        <f>'02.2024ΕΛ'!AZ40</f>
        <v>0</v>
      </c>
      <c r="BA40" s="232">
        <f>'02.2024ΕΛ'!BA40</f>
        <v>0</v>
      </c>
      <c r="BB40" s="10">
        <f>'02.2024ΕΛ'!BB40</f>
        <v>0</v>
      </c>
      <c r="BC40" s="30">
        <f>'02.2024ΕΛ'!BC40</f>
        <v>0</v>
      </c>
      <c r="BD40" s="83">
        <f>'02.2024ΕΛ'!BD40</f>
        <v>0</v>
      </c>
      <c r="BE40" s="9">
        <f>'02.2024ΕΛ'!BE40</f>
        <v>0</v>
      </c>
      <c r="BF40" s="10">
        <f>'02.2024ΕΛ'!BF40</f>
        <v>0</v>
      </c>
      <c r="BG40" s="232">
        <f>'02.2024ΕΛ'!BG40</f>
        <v>0</v>
      </c>
      <c r="BH40" s="10">
        <f>'02.2024ΕΛ'!BH40</f>
        <v>0</v>
      </c>
      <c r="BI40" s="30">
        <f>'02.2024ΕΛ'!BI40</f>
        <v>0</v>
      </c>
      <c r="BJ40" s="83">
        <f>'02.2024ΕΛ'!BJ40</f>
        <v>0</v>
      </c>
      <c r="BK40" s="9">
        <f>'02.2024ΕΛ'!BK40</f>
        <v>159472</v>
      </c>
      <c r="BL40" s="10">
        <f>'02.2024ΕΛ'!BL40</f>
        <v>0</v>
      </c>
      <c r="BM40" s="232">
        <f>'02.2024ΕΛ'!BM40</f>
        <v>311819326</v>
      </c>
      <c r="BN40" s="10">
        <f>'02.2024ΕΛ'!BN40</f>
        <v>1955.3233545700812</v>
      </c>
      <c r="BO40" s="225">
        <f>'02.2024ΕΛ'!BO40</f>
        <v>5380650.8299999991</v>
      </c>
      <c r="BP40" s="83">
        <f>'02.2024ΕΛ'!BP40</f>
        <v>33.740411043945016</v>
      </c>
    </row>
    <row r="41" spans="1:68" s="8" customFormat="1" ht="19.5" customHeight="1" outlineLevel="1" x14ac:dyDescent="0.3">
      <c r="A41" s="154"/>
      <c r="B41" s="167" t="str">
        <v>COMMERCIAL</v>
      </c>
      <c r="C41" s="9">
        <f>'02.2024ΕΛ'!C41</f>
        <v>261</v>
      </c>
      <c r="D41" s="10">
        <f>'02.2024ΕΛ'!D41</f>
        <v>0</v>
      </c>
      <c r="E41" s="232">
        <f>'02.2024ΕΛ'!E41</f>
        <v>2204615</v>
      </c>
      <c r="F41" s="39">
        <f>'02.2024ΕΛ'!F41</f>
        <v>8446.8007662835244</v>
      </c>
      <c r="G41" s="30">
        <f>'02.2024ΕΛ'!G41</f>
        <v>29185.42</v>
      </c>
      <c r="H41" s="83">
        <f>'02.2024ΕΛ'!H41</f>
        <v>111.8215325670498</v>
      </c>
      <c r="I41" s="9">
        <f>'02.2024ΕΛ'!I41</f>
        <v>314</v>
      </c>
      <c r="J41" s="10">
        <f>'02.2024ΕΛ'!J41</f>
        <v>0</v>
      </c>
      <c r="K41" s="232">
        <f>'02.2024ΕΛ'!K41</f>
        <v>1768347</v>
      </c>
      <c r="L41" s="10">
        <f>'02.2024ΕΛ'!L41</f>
        <v>5631.6783439490446</v>
      </c>
      <c r="M41" s="30">
        <f>'02.2024ΕΛ'!M41</f>
        <v>29109.13</v>
      </c>
      <c r="N41" s="83">
        <f>'02.2024ΕΛ'!N41</f>
        <v>92.704235668789806</v>
      </c>
      <c r="O41" s="9">
        <f>'02.2024ΕΛ'!O41</f>
        <v>5623</v>
      </c>
      <c r="P41" s="10" t="str">
        <f>'02.2024ΕΛ'!P41</f>
        <v> </v>
      </c>
      <c r="Q41" s="232">
        <f>'02.2024ΕΛ'!Q41</f>
        <v>102836295</v>
      </c>
      <c r="R41" s="213">
        <f>'02.2024ΕΛ'!R41</f>
        <v>18289</v>
      </c>
      <c r="S41" s="215">
        <f>'02.2024ΕΛ'!S41</f>
        <v>1663144.42</v>
      </c>
      <c r="T41" s="214">
        <f>'02.2024ΕΛ'!T41</f>
        <v>295.77999999999997</v>
      </c>
      <c r="U41" s="9">
        <f>'02.2024ΕΛ'!U41</f>
        <v>9</v>
      </c>
      <c r="V41" s="10">
        <f>'02.2024ΕΛ'!V41</f>
        <v>0</v>
      </c>
      <c r="W41" s="232">
        <f>'02.2024ΕΛ'!W41</f>
        <v>1394120</v>
      </c>
      <c r="X41" s="10">
        <f>'02.2024ΕΛ'!X41</f>
        <v>154902.22222222222</v>
      </c>
      <c r="Y41" s="30">
        <f>'02.2024ΕΛ'!Y41</f>
        <v>21778.39</v>
      </c>
      <c r="Z41" s="83">
        <f>'02.2024ΕΛ'!Z41</f>
        <v>2419.8211111111109</v>
      </c>
      <c r="AA41" s="9">
        <f>'02.2024ΕΛ'!AA41</f>
        <v>6</v>
      </c>
      <c r="AB41" s="10">
        <f>'02.2024ΕΛ'!AB41</f>
        <v>0</v>
      </c>
      <c r="AC41" s="232">
        <f>'02.2024ΕΛ'!AC41</f>
        <v>156395</v>
      </c>
      <c r="AD41" s="10">
        <f>'02.2024ΕΛ'!AD41</f>
        <v>26065.833333333332</v>
      </c>
      <c r="AE41" s="30">
        <f>'02.2024ΕΛ'!AE41</f>
        <v>2444.5700000000002</v>
      </c>
      <c r="AF41" s="83">
        <f>'02.2024ΕΛ'!AF41</f>
        <v>407.42833333333334</v>
      </c>
      <c r="AG41" s="9">
        <f>'02.2024ΕΛ'!AG41</f>
        <v>1</v>
      </c>
      <c r="AH41" s="10">
        <f>'02.2024ΕΛ'!AH41</f>
        <v>0</v>
      </c>
      <c r="AI41" s="232">
        <f>'02.2024ΕΛ'!AI41</f>
        <v>18410</v>
      </c>
      <c r="AJ41" s="10">
        <f>'02.2024ΕΛ'!AJ41</f>
        <v>18410</v>
      </c>
      <c r="AK41" s="30">
        <f>'02.2024ΕΛ'!AK41</f>
        <v>263.04000000000002</v>
      </c>
      <c r="AL41" s="83">
        <f>'02.2024ΕΛ'!AL41</f>
        <v>263.04000000000002</v>
      </c>
      <c r="AM41" s="9">
        <f>'02.2024ΕΛ'!AM41</f>
        <v>0</v>
      </c>
      <c r="AN41" s="10">
        <f>'02.2024ΕΛ'!AN41</f>
        <v>0</v>
      </c>
      <c r="AO41" s="232">
        <f>'02.2024ΕΛ'!AO41</f>
        <v>0</v>
      </c>
      <c r="AP41" s="10">
        <f>'02.2024ΕΛ'!AP41</f>
        <v>0</v>
      </c>
      <c r="AQ41" s="30">
        <f>'02.2024ΕΛ'!AQ41</f>
        <v>0</v>
      </c>
      <c r="AR41" s="83">
        <f>'02.2024ΕΛ'!AR41</f>
        <v>0</v>
      </c>
      <c r="AS41" s="9">
        <f>'02.2024ΕΛ'!AS41</f>
        <v>0</v>
      </c>
      <c r="AT41" s="10">
        <f>'02.2024ΕΛ'!AT41</f>
        <v>0</v>
      </c>
      <c r="AU41" s="232">
        <f>'02.2024ΕΛ'!AU41</f>
        <v>0</v>
      </c>
      <c r="AV41" s="10">
        <f>'02.2024ΕΛ'!AV41</f>
        <v>0</v>
      </c>
      <c r="AW41" s="30">
        <f>'02.2024ΕΛ'!AW41</f>
        <v>0</v>
      </c>
      <c r="AX41" s="83">
        <f>'02.2024ΕΛ'!AX41</f>
        <v>0</v>
      </c>
      <c r="AY41" s="9">
        <f>'02.2024ΕΛ'!AY41</f>
        <v>0</v>
      </c>
      <c r="AZ41" s="10">
        <f>'02.2024ΕΛ'!AZ41</f>
        <v>0</v>
      </c>
      <c r="BA41" s="232">
        <f>'02.2024ΕΛ'!BA41</f>
        <v>0</v>
      </c>
      <c r="BB41" s="10">
        <f>'02.2024ΕΛ'!BB41</f>
        <v>0</v>
      </c>
      <c r="BC41" s="30">
        <f>'02.2024ΕΛ'!BC41</f>
        <v>0</v>
      </c>
      <c r="BD41" s="83">
        <f>'02.2024ΕΛ'!BD41</f>
        <v>0</v>
      </c>
      <c r="BE41" s="9">
        <f>'02.2024ΕΛ'!BE41</f>
        <v>0</v>
      </c>
      <c r="BF41" s="10">
        <f>'02.2024ΕΛ'!BF41</f>
        <v>0</v>
      </c>
      <c r="BG41" s="232">
        <f>'02.2024ΕΛ'!BG41</f>
        <v>0</v>
      </c>
      <c r="BH41" s="10">
        <f>'02.2024ΕΛ'!BH41</f>
        <v>0</v>
      </c>
      <c r="BI41" s="30">
        <f>'02.2024ΕΛ'!BI41</f>
        <v>0</v>
      </c>
      <c r="BJ41" s="83">
        <f>'02.2024ΕΛ'!BJ41</f>
        <v>0</v>
      </c>
      <c r="BK41" s="9">
        <f>'02.2024ΕΛ'!BK41</f>
        <v>6214</v>
      </c>
      <c r="BL41" s="10">
        <f>'02.2024ΕΛ'!BL41</f>
        <v>0</v>
      </c>
      <c r="BM41" s="232">
        <f>'02.2024ΕΛ'!BM41</f>
        <v>108378182</v>
      </c>
      <c r="BN41" s="10">
        <f>'02.2024ΕΛ'!BN41</f>
        <v>17440.96910202768</v>
      </c>
      <c r="BO41" s="225">
        <f>'02.2024ΕΛ'!BO41</f>
        <v>1745924.97</v>
      </c>
      <c r="BP41" s="83">
        <f>'02.2024ΕΛ'!BP41</f>
        <v>280.96636144190535</v>
      </c>
    </row>
    <row r="42" spans="1:68" s="8" customFormat="1" ht="19.5" customHeight="1" outlineLevel="1" x14ac:dyDescent="0.3">
      <c r="A42" s="154"/>
      <c r="B42" s="167" t="str">
        <v>CNG</v>
      </c>
      <c r="C42" s="9">
        <f>'02.2024ΕΛ'!C42</f>
        <v>0</v>
      </c>
      <c r="D42" s="10">
        <f>'02.2024ΕΛ'!D42</f>
        <v>0</v>
      </c>
      <c r="E42" s="232">
        <f>'02.2024ΕΛ'!E42</f>
        <v>461</v>
      </c>
      <c r="F42" s="39">
        <f>'02.2024ΕΛ'!F42</f>
        <v>0</v>
      </c>
      <c r="G42" s="30">
        <f>'02.2024ΕΛ'!G42</f>
        <v>0.48</v>
      </c>
      <c r="H42" s="83">
        <f>'02.2024ΕΛ'!H42</f>
        <v>0</v>
      </c>
      <c r="I42" s="9">
        <f>'02.2024ΕΛ'!I42</f>
        <v>0</v>
      </c>
      <c r="J42" s="10">
        <f>'02.2024ΕΛ'!J42</f>
        <v>0</v>
      </c>
      <c r="K42" s="232">
        <f>'02.2024ΕΛ'!K42</f>
        <v>0</v>
      </c>
      <c r="L42" s="10">
        <f>'02.2024ΕΛ'!L42</f>
        <v>0</v>
      </c>
      <c r="M42" s="30">
        <f>'02.2024ΕΛ'!M42</f>
        <v>0</v>
      </c>
      <c r="N42" s="83">
        <f>'02.2024ΕΛ'!N42</f>
        <v>0</v>
      </c>
      <c r="O42" s="9" t="str">
        <f>'02.2024ΕΛ'!O42</f>
        <v> </v>
      </c>
      <c r="P42" s="10" t="str">
        <f>'02.2024ΕΛ'!P42</f>
        <v> </v>
      </c>
      <c r="Q42" s="232" t="str">
        <f>'02.2024ΕΛ'!Q42</f>
        <v> </v>
      </c>
      <c r="R42" s="212" t="str">
        <f>'02.2024ΕΛ'!R42</f>
        <v> </v>
      </c>
      <c r="S42" s="214" t="str">
        <f>'02.2024ΕΛ'!S42</f>
        <v> </v>
      </c>
      <c r="T42" s="214" t="str">
        <f>'02.2024ΕΛ'!T42</f>
        <v> </v>
      </c>
      <c r="U42" s="9">
        <f>'02.2024ΕΛ'!U42</f>
        <v>0</v>
      </c>
      <c r="V42" s="10">
        <f>'02.2024ΕΛ'!V42</f>
        <v>0</v>
      </c>
      <c r="W42" s="232">
        <f>'02.2024ΕΛ'!W42</f>
        <v>0</v>
      </c>
      <c r="X42" s="10">
        <f>'02.2024ΕΛ'!X42</f>
        <v>0</v>
      </c>
      <c r="Y42" s="30">
        <f>'02.2024ΕΛ'!Y42</f>
        <v>0</v>
      </c>
      <c r="Z42" s="83">
        <f>'02.2024ΕΛ'!Z42</f>
        <v>0</v>
      </c>
      <c r="AA42" s="9">
        <f>'02.2024ΕΛ'!AA42</f>
        <v>0</v>
      </c>
      <c r="AB42" s="10">
        <f>'02.2024ΕΛ'!AB42</f>
        <v>0</v>
      </c>
      <c r="AC42" s="232">
        <f>'02.2024ΕΛ'!AC42</f>
        <v>0</v>
      </c>
      <c r="AD42" s="10">
        <f>'02.2024ΕΛ'!AD42</f>
        <v>0</v>
      </c>
      <c r="AE42" s="30">
        <f>'02.2024ΕΛ'!AE42</f>
        <v>0</v>
      </c>
      <c r="AF42" s="83">
        <f>'02.2024ΕΛ'!AF42</f>
        <v>0</v>
      </c>
      <c r="AG42" s="9">
        <f>'02.2024ΕΛ'!AG42</f>
        <v>0</v>
      </c>
      <c r="AH42" s="10">
        <f>'02.2024ΕΛ'!AH42</f>
        <v>0</v>
      </c>
      <c r="AI42" s="232">
        <f>'02.2024ΕΛ'!AI42</f>
        <v>0</v>
      </c>
      <c r="AJ42" s="10">
        <f>'02.2024ΕΛ'!AJ42</f>
        <v>0</v>
      </c>
      <c r="AK42" s="30">
        <f>'02.2024ΕΛ'!AK42</f>
        <v>0</v>
      </c>
      <c r="AL42" s="83">
        <f>'02.2024ΕΛ'!AL42</f>
        <v>0</v>
      </c>
      <c r="AM42" s="9">
        <f>'02.2024ΕΛ'!AM42</f>
        <v>0</v>
      </c>
      <c r="AN42" s="10">
        <f>'02.2024ΕΛ'!AN42</f>
        <v>0</v>
      </c>
      <c r="AO42" s="232">
        <f>'02.2024ΕΛ'!AO42</f>
        <v>0</v>
      </c>
      <c r="AP42" s="10">
        <f>'02.2024ΕΛ'!AP42</f>
        <v>0</v>
      </c>
      <c r="AQ42" s="30">
        <f>'02.2024ΕΛ'!AQ42</f>
        <v>0</v>
      </c>
      <c r="AR42" s="83">
        <f>'02.2024ΕΛ'!AR42</f>
        <v>0</v>
      </c>
      <c r="AS42" s="9">
        <f>'02.2024ΕΛ'!AS42</f>
        <v>0</v>
      </c>
      <c r="AT42" s="10">
        <f>'02.2024ΕΛ'!AT42</f>
        <v>0</v>
      </c>
      <c r="AU42" s="232">
        <f>'02.2024ΕΛ'!AU42</f>
        <v>0</v>
      </c>
      <c r="AV42" s="10">
        <f>'02.2024ΕΛ'!AV42</f>
        <v>0</v>
      </c>
      <c r="AW42" s="30">
        <f>'02.2024ΕΛ'!AW42</f>
        <v>0</v>
      </c>
      <c r="AX42" s="83">
        <f>'02.2024ΕΛ'!AX42</f>
        <v>0</v>
      </c>
      <c r="AY42" s="9">
        <f>'02.2024ΕΛ'!AY42</f>
        <v>0</v>
      </c>
      <c r="AZ42" s="10">
        <f>'02.2024ΕΛ'!AZ42</f>
        <v>0</v>
      </c>
      <c r="BA42" s="232">
        <f>'02.2024ΕΛ'!BA42</f>
        <v>0</v>
      </c>
      <c r="BB42" s="10">
        <f>'02.2024ΕΛ'!BB42</f>
        <v>0</v>
      </c>
      <c r="BC42" s="30">
        <f>'02.2024ΕΛ'!BC42</f>
        <v>0</v>
      </c>
      <c r="BD42" s="83">
        <f>'02.2024ΕΛ'!BD42</f>
        <v>0</v>
      </c>
      <c r="BE42" s="9">
        <f>'02.2024ΕΛ'!BE42</f>
        <v>0</v>
      </c>
      <c r="BF42" s="10">
        <f>'02.2024ΕΛ'!BF42</f>
        <v>0</v>
      </c>
      <c r="BG42" s="232">
        <f>'02.2024ΕΛ'!BG42</f>
        <v>0</v>
      </c>
      <c r="BH42" s="10">
        <f>'02.2024ΕΛ'!BH42</f>
        <v>0</v>
      </c>
      <c r="BI42" s="30">
        <f>'02.2024ΕΛ'!BI42</f>
        <v>0</v>
      </c>
      <c r="BJ42" s="83">
        <f>'02.2024ΕΛ'!BJ42</f>
        <v>0</v>
      </c>
      <c r="BK42" s="9">
        <f>'02.2024ΕΛ'!BK42</f>
        <v>0</v>
      </c>
      <c r="BL42" s="10">
        <f>'02.2024ΕΛ'!BL42</f>
        <v>0</v>
      </c>
      <c r="BM42" s="232">
        <f>'02.2024ΕΛ'!BM42</f>
        <v>461</v>
      </c>
      <c r="BN42" s="10">
        <f>'02.2024ΕΛ'!BN42</f>
        <v>0</v>
      </c>
      <c r="BO42" s="225">
        <f>'02.2024ΕΛ'!BO42</f>
        <v>0.48</v>
      </c>
      <c r="BP42" s="83">
        <f>'02.2024ΕΛ'!BP42</f>
        <v>0</v>
      </c>
    </row>
    <row r="43" spans="1:68" s="15" customFormat="1" ht="19.5" customHeight="1" outlineLevel="1" x14ac:dyDescent="0.3">
      <c r="A43" s="154"/>
      <c r="B43" s="167" t="str">
        <v>INDUSTRIAL</v>
      </c>
      <c r="C43" s="9">
        <f>'02.2024ΕΛ'!C43</f>
        <v>4</v>
      </c>
      <c r="D43" s="10">
        <f>'02.2024ΕΛ'!D43</f>
        <v>0</v>
      </c>
      <c r="E43" s="232">
        <f>'02.2024ΕΛ'!E43</f>
        <v>3412511</v>
      </c>
      <c r="F43" s="39">
        <f>'02.2024ΕΛ'!F43</f>
        <v>853127.75</v>
      </c>
      <c r="G43" s="30">
        <f>'02.2024ΕΛ'!G43</f>
        <v>3696.8599999999997</v>
      </c>
      <c r="H43" s="83">
        <f>'02.2024ΕΛ'!H43</f>
        <v>924.21499999999992</v>
      </c>
      <c r="I43" s="9">
        <f>'02.2024ΕΛ'!I43</f>
        <v>0</v>
      </c>
      <c r="J43" s="10">
        <f>'02.2024ΕΛ'!J43</f>
        <v>1</v>
      </c>
      <c r="K43" s="232">
        <f>'02.2024ΕΛ'!K43</f>
        <v>472407</v>
      </c>
      <c r="L43" s="10">
        <f>'02.2024ΕΛ'!L43</f>
        <v>472407</v>
      </c>
      <c r="M43" s="30">
        <f>'02.2024ΕΛ'!M43</f>
        <v>528.31000000000006</v>
      </c>
      <c r="N43" s="83">
        <f>'02.2024ΕΛ'!N43</f>
        <v>528.31000000000006</v>
      </c>
      <c r="O43" s="9">
        <f>'02.2024ΕΛ'!O43</f>
        <v>54</v>
      </c>
      <c r="P43" s="10" t="str">
        <f>'02.2024ΕΛ'!P43</f>
        <v> </v>
      </c>
      <c r="Q43" s="232">
        <f>'02.2024ΕΛ'!Q43</f>
        <v>32977543</v>
      </c>
      <c r="R43" s="213">
        <f>'02.2024ΕΛ'!R43</f>
        <v>610695</v>
      </c>
      <c r="S43" s="215">
        <f>'02.2024ΕΛ'!S43</f>
        <v>57692.69</v>
      </c>
      <c r="T43" s="215">
        <f>'02.2024ΕΛ'!T43</f>
        <v>1068.3800000000001</v>
      </c>
      <c r="U43" s="9">
        <f>'02.2024ΕΛ'!U43</f>
        <v>11</v>
      </c>
      <c r="V43" s="10">
        <f>'02.2024ΕΛ'!V43</f>
        <v>0</v>
      </c>
      <c r="W43" s="232">
        <f>'02.2024ΕΛ'!W43</f>
        <v>3639004</v>
      </c>
      <c r="X43" s="10">
        <f>'02.2024ΕΛ'!X43</f>
        <v>330818.54545454547</v>
      </c>
      <c r="Y43" s="30">
        <f>'02.2024ΕΛ'!Y43</f>
        <v>12467.09</v>
      </c>
      <c r="Z43" s="83">
        <f>'02.2024ΕΛ'!Z43</f>
        <v>1133.3718181818183</v>
      </c>
      <c r="AA43" s="9">
        <f>'02.2024ΕΛ'!AA43</f>
        <v>5</v>
      </c>
      <c r="AB43" s="10">
        <f>'02.2024ΕΛ'!AB43</f>
        <v>0</v>
      </c>
      <c r="AC43" s="232">
        <f>'02.2024ΕΛ'!AC43</f>
        <v>10508951</v>
      </c>
      <c r="AD43" s="10">
        <f>'02.2024ΕΛ'!AD43</f>
        <v>2101790.2000000002</v>
      </c>
      <c r="AE43" s="30">
        <f>'02.2024ΕΛ'!AE43</f>
        <v>18212.63</v>
      </c>
      <c r="AF43" s="83">
        <f>'02.2024ΕΛ'!AF43</f>
        <v>3642.5260000000003</v>
      </c>
      <c r="AG43" s="9">
        <f>'02.2024ΕΛ'!AG43</f>
        <v>2</v>
      </c>
      <c r="AH43" s="10">
        <f>'02.2024ΕΛ'!AH43</f>
        <v>0</v>
      </c>
      <c r="AI43" s="232">
        <f>'02.2024ΕΛ'!AI43</f>
        <v>1971688</v>
      </c>
      <c r="AJ43" s="10">
        <f>'02.2024ΕΛ'!AJ43</f>
        <v>985844</v>
      </c>
      <c r="AK43" s="30">
        <f>'02.2024ΕΛ'!AK43</f>
        <v>5369.19</v>
      </c>
      <c r="AL43" s="83">
        <f>'02.2024ΕΛ'!AL43</f>
        <v>2684.5949999999998</v>
      </c>
      <c r="AM43" s="9">
        <f>'02.2024ΕΛ'!AM43</f>
        <v>0</v>
      </c>
      <c r="AN43" s="10">
        <f>'02.2024ΕΛ'!AN43</f>
        <v>0</v>
      </c>
      <c r="AO43" s="232">
        <f>'02.2024ΕΛ'!AO43</f>
        <v>0</v>
      </c>
      <c r="AP43" s="10">
        <f>'02.2024ΕΛ'!AP43</f>
        <v>0</v>
      </c>
      <c r="AQ43" s="30">
        <f>'02.2024ΕΛ'!AQ43</f>
        <v>0</v>
      </c>
      <c r="AR43" s="83">
        <f>'02.2024ΕΛ'!AR43</f>
        <v>0</v>
      </c>
      <c r="AS43" s="9">
        <f>'02.2024ΕΛ'!AS43</f>
        <v>0</v>
      </c>
      <c r="AT43" s="10">
        <f>'02.2024ΕΛ'!AT43</f>
        <v>0</v>
      </c>
      <c r="AU43" s="232">
        <f>'02.2024ΕΛ'!AU43</f>
        <v>0</v>
      </c>
      <c r="AV43" s="10">
        <f>'02.2024ΕΛ'!AV43</f>
        <v>0</v>
      </c>
      <c r="AW43" s="30">
        <f>'02.2024ΕΛ'!AW43</f>
        <v>0</v>
      </c>
      <c r="AX43" s="83">
        <f>'02.2024ΕΛ'!AX43</f>
        <v>0</v>
      </c>
      <c r="AY43" s="9">
        <f>'02.2024ΕΛ'!AY43</f>
        <v>0</v>
      </c>
      <c r="AZ43" s="10">
        <f>'02.2024ΕΛ'!AZ43</f>
        <v>0</v>
      </c>
      <c r="BA43" s="232">
        <f>'02.2024ΕΛ'!BA43</f>
        <v>0</v>
      </c>
      <c r="BB43" s="10">
        <f>'02.2024ΕΛ'!BB43</f>
        <v>0</v>
      </c>
      <c r="BC43" s="30">
        <f>'02.2024ΕΛ'!BC43</f>
        <v>0</v>
      </c>
      <c r="BD43" s="83">
        <f>'02.2024ΕΛ'!BD43</f>
        <v>0</v>
      </c>
      <c r="BE43" s="9">
        <f>'02.2024ΕΛ'!BE43</f>
        <v>0</v>
      </c>
      <c r="BF43" s="10">
        <f>'02.2024ΕΛ'!BF43</f>
        <v>0</v>
      </c>
      <c r="BG43" s="232">
        <f>'02.2024ΕΛ'!BG43</f>
        <v>0</v>
      </c>
      <c r="BH43" s="10">
        <f>'02.2024ΕΛ'!BH43</f>
        <v>0</v>
      </c>
      <c r="BI43" s="30">
        <f>'02.2024ΕΛ'!BI43</f>
        <v>0</v>
      </c>
      <c r="BJ43" s="83">
        <f>'02.2024ΕΛ'!BJ43</f>
        <v>0</v>
      </c>
      <c r="BK43" s="9">
        <f>'02.2024ΕΛ'!BK43</f>
        <v>76</v>
      </c>
      <c r="BL43" s="10">
        <f>'02.2024ΕΛ'!BL43</f>
        <v>1</v>
      </c>
      <c r="BM43" s="232">
        <f>'02.2024ΕΛ'!BM43</f>
        <v>52982104</v>
      </c>
      <c r="BN43" s="10">
        <f>'02.2024ΕΛ'!BN43</f>
        <v>688079.27272727271</v>
      </c>
      <c r="BO43" s="225">
        <f>'02.2024ΕΛ'!BO43</f>
        <v>97966.77</v>
      </c>
      <c r="BP43" s="83">
        <f>'02.2024ΕΛ'!BP43</f>
        <v>1272.2957142857144</v>
      </c>
    </row>
    <row r="44" spans="1:68" s="15" customFormat="1" ht="19.5" customHeight="1" outlineLevel="1" thickBot="1" x14ac:dyDescent="0.35">
      <c r="A44" s="155"/>
      <c r="B44" s="167" t="str">
        <v>AIRCONDITIONING/COGENERATION</v>
      </c>
      <c r="C44" s="208">
        <f>'02.2024ΕΛ'!C44</f>
        <v>0</v>
      </c>
      <c r="D44" s="209">
        <f>'02.2024ΕΛ'!D44</f>
        <v>0</v>
      </c>
      <c r="E44" s="233">
        <f>'02.2024ΕΛ'!E44</f>
        <v>0</v>
      </c>
      <c r="F44" s="39">
        <f>'02.2024ΕΛ'!F44</f>
        <v>0</v>
      </c>
      <c r="G44" s="140">
        <f>'02.2024ΕΛ'!G44</f>
        <v>0</v>
      </c>
      <c r="H44" s="83">
        <f>'02.2024ΕΛ'!H44</f>
        <v>0</v>
      </c>
      <c r="I44" s="208">
        <f>'02.2024ΕΛ'!I44</f>
        <v>0</v>
      </c>
      <c r="J44" s="209">
        <f>'02.2024ΕΛ'!J44</f>
        <v>0</v>
      </c>
      <c r="K44" s="233">
        <f>'02.2024ΕΛ'!K44</f>
        <v>0</v>
      </c>
      <c r="L44" s="10">
        <f>'02.2024ΕΛ'!L44</f>
        <v>0</v>
      </c>
      <c r="M44" s="30">
        <f>'02.2024ΕΛ'!M44</f>
        <v>0</v>
      </c>
      <c r="N44" s="83">
        <f>'02.2024ΕΛ'!N44</f>
        <v>0</v>
      </c>
      <c r="O44" s="208">
        <f>'02.2024ΕΛ'!O44</f>
        <v>49</v>
      </c>
      <c r="P44" s="209" t="str">
        <f>'02.2024ΕΛ'!P44</f>
        <v> </v>
      </c>
      <c r="Q44" s="233">
        <f>'02.2024ΕΛ'!Q44</f>
        <v>1226839</v>
      </c>
      <c r="R44" s="213">
        <f>'02.2024ΕΛ'!R44</f>
        <v>25038</v>
      </c>
      <c r="S44" s="215">
        <f>'02.2024ΕΛ'!S44</f>
        <v>6125.88</v>
      </c>
      <c r="T44" s="214">
        <f>'02.2024ΕΛ'!T44</f>
        <v>125.02</v>
      </c>
      <c r="U44" s="208">
        <f>'02.2024ΕΛ'!U44</f>
        <v>0</v>
      </c>
      <c r="V44" s="209">
        <f>'02.2024ΕΛ'!V44</f>
        <v>0</v>
      </c>
      <c r="W44" s="233">
        <f>'02.2024ΕΛ'!W44</f>
        <v>0</v>
      </c>
      <c r="X44" s="10">
        <f>'02.2024ΕΛ'!X44</f>
        <v>0</v>
      </c>
      <c r="Y44" s="30">
        <f>'02.2024ΕΛ'!Y44</f>
        <v>0</v>
      </c>
      <c r="Z44" s="83">
        <f>'02.2024ΕΛ'!Z44</f>
        <v>0</v>
      </c>
      <c r="AA44" s="208">
        <f>'02.2024ΕΛ'!AA44</f>
        <v>0</v>
      </c>
      <c r="AB44" s="209">
        <f>'02.2024ΕΛ'!AB44</f>
        <v>0</v>
      </c>
      <c r="AC44" s="233">
        <f>'02.2024ΕΛ'!AC44</f>
        <v>0</v>
      </c>
      <c r="AD44" s="10">
        <f>'02.2024ΕΛ'!AD44</f>
        <v>0</v>
      </c>
      <c r="AE44" s="30">
        <f>'02.2024ΕΛ'!AE44</f>
        <v>0</v>
      </c>
      <c r="AF44" s="83">
        <f>'02.2024ΕΛ'!AF44</f>
        <v>0</v>
      </c>
      <c r="AG44" s="208">
        <f>'02.2024ΕΛ'!AG44</f>
        <v>0</v>
      </c>
      <c r="AH44" s="209">
        <f>'02.2024ΕΛ'!AH44</f>
        <v>0</v>
      </c>
      <c r="AI44" s="233">
        <f>'02.2024ΕΛ'!AI44</f>
        <v>0</v>
      </c>
      <c r="AJ44" s="10">
        <f>'02.2024ΕΛ'!AJ44</f>
        <v>0</v>
      </c>
      <c r="AK44" s="30">
        <f>'02.2024ΕΛ'!AK44</f>
        <v>0</v>
      </c>
      <c r="AL44" s="83">
        <f>'02.2024ΕΛ'!AL44</f>
        <v>0</v>
      </c>
      <c r="AM44" s="208">
        <f>'02.2024ΕΛ'!AM44</f>
        <v>0</v>
      </c>
      <c r="AN44" s="209">
        <f>'02.2024ΕΛ'!AN44</f>
        <v>0</v>
      </c>
      <c r="AO44" s="233">
        <f>'02.2024ΕΛ'!AO44</f>
        <v>0</v>
      </c>
      <c r="AP44" s="10">
        <f>'02.2024ΕΛ'!AP44</f>
        <v>0</v>
      </c>
      <c r="AQ44" s="30">
        <f>'02.2024ΕΛ'!AQ44</f>
        <v>0</v>
      </c>
      <c r="AR44" s="83">
        <f>'02.2024ΕΛ'!AR44</f>
        <v>0</v>
      </c>
      <c r="AS44" s="208">
        <f>'02.2024ΕΛ'!AS44</f>
        <v>0</v>
      </c>
      <c r="AT44" s="209">
        <f>'02.2024ΕΛ'!AT44</f>
        <v>0</v>
      </c>
      <c r="AU44" s="233">
        <f>'02.2024ΕΛ'!AU44</f>
        <v>0</v>
      </c>
      <c r="AV44" s="10">
        <f>'02.2024ΕΛ'!AV44</f>
        <v>0</v>
      </c>
      <c r="AW44" s="30">
        <f>'02.2024ΕΛ'!AW44</f>
        <v>0</v>
      </c>
      <c r="AX44" s="83">
        <f>'02.2024ΕΛ'!AX44</f>
        <v>0</v>
      </c>
      <c r="AY44" s="208">
        <f>'02.2024ΕΛ'!AY44</f>
        <v>0</v>
      </c>
      <c r="AZ44" s="209">
        <f>'02.2024ΕΛ'!AZ44</f>
        <v>0</v>
      </c>
      <c r="BA44" s="233">
        <f>'02.2024ΕΛ'!BA44</f>
        <v>0</v>
      </c>
      <c r="BB44" s="10">
        <f>'02.2024ΕΛ'!BB44</f>
        <v>0</v>
      </c>
      <c r="BC44" s="30">
        <f>'02.2024ΕΛ'!BC44</f>
        <v>0</v>
      </c>
      <c r="BD44" s="83">
        <f>'02.2024ΕΛ'!BD44</f>
        <v>0</v>
      </c>
      <c r="BE44" s="208">
        <f>'02.2024ΕΛ'!BE44</f>
        <v>0</v>
      </c>
      <c r="BF44" s="209">
        <f>'02.2024ΕΛ'!BF44</f>
        <v>0</v>
      </c>
      <c r="BG44" s="233">
        <f>'02.2024ΕΛ'!BG44</f>
        <v>0</v>
      </c>
      <c r="BH44" s="10">
        <f>'02.2024ΕΛ'!BH44</f>
        <v>0</v>
      </c>
      <c r="BI44" s="30">
        <f>'02.2024ΕΛ'!BI44</f>
        <v>0</v>
      </c>
      <c r="BJ44" s="83">
        <f>'02.2024ΕΛ'!BJ44</f>
        <v>0</v>
      </c>
      <c r="BK44" s="208">
        <f>'02.2024ΕΛ'!BK44</f>
        <v>49</v>
      </c>
      <c r="BL44" s="209">
        <f>'02.2024ΕΛ'!BL44</f>
        <v>0</v>
      </c>
      <c r="BM44" s="233">
        <f>'02.2024ΕΛ'!BM44</f>
        <v>1226839</v>
      </c>
      <c r="BN44" s="10">
        <f>'02.2024ΕΛ'!BN44</f>
        <v>25037.530612244896</v>
      </c>
      <c r="BO44" s="225">
        <f>'02.2024ΕΛ'!BO44</f>
        <v>6125.88</v>
      </c>
      <c r="BP44" s="83">
        <f>'02.2024ΕΛ'!BP44</f>
        <v>125.01795918367347</v>
      </c>
    </row>
    <row r="45" spans="1:68" ht="18" x14ac:dyDescent="0.3">
      <c r="A45" s="153">
        <v>7</v>
      </c>
      <c r="B45" s="168" t="s">
        <v>92</v>
      </c>
      <c r="C45" s="73">
        <f>'02.2024ΕΛ'!C45</f>
        <v>194499</v>
      </c>
      <c r="D45" s="74">
        <f>'02.2024ΕΛ'!D45</f>
        <v>0</v>
      </c>
      <c r="E45" s="231">
        <f>'02.2024ΕΛ'!E45</f>
        <v>258638023</v>
      </c>
      <c r="F45" s="121">
        <f>'02.2024ΕΛ'!F45</f>
        <v>1329.7653098473513</v>
      </c>
      <c r="G45" s="82">
        <f>'02.2024ΕΛ'!G45</f>
        <v>3427884.1299999994</v>
      </c>
      <c r="H45" s="37">
        <f>'02.2024ΕΛ'!H45</f>
        <v>17.624173543308704</v>
      </c>
      <c r="I45" s="73">
        <f>'02.2024ΕΛ'!I45</f>
        <v>75338</v>
      </c>
      <c r="J45" s="74">
        <f>'02.2024ΕΛ'!J45</f>
        <v>1</v>
      </c>
      <c r="K45" s="231">
        <f>'02.2024ΕΛ'!K45</f>
        <v>135966719</v>
      </c>
      <c r="L45" s="74">
        <f>'02.2024ΕΛ'!L45</f>
        <v>1804.7321971356137</v>
      </c>
      <c r="M45" s="82">
        <f>'02.2024ΕΛ'!M45</f>
        <v>2059057.38</v>
      </c>
      <c r="N45" s="37">
        <f>'02.2024ΕΛ'!N45</f>
        <v>27.330564249591845</v>
      </c>
      <c r="O45" s="73">
        <f>'02.2024ΕΛ'!O45</f>
        <v>7713</v>
      </c>
      <c r="P45" s="74">
        <f>'02.2024ΕΛ'!P45</f>
        <v>0</v>
      </c>
      <c r="Q45" s="231">
        <f>'02.2024ΕΛ'!Q45</f>
        <v>16641824</v>
      </c>
      <c r="R45" s="74">
        <f>'02.2024ΕΛ'!R45</f>
        <v>2157.6330869959806</v>
      </c>
      <c r="S45" s="82">
        <f>'02.2024ΕΛ'!S45</f>
        <v>220882.66999999998</v>
      </c>
      <c r="T45" s="37">
        <f>'02.2024ΕΛ'!T45</f>
        <v>28.63771165564631</v>
      </c>
      <c r="U45" s="73">
        <f>'02.2024ΕΛ'!U45</f>
        <v>170</v>
      </c>
      <c r="V45" s="74">
        <f>'02.2024ΕΛ'!V45</f>
        <v>0</v>
      </c>
      <c r="W45" s="231">
        <f>'02.2024ΕΛ'!W45</f>
        <v>2834208</v>
      </c>
      <c r="X45" s="74">
        <f>'02.2024ΕΛ'!X45</f>
        <v>16671.811764705883</v>
      </c>
      <c r="Y45" s="81">
        <f>'02.2024ΕΛ'!Y45</f>
        <v>12671.470000000001</v>
      </c>
      <c r="Z45" s="37">
        <f>'02.2024ΕΛ'!Z45</f>
        <v>74.538058823529425</v>
      </c>
      <c r="AA45" s="73">
        <f>'02.2024ΕΛ'!AA45</f>
        <v>461</v>
      </c>
      <c r="AB45" s="74">
        <f>'02.2024ΕΛ'!AB45</f>
        <v>0</v>
      </c>
      <c r="AC45" s="231">
        <f>'02.2024ΕΛ'!AC45</f>
        <v>3273189</v>
      </c>
      <c r="AD45" s="74">
        <f>'02.2024ΕΛ'!AD45</f>
        <v>7100.1930585683294</v>
      </c>
      <c r="AE45" s="81">
        <f>'02.2024ΕΛ'!AE45</f>
        <v>20650.11</v>
      </c>
      <c r="AF45" s="37">
        <f>'02.2024ΕΛ'!AF45</f>
        <v>44.794164859002173</v>
      </c>
      <c r="AG45" s="73">
        <f>'02.2024ΕΛ'!AG45</f>
        <v>125</v>
      </c>
      <c r="AH45" s="74">
        <f>'02.2024ΕΛ'!AH45</f>
        <v>0</v>
      </c>
      <c r="AI45" s="231">
        <f>'02.2024ΕΛ'!AI45</f>
        <v>2177430</v>
      </c>
      <c r="AJ45" s="74">
        <f>'02.2024ΕΛ'!AJ45</f>
        <v>17419.439999999999</v>
      </c>
      <c r="AK45" s="82">
        <f>'02.2024ΕΛ'!AK45</f>
        <v>7998.07</v>
      </c>
      <c r="AL45" s="37">
        <f>'02.2024ΕΛ'!AL45</f>
        <v>63.984559999999995</v>
      </c>
      <c r="AM45" s="73">
        <f>'02.2024ΕΛ'!AM45</f>
        <v>0</v>
      </c>
      <c r="AN45" s="74">
        <f>'02.2024ΕΛ'!AN45</f>
        <v>0</v>
      </c>
      <c r="AO45" s="231">
        <f>'02.2024ΕΛ'!AO45</f>
        <v>0</v>
      </c>
      <c r="AP45" s="74">
        <f>'02.2024ΕΛ'!AP45</f>
        <v>0</v>
      </c>
      <c r="AQ45" s="82">
        <f>'02.2024ΕΛ'!AQ45</f>
        <v>0</v>
      </c>
      <c r="AR45" s="37">
        <f>'02.2024ΕΛ'!AR45</f>
        <v>0</v>
      </c>
      <c r="AS45" s="73">
        <f>'02.2024ΕΛ'!AS45</f>
        <v>0</v>
      </c>
      <c r="AT45" s="74">
        <f>'02.2024ΕΛ'!AT45</f>
        <v>0</v>
      </c>
      <c r="AU45" s="231">
        <f>'02.2024ΕΛ'!AU45</f>
        <v>0</v>
      </c>
      <c r="AV45" s="74">
        <f>'02.2024ΕΛ'!AV45</f>
        <v>0</v>
      </c>
      <c r="AW45" s="82">
        <f>'02.2024ΕΛ'!AW45</f>
        <v>0</v>
      </c>
      <c r="AX45" s="37">
        <f>'02.2024ΕΛ'!AX45</f>
        <v>0</v>
      </c>
      <c r="AY45" s="73">
        <f>'02.2024ΕΛ'!AY45</f>
        <v>0</v>
      </c>
      <c r="AZ45" s="74">
        <f>'02.2024ΕΛ'!AZ45</f>
        <v>0</v>
      </c>
      <c r="BA45" s="231">
        <f>'02.2024ΕΛ'!BA45</f>
        <v>0</v>
      </c>
      <c r="BB45" s="74">
        <f>'02.2024ΕΛ'!BB45</f>
        <v>0</v>
      </c>
      <c r="BC45" s="82">
        <f>'02.2024ΕΛ'!BC45</f>
        <v>0</v>
      </c>
      <c r="BD45" s="37">
        <f>'02.2024ΕΛ'!BD45</f>
        <v>0</v>
      </c>
      <c r="BE45" s="73">
        <f>'02.2024ΕΛ'!BE45</f>
        <v>0</v>
      </c>
      <c r="BF45" s="74">
        <f>'02.2024ΕΛ'!BF45</f>
        <v>0</v>
      </c>
      <c r="BG45" s="231">
        <f>'02.2024ΕΛ'!BG45</f>
        <v>0</v>
      </c>
      <c r="BH45" s="74">
        <f>'02.2024ΕΛ'!BH45</f>
        <v>0</v>
      </c>
      <c r="BI45" s="82">
        <f>'02.2024ΕΛ'!BI45</f>
        <v>0</v>
      </c>
      <c r="BJ45" s="37">
        <f>'02.2024ΕΛ'!BJ45</f>
        <v>0</v>
      </c>
      <c r="BK45" s="73">
        <f>'02.2024ΕΛ'!BK45</f>
        <v>278306</v>
      </c>
      <c r="BL45" s="74">
        <f>'02.2024ΕΛ'!BL45</f>
        <v>1</v>
      </c>
      <c r="BM45" s="231">
        <f>'02.2024ΕΛ'!BM45</f>
        <v>419529705</v>
      </c>
      <c r="BN45" s="74">
        <f>'02.2024ΕΛ'!BN45</f>
        <v>1507.4349728896507</v>
      </c>
      <c r="BO45" s="82">
        <f>'02.2024ΕΛ'!BO45</f>
        <v>5749143.8300000001</v>
      </c>
      <c r="BP45" s="37">
        <f>'02.2024ΕΛ'!BP45</f>
        <v>20.657561002777509</v>
      </c>
    </row>
    <row r="46" spans="1:68" ht="19.5" customHeight="1" outlineLevel="1" x14ac:dyDescent="0.3">
      <c r="A46" s="154"/>
      <c r="B46" s="167" t="str" cm="1">
        <f t="array" ref="B46:B50">$B$10:$B$14</f>
        <v>RESIDENTIAL</v>
      </c>
      <c r="C46" s="9">
        <f>'02.2024ΕΛ'!C46</f>
        <v>190954</v>
      </c>
      <c r="D46" s="10">
        <f>'02.2024ΕΛ'!D46</f>
        <v>0</v>
      </c>
      <c r="E46" s="232">
        <f>'02.2024ΕΛ'!E46</f>
        <v>203485587</v>
      </c>
      <c r="F46" s="39">
        <f>'02.2024ΕΛ'!F46</f>
        <v>1065.626208406213</v>
      </c>
      <c r="G46" s="30">
        <f>'02.2024ΕΛ'!G46</f>
        <v>2915550.1999999997</v>
      </c>
      <c r="H46" s="83">
        <f>'02.2024ΕΛ'!H46</f>
        <v>15.26833792431685</v>
      </c>
      <c r="I46" s="9">
        <f>'02.2024ΕΛ'!I46</f>
        <v>73637</v>
      </c>
      <c r="J46" s="10">
        <f>'02.2024ΕΛ'!J46</f>
        <v>0</v>
      </c>
      <c r="K46" s="232">
        <f>'02.2024ΕΛ'!K46</f>
        <v>101203956</v>
      </c>
      <c r="L46" s="10">
        <f>'02.2024ΕΛ'!L46</f>
        <v>1374.3628339014354</v>
      </c>
      <c r="M46" s="30">
        <f>'02.2024ΕΛ'!M46</f>
        <v>1725758.14</v>
      </c>
      <c r="N46" s="83">
        <f>'02.2024ΕΛ'!N46</f>
        <v>23.436019120822412</v>
      </c>
      <c r="O46" s="9">
        <f>'02.2024ΕΛ'!O46</f>
        <v>7466</v>
      </c>
      <c r="P46" s="10" t="str">
        <f>'02.2024ΕΛ'!P46</f>
        <v> </v>
      </c>
      <c r="Q46" s="232">
        <f>'02.2024ΕΛ'!Q46</f>
        <v>9418024</v>
      </c>
      <c r="R46" s="216">
        <f>'02.2024ΕΛ'!R46</f>
        <v>1261</v>
      </c>
      <c r="S46" s="217">
        <f>'02.2024ΕΛ'!S46</f>
        <v>164556.59</v>
      </c>
      <c r="T46" s="211">
        <f>'02.2024ΕΛ'!T46</f>
        <v>22.04</v>
      </c>
      <c r="U46" s="9">
        <f>'02.2024ΕΛ'!U46</f>
        <v>158</v>
      </c>
      <c r="V46" s="10">
        <f>'02.2024ΕΛ'!V46</f>
        <v>0</v>
      </c>
      <c r="W46" s="232">
        <f>'02.2024ΕΛ'!W46</f>
        <v>164591</v>
      </c>
      <c r="X46" s="10">
        <f>'02.2024ΕΛ'!X46</f>
        <v>1041.7151898734178</v>
      </c>
      <c r="Y46" s="30">
        <f>'02.2024ΕΛ'!Y46</f>
        <v>3833.53</v>
      </c>
      <c r="Z46" s="83">
        <f>'02.2024ΕΛ'!Z46</f>
        <v>24.262848101265824</v>
      </c>
      <c r="AA46" s="9">
        <f>'02.2024ΕΛ'!AA46</f>
        <v>451</v>
      </c>
      <c r="AB46" s="10">
        <f>'02.2024ΕΛ'!AB46</f>
        <v>0</v>
      </c>
      <c r="AC46" s="232">
        <f>'02.2024ΕΛ'!AC46</f>
        <v>519075</v>
      </c>
      <c r="AD46" s="10">
        <f>'02.2024ΕΛ'!AD46</f>
        <v>1150.9423503325943</v>
      </c>
      <c r="AE46" s="30">
        <f>'02.2024ΕΛ'!AE46</f>
        <v>12557.77</v>
      </c>
      <c r="AF46" s="83">
        <f>'02.2024ΕΛ'!AF46</f>
        <v>27.844279379157427</v>
      </c>
      <c r="AG46" s="9">
        <f>'02.2024ΕΛ'!AG46</f>
        <v>122</v>
      </c>
      <c r="AH46" s="10">
        <f>'02.2024ΕΛ'!AH46</f>
        <v>0</v>
      </c>
      <c r="AI46" s="232">
        <f>'02.2024ΕΛ'!AI46</f>
        <v>142189</v>
      </c>
      <c r="AJ46" s="10">
        <f>'02.2024ΕΛ'!AJ46</f>
        <v>1165.483606557377</v>
      </c>
      <c r="AK46" s="30">
        <f>'02.2024ΕΛ'!AK46</f>
        <v>3751.52</v>
      </c>
      <c r="AL46" s="83">
        <f>'02.2024ΕΛ'!AL46</f>
        <v>30.750163934426229</v>
      </c>
      <c r="AM46" s="9">
        <f>'02.2024ΕΛ'!AM46</f>
        <v>0</v>
      </c>
      <c r="AN46" s="10">
        <f>'02.2024ΕΛ'!AN46</f>
        <v>0</v>
      </c>
      <c r="AO46" s="232">
        <f>'02.2024ΕΛ'!AO46</f>
        <v>0</v>
      </c>
      <c r="AP46" s="10">
        <f>'02.2024ΕΛ'!AP46</f>
        <v>0</v>
      </c>
      <c r="AQ46" s="30">
        <f>'02.2024ΕΛ'!AQ46</f>
        <v>0</v>
      </c>
      <c r="AR46" s="83">
        <f>'02.2024ΕΛ'!AR46</f>
        <v>0</v>
      </c>
      <c r="AS46" s="9">
        <f>'02.2024ΕΛ'!AS46</f>
        <v>0</v>
      </c>
      <c r="AT46" s="10">
        <f>'02.2024ΕΛ'!AT46</f>
        <v>0</v>
      </c>
      <c r="AU46" s="232">
        <f>'02.2024ΕΛ'!AU46</f>
        <v>0</v>
      </c>
      <c r="AV46" s="10">
        <f>'02.2024ΕΛ'!AV46</f>
        <v>0</v>
      </c>
      <c r="AW46" s="30">
        <f>'02.2024ΕΛ'!AW46</f>
        <v>0</v>
      </c>
      <c r="AX46" s="83">
        <f>'02.2024ΕΛ'!AX46</f>
        <v>0</v>
      </c>
      <c r="AY46" s="9">
        <f>'02.2024ΕΛ'!AY46</f>
        <v>0</v>
      </c>
      <c r="AZ46" s="10">
        <f>'02.2024ΕΛ'!AZ46</f>
        <v>0</v>
      </c>
      <c r="BA46" s="232">
        <f>'02.2024ΕΛ'!BA46</f>
        <v>0</v>
      </c>
      <c r="BB46" s="10">
        <f>'02.2024ΕΛ'!BB46</f>
        <v>0</v>
      </c>
      <c r="BC46" s="30">
        <f>'02.2024ΕΛ'!BC46</f>
        <v>0</v>
      </c>
      <c r="BD46" s="83">
        <f>'02.2024ΕΛ'!BD46</f>
        <v>0</v>
      </c>
      <c r="BE46" s="9">
        <f>'02.2024ΕΛ'!BE46</f>
        <v>0</v>
      </c>
      <c r="BF46" s="10">
        <f>'02.2024ΕΛ'!BF46</f>
        <v>0</v>
      </c>
      <c r="BG46" s="232">
        <f>'02.2024ΕΛ'!BG46</f>
        <v>0</v>
      </c>
      <c r="BH46" s="10">
        <f>'02.2024ΕΛ'!BH46</f>
        <v>0</v>
      </c>
      <c r="BI46" s="30">
        <f>'02.2024ΕΛ'!BI46</f>
        <v>0</v>
      </c>
      <c r="BJ46" s="83">
        <f>'02.2024ΕΛ'!BJ46</f>
        <v>0</v>
      </c>
      <c r="BK46" s="9">
        <f>'02.2024ΕΛ'!BK46</f>
        <v>272788</v>
      </c>
      <c r="BL46" s="10">
        <f>'02.2024ΕΛ'!BL46</f>
        <v>0</v>
      </c>
      <c r="BM46" s="232">
        <f>'02.2024ΕΛ'!BM46</f>
        <v>314933422</v>
      </c>
      <c r="BN46" s="10">
        <f>'02.2024ΕΛ'!BN46</f>
        <v>1154.4988122644691</v>
      </c>
      <c r="BO46" s="225">
        <f>'02.2024ΕΛ'!BO46</f>
        <v>4826007.7499999991</v>
      </c>
      <c r="BP46" s="83">
        <f>'02.2024ΕΛ'!BP46</f>
        <v>17.691422459932252</v>
      </c>
    </row>
    <row r="47" spans="1:68" ht="19.5" customHeight="1" outlineLevel="1" x14ac:dyDescent="0.3">
      <c r="A47" s="154"/>
      <c r="B47" s="167" t="str">
        <v>COMMERCIAL</v>
      </c>
      <c r="C47" s="9">
        <f>'02.2024ΕΛ'!C47</f>
        <v>3524</v>
      </c>
      <c r="D47" s="10">
        <f>'02.2024ΕΛ'!D47</f>
        <v>0</v>
      </c>
      <c r="E47" s="232">
        <f>'02.2024ΕΛ'!E47</f>
        <v>37273531</v>
      </c>
      <c r="F47" s="39">
        <f>'02.2024ΕΛ'!F47</f>
        <v>10577.051929625426</v>
      </c>
      <c r="G47" s="30">
        <f>'02.2024ΕΛ'!G47</f>
        <v>493627.65</v>
      </c>
      <c r="H47" s="83">
        <f>'02.2024ΕΛ'!H47</f>
        <v>140.07595062429058</v>
      </c>
      <c r="I47" s="9">
        <f>'02.2024ΕΛ'!I47</f>
        <v>1678</v>
      </c>
      <c r="J47" s="10">
        <f>'02.2024ΕΛ'!J47</f>
        <v>0</v>
      </c>
      <c r="K47" s="232">
        <f>'02.2024ΕΛ'!K47</f>
        <v>17919337</v>
      </c>
      <c r="L47" s="10">
        <f>'02.2024ΕΛ'!L47</f>
        <v>10678.985101311084</v>
      </c>
      <c r="M47" s="30">
        <f>'02.2024ΕΛ'!M47</f>
        <v>290985.42</v>
      </c>
      <c r="N47" s="83">
        <f>'02.2024ΕΛ'!N47</f>
        <v>173.41205005959475</v>
      </c>
      <c r="O47" s="9">
        <f>'02.2024ΕΛ'!O47</f>
        <v>241</v>
      </c>
      <c r="P47" s="10" t="str">
        <f>'02.2024ΕΛ'!P47</f>
        <v> </v>
      </c>
      <c r="Q47" s="232">
        <f>'02.2024ΕΛ'!Q47</f>
        <v>3064475</v>
      </c>
      <c r="R47" s="213">
        <f>'02.2024ΕΛ'!R47</f>
        <v>12716</v>
      </c>
      <c r="S47" s="215">
        <f>'02.2024ΕΛ'!S47</f>
        <v>49734.400000000001</v>
      </c>
      <c r="T47" s="214">
        <f>'02.2024ΕΛ'!T47</f>
        <v>206.37</v>
      </c>
      <c r="U47" s="9">
        <f>'02.2024ΕΛ'!U47</f>
        <v>6</v>
      </c>
      <c r="V47" s="10">
        <f>'02.2024ΕΛ'!V47</f>
        <v>0</v>
      </c>
      <c r="W47" s="232">
        <f>'02.2024ΕΛ'!W47</f>
        <v>28936</v>
      </c>
      <c r="X47" s="10">
        <f>'02.2024ΕΛ'!X47</f>
        <v>4822.666666666667</v>
      </c>
      <c r="Y47" s="30">
        <f>'02.2024ΕΛ'!Y47</f>
        <v>523.9</v>
      </c>
      <c r="Z47" s="83">
        <f>'02.2024ΕΛ'!Z47</f>
        <v>87.316666666666663</v>
      </c>
      <c r="AA47" s="9">
        <f>'02.2024ΕΛ'!AA47</f>
        <v>7</v>
      </c>
      <c r="AB47" s="10">
        <f>'02.2024ΕΛ'!AB47</f>
        <v>0</v>
      </c>
      <c r="AC47" s="232">
        <f>'02.2024ΕΛ'!AC47</f>
        <v>18985</v>
      </c>
      <c r="AD47" s="10">
        <f>'02.2024ΕΛ'!AD47</f>
        <v>2712.1428571428573</v>
      </c>
      <c r="AE47" s="30">
        <f>'02.2024ΕΛ'!AE47</f>
        <v>350.86</v>
      </c>
      <c r="AF47" s="83">
        <f>'02.2024ΕΛ'!AF47</f>
        <v>50.122857142857143</v>
      </c>
      <c r="AG47" s="9">
        <f>'02.2024ΕΛ'!AG47</f>
        <v>0</v>
      </c>
      <c r="AH47" s="10">
        <f>'02.2024ΕΛ'!AH47</f>
        <v>0</v>
      </c>
      <c r="AI47" s="232">
        <f>'02.2024ΕΛ'!AI47</f>
        <v>0</v>
      </c>
      <c r="AJ47" s="10">
        <f>'02.2024ΕΛ'!AJ47</f>
        <v>0</v>
      </c>
      <c r="AK47" s="30">
        <f>'02.2024ΕΛ'!AK47</f>
        <v>0</v>
      </c>
      <c r="AL47" s="83">
        <f>'02.2024ΕΛ'!AL47</f>
        <v>0</v>
      </c>
      <c r="AM47" s="9">
        <f>'02.2024ΕΛ'!AM47</f>
        <v>0</v>
      </c>
      <c r="AN47" s="10">
        <f>'02.2024ΕΛ'!AN47</f>
        <v>0</v>
      </c>
      <c r="AO47" s="232">
        <f>'02.2024ΕΛ'!AO47</f>
        <v>0</v>
      </c>
      <c r="AP47" s="10">
        <f>'02.2024ΕΛ'!AP47</f>
        <v>0</v>
      </c>
      <c r="AQ47" s="30">
        <f>'02.2024ΕΛ'!AQ47</f>
        <v>0</v>
      </c>
      <c r="AR47" s="83">
        <f>'02.2024ΕΛ'!AR47</f>
        <v>0</v>
      </c>
      <c r="AS47" s="9">
        <f>'02.2024ΕΛ'!AS47</f>
        <v>0</v>
      </c>
      <c r="AT47" s="10">
        <f>'02.2024ΕΛ'!AT47</f>
        <v>0</v>
      </c>
      <c r="AU47" s="232">
        <f>'02.2024ΕΛ'!AU47</f>
        <v>0</v>
      </c>
      <c r="AV47" s="10">
        <f>'02.2024ΕΛ'!AV47</f>
        <v>0</v>
      </c>
      <c r="AW47" s="30">
        <f>'02.2024ΕΛ'!AW47</f>
        <v>0</v>
      </c>
      <c r="AX47" s="83">
        <f>'02.2024ΕΛ'!AX47</f>
        <v>0</v>
      </c>
      <c r="AY47" s="9">
        <f>'02.2024ΕΛ'!AY47</f>
        <v>0</v>
      </c>
      <c r="AZ47" s="10">
        <f>'02.2024ΕΛ'!AZ47</f>
        <v>0</v>
      </c>
      <c r="BA47" s="232">
        <f>'02.2024ΕΛ'!BA47</f>
        <v>0</v>
      </c>
      <c r="BB47" s="10">
        <f>'02.2024ΕΛ'!BB47</f>
        <v>0</v>
      </c>
      <c r="BC47" s="30">
        <f>'02.2024ΕΛ'!BC47</f>
        <v>0</v>
      </c>
      <c r="BD47" s="83">
        <f>'02.2024ΕΛ'!BD47</f>
        <v>0</v>
      </c>
      <c r="BE47" s="9">
        <f>'02.2024ΕΛ'!BE47</f>
        <v>0</v>
      </c>
      <c r="BF47" s="10">
        <f>'02.2024ΕΛ'!BF47</f>
        <v>0</v>
      </c>
      <c r="BG47" s="232">
        <f>'02.2024ΕΛ'!BG47</f>
        <v>0</v>
      </c>
      <c r="BH47" s="10">
        <f>'02.2024ΕΛ'!BH47</f>
        <v>0</v>
      </c>
      <c r="BI47" s="30">
        <f>'02.2024ΕΛ'!BI47</f>
        <v>0</v>
      </c>
      <c r="BJ47" s="83">
        <f>'02.2024ΕΛ'!BJ47</f>
        <v>0</v>
      </c>
      <c r="BK47" s="9">
        <f>'02.2024ΕΛ'!BK47</f>
        <v>5456</v>
      </c>
      <c r="BL47" s="10">
        <f>'02.2024ΕΛ'!BL47</f>
        <v>0</v>
      </c>
      <c r="BM47" s="232">
        <f>'02.2024ΕΛ'!BM47</f>
        <v>58305264</v>
      </c>
      <c r="BN47" s="10">
        <f>'02.2024ΕΛ'!BN47</f>
        <v>10686.448680351907</v>
      </c>
      <c r="BO47" s="225">
        <f>'02.2024ΕΛ'!BO47</f>
        <v>835222.2300000001</v>
      </c>
      <c r="BP47" s="83">
        <f>'02.2024ΕΛ'!BP47</f>
        <v>153.08325329912026</v>
      </c>
    </row>
    <row r="48" spans="1:68" ht="19.5" customHeight="1" outlineLevel="1" x14ac:dyDescent="0.3">
      <c r="A48" s="154"/>
      <c r="B48" s="167" t="str">
        <v>CNG</v>
      </c>
      <c r="C48" s="9">
        <f>'02.2024ΕΛ'!C48</f>
        <v>0</v>
      </c>
      <c r="D48" s="10">
        <f>'02.2024ΕΛ'!D48</f>
        <v>0</v>
      </c>
      <c r="E48" s="232">
        <f>'02.2024ΕΛ'!E48</f>
        <v>0</v>
      </c>
      <c r="F48" s="39">
        <f>'02.2024ΕΛ'!F48</f>
        <v>0</v>
      </c>
      <c r="G48" s="30">
        <f>'02.2024ΕΛ'!G48</f>
        <v>0</v>
      </c>
      <c r="H48" s="83">
        <f>'02.2024ΕΛ'!H48</f>
        <v>0</v>
      </c>
      <c r="I48" s="9">
        <f>'02.2024ΕΛ'!I48</f>
        <v>0</v>
      </c>
      <c r="J48" s="10">
        <f>'02.2024ΕΛ'!J48</f>
        <v>0</v>
      </c>
      <c r="K48" s="232">
        <f>'02.2024ΕΛ'!K48</f>
        <v>0</v>
      </c>
      <c r="L48" s="10">
        <f>'02.2024ΕΛ'!L48</f>
        <v>0</v>
      </c>
      <c r="M48" s="30">
        <f>'02.2024ΕΛ'!M48</f>
        <v>0</v>
      </c>
      <c r="N48" s="83">
        <f>'02.2024ΕΛ'!N48</f>
        <v>0</v>
      </c>
      <c r="O48" s="9" t="str">
        <f>'02.2024ΕΛ'!O48</f>
        <v> </v>
      </c>
      <c r="P48" s="10" t="str">
        <f>'02.2024ΕΛ'!P48</f>
        <v> </v>
      </c>
      <c r="Q48" s="232" t="str">
        <f>'02.2024ΕΛ'!Q48</f>
        <v> </v>
      </c>
      <c r="R48" s="212" t="str">
        <f>'02.2024ΕΛ'!R48</f>
        <v> </v>
      </c>
      <c r="S48" s="214" t="str">
        <f>'02.2024ΕΛ'!S48</f>
        <v> </v>
      </c>
      <c r="T48" s="214" t="str">
        <f>'02.2024ΕΛ'!T48</f>
        <v> </v>
      </c>
      <c r="U48" s="9">
        <f>'02.2024ΕΛ'!U48</f>
        <v>0</v>
      </c>
      <c r="V48" s="10">
        <f>'02.2024ΕΛ'!V48</f>
        <v>0</v>
      </c>
      <c r="W48" s="232">
        <f>'02.2024ΕΛ'!W48</f>
        <v>0</v>
      </c>
      <c r="X48" s="10">
        <f>'02.2024ΕΛ'!X48</f>
        <v>0</v>
      </c>
      <c r="Y48" s="30">
        <f>'02.2024ΕΛ'!Y48</f>
        <v>0</v>
      </c>
      <c r="Z48" s="83">
        <f>'02.2024ΕΛ'!Z48</f>
        <v>0</v>
      </c>
      <c r="AA48" s="9">
        <f>'02.2024ΕΛ'!AA48</f>
        <v>0</v>
      </c>
      <c r="AB48" s="10">
        <f>'02.2024ΕΛ'!AB48</f>
        <v>0</v>
      </c>
      <c r="AC48" s="232">
        <f>'02.2024ΕΛ'!AC48</f>
        <v>0</v>
      </c>
      <c r="AD48" s="10">
        <f>'02.2024ΕΛ'!AD48</f>
        <v>0</v>
      </c>
      <c r="AE48" s="30">
        <f>'02.2024ΕΛ'!AE48</f>
        <v>0</v>
      </c>
      <c r="AF48" s="83">
        <f>'02.2024ΕΛ'!AF48</f>
        <v>0</v>
      </c>
      <c r="AG48" s="9">
        <f>'02.2024ΕΛ'!AG48</f>
        <v>0</v>
      </c>
      <c r="AH48" s="10">
        <f>'02.2024ΕΛ'!AH48</f>
        <v>0</v>
      </c>
      <c r="AI48" s="232">
        <f>'02.2024ΕΛ'!AI48</f>
        <v>0</v>
      </c>
      <c r="AJ48" s="10">
        <f>'02.2024ΕΛ'!AJ48</f>
        <v>0</v>
      </c>
      <c r="AK48" s="30">
        <f>'02.2024ΕΛ'!AK48</f>
        <v>0</v>
      </c>
      <c r="AL48" s="83">
        <f>'02.2024ΕΛ'!AL48</f>
        <v>0</v>
      </c>
      <c r="AM48" s="9">
        <f>'02.2024ΕΛ'!AM48</f>
        <v>0</v>
      </c>
      <c r="AN48" s="10">
        <f>'02.2024ΕΛ'!AN48</f>
        <v>0</v>
      </c>
      <c r="AO48" s="232">
        <f>'02.2024ΕΛ'!AO48</f>
        <v>0</v>
      </c>
      <c r="AP48" s="10">
        <f>'02.2024ΕΛ'!AP48</f>
        <v>0</v>
      </c>
      <c r="AQ48" s="30">
        <f>'02.2024ΕΛ'!AQ48</f>
        <v>0</v>
      </c>
      <c r="AR48" s="83">
        <f>'02.2024ΕΛ'!AR48</f>
        <v>0</v>
      </c>
      <c r="AS48" s="9">
        <f>'02.2024ΕΛ'!AS48</f>
        <v>0</v>
      </c>
      <c r="AT48" s="10">
        <f>'02.2024ΕΛ'!AT48</f>
        <v>0</v>
      </c>
      <c r="AU48" s="232">
        <f>'02.2024ΕΛ'!AU48</f>
        <v>0</v>
      </c>
      <c r="AV48" s="10">
        <f>'02.2024ΕΛ'!AV48</f>
        <v>0</v>
      </c>
      <c r="AW48" s="30">
        <f>'02.2024ΕΛ'!AW48</f>
        <v>0</v>
      </c>
      <c r="AX48" s="83">
        <f>'02.2024ΕΛ'!AX48</f>
        <v>0</v>
      </c>
      <c r="AY48" s="9">
        <f>'02.2024ΕΛ'!AY48</f>
        <v>0</v>
      </c>
      <c r="AZ48" s="10">
        <f>'02.2024ΕΛ'!AZ48</f>
        <v>0</v>
      </c>
      <c r="BA48" s="232">
        <f>'02.2024ΕΛ'!BA48</f>
        <v>0</v>
      </c>
      <c r="BB48" s="10">
        <f>'02.2024ΕΛ'!BB48</f>
        <v>0</v>
      </c>
      <c r="BC48" s="30">
        <f>'02.2024ΕΛ'!BC48</f>
        <v>0</v>
      </c>
      <c r="BD48" s="83">
        <f>'02.2024ΕΛ'!BD48</f>
        <v>0</v>
      </c>
      <c r="BE48" s="9">
        <f>'02.2024ΕΛ'!BE48</f>
        <v>0</v>
      </c>
      <c r="BF48" s="10">
        <f>'02.2024ΕΛ'!BF48</f>
        <v>0</v>
      </c>
      <c r="BG48" s="232">
        <f>'02.2024ΕΛ'!BG48</f>
        <v>0</v>
      </c>
      <c r="BH48" s="10">
        <f>'02.2024ΕΛ'!BH48</f>
        <v>0</v>
      </c>
      <c r="BI48" s="30">
        <f>'02.2024ΕΛ'!BI48</f>
        <v>0</v>
      </c>
      <c r="BJ48" s="83">
        <f>'02.2024ΕΛ'!BJ48</f>
        <v>0</v>
      </c>
      <c r="BK48" s="9">
        <f>'02.2024ΕΛ'!BK48</f>
        <v>0</v>
      </c>
      <c r="BL48" s="10">
        <f>'02.2024ΕΛ'!BL48</f>
        <v>0</v>
      </c>
      <c r="BM48" s="232">
        <f>'02.2024ΕΛ'!BM48</f>
        <v>0</v>
      </c>
      <c r="BN48" s="10">
        <f>'02.2024ΕΛ'!BN48</f>
        <v>0</v>
      </c>
      <c r="BO48" s="225">
        <f>'02.2024ΕΛ'!BO48</f>
        <v>0</v>
      </c>
      <c r="BP48" s="83">
        <f>'02.2024ΕΛ'!BP48</f>
        <v>0</v>
      </c>
    </row>
    <row r="49" spans="1:68" ht="19.5" customHeight="1" outlineLevel="1" x14ac:dyDescent="0.3">
      <c r="A49" s="154"/>
      <c r="B49" s="167" t="str">
        <v>INDUSTRIAL</v>
      </c>
      <c r="C49" s="9">
        <f>'02.2024ΕΛ'!C49</f>
        <v>21</v>
      </c>
      <c r="D49" s="10">
        <f>'02.2024ΕΛ'!D49</f>
        <v>0</v>
      </c>
      <c r="E49" s="232">
        <f>'02.2024ΕΛ'!E49</f>
        <v>17878905</v>
      </c>
      <c r="F49" s="39">
        <f>'02.2024ΕΛ'!F49</f>
        <v>851376.42857142852</v>
      </c>
      <c r="G49" s="30">
        <f>'02.2024ΕΛ'!G49</f>
        <v>18706.28</v>
      </c>
      <c r="H49" s="83">
        <f>'02.2024ΕΛ'!H49</f>
        <v>890.77523809523802</v>
      </c>
      <c r="I49" s="9">
        <f>'02.2024ΕΛ'!I49</f>
        <v>23</v>
      </c>
      <c r="J49" s="10">
        <f>'02.2024ΕΛ'!J49</f>
        <v>1</v>
      </c>
      <c r="K49" s="232">
        <f>'02.2024ΕΛ'!K49</f>
        <v>16843426</v>
      </c>
      <c r="L49" s="10">
        <f>'02.2024ΕΛ'!L49</f>
        <v>701809.41666666663</v>
      </c>
      <c r="M49" s="30">
        <f>'02.2024ΕΛ'!M49</f>
        <v>42313.820000000007</v>
      </c>
      <c r="N49" s="83">
        <f>'02.2024ΕΛ'!N49</f>
        <v>1763.0758333333335</v>
      </c>
      <c r="O49" s="9">
        <f>'02.2024ΕΛ'!O49</f>
        <v>5</v>
      </c>
      <c r="P49" s="10" t="str">
        <f>'02.2024ΕΛ'!P49</f>
        <v> </v>
      </c>
      <c r="Q49" s="232">
        <f>'02.2024ΕΛ'!Q49</f>
        <v>4157637</v>
      </c>
      <c r="R49" s="213">
        <f>'02.2024ΕΛ'!R49</f>
        <v>831527</v>
      </c>
      <c r="S49" s="215">
        <f>'02.2024ΕΛ'!S49</f>
        <v>6564.07</v>
      </c>
      <c r="T49" s="215">
        <f>'02.2024ΕΛ'!T49</f>
        <v>1312.81</v>
      </c>
      <c r="U49" s="9">
        <f>'02.2024ΕΛ'!U49</f>
        <v>6</v>
      </c>
      <c r="V49" s="10">
        <f>'02.2024ΕΛ'!V49</f>
        <v>0</v>
      </c>
      <c r="W49" s="232">
        <f>'02.2024ΕΛ'!W49</f>
        <v>2640681</v>
      </c>
      <c r="X49" s="10">
        <f>'02.2024ΕΛ'!X49</f>
        <v>440113.5</v>
      </c>
      <c r="Y49" s="30">
        <f>'02.2024ΕΛ'!Y49</f>
        <v>8314.0400000000009</v>
      </c>
      <c r="Z49" s="83">
        <f>'02.2024ΕΛ'!Z49</f>
        <v>1385.6733333333334</v>
      </c>
      <c r="AA49" s="9">
        <f>'02.2024ΕΛ'!AA49</f>
        <v>3</v>
      </c>
      <c r="AB49" s="10">
        <f>'02.2024ΕΛ'!AB49</f>
        <v>0</v>
      </c>
      <c r="AC49" s="232">
        <f>'02.2024ΕΛ'!AC49</f>
        <v>2735129</v>
      </c>
      <c r="AD49" s="10">
        <f>'02.2024ΕΛ'!AD49</f>
        <v>911709.66666666663</v>
      </c>
      <c r="AE49" s="30">
        <f>'02.2024ΕΛ'!AE49</f>
        <v>7741.48</v>
      </c>
      <c r="AF49" s="83">
        <f>'02.2024ΕΛ'!AF49</f>
        <v>2580.4933333333333</v>
      </c>
      <c r="AG49" s="9">
        <f>'02.2024ΕΛ'!AG49</f>
        <v>3</v>
      </c>
      <c r="AH49" s="10">
        <f>'02.2024ΕΛ'!AH49</f>
        <v>0</v>
      </c>
      <c r="AI49" s="232">
        <f>'02.2024ΕΛ'!AI49</f>
        <v>2035241</v>
      </c>
      <c r="AJ49" s="10">
        <f>'02.2024ΕΛ'!AJ49</f>
        <v>678413.66666666663</v>
      </c>
      <c r="AK49" s="30">
        <f>'02.2024ΕΛ'!AK49</f>
        <v>4246.55</v>
      </c>
      <c r="AL49" s="83">
        <f>'02.2024ΕΛ'!AL49</f>
        <v>1415.5166666666667</v>
      </c>
      <c r="AM49" s="9">
        <f>'02.2024ΕΛ'!AM49</f>
        <v>0</v>
      </c>
      <c r="AN49" s="10">
        <f>'02.2024ΕΛ'!AN49</f>
        <v>0</v>
      </c>
      <c r="AO49" s="232">
        <f>'02.2024ΕΛ'!AO49</f>
        <v>0</v>
      </c>
      <c r="AP49" s="10">
        <f>'02.2024ΕΛ'!AP49</f>
        <v>0</v>
      </c>
      <c r="AQ49" s="30">
        <f>'02.2024ΕΛ'!AQ49</f>
        <v>0</v>
      </c>
      <c r="AR49" s="83">
        <f>'02.2024ΕΛ'!AR49</f>
        <v>0</v>
      </c>
      <c r="AS49" s="9">
        <f>'02.2024ΕΛ'!AS49</f>
        <v>0</v>
      </c>
      <c r="AT49" s="10">
        <f>'02.2024ΕΛ'!AT49</f>
        <v>0</v>
      </c>
      <c r="AU49" s="232">
        <f>'02.2024ΕΛ'!AU49</f>
        <v>0</v>
      </c>
      <c r="AV49" s="10">
        <f>'02.2024ΕΛ'!AV49</f>
        <v>0</v>
      </c>
      <c r="AW49" s="30">
        <f>'02.2024ΕΛ'!AW49</f>
        <v>0</v>
      </c>
      <c r="AX49" s="83">
        <f>'02.2024ΕΛ'!AX49</f>
        <v>0</v>
      </c>
      <c r="AY49" s="9">
        <f>'02.2024ΕΛ'!AY49</f>
        <v>0</v>
      </c>
      <c r="AZ49" s="10">
        <f>'02.2024ΕΛ'!AZ49</f>
        <v>0</v>
      </c>
      <c r="BA49" s="232">
        <f>'02.2024ΕΛ'!BA49</f>
        <v>0</v>
      </c>
      <c r="BB49" s="10">
        <f>'02.2024ΕΛ'!BB49</f>
        <v>0</v>
      </c>
      <c r="BC49" s="30">
        <f>'02.2024ΕΛ'!BC49</f>
        <v>0</v>
      </c>
      <c r="BD49" s="83">
        <f>'02.2024ΕΛ'!BD49</f>
        <v>0</v>
      </c>
      <c r="BE49" s="9">
        <f>'02.2024ΕΛ'!BE49</f>
        <v>0</v>
      </c>
      <c r="BF49" s="10">
        <f>'02.2024ΕΛ'!BF49</f>
        <v>0</v>
      </c>
      <c r="BG49" s="232">
        <f>'02.2024ΕΛ'!BG49</f>
        <v>0</v>
      </c>
      <c r="BH49" s="10">
        <f>'02.2024ΕΛ'!BH49</f>
        <v>0</v>
      </c>
      <c r="BI49" s="30">
        <f>'02.2024ΕΛ'!BI49</f>
        <v>0</v>
      </c>
      <c r="BJ49" s="83">
        <f>'02.2024ΕΛ'!BJ49</f>
        <v>0</v>
      </c>
      <c r="BK49" s="9">
        <f>'02.2024ΕΛ'!BK49</f>
        <v>61</v>
      </c>
      <c r="BL49" s="10">
        <f>'02.2024ΕΛ'!BL49</f>
        <v>1</v>
      </c>
      <c r="BM49" s="232">
        <f>'02.2024ΕΛ'!BM49</f>
        <v>46291019</v>
      </c>
      <c r="BN49" s="10">
        <f>'02.2024ΕΛ'!BN49</f>
        <v>746629.33870967745</v>
      </c>
      <c r="BO49" s="225">
        <f>'02.2024ΕΛ'!BO49</f>
        <v>87886.24000000002</v>
      </c>
      <c r="BP49" s="83">
        <f>'02.2024ΕΛ'!BP49</f>
        <v>1417.5200000000002</v>
      </c>
    </row>
    <row r="50" spans="1:68" ht="19.5" customHeight="1" outlineLevel="1" thickBot="1" x14ac:dyDescent="0.35">
      <c r="A50" s="155"/>
      <c r="B50" s="167" t="str">
        <v>AIRCONDITIONING/COGENERATION</v>
      </c>
      <c r="C50" s="208">
        <f>'02.2024ΕΛ'!C50</f>
        <v>0</v>
      </c>
      <c r="D50" s="209">
        <f>'02.2024ΕΛ'!D50</f>
        <v>0</v>
      </c>
      <c r="E50" s="233">
        <f>'02.2024ΕΛ'!E50</f>
        <v>0</v>
      </c>
      <c r="F50" s="39">
        <f>'02.2024ΕΛ'!F50</f>
        <v>0</v>
      </c>
      <c r="G50" s="140">
        <f>'02.2024ΕΛ'!G50</f>
        <v>0</v>
      </c>
      <c r="H50" s="83">
        <f>'02.2024ΕΛ'!H50</f>
        <v>0</v>
      </c>
      <c r="I50" s="208">
        <f>'02.2024ΕΛ'!I50</f>
        <v>0</v>
      </c>
      <c r="J50" s="209">
        <f>'02.2024ΕΛ'!J50</f>
        <v>0</v>
      </c>
      <c r="K50" s="233">
        <f>'02.2024ΕΛ'!K50</f>
        <v>0</v>
      </c>
      <c r="L50" s="10">
        <f>'02.2024ΕΛ'!L50</f>
        <v>0</v>
      </c>
      <c r="M50" s="30">
        <f>'02.2024ΕΛ'!M50</f>
        <v>0</v>
      </c>
      <c r="N50" s="83">
        <f>'02.2024ΕΛ'!N50</f>
        <v>0</v>
      </c>
      <c r="O50" s="208">
        <f>'02.2024ΕΛ'!O50</f>
        <v>1</v>
      </c>
      <c r="P50" s="209" t="str">
        <f>'02.2024ΕΛ'!P50</f>
        <v> </v>
      </c>
      <c r="Q50" s="233">
        <f>'02.2024ΕΛ'!Q50</f>
        <v>1688</v>
      </c>
      <c r="R50" s="213">
        <f>'02.2024ΕΛ'!R50</f>
        <v>1688</v>
      </c>
      <c r="S50" s="214">
        <f>'02.2024ΕΛ'!S50</f>
        <v>27.61</v>
      </c>
      <c r="T50" s="214">
        <f>'02.2024ΕΛ'!T50</f>
        <v>27.61</v>
      </c>
      <c r="U50" s="208">
        <f>'02.2024ΕΛ'!U50</f>
        <v>0</v>
      </c>
      <c r="V50" s="209">
        <f>'02.2024ΕΛ'!V50</f>
        <v>0</v>
      </c>
      <c r="W50" s="233">
        <f>'02.2024ΕΛ'!W50</f>
        <v>0</v>
      </c>
      <c r="X50" s="10">
        <f>'02.2024ΕΛ'!X50</f>
        <v>0</v>
      </c>
      <c r="Y50" s="30">
        <f>'02.2024ΕΛ'!Y50</f>
        <v>0</v>
      </c>
      <c r="Z50" s="83">
        <f>'02.2024ΕΛ'!Z50</f>
        <v>0</v>
      </c>
      <c r="AA50" s="208">
        <f>'02.2024ΕΛ'!AA50</f>
        <v>0</v>
      </c>
      <c r="AB50" s="209">
        <f>'02.2024ΕΛ'!AB50</f>
        <v>0</v>
      </c>
      <c r="AC50" s="233">
        <f>'02.2024ΕΛ'!AC50</f>
        <v>0</v>
      </c>
      <c r="AD50" s="10">
        <f>'02.2024ΕΛ'!AD50</f>
        <v>0</v>
      </c>
      <c r="AE50" s="30">
        <f>'02.2024ΕΛ'!AE50</f>
        <v>0</v>
      </c>
      <c r="AF50" s="83">
        <f>'02.2024ΕΛ'!AF50</f>
        <v>0</v>
      </c>
      <c r="AG50" s="208">
        <f>'02.2024ΕΛ'!AG50</f>
        <v>0</v>
      </c>
      <c r="AH50" s="209">
        <f>'02.2024ΕΛ'!AH50</f>
        <v>0</v>
      </c>
      <c r="AI50" s="233">
        <f>'02.2024ΕΛ'!AI50</f>
        <v>0</v>
      </c>
      <c r="AJ50" s="10">
        <f>'02.2024ΕΛ'!AJ50</f>
        <v>0</v>
      </c>
      <c r="AK50" s="30">
        <f>'02.2024ΕΛ'!AK50</f>
        <v>0</v>
      </c>
      <c r="AL50" s="83">
        <f>'02.2024ΕΛ'!AL50</f>
        <v>0</v>
      </c>
      <c r="AM50" s="208">
        <f>'02.2024ΕΛ'!AM50</f>
        <v>0</v>
      </c>
      <c r="AN50" s="209">
        <f>'02.2024ΕΛ'!AN50</f>
        <v>0</v>
      </c>
      <c r="AO50" s="233">
        <f>'02.2024ΕΛ'!AO50</f>
        <v>0</v>
      </c>
      <c r="AP50" s="10">
        <f>'02.2024ΕΛ'!AP50</f>
        <v>0</v>
      </c>
      <c r="AQ50" s="30">
        <f>'02.2024ΕΛ'!AQ50</f>
        <v>0</v>
      </c>
      <c r="AR50" s="83">
        <f>'02.2024ΕΛ'!AR50</f>
        <v>0</v>
      </c>
      <c r="AS50" s="208">
        <f>'02.2024ΕΛ'!AS50</f>
        <v>0</v>
      </c>
      <c r="AT50" s="209">
        <f>'02.2024ΕΛ'!AT50</f>
        <v>0</v>
      </c>
      <c r="AU50" s="233">
        <f>'02.2024ΕΛ'!AU50</f>
        <v>0</v>
      </c>
      <c r="AV50" s="10">
        <f>'02.2024ΕΛ'!AV50</f>
        <v>0</v>
      </c>
      <c r="AW50" s="30">
        <f>'02.2024ΕΛ'!AW50</f>
        <v>0</v>
      </c>
      <c r="AX50" s="83">
        <f>'02.2024ΕΛ'!AX50</f>
        <v>0</v>
      </c>
      <c r="AY50" s="208">
        <f>'02.2024ΕΛ'!AY50</f>
        <v>0</v>
      </c>
      <c r="AZ50" s="209">
        <f>'02.2024ΕΛ'!AZ50</f>
        <v>0</v>
      </c>
      <c r="BA50" s="233">
        <f>'02.2024ΕΛ'!BA50</f>
        <v>0</v>
      </c>
      <c r="BB50" s="10">
        <f>'02.2024ΕΛ'!BB50</f>
        <v>0</v>
      </c>
      <c r="BC50" s="30">
        <f>'02.2024ΕΛ'!BC50</f>
        <v>0</v>
      </c>
      <c r="BD50" s="83">
        <f>'02.2024ΕΛ'!BD50</f>
        <v>0</v>
      </c>
      <c r="BE50" s="208">
        <f>'02.2024ΕΛ'!BE50</f>
        <v>0</v>
      </c>
      <c r="BF50" s="209">
        <f>'02.2024ΕΛ'!BF50</f>
        <v>0</v>
      </c>
      <c r="BG50" s="233">
        <f>'02.2024ΕΛ'!BG50</f>
        <v>0</v>
      </c>
      <c r="BH50" s="10">
        <f>'02.2024ΕΛ'!BH50</f>
        <v>0</v>
      </c>
      <c r="BI50" s="30">
        <f>'02.2024ΕΛ'!BI50</f>
        <v>0</v>
      </c>
      <c r="BJ50" s="83">
        <f>'02.2024ΕΛ'!BJ50</f>
        <v>0</v>
      </c>
      <c r="BK50" s="208">
        <f>'02.2024ΕΛ'!BK50</f>
        <v>1</v>
      </c>
      <c r="BL50" s="209">
        <f>'02.2024ΕΛ'!BL50</f>
        <v>0</v>
      </c>
      <c r="BM50" s="233">
        <f>'02.2024ΕΛ'!BM50</f>
        <v>1688</v>
      </c>
      <c r="BN50" s="10">
        <f>'02.2024ΕΛ'!BN50</f>
        <v>1688</v>
      </c>
      <c r="BO50" s="225">
        <f>'02.2024ΕΛ'!BO50</f>
        <v>27.61</v>
      </c>
      <c r="BP50" s="83">
        <f>'02.2024ΕΛ'!BP50</f>
        <v>27.61</v>
      </c>
    </row>
    <row r="51" spans="1:68" ht="18" x14ac:dyDescent="0.3">
      <c r="A51" s="153">
        <v>8</v>
      </c>
      <c r="B51" s="168" t="s">
        <v>93</v>
      </c>
      <c r="C51" s="73">
        <f>'02.2024ΕΛ'!C51</f>
        <v>7037</v>
      </c>
      <c r="D51" s="74">
        <f>'02.2024ΕΛ'!D51</f>
        <v>0</v>
      </c>
      <c r="E51" s="231">
        <f>'02.2024ΕΛ'!E51</f>
        <v>10306382</v>
      </c>
      <c r="F51" s="121">
        <f>'02.2024ΕΛ'!F51</f>
        <v>1464.5988347307091</v>
      </c>
      <c r="G51" s="82">
        <f>'02.2024ΕΛ'!G51</f>
        <v>139470.26999999999</v>
      </c>
      <c r="H51" s="37">
        <f>'02.2024ΕΛ'!H51</f>
        <v>19.819563734545969</v>
      </c>
      <c r="I51" s="73">
        <f>'02.2024ΕΛ'!I51</f>
        <v>1065</v>
      </c>
      <c r="J51" s="74">
        <f>'02.2024ΕΛ'!J51</f>
        <v>0</v>
      </c>
      <c r="K51" s="231">
        <f>'02.2024ΕΛ'!K51</f>
        <v>7173765</v>
      </c>
      <c r="L51" s="74">
        <f>'02.2024ΕΛ'!L51</f>
        <v>6735.929577464789</v>
      </c>
      <c r="M51" s="82">
        <f>'02.2024ΕΛ'!M51</f>
        <v>38328.840000000004</v>
      </c>
      <c r="N51" s="37">
        <f>'02.2024ΕΛ'!N51</f>
        <v>35.989521126760565</v>
      </c>
      <c r="O51" s="73">
        <f>'02.2024ΕΛ'!O51</f>
        <v>885</v>
      </c>
      <c r="P51" s="74">
        <f>'02.2024ΕΛ'!P51</f>
        <v>0</v>
      </c>
      <c r="Q51" s="231">
        <f>'02.2024ΕΛ'!Q51</f>
        <v>4013781</v>
      </c>
      <c r="R51" s="74">
        <f>'02.2024ΕΛ'!R51</f>
        <v>4535.3457627118642</v>
      </c>
      <c r="S51" s="82">
        <f>'02.2024ΕΛ'!S51</f>
        <v>53134.34</v>
      </c>
      <c r="T51" s="37">
        <f>'02.2024ΕΛ'!T51</f>
        <v>60.038802259886999</v>
      </c>
      <c r="U51" s="73">
        <f>'02.2024ΕΛ'!U51</f>
        <v>36</v>
      </c>
      <c r="V51" s="74">
        <f>'02.2024ΕΛ'!V51</f>
        <v>0</v>
      </c>
      <c r="W51" s="231">
        <f>'02.2024ΕΛ'!W51</f>
        <v>2237484</v>
      </c>
      <c r="X51" s="74">
        <f>'02.2024ΕΛ'!X51</f>
        <v>62152.333333333336</v>
      </c>
      <c r="Y51" s="81">
        <f>'02.2024ΕΛ'!Y51</f>
        <v>9671.4500000000007</v>
      </c>
      <c r="Z51" s="37">
        <f>'02.2024ΕΛ'!Z51</f>
        <v>268.6513888888889</v>
      </c>
      <c r="AA51" s="73">
        <f>'02.2024ΕΛ'!AA51</f>
        <v>143</v>
      </c>
      <c r="AB51" s="74">
        <f>'02.2024ΕΛ'!AB51</f>
        <v>0</v>
      </c>
      <c r="AC51" s="231">
        <f>'02.2024ΕΛ'!AC51</f>
        <v>690694</v>
      </c>
      <c r="AD51" s="74">
        <f>'02.2024ΕΛ'!AD51</f>
        <v>4830.0279720279723</v>
      </c>
      <c r="AE51" s="81">
        <f>'02.2024ΕΛ'!AE51</f>
        <v>11922.09</v>
      </c>
      <c r="AF51" s="37">
        <f>'02.2024ΕΛ'!AF51</f>
        <v>83.371258741258742</v>
      </c>
      <c r="AG51" s="73">
        <f>'02.2024ΕΛ'!AG51</f>
        <v>39</v>
      </c>
      <c r="AH51" s="74">
        <f>'02.2024ΕΛ'!AH51</f>
        <v>0</v>
      </c>
      <c r="AI51" s="231">
        <f>'02.2024ΕΛ'!AI51</f>
        <v>3129430</v>
      </c>
      <c r="AJ51" s="74">
        <f>'02.2024ΕΛ'!AJ51</f>
        <v>80241.794871794875</v>
      </c>
      <c r="AK51" s="82">
        <f>'02.2024ΕΛ'!AK51</f>
        <v>35236.840000000004</v>
      </c>
      <c r="AL51" s="37">
        <f>'02.2024ΕΛ'!AL51</f>
        <v>903.50871794871807</v>
      </c>
      <c r="AM51" s="73">
        <f>'02.2024ΕΛ'!AM51</f>
        <v>0</v>
      </c>
      <c r="AN51" s="74">
        <f>'02.2024ΕΛ'!AN51</f>
        <v>0</v>
      </c>
      <c r="AO51" s="231">
        <f>'02.2024ΕΛ'!AO51</f>
        <v>0</v>
      </c>
      <c r="AP51" s="74">
        <f>'02.2024ΕΛ'!AP51</f>
        <v>0</v>
      </c>
      <c r="AQ51" s="82">
        <f>'02.2024ΕΛ'!AQ51</f>
        <v>0</v>
      </c>
      <c r="AR51" s="37">
        <f>'02.2024ΕΛ'!AR51</f>
        <v>0</v>
      </c>
      <c r="AS51" s="73">
        <f>'02.2024ΕΛ'!AS51</f>
        <v>0</v>
      </c>
      <c r="AT51" s="74">
        <f>'02.2024ΕΛ'!AT51</f>
        <v>0</v>
      </c>
      <c r="AU51" s="231">
        <f>'02.2024ΕΛ'!AU51</f>
        <v>0</v>
      </c>
      <c r="AV51" s="74">
        <f>'02.2024ΕΛ'!AV51</f>
        <v>0</v>
      </c>
      <c r="AW51" s="82">
        <f>'02.2024ΕΛ'!AW51</f>
        <v>0</v>
      </c>
      <c r="AX51" s="37">
        <f>'02.2024ΕΛ'!AX51</f>
        <v>0</v>
      </c>
      <c r="AY51" s="73">
        <f>'02.2024ΕΛ'!AY51</f>
        <v>0</v>
      </c>
      <c r="AZ51" s="74">
        <f>'02.2024ΕΛ'!AZ51</f>
        <v>0</v>
      </c>
      <c r="BA51" s="231">
        <f>'02.2024ΕΛ'!BA51</f>
        <v>0</v>
      </c>
      <c r="BB51" s="74">
        <f>'02.2024ΕΛ'!BB51</f>
        <v>0</v>
      </c>
      <c r="BC51" s="82">
        <f>'02.2024ΕΛ'!BC51</f>
        <v>0</v>
      </c>
      <c r="BD51" s="37">
        <f>'02.2024ΕΛ'!BD51</f>
        <v>0</v>
      </c>
      <c r="BE51" s="73">
        <f>'02.2024ΕΛ'!BE51</f>
        <v>0</v>
      </c>
      <c r="BF51" s="74">
        <f>'02.2024ΕΛ'!BF51</f>
        <v>0</v>
      </c>
      <c r="BG51" s="231">
        <f>'02.2024ΕΛ'!BG51</f>
        <v>0</v>
      </c>
      <c r="BH51" s="74">
        <f>'02.2024ΕΛ'!BH51</f>
        <v>0</v>
      </c>
      <c r="BI51" s="82">
        <f>'02.2024ΕΛ'!BI51</f>
        <v>0</v>
      </c>
      <c r="BJ51" s="37">
        <f>'02.2024ΕΛ'!BJ51</f>
        <v>0</v>
      </c>
      <c r="BK51" s="73">
        <f>'02.2024ΕΛ'!BK51</f>
        <v>9205</v>
      </c>
      <c r="BL51" s="74">
        <f>'02.2024ΕΛ'!BL51</f>
        <v>0</v>
      </c>
      <c r="BM51" s="231">
        <f>'02.2024ΕΛ'!BM51</f>
        <v>26460345</v>
      </c>
      <c r="BN51" s="74">
        <f>'02.2024ΕΛ'!BN51</f>
        <v>2874.5621944595327</v>
      </c>
      <c r="BO51" s="82">
        <f>'02.2024ΕΛ'!BO51</f>
        <v>287763.82999999996</v>
      </c>
      <c r="BP51" s="37">
        <f>'02.2024ΕΛ'!BP51</f>
        <v>31.261687126561647</v>
      </c>
    </row>
    <row r="52" spans="1:68" ht="19.5" customHeight="1" outlineLevel="1" x14ac:dyDescent="0.3">
      <c r="A52" s="154"/>
      <c r="B52" s="167" t="str" cm="1">
        <f t="array" ref="B52:B56">$B$10:$B$14</f>
        <v>RESIDENTIAL</v>
      </c>
      <c r="C52" s="9">
        <f>'02.2024ΕΛ'!C52</f>
        <v>6769</v>
      </c>
      <c r="D52" s="10">
        <f>'02.2024ΕΛ'!D52</f>
        <v>0</v>
      </c>
      <c r="E52" s="232">
        <f>'02.2024ΕΛ'!E52</f>
        <v>8185745</v>
      </c>
      <c r="F52" s="39">
        <f>'02.2024ΕΛ'!F52</f>
        <v>1209.2990101935293</v>
      </c>
      <c r="G52" s="30">
        <f>'02.2024ΕΛ'!G52</f>
        <v>115116.89</v>
      </c>
      <c r="H52" s="83">
        <f>'02.2024ΕΛ'!H52</f>
        <v>17.006483971044467</v>
      </c>
      <c r="I52" s="9">
        <f>'02.2024ΕΛ'!I52</f>
        <v>991</v>
      </c>
      <c r="J52" s="10">
        <f>'02.2024ΕΛ'!J52</f>
        <v>0</v>
      </c>
      <c r="K52" s="232">
        <f>'02.2024ΕΛ'!K52</f>
        <v>1126689</v>
      </c>
      <c r="L52" s="10">
        <f>'02.2024ΕΛ'!L52</f>
        <v>1136.9212916246215</v>
      </c>
      <c r="M52" s="30">
        <f>'02.2024ΕΛ'!M52</f>
        <v>19581.25</v>
      </c>
      <c r="N52" s="83">
        <f>'02.2024ΕΛ'!N52</f>
        <v>19.759081735620587</v>
      </c>
      <c r="O52" s="9">
        <f>'02.2024ΕΛ'!O52</f>
        <v>814</v>
      </c>
      <c r="P52" s="10" t="str">
        <f>'02.2024ΕΛ'!P52</f>
        <v> </v>
      </c>
      <c r="Q52" s="232">
        <f>'02.2024ΕΛ'!Q52</f>
        <v>1162602</v>
      </c>
      <c r="R52" s="216">
        <f>'02.2024ΕΛ'!R52</f>
        <v>1428</v>
      </c>
      <c r="S52" s="217">
        <f>'02.2024ΕΛ'!S52</f>
        <v>20266.55</v>
      </c>
      <c r="T52" s="211">
        <f>'02.2024ΕΛ'!T52</f>
        <v>24.9</v>
      </c>
      <c r="U52" s="9">
        <f>'02.2024ΕΛ'!U52</f>
        <v>32</v>
      </c>
      <c r="V52" s="10">
        <f>'02.2024ΕΛ'!V52</f>
        <v>0</v>
      </c>
      <c r="W52" s="232">
        <f>'02.2024ΕΛ'!W52</f>
        <v>41854</v>
      </c>
      <c r="X52" s="10">
        <f>'02.2024ΕΛ'!X52</f>
        <v>1307.9375</v>
      </c>
      <c r="Y52" s="30">
        <f>'02.2024ΕΛ'!Y52</f>
        <v>939.63</v>
      </c>
      <c r="Z52" s="83">
        <f>'02.2024ΕΛ'!Z52</f>
        <v>29.3634375</v>
      </c>
      <c r="AA52" s="9">
        <f>'02.2024ΕΛ'!AA52</f>
        <v>141</v>
      </c>
      <c r="AB52" s="10">
        <f>'02.2024ΕΛ'!AB52</f>
        <v>0</v>
      </c>
      <c r="AC52" s="232">
        <f>'02.2024ΕΛ'!AC52</f>
        <v>177822</v>
      </c>
      <c r="AD52" s="10">
        <f>'02.2024ΕΛ'!AD52</f>
        <v>1261.1489361702127</v>
      </c>
      <c r="AE52" s="30">
        <f>'02.2024ΕΛ'!AE52</f>
        <v>4240.05</v>
      </c>
      <c r="AF52" s="83">
        <f>'02.2024ΕΛ'!AF52</f>
        <v>30.071276595744681</v>
      </c>
      <c r="AG52" s="9">
        <f>'02.2024ΕΛ'!AG52</f>
        <v>36</v>
      </c>
      <c r="AH52" s="10">
        <f>'02.2024ΕΛ'!AH52</f>
        <v>0</v>
      </c>
      <c r="AI52" s="232">
        <f>'02.2024ΕΛ'!AI52</f>
        <v>47251</v>
      </c>
      <c r="AJ52" s="10">
        <f>'02.2024ΕΛ'!AJ52</f>
        <v>1312.5277777777778</v>
      </c>
      <c r="AK52" s="30">
        <f>'02.2024ΕΛ'!AK52</f>
        <v>1223.6500000000001</v>
      </c>
      <c r="AL52" s="83">
        <f>'02.2024ΕΛ'!AL52</f>
        <v>33.990277777777777</v>
      </c>
      <c r="AM52" s="9">
        <f>'02.2024ΕΛ'!AM52</f>
        <v>0</v>
      </c>
      <c r="AN52" s="10">
        <f>'02.2024ΕΛ'!AN52</f>
        <v>0</v>
      </c>
      <c r="AO52" s="232">
        <f>'02.2024ΕΛ'!AO52</f>
        <v>0</v>
      </c>
      <c r="AP52" s="10">
        <f>'02.2024ΕΛ'!AP52</f>
        <v>0</v>
      </c>
      <c r="AQ52" s="30">
        <f>'02.2024ΕΛ'!AQ52</f>
        <v>0</v>
      </c>
      <c r="AR52" s="83">
        <f>'02.2024ΕΛ'!AR52</f>
        <v>0</v>
      </c>
      <c r="AS52" s="9">
        <f>'02.2024ΕΛ'!AS52</f>
        <v>0</v>
      </c>
      <c r="AT52" s="10">
        <f>'02.2024ΕΛ'!AT52</f>
        <v>0</v>
      </c>
      <c r="AU52" s="232">
        <f>'02.2024ΕΛ'!AU52</f>
        <v>0</v>
      </c>
      <c r="AV52" s="10">
        <f>'02.2024ΕΛ'!AV52</f>
        <v>0</v>
      </c>
      <c r="AW52" s="30">
        <f>'02.2024ΕΛ'!AW52</f>
        <v>0</v>
      </c>
      <c r="AX52" s="83">
        <f>'02.2024ΕΛ'!AX52</f>
        <v>0</v>
      </c>
      <c r="AY52" s="9">
        <f>'02.2024ΕΛ'!AY52</f>
        <v>0</v>
      </c>
      <c r="AZ52" s="10">
        <f>'02.2024ΕΛ'!AZ52</f>
        <v>0</v>
      </c>
      <c r="BA52" s="232">
        <f>'02.2024ΕΛ'!BA52</f>
        <v>0</v>
      </c>
      <c r="BB52" s="10">
        <f>'02.2024ΕΛ'!BB52</f>
        <v>0</v>
      </c>
      <c r="BC52" s="30">
        <f>'02.2024ΕΛ'!BC52</f>
        <v>0</v>
      </c>
      <c r="BD52" s="83">
        <f>'02.2024ΕΛ'!BD52</f>
        <v>0</v>
      </c>
      <c r="BE52" s="9">
        <f>'02.2024ΕΛ'!BE52</f>
        <v>0</v>
      </c>
      <c r="BF52" s="10">
        <f>'02.2024ΕΛ'!BF52</f>
        <v>0</v>
      </c>
      <c r="BG52" s="232">
        <f>'02.2024ΕΛ'!BG52</f>
        <v>0</v>
      </c>
      <c r="BH52" s="10">
        <f>'02.2024ΕΛ'!BH52</f>
        <v>0</v>
      </c>
      <c r="BI52" s="30">
        <f>'02.2024ΕΛ'!BI52</f>
        <v>0</v>
      </c>
      <c r="BJ52" s="83">
        <f>'02.2024ΕΛ'!BJ52</f>
        <v>0</v>
      </c>
      <c r="BK52" s="9">
        <f>'02.2024ΕΛ'!BK52</f>
        <v>8783</v>
      </c>
      <c r="BL52" s="10">
        <f>'02.2024ΕΛ'!BL52</f>
        <v>0</v>
      </c>
      <c r="BM52" s="232">
        <f>'02.2024ΕΛ'!BM52</f>
        <v>10741963</v>
      </c>
      <c r="BN52" s="10">
        <f>'02.2024ΕΛ'!BN52</f>
        <v>1223.0403051349197</v>
      </c>
      <c r="BO52" s="225">
        <f>'02.2024ΕΛ'!BO52</f>
        <v>161368.01999999999</v>
      </c>
      <c r="BP52" s="83">
        <f>'02.2024ΕΛ'!BP52</f>
        <v>18.372767846977112</v>
      </c>
    </row>
    <row r="53" spans="1:68" ht="19.5" customHeight="1" outlineLevel="1" x14ac:dyDescent="0.3">
      <c r="A53" s="154"/>
      <c r="B53" s="167" t="str">
        <v>COMMERCIAL</v>
      </c>
      <c r="C53" s="9">
        <f>'02.2024ΕΛ'!C53</f>
        <v>266</v>
      </c>
      <c r="D53" s="10">
        <f>'02.2024ΕΛ'!D53</f>
        <v>0</v>
      </c>
      <c r="E53" s="232">
        <f>'02.2024ΕΛ'!E53</f>
        <v>1700253</v>
      </c>
      <c r="F53" s="39">
        <f>'02.2024ΕΛ'!F53</f>
        <v>6391.9285714285716</v>
      </c>
      <c r="G53" s="30">
        <f>'02.2024ΕΛ'!G53</f>
        <v>23669.949999999997</v>
      </c>
      <c r="H53" s="83">
        <f>'02.2024ΕΛ'!H53</f>
        <v>88.98477443609022</v>
      </c>
      <c r="I53" s="9">
        <f>'02.2024ΕΛ'!I53</f>
        <v>70</v>
      </c>
      <c r="J53" s="10">
        <f>'02.2024ΕΛ'!J53</f>
        <v>0</v>
      </c>
      <c r="K53" s="232">
        <f>'02.2024ΕΛ'!K53</f>
        <v>747785</v>
      </c>
      <c r="L53" s="10">
        <f>'02.2024ΕΛ'!L53</f>
        <v>10682.642857142857</v>
      </c>
      <c r="M53" s="30">
        <f>'02.2024ΕΛ'!M53</f>
        <v>12446.320000000002</v>
      </c>
      <c r="N53" s="83">
        <f>'02.2024ΕΛ'!N53</f>
        <v>177.80457142857145</v>
      </c>
      <c r="O53" s="9">
        <f>'02.2024ΕΛ'!O53</f>
        <v>70</v>
      </c>
      <c r="P53" s="10" t="str">
        <f>'02.2024ΕΛ'!P53</f>
        <v> </v>
      </c>
      <c r="Q53" s="232">
        <f>'02.2024ΕΛ'!Q53</f>
        <v>1759988</v>
      </c>
      <c r="R53" s="213">
        <f>'02.2024ΕΛ'!R53</f>
        <v>25143</v>
      </c>
      <c r="S53" s="215">
        <f>'02.2024ΕΛ'!S53</f>
        <v>28265.79</v>
      </c>
      <c r="T53" s="214">
        <f>'02.2024ΕΛ'!T53</f>
        <v>403.8</v>
      </c>
      <c r="U53" s="9">
        <f>'02.2024ΕΛ'!U53</f>
        <v>3</v>
      </c>
      <c r="V53" s="10">
        <f>'02.2024ΕΛ'!V53</f>
        <v>0</v>
      </c>
      <c r="W53" s="232">
        <f>'02.2024ΕΛ'!W53</f>
        <v>172317</v>
      </c>
      <c r="X53" s="10">
        <f>'02.2024ΕΛ'!X53</f>
        <v>57439</v>
      </c>
      <c r="Y53" s="30">
        <f>'02.2024ΕΛ'!Y53</f>
        <v>2719.87</v>
      </c>
      <c r="Z53" s="83">
        <f>'02.2024ΕΛ'!Z53</f>
        <v>906.62333333333333</v>
      </c>
      <c r="AA53" s="9">
        <f>'02.2024ΕΛ'!AA53</f>
        <v>2</v>
      </c>
      <c r="AB53" s="10">
        <f>'02.2024ΕΛ'!AB53</f>
        <v>0</v>
      </c>
      <c r="AC53" s="232">
        <f>'02.2024ΕΛ'!AC53</f>
        <v>512872</v>
      </c>
      <c r="AD53" s="10">
        <f>'02.2024ΕΛ'!AD53</f>
        <v>256436</v>
      </c>
      <c r="AE53" s="30">
        <f>'02.2024ΕΛ'!AE53</f>
        <v>7682.04</v>
      </c>
      <c r="AF53" s="83">
        <f>'02.2024ΕΛ'!AF53</f>
        <v>3841.02</v>
      </c>
      <c r="AG53" s="9">
        <f>'02.2024ΕΛ'!AG53</f>
        <v>2</v>
      </c>
      <c r="AH53" s="10">
        <f>'02.2024ΕΛ'!AH53</f>
        <v>0</v>
      </c>
      <c r="AI53" s="232">
        <f>'02.2024ΕΛ'!AI53</f>
        <v>2427506</v>
      </c>
      <c r="AJ53" s="10">
        <f>'02.2024ΕΛ'!AJ53</f>
        <v>1213753</v>
      </c>
      <c r="AK53" s="30">
        <f>'02.2024ΕΛ'!AK53</f>
        <v>31567</v>
      </c>
      <c r="AL53" s="83">
        <f>'02.2024ΕΛ'!AL53</f>
        <v>15783.5</v>
      </c>
      <c r="AM53" s="9">
        <f>'02.2024ΕΛ'!AM53</f>
        <v>0</v>
      </c>
      <c r="AN53" s="10">
        <f>'02.2024ΕΛ'!AN53</f>
        <v>0</v>
      </c>
      <c r="AO53" s="232">
        <f>'02.2024ΕΛ'!AO53</f>
        <v>0</v>
      </c>
      <c r="AP53" s="10">
        <f>'02.2024ΕΛ'!AP53</f>
        <v>0</v>
      </c>
      <c r="AQ53" s="30">
        <f>'02.2024ΕΛ'!AQ53</f>
        <v>0</v>
      </c>
      <c r="AR53" s="83">
        <f>'02.2024ΕΛ'!AR53</f>
        <v>0</v>
      </c>
      <c r="AS53" s="9">
        <f>'02.2024ΕΛ'!AS53</f>
        <v>0</v>
      </c>
      <c r="AT53" s="10">
        <f>'02.2024ΕΛ'!AT53</f>
        <v>0</v>
      </c>
      <c r="AU53" s="232">
        <f>'02.2024ΕΛ'!AU53</f>
        <v>0</v>
      </c>
      <c r="AV53" s="10">
        <f>'02.2024ΕΛ'!AV53</f>
        <v>0</v>
      </c>
      <c r="AW53" s="30">
        <f>'02.2024ΕΛ'!AW53</f>
        <v>0</v>
      </c>
      <c r="AX53" s="83">
        <f>'02.2024ΕΛ'!AX53</f>
        <v>0</v>
      </c>
      <c r="AY53" s="9">
        <f>'02.2024ΕΛ'!AY53</f>
        <v>0</v>
      </c>
      <c r="AZ53" s="10">
        <f>'02.2024ΕΛ'!AZ53</f>
        <v>0</v>
      </c>
      <c r="BA53" s="232">
        <f>'02.2024ΕΛ'!BA53</f>
        <v>0</v>
      </c>
      <c r="BB53" s="10">
        <f>'02.2024ΕΛ'!BB53</f>
        <v>0</v>
      </c>
      <c r="BC53" s="30">
        <f>'02.2024ΕΛ'!BC53</f>
        <v>0</v>
      </c>
      <c r="BD53" s="83">
        <f>'02.2024ΕΛ'!BD53</f>
        <v>0</v>
      </c>
      <c r="BE53" s="9">
        <f>'02.2024ΕΛ'!BE53</f>
        <v>0</v>
      </c>
      <c r="BF53" s="10">
        <f>'02.2024ΕΛ'!BF53</f>
        <v>0</v>
      </c>
      <c r="BG53" s="232">
        <f>'02.2024ΕΛ'!BG53</f>
        <v>0</v>
      </c>
      <c r="BH53" s="10">
        <f>'02.2024ΕΛ'!BH53</f>
        <v>0</v>
      </c>
      <c r="BI53" s="30">
        <f>'02.2024ΕΛ'!BI53</f>
        <v>0</v>
      </c>
      <c r="BJ53" s="83">
        <f>'02.2024ΕΛ'!BJ53</f>
        <v>0</v>
      </c>
      <c r="BK53" s="9">
        <f>'02.2024ΕΛ'!BK53</f>
        <v>413</v>
      </c>
      <c r="BL53" s="10">
        <f>'02.2024ΕΛ'!BL53</f>
        <v>0</v>
      </c>
      <c r="BM53" s="232">
        <f>'02.2024ΕΛ'!BM53</f>
        <v>7320721</v>
      </c>
      <c r="BN53" s="10">
        <f>'02.2024ΕΛ'!BN53</f>
        <v>17725.716707021791</v>
      </c>
      <c r="BO53" s="225">
        <f>'02.2024ΕΛ'!BO53</f>
        <v>106350.96999999999</v>
      </c>
      <c r="BP53" s="83">
        <f>'02.2024ΕΛ'!BP53</f>
        <v>257.50840193704596</v>
      </c>
    </row>
    <row r="54" spans="1:68" ht="19.5" customHeight="1" outlineLevel="1" x14ac:dyDescent="0.3">
      <c r="A54" s="154"/>
      <c r="B54" s="167" t="str">
        <v>CNG</v>
      </c>
      <c r="C54" s="9">
        <f>'02.2024ΕΛ'!C54</f>
        <v>1</v>
      </c>
      <c r="D54" s="10">
        <f>'02.2024ΕΛ'!D54</f>
        <v>0</v>
      </c>
      <c r="E54" s="232">
        <f>'02.2024ΕΛ'!E54</f>
        <v>208956</v>
      </c>
      <c r="F54" s="39">
        <f>'02.2024ΕΛ'!F54</f>
        <v>208956</v>
      </c>
      <c r="G54" s="30">
        <f>'02.2024ΕΛ'!G54</f>
        <v>219.98999999999998</v>
      </c>
      <c r="H54" s="83">
        <f>'02.2024ΕΛ'!H54</f>
        <v>219.98999999999998</v>
      </c>
      <c r="I54" s="9">
        <f>'02.2024ΕΛ'!I54</f>
        <v>1</v>
      </c>
      <c r="J54" s="10">
        <f>'02.2024ΕΛ'!J54</f>
        <v>0</v>
      </c>
      <c r="K54" s="232">
        <f>'02.2024ΕΛ'!K54</f>
        <v>203728</v>
      </c>
      <c r="L54" s="10">
        <f>'02.2024ΕΛ'!L54</f>
        <v>203728</v>
      </c>
      <c r="M54" s="30">
        <f>'02.2024ΕΛ'!M54</f>
        <v>477.56</v>
      </c>
      <c r="N54" s="83">
        <f>'02.2024ΕΛ'!N54</f>
        <v>477.56</v>
      </c>
      <c r="O54" s="9" t="str">
        <f>'02.2024ΕΛ'!O54</f>
        <v> </v>
      </c>
      <c r="P54" s="10" t="str">
        <f>'02.2024ΕΛ'!P54</f>
        <v> </v>
      </c>
      <c r="Q54" s="232" t="str">
        <f>'02.2024ΕΛ'!Q54</f>
        <v> </v>
      </c>
      <c r="R54" s="212" t="str">
        <f>'02.2024ΕΛ'!R54</f>
        <v> </v>
      </c>
      <c r="S54" s="214" t="str">
        <f>'02.2024ΕΛ'!S54</f>
        <v> </v>
      </c>
      <c r="T54" s="214" t="str">
        <f>'02.2024ΕΛ'!T54</f>
        <v> </v>
      </c>
      <c r="U54" s="9">
        <f>'02.2024ΕΛ'!U54</f>
        <v>0</v>
      </c>
      <c r="V54" s="10">
        <f>'02.2024ΕΛ'!V54</f>
        <v>0</v>
      </c>
      <c r="W54" s="232">
        <f>'02.2024ΕΛ'!W54</f>
        <v>0</v>
      </c>
      <c r="X54" s="10">
        <f>'02.2024ΕΛ'!X54</f>
        <v>0</v>
      </c>
      <c r="Y54" s="30">
        <f>'02.2024ΕΛ'!Y54</f>
        <v>0</v>
      </c>
      <c r="Z54" s="83">
        <f>'02.2024ΕΛ'!Z54</f>
        <v>0</v>
      </c>
      <c r="AA54" s="9">
        <f>'02.2024ΕΛ'!AA54</f>
        <v>0</v>
      </c>
      <c r="AB54" s="10">
        <f>'02.2024ΕΛ'!AB54</f>
        <v>0</v>
      </c>
      <c r="AC54" s="232">
        <f>'02.2024ΕΛ'!AC54</f>
        <v>0</v>
      </c>
      <c r="AD54" s="10">
        <f>'02.2024ΕΛ'!AD54</f>
        <v>0</v>
      </c>
      <c r="AE54" s="30">
        <f>'02.2024ΕΛ'!AE54</f>
        <v>0</v>
      </c>
      <c r="AF54" s="83">
        <f>'02.2024ΕΛ'!AF54</f>
        <v>0</v>
      </c>
      <c r="AG54" s="9">
        <f>'02.2024ΕΛ'!AG54</f>
        <v>0</v>
      </c>
      <c r="AH54" s="10">
        <f>'02.2024ΕΛ'!AH54</f>
        <v>0</v>
      </c>
      <c r="AI54" s="232">
        <f>'02.2024ΕΛ'!AI54</f>
        <v>0</v>
      </c>
      <c r="AJ54" s="10">
        <f>'02.2024ΕΛ'!AJ54</f>
        <v>0</v>
      </c>
      <c r="AK54" s="30">
        <f>'02.2024ΕΛ'!AK54</f>
        <v>0</v>
      </c>
      <c r="AL54" s="83">
        <f>'02.2024ΕΛ'!AL54</f>
        <v>0</v>
      </c>
      <c r="AM54" s="9">
        <f>'02.2024ΕΛ'!AM54</f>
        <v>0</v>
      </c>
      <c r="AN54" s="10">
        <f>'02.2024ΕΛ'!AN54</f>
        <v>0</v>
      </c>
      <c r="AO54" s="232">
        <f>'02.2024ΕΛ'!AO54</f>
        <v>0</v>
      </c>
      <c r="AP54" s="10">
        <f>'02.2024ΕΛ'!AP54</f>
        <v>0</v>
      </c>
      <c r="AQ54" s="30">
        <f>'02.2024ΕΛ'!AQ54</f>
        <v>0</v>
      </c>
      <c r="AR54" s="83">
        <f>'02.2024ΕΛ'!AR54</f>
        <v>0</v>
      </c>
      <c r="AS54" s="9">
        <f>'02.2024ΕΛ'!AS54</f>
        <v>0</v>
      </c>
      <c r="AT54" s="10">
        <f>'02.2024ΕΛ'!AT54</f>
        <v>0</v>
      </c>
      <c r="AU54" s="232">
        <f>'02.2024ΕΛ'!AU54</f>
        <v>0</v>
      </c>
      <c r="AV54" s="10">
        <f>'02.2024ΕΛ'!AV54</f>
        <v>0</v>
      </c>
      <c r="AW54" s="30">
        <f>'02.2024ΕΛ'!AW54</f>
        <v>0</v>
      </c>
      <c r="AX54" s="83">
        <f>'02.2024ΕΛ'!AX54</f>
        <v>0</v>
      </c>
      <c r="AY54" s="9">
        <f>'02.2024ΕΛ'!AY54</f>
        <v>0</v>
      </c>
      <c r="AZ54" s="10">
        <f>'02.2024ΕΛ'!AZ54</f>
        <v>0</v>
      </c>
      <c r="BA54" s="232">
        <f>'02.2024ΕΛ'!BA54</f>
        <v>0</v>
      </c>
      <c r="BB54" s="10">
        <f>'02.2024ΕΛ'!BB54</f>
        <v>0</v>
      </c>
      <c r="BC54" s="30">
        <f>'02.2024ΕΛ'!BC54</f>
        <v>0</v>
      </c>
      <c r="BD54" s="83">
        <f>'02.2024ΕΛ'!BD54</f>
        <v>0</v>
      </c>
      <c r="BE54" s="9">
        <f>'02.2024ΕΛ'!BE54</f>
        <v>0</v>
      </c>
      <c r="BF54" s="10">
        <f>'02.2024ΕΛ'!BF54</f>
        <v>0</v>
      </c>
      <c r="BG54" s="232">
        <f>'02.2024ΕΛ'!BG54</f>
        <v>0</v>
      </c>
      <c r="BH54" s="10">
        <f>'02.2024ΕΛ'!BH54</f>
        <v>0</v>
      </c>
      <c r="BI54" s="30">
        <f>'02.2024ΕΛ'!BI54</f>
        <v>0</v>
      </c>
      <c r="BJ54" s="83">
        <f>'02.2024ΕΛ'!BJ54</f>
        <v>0</v>
      </c>
      <c r="BK54" s="9">
        <f>'02.2024ΕΛ'!BK54</f>
        <v>2</v>
      </c>
      <c r="BL54" s="10">
        <f>'02.2024ΕΛ'!BL54</f>
        <v>0</v>
      </c>
      <c r="BM54" s="232">
        <f>'02.2024ΕΛ'!BM54</f>
        <v>412684</v>
      </c>
      <c r="BN54" s="10">
        <f>'02.2024ΕΛ'!BN54</f>
        <v>206342</v>
      </c>
      <c r="BO54" s="225">
        <f>'02.2024ΕΛ'!BO54</f>
        <v>697.55</v>
      </c>
      <c r="BP54" s="83">
        <f>'02.2024ΕΛ'!BP54</f>
        <v>348.77499999999998</v>
      </c>
    </row>
    <row r="55" spans="1:68" ht="19.5" customHeight="1" outlineLevel="1" x14ac:dyDescent="0.3">
      <c r="A55" s="154"/>
      <c r="B55" s="167" t="str">
        <v>INDUSTRIAL</v>
      </c>
      <c r="C55" s="9">
        <f>'02.2024ΕΛ'!C55</f>
        <v>1</v>
      </c>
      <c r="D55" s="10">
        <f>'02.2024ΕΛ'!D55</f>
        <v>0</v>
      </c>
      <c r="E55" s="232">
        <f>'02.2024ΕΛ'!E55</f>
        <v>211428</v>
      </c>
      <c r="F55" s="39">
        <f>'02.2024ΕΛ'!F55</f>
        <v>211428</v>
      </c>
      <c r="G55" s="30">
        <f>'02.2024ΕΛ'!G55</f>
        <v>463.44</v>
      </c>
      <c r="H55" s="83">
        <f>'02.2024ΕΛ'!H55</f>
        <v>463.44</v>
      </c>
      <c r="I55" s="9">
        <f>'02.2024ΕΛ'!I55</f>
        <v>3</v>
      </c>
      <c r="J55" s="10">
        <f>'02.2024ΕΛ'!J55</f>
        <v>0</v>
      </c>
      <c r="K55" s="232">
        <f>'02.2024ΕΛ'!K55</f>
        <v>5095563</v>
      </c>
      <c r="L55" s="10">
        <f>'02.2024ΕΛ'!L55</f>
        <v>1698521</v>
      </c>
      <c r="M55" s="30">
        <f>'02.2024ΕΛ'!M55</f>
        <v>5823.71</v>
      </c>
      <c r="N55" s="83">
        <f>'02.2024ΕΛ'!N55</f>
        <v>1941.2366666666667</v>
      </c>
      <c r="O55" s="9" t="str">
        <f>'02.2024ΕΛ'!O55</f>
        <v> </v>
      </c>
      <c r="P55" s="10" t="str">
        <f>'02.2024ΕΛ'!P55</f>
        <v> </v>
      </c>
      <c r="Q55" s="232" t="str">
        <f>'02.2024ΕΛ'!Q55</f>
        <v> </v>
      </c>
      <c r="R55" s="212" t="str">
        <f>'02.2024ΕΛ'!R55</f>
        <v> </v>
      </c>
      <c r="S55" s="214" t="str">
        <f>'02.2024ΕΛ'!S55</f>
        <v> </v>
      </c>
      <c r="T55" s="214" t="str">
        <f>'02.2024ΕΛ'!T55</f>
        <v> </v>
      </c>
      <c r="U55" s="9">
        <f>'02.2024ΕΛ'!U55</f>
        <v>1</v>
      </c>
      <c r="V55" s="10">
        <f>'02.2024ΕΛ'!V55</f>
        <v>0</v>
      </c>
      <c r="W55" s="232">
        <f>'02.2024ΕΛ'!W55</f>
        <v>2023313</v>
      </c>
      <c r="X55" s="10">
        <f>'02.2024ΕΛ'!X55</f>
        <v>2023313</v>
      </c>
      <c r="Y55" s="30">
        <f>'02.2024ΕΛ'!Y55</f>
        <v>6011.95</v>
      </c>
      <c r="Z55" s="83">
        <f>'02.2024ΕΛ'!Z55</f>
        <v>6011.95</v>
      </c>
      <c r="AA55" s="9">
        <f>'02.2024ΕΛ'!AA55</f>
        <v>0</v>
      </c>
      <c r="AB55" s="10">
        <f>'02.2024ΕΛ'!AB55</f>
        <v>0</v>
      </c>
      <c r="AC55" s="232">
        <f>'02.2024ΕΛ'!AC55</f>
        <v>0</v>
      </c>
      <c r="AD55" s="10">
        <f>'02.2024ΕΛ'!AD55</f>
        <v>0</v>
      </c>
      <c r="AE55" s="30">
        <f>'02.2024ΕΛ'!AE55</f>
        <v>0</v>
      </c>
      <c r="AF55" s="83">
        <f>'02.2024ΕΛ'!AF55</f>
        <v>0</v>
      </c>
      <c r="AG55" s="9">
        <f>'02.2024ΕΛ'!AG55</f>
        <v>1</v>
      </c>
      <c r="AH55" s="10">
        <f>'02.2024ΕΛ'!AH55</f>
        <v>0</v>
      </c>
      <c r="AI55" s="232">
        <f>'02.2024ΕΛ'!AI55</f>
        <v>654673</v>
      </c>
      <c r="AJ55" s="10">
        <f>'02.2024ΕΛ'!AJ55</f>
        <v>654673</v>
      </c>
      <c r="AK55" s="30">
        <f>'02.2024ΕΛ'!AK55</f>
        <v>2446.19</v>
      </c>
      <c r="AL55" s="83">
        <f>'02.2024ΕΛ'!AL55</f>
        <v>2446.19</v>
      </c>
      <c r="AM55" s="9">
        <f>'02.2024ΕΛ'!AM55</f>
        <v>0</v>
      </c>
      <c r="AN55" s="10">
        <f>'02.2024ΕΛ'!AN55</f>
        <v>0</v>
      </c>
      <c r="AO55" s="232">
        <f>'02.2024ΕΛ'!AO55</f>
        <v>0</v>
      </c>
      <c r="AP55" s="10">
        <f>'02.2024ΕΛ'!AP55</f>
        <v>0</v>
      </c>
      <c r="AQ55" s="30">
        <f>'02.2024ΕΛ'!AQ55</f>
        <v>0</v>
      </c>
      <c r="AR55" s="83">
        <f>'02.2024ΕΛ'!AR55</f>
        <v>0</v>
      </c>
      <c r="AS55" s="9">
        <f>'02.2024ΕΛ'!AS55</f>
        <v>0</v>
      </c>
      <c r="AT55" s="10">
        <f>'02.2024ΕΛ'!AT55</f>
        <v>0</v>
      </c>
      <c r="AU55" s="232">
        <f>'02.2024ΕΛ'!AU55</f>
        <v>0</v>
      </c>
      <c r="AV55" s="10">
        <f>'02.2024ΕΛ'!AV55</f>
        <v>0</v>
      </c>
      <c r="AW55" s="30">
        <f>'02.2024ΕΛ'!AW55</f>
        <v>0</v>
      </c>
      <c r="AX55" s="83">
        <f>'02.2024ΕΛ'!AX55</f>
        <v>0</v>
      </c>
      <c r="AY55" s="9">
        <f>'02.2024ΕΛ'!AY55</f>
        <v>0</v>
      </c>
      <c r="AZ55" s="10">
        <f>'02.2024ΕΛ'!AZ55</f>
        <v>0</v>
      </c>
      <c r="BA55" s="232">
        <f>'02.2024ΕΛ'!BA55</f>
        <v>0</v>
      </c>
      <c r="BB55" s="10">
        <f>'02.2024ΕΛ'!BB55</f>
        <v>0</v>
      </c>
      <c r="BC55" s="30">
        <f>'02.2024ΕΛ'!BC55</f>
        <v>0</v>
      </c>
      <c r="BD55" s="83">
        <f>'02.2024ΕΛ'!BD55</f>
        <v>0</v>
      </c>
      <c r="BE55" s="9">
        <f>'02.2024ΕΛ'!BE55</f>
        <v>0</v>
      </c>
      <c r="BF55" s="10">
        <f>'02.2024ΕΛ'!BF55</f>
        <v>0</v>
      </c>
      <c r="BG55" s="232">
        <f>'02.2024ΕΛ'!BG55</f>
        <v>0</v>
      </c>
      <c r="BH55" s="10">
        <f>'02.2024ΕΛ'!BH55</f>
        <v>0</v>
      </c>
      <c r="BI55" s="30">
        <f>'02.2024ΕΛ'!BI55</f>
        <v>0</v>
      </c>
      <c r="BJ55" s="83">
        <f>'02.2024ΕΛ'!BJ55</f>
        <v>0</v>
      </c>
      <c r="BK55" s="9">
        <f>'02.2024ΕΛ'!BK55</f>
        <v>6</v>
      </c>
      <c r="BL55" s="10">
        <f>'02.2024ΕΛ'!BL55</f>
        <v>0</v>
      </c>
      <c r="BM55" s="232">
        <f>'02.2024ΕΛ'!BM55</f>
        <v>7984977</v>
      </c>
      <c r="BN55" s="10">
        <f>'02.2024ΕΛ'!BN55</f>
        <v>1330829.5</v>
      </c>
      <c r="BO55" s="225">
        <f>'02.2024ΕΛ'!BO55</f>
        <v>14745.289999999999</v>
      </c>
      <c r="BP55" s="83">
        <f>'02.2024ΕΛ'!BP55</f>
        <v>2457.5483333333332</v>
      </c>
    </row>
    <row r="56" spans="1:68" ht="19.5" customHeight="1" outlineLevel="1" thickBot="1" x14ac:dyDescent="0.35">
      <c r="A56" s="155"/>
      <c r="B56" s="167" t="str">
        <v>AIRCONDITIONING/COGENERATION</v>
      </c>
      <c r="C56" s="208">
        <f>'02.2024ΕΛ'!C56</f>
        <v>0</v>
      </c>
      <c r="D56" s="209">
        <f>'02.2024ΕΛ'!D56</f>
        <v>0</v>
      </c>
      <c r="E56" s="233">
        <f>'02.2024ΕΛ'!E56</f>
        <v>0</v>
      </c>
      <c r="F56" s="39">
        <f>'02.2024ΕΛ'!F56</f>
        <v>0</v>
      </c>
      <c r="G56" s="140">
        <f>'02.2024ΕΛ'!G56</f>
        <v>0</v>
      </c>
      <c r="H56" s="83">
        <f>'02.2024ΕΛ'!H56</f>
        <v>0</v>
      </c>
      <c r="I56" s="208">
        <f>'02.2024ΕΛ'!I56</f>
        <v>0</v>
      </c>
      <c r="J56" s="209">
        <f>'02.2024ΕΛ'!J56</f>
        <v>0</v>
      </c>
      <c r="K56" s="233">
        <f>'02.2024ΕΛ'!K56</f>
        <v>0</v>
      </c>
      <c r="L56" s="10">
        <f>'02.2024ΕΛ'!L56</f>
        <v>0</v>
      </c>
      <c r="M56" s="30">
        <f>'02.2024ΕΛ'!M56</f>
        <v>0</v>
      </c>
      <c r="N56" s="83">
        <f>'02.2024ΕΛ'!N56</f>
        <v>0</v>
      </c>
      <c r="O56" s="208">
        <f>'02.2024ΕΛ'!O56</f>
        <v>1</v>
      </c>
      <c r="P56" s="209" t="str">
        <f>'02.2024ΕΛ'!P56</f>
        <v> </v>
      </c>
      <c r="Q56" s="233">
        <f>'02.2024ΕΛ'!Q56</f>
        <v>1091191</v>
      </c>
      <c r="R56" s="213">
        <f>'02.2024ΕΛ'!R56</f>
        <v>1091191</v>
      </c>
      <c r="S56" s="215">
        <f>'02.2024ΕΛ'!S56</f>
        <v>4602</v>
      </c>
      <c r="T56" s="215">
        <f>'02.2024ΕΛ'!T56</f>
        <v>4602</v>
      </c>
      <c r="U56" s="208">
        <f>'02.2024ΕΛ'!U56</f>
        <v>0</v>
      </c>
      <c r="V56" s="209">
        <f>'02.2024ΕΛ'!V56</f>
        <v>0</v>
      </c>
      <c r="W56" s="233">
        <f>'02.2024ΕΛ'!W56</f>
        <v>0</v>
      </c>
      <c r="X56" s="10">
        <f>'02.2024ΕΛ'!X56</f>
        <v>0</v>
      </c>
      <c r="Y56" s="30">
        <f>'02.2024ΕΛ'!Y56</f>
        <v>0</v>
      </c>
      <c r="Z56" s="83">
        <f>'02.2024ΕΛ'!Z56</f>
        <v>0</v>
      </c>
      <c r="AA56" s="208">
        <f>'02.2024ΕΛ'!AA56</f>
        <v>0</v>
      </c>
      <c r="AB56" s="209">
        <f>'02.2024ΕΛ'!AB56</f>
        <v>0</v>
      </c>
      <c r="AC56" s="233">
        <f>'02.2024ΕΛ'!AC56</f>
        <v>0</v>
      </c>
      <c r="AD56" s="10">
        <f>'02.2024ΕΛ'!AD56</f>
        <v>0</v>
      </c>
      <c r="AE56" s="30">
        <f>'02.2024ΕΛ'!AE56</f>
        <v>0</v>
      </c>
      <c r="AF56" s="83">
        <f>'02.2024ΕΛ'!AF56</f>
        <v>0</v>
      </c>
      <c r="AG56" s="208">
        <f>'02.2024ΕΛ'!AG56</f>
        <v>0</v>
      </c>
      <c r="AH56" s="209">
        <f>'02.2024ΕΛ'!AH56</f>
        <v>0</v>
      </c>
      <c r="AI56" s="233">
        <f>'02.2024ΕΛ'!AI56</f>
        <v>0</v>
      </c>
      <c r="AJ56" s="10">
        <f>'02.2024ΕΛ'!AJ56</f>
        <v>0</v>
      </c>
      <c r="AK56" s="30">
        <f>'02.2024ΕΛ'!AK56</f>
        <v>0</v>
      </c>
      <c r="AL56" s="83">
        <f>'02.2024ΕΛ'!AL56</f>
        <v>0</v>
      </c>
      <c r="AM56" s="208">
        <f>'02.2024ΕΛ'!AM56</f>
        <v>0</v>
      </c>
      <c r="AN56" s="209">
        <f>'02.2024ΕΛ'!AN56</f>
        <v>0</v>
      </c>
      <c r="AO56" s="233">
        <f>'02.2024ΕΛ'!AO56</f>
        <v>0</v>
      </c>
      <c r="AP56" s="10">
        <f>'02.2024ΕΛ'!AP56</f>
        <v>0</v>
      </c>
      <c r="AQ56" s="30">
        <f>'02.2024ΕΛ'!AQ56</f>
        <v>0</v>
      </c>
      <c r="AR56" s="83">
        <f>'02.2024ΕΛ'!AR56</f>
        <v>0</v>
      </c>
      <c r="AS56" s="208">
        <f>'02.2024ΕΛ'!AS56</f>
        <v>0</v>
      </c>
      <c r="AT56" s="209">
        <f>'02.2024ΕΛ'!AT56</f>
        <v>0</v>
      </c>
      <c r="AU56" s="233">
        <f>'02.2024ΕΛ'!AU56</f>
        <v>0</v>
      </c>
      <c r="AV56" s="10">
        <f>'02.2024ΕΛ'!AV56</f>
        <v>0</v>
      </c>
      <c r="AW56" s="30">
        <f>'02.2024ΕΛ'!AW56</f>
        <v>0</v>
      </c>
      <c r="AX56" s="83">
        <f>'02.2024ΕΛ'!AX56</f>
        <v>0</v>
      </c>
      <c r="AY56" s="208">
        <f>'02.2024ΕΛ'!AY56</f>
        <v>0</v>
      </c>
      <c r="AZ56" s="209">
        <f>'02.2024ΕΛ'!AZ56</f>
        <v>0</v>
      </c>
      <c r="BA56" s="233">
        <f>'02.2024ΕΛ'!BA56</f>
        <v>0</v>
      </c>
      <c r="BB56" s="10">
        <f>'02.2024ΕΛ'!BB56</f>
        <v>0</v>
      </c>
      <c r="BC56" s="30">
        <f>'02.2024ΕΛ'!BC56</f>
        <v>0</v>
      </c>
      <c r="BD56" s="83">
        <f>'02.2024ΕΛ'!BD56</f>
        <v>0</v>
      </c>
      <c r="BE56" s="208">
        <f>'02.2024ΕΛ'!BE56</f>
        <v>0</v>
      </c>
      <c r="BF56" s="209">
        <f>'02.2024ΕΛ'!BF56</f>
        <v>0</v>
      </c>
      <c r="BG56" s="233">
        <f>'02.2024ΕΛ'!BG56</f>
        <v>0</v>
      </c>
      <c r="BH56" s="10">
        <f>'02.2024ΕΛ'!BH56</f>
        <v>0</v>
      </c>
      <c r="BI56" s="30">
        <f>'02.2024ΕΛ'!BI56</f>
        <v>0</v>
      </c>
      <c r="BJ56" s="83">
        <f>'02.2024ΕΛ'!BJ56</f>
        <v>0</v>
      </c>
      <c r="BK56" s="208">
        <f>'02.2024ΕΛ'!BK56</f>
        <v>1</v>
      </c>
      <c r="BL56" s="209">
        <f>'02.2024ΕΛ'!BL56</f>
        <v>0</v>
      </c>
      <c r="BM56" s="233">
        <f>'02.2024ΕΛ'!BM56</f>
        <v>1091191</v>
      </c>
      <c r="BN56" s="10">
        <f>'02.2024ΕΛ'!BN56</f>
        <v>1091191</v>
      </c>
      <c r="BO56" s="225">
        <f>'02.2024ΕΛ'!BO56</f>
        <v>4602</v>
      </c>
      <c r="BP56" s="83">
        <f>'02.2024ΕΛ'!BP56</f>
        <v>4602</v>
      </c>
    </row>
    <row r="57" spans="1:68" ht="36" customHeight="1" x14ac:dyDescent="0.3">
      <c r="A57" s="153">
        <v>9</v>
      </c>
      <c r="B57" s="168" t="s">
        <v>94</v>
      </c>
      <c r="C57" s="73">
        <f>'02.2024ΕΛ'!C57</f>
        <v>13560</v>
      </c>
      <c r="D57" s="74">
        <f>'02.2024ΕΛ'!D57</f>
        <v>0</v>
      </c>
      <c r="E57" s="231">
        <f>'02.2024ΕΛ'!E57</f>
        <v>17726411</v>
      </c>
      <c r="F57" s="121">
        <f>'02.2024ΕΛ'!F57</f>
        <v>1307.2574483775811</v>
      </c>
      <c r="G57" s="82">
        <f>'02.2024ΕΛ'!G57</f>
        <v>230263.77999999997</v>
      </c>
      <c r="H57" s="37">
        <f>'02.2024ΕΛ'!H57</f>
        <v>16.981104719764009</v>
      </c>
      <c r="I57" s="73">
        <f>'02.2024ΕΛ'!I57</f>
        <v>7980</v>
      </c>
      <c r="J57" s="74">
        <f>'02.2024ΕΛ'!J57</f>
        <v>0</v>
      </c>
      <c r="K57" s="231">
        <f>'02.2024ΕΛ'!K57</f>
        <v>14412035</v>
      </c>
      <c r="L57" s="74">
        <f>'02.2024ΕΛ'!L57</f>
        <v>1806.0194235588972</v>
      </c>
      <c r="M57" s="82">
        <f>'02.2024ΕΛ'!M57</f>
        <v>192592.37999999998</v>
      </c>
      <c r="N57" s="37">
        <f>'02.2024ΕΛ'!N57</f>
        <v>24.134383458646614</v>
      </c>
      <c r="O57" s="73">
        <f>'02.2024ΕΛ'!O57</f>
        <v>9224</v>
      </c>
      <c r="P57" s="74">
        <f>'02.2024ΕΛ'!P57</f>
        <v>0</v>
      </c>
      <c r="Q57" s="231">
        <f>'02.2024ΕΛ'!Q57</f>
        <v>23951406</v>
      </c>
      <c r="R57" s="74">
        <f>'02.2024ΕΛ'!R57</f>
        <v>2596.6398525585428</v>
      </c>
      <c r="S57" s="82">
        <f>'02.2024ΕΛ'!S57</f>
        <v>270250.5</v>
      </c>
      <c r="T57" s="37">
        <f>'02.2024ΕΛ'!T57</f>
        <v>29.298623156981787</v>
      </c>
      <c r="U57" s="73">
        <f>'02.2024ΕΛ'!U57</f>
        <v>156</v>
      </c>
      <c r="V57" s="74">
        <f>'02.2024ΕΛ'!V57</f>
        <v>0</v>
      </c>
      <c r="W57" s="231">
        <f>'02.2024ΕΛ'!W57</f>
        <v>25764159</v>
      </c>
      <c r="X57" s="74">
        <f>'02.2024ΕΛ'!X57</f>
        <v>165154.86538461538</v>
      </c>
      <c r="Y57" s="81">
        <f>'02.2024ΕΛ'!Y57</f>
        <v>71839.7</v>
      </c>
      <c r="Z57" s="37">
        <f>'02.2024ΕΛ'!Z57</f>
        <v>460.51089743589739</v>
      </c>
      <c r="AA57" s="73">
        <f>'02.2024ΕΛ'!AA57</f>
        <v>388</v>
      </c>
      <c r="AB57" s="74">
        <f>'02.2024ΕΛ'!AB57</f>
        <v>0</v>
      </c>
      <c r="AC57" s="231">
        <f>'02.2024ΕΛ'!AC57</f>
        <v>5325235</v>
      </c>
      <c r="AD57" s="74">
        <f>'02.2024ΕΛ'!AD57</f>
        <v>13724.832474226803</v>
      </c>
      <c r="AE57" s="81">
        <f>'02.2024ΕΛ'!AE57</f>
        <v>57395</v>
      </c>
      <c r="AF57" s="37">
        <f>'02.2024ΕΛ'!AF57</f>
        <v>147.92525773195877</v>
      </c>
      <c r="AG57" s="73">
        <f>'02.2024ΕΛ'!AG57</f>
        <v>151</v>
      </c>
      <c r="AH57" s="74">
        <f>'02.2024ΕΛ'!AH57</f>
        <v>0</v>
      </c>
      <c r="AI57" s="231">
        <f>'02.2024ΕΛ'!AI57</f>
        <v>5645743</v>
      </c>
      <c r="AJ57" s="74">
        <f>'02.2024ΕΛ'!AJ57</f>
        <v>37389.026490066222</v>
      </c>
      <c r="AK57" s="82">
        <f>'02.2024ΕΛ'!AK57</f>
        <v>28372.61</v>
      </c>
      <c r="AL57" s="37">
        <f>'02.2024ΕΛ'!AL57</f>
        <v>187.89807947019867</v>
      </c>
      <c r="AM57" s="73">
        <f>'02.2024ΕΛ'!AM57</f>
        <v>0</v>
      </c>
      <c r="AN57" s="74">
        <f>'02.2024ΕΛ'!AN57</f>
        <v>0</v>
      </c>
      <c r="AO57" s="231">
        <f>'02.2024ΕΛ'!AO57</f>
        <v>0</v>
      </c>
      <c r="AP57" s="74">
        <f>'02.2024ΕΛ'!AP57</f>
        <v>0</v>
      </c>
      <c r="AQ57" s="82">
        <f>'02.2024ΕΛ'!AQ57</f>
        <v>0</v>
      </c>
      <c r="AR57" s="37">
        <f>'02.2024ΕΛ'!AR57</f>
        <v>0</v>
      </c>
      <c r="AS57" s="73">
        <f>'02.2024ΕΛ'!AS57</f>
        <v>0</v>
      </c>
      <c r="AT57" s="74">
        <f>'02.2024ΕΛ'!AT57</f>
        <v>0</v>
      </c>
      <c r="AU57" s="231">
        <f>'02.2024ΕΛ'!AU57</f>
        <v>0</v>
      </c>
      <c r="AV57" s="74">
        <f>'02.2024ΕΛ'!AV57</f>
        <v>0</v>
      </c>
      <c r="AW57" s="82">
        <f>'02.2024ΕΛ'!AW57</f>
        <v>0</v>
      </c>
      <c r="AX57" s="37">
        <f>'02.2024ΕΛ'!AX57</f>
        <v>0</v>
      </c>
      <c r="AY57" s="73">
        <f>'02.2024ΕΛ'!AY57</f>
        <v>0</v>
      </c>
      <c r="AZ57" s="74">
        <f>'02.2024ΕΛ'!AZ57</f>
        <v>0</v>
      </c>
      <c r="BA57" s="231">
        <f>'02.2024ΕΛ'!BA57</f>
        <v>0</v>
      </c>
      <c r="BB57" s="74">
        <f>'02.2024ΕΛ'!BB57</f>
        <v>0</v>
      </c>
      <c r="BC57" s="82">
        <f>'02.2024ΕΛ'!BC57</f>
        <v>0</v>
      </c>
      <c r="BD57" s="37">
        <f>'02.2024ΕΛ'!BD57</f>
        <v>0</v>
      </c>
      <c r="BE57" s="73">
        <f>'02.2024ΕΛ'!BE57</f>
        <v>0</v>
      </c>
      <c r="BF57" s="74">
        <f>'02.2024ΕΛ'!BF57</f>
        <v>0</v>
      </c>
      <c r="BG57" s="231">
        <f>'02.2024ΕΛ'!BG57</f>
        <v>0</v>
      </c>
      <c r="BH57" s="74">
        <f>'02.2024ΕΛ'!BH57</f>
        <v>0</v>
      </c>
      <c r="BI57" s="82">
        <f>'02.2024ΕΛ'!BI57</f>
        <v>0</v>
      </c>
      <c r="BJ57" s="37">
        <f>'02.2024ΕΛ'!BJ57</f>
        <v>0</v>
      </c>
      <c r="BK57" s="73">
        <f>'02.2024ΕΛ'!BK57</f>
        <v>31459</v>
      </c>
      <c r="BL57" s="74">
        <f>'02.2024ΕΛ'!BL57</f>
        <v>0</v>
      </c>
      <c r="BM57" s="231">
        <f>'02.2024ΕΛ'!BM57</f>
        <v>92808833</v>
      </c>
      <c r="BN57" s="74">
        <f>'02.2024ΕΛ'!BN57</f>
        <v>2950.1520391620838</v>
      </c>
      <c r="BO57" s="82">
        <f>'02.2024ΕΛ'!BO57</f>
        <v>850713.96999999986</v>
      </c>
      <c r="BP57" s="37">
        <f>'02.2024ΕΛ'!BP57</f>
        <v>27.041990209479</v>
      </c>
    </row>
    <row r="58" spans="1:68" ht="19.5" customHeight="1" outlineLevel="1" x14ac:dyDescent="0.3">
      <c r="A58" s="154"/>
      <c r="B58" s="167" t="str" cm="1">
        <f t="array" ref="B58:B62">$B$10:$B$14</f>
        <v>RESIDENTIAL</v>
      </c>
      <c r="C58" s="9">
        <f>'02.2024ΕΛ'!C58</f>
        <v>13166</v>
      </c>
      <c r="D58" s="10">
        <f>'02.2024ΕΛ'!D58</f>
        <v>0</v>
      </c>
      <c r="E58" s="232">
        <f>'02.2024ΕΛ'!E58</f>
        <v>13953473</v>
      </c>
      <c r="F58" s="39">
        <f>'02.2024ΕΛ'!F58</f>
        <v>1059.8111043597144</v>
      </c>
      <c r="G58" s="30">
        <f>'02.2024ΕΛ'!G58</f>
        <v>198788.34999999998</v>
      </c>
      <c r="H58" s="83">
        <f>'02.2024ΕΛ'!H58</f>
        <v>15.098613853866016</v>
      </c>
      <c r="I58" s="9">
        <f>'02.2024ΕΛ'!I58</f>
        <v>7800</v>
      </c>
      <c r="J58" s="10">
        <f>'02.2024ΕΛ'!J58</f>
        <v>0</v>
      </c>
      <c r="K58" s="232">
        <f>'02.2024ΕΛ'!K58</f>
        <v>9685418</v>
      </c>
      <c r="L58" s="10">
        <f>'02.2024ΕΛ'!L58</f>
        <v>1241.7202564102563</v>
      </c>
      <c r="M58" s="30">
        <f>'02.2024ΕΛ'!M58</f>
        <v>166429.02999999997</v>
      </c>
      <c r="N58" s="83">
        <f>'02.2024ΕΛ'!N58</f>
        <v>21.337055128205126</v>
      </c>
      <c r="O58" s="9">
        <f>'02.2024ΕΛ'!O58</f>
        <v>8862</v>
      </c>
      <c r="P58" s="10" t="str">
        <f>'02.2024ΕΛ'!P58</f>
        <v> </v>
      </c>
      <c r="Q58" s="232">
        <f>'02.2024ΕΛ'!Q58</f>
        <v>11474219</v>
      </c>
      <c r="R58" s="216">
        <f>'02.2024ΕΛ'!R58</f>
        <v>1295</v>
      </c>
      <c r="S58" s="217">
        <f>'02.2024ΕΛ'!S58</f>
        <v>200243.78</v>
      </c>
      <c r="T58" s="211">
        <f>'02.2024ΕΛ'!T58</f>
        <v>22.6</v>
      </c>
      <c r="U58" s="9">
        <f>'02.2024ΕΛ'!U58</f>
        <v>127</v>
      </c>
      <c r="V58" s="10">
        <f>'02.2024ΕΛ'!V58</f>
        <v>0</v>
      </c>
      <c r="W58" s="232">
        <f>'02.2024ΕΛ'!W58</f>
        <v>143107</v>
      </c>
      <c r="X58" s="10">
        <f>'02.2024ΕΛ'!X58</f>
        <v>1126.8267716535433</v>
      </c>
      <c r="Y58" s="30">
        <f>'02.2024ΕΛ'!Y58</f>
        <v>3276.82</v>
      </c>
      <c r="Z58" s="83">
        <f>'02.2024ΕΛ'!Z58</f>
        <v>25.801732283464567</v>
      </c>
      <c r="AA58" s="9">
        <f>'02.2024ΕΛ'!AA58</f>
        <v>367</v>
      </c>
      <c r="AB58" s="10">
        <f>'02.2024ΕΛ'!AB58</f>
        <v>0</v>
      </c>
      <c r="AC58" s="232">
        <f>'02.2024ΕΛ'!AC58</f>
        <v>412678</v>
      </c>
      <c r="AD58" s="10">
        <f>'02.2024ΕΛ'!AD58</f>
        <v>1124.4632152588556</v>
      </c>
      <c r="AE58" s="30">
        <f>'02.2024ΕΛ'!AE58</f>
        <v>10019.43</v>
      </c>
      <c r="AF58" s="83">
        <f>'02.2024ΕΛ'!AF58</f>
        <v>27.300899182561309</v>
      </c>
      <c r="AG58" s="9">
        <f>'02.2024ΕΛ'!AG58</f>
        <v>140</v>
      </c>
      <c r="AH58" s="10">
        <f>'02.2024ΕΛ'!AH58</f>
        <v>0</v>
      </c>
      <c r="AI58" s="232">
        <f>'02.2024ΕΛ'!AI58</f>
        <v>161140</v>
      </c>
      <c r="AJ58" s="10">
        <f>'02.2024ΕΛ'!AJ58</f>
        <v>1151</v>
      </c>
      <c r="AK58" s="30">
        <f>'02.2024ΕΛ'!AK58</f>
        <v>4244.67</v>
      </c>
      <c r="AL58" s="83">
        <f>'02.2024ΕΛ'!AL58</f>
        <v>30.31907142857143</v>
      </c>
      <c r="AM58" s="9">
        <f>'02.2024ΕΛ'!AM58</f>
        <v>0</v>
      </c>
      <c r="AN58" s="10">
        <f>'02.2024ΕΛ'!AN58</f>
        <v>0</v>
      </c>
      <c r="AO58" s="232">
        <f>'02.2024ΕΛ'!AO58</f>
        <v>0</v>
      </c>
      <c r="AP58" s="10">
        <f>'02.2024ΕΛ'!AP58</f>
        <v>0</v>
      </c>
      <c r="AQ58" s="30">
        <f>'02.2024ΕΛ'!AQ58</f>
        <v>0</v>
      </c>
      <c r="AR58" s="83">
        <f>'02.2024ΕΛ'!AR58</f>
        <v>0</v>
      </c>
      <c r="AS58" s="9">
        <f>'02.2024ΕΛ'!AS58</f>
        <v>0</v>
      </c>
      <c r="AT58" s="10">
        <f>'02.2024ΕΛ'!AT58</f>
        <v>0</v>
      </c>
      <c r="AU58" s="232">
        <f>'02.2024ΕΛ'!AU58</f>
        <v>0</v>
      </c>
      <c r="AV58" s="10">
        <f>'02.2024ΕΛ'!AV58</f>
        <v>0</v>
      </c>
      <c r="AW58" s="30">
        <f>'02.2024ΕΛ'!AW58</f>
        <v>0</v>
      </c>
      <c r="AX58" s="83">
        <f>'02.2024ΕΛ'!AX58</f>
        <v>0</v>
      </c>
      <c r="AY58" s="9">
        <f>'02.2024ΕΛ'!AY58</f>
        <v>0</v>
      </c>
      <c r="AZ58" s="10">
        <f>'02.2024ΕΛ'!AZ58</f>
        <v>0</v>
      </c>
      <c r="BA58" s="232">
        <f>'02.2024ΕΛ'!BA58</f>
        <v>0</v>
      </c>
      <c r="BB58" s="10">
        <f>'02.2024ΕΛ'!BB58</f>
        <v>0</v>
      </c>
      <c r="BC58" s="30">
        <f>'02.2024ΕΛ'!BC58</f>
        <v>0</v>
      </c>
      <c r="BD58" s="83">
        <f>'02.2024ΕΛ'!BD58</f>
        <v>0</v>
      </c>
      <c r="BE58" s="9">
        <f>'02.2024ΕΛ'!BE58</f>
        <v>0</v>
      </c>
      <c r="BF58" s="10">
        <f>'02.2024ΕΛ'!BF58</f>
        <v>0</v>
      </c>
      <c r="BG58" s="232">
        <f>'02.2024ΕΛ'!BG58</f>
        <v>0</v>
      </c>
      <c r="BH58" s="10">
        <f>'02.2024ΕΛ'!BH58</f>
        <v>0</v>
      </c>
      <c r="BI58" s="30">
        <f>'02.2024ΕΛ'!BI58</f>
        <v>0</v>
      </c>
      <c r="BJ58" s="83">
        <f>'02.2024ΕΛ'!BJ58</f>
        <v>0</v>
      </c>
      <c r="BK58" s="9">
        <f>'02.2024ΕΛ'!BK58</f>
        <v>30462</v>
      </c>
      <c r="BL58" s="10">
        <f>'02.2024ΕΛ'!BL58</f>
        <v>0</v>
      </c>
      <c r="BM58" s="232">
        <f>'02.2024ΕΛ'!BM58</f>
        <v>35830035</v>
      </c>
      <c r="BN58" s="10">
        <f>'02.2024ΕΛ'!BN58</f>
        <v>1176.2207012014969</v>
      </c>
      <c r="BO58" s="225">
        <f>'02.2024ΕΛ'!BO58</f>
        <v>583002.07999999996</v>
      </c>
      <c r="BP58" s="83">
        <f>'02.2024ΕΛ'!BP58</f>
        <v>19.138667191911232</v>
      </c>
    </row>
    <row r="59" spans="1:68" ht="20.25" customHeight="1" outlineLevel="1" x14ac:dyDescent="0.3">
      <c r="A59" s="154"/>
      <c r="B59" s="167" t="str">
        <v>COMMERCIAL</v>
      </c>
      <c r="C59" s="9">
        <f>'02.2024ΕΛ'!C59</f>
        <v>389</v>
      </c>
      <c r="D59" s="10">
        <f>'02.2024ΕΛ'!D59</f>
        <v>0</v>
      </c>
      <c r="E59" s="232">
        <f>'02.2024ΕΛ'!E59</f>
        <v>2127723</v>
      </c>
      <c r="F59" s="39">
        <f>'02.2024ΕΛ'!F59</f>
        <v>5469.7249357326482</v>
      </c>
      <c r="G59" s="30">
        <f>'02.2024ΕΛ'!G59</f>
        <v>29268.850000000002</v>
      </c>
      <c r="H59" s="83">
        <f>'02.2024ΕΛ'!H59</f>
        <v>75.24125964010284</v>
      </c>
      <c r="I59" s="9">
        <f>'02.2024ΕΛ'!I59</f>
        <v>173</v>
      </c>
      <c r="J59" s="10">
        <f>'02.2024ΕΛ'!J59</f>
        <v>0</v>
      </c>
      <c r="K59" s="232">
        <f>'02.2024ΕΛ'!K59</f>
        <v>942014</v>
      </c>
      <c r="L59" s="10">
        <f>'02.2024ΕΛ'!L59</f>
        <v>5445.1676300578038</v>
      </c>
      <c r="M59" s="30">
        <f>'02.2024ΕΛ'!M59</f>
        <v>15554.960000000001</v>
      </c>
      <c r="N59" s="83">
        <f>'02.2024ΕΛ'!N59</f>
        <v>89.913063583815031</v>
      </c>
      <c r="O59" s="9">
        <f>'02.2024ΕΛ'!O59</f>
        <v>348</v>
      </c>
      <c r="P59" s="10" t="str">
        <f>'02.2024ΕΛ'!P59</f>
        <v> </v>
      </c>
      <c r="Q59" s="232">
        <f>'02.2024ΕΛ'!Q59</f>
        <v>3169215</v>
      </c>
      <c r="R59" s="213">
        <f>'02.2024ΕΛ'!R59</f>
        <v>9107</v>
      </c>
      <c r="S59" s="215">
        <f>'02.2024ΕΛ'!S59</f>
        <v>53586.15</v>
      </c>
      <c r="T59" s="214">
        <f>'02.2024ΕΛ'!T59</f>
        <v>153.97999999999999</v>
      </c>
      <c r="U59" s="9">
        <f>'02.2024ΕΛ'!U59</f>
        <v>2</v>
      </c>
      <c r="V59" s="10">
        <f>'02.2024ΕΛ'!V59</f>
        <v>0</v>
      </c>
      <c r="W59" s="232">
        <f>'02.2024ΕΛ'!W59</f>
        <v>5958</v>
      </c>
      <c r="X59" s="10">
        <f>'02.2024ΕΛ'!X59</f>
        <v>2979</v>
      </c>
      <c r="Y59" s="30">
        <f>'02.2024ΕΛ'!Y59</f>
        <v>128.33000000000001</v>
      </c>
      <c r="Z59" s="83">
        <f>'02.2024ΕΛ'!Z59</f>
        <v>64.165000000000006</v>
      </c>
      <c r="AA59" s="9">
        <f>'02.2024ΕΛ'!AA59</f>
        <v>8</v>
      </c>
      <c r="AB59" s="10">
        <f>'02.2024ΕΛ'!AB59</f>
        <v>0</v>
      </c>
      <c r="AC59" s="232">
        <f>'02.2024ΕΛ'!AC59</f>
        <v>79780</v>
      </c>
      <c r="AD59" s="10">
        <f>'02.2024ΕΛ'!AD59</f>
        <v>9972.5</v>
      </c>
      <c r="AE59" s="30">
        <f>'02.2024ΕΛ'!AE59</f>
        <v>1325.97</v>
      </c>
      <c r="AF59" s="83">
        <f>'02.2024ΕΛ'!AF59</f>
        <v>165.74625</v>
      </c>
      <c r="AG59" s="9">
        <f>'02.2024ΕΛ'!AG59</f>
        <v>3</v>
      </c>
      <c r="AH59" s="10">
        <f>'02.2024ΕΛ'!AH59</f>
        <v>0</v>
      </c>
      <c r="AI59" s="232">
        <f>'02.2024ΕΛ'!AI59</f>
        <v>271665</v>
      </c>
      <c r="AJ59" s="10">
        <f>'02.2024ΕΛ'!AJ59</f>
        <v>90555</v>
      </c>
      <c r="AK59" s="30">
        <f>'02.2024ΕΛ'!AK59</f>
        <v>3582.87</v>
      </c>
      <c r="AL59" s="83">
        <f>'02.2024ΕΛ'!AL59</f>
        <v>1194.29</v>
      </c>
      <c r="AM59" s="9">
        <f>'02.2024ΕΛ'!AM59</f>
        <v>0</v>
      </c>
      <c r="AN59" s="10">
        <f>'02.2024ΕΛ'!AN59</f>
        <v>0</v>
      </c>
      <c r="AO59" s="232">
        <f>'02.2024ΕΛ'!AO59</f>
        <v>0</v>
      </c>
      <c r="AP59" s="10">
        <f>'02.2024ΕΛ'!AP59</f>
        <v>0</v>
      </c>
      <c r="AQ59" s="30">
        <f>'02.2024ΕΛ'!AQ59</f>
        <v>0</v>
      </c>
      <c r="AR59" s="83">
        <f>'02.2024ΕΛ'!AR59</f>
        <v>0</v>
      </c>
      <c r="AS59" s="9">
        <f>'02.2024ΕΛ'!AS59</f>
        <v>0</v>
      </c>
      <c r="AT59" s="10">
        <f>'02.2024ΕΛ'!AT59</f>
        <v>0</v>
      </c>
      <c r="AU59" s="232">
        <f>'02.2024ΕΛ'!AU59</f>
        <v>0</v>
      </c>
      <c r="AV59" s="10">
        <f>'02.2024ΕΛ'!AV59</f>
        <v>0</v>
      </c>
      <c r="AW59" s="30">
        <f>'02.2024ΕΛ'!AW59</f>
        <v>0</v>
      </c>
      <c r="AX59" s="83">
        <f>'02.2024ΕΛ'!AX59</f>
        <v>0</v>
      </c>
      <c r="AY59" s="9">
        <f>'02.2024ΕΛ'!AY59</f>
        <v>0</v>
      </c>
      <c r="AZ59" s="10">
        <f>'02.2024ΕΛ'!AZ59</f>
        <v>0</v>
      </c>
      <c r="BA59" s="232">
        <f>'02.2024ΕΛ'!BA59</f>
        <v>0</v>
      </c>
      <c r="BB59" s="10">
        <f>'02.2024ΕΛ'!BB59</f>
        <v>0</v>
      </c>
      <c r="BC59" s="30">
        <f>'02.2024ΕΛ'!BC59</f>
        <v>0</v>
      </c>
      <c r="BD59" s="83">
        <f>'02.2024ΕΛ'!BD59</f>
        <v>0</v>
      </c>
      <c r="BE59" s="9">
        <f>'02.2024ΕΛ'!BE59</f>
        <v>0</v>
      </c>
      <c r="BF59" s="10">
        <f>'02.2024ΕΛ'!BF59</f>
        <v>0</v>
      </c>
      <c r="BG59" s="232">
        <f>'02.2024ΕΛ'!BG59</f>
        <v>0</v>
      </c>
      <c r="BH59" s="10">
        <f>'02.2024ΕΛ'!BH59</f>
        <v>0</v>
      </c>
      <c r="BI59" s="30">
        <f>'02.2024ΕΛ'!BI59</f>
        <v>0</v>
      </c>
      <c r="BJ59" s="83">
        <f>'02.2024ΕΛ'!BJ59</f>
        <v>0</v>
      </c>
      <c r="BK59" s="9">
        <f>'02.2024ΕΛ'!BK59</f>
        <v>923</v>
      </c>
      <c r="BL59" s="10">
        <f>'02.2024ΕΛ'!BL59</f>
        <v>0</v>
      </c>
      <c r="BM59" s="232">
        <f>'02.2024ΕΛ'!BM59</f>
        <v>6596355</v>
      </c>
      <c r="BN59" s="10">
        <f>'02.2024ΕΛ'!BN59</f>
        <v>7146.6468039003248</v>
      </c>
      <c r="BO59" s="225">
        <f>'02.2024ΕΛ'!BO59</f>
        <v>103447.13</v>
      </c>
      <c r="BP59" s="83">
        <f>'02.2024ΕΛ'!BP59</f>
        <v>112.0770639219935</v>
      </c>
    </row>
    <row r="60" spans="1:68" ht="20.25" customHeight="1" outlineLevel="1" x14ac:dyDescent="0.3">
      <c r="A60" s="154"/>
      <c r="B60" s="167" t="str">
        <v>CNG</v>
      </c>
      <c r="C60" s="9">
        <f>'02.2024ΕΛ'!C60</f>
        <v>0</v>
      </c>
      <c r="D60" s="10">
        <f>'02.2024ΕΛ'!D60</f>
        <v>0</v>
      </c>
      <c r="E60" s="232">
        <f>'02.2024ΕΛ'!E60</f>
        <v>0</v>
      </c>
      <c r="F60" s="39">
        <f>'02.2024ΕΛ'!F60</f>
        <v>0</v>
      </c>
      <c r="G60" s="30">
        <f>'02.2024ΕΛ'!G60</f>
        <v>0</v>
      </c>
      <c r="H60" s="83">
        <f>'02.2024ΕΛ'!H60</f>
        <v>0</v>
      </c>
      <c r="I60" s="9">
        <f>'02.2024ΕΛ'!I60</f>
        <v>0</v>
      </c>
      <c r="J60" s="10">
        <f>'02.2024ΕΛ'!J60</f>
        <v>0</v>
      </c>
      <c r="K60" s="232">
        <f>'02.2024ΕΛ'!K60</f>
        <v>100</v>
      </c>
      <c r="L60" s="10">
        <f>'02.2024ΕΛ'!L60</f>
        <v>0</v>
      </c>
      <c r="M60" s="30">
        <f>'02.2024ΕΛ'!M60</f>
        <v>0.23</v>
      </c>
      <c r="N60" s="83">
        <f>'02.2024ΕΛ'!N60</f>
        <v>0</v>
      </c>
      <c r="O60" s="9" t="str">
        <f>'02.2024ΕΛ'!O60</f>
        <v> </v>
      </c>
      <c r="P60" s="10" t="str">
        <f>'02.2024ΕΛ'!P60</f>
        <v> </v>
      </c>
      <c r="Q60" s="232" t="str">
        <f>'02.2024ΕΛ'!Q60</f>
        <v> </v>
      </c>
      <c r="R60" s="212" t="str">
        <f>'02.2024ΕΛ'!R60</f>
        <v> </v>
      </c>
      <c r="S60" s="214" t="str">
        <f>'02.2024ΕΛ'!S60</f>
        <v> </v>
      </c>
      <c r="T60" s="214" t="str">
        <f>'02.2024ΕΛ'!T60</f>
        <v> </v>
      </c>
      <c r="U60" s="9">
        <f>'02.2024ΕΛ'!U60</f>
        <v>0</v>
      </c>
      <c r="V60" s="10">
        <f>'02.2024ΕΛ'!V60</f>
        <v>0</v>
      </c>
      <c r="W60" s="232">
        <f>'02.2024ΕΛ'!W60</f>
        <v>0</v>
      </c>
      <c r="X60" s="10">
        <f>'02.2024ΕΛ'!X60</f>
        <v>0</v>
      </c>
      <c r="Y60" s="30">
        <f>'02.2024ΕΛ'!Y60</f>
        <v>0</v>
      </c>
      <c r="Z60" s="83">
        <f>'02.2024ΕΛ'!Z60</f>
        <v>0</v>
      </c>
      <c r="AA60" s="9">
        <f>'02.2024ΕΛ'!AA60</f>
        <v>0</v>
      </c>
      <c r="AB60" s="10">
        <f>'02.2024ΕΛ'!AB60</f>
        <v>0</v>
      </c>
      <c r="AC60" s="232">
        <f>'02.2024ΕΛ'!AC60</f>
        <v>0</v>
      </c>
      <c r="AD60" s="10">
        <f>'02.2024ΕΛ'!AD60</f>
        <v>0</v>
      </c>
      <c r="AE60" s="30">
        <f>'02.2024ΕΛ'!AE60</f>
        <v>0</v>
      </c>
      <c r="AF60" s="83">
        <f>'02.2024ΕΛ'!AF60</f>
        <v>0</v>
      </c>
      <c r="AG60" s="9">
        <f>'02.2024ΕΛ'!AG60</f>
        <v>0</v>
      </c>
      <c r="AH60" s="10">
        <f>'02.2024ΕΛ'!AH60</f>
        <v>0</v>
      </c>
      <c r="AI60" s="232">
        <f>'02.2024ΕΛ'!AI60</f>
        <v>0</v>
      </c>
      <c r="AJ60" s="10">
        <f>'02.2024ΕΛ'!AJ60</f>
        <v>0</v>
      </c>
      <c r="AK60" s="30">
        <f>'02.2024ΕΛ'!AK60</f>
        <v>0</v>
      </c>
      <c r="AL60" s="83">
        <f>'02.2024ΕΛ'!AL60</f>
        <v>0</v>
      </c>
      <c r="AM60" s="9">
        <f>'02.2024ΕΛ'!AM60</f>
        <v>0</v>
      </c>
      <c r="AN60" s="10">
        <f>'02.2024ΕΛ'!AN60</f>
        <v>0</v>
      </c>
      <c r="AO60" s="232">
        <f>'02.2024ΕΛ'!AO60</f>
        <v>0</v>
      </c>
      <c r="AP60" s="10">
        <f>'02.2024ΕΛ'!AP60</f>
        <v>0</v>
      </c>
      <c r="AQ60" s="30">
        <f>'02.2024ΕΛ'!AQ60</f>
        <v>0</v>
      </c>
      <c r="AR60" s="83">
        <f>'02.2024ΕΛ'!AR60</f>
        <v>0</v>
      </c>
      <c r="AS60" s="9">
        <f>'02.2024ΕΛ'!AS60</f>
        <v>0</v>
      </c>
      <c r="AT60" s="10">
        <f>'02.2024ΕΛ'!AT60</f>
        <v>0</v>
      </c>
      <c r="AU60" s="232">
        <f>'02.2024ΕΛ'!AU60</f>
        <v>0</v>
      </c>
      <c r="AV60" s="10">
        <f>'02.2024ΕΛ'!AV60</f>
        <v>0</v>
      </c>
      <c r="AW60" s="30">
        <f>'02.2024ΕΛ'!AW60</f>
        <v>0</v>
      </c>
      <c r="AX60" s="83">
        <f>'02.2024ΕΛ'!AX60</f>
        <v>0</v>
      </c>
      <c r="AY60" s="9">
        <f>'02.2024ΕΛ'!AY60</f>
        <v>0</v>
      </c>
      <c r="AZ60" s="10">
        <f>'02.2024ΕΛ'!AZ60</f>
        <v>0</v>
      </c>
      <c r="BA60" s="232">
        <f>'02.2024ΕΛ'!BA60</f>
        <v>0</v>
      </c>
      <c r="BB60" s="10">
        <f>'02.2024ΕΛ'!BB60</f>
        <v>0</v>
      </c>
      <c r="BC60" s="30">
        <f>'02.2024ΕΛ'!BC60</f>
        <v>0</v>
      </c>
      <c r="BD60" s="83">
        <f>'02.2024ΕΛ'!BD60</f>
        <v>0</v>
      </c>
      <c r="BE60" s="9">
        <f>'02.2024ΕΛ'!BE60</f>
        <v>0</v>
      </c>
      <c r="BF60" s="10">
        <f>'02.2024ΕΛ'!BF60</f>
        <v>0</v>
      </c>
      <c r="BG60" s="232">
        <f>'02.2024ΕΛ'!BG60</f>
        <v>0</v>
      </c>
      <c r="BH60" s="10">
        <f>'02.2024ΕΛ'!BH60</f>
        <v>0</v>
      </c>
      <c r="BI60" s="30">
        <f>'02.2024ΕΛ'!BI60</f>
        <v>0</v>
      </c>
      <c r="BJ60" s="83">
        <f>'02.2024ΕΛ'!BJ60</f>
        <v>0</v>
      </c>
      <c r="BK60" s="9">
        <f>'02.2024ΕΛ'!BK60</f>
        <v>0</v>
      </c>
      <c r="BL60" s="10">
        <f>'02.2024ΕΛ'!BL60</f>
        <v>0</v>
      </c>
      <c r="BM60" s="232">
        <f>'02.2024ΕΛ'!BM60</f>
        <v>100</v>
      </c>
      <c r="BN60" s="10">
        <f>'02.2024ΕΛ'!BN60</f>
        <v>0</v>
      </c>
      <c r="BO60" s="225">
        <f>'02.2024ΕΛ'!BO60</f>
        <v>0.23</v>
      </c>
      <c r="BP60" s="83">
        <f>'02.2024ΕΛ'!BP60</f>
        <v>0</v>
      </c>
    </row>
    <row r="61" spans="1:68" ht="19.5" customHeight="1" outlineLevel="1" x14ac:dyDescent="0.3">
      <c r="A61" s="154"/>
      <c r="B61" s="167" t="str">
        <v>INDUSTRIAL</v>
      </c>
      <c r="C61" s="9">
        <f>'02.2024ΕΛ'!C61</f>
        <v>5</v>
      </c>
      <c r="D61" s="10">
        <f>'02.2024ΕΛ'!D61</f>
        <v>0</v>
      </c>
      <c r="E61" s="232">
        <f>'02.2024ΕΛ'!E61</f>
        <v>1645215</v>
      </c>
      <c r="F61" s="39">
        <f>'02.2024ΕΛ'!F61</f>
        <v>329043</v>
      </c>
      <c r="G61" s="30">
        <f>'02.2024ΕΛ'!G61</f>
        <v>2206.58</v>
      </c>
      <c r="H61" s="83">
        <f>'02.2024ΕΛ'!H61</f>
        <v>441.31599999999997</v>
      </c>
      <c r="I61" s="9">
        <f>'02.2024ΕΛ'!I61</f>
        <v>7</v>
      </c>
      <c r="J61" s="10">
        <f>'02.2024ΕΛ'!J61</f>
        <v>0</v>
      </c>
      <c r="K61" s="232">
        <f>'02.2024ΕΛ'!K61</f>
        <v>3784503</v>
      </c>
      <c r="L61" s="10">
        <f>'02.2024ΕΛ'!L61</f>
        <v>540643.28571428568</v>
      </c>
      <c r="M61" s="30">
        <f>'02.2024ΕΛ'!M61</f>
        <v>10608.16</v>
      </c>
      <c r="N61" s="83">
        <f>'02.2024ΕΛ'!N61</f>
        <v>1515.4514285714286</v>
      </c>
      <c r="O61" s="9">
        <f>'02.2024ΕΛ'!O61</f>
        <v>12</v>
      </c>
      <c r="P61" s="10" t="str">
        <f>'02.2024ΕΛ'!P61</f>
        <v> </v>
      </c>
      <c r="Q61" s="232">
        <f>'02.2024ΕΛ'!Q61</f>
        <v>9291816</v>
      </c>
      <c r="R61" s="213">
        <f>'02.2024ΕΛ'!R61</f>
        <v>774318</v>
      </c>
      <c r="S61" s="215">
        <f>'02.2024ΕΛ'!S61</f>
        <v>16317.88</v>
      </c>
      <c r="T61" s="215">
        <f>'02.2024ΕΛ'!T61</f>
        <v>1359.82</v>
      </c>
      <c r="U61" s="9">
        <f>'02.2024ΕΛ'!U61</f>
        <v>27</v>
      </c>
      <c r="V61" s="10">
        <f>'02.2024ΕΛ'!V61</f>
        <v>0</v>
      </c>
      <c r="W61" s="232">
        <f>'02.2024ΕΛ'!W61</f>
        <v>25615094</v>
      </c>
      <c r="X61" s="10">
        <f>'02.2024ΕΛ'!X61</f>
        <v>948707.18518518517</v>
      </c>
      <c r="Y61" s="30">
        <f>'02.2024ΕΛ'!Y61</f>
        <v>68434.55</v>
      </c>
      <c r="Z61" s="83">
        <f>'02.2024ΕΛ'!Z61</f>
        <v>2534.6129629629631</v>
      </c>
      <c r="AA61" s="9">
        <f>'02.2024ΕΛ'!AA61</f>
        <v>13</v>
      </c>
      <c r="AB61" s="10">
        <f>'02.2024ΕΛ'!AB61</f>
        <v>0</v>
      </c>
      <c r="AC61" s="232">
        <f>'02.2024ΕΛ'!AC61</f>
        <v>4832777</v>
      </c>
      <c r="AD61" s="10">
        <f>'02.2024ΕΛ'!AD61</f>
        <v>371752.07692307694</v>
      </c>
      <c r="AE61" s="30">
        <f>'02.2024ΕΛ'!AE61</f>
        <v>46049.599999999999</v>
      </c>
      <c r="AF61" s="83">
        <f>'02.2024ΕΛ'!AF61</f>
        <v>3542.2769230769231</v>
      </c>
      <c r="AG61" s="9">
        <f>'02.2024ΕΛ'!AG61</f>
        <v>8</v>
      </c>
      <c r="AH61" s="10">
        <f>'02.2024ΕΛ'!AH61</f>
        <v>0</v>
      </c>
      <c r="AI61" s="232">
        <f>'02.2024ΕΛ'!AI61</f>
        <v>5212938</v>
      </c>
      <c r="AJ61" s="10">
        <f>'02.2024ΕΛ'!AJ61</f>
        <v>651617.25</v>
      </c>
      <c r="AK61" s="30">
        <f>'02.2024ΕΛ'!AK61</f>
        <v>20545.07</v>
      </c>
      <c r="AL61" s="83">
        <f>'02.2024ΕΛ'!AL61</f>
        <v>2568.13375</v>
      </c>
      <c r="AM61" s="9">
        <f>'02.2024ΕΛ'!AM61</f>
        <v>0</v>
      </c>
      <c r="AN61" s="10">
        <f>'02.2024ΕΛ'!AN61</f>
        <v>0</v>
      </c>
      <c r="AO61" s="232">
        <f>'02.2024ΕΛ'!AO61</f>
        <v>0</v>
      </c>
      <c r="AP61" s="10">
        <f>'02.2024ΕΛ'!AP61</f>
        <v>0</v>
      </c>
      <c r="AQ61" s="30">
        <f>'02.2024ΕΛ'!AQ61</f>
        <v>0</v>
      </c>
      <c r="AR61" s="83">
        <f>'02.2024ΕΛ'!AR61</f>
        <v>0</v>
      </c>
      <c r="AS61" s="9">
        <f>'02.2024ΕΛ'!AS61</f>
        <v>0</v>
      </c>
      <c r="AT61" s="10">
        <f>'02.2024ΕΛ'!AT61</f>
        <v>0</v>
      </c>
      <c r="AU61" s="232">
        <f>'02.2024ΕΛ'!AU61</f>
        <v>0</v>
      </c>
      <c r="AV61" s="10">
        <f>'02.2024ΕΛ'!AV61</f>
        <v>0</v>
      </c>
      <c r="AW61" s="30">
        <f>'02.2024ΕΛ'!AW61</f>
        <v>0</v>
      </c>
      <c r="AX61" s="83">
        <f>'02.2024ΕΛ'!AX61</f>
        <v>0</v>
      </c>
      <c r="AY61" s="9">
        <f>'02.2024ΕΛ'!AY61</f>
        <v>0</v>
      </c>
      <c r="AZ61" s="10">
        <f>'02.2024ΕΛ'!AZ61</f>
        <v>0</v>
      </c>
      <c r="BA61" s="232">
        <f>'02.2024ΕΛ'!BA61</f>
        <v>0</v>
      </c>
      <c r="BB61" s="10">
        <f>'02.2024ΕΛ'!BB61</f>
        <v>0</v>
      </c>
      <c r="BC61" s="30">
        <f>'02.2024ΕΛ'!BC61</f>
        <v>0</v>
      </c>
      <c r="BD61" s="83">
        <f>'02.2024ΕΛ'!BD61</f>
        <v>0</v>
      </c>
      <c r="BE61" s="9">
        <f>'02.2024ΕΛ'!BE61</f>
        <v>0</v>
      </c>
      <c r="BF61" s="10">
        <f>'02.2024ΕΛ'!BF61</f>
        <v>0</v>
      </c>
      <c r="BG61" s="232">
        <f>'02.2024ΕΛ'!BG61</f>
        <v>0</v>
      </c>
      <c r="BH61" s="10">
        <f>'02.2024ΕΛ'!BH61</f>
        <v>0</v>
      </c>
      <c r="BI61" s="30">
        <f>'02.2024ΕΛ'!BI61</f>
        <v>0</v>
      </c>
      <c r="BJ61" s="83">
        <f>'02.2024ΕΛ'!BJ61</f>
        <v>0</v>
      </c>
      <c r="BK61" s="9">
        <f>'02.2024ΕΛ'!BK61</f>
        <v>72</v>
      </c>
      <c r="BL61" s="10">
        <f>'02.2024ΕΛ'!BL61</f>
        <v>0</v>
      </c>
      <c r="BM61" s="232">
        <f>'02.2024ΕΛ'!BM61</f>
        <v>50382343</v>
      </c>
      <c r="BN61" s="10">
        <f>'02.2024ΕΛ'!BN61</f>
        <v>699754.76388888888</v>
      </c>
      <c r="BO61" s="225">
        <f>'02.2024ΕΛ'!BO61</f>
        <v>164161.84</v>
      </c>
      <c r="BP61" s="83">
        <f>'02.2024ΕΛ'!BP61</f>
        <v>2280.0255555555555</v>
      </c>
    </row>
    <row r="62" spans="1:68" ht="19.5" customHeight="1" outlineLevel="1" thickBot="1" x14ac:dyDescent="0.35">
      <c r="A62" s="155"/>
      <c r="B62" s="167" t="str">
        <v>AIRCONDITIONING/COGENERATION</v>
      </c>
      <c r="C62" s="208">
        <f>'02.2024ΕΛ'!C62</f>
        <v>0</v>
      </c>
      <c r="D62" s="209">
        <f>'02.2024ΕΛ'!D62</f>
        <v>0</v>
      </c>
      <c r="E62" s="233">
        <f>'02.2024ΕΛ'!E62</f>
        <v>0</v>
      </c>
      <c r="F62" s="39">
        <f>'02.2024ΕΛ'!F62</f>
        <v>0</v>
      </c>
      <c r="G62" s="140">
        <f>'02.2024ΕΛ'!G62</f>
        <v>0</v>
      </c>
      <c r="H62" s="83">
        <f>'02.2024ΕΛ'!H62</f>
        <v>0</v>
      </c>
      <c r="I62" s="208">
        <f>'02.2024ΕΛ'!I62</f>
        <v>0</v>
      </c>
      <c r="J62" s="209">
        <f>'02.2024ΕΛ'!J62</f>
        <v>0</v>
      </c>
      <c r="K62" s="233">
        <f>'02.2024ΕΛ'!K62</f>
        <v>0</v>
      </c>
      <c r="L62" s="10">
        <f>'02.2024ΕΛ'!L62</f>
        <v>0</v>
      </c>
      <c r="M62" s="30">
        <f>'02.2024ΕΛ'!M62</f>
        <v>0</v>
      </c>
      <c r="N62" s="83">
        <f>'02.2024ΕΛ'!N62</f>
        <v>0</v>
      </c>
      <c r="O62" s="208">
        <f>'02.2024ΕΛ'!O62</f>
        <v>2</v>
      </c>
      <c r="P62" s="209" t="str">
        <f>'02.2024ΕΛ'!P62</f>
        <v> </v>
      </c>
      <c r="Q62" s="233">
        <f>'02.2024ΕΛ'!Q62</f>
        <v>16156</v>
      </c>
      <c r="R62" s="213">
        <f>'02.2024ΕΛ'!R62</f>
        <v>8078</v>
      </c>
      <c r="S62" s="214">
        <f>'02.2024ΕΛ'!S62</f>
        <v>102.69</v>
      </c>
      <c r="T62" s="214">
        <f>'02.2024ΕΛ'!T62</f>
        <v>51.35</v>
      </c>
      <c r="U62" s="208">
        <f>'02.2024ΕΛ'!U62</f>
        <v>0</v>
      </c>
      <c r="V62" s="209">
        <f>'02.2024ΕΛ'!V62</f>
        <v>0</v>
      </c>
      <c r="W62" s="233">
        <f>'02.2024ΕΛ'!W62</f>
        <v>0</v>
      </c>
      <c r="X62" s="10">
        <f>'02.2024ΕΛ'!X62</f>
        <v>0</v>
      </c>
      <c r="Y62" s="30">
        <f>'02.2024ΕΛ'!Y62</f>
        <v>0</v>
      </c>
      <c r="Z62" s="83">
        <f>'02.2024ΕΛ'!Z62</f>
        <v>0</v>
      </c>
      <c r="AA62" s="208">
        <f>'02.2024ΕΛ'!AA62</f>
        <v>0</v>
      </c>
      <c r="AB62" s="209">
        <f>'02.2024ΕΛ'!AB62</f>
        <v>0</v>
      </c>
      <c r="AC62" s="233">
        <f>'02.2024ΕΛ'!AC62</f>
        <v>0</v>
      </c>
      <c r="AD62" s="10">
        <f>'02.2024ΕΛ'!AD62</f>
        <v>0</v>
      </c>
      <c r="AE62" s="30">
        <f>'02.2024ΕΛ'!AE62</f>
        <v>0</v>
      </c>
      <c r="AF62" s="83">
        <f>'02.2024ΕΛ'!AF62</f>
        <v>0</v>
      </c>
      <c r="AG62" s="208">
        <f>'02.2024ΕΛ'!AG62</f>
        <v>0</v>
      </c>
      <c r="AH62" s="209">
        <f>'02.2024ΕΛ'!AH62</f>
        <v>0</v>
      </c>
      <c r="AI62" s="233">
        <f>'02.2024ΕΛ'!AI62</f>
        <v>0</v>
      </c>
      <c r="AJ62" s="10">
        <f>'02.2024ΕΛ'!AJ62</f>
        <v>0</v>
      </c>
      <c r="AK62" s="30">
        <f>'02.2024ΕΛ'!AK62</f>
        <v>0</v>
      </c>
      <c r="AL62" s="83">
        <f>'02.2024ΕΛ'!AL62</f>
        <v>0</v>
      </c>
      <c r="AM62" s="208">
        <f>'02.2024ΕΛ'!AM62</f>
        <v>0</v>
      </c>
      <c r="AN62" s="209">
        <f>'02.2024ΕΛ'!AN62</f>
        <v>0</v>
      </c>
      <c r="AO62" s="233">
        <f>'02.2024ΕΛ'!AO62</f>
        <v>0</v>
      </c>
      <c r="AP62" s="10">
        <f>'02.2024ΕΛ'!AP62</f>
        <v>0</v>
      </c>
      <c r="AQ62" s="30">
        <f>'02.2024ΕΛ'!AQ62</f>
        <v>0</v>
      </c>
      <c r="AR62" s="83">
        <f>'02.2024ΕΛ'!AR62</f>
        <v>0</v>
      </c>
      <c r="AS62" s="208">
        <f>'02.2024ΕΛ'!AS62</f>
        <v>0</v>
      </c>
      <c r="AT62" s="209">
        <f>'02.2024ΕΛ'!AT62</f>
        <v>0</v>
      </c>
      <c r="AU62" s="233">
        <f>'02.2024ΕΛ'!AU62</f>
        <v>0</v>
      </c>
      <c r="AV62" s="10">
        <f>'02.2024ΕΛ'!AV62</f>
        <v>0</v>
      </c>
      <c r="AW62" s="30">
        <f>'02.2024ΕΛ'!AW62</f>
        <v>0</v>
      </c>
      <c r="AX62" s="83">
        <f>'02.2024ΕΛ'!AX62</f>
        <v>0</v>
      </c>
      <c r="AY62" s="208">
        <f>'02.2024ΕΛ'!AY62</f>
        <v>0</v>
      </c>
      <c r="AZ62" s="209">
        <f>'02.2024ΕΛ'!AZ62</f>
        <v>0</v>
      </c>
      <c r="BA62" s="233">
        <f>'02.2024ΕΛ'!BA62</f>
        <v>0</v>
      </c>
      <c r="BB62" s="10">
        <f>'02.2024ΕΛ'!BB62</f>
        <v>0</v>
      </c>
      <c r="BC62" s="30">
        <f>'02.2024ΕΛ'!BC62</f>
        <v>0</v>
      </c>
      <c r="BD62" s="83">
        <f>'02.2024ΕΛ'!BD62</f>
        <v>0</v>
      </c>
      <c r="BE62" s="208">
        <f>'02.2024ΕΛ'!BE62</f>
        <v>0</v>
      </c>
      <c r="BF62" s="209">
        <f>'02.2024ΕΛ'!BF62</f>
        <v>0</v>
      </c>
      <c r="BG62" s="233">
        <f>'02.2024ΕΛ'!BG62</f>
        <v>0</v>
      </c>
      <c r="BH62" s="10">
        <f>'02.2024ΕΛ'!BH62</f>
        <v>0</v>
      </c>
      <c r="BI62" s="30">
        <f>'02.2024ΕΛ'!BI62</f>
        <v>0</v>
      </c>
      <c r="BJ62" s="83">
        <f>'02.2024ΕΛ'!BJ62</f>
        <v>0</v>
      </c>
      <c r="BK62" s="208">
        <f>'02.2024ΕΛ'!BK62</f>
        <v>2</v>
      </c>
      <c r="BL62" s="209">
        <f>'02.2024ΕΛ'!BL62</f>
        <v>0</v>
      </c>
      <c r="BM62" s="233">
        <f>'02.2024ΕΛ'!BM62</f>
        <v>16156</v>
      </c>
      <c r="BN62" s="10">
        <f>'02.2024ΕΛ'!BN62</f>
        <v>8078</v>
      </c>
      <c r="BO62" s="225">
        <f>'02.2024ΕΛ'!BO62</f>
        <v>102.69</v>
      </c>
      <c r="BP62" s="83">
        <f>'02.2024ΕΛ'!BP62</f>
        <v>51.344999999999999</v>
      </c>
    </row>
    <row r="63" spans="1:68" ht="18" x14ac:dyDescent="0.3">
      <c r="A63" s="153">
        <v>10</v>
      </c>
      <c r="B63" s="168" t="s">
        <v>95</v>
      </c>
      <c r="C63" s="73">
        <f>'02.2024ΕΛ'!C63</f>
        <v>1</v>
      </c>
      <c r="D63" s="74">
        <f>'02.2024ΕΛ'!D63</f>
        <v>0</v>
      </c>
      <c r="E63" s="231">
        <f>'02.2024ΕΛ'!E63</f>
        <v>132372</v>
      </c>
      <c r="F63" s="121">
        <f>'02.2024ΕΛ'!F63</f>
        <v>132372</v>
      </c>
      <c r="G63" s="82">
        <f>'02.2024ΕΛ'!G63</f>
        <v>139.35999999999999</v>
      </c>
      <c r="H63" s="37">
        <f>'02.2024ΕΛ'!H63</f>
        <v>139.35999999999999</v>
      </c>
      <c r="I63" s="73">
        <f>'02.2024ΕΛ'!I63</f>
        <v>0</v>
      </c>
      <c r="J63" s="74">
        <f>'02.2024ΕΛ'!J63</f>
        <v>0</v>
      </c>
      <c r="K63" s="231">
        <f>'02.2024ΕΛ'!K63</f>
        <v>0</v>
      </c>
      <c r="L63" s="74">
        <f>'02.2024ΕΛ'!L63</f>
        <v>0</v>
      </c>
      <c r="M63" s="82">
        <f>'02.2024ΕΛ'!M63</f>
        <v>0</v>
      </c>
      <c r="N63" s="37">
        <f>'02.2024ΕΛ'!N63</f>
        <v>0</v>
      </c>
      <c r="O63" s="73">
        <f>'02.2024ΕΛ'!O63</f>
        <v>4</v>
      </c>
      <c r="P63" s="74">
        <f>'02.2024ΕΛ'!P63</f>
        <v>0</v>
      </c>
      <c r="Q63" s="231">
        <f>'02.2024ΕΛ'!Q63</f>
        <v>7363769</v>
      </c>
      <c r="R63" s="74">
        <f>'02.2024ΕΛ'!R63</f>
        <v>1840942.25</v>
      </c>
      <c r="S63" s="82">
        <f>'02.2024ΕΛ'!S63</f>
        <v>9519.57</v>
      </c>
      <c r="T63" s="37">
        <f>'02.2024ΕΛ'!T63</f>
        <v>2379.8924999999999</v>
      </c>
      <c r="U63" s="73">
        <f>'02.2024ΕΛ'!U63</f>
        <v>0</v>
      </c>
      <c r="V63" s="74">
        <f>'02.2024ΕΛ'!V63</f>
        <v>0</v>
      </c>
      <c r="W63" s="231">
        <f>'02.2024ΕΛ'!W63</f>
        <v>0</v>
      </c>
      <c r="X63" s="74">
        <f>'02.2024ΕΛ'!X63</f>
        <v>0</v>
      </c>
      <c r="Y63" s="81">
        <f>'02.2024ΕΛ'!Y63</f>
        <v>0</v>
      </c>
      <c r="Z63" s="37">
        <f>'02.2024ΕΛ'!Z63</f>
        <v>0</v>
      </c>
      <c r="AA63" s="73">
        <f>'02.2024ΕΛ'!AA63</f>
        <v>0</v>
      </c>
      <c r="AB63" s="74">
        <f>'02.2024ΕΛ'!AB63</f>
        <v>0</v>
      </c>
      <c r="AC63" s="231">
        <f>'02.2024ΕΛ'!AC63</f>
        <v>0</v>
      </c>
      <c r="AD63" s="74">
        <f>'02.2024ΕΛ'!AD63</f>
        <v>0</v>
      </c>
      <c r="AE63" s="81">
        <f>'02.2024ΕΛ'!AE63</f>
        <v>0</v>
      </c>
      <c r="AF63" s="37">
        <f>'02.2024ΕΛ'!AF63</f>
        <v>0</v>
      </c>
      <c r="AG63" s="73">
        <f>'02.2024ΕΛ'!AG63</f>
        <v>0</v>
      </c>
      <c r="AH63" s="74">
        <f>'02.2024ΕΛ'!AH63</f>
        <v>0</v>
      </c>
      <c r="AI63" s="231">
        <f>'02.2024ΕΛ'!AI63</f>
        <v>0</v>
      </c>
      <c r="AJ63" s="74">
        <f>'02.2024ΕΛ'!AJ63</f>
        <v>0</v>
      </c>
      <c r="AK63" s="82">
        <f>'02.2024ΕΛ'!AK63</f>
        <v>0</v>
      </c>
      <c r="AL63" s="37">
        <f>'02.2024ΕΛ'!AL63</f>
        <v>0</v>
      </c>
      <c r="AM63" s="73">
        <f>'02.2024ΕΛ'!AM63</f>
        <v>0</v>
      </c>
      <c r="AN63" s="74">
        <f>'02.2024ΕΛ'!AN63</f>
        <v>0</v>
      </c>
      <c r="AO63" s="231">
        <f>'02.2024ΕΛ'!AO63</f>
        <v>0</v>
      </c>
      <c r="AP63" s="74">
        <f>'02.2024ΕΛ'!AP63</f>
        <v>0</v>
      </c>
      <c r="AQ63" s="82">
        <f>'02.2024ΕΛ'!AQ63</f>
        <v>0</v>
      </c>
      <c r="AR63" s="37">
        <f>'02.2024ΕΛ'!AR63</f>
        <v>0</v>
      </c>
      <c r="AS63" s="73">
        <f>'02.2024ΕΛ'!AS63</f>
        <v>0</v>
      </c>
      <c r="AT63" s="74">
        <f>'02.2024ΕΛ'!AT63</f>
        <v>0</v>
      </c>
      <c r="AU63" s="231">
        <f>'02.2024ΕΛ'!AU63</f>
        <v>0</v>
      </c>
      <c r="AV63" s="74">
        <f>'02.2024ΕΛ'!AV63</f>
        <v>0</v>
      </c>
      <c r="AW63" s="82">
        <f>'02.2024ΕΛ'!AW63</f>
        <v>0</v>
      </c>
      <c r="AX63" s="37">
        <f>'02.2024ΕΛ'!AX63</f>
        <v>0</v>
      </c>
      <c r="AY63" s="73">
        <f>'02.2024ΕΛ'!AY63</f>
        <v>0</v>
      </c>
      <c r="AZ63" s="74">
        <f>'02.2024ΕΛ'!AZ63</f>
        <v>0</v>
      </c>
      <c r="BA63" s="231">
        <f>'02.2024ΕΛ'!BA63</f>
        <v>0</v>
      </c>
      <c r="BB63" s="74">
        <f>'02.2024ΕΛ'!BB63</f>
        <v>0</v>
      </c>
      <c r="BC63" s="82">
        <f>'02.2024ΕΛ'!BC63</f>
        <v>0</v>
      </c>
      <c r="BD63" s="37">
        <f>'02.2024ΕΛ'!BD63</f>
        <v>0</v>
      </c>
      <c r="BE63" s="73">
        <f>'02.2024ΕΛ'!BE63</f>
        <v>0</v>
      </c>
      <c r="BF63" s="74">
        <f>'02.2024ΕΛ'!BF63</f>
        <v>0</v>
      </c>
      <c r="BG63" s="231">
        <f>'02.2024ΕΛ'!BG63</f>
        <v>0</v>
      </c>
      <c r="BH63" s="74">
        <f>'02.2024ΕΛ'!BH63</f>
        <v>0</v>
      </c>
      <c r="BI63" s="82">
        <f>'02.2024ΕΛ'!BI63</f>
        <v>0</v>
      </c>
      <c r="BJ63" s="37">
        <f>'02.2024ΕΛ'!BJ63</f>
        <v>0</v>
      </c>
      <c r="BK63" s="73">
        <f>'02.2024ΕΛ'!BK63</f>
        <v>5</v>
      </c>
      <c r="BL63" s="74">
        <f>'02.2024ΕΛ'!BL63</f>
        <v>0</v>
      </c>
      <c r="BM63" s="231">
        <f>'02.2024ΕΛ'!BM63</f>
        <v>7496141</v>
      </c>
      <c r="BN63" s="74">
        <f>'02.2024ΕΛ'!BN63</f>
        <v>1499228.2</v>
      </c>
      <c r="BO63" s="82">
        <f>'02.2024ΕΛ'!BO63</f>
        <v>9658.93</v>
      </c>
      <c r="BP63" s="37">
        <f>'02.2024ΕΛ'!BP63</f>
        <v>1931.7860000000001</v>
      </c>
    </row>
    <row r="64" spans="1:68" ht="19.5" customHeight="1" outlineLevel="1" x14ac:dyDescent="0.3">
      <c r="A64" s="154"/>
      <c r="B64" s="167" t="str" cm="1">
        <f t="array" ref="B64:B68">$B$10:$B$14</f>
        <v>RESIDENTIAL</v>
      </c>
      <c r="C64" s="9">
        <f>'02.2024ΕΛ'!C64</f>
        <v>0</v>
      </c>
      <c r="D64" s="10">
        <f>'02.2024ΕΛ'!D64</f>
        <v>0</v>
      </c>
      <c r="E64" s="232">
        <f>'02.2024ΕΛ'!E64</f>
        <v>0</v>
      </c>
      <c r="F64" s="39">
        <f>'02.2024ΕΛ'!F64</f>
        <v>0</v>
      </c>
      <c r="G64" s="30">
        <f>'02.2024ΕΛ'!G64</f>
        <v>0</v>
      </c>
      <c r="H64" s="83">
        <f>'02.2024ΕΛ'!H64</f>
        <v>0</v>
      </c>
      <c r="I64" s="9">
        <f>'02.2024ΕΛ'!I64</f>
        <v>0</v>
      </c>
      <c r="J64" s="10">
        <f>'02.2024ΕΛ'!J64</f>
        <v>0</v>
      </c>
      <c r="K64" s="232">
        <f>'02.2024ΕΛ'!K64</f>
        <v>0</v>
      </c>
      <c r="L64" s="10">
        <f>'02.2024ΕΛ'!L64</f>
        <v>0</v>
      </c>
      <c r="M64" s="30">
        <f>'02.2024ΕΛ'!M64</f>
        <v>0</v>
      </c>
      <c r="N64" s="83">
        <f>'02.2024ΕΛ'!N64</f>
        <v>0</v>
      </c>
      <c r="O64" s="9" t="str">
        <f>'02.2024ΕΛ'!O64</f>
        <v> </v>
      </c>
      <c r="P64" s="10" t="str">
        <f>'02.2024ΕΛ'!P64</f>
        <v> </v>
      </c>
      <c r="Q64" s="232" t="str">
        <f>'02.2024ΕΛ'!Q64</f>
        <v> </v>
      </c>
      <c r="R64" s="210" t="str">
        <f>'02.2024ΕΛ'!R64</f>
        <v> </v>
      </c>
      <c r="S64" s="211" t="str">
        <f>'02.2024ΕΛ'!S64</f>
        <v> </v>
      </c>
      <c r="T64" s="211" t="str">
        <f>'02.2024ΕΛ'!T64</f>
        <v> </v>
      </c>
      <c r="U64" s="9">
        <f>'02.2024ΕΛ'!U64</f>
        <v>0</v>
      </c>
      <c r="V64" s="10">
        <f>'02.2024ΕΛ'!V64</f>
        <v>0</v>
      </c>
      <c r="W64" s="232">
        <f>'02.2024ΕΛ'!W64</f>
        <v>0</v>
      </c>
      <c r="X64" s="10">
        <f>'02.2024ΕΛ'!X64</f>
        <v>0</v>
      </c>
      <c r="Y64" s="30">
        <f>'02.2024ΕΛ'!Y64</f>
        <v>0</v>
      </c>
      <c r="Z64" s="83">
        <f>'02.2024ΕΛ'!Z64</f>
        <v>0</v>
      </c>
      <c r="AA64" s="9">
        <f>'02.2024ΕΛ'!AA64</f>
        <v>0</v>
      </c>
      <c r="AB64" s="10">
        <f>'02.2024ΕΛ'!AB64</f>
        <v>0</v>
      </c>
      <c r="AC64" s="232">
        <f>'02.2024ΕΛ'!AC64</f>
        <v>0</v>
      </c>
      <c r="AD64" s="10">
        <f>'02.2024ΕΛ'!AD64</f>
        <v>0</v>
      </c>
      <c r="AE64" s="30">
        <f>'02.2024ΕΛ'!AE64</f>
        <v>0</v>
      </c>
      <c r="AF64" s="83">
        <f>'02.2024ΕΛ'!AF64</f>
        <v>0</v>
      </c>
      <c r="AG64" s="9">
        <f>'02.2024ΕΛ'!AG64</f>
        <v>0</v>
      </c>
      <c r="AH64" s="10">
        <f>'02.2024ΕΛ'!AH64</f>
        <v>0</v>
      </c>
      <c r="AI64" s="232">
        <f>'02.2024ΕΛ'!AI64</f>
        <v>0</v>
      </c>
      <c r="AJ64" s="10">
        <f>'02.2024ΕΛ'!AJ64</f>
        <v>0</v>
      </c>
      <c r="AK64" s="30">
        <f>'02.2024ΕΛ'!AK64</f>
        <v>0</v>
      </c>
      <c r="AL64" s="83">
        <f>'02.2024ΕΛ'!AL64</f>
        <v>0</v>
      </c>
      <c r="AM64" s="9">
        <f>'02.2024ΕΛ'!AM64</f>
        <v>0</v>
      </c>
      <c r="AN64" s="10">
        <f>'02.2024ΕΛ'!AN64</f>
        <v>0</v>
      </c>
      <c r="AO64" s="232">
        <f>'02.2024ΕΛ'!AO64</f>
        <v>0</v>
      </c>
      <c r="AP64" s="10">
        <f>'02.2024ΕΛ'!AP64</f>
        <v>0</v>
      </c>
      <c r="AQ64" s="30">
        <f>'02.2024ΕΛ'!AQ64</f>
        <v>0</v>
      </c>
      <c r="AR64" s="83">
        <f>'02.2024ΕΛ'!AR64</f>
        <v>0</v>
      </c>
      <c r="AS64" s="9">
        <f>'02.2024ΕΛ'!AS64</f>
        <v>0</v>
      </c>
      <c r="AT64" s="10">
        <f>'02.2024ΕΛ'!AT64</f>
        <v>0</v>
      </c>
      <c r="AU64" s="232">
        <f>'02.2024ΕΛ'!AU64</f>
        <v>0</v>
      </c>
      <c r="AV64" s="10">
        <f>'02.2024ΕΛ'!AV64</f>
        <v>0</v>
      </c>
      <c r="AW64" s="30">
        <f>'02.2024ΕΛ'!AW64</f>
        <v>0</v>
      </c>
      <c r="AX64" s="83">
        <f>'02.2024ΕΛ'!AX64</f>
        <v>0</v>
      </c>
      <c r="AY64" s="9">
        <f>'02.2024ΕΛ'!AY64</f>
        <v>0</v>
      </c>
      <c r="AZ64" s="10">
        <f>'02.2024ΕΛ'!AZ64</f>
        <v>0</v>
      </c>
      <c r="BA64" s="232">
        <f>'02.2024ΕΛ'!BA64</f>
        <v>0</v>
      </c>
      <c r="BB64" s="10">
        <f>'02.2024ΕΛ'!BB64</f>
        <v>0</v>
      </c>
      <c r="BC64" s="30">
        <f>'02.2024ΕΛ'!BC64</f>
        <v>0</v>
      </c>
      <c r="BD64" s="83">
        <f>'02.2024ΕΛ'!BD64</f>
        <v>0</v>
      </c>
      <c r="BE64" s="9">
        <f>'02.2024ΕΛ'!BE64</f>
        <v>0</v>
      </c>
      <c r="BF64" s="10">
        <f>'02.2024ΕΛ'!BF64</f>
        <v>0</v>
      </c>
      <c r="BG64" s="232">
        <f>'02.2024ΕΛ'!BG64</f>
        <v>0</v>
      </c>
      <c r="BH64" s="10">
        <f>'02.2024ΕΛ'!BH64</f>
        <v>0</v>
      </c>
      <c r="BI64" s="30">
        <f>'02.2024ΕΛ'!BI64</f>
        <v>0</v>
      </c>
      <c r="BJ64" s="83">
        <f>'02.2024ΕΛ'!BJ64</f>
        <v>0</v>
      </c>
      <c r="BK64" s="9">
        <f>'02.2024ΕΛ'!BK64</f>
        <v>0</v>
      </c>
      <c r="BL64" s="10">
        <f>'02.2024ΕΛ'!BL64</f>
        <v>0</v>
      </c>
      <c r="BM64" s="232">
        <f>'02.2024ΕΛ'!BM64</f>
        <v>0</v>
      </c>
      <c r="BN64" s="10">
        <f>'02.2024ΕΛ'!BN64</f>
        <v>0</v>
      </c>
      <c r="BO64" s="225">
        <f>'02.2024ΕΛ'!BO64</f>
        <v>0</v>
      </c>
      <c r="BP64" s="83">
        <f>'02.2024ΕΛ'!BP64</f>
        <v>0</v>
      </c>
    </row>
    <row r="65" spans="1:68" ht="19.5" customHeight="1" outlineLevel="1" x14ac:dyDescent="0.3">
      <c r="A65" s="154"/>
      <c r="B65" s="167" t="str">
        <v>COMMERCIAL</v>
      </c>
      <c r="C65" s="9">
        <f>'02.2024ΕΛ'!C65</f>
        <v>0</v>
      </c>
      <c r="D65" s="10">
        <f>'02.2024ΕΛ'!D65</f>
        <v>0</v>
      </c>
      <c r="E65" s="232">
        <f>'02.2024ΕΛ'!E65</f>
        <v>0</v>
      </c>
      <c r="F65" s="39">
        <f>'02.2024ΕΛ'!F65</f>
        <v>0</v>
      </c>
      <c r="G65" s="30">
        <f>'02.2024ΕΛ'!G65</f>
        <v>0</v>
      </c>
      <c r="H65" s="83">
        <f>'02.2024ΕΛ'!H65</f>
        <v>0</v>
      </c>
      <c r="I65" s="9">
        <f>'02.2024ΕΛ'!I65</f>
        <v>0</v>
      </c>
      <c r="J65" s="10">
        <f>'02.2024ΕΛ'!J65</f>
        <v>0</v>
      </c>
      <c r="K65" s="232">
        <f>'02.2024ΕΛ'!K65</f>
        <v>0</v>
      </c>
      <c r="L65" s="10">
        <f>'02.2024ΕΛ'!L65</f>
        <v>0</v>
      </c>
      <c r="M65" s="30">
        <f>'02.2024ΕΛ'!M65</f>
        <v>0</v>
      </c>
      <c r="N65" s="83">
        <f>'02.2024ΕΛ'!N65</f>
        <v>0</v>
      </c>
      <c r="O65" s="9" t="str">
        <f>'02.2024ΕΛ'!O65</f>
        <v> </v>
      </c>
      <c r="P65" s="10" t="str">
        <f>'02.2024ΕΛ'!P65</f>
        <v> </v>
      </c>
      <c r="Q65" s="232" t="str">
        <f>'02.2024ΕΛ'!Q65</f>
        <v> </v>
      </c>
      <c r="R65" s="212" t="str">
        <f>'02.2024ΕΛ'!R65</f>
        <v> </v>
      </c>
      <c r="S65" s="214" t="str">
        <f>'02.2024ΕΛ'!S65</f>
        <v> </v>
      </c>
      <c r="T65" s="214" t="str">
        <f>'02.2024ΕΛ'!T65</f>
        <v> </v>
      </c>
      <c r="U65" s="9">
        <f>'02.2024ΕΛ'!U65</f>
        <v>0</v>
      </c>
      <c r="V65" s="10">
        <f>'02.2024ΕΛ'!V65</f>
        <v>0</v>
      </c>
      <c r="W65" s="232">
        <f>'02.2024ΕΛ'!W65</f>
        <v>0</v>
      </c>
      <c r="X65" s="10">
        <f>'02.2024ΕΛ'!X65</f>
        <v>0</v>
      </c>
      <c r="Y65" s="30">
        <f>'02.2024ΕΛ'!Y65</f>
        <v>0</v>
      </c>
      <c r="Z65" s="83">
        <f>'02.2024ΕΛ'!Z65</f>
        <v>0</v>
      </c>
      <c r="AA65" s="9">
        <f>'02.2024ΕΛ'!AA65</f>
        <v>0</v>
      </c>
      <c r="AB65" s="10">
        <f>'02.2024ΕΛ'!AB65</f>
        <v>0</v>
      </c>
      <c r="AC65" s="232">
        <f>'02.2024ΕΛ'!AC65</f>
        <v>0</v>
      </c>
      <c r="AD65" s="10">
        <f>'02.2024ΕΛ'!AD65</f>
        <v>0</v>
      </c>
      <c r="AE65" s="30">
        <f>'02.2024ΕΛ'!AE65</f>
        <v>0</v>
      </c>
      <c r="AF65" s="83">
        <f>'02.2024ΕΛ'!AF65</f>
        <v>0</v>
      </c>
      <c r="AG65" s="9">
        <f>'02.2024ΕΛ'!AG65</f>
        <v>0</v>
      </c>
      <c r="AH65" s="10">
        <f>'02.2024ΕΛ'!AH65</f>
        <v>0</v>
      </c>
      <c r="AI65" s="232">
        <f>'02.2024ΕΛ'!AI65</f>
        <v>0</v>
      </c>
      <c r="AJ65" s="10">
        <f>'02.2024ΕΛ'!AJ65</f>
        <v>0</v>
      </c>
      <c r="AK65" s="30">
        <f>'02.2024ΕΛ'!AK65</f>
        <v>0</v>
      </c>
      <c r="AL65" s="83">
        <f>'02.2024ΕΛ'!AL65</f>
        <v>0</v>
      </c>
      <c r="AM65" s="9">
        <f>'02.2024ΕΛ'!AM65</f>
        <v>0</v>
      </c>
      <c r="AN65" s="10">
        <f>'02.2024ΕΛ'!AN65</f>
        <v>0</v>
      </c>
      <c r="AO65" s="232">
        <f>'02.2024ΕΛ'!AO65</f>
        <v>0</v>
      </c>
      <c r="AP65" s="10">
        <f>'02.2024ΕΛ'!AP65</f>
        <v>0</v>
      </c>
      <c r="AQ65" s="30">
        <f>'02.2024ΕΛ'!AQ65</f>
        <v>0</v>
      </c>
      <c r="AR65" s="83">
        <f>'02.2024ΕΛ'!AR65</f>
        <v>0</v>
      </c>
      <c r="AS65" s="9">
        <f>'02.2024ΕΛ'!AS65</f>
        <v>0</v>
      </c>
      <c r="AT65" s="10">
        <f>'02.2024ΕΛ'!AT65</f>
        <v>0</v>
      </c>
      <c r="AU65" s="232">
        <f>'02.2024ΕΛ'!AU65</f>
        <v>0</v>
      </c>
      <c r="AV65" s="10">
        <f>'02.2024ΕΛ'!AV65</f>
        <v>0</v>
      </c>
      <c r="AW65" s="30">
        <f>'02.2024ΕΛ'!AW65</f>
        <v>0</v>
      </c>
      <c r="AX65" s="83">
        <f>'02.2024ΕΛ'!AX65</f>
        <v>0</v>
      </c>
      <c r="AY65" s="9">
        <f>'02.2024ΕΛ'!AY65</f>
        <v>0</v>
      </c>
      <c r="AZ65" s="10">
        <f>'02.2024ΕΛ'!AZ65</f>
        <v>0</v>
      </c>
      <c r="BA65" s="232">
        <f>'02.2024ΕΛ'!BA65</f>
        <v>0</v>
      </c>
      <c r="BB65" s="10">
        <f>'02.2024ΕΛ'!BB65</f>
        <v>0</v>
      </c>
      <c r="BC65" s="30">
        <f>'02.2024ΕΛ'!BC65</f>
        <v>0</v>
      </c>
      <c r="BD65" s="83">
        <f>'02.2024ΕΛ'!BD65</f>
        <v>0</v>
      </c>
      <c r="BE65" s="9">
        <f>'02.2024ΕΛ'!BE65</f>
        <v>0</v>
      </c>
      <c r="BF65" s="10">
        <f>'02.2024ΕΛ'!BF65</f>
        <v>0</v>
      </c>
      <c r="BG65" s="232">
        <f>'02.2024ΕΛ'!BG65</f>
        <v>0</v>
      </c>
      <c r="BH65" s="10">
        <f>'02.2024ΕΛ'!BH65</f>
        <v>0</v>
      </c>
      <c r="BI65" s="30">
        <f>'02.2024ΕΛ'!BI65</f>
        <v>0</v>
      </c>
      <c r="BJ65" s="83">
        <f>'02.2024ΕΛ'!BJ65</f>
        <v>0</v>
      </c>
      <c r="BK65" s="9">
        <f>'02.2024ΕΛ'!BK65</f>
        <v>0</v>
      </c>
      <c r="BL65" s="10">
        <f>'02.2024ΕΛ'!BL65</f>
        <v>0</v>
      </c>
      <c r="BM65" s="232">
        <f>'02.2024ΕΛ'!BM65</f>
        <v>0</v>
      </c>
      <c r="BN65" s="10">
        <f>'02.2024ΕΛ'!BN65</f>
        <v>0</v>
      </c>
      <c r="BO65" s="225">
        <f>'02.2024ΕΛ'!BO65</f>
        <v>0</v>
      </c>
      <c r="BP65" s="83">
        <f>'02.2024ΕΛ'!BP65</f>
        <v>0</v>
      </c>
    </row>
    <row r="66" spans="1:68" ht="19.5" customHeight="1" outlineLevel="1" x14ac:dyDescent="0.3">
      <c r="A66" s="154"/>
      <c r="B66" s="167" t="str">
        <v>CNG</v>
      </c>
      <c r="C66" s="9">
        <f>'02.2024ΕΛ'!C66</f>
        <v>1</v>
      </c>
      <c r="D66" s="10">
        <f>'02.2024ΕΛ'!D66</f>
        <v>0</v>
      </c>
      <c r="E66" s="232">
        <f>'02.2024ΕΛ'!E66</f>
        <v>132372</v>
      </c>
      <c r="F66" s="39">
        <f>'02.2024ΕΛ'!F66</f>
        <v>132372</v>
      </c>
      <c r="G66" s="227">
        <f>'02.2024ΕΛ'!G66</f>
        <v>139.35999999999999</v>
      </c>
      <c r="H66" s="83">
        <f>'02.2024ΕΛ'!H66</f>
        <v>0</v>
      </c>
      <c r="I66" s="9">
        <f>'02.2024ΕΛ'!I66</f>
        <v>0</v>
      </c>
      <c r="J66" s="10">
        <f>'02.2024ΕΛ'!J66</f>
        <v>0</v>
      </c>
      <c r="K66" s="232">
        <f>'02.2024ΕΛ'!K66</f>
        <v>0</v>
      </c>
      <c r="L66" s="10">
        <f>'02.2024ΕΛ'!L66</f>
        <v>0</v>
      </c>
      <c r="M66" s="30">
        <f>'02.2024ΕΛ'!M66</f>
        <v>0</v>
      </c>
      <c r="N66" s="83">
        <f>'02.2024ΕΛ'!N66</f>
        <v>0</v>
      </c>
      <c r="O66" s="9" t="str">
        <f>'02.2024ΕΛ'!O66</f>
        <v> </v>
      </c>
      <c r="P66" s="10" t="str">
        <f>'02.2024ΕΛ'!P66</f>
        <v> </v>
      </c>
      <c r="Q66" s="232" t="str">
        <f>'02.2024ΕΛ'!Q66</f>
        <v> </v>
      </c>
      <c r="R66" s="212" t="str">
        <f>'02.2024ΕΛ'!R66</f>
        <v> </v>
      </c>
      <c r="S66" s="214" t="str">
        <f>'02.2024ΕΛ'!S66</f>
        <v> </v>
      </c>
      <c r="T66" s="214" t="str">
        <f>'02.2024ΕΛ'!T66</f>
        <v> </v>
      </c>
      <c r="U66" s="9">
        <f>'02.2024ΕΛ'!U66</f>
        <v>0</v>
      </c>
      <c r="V66" s="10">
        <f>'02.2024ΕΛ'!V66</f>
        <v>0</v>
      </c>
      <c r="W66" s="232">
        <f>'02.2024ΕΛ'!W66</f>
        <v>0</v>
      </c>
      <c r="X66" s="10">
        <f>'02.2024ΕΛ'!X66</f>
        <v>0</v>
      </c>
      <c r="Y66" s="30">
        <f>'02.2024ΕΛ'!Y66</f>
        <v>0</v>
      </c>
      <c r="Z66" s="83">
        <f>'02.2024ΕΛ'!Z66</f>
        <v>0</v>
      </c>
      <c r="AA66" s="9">
        <f>'02.2024ΕΛ'!AA66</f>
        <v>0</v>
      </c>
      <c r="AB66" s="10">
        <f>'02.2024ΕΛ'!AB66</f>
        <v>0</v>
      </c>
      <c r="AC66" s="232">
        <f>'02.2024ΕΛ'!AC66</f>
        <v>0</v>
      </c>
      <c r="AD66" s="10">
        <f>'02.2024ΕΛ'!AD66</f>
        <v>0</v>
      </c>
      <c r="AE66" s="30">
        <f>'02.2024ΕΛ'!AE66</f>
        <v>0</v>
      </c>
      <c r="AF66" s="83">
        <f>'02.2024ΕΛ'!AF66</f>
        <v>0</v>
      </c>
      <c r="AG66" s="9">
        <f>'02.2024ΕΛ'!AG66</f>
        <v>0</v>
      </c>
      <c r="AH66" s="10">
        <f>'02.2024ΕΛ'!AH66</f>
        <v>0</v>
      </c>
      <c r="AI66" s="232">
        <f>'02.2024ΕΛ'!AI66</f>
        <v>0</v>
      </c>
      <c r="AJ66" s="10">
        <f>'02.2024ΕΛ'!AJ66</f>
        <v>0</v>
      </c>
      <c r="AK66" s="30">
        <f>'02.2024ΕΛ'!AK66</f>
        <v>0</v>
      </c>
      <c r="AL66" s="83">
        <f>'02.2024ΕΛ'!AL66</f>
        <v>0</v>
      </c>
      <c r="AM66" s="9">
        <f>'02.2024ΕΛ'!AM66</f>
        <v>0</v>
      </c>
      <c r="AN66" s="10">
        <f>'02.2024ΕΛ'!AN66</f>
        <v>0</v>
      </c>
      <c r="AO66" s="232">
        <f>'02.2024ΕΛ'!AO66</f>
        <v>0</v>
      </c>
      <c r="AP66" s="10">
        <f>'02.2024ΕΛ'!AP66</f>
        <v>0</v>
      </c>
      <c r="AQ66" s="30">
        <f>'02.2024ΕΛ'!AQ66</f>
        <v>0</v>
      </c>
      <c r="AR66" s="83">
        <f>'02.2024ΕΛ'!AR66</f>
        <v>0</v>
      </c>
      <c r="AS66" s="9">
        <f>'02.2024ΕΛ'!AS66</f>
        <v>0</v>
      </c>
      <c r="AT66" s="10">
        <f>'02.2024ΕΛ'!AT66</f>
        <v>0</v>
      </c>
      <c r="AU66" s="232">
        <f>'02.2024ΕΛ'!AU66</f>
        <v>0</v>
      </c>
      <c r="AV66" s="10">
        <f>'02.2024ΕΛ'!AV66</f>
        <v>0</v>
      </c>
      <c r="AW66" s="30">
        <f>'02.2024ΕΛ'!AW66</f>
        <v>0</v>
      </c>
      <c r="AX66" s="83">
        <f>'02.2024ΕΛ'!AX66</f>
        <v>0</v>
      </c>
      <c r="AY66" s="9">
        <f>'02.2024ΕΛ'!AY66</f>
        <v>0</v>
      </c>
      <c r="AZ66" s="10">
        <f>'02.2024ΕΛ'!AZ66</f>
        <v>0</v>
      </c>
      <c r="BA66" s="232">
        <f>'02.2024ΕΛ'!BA66</f>
        <v>0</v>
      </c>
      <c r="BB66" s="10">
        <f>'02.2024ΕΛ'!BB66</f>
        <v>0</v>
      </c>
      <c r="BC66" s="30">
        <f>'02.2024ΕΛ'!BC66</f>
        <v>0</v>
      </c>
      <c r="BD66" s="83">
        <f>'02.2024ΕΛ'!BD66</f>
        <v>0</v>
      </c>
      <c r="BE66" s="9">
        <f>'02.2024ΕΛ'!BE66</f>
        <v>0</v>
      </c>
      <c r="BF66" s="10">
        <f>'02.2024ΕΛ'!BF66</f>
        <v>0</v>
      </c>
      <c r="BG66" s="232">
        <f>'02.2024ΕΛ'!BG66</f>
        <v>0</v>
      </c>
      <c r="BH66" s="10">
        <f>'02.2024ΕΛ'!BH66</f>
        <v>0</v>
      </c>
      <c r="BI66" s="30">
        <f>'02.2024ΕΛ'!BI66</f>
        <v>0</v>
      </c>
      <c r="BJ66" s="83">
        <f>'02.2024ΕΛ'!BJ66</f>
        <v>0</v>
      </c>
      <c r="BK66" s="9">
        <f>'02.2024ΕΛ'!BK66</f>
        <v>1</v>
      </c>
      <c r="BL66" s="10">
        <f>'02.2024ΕΛ'!BL66</f>
        <v>0</v>
      </c>
      <c r="BM66" s="232">
        <f>'02.2024ΕΛ'!BM66</f>
        <v>132372</v>
      </c>
      <c r="BN66" s="10">
        <f>'02.2024ΕΛ'!BN66</f>
        <v>132372</v>
      </c>
      <c r="BO66" s="225">
        <f>'02.2024ΕΛ'!BO66</f>
        <v>139.35999999999999</v>
      </c>
      <c r="BP66" s="83">
        <f>'02.2024ΕΛ'!BP66</f>
        <v>139.35999999999999</v>
      </c>
    </row>
    <row r="67" spans="1:68" ht="19.5" customHeight="1" outlineLevel="1" x14ac:dyDescent="0.3">
      <c r="A67" s="154"/>
      <c r="B67" s="167" t="str">
        <v>INDUSTRIAL</v>
      </c>
      <c r="C67" s="9">
        <f>'02.2024ΕΛ'!C67</f>
        <v>0</v>
      </c>
      <c r="D67" s="10">
        <f>'02.2024ΕΛ'!D67</f>
        <v>0</v>
      </c>
      <c r="E67" s="232">
        <f>'02.2024ΕΛ'!E67</f>
        <v>0</v>
      </c>
      <c r="F67" s="39">
        <f>'02.2024ΕΛ'!F67</f>
        <v>0</v>
      </c>
      <c r="G67" s="228">
        <f>'02.2024ΕΛ'!G67</f>
        <v>0</v>
      </c>
      <c r="H67" s="83">
        <f>'02.2024ΕΛ'!H67</f>
        <v>0</v>
      </c>
      <c r="I67" s="9">
        <f>'02.2024ΕΛ'!I67</f>
        <v>0</v>
      </c>
      <c r="J67" s="10">
        <f>'02.2024ΕΛ'!J67</f>
        <v>0</v>
      </c>
      <c r="K67" s="232">
        <f>'02.2024ΕΛ'!K67</f>
        <v>0</v>
      </c>
      <c r="L67" s="10">
        <f>'02.2024ΕΛ'!L67</f>
        <v>0</v>
      </c>
      <c r="M67" s="30">
        <f>'02.2024ΕΛ'!M67</f>
        <v>0</v>
      </c>
      <c r="N67" s="83">
        <f>'02.2024ΕΛ'!N67</f>
        <v>0</v>
      </c>
      <c r="O67" s="9">
        <f>'02.2024ΕΛ'!O67</f>
        <v>4</v>
      </c>
      <c r="P67" s="10" t="str">
        <f>'02.2024ΕΛ'!P67</f>
        <v> </v>
      </c>
      <c r="Q67" s="232">
        <f>'02.2024ΕΛ'!Q67</f>
        <v>7363769</v>
      </c>
      <c r="R67" s="213">
        <f>'02.2024ΕΛ'!R67</f>
        <v>1840942</v>
      </c>
      <c r="S67" s="215">
        <f>'02.2024ΕΛ'!S67</f>
        <v>9519.57</v>
      </c>
      <c r="T67" s="215">
        <f>'02.2024ΕΛ'!T67</f>
        <v>2379.89</v>
      </c>
      <c r="U67" s="9">
        <f>'02.2024ΕΛ'!U67</f>
        <v>0</v>
      </c>
      <c r="V67" s="10">
        <f>'02.2024ΕΛ'!V67</f>
        <v>0</v>
      </c>
      <c r="W67" s="232">
        <f>'02.2024ΕΛ'!W67</f>
        <v>0</v>
      </c>
      <c r="X67" s="10">
        <f>'02.2024ΕΛ'!X67</f>
        <v>0</v>
      </c>
      <c r="Y67" s="30">
        <f>'02.2024ΕΛ'!Y67</f>
        <v>0</v>
      </c>
      <c r="Z67" s="83">
        <f>'02.2024ΕΛ'!Z67</f>
        <v>0</v>
      </c>
      <c r="AA67" s="9">
        <f>'02.2024ΕΛ'!AA67</f>
        <v>0</v>
      </c>
      <c r="AB67" s="10">
        <f>'02.2024ΕΛ'!AB67</f>
        <v>0</v>
      </c>
      <c r="AC67" s="232">
        <f>'02.2024ΕΛ'!AC67</f>
        <v>0</v>
      </c>
      <c r="AD67" s="10">
        <f>'02.2024ΕΛ'!AD67</f>
        <v>0</v>
      </c>
      <c r="AE67" s="30">
        <f>'02.2024ΕΛ'!AE67</f>
        <v>0</v>
      </c>
      <c r="AF67" s="83">
        <f>'02.2024ΕΛ'!AF67</f>
        <v>0</v>
      </c>
      <c r="AG67" s="9">
        <f>'02.2024ΕΛ'!AG67</f>
        <v>0</v>
      </c>
      <c r="AH67" s="10">
        <f>'02.2024ΕΛ'!AH67</f>
        <v>0</v>
      </c>
      <c r="AI67" s="232">
        <f>'02.2024ΕΛ'!AI67</f>
        <v>0</v>
      </c>
      <c r="AJ67" s="10">
        <f>'02.2024ΕΛ'!AJ67</f>
        <v>0</v>
      </c>
      <c r="AK67" s="30">
        <f>'02.2024ΕΛ'!AK67</f>
        <v>0</v>
      </c>
      <c r="AL67" s="83">
        <f>'02.2024ΕΛ'!AL67</f>
        <v>0</v>
      </c>
      <c r="AM67" s="9">
        <f>'02.2024ΕΛ'!AM67</f>
        <v>0</v>
      </c>
      <c r="AN67" s="10">
        <f>'02.2024ΕΛ'!AN67</f>
        <v>0</v>
      </c>
      <c r="AO67" s="232">
        <f>'02.2024ΕΛ'!AO67</f>
        <v>0</v>
      </c>
      <c r="AP67" s="10">
        <f>'02.2024ΕΛ'!AP67</f>
        <v>0</v>
      </c>
      <c r="AQ67" s="30">
        <f>'02.2024ΕΛ'!AQ67</f>
        <v>0</v>
      </c>
      <c r="AR67" s="83">
        <f>'02.2024ΕΛ'!AR67</f>
        <v>0</v>
      </c>
      <c r="AS67" s="9">
        <f>'02.2024ΕΛ'!AS67</f>
        <v>0</v>
      </c>
      <c r="AT67" s="10">
        <f>'02.2024ΕΛ'!AT67</f>
        <v>0</v>
      </c>
      <c r="AU67" s="232">
        <f>'02.2024ΕΛ'!AU67</f>
        <v>0</v>
      </c>
      <c r="AV67" s="10">
        <f>'02.2024ΕΛ'!AV67</f>
        <v>0</v>
      </c>
      <c r="AW67" s="30">
        <f>'02.2024ΕΛ'!AW67</f>
        <v>0</v>
      </c>
      <c r="AX67" s="83">
        <f>'02.2024ΕΛ'!AX67</f>
        <v>0</v>
      </c>
      <c r="AY67" s="9">
        <f>'02.2024ΕΛ'!AY67</f>
        <v>0</v>
      </c>
      <c r="AZ67" s="10">
        <f>'02.2024ΕΛ'!AZ67</f>
        <v>0</v>
      </c>
      <c r="BA67" s="232">
        <f>'02.2024ΕΛ'!BA67</f>
        <v>0</v>
      </c>
      <c r="BB67" s="10">
        <f>'02.2024ΕΛ'!BB67</f>
        <v>0</v>
      </c>
      <c r="BC67" s="30">
        <f>'02.2024ΕΛ'!BC67</f>
        <v>0</v>
      </c>
      <c r="BD67" s="83">
        <f>'02.2024ΕΛ'!BD67</f>
        <v>0</v>
      </c>
      <c r="BE67" s="9">
        <f>'02.2024ΕΛ'!BE67</f>
        <v>0</v>
      </c>
      <c r="BF67" s="10">
        <f>'02.2024ΕΛ'!BF67</f>
        <v>0</v>
      </c>
      <c r="BG67" s="232">
        <f>'02.2024ΕΛ'!BG67</f>
        <v>0</v>
      </c>
      <c r="BH67" s="10">
        <f>'02.2024ΕΛ'!BH67</f>
        <v>0</v>
      </c>
      <c r="BI67" s="30">
        <f>'02.2024ΕΛ'!BI67</f>
        <v>0</v>
      </c>
      <c r="BJ67" s="83">
        <f>'02.2024ΕΛ'!BJ67</f>
        <v>0</v>
      </c>
      <c r="BK67" s="9">
        <f>'02.2024ΕΛ'!BK67</f>
        <v>4</v>
      </c>
      <c r="BL67" s="10">
        <f>'02.2024ΕΛ'!BL67</f>
        <v>0</v>
      </c>
      <c r="BM67" s="232">
        <f>'02.2024ΕΛ'!BM67</f>
        <v>7363769</v>
      </c>
      <c r="BN67" s="10">
        <f>'02.2024ΕΛ'!BN67</f>
        <v>1840942.25</v>
      </c>
      <c r="BO67" s="225">
        <f>'02.2024ΕΛ'!BO67</f>
        <v>9519.57</v>
      </c>
      <c r="BP67" s="83">
        <f>'02.2024ΕΛ'!BP67</f>
        <v>2379.8924999999999</v>
      </c>
    </row>
    <row r="68" spans="1:68" ht="19.5" customHeight="1" outlineLevel="1" thickBot="1" x14ac:dyDescent="0.35">
      <c r="A68" s="155"/>
      <c r="B68" s="167" t="str">
        <v>AIRCONDITIONING/COGENERATION</v>
      </c>
      <c r="C68" s="208">
        <f>'02.2024ΕΛ'!C68</f>
        <v>0</v>
      </c>
      <c r="D68" s="209">
        <f>'02.2024ΕΛ'!D68</f>
        <v>0</v>
      </c>
      <c r="E68" s="233">
        <f>'02.2024ΕΛ'!E68</f>
        <v>0</v>
      </c>
      <c r="F68" s="39">
        <f>'02.2024ΕΛ'!F68</f>
        <v>0</v>
      </c>
      <c r="G68" s="140">
        <f>'02.2024ΕΛ'!G68</f>
        <v>0</v>
      </c>
      <c r="H68" s="83">
        <f>'02.2024ΕΛ'!H68</f>
        <v>0</v>
      </c>
      <c r="I68" s="208">
        <f>'02.2024ΕΛ'!I68</f>
        <v>0</v>
      </c>
      <c r="J68" s="209">
        <f>'02.2024ΕΛ'!J68</f>
        <v>0</v>
      </c>
      <c r="K68" s="233">
        <f>'02.2024ΕΛ'!K68</f>
        <v>0</v>
      </c>
      <c r="L68" s="10">
        <f>'02.2024ΕΛ'!L68</f>
        <v>0</v>
      </c>
      <c r="M68" s="30">
        <f>'02.2024ΕΛ'!M68</f>
        <v>0</v>
      </c>
      <c r="N68" s="83">
        <f>'02.2024ΕΛ'!N68</f>
        <v>0</v>
      </c>
      <c r="O68" s="208" t="str">
        <f>'02.2024ΕΛ'!O68</f>
        <v> </v>
      </c>
      <c r="P68" s="209" t="str">
        <f>'02.2024ΕΛ'!P68</f>
        <v> </v>
      </c>
      <c r="Q68" s="233" t="str">
        <f>'02.2024ΕΛ'!Q68</f>
        <v> </v>
      </c>
      <c r="R68" s="212" t="str">
        <f>'02.2024ΕΛ'!R68</f>
        <v> </v>
      </c>
      <c r="S68" s="214" t="str">
        <f>'02.2024ΕΛ'!S68</f>
        <v> </v>
      </c>
      <c r="T68" s="214" t="str">
        <f>'02.2024ΕΛ'!T68</f>
        <v> </v>
      </c>
      <c r="U68" s="208">
        <f>'02.2024ΕΛ'!U68</f>
        <v>0</v>
      </c>
      <c r="V68" s="209">
        <f>'02.2024ΕΛ'!V68</f>
        <v>0</v>
      </c>
      <c r="W68" s="233">
        <f>'02.2024ΕΛ'!W68</f>
        <v>0</v>
      </c>
      <c r="X68" s="10">
        <f>'02.2024ΕΛ'!X68</f>
        <v>0</v>
      </c>
      <c r="Y68" s="30">
        <f>'02.2024ΕΛ'!Y68</f>
        <v>0</v>
      </c>
      <c r="Z68" s="83">
        <f>'02.2024ΕΛ'!Z68</f>
        <v>0</v>
      </c>
      <c r="AA68" s="208">
        <f>'02.2024ΕΛ'!AA68</f>
        <v>0</v>
      </c>
      <c r="AB68" s="209">
        <f>'02.2024ΕΛ'!AB68</f>
        <v>0</v>
      </c>
      <c r="AC68" s="233">
        <f>'02.2024ΕΛ'!AC68</f>
        <v>0</v>
      </c>
      <c r="AD68" s="10">
        <f>'02.2024ΕΛ'!AD68</f>
        <v>0</v>
      </c>
      <c r="AE68" s="30">
        <f>'02.2024ΕΛ'!AE68</f>
        <v>0</v>
      </c>
      <c r="AF68" s="83">
        <f>'02.2024ΕΛ'!AF68</f>
        <v>0</v>
      </c>
      <c r="AG68" s="208">
        <f>'02.2024ΕΛ'!AG68</f>
        <v>0</v>
      </c>
      <c r="AH68" s="209">
        <f>'02.2024ΕΛ'!AH68</f>
        <v>0</v>
      </c>
      <c r="AI68" s="233">
        <f>'02.2024ΕΛ'!AI68</f>
        <v>0</v>
      </c>
      <c r="AJ68" s="10">
        <f>'02.2024ΕΛ'!AJ68</f>
        <v>0</v>
      </c>
      <c r="AK68" s="30">
        <f>'02.2024ΕΛ'!AK68</f>
        <v>0</v>
      </c>
      <c r="AL68" s="83">
        <f>'02.2024ΕΛ'!AL68</f>
        <v>0</v>
      </c>
      <c r="AM68" s="208">
        <f>'02.2024ΕΛ'!AM68</f>
        <v>0</v>
      </c>
      <c r="AN68" s="209">
        <f>'02.2024ΕΛ'!AN68</f>
        <v>0</v>
      </c>
      <c r="AO68" s="233">
        <f>'02.2024ΕΛ'!AO68</f>
        <v>0</v>
      </c>
      <c r="AP68" s="10">
        <f>'02.2024ΕΛ'!AP68</f>
        <v>0</v>
      </c>
      <c r="AQ68" s="30">
        <f>'02.2024ΕΛ'!AQ68</f>
        <v>0</v>
      </c>
      <c r="AR68" s="83">
        <f>'02.2024ΕΛ'!AR68</f>
        <v>0</v>
      </c>
      <c r="AS68" s="208">
        <f>'02.2024ΕΛ'!AS68</f>
        <v>0</v>
      </c>
      <c r="AT68" s="209">
        <f>'02.2024ΕΛ'!AT68</f>
        <v>0</v>
      </c>
      <c r="AU68" s="233">
        <f>'02.2024ΕΛ'!AU68</f>
        <v>0</v>
      </c>
      <c r="AV68" s="10">
        <f>'02.2024ΕΛ'!AV68</f>
        <v>0</v>
      </c>
      <c r="AW68" s="30">
        <f>'02.2024ΕΛ'!AW68</f>
        <v>0</v>
      </c>
      <c r="AX68" s="83">
        <f>'02.2024ΕΛ'!AX68</f>
        <v>0</v>
      </c>
      <c r="AY68" s="208">
        <f>'02.2024ΕΛ'!AY68</f>
        <v>0</v>
      </c>
      <c r="AZ68" s="209">
        <f>'02.2024ΕΛ'!AZ68</f>
        <v>0</v>
      </c>
      <c r="BA68" s="233">
        <f>'02.2024ΕΛ'!BA68</f>
        <v>0</v>
      </c>
      <c r="BB68" s="10">
        <f>'02.2024ΕΛ'!BB68</f>
        <v>0</v>
      </c>
      <c r="BC68" s="30">
        <f>'02.2024ΕΛ'!BC68</f>
        <v>0</v>
      </c>
      <c r="BD68" s="83">
        <f>'02.2024ΕΛ'!BD68</f>
        <v>0</v>
      </c>
      <c r="BE68" s="208">
        <f>'02.2024ΕΛ'!BE68</f>
        <v>0</v>
      </c>
      <c r="BF68" s="209">
        <f>'02.2024ΕΛ'!BF68</f>
        <v>0</v>
      </c>
      <c r="BG68" s="233">
        <f>'02.2024ΕΛ'!BG68</f>
        <v>0</v>
      </c>
      <c r="BH68" s="10">
        <f>'02.2024ΕΛ'!BH68</f>
        <v>0</v>
      </c>
      <c r="BI68" s="30">
        <f>'02.2024ΕΛ'!BI68</f>
        <v>0</v>
      </c>
      <c r="BJ68" s="83">
        <f>'02.2024ΕΛ'!BJ68</f>
        <v>0</v>
      </c>
      <c r="BK68" s="208">
        <f>'02.2024ΕΛ'!BK68</f>
        <v>0</v>
      </c>
      <c r="BL68" s="209">
        <f>'02.2024ΕΛ'!BL68</f>
        <v>0</v>
      </c>
      <c r="BM68" s="233">
        <f>'02.2024ΕΛ'!BM68</f>
        <v>0</v>
      </c>
      <c r="BN68" s="10">
        <f>'02.2024ΕΛ'!BN68</f>
        <v>0</v>
      </c>
      <c r="BO68" s="225">
        <f>'02.2024ΕΛ'!BO68</f>
        <v>0</v>
      </c>
      <c r="BP68" s="83">
        <f>'02.2024ΕΛ'!BP68</f>
        <v>0</v>
      </c>
    </row>
    <row r="69" spans="1:68" ht="18" outlineLevel="1" x14ac:dyDescent="0.3">
      <c r="A69" s="153">
        <v>11</v>
      </c>
      <c r="B69" s="168" t="s">
        <v>96</v>
      </c>
      <c r="C69" s="73">
        <f>'02.2024ΕΛ'!C69</f>
        <v>13930</v>
      </c>
      <c r="D69" s="74">
        <f>'02.2024ΕΛ'!D69</f>
        <v>0</v>
      </c>
      <c r="E69" s="231">
        <f>'02.2024ΕΛ'!E69</f>
        <v>29466038</v>
      </c>
      <c r="F69" s="121">
        <f>'02.2024ΕΛ'!F69</f>
        <v>2115.2934673366835</v>
      </c>
      <c r="G69" s="82">
        <f>'02.2024ΕΛ'!G69</f>
        <v>257801.67</v>
      </c>
      <c r="H69" s="37">
        <f>'02.2024ΕΛ'!H69</f>
        <v>18.506939698492463</v>
      </c>
      <c r="I69" s="73">
        <f>'02.2024ΕΛ'!I69</f>
        <v>8264</v>
      </c>
      <c r="J69" s="74">
        <f>'02.2024ΕΛ'!J69</f>
        <v>0</v>
      </c>
      <c r="K69" s="231">
        <f>'02.2024ΕΛ'!K69</f>
        <v>17471237</v>
      </c>
      <c r="L69" s="74">
        <f>'02.2024ΕΛ'!L69</f>
        <v>2114.1380687318488</v>
      </c>
      <c r="M69" s="82">
        <f>'02.2024ΕΛ'!M69</f>
        <v>207344.27</v>
      </c>
      <c r="N69" s="37">
        <f>'02.2024ΕΛ'!N69</f>
        <v>25.090061713455952</v>
      </c>
      <c r="O69" s="73">
        <f>'02.2024ΕΛ'!O69</f>
        <v>12919</v>
      </c>
      <c r="P69" s="74">
        <f>'02.2024ΕΛ'!P69</f>
        <v>0</v>
      </c>
      <c r="Q69" s="231">
        <f>'02.2024ΕΛ'!Q69</f>
        <v>39740848</v>
      </c>
      <c r="R69" s="74">
        <f>'02.2024ΕΛ'!R69</f>
        <v>3076.1551203653535</v>
      </c>
      <c r="S69" s="82">
        <f>'02.2024ΕΛ'!S69</f>
        <v>422776.79</v>
      </c>
      <c r="T69" s="37">
        <f>'02.2024ΕΛ'!T69</f>
        <v>32.725194674510412</v>
      </c>
      <c r="U69" s="73">
        <f>'02.2024ΕΛ'!U69</f>
        <v>133</v>
      </c>
      <c r="V69" s="74">
        <f>'02.2024ΕΛ'!V69</f>
        <v>0</v>
      </c>
      <c r="W69" s="231">
        <f>'02.2024ΕΛ'!W69</f>
        <v>8484871</v>
      </c>
      <c r="X69" s="74">
        <f>'02.2024ΕΛ'!X69</f>
        <v>63796.022556390977</v>
      </c>
      <c r="Y69" s="81">
        <f>'02.2024ΕΛ'!Y69</f>
        <v>25844.660000000003</v>
      </c>
      <c r="Z69" s="37">
        <f>'02.2024ΕΛ'!Z69</f>
        <v>194.32075187969929</v>
      </c>
      <c r="AA69" s="73">
        <f>'02.2024ΕΛ'!AA69</f>
        <v>396</v>
      </c>
      <c r="AB69" s="74">
        <f>'02.2024ΕΛ'!AB69</f>
        <v>0</v>
      </c>
      <c r="AC69" s="231">
        <f>'02.2024ΕΛ'!AC69</f>
        <v>42799683</v>
      </c>
      <c r="AD69" s="74">
        <f>'02.2024ΕΛ'!AD69</f>
        <v>108080.00757575757</v>
      </c>
      <c r="AE69" s="81">
        <f>'02.2024ΕΛ'!AE69</f>
        <v>101341.97</v>
      </c>
      <c r="AF69" s="37">
        <f>'02.2024ΕΛ'!AF69</f>
        <v>255.91406565656567</v>
      </c>
      <c r="AG69" s="73">
        <f>'02.2024ΕΛ'!AG69</f>
        <v>109</v>
      </c>
      <c r="AH69" s="74">
        <f>'02.2024ΕΛ'!AH69</f>
        <v>0</v>
      </c>
      <c r="AI69" s="231">
        <f>'02.2024ΕΛ'!AI69</f>
        <v>40918645</v>
      </c>
      <c r="AJ69" s="74">
        <f>'02.2024ΕΛ'!AJ69</f>
        <v>375400.41284403671</v>
      </c>
      <c r="AK69" s="82">
        <f>'02.2024ΕΛ'!AK69</f>
        <v>84020.83</v>
      </c>
      <c r="AL69" s="37">
        <f>'02.2024ΕΛ'!AL69</f>
        <v>770.83330275229355</v>
      </c>
      <c r="AM69" s="73">
        <f>'02.2024ΕΛ'!AM69</f>
        <v>0</v>
      </c>
      <c r="AN69" s="74">
        <f>'02.2024ΕΛ'!AN69</f>
        <v>0</v>
      </c>
      <c r="AO69" s="231">
        <f>'02.2024ΕΛ'!AO69</f>
        <v>0</v>
      </c>
      <c r="AP69" s="74">
        <f>'02.2024ΕΛ'!AP69</f>
        <v>0</v>
      </c>
      <c r="AQ69" s="82">
        <f>'02.2024ΕΛ'!AQ69</f>
        <v>0</v>
      </c>
      <c r="AR69" s="37">
        <f>'02.2024ΕΛ'!AR69</f>
        <v>0</v>
      </c>
      <c r="AS69" s="73">
        <f>'02.2024ΕΛ'!AS69</f>
        <v>0</v>
      </c>
      <c r="AT69" s="74">
        <f>'02.2024ΕΛ'!AT69</f>
        <v>0</v>
      </c>
      <c r="AU69" s="231">
        <f>'02.2024ΕΛ'!AU69</f>
        <v>0</v>
      </c>
      <c r="AV69" s="74">
        <f>'02.2024ΕΛ'!AV69</f>
        <v>0</v>
      </c>
      <c r="AW69" s="82">
        <f>'02.2024ΕΛ'!AW69</f>
        <v>0</v>
      </c>
      <c r="AX69" s="37">
        <f>'02.2024ΕΛ'!AX69</f>
        <v>0</v>
      </c>
      <c r="AY69" s="73">
        <f>'02.2024ΕΛ'!AY69</f>
        <v>0</v>
      </c>
      <c r="AZ69" s="74">
        <f>'02.2024ΕΛ'!AZ69</f>
        <v>0</v>
      </c>
      <c r="BA69" s="231">
        <f>'02.2024ΕΛ'!BA69</f>
        <v>0</v>
      </c>
      <c r="BB69" s="74">
        <f>'02.2024ΕΛ'!BB69</f>
        <v>0</v>
      </c>
      <c r="BC69" s="82">
        <f>'02.2024ΕΛ'!BC69</f>
        <v>0</v>
      </c>
      <c r="BD69" s="37">
        <f>'02.2024ΕΛ'!BD69</f>
        <v>0</v>
      </c>
      <c r="BE69" s="73">
        <f>'02.2024ΕΛ'!BE69</f>
        <v>0</v>
      </c>
      <c r="BF69" s="74">
        <f>'02.2024ΕΛ'!BF69</f>
        <v>0</v>
      </c>
      <c r="BG69" s="231">
        <f>'02.2024ΕΛ'!BG69</f>
        <v>0</v>
      </c>
      <c r="BH69" s="74">
        <f>'02.2024ΕΛ'!BH69</f>
        <v>0</v>
      </c>
      <c r="BI69" s="82">
        <f>'02.2024ΕΛ'!BI69</f>
        <v>0</v>
      </c>
      <c r="BJ69" s="37">
        <f>'02.2024ΕΛ'!BJ69</f>
        <v>0</v>
      </c>
      <c r="BK69" s="73">
        <f>'02.2024ΕΛ'!BK69</f>
        <v>35751</v>
      </c>
      <c r="BL69" s="74">
        <f>'02.2024ΕΛ'!BL69</f>
        <v>0</v>
      </c>
      <c r="BM69" s="231">
        <f>'02.2024ΕΛ'!BM69</f>
        <v>178819014</v>
      </c>
      <c r="BN69" s="74">
        <f>'02.2024ΕΛ'!BN69</f>
        <v>5001.79055131325</v>
      </c>
      <c r="BO69" s="82">
        <f>'02.2024ΕΛ'!BO69</f>
        <v>1099130.19</v>
      </c>
      <c r="BP69" s="37">
        <f>'02.2024ΕΛ'!BP69</f>
        <v>30.744040446421078</v>
      </c>
    </row>
    <row r="70" spans="1:68" ht="19.5" customHeight="1" outlineLevel="1" x14ac:dyDescent="0.3">
      <c r="A70" s="154"/>
      <c r="B70" s="167" t="str" cm="1">
        <f t="array" ref="B70:B74">$B$10:$B$14</f>
        <v>RESIDENTIAL</v>
      </c>
      <c r="C70" s="9">
        <f>'02.2024ΕΛ'!C70</f>
        <v>13564</v>
      </c>
      <c r="D70" s="10">
        <f>'02.2024ΕΛ'!D70</f>
        <v>0</v>
      </c>
      <c r="E70" s="232">
        <f>'02.2024ΕΛ'!E70</f>
        <v>14310890</v>
      </c>
      <c r="F70" s="39">
        <f>'02.2024ΕΛ'!F70</f>
        <v>1055.0641403715717</v>
      </c>
      <c r="G70" s="30">
        <f>'02.2024ΕΛ'!G70</f>
        <v>204565.39</v>
      </c>
      <c r="H70" s="83">
        <f>'02.2024ΕΛ'!H70</f>
        <v>15.08149439693306</v>
      </c>
      <c r="I70" s="9">
        <f>'02.2024ΕΛ'!I70</f>
        <v>7993</v>
      </c>
      <c r="J70" s="10">
        <f>'02.2024ΕΛ'!J70</f>
        <v>0</v>
      </c>
      <c r="K70" s="232">
        <f>'02.2024ΕΛ'!K70</f>
        <v>9549595</v>
      </c>
      <c r="L70" s="10">
        <f>'02.2024ΕΛ'!L70</f>
        <v>1194.7447766795947</v>
      </c>
      <c r="M70" s="30">
        <f>'02.2024ΕΛ'!M70</f>
        <v>165154.37</v>
      </c>
      <c r="N70" s="83">
        <f>'02.2024ΕΛ'!N70</f>
        <v>20.662375828850244</v>
      </c>
      <c r="O70" s="9">
        <f>'02.2024ΕΛ'!O70</f>
        <v>12422</v>
      </c>
      <c r="P70" s="10" t="str">
        <f>'02.2024ΕΛ'!P70</f>
        <v> </v>
      </c>
      <c r="Q70" s="232">
        <f>'02.2024ΕΛ'!Q70</f>
        <v>17635350</v>
      </c>
      <c r="R70" s="216">
        <f>'02.2024ΕΛ'!R70</f>
        <v>1420</v>
      </c>
      <c r="S70" s="217">
        <f>'02.2024ΕΛ'!S70</f>
        <v>306795.40000000002</v>
      </c>
      <c r="T70" s="211">
        <f>'02.2024ΕΛ'!T70</f>
        <v>24.7</v>
      </c>
      <c r="U70" s="9">
        <f>'02.2024ΕΛ'!U70</f>
        <v>123</v>
      </c>
      <c r="V70" s="10">
        <f>'02.2024ΕΛ'!V70</f>
        <v>0</v>
      </c>
      <c r="W70" s="232">
        <f>'02.2024ΕΛ'!W70</f>
        <v>115485</v>
      </c>
      <c r="X70" s="10">
        <f>'02.2024ΕΛ'!X70</f>
        <v>938.90243902439022</v>
      </c>
      <c r="Y70" s="30">
        <f>'02.2024ΕΛ'!Y70</f>
        <v>2697.86</v>
      </c>
      <c r="Z70" s="83">
        <f>'02.2024ΕΛ'!Z70</f>
        <v>21.933821138211382</v>
      </c>
      <c r="AA70" s="9">
        <f>'02.2024ΕΛ'!AA70</f>
        <v>371</v>
      </c>
      <c r="AB70" s="10">
        <f>'02.2024ΕΛ'!AB70</f>
        <v>0</v>
      </c>
      <c r="AC70" s="232">
        <f>'02.2024ΕΛ'!AC70</f>
        <v>406363</v>
      </c>
      <c r="AD70" s="10">
        <f>'02.2024ΕΛ'!AD70</f>
        <v>1095.3180592991914</v>
      </c>
      <c r="AE70" s="30">
        <f>'02.2024ΕΛ'!AE70</f>
        <v>9960.51</v>
      </c>
      <c r="AF70" s="83">
        <f>'02.2024ΕΛ'!AF70</f>
        <v>26.847735849056605</v>
      </c>
      <c r="AG70" s="9">
        <f>'02.2024ΕΛ'!AG70</f>
        <v>100</v>
      </c>
      <c r="AH70" s="10">
        <f>'02.2024ΕΛ'!AH70</f>
        <v>0</v>
      </c>
      <c r="AI70" s="232">
        <f>'02.2024ΕΛ'!AI70</f>
        <v>103517</v>
      </c>
      <c r="AJ70" s="10">
        <f>'02.2024ΕΛ'!AJ70</f>
        <v>1035.17</v>
      </c>
      <c r="AK70" s="30">
        <f>'02.2024ΕΛ'!AK70</f>
        <v>2752.22</v>
      </c>
      <c r="AL70" s="83">
        <f>'02.2024ΕΛ'!AL70</f>
        <v>27.522199999999998</v>
      </c>
      <c r="AM70" s="9">
        <f>'02.2024ΕΛ'!AM70</f>
        <v>0</v>
      </c>
      <c r="AN70" s="10">
        <f>'02.2024ΕΛ'!AN70</f>
        <v>0</v>
      </c>
      <c r="AO70" s="232">
        <f>'02.2024ΕΛ'!AO70</f>
        <v>0</v>
      </c>
      <c r="AP70" s="10">
        <f>'02.2024ΕΛ'!AP70</f>
        <v>0</v>
      </c>
      <c r="AQ70" s="30">
        <f>'02.2024ΕΛ'!AQ70</f>
        <v>0</v>
      </c>
      <c r="AR70" s="83">
        <f>'02.2024ΕΛ'!AR70</f>
        <v>0</v>
      </c>
      <c r="AS70" s="9">
        <f>'02.2024ΕΛ'!AS70</f>
        <v>0</v>
      </c>
      <c r="AT70" s="10">
        <f>'02.2024ΕΛ'!AT70</f>
        <v>0</v>
      </c>
      <c r="AU70" s="232">
        <f>'02.2024ΕΛ'!AU70</f>
        <v>0</v>
      </c>
      <c r="AV70" s="10">
        <f>'02.2024ΕΛ'!AV70</f>
        <v>0</v>
      </c>
      <c r="AW70" s="30">
        <f>'02.2024ΕΛ'!AW70</f>
        <v>0</v>
      </c>
      <c r="AX70" s="83">
        <f>'02.2024ΕΛ'!AX70</f>
        <v>0</v>
      </c>
      <c r="AY70" s="9">
        <f>'02.2024ΕΛ'!AY70</f>
        <v>0</v>
      </c>
      <c r="AZ70" s="10">
        <f>'02.2024ΕΛ'!AZ70</f>
        <v>0</v>
      </c>
      <c r="BA70" s="232">
        <f>'02.2024ΕΛ'!BA70</f>
        <v>0</v>
      </c>
      <c r="BB70" s="10">
        <f>'02.2024ΕΛ'!BB70</f>
        <v>0</v>
      </c>
      <c r="BC70" s="30">
        <f>'02.2024ΕΛ'!BC70</f>
        <v>0</v>
      </c>
      <c r="BD70" s="83">
        <f>'02.2024ΕΛ'!BD70</f>
        <v>0</v>
      </c>
      <c r="BE70" s="9">
        <f>'02.2024ΕΛ'!BE70</f>
        <v>0</v>
      </c>
      <c r="BF70" s="10">
        <f>'02.2024ΕΛ'!BF70</f>
        <v>0</v>
      </c>
      <c r="BG70" s="232">
        <f>'02.2024ΕΛ'!BG70</f>
        <v>0</v>
      </c>
      <c r="BH70" s="10">
        <f>'02.2024ΕΛ'!BH70</f>
        <v>0</v>
      </c>
      <c r="BI70" s="30">
        <f>'02.2024ΕΛ'!BI70</f>
        <v>0</v>
      </c>
      <c r="BJ70" s="83">
        <f>'02.2024ΕΛ'!BJ70</f>
        <v>0</v>
      </c>
      <c r="BK70" s="9">
        <f>'02.2024ΕΛ'!BK70</f>
        <v>34573</v>
      </c>
      <c r="BL70" s="10">
        <f>'02.2024ΕΛ'!BL70</f>
        <v>0</v>
      </c>
      <c r="BM70" s="232">
        <f>'02.2024ΕΛ'!BM70</f>
        <v>42121200</v>
      </c>
      <c r="BN70" s="10">
        <f>'02.2024ΕΛ'!BN70</f>
        <v>1218.326439707286</v>
      </c>
      <c r="BO70" s="225">
        <f>'02.2024ΕΛ'!BO70</f>
        <v>691925.75</v>
      </c>
      <c r="BP70" s="83">
        <f>'02.2024ΕΛ'!BP70</f>
        <v>20.013471495097331</v>
      </c>
    </row>
    <row r="71" spans="1:68" ht="19.5" customHeight="1" outlineLevel="1" x14ac:dyDescent="0.3">
      <c r="A71" s="154"/>
      <c r="B71" s="167" t="str">
        <v>COMMERCIAL</v>
      </c>
      <c r="C71" s="9">
        <f>'02.2024ΕΛ'!C71</f>
        <v>359</v>
      </c>
      <c r="D71" s="10">
        <f>'02.2024ΕΛ'!D71</f>
        <v>0</v>
      </c>
      <c r="E71" s="232">
        <f>'02.2024ΕΛ'!E71</f>
        <v>3276448</v>
      </c>
      <c r="F71" s="39">
        <f>'02.2024ΕΛ'!F71</f>
        <v>9126.5961002785516</v>
      </c>
      <c r="G71" s="30">
        <f>'02.2024ΕΛ'!G71</f>
        <v>43835.65</v>
      </c>
      <c r="H71" s="83">
        <f>'02.2024ΕΛ'!H71</f>
        <v>122.10487465181059</v>
      </c>
      <c r="I71" s="9">
        <f>'02.2024ΕΛ'!I71</f>
        <v>264</v>
      </c>
      <c r="J71" s="10">
        <f>'02.2024ΕΛ'!J71</f>
        <v>0</v>
      </c>
      <c r="K71" s="232">
        <f>'02.2024ΕΛ'!K71</f>
        <v>2118491</v>
      </c>
      <c r="L71" s="10">
        <f>'02.2024ΕΛ'!L71</f>
        <v>8024.587121212121</v>
      </c>
      <c r="M71" s="30">
        <f>'02.2024ΕΛ'!M71</f>
        <v>34210.720000000001</v>
      </c>
      <c r="N71" s="83">
        <f>'02.2024ΕΛ'!N71</f>
        <v>129.58606060606061</v>
      </c>
      <c r="O71" s="9">
        <f>'02.2024ΕΛ'!O71</f>
        <v>489</v>
      </c>
      <c r="P71" s="10" t="str">
        <f>'02.2024ΕΛ'!P71</f>
        <v> </v>
      </c>
      <c r="Q71" s="232">
        <f>'02.2024ΕΛ'!Q71</f>
        <v>5944957</v>
      </c>
      <c r="R71" s="213">
        <f>'02.2024ΕΛ'!R71</f>
        <v>12157</v>
      </c>
      <c r="S71" s="215">
        <f>'02.2024ΕΛ'!S71</f>
        <v>97633.79</v>
      </c>
      <c r="T71" s="214">
        <f>'02.2024ΕΛ'!T71</f>
        <v>199.66</v>
      </c>
      <c r="U71" s="9">
        <f>'02.2024ΕΛ'!U71</f>
        <v>2</v>
      </c>
      <c r="V71" s="10">
        <f>'02.2024ΕΛ'!V71</f>
        <v>0</v>
      </c>
      <c r="W71" s="232">
        <f>'02.2024ΕΛ'!W71</f>
        <v>16220</v>
      </c>
      <c r="X71" s="10">
        <f>'02.2024ΕΛ'!X71</f>
        <v>8110</v>
      </c>
      <c r="Y71" s="30">
        <f>'02.2024ΕΛ'!Y71</f>
        <v>278.22000000000003</v>
      </c>
      <c r="Z71" s="83">
        <f>'02.2024ΕΛ'!Z71</f>
        <v>139.11000000000001</v>
      </c>
      <c r="AA71" s="9">
        <f>'02.2024ΕΛ'!AA71</f>
        <v>9</v>
      </c>
      <c r="AB71" s="10">
        <f>'02.2024ΕΛ'!AB71</f>
        <v>0</v>
      </c>
      <c r="AC71" s="232">
        <f>'02.2024ΕΛ'!AC71</f>
        <v>35593</v>
      </c>
      <c r="AD71" s="10">
        <f>'02.2024ΕΛ'!AD71</f>
        <v>3954.7777777777778</v>
      </c>
      <c r="AE71" s="30">
        <f>'02.2024ΕΛ'!AE71</f>
        <v>627.57000000000005</v>
      </c>
      <c r="AF71" s="83">
        <f>'02.2024ΕΛ'!AF71</f>
        <v>69.73</v>
      </c>
      <c r="AG71" s="9">
        <f>'02.2024ΕΛ'!AG71</f>
        <v>2</v>
      </c>
      <c r="AH71" s="10">
        <f>'02.2024ΕΛ'!AH71</f>
        <v>0</v>
      </c>
      <c r="AI71" s="232">
        <f>'02.2024ΕΛ'!AI71</f>
        <v>3430</v>
      </c>
      <c r="AJ71" s="10">
        <f>'02.2024ΕΛ'!AJ71</f>
        <v>1715</v>
      </c>
      <c r="AK71" s="30">
        <f>'02.2024ΕΛ'!AK71</f>
        <v>57.28</v>
      </c>
      <c r="AL71" s="83">
        <f>'02.2024ΕΛ'!AL71</f>
        <v>28.64</v>
      </c>
      <c r="AM71" s="9">
        <f>'02.2024ΕΛ'!AM71</f>
        <v>0</v>
      </c>
      <c r="AN71" s="10">
        <f>'02.2024ΕΛ'!AN71</f>
        <v>0</v>
      </c>
      <c r="AO71" s="232">
        <f>'02.2024ΕΛ'!AO71</f>
        <v>0</v>
      </c>
      <c r="AP71" s="10">
        <f>'02.2024ΕΛ'!AP71</f>
        <v>0</v>
      </c>
      <c r="AQ71" s="30">
        <f>'02.2024ΕΛ'!AQ71</f>
        <v>0</v>
      </c>
      <c r="AR71" s="83">
        <f>'02.2024ΕΛ'!AR71</f>
        <v>0</v>
      </c>
      <c r="AS71" s="9">
        <f>'02.2024ΕΛ'!AS71</f>
        <v>0</v>
      </c>
      <c r="AT71" s="10">
        <f>'02.2024ΕΛ'!AT71</f>
        <v>0</v>
      </c>
      <c r="AU71" s="232">
        <f>'02.2024ΕΛ'!AU71</f>
        <v>0</v>
      </c>
      <c r="AV71" s="10">
        <f>'02.2024ΕΛ'!AV71</f>
        <v>0</v>
      </c>
      <c r="AW71" s="30">
        <f>'02.2024ΕΛ'!AW71</f>
        <v>0</v>
      </c>
      <c r="AX71" s="83">
        <f>'02.2024ΕΛ'!AX71</f>
        <v>0</v>
      </c>
      <c r="AY71" s="9">
        <f>'02.2024ΕΛ'!AY71</f>
        <v>0</v>
      </c>
      <c r="AZ71" s="10">
        <f>'02.2024ΕΛ'!AZ71</f>
        <v>0</v>
      </c>
      <c r="BA71" s="232">
        <f>'02.2024ΕΛ'!BA71</f>
        <v>0</v>
      </c>
      <c r="BB71" s="10">
        <f>'02.2024ΕΛ'!BB71</f>
        <v>0</v>
      </c>
      <c r="BC71" s="30">
        <f>'02.2024ΕΛ'!BC71</f>
        <v>0</v>
      </c>
      <c r="BD71" s="83">
        <f>'02.2024ΕΛ'!BD71</f>
        <v>0</v>
      </c>
      <c r="BE71" s="9">
        <f>'02.2024ΕΛ'!BE71</f>
        <v>0</v>
      </c>
      <c r="BF71" s="10">
        <f>'02.2024ΕΛ'!BF71</f>
        <v>0</v>
      </c>
      <c r="BG71" s="232">
        <f>'02.2024ΕΛ'!BG71</f>
        <v>0</v>
      </c>
      <c r="BH71" s="10">
        <f>'02.2024ΕΛ'!BH71</f>
        <v>0</v>
      </c>
      <c r="BI71" s="30">
        <f>'02.2024ΕΛ'!BI71</f>
        <v>0</v>
      </c>
      <c r="BJ71" s="83">
        <f>'02.2024ΕΛ'!BJ71</f>
        <v>0</v>
      </c>
      <c r="BK71" s="9">
        <f>'02.2024ΕΛ'!BK71</f>
        <v>1125</v>
      </c>
      <c r="BL71" s="10">
        <f>'02.2024ΕΛ'!BL71</f>
        <v>0</v>
      </c>
      <c r="BM71" s="232">
        <f>'02.2024ΕΛ'!BM71</f>
        <v>11395139</v>
      </c>
      <c r="BN71" s="10">
        <f>'02.2024ΕΛ'!BN71</f>
        <v>10129.012444444445</v>
      </c>
      <c r="BO71" s="225">
        <f>'02.2024ΕΛ'!BO71</f>
        <v>176643.22999999998</v>
      </c>
      <c r="BP71" s="83">
        <f>'02.2024ΕΛ'!BP71</f>
        <v>157.01620444444444</v>
      </c>
    </row>
    <row r="72" spans="1:68" ht="19.5" customHeight="1" outlineLevel="1" x14ac:dyDescent="0.3">
      <c r="A72" s="154"/>
      <c r="B72" s="167" t="str">
        <v>CNG</v>
      </c>
      <c r="C72" s="9">
        <f>'02.2024ΕΛ'!C72</f>
        <v>0</v>
      </c>
      <c r="D72" s="10">
        <f>'02.2024ΕΛ'!D72</f>
        <v>0</v>
      </c>
      <c r="E72" s="232">
        <f>'02.2024ΕΛ'!E72</f>
        <v>0</v>
      </c>
      <c r="F72" s="39">
        <f>'02.2024ΕΛ'!F72</f>
        <v>0</v>
      </c>
      <c r="G72" s="30">
        <f>'02.2024ΕΛ'!G72</f>
        <v>0</v>
      </c>
      <c r="H72" s="83">
        <f>'02.2024ΕΛ'!H72</f>
        <v>0</v>
      </c>
      <c r="I72" s="9">
        <f>'02.2024ΕΛ'!I72</f>
        <v>0</v>
      </c>
      <c r="J72" s="10">
        <f>'02.2024ΕΛ'!J72</f>
        <v>0</v>
      </c>
      <c r="K72" s="232">
        <f>'02.2024ΕΛ'!K72</f>
        <v>0</v>
      </c>
      <c r="L72" s="10">
        <f>'02.2024ΕΛ'!L72</f>
        <v>0</v>
      </c>
      <c r="M72" s="30">
        <f>'02.2024ΕΛ'!M72</f>
        <v>0</v>
      </c>
      <c r="N72" s="83">
        <f>'02.2024ΕΛ'!N72</f>
        <v>0</v>
      </c>
      <c r="O72" s="9" t="str">
        <f>'02.2024ΕΛ'!O72</f>
        <v> </v>
      </c>
      <c r="P72" s="10" t="str">
        <f>'02.2024ΕΛ'!P72</f>
        <v> </v>
      </c>
      <c r="Q72" s="232" t="str">
        <f>'02.2024ΕΛ'!Q72</f>
        <v> </v>
      </c>
      <c r="R72" s="212" t="str">
        <f>'02.2024ΕΛ'!R72</f>
        <v> </v>
      </c>
      <c r="S72" s="214" t="str">
        <f>'02.2024ΕΛ'!S72</f>
        <v> </v>
      </c>
      <c r="T72" s="214" t="str">
        <f>'02.2024ΕΛ'!T72</f>
        <v> </v>
      </c>
      <c r="U72" s="9">
        <f>'02.2024ΕΛ'!U72</f>
        <v>0</v>
      </c>
      <c r="V72" s="10">
        <f>'02.2024ΕΛ'!V72</f>
        <v>0</v>
      </c>
      <c r="W72" s="232">
        <f>'02.2024ΕΛ'!W72</f>
        <v>0</v>
      </c>
      <c r="X72" s="10">
        <f>'02.2024ΕΛ'!X72</f>
        <v>0</v>
      </c>
      <c r="Y72" s="30">
        <f>'02.2024ΕΛ'!Y72</f>
        <v>0</v>
      </c>
      <c r="Z72" s="83">
        <f>'02.2024ΕΛ'!Z72</f>
        <v>0</v>
      </c>
      <c r="AA72" s="9">
        <f>'02.2024ΕΛ'!AA72</f>
        <v>0</v>
      </c>
      <c r="AB72" s="10">
        <f>'02.2024ΕΛ'!AB72</f>
        <v>0</v>
      </c>
      <c r="AC72" s="232">
        <f>'02.2024ΕΛ'!AC72</f>
        <v>0</v>
      </c>
      <c r="AD72" s="10">
        <f>'02.2024ΕΛ'!AD72</f>
        <v>0</v>
      </c>
      <c r="AE72" s="30">
        <f>'02.2024ΕΛ'!AE72</f>
        <v>0</v>
      </c>
      <c r="AF72" s="83">
        <f>'02.2024ΕΛ'!AF72</f>
        <v>0</v>
      </c>
      <c r="AG72" s="9">
        <f>'02.2024ΕΛ'!AG72</f>
        <v>0</v>
      </c>
      <c r="AH72" s="10">
        <f>'02.2024ΕΛ'!AH72</f>
        <v>0</v>
      </c>
      <c r="AI72" s="232">
        <f>'02.2024ΕΛ'!AI72</f>
        <v>0</v>
      </c>
      <c r="AJ72" s="10">
        <f>'02.2024ΕΛ'!AJ72</f>
        <v>0</v>
      </c>
      <c r="AK72" s="30">
        <f>'02.2024ΕΛ'!AK72</f>
        <v>0</v>
      </c>
      <c r="AL72" s="83">
        <f>'02.2024ΕΛ'!AL72</f>
        <v>0</v>
      </c>
      <c r="AM72" s="9">
        <f>'02.2024ΕΛ'!AM72</f>
        <v>0</v>
      </c>
      <c r="AN72" s="10">
        <f>'02.2024ΕΛ'!AN72</f>
        <v>0</v>
      </c>
      <c r="AO72" s="232">
        <f>'02.2024ΕΛ'!AO72</f>
        <v>0</v>
      </c>
      <c r="AP72" s="10">
        <f>'02.2024ΕΛ'!AP72</f>
        <v>0</v>
      </c>
      <c r="AQ72" s="30">
        <f>'02.2024ΕΛ'!AQ72</f>
        <v>0</v>
      </c>
      <c r="AR72" s="83">
        <f>'02.2024ΕΛ'!AR72</f>
        <v>0</v>
      </c>
      <c r="AS72" s="9">
        <f>'02.2024ΕΛ'!AS72</f>
        <v>0</v>
      </c>
      <c r="AT72" s="10">
        <f>'02.2024ΕΛ'!AT72</f>
        <v>0</v>
      </c>
      <c r="AU72" s="232">
        <f>'02.2024ΕΛ'!AU72</f>
        <v>0</v>
      </c>
      <c r="AV72" s="10">
        <f>'02.2024ΕΛ'!AV72</f>
        <v>0</v>
      </c>
      <c r="AW72" s="30">
        <f>'02.2024ΕΛ'!AW72</f>
        <v>0</v>
      </c>
      <c r="AX72" s="83">
        <f>'02.2024ΕΛ'!AX72</f>
        <v>0</v>
      </c>
      <c r="AY72" s="9">
        <f>'02.2024ΕΛ'!AY72</f>
        <v>0</v>
      </c>
      <c r="AZ72" s="10">
        <f>'02.2024ΕΛ'!AZ72</f>
        <v>0</v>
      </c>
      <c r="BA72" s="232">
        <f>'02.2024ΕΛ'!BA72</f>
        <v>0</v>
      </c>
      <c r="BB72" s="10">
        <f>'02.2024ΕΛ'!BB72</f>
        <v>0</v>
      </c>
      <c r="BC72" s="30">
        <f>'02.2024ΕΛ'!BC72</f>
        <v>0</v>
      </c>
      <c r="BD72" s="83">
        <f>'02.2024ΕΛ'!BD72</f>
        <v>0</v>
      </c>
      <c r="BE72" s="9">
        <f>'02.2024ΕΛ'!BE72</f>
        <v>0</v>
      </c>
      <c r="BF72" s="10">
        <f>'02.2024ΕΛ'!BF72</f>
        <v>0</v>
      </c>
      <c r="BG72" s="232">
        <f>'02.2024ΕΛ'!BG72</f>
        <v>0</v>
      </c>
      <c r="BH72" s="10">
        <f>'02.2024ΕΛ'!BH72</f>
        <v>0</v>
      </c>
      <c r="BI72" s="30">
        <f>'02.2024ΕΛ'!BI72</f>
        <v>0</v>
      </c>
      <c r="BJ72" s="83">
        <f>'02.2024ΕΛ'!BJ72</f>
        <v>0</v>
      </c>
      <c r="BK72" s="9">
        <f>'02.2024ΕΛ'!BK72</f>
        <v>0</v>
      </c>
      <c r="BL72" s="10">
        <f>'02.2024ΕΛ'!BL72</f>
        <v>0</v>
      </c>
      <c r="BM72" s="232">
        <f>'02.2024ΕΛ'!BM72</f>
        <v>0</v>
      </c>
      <c r="BN72" s="10">
        <f>'02.2024ΕΛ'!BN72</f>
        <v>0</v>
      </c>
      <c r="BO72" s="225">
        <f>'02.2024ΕΛ'!BO72</f>
        <v>0</v>
      </c>
      <c r="BP72" s="83">
        <f>'02.2024ΕΛ'!BP72</f>
        <v>0</v>
      </c>
    </row>
    <row r="73" spans="1:68" ht="19.5" customHeight="1" outlineLevel="1" x14ac:dyDescent="0.3">
      <c r="A73" s="154"/>
      <c r="B73" s="167" t="str">
        <v>INDUSTRIAL</v>
      </c>
      <c r="C73" s="9">
        <f>'02.2024ΕΛ'!C73</f>
        <v>7</v>
      </c>
      <c r="D73" s="10">
        <f>'02.2024ΕΛ'!D73</f>
        <v>0</v>
      </c>
      <c r="E73" s="232">
        <f>'02.2024ΕΛ'!E73</f>
        <v>11878700</v>
      </c>
      <c r="F73" s="39">
        <f>'02.2024ΕΛ'!F73</f>
        <v>1696957.142857143</v>
      </c>
      <c r="G73" s="30">
        <f>'02.2024ΕΛ'!G73</f>
        <v>9400.630000000001</v>
      </c>
      <c r="H73" s="83">
        <f>'02.2024ΕΛ'!H73</f>
        <v>1342.947142857143</v>
      </c>
      <c r="I73" s="9">
        <f>'02.2024ΕΛ'!I73</f>
        <v>7</v>
      </c>
      <c r="J73" s="10">
        <f>'02.2024ΕΛ'!J73</f>
        <v>0</v>
      </c>
      <c r="K73" s="232">
        <f>'02.2024ΕΛ'!K73</f>
        <v>5803151</v>
      </c>
      <c r="L73" s="10">
        <f>'02.2024ΕΛ'!L73</f>
        <v>829021.57142857148</v>
      </c>
      <c r="M73" s="30">
        <f>'02.2024ΕΛ'!M73</f>
        <v>7979.18</v>
      </c>
      <c r="N73" s="83">
        <f>'02.2024ΕΛ'!N73</f>
        <v>1139.8828571428571</v>
      </c>
      <c r="O73" s="9">
        <f>'02.2024ΕΛ'!O73</f>
        <v>5</v>
      </c>
      <c r="P73" s="10" t="str">
        <f>'02.2024ΕΛ'!P73</f>
        <v> </v>
      </c>
      <c r="Q73" s="232">
        <f>'02.2024ΕΛ'!Q73</f>
        <v>16098233</v>
      </c>
      <c r="R73" s="213">
        <f>'02.2024ΕΛ'!R73</f>
        <v>3219647</v>
      </c>
      <c r="S73" s="215">
        <f>'02.2024ΕΛ'!S73</f>
        <v>18021.38</v>
      </c>
      <c r="T73" s="215">
        <f>'02.2024ΕΛ'!T73</f>
        <v>3604.28</v>
      </c>
      <c r="U73" s="9">
        <f>'02.2024ΕΛ'!U73</f>
        <v>8</v>
      </c>
      <c r="V73" s="10">
        <f>'02.2024ΕΛ'!V73</f>
        <v>0</v>
      </c>
      <c r="W73" s="232">
        <f>'02.2024ΕΛ'!W73</f>
        <v>8353166</v>
      </c>
      <c r="X73" s="10">
        <f>'02.2024ΕΛ'!X73</f>
        <v>0</v>
      </c>
      <c r="Y73" s="30">
        <f>'02.2024ΕΛ'!Y73</f>
        <v>22868.58</v>
      </c>
      <c r="Z73" s="83">
        <f>'02.2024ΕΛ'!Z73</f>
        <v>2858.5725000000002</v>
      </c>
      <c r="AA73" s="9">
        <f>'02.2024ΕΛ'!AA73</f>
        <v>16</v>
      </c>
      <c r="AB73" s="10">
        <f>'02.2024ΕΛ'!AB73</f>
        <v>0</v>
      </c>
      <c r="AC73" s="232">
        <f>'02.2024ΕΛ'!AC73</f>
        <v>42357727</v>
      </c>
      <c r="AD73" s="10">
        <f>'02.2024ΕΛ'!AD73</f>
        <v>2647357.9375</v>
      </c>
      <c r="AE73" s="30">
        <f>'02.2024ΕΛ'!AE73</f>
        <v>90753.89</v>
      </c>
      <c r="AF73" s="83">
        <f>'02.2024ΕΛ'!AF73</f>
        <v>5672.118125</v>
      </c>
      <c r="AG73" s="9">
        <f>'02.2024ΕΛ'!AG73</f>
        <v>7</v>
      </c>
      <c r="AH73" s="10">
        <f>'02.2024ΕΛ'!AH73</f>
        <v>0</v>
      </c>
      <c r="AI73" s="232">
        <f>'02.2024ΕΛ'!AI73</f>
        <v>40811698</v>
      </c>
      <c r="AJ73" s="10">
        <f>'02.2024ΕΛ'!AJ73</f>
        <v>5830242.5714285718</v>
      </c>
      <c r="AK73" s="30">
        <f>'02.2024ΕΛ'!AK73</f>
        <v>81211.33</v>
      </c>
      <c r="AL73" s="83">
        <f>'02.2024ΕΛ'!AL73</f>
        <v>11601.618571428571</v>
      </c>
      <c r="AM73" s="9">
        <f>'02.2024ΕΛ'!AM73</f>
        <v>0</v>
      </c>
      <c r="AN73" s="10">
        <f>'02.2024ΕΛ'!AN73</f>
        <v>0</v>
      </c>
      <c r="AO73" s="232">
        <f>'02.2024ΕΛ'!AO73</f>
        <v>0</v>
      </c>
      <c r="AP73" s="10">
        <f>'02.2024ΕΛ'!AP73</f>
        <v>0</v>
      </c>
      <c r="AQ73" s="30">
        <f>'02.2024ΕΛ'!AQ73</f>
        <v>0</v>
      </c>
      <c r="AR73" s="83">
        <f>'02.2024ΕΛ'!AR73</f>
        <v>0</v>
      </c>
      <c r="AS73" s="9">
        <f>'02.2024ΕΛ'!AS73</f>
        <v>0</v>
      </c>
      <c r="AT73" s="10">
        <f>'02.2024ΕΛ'!AT73</f>
        <v>0</v>
      </c>
      <c r="AU73" s="232">
        <f>'02.2024ΕΛ'!AU73</f>
        <v>0</v>
      </c>
      <c r="AV73" s="10">
        <f>'02.2024ΕΛ'!AV73</f>
        <v>0</v>
      </c>
      <c r="AW73" s="30">
        <f>'02.2024ΕΛ'!AW73</f>
        <v>0</v>
      </c>
      <c r="AX73" s="83">
        <f>'02.2024ΕΛ'!AX73</f>
        <v>0</v>
      </c>
      <c r="AY73" s="9">
        <f>'02.2024ΕΛ'!AY73</f>
        <v>0</v>
      </c>
      <c r="AZ73" s="10">
        <f>'02.2024ΕΛ'!AZ73</f>
        <v>0</v>
      </c>
      <c r="BA73" s="232">
        <f>'02.2024ΕΛ'!BA73</f>
        <v>0</v>
      </c>
      <c r="BB73" s="10">
        <f>'02.2024ΕΛ'!BB73</f>
        <v>0</v>
      </c>
      <c r="BC73" s="30">
        <f>'02.2024ΕΛ'!BC73</f>
        <v>0</v>
      </c>
      <c r="BD73" s="83">
        <f>'02.2024ΕΛ'!BD73</f>
        <v>0</v>
      </c>
      <c r="BE73" s="9">
        <f>'02.2024ΕΛ'!BE73</f>
        <v>0</v>
      </c>
      <c r="BF73" s="10">
        <f>'02.2024ΕΛ'!BF73</f>
        <v>0</v>
      </c>
      <c r="BG73" s="232">
        <f>'02.2024ΕΛ'!BG73</f>
        <v>0</v>
      </c>
      <c r="BH73" s="10">
        <f>'02.2024ΕΛ'!BH73</f>
        <v>0</v>
      </c>
      <c r="BI73" s="30">
        <f>'02.2024ΕΛ'!BI73</f>
        <v>0</v>
      </c>
      <c r="BJ73" s="83">
        <f>'02.2024ΕΛ'!BJ73</f>
        <v>0</v>
      </c>
      <c r="BK73" s="9">
        <f>'02.2024ΕΛ'!BK73</f>
        <v>50</v>
      </c>
      <c r="BL73" s="10">
        <f>'02.2024ΕΛ'!BL73</f>
        <v>0</v>
      </c>
      <c r="BM73" s="232">
        <f>'02.2024ΕΛ'!BM73</f>
        <v>125302675</v>
      </c>
      <c r="BN73" s="10">
        <f>'02.2024ΕΛ'!BN73</f>
        <v>2506053.5</v>
      </c>
      <c r="BO73" s="225">
        <f>'02.2024ΕΛ'!BO73</f>
        <v>230234.99</v>
      </c>
      <c r="BP73" s="83">
        <f>'02.2024ΕΛ'!BP73</f>
        <v>4604.6997999999994</v>
      </c>
    </row>
    <row r="74" spans="1:68" ht="19.5" customHeight="1" outlineLevel="1" thickBot="1" x14ac:dyDescent="0.35">
      <c r="A74" s="155"/>
      <c r="B74" s="167" t="str">
        <v>AIRCONDITIONING/COGENERATION</v>
      </c>
      <c r="C74" s="208">
        <f>'02.2024ΕΛ'!C74</f>
        <v>0</v>
      </c>
      <c r="D74" s="209">
        <f>'02.2024ΕΛ'!D74</f>
        <v>0</v>
      </c>
      <c r="E74" s="233">
        <f>'02.2024ΕΛ'!E74</f>
        <v>0</v>
      </c>
      <c r="F74" s="39">
        <f>'02.2024ΕΛ'!F74</f>
        <v>0</v>
      </c>
      <c r="G74" s="140">
        <f>'02.2024ΕΛ'!G74</f>
        <v>0</v>
      </c>
      <c r="H74" s="83">
        <f>'02.2024ΕΛ'!H74</f>
        <v>0</v>
      </c>
      <c r="I74" s="208">
        <f>'02.2024ΕΛ'!I74</f>
        <v>0</v>
      </c>
      <c r="J74" s="209">
        <f>'02.2024ΕΛ'!J74</f>
        <v>0</v>
      </c>
      <c r="K74" s="233">
        <f>'02.2024ΕΛ'!K74</f>
        <v>0</v>
      </c>
      <c r="L74" s="10">
        <f>'02.2024ΕΛ'!L74</f>
        <v>0</v>
      </c>
      <c r="M74" s="30">
        <f>'02.2024ΕΛ'!M74</f>
        <v>0</v>
      </c>
      <c r="N74" s="83">
        <f>'02.2024ΕΛ'!N74</f>
        <v>0</v>
      </c>
      <c r="O74" s="208">
        <f>'02.2024ΕΛ'!O74</f>
        <v>3</v>
      </c>
      <c r="P74" s="209" t="str">
        <f>'02.2024ΕΛ'!P74</f>
        <v> </v>
      </c>
      <c r="Q74" s="233">
        <f>'02.2024ΕΛ'!Q74</f>
        <v>62308</v>
      </c>
      <c r="R74" s="213">
        <f>'02.2024ΕΛ'!R74</f>
        <v>20769</v>
      </c>
      <c r="S74" s="214">
        <f>'02.2024ΕΛ'!S74</f>
        <v>326.22000000000003</v>
      </c>
      <c r="T74" s="214">
        <f>'02.2024ΕΛ'!T74</f>
        <v>108.74</v>
      </c>
      <c r="U74" s="208">
        <f>'02.2024ΕΛ'!U74</f>
        <v>0</v>
      </c>
      <c r="V74" s="209">
        <f>'02.2024ΕΛ'!V74</f>
        <v>0</v>
      </c>
      <c r="W74" s="233">
        <f>'02.2024ΕΛ'!W74</f>
        <v>0</v>
      </c>
      <c r="X74" s="10">
        <f>'02.2024ΕΛ'!X74</f>
        <v>0</v>
      </c>
      <c r="Y74" s="30">
        <f>'02.2024ΕΛ'!Y74</f>
        <v>0</v>
      </c>
      <c r="Z74" s="83">
        <f>'02.2024ΕΛ'!Z74</f>
        <v>0</v>
      </c>
      <c r="AA74" s="208">
        <f>'02.2024ΕΛ'!AA74</f>
        <v>0</v>
      </c>
      <c r="AB74" s="209">
        <f>'02.2024ΕΛ'!AB74</f>
        <v>0</v>
      </c>
      <c r="AC74" s="233">
        <f>'02.2024ΕΛ'!AC74</f>
        <v>0</v>
      </c>
      <c r="AD74" s="10">
        <f>'02.2024ΕΛ'!AD74</f>
        <v>0</v>
      </c>
      <c r="AE74" s="30">
        <f>'02.2024ΕΛ'!AE74</f>
        <v>0</v>
      </c>
      <c r="AF74" s="83">
        <f>'02.2024ΕΛ'!AF74</f>
        <v>0</v>
      </c>
      <c r="AG74" s="208">
        <f>'02.2024ΕΛ'!AG74</f>
        <v>0</v>
      </c>
      <c r="AH74" s="209">
        <f>'02.2024ΕΛ'!AH74</f>
        <v>0</v>
      </c>
      <c r="AI74" s="233">
        <f>'02.2024ΕΛ'!AI74</f>
        <v>0</v>
      </c>
      <c r="AJ74" s="10">
        <f>'02.2024ΕΛ'!AJ74</f>
        <v>0</v>
      </c>
      <c r="AK74" s="30">
        <f>'02.2024ΕΛ'!AK74</f>
        <v>0</v>
      </c>
      <c r="AL74" s="83">
        <f>'02.2024ΕΛ'!AL74</f>
        <v>0</v>
      </c>
      <c r="AM74" s="208">
        <f>'02.2024ΕΛ'!AM74</f>
        <v>0</v>
      </c>
      <c r="AN74" s="209">
        <f>'02.2024ΕΛ'!AN74</f>
        <v>0</v>
      </c>
      <c r="AO74" s="233">
        <f>'02.2024ΕΛ'!AO74</f>
        <v>0</v>
      </c>
      <c r="AP74" s="10">
        <f>'02.2024ΕΛ'!AP74</f>
        <v>0</v>
      </c>
      <c r="AQ74" s="30">
        <f>'02.2024ΕΛ'!AQ74</f>
        <v>0</v>
      </c>
      <c r="AR74" s="83">
        <f>'02.2024ΕΛ'!AR74</f>
        <v>0</v>
      </c>
      <c r="AS74" s="208">
        <f>'02.2024ΕΛ'!AS74</f>
        <v>0</v>
      </c>
      <c r="AT74" s="209">
        <f>'02.2024ΕΛ'!AT74</f>
        <v>0</v>
      </c>
      <c r="AU74" s="233">
        <f>'02.2024ΕΛ'!AU74</f>
        <v>0</v>
      </c>
      <c r="AV74" s="10">
        <f>'02.2024ΕΛ'!AV74</f>
        <v>0</v>
      </c>
      <c r="AW74" s="30">
        <f>'02.2024ΕΛ'!AW74</f>
        <v>0</v>
      </c>
      <c r="AX74" s="83">
        <f>'02.2024ΕΛ'!AX74</f>
        <v>0</v>
      </c>
      <c r="AY74" s="208">
        <f>'02.2024ΕΛ'!AY74</f>
        <v>0</v>
      </c>
      <c r="AZ74" s="209">
        <f>'02.2024ΕΛ'!AZ74</f>
        <v>0</v>
      </c>
      <c r="BA74" s="233">
        <f>'02.2024ΕΛ'!BA74</f>
        <v>0</v>
      </c>
      <c r="BB74" s="10">
        <f>'02.2024ΕΛ'!BB74</f>
        <v>0</v>
      </c>
      <c r="BC74" s="30">
        <f>'02.2024ΕΛ'!BC74</f>
        <v>0</v>
      </c>
      <c r="BD74" s="83">
        <f>'02.2024ΕΛ'!BD74</f>
        <v>0</v>
      </c>
      <c r="BE74" s="208">
        <f>'02.2024ΕΛ'!BE74</f>
        <v>0</v>
      </c>
      <c r="BF74" s="209">
        <f>'02.2024ΕΛ'!BF74</f>
        <v>0</v>
      </c>
      <c r="BG74" s="233">
        <f>'02.2024ΕΛ'!BG74</f>
        <v>0</v>
      </c>
      <c r="BH74" s="10">
        <f>'02.2024ΕΛ'!BH74</f>
        <v>0</v>
      </c>
      <c r="BI74" s="30">
        <f>'02.2024ΕΛ'!BI74</f>
        <v>0</v>
      </c>
      <c r="BJ74" s="83">
        <f>'02.2024ΕΛ'!BJ74</f>
        <v>0</v>
      </c>
      <c r="BK74" s="208">
        <f>'02.2024ΕΛ'!BK74</f>
        <v>3</v>
      </c>
      <c r="BL74" s="209">
        <f>'02.2024ΕΛ'!BL74</f>
        <v>0</v>
      </c>
      <c r="BM74" s="233">
        <f>'02.2024ΕΛ'!BM74</f>
        <v>62308</v>
      </c>
      <c r="BN74" s="10">
        <f>'02.2024ΕΛ'!BN74</f>
        <v>20769.333333333332</v>
      </c>
      <c r="BO74" s="225">
        <f>'02.2024ΕΛ'!BO74</f>
        <v>326.22000000000003</v>
      </c>
      <c r="BP74" s="83">
        <f>'02.2024ΕΛ'!BP74</f>
        <v>108.74000000000001</v>
      </c>
    </row>
    <row r="75" spans="1:68" ht="18" outlineLevel="1" x14ac:dyDescent="0.3">
      <c r="A75" s="153">
        <v>12</v>
      </c>
      <c r="B75" s="141" t="s">
        <v>97</v>
      </c>
      <c r="C75" s="73">
        <f>'02.2024ΕΛ'!C75</f>
        <v>1</v>
      </c>
      <c r="D75" s="74">
        <f>'02.2024ΕΛ'!D75</f>
        <v>0</v>
      </c>
      <c r="E75" s="231">
        <f>'02.2024ΕΛ'!E75</f>
        <v>10162977</v>
      </c>
      <c r="F75" s="121">
        <f>'02.2024ΕΛ'!F75</f>
        <v>10162977</v>
      </c>
      <c r="G75" s="82">
        <f>'02.2024ΕΛ'!G75</f>
        <v>8913.18</v>
      </c>
      <c r="H75" s="37">
        <f>'02.2024ΕΛ'!H75</f>
        <v>8913.18</v>
      </c>
      <c r="I75" s="73">
        <f>'02.2024ΕΛ'!I75</f>
        <v>0</v>
      </c>
      <c r="J75" s="74">
        <f>'02.2024ΕΛ'!J75</f>
        <v>0</v>
      </c>
      <c r="K75" s="231">
        <f>'02.2024ΕΛ'!K75</f>
        <v>0</v>
      </c>
      <c r="L75" s="74">
        <f>'02.2024ΕΛ'!L75</f>
        <v>0</v>
      </c>
      <c r="M75" s="82">
        <f>'02.2024ΕΛ'!M75</f>
        <v>0</v>
      </c>
      <c r="N75" s="37">
        <f>'02.2024ΕΛ'!N75</f>
        <v>0</v>
      </c>
      <c r="O75" s="73">
        <f>'02.2024ΕΛ'!O75</f>
        <v>0</v>
      </c>
      <c r="P75" s="74">
        <f>'02.2024ΕΛ'!P75</f>
        <v>0</v>
      </c>
      <c r="Q75" s="231">
        <f>'02.2024ΕΛ'!Q75</f>
        <v>0</v>
      </c>
      <c r="R75" s="74">
        <f>'02.2024ΕΛ'!R75</f>
        <v>0</v>
      </c>
      <c r="S75" s="82">
        <f>'02.2024ΕΛ'!S75</f>
        <v>0</v>
      </c>
      <c r="T75" s="37">
        <f>'02.2024ΕΛ'!T75</f>
        <v>0</v>
      </c>
      <c r="U75" s="73">
        <f>'02.2024ΕΛ'!U75</f>
        <v>0</v>
      </c>
      <c r="V75" s="74">
        <f>'02.2024ΕΛ'!V75</f>
        <v>0</v>
      </c>
      <c r="W75" s="231">
        <f>'02.2024ΕΛ'!W75</f>
        <v>0</v>
      </c>
      <c r="X75" s="74">
        <f>'02.2024ΕΛ'!X75</f>
        <v>0</v>
      </c>
      <c r="Y75" s="81">
        <f>'02.2024ΕΛ'!Y75</f>
        <v>0</v>
      </c>
      <c r="Z75" s="37">
        <f>'02.2024ΕΛ'!Z75</f>
        <v>0</v>
      </c>
      <c r="AA75" s="73">
        <f>'02.2024ΕΛ'!AA75</f>
        <v>0</v>
      </c>
      <c r="AB75" s="74">
        <f>'02.2024ΕΛ'!AB75</f>
        <v>0</v>
      </c>
      <c r="AC75" s="231">
        <f>'02.2024ΕΛ'!AC75</f>
        <v>0</v>
      </c>
      <c r="AD75" s="74">
        <f>'02.2024ΕΛ'!AD75</f>
        <v>0</v>
      </c>
      <c r="AE75" s="81">
        <f>'02.2024ΕΛ'!AE75</f>
        <v>0</v>
      </c>
      <c r="AF75" s="37">
        <f>'02.2024ΕΛ'!AF75</f>
        <v>0</v>
      </c>
      <c r="AG75" s="73">
        <f>'02.2024ΕΛ'!AG75</f>
        <v>0</v>
      </c>
      <c r="AH75" s="74">
        <f>'02.2024ΕΛ'!AH75</f>
        <v>0</v>
      </c>
      <c r="AI75" s="231">
        <f>'02.2024ΕΛ'!AI75</f>
        <v>0</v>
      </c>
      <c r="AJ75" s="74">
        <f>'02.2024ΕΛ'!AJ75</f>
        <v>0</v>
      </c>
      <c r="AK75" s="82">
        <f>'02.2024ΕΛ'!AK75</f>
        <v>0</v>
      </c>
      <c r="AL75" s="37">
        <f>'02.2024ΕΛ'!AL75</f>
        <v>0</v>
      </c>
      <c r="AM75" s="73">
        <f>'02.2024ΕΛ'!AM75</f>
        <v>0</v>
      </c>
      <c r="AN75" s="74">
        <f>'02.2024ΕΛ'!AN75</f>
        <v>0</v>
      </c>
      <c r="AO75" s="231">
        <f>'02.2024ΕΛ'!AO75</f>
        <v>0</v>
      </c>
      <c r="AP75" s="74">
        <f>'02.2024ΕΛ'!AP75</f>
        <v>0</v>
      </c>
      <c r="AQ75" s="82">
        <f>'02.2024ΕΛ'!AQ75</f>
        <v>0</v>
      </c>
      <c r="AR75" s="37">
        <f>'02.2024ΕΛ'!AR75</f>
        <v>0</v>
      </c>
      <c r="AS75" s="73">
        <f>'02.2024ΕΛ'!AS75</f>
        <v>0</v>
      </c>
      <c r="AT75" s="74">
        <f>'02.2024ΕΛ'!AT75</f>
        <v>0</v>
      </c>
      <c r="AU75" s="231">
        <f>'02.2024ΕΛ'!AU75</f>
        <v>0</v>
      </c>
      <c r="AV75" s="74">
        <f>'02.2024ΕΛ'!AV75</f>
        <v>0</v>
      </c>
      <c r="AW75" s="82">
        <f>'02.2024ΕΛ'!AW75</f>
        <v>0</v>
      </c>
      <c r="AX75" s="37">
        <f>'02.2024ΕΛ'!AX75</f>
        <v>0</v>
      </c>
      <c r="AY75" s="73">
        <f>'02.2024ΕΛ'!AY75</f>
        <v>0</v>
      </c>
      <c r="AZ75" s="74">
        <f>'02.2024ΕΛ'!AZ75</f>
        <v>0</v>
      </c>
      <c r="BA75" s="231">
        <f>'02.2024ΕΛ'!BA75</f>
        <v>0</v>
      </c>
      <c r="BB75" s="74">
        <f>'02.2024ΕΛ'!BB75</f>
        <v>0</v>
      </c>
      <c r="BC75" s="82">
        <f>'02.2024ΕΛ'!BC75</f>
        <v>0</v>
      </c>
      <c r="BD75" s="37">
        <f>'02.2024ΕΛ'!BD75</f>
        <v>0</v>
      </c>
      <c r="BE75" s="73">
        <f>'02.2024ΕΛ'!BE75</f>
        <v>0</v>
      </c>
      <c r="BF75" s="74">
        <f>'02.2024ΕΛ'!BF75</f>
        <v>0</v>
      </c>
      <c r="BG75" s="231">
        <f>'02.2024ΕΛ'!BG75</f>
        <v>0</v>
      </c>
      <c r="BH75" s="74">
        <f>'02.2024ΕΛ'!BH75</f>
        <v>0</v>
      </c>
      <c r="BI75" s="82">
        <f>'02.2024ΕΛ'!BI75</f>
        <v>0</v>
      </c>
      <c r="BJ75" s="37">
        <f>'02.2024ΕΛ'!BJ75</f>
        <v>0</v>
      </c>
      <c r="BK75" s="73">
        <f>'02.2024ΕΛ'!BK75</f>
        <v>1</v>
      </c>
      <c r="BL75" s="74">
        <f>'02.2024ΕΛ'!BL75</f>
        <v>0</v>
      </c>
      <c r="BM75" s="231">
        <f>'02.2024ΕΛ'!BM75</f>
        <v>10162977</v>
      </c>
      <c r="BN75" s="74">
        <f>'02.2024ΕΛ'!BN75</f>
        <v>10162977</v>
      </c>
      <c r="BO75" s="82">
        <f>'02.2024ΕΛ'!BO75</f>
        <v>8913.18</v>
      </c>
      <c r="BP75" s="37">
        <f>'02.2024ΕΛ'!BP75</f>
        <v>8913.18</v>
      </c>
    </row>
    <row r="76" spans="1:68" ht="19.5" customHeight="1" outlineLevel="1" x14ac:dyDescent="0.3">
      <c r="A76" s="154"/>
      <c r="B76" s="139" t="str" cm="1">
        <f t="array" ref="B76:B80">$B$10:$B$14</f>
        <v>RESIDENTIAL</v>
      </c>
      <c r="C76" s="9">
        <f>'02.2024ΕΛ'!C76</f>
        <v>0</v>
      </c>
      <c r="D76" s="10">
        <f>'02.2024ΕΛ'!D76</f>
        <v>0</v>
      </c>
      <c r="E76" s="232">
        <f>'02.2024ΕΛ'!E76</f>
        <v>0</v>
      </c>
      <c r="F76" s="39">
        <f>'02.2024ΕΛ'!F76</f>
        <v>0</v>
      </c>
      <c r="G76" s="30">
        <f>'02.2024ΕΛ'!G76</f>
        <v>0</v>
      </c>
      <c r="H76" s="83">
        <f>'02.2024ΕΛ'!H76</f>
        <v>0</v>
      </c>
      <c r="I76" s="9">
        <f>'02.2024ΕΛ'!I76</f>
        <v>0</v>
      </c>
      <c r="J76" s="10">
        <f>'02.2024ΕΛ'!J76</f>
        <v>0</v>
      </c>
      <c r="K76" s="232">
        <f>'02.2024ΕΛ'!K76</f>
        <v>0</v>
      </c>
      <c r="L76" s="10">
        <f>'02.2024ΕΛ'!L76</f>
        <v>0</v>
      </c>
      <c r="M76" s="30">
        <f>'02.2024ΕΛ'!M76</f>
        <v>0</v>
      </c>
      <c r="N76" s="83">
        <f>'02.2024ΕΛ'!N76</f>
        <v>0</v>
      </c>
      <c r="O76" s="9">
        <f>'02.2024ΕΛ'!O76</f>
        <v>0</v>
      </c>
      <c r="P76" s="10">
        <f>'02.2024ΕΛ'!P76</f>
        <v>0</v>
      </c>
      <c r="Q76" s="232">
        <f>'02.2024ΕΛ'!Q76</f>
        <v>0</v>
      </c>
      <c r="R76" s="10">
        <f>'02.2024ΕΛ'!R76</f>
        <v>0</v>
      </c>
      <c r="S76" s="30">
        <f>'02.2024ΕΛ'!S76</f>
        <v>0</v>
      </c>
      <c r="T76" s="83">
        <f>'02.2024ΕΛ'!T76</f>
        <v>0</v>
      </c>
      <c r="U76" s="9">
        <f>'02.2024ΕΛ'!U76</f>
        <v>0</v>
      </c>
      <c r="V76" s="10">
        <f>'02.2024ΕΛ'!V76</f>
        <v>0</v>
      </c>
      <c r="W76" s="232">
        <f>'02.2024ΕΛ'!W76</f>
        <v>0</v>
      </c>
      <c r="X76" s="10">
        <f>'02.2024ΕΛ'!X76</f>
        <v>0</v>
      </c>
      <c r="Y76" s="30">
        <f>'02.2024ΕΛ'!Y76</f>
        <v>0</v>
      </c>
      <c r="Z76" s="83">
        <f>'02.2024ΕΛ'!Z76</f>
        <v>0</v>
      </c>
      <c r="AA76" s="9">
        <f>'02.2024ΕΛ'!AA76</f>
        <v>0</v>
      </c>
      <c r="AB76" s="10">
        <f>'02.2024ΕΛ'!AB76</f>
        <v>0</v>
      </c>
      <c r="AC76" s="232">
        <f>'02.2024ΕΛ'!AC76</f>
        <v>0</v>
      </c>
      <c r="AD76" s="10">
        <f>'02.2024ΕΛ'!AD76</f>
        <v>0</v>
      </c>
      <c r="AE76" s="30">
        <f>'02.2024ΕΛ'!AE76</f>
        <v>0</v>
      </c>
      <c r="AF76" s="83">
        <f>'02.2024ΕΛ'!AF76</f>
        <v>0</v>
      </c>
      <c r="AG76" s="9">
        <f>'02.2024ΕΛ'!AG76</f>
        <v>0</v>
      </c>
      <c r="AH76" s="10">
        <f>'02.2024ΕΛ'!AH76</f>
        <v>0</v>
      </c>
      <c r="AI76" s="232">
        <f>'02.2024ΕΛ'!AI76</f>
        <v>0</v>
      </c>
      <c r="AJ76" s="10">
        <f>'02.2024ΕΛ'!AJ76</f>
        <v>0</v>
      </c>
      <c r="AK76" s="30">
        <f>'02.2024ΕΛ'!AK76</f>
        <v>0</v>
      </c>
      <c r="AL76" s="83">
        <f>'02.2024ΕΛ'!AL76</f>
        <v>0</v>
      </c>
      <c r="AM76" s="9">
        <f>'02.2024ΕΛ'!AM76</f>
        <v>0</v>
      </c>
      <c r="AN76" s="10">
        <f>'02.2024ΕΛ'!AN76</f>
        <v>0</v>
      </c>
      <c r="AO76" s="232">
        <f>'02.2024ΕΛ'!AO76</f>
        <v>0</v>
      </c>
      <c r="AP76" s="10">
        <f>'02.2024ΕΛ'!AP76</f>
        <v>0</v>
      </c>
      <c r="AQ76" s="30">
        <f>'02.2024ΕΛ'!AQ76</f>
        <v>0</v>
      </c>
      <c r="AR76" s="83">
        <f>'02.2024ΕΛ'!AR76</f>
        <v>0</v>
      </c>
      <c r="AS76" s="9">
        <f>'02.2024ΕΛ'!AS76</f>
        <v>0</v>
      </c>
      <c r="AT76" s="10">
        <f>'02.2024ΕΛ'!AT76</f>
        <v>0</v>
      </c>
      <c r="AU76" s="232">
        <f>'02.2024ΕΛ'!AU76</f>
        <v>0</v>
      </c>
      <c r="AV76" s="10">
        <f>'02.2024ΕΛ'!AV76</f>
        <v>0</v>
      </c>
      <c r="AW76" s="30">
        <f>'02.2024ΕΛ'!AW76</f>
        <v>0</v>
      </c>
      <c r="AX76" s="83">
        <f>'02.2024ΕΛ'!AX76</f>
        <v>0</v>
      </c>
      <c r="AY76" s="9">
        <f>'02.2024ΕΛ'!AY76</f>
        <v>0</v>
      </c>
      <c r="AZ76" s="10">
        <f>'02.2024ΕΛ'!AZ76</f>
        <v>0</v>
      </c>
      <c r="BA76" s="232">
        <f>'02.2024ΕΛ'!BA76</f>
        <v>0</v>
      </c>
      <c r="BB76" s="10">
        <f>'02.2024ΕΛ'!BB76</f>
        <v>0</v>
      </c>
      <c r="BC76" s="30">
        <f>'02.2024ΕΛ'!BC76</f>
        <v>0</v>
      </c>
      <c r="BD76" s="83">
        <f>'02.2024ΕΛ'!BD76</f>
        <v>0</v>
      </c>
      <c r="BE76" s="9">
        <f>'02.2024ΕΛ'!BE76</f>
        <v>0</v>
      </c>
      <c r="BF76" s="10">
        <f>'02.2024ΕΛ'!BF76</f>
        <v>0</v>
      </c>
      <c r="BG76" s="232">
        <f>'02.2024ΕΛ'!BG76</f>
        <v>0</v>
      </c>
      <c r="BH76" s="10">
        <f>'02.2024ΕΛ'!BH76</f>
        <v>0</v>
      </c>
      <c r="BI76" s="30">
        <f>'02.2024ΕΛ'!BI76</f>
        <v>0</v>
      </c>
      <c r="BJ76" s="83">
        <f>'02.2024ΕΛ'!BJ76</f>
        <v>0</v>
      </c>
      <c r="BK76" s="9">
        <f>'02.2024ΕΛ'!BK76</f>
        <v>0</v>
      </c>
      <c r="BL76" s="10">
        <f>'02.2024ΕΛ'!BL76</f>
        <v>0</v>
      </c>
      <c r="BM76" s="232">
        <f>'02.2024ΕΛ'!BM76</f>
        <v>0</v>
      </c>
      <c r="BN76" s="10">
        <f>'02.2024ΕΛ'!BN76</f>
        <v>0</v>
      </c>
      <c r="BO76" s="225">
        <f>'02.2024ΕΛ'!BO76</f>
        <v>0</v>
      </c>
      <c r="BP76" s="83">
        <f>'02.2024ΕΛ'!BP76</f>
        <v>0</v>
      </c>
    </row>
    <row r="77" spans="1:68" ht="19.5" customHeight="1" outlineLevel="1" x14ac:dyDescent="0.3">
      <c r="A77" s="154"/>
      <c r="B77" s="139" t="str">
        <v>COMMERCIAL</v>
      </c>
      <c r="C77" s="9">
        <f>'02.2024ΕΛ'!C77</f>
        <v>0</v>
      </c>
      <c r="D77" s="10">
        <f>'02.2024ΕΛ'!D77</f>
        <v>0</v>
      </c>
      <c r="E77" s="232">
        <f>'02.2024ΕΛ'!E77</f>
        <v>0</v>
      </c>
      <c r="F77" s="39">
        <f>'02.2024ΕΛ'!F77</f>
        <v>0</v>
      </c>
      <c r="G77" s="30">
        <f>'02.2024ΕΛ'!G77</f>
        <v>0</v>
      </c>
      <c r="H77" s="83">
        <f>'02.2024ΕΛ'!H77</f>
        <v>0</v>
      </c>
      <c r="I77" s="9">
        <f>'02.2024ΕΛ'!I77</f>
        <v>0</v>
      </c>
      <c r="J77" s="10">
        <f>'02.2024ΕΛ'!J77</f>
        <v>0</v>
      </c>
      <c r="K77" s="232">
        <f>'02.2024ΕΛ'!K77</f>
        <v>0</v>
      </c>
      <c r="L77" s="10">
        <f>'02.2024ΕΛ'!L77</f>
        <v>0</v>
      </c>
      <c r="M77" s="30">
        <f>'02.2024ΕΛ'!M77</f>
        <v>0</v>
      </c>
      <c r="N77" s="83">
        <f>'02.2024ΕΛ'!N77</f>
        <v>0</v>
      </c>
      <c r="O77" s="9">
        <f>'02.2024ΕΛ'!O77</f>
        <v>0</v>
      </c>
      <c r="P77" s="10">
        <f>'02.2024ΕΛ'!P77</f>
        <v>0</v>
      </c>
      <c r="Q77" s="232">
        <f>'02.2024ΕΛ'!Q77</f>
        <v>0</v>
      </c>
      <c r="R77" s="10">
        <f>'02.2024ΕΛ'!R77</f>
        <v>0</v>
      </c>
      <c r="S77" s="30">
        <f>'02.2024ΕΛ'!S77</f>
        <v>0</v>
      </c>
      <c r="T77" s="83">
        <f>'02.2024ΕΛ'!T77</f>
        <v>0</v>
      </c>
      <c r="U77" s="9">
        <f>'02.2024ΕΛ'!U77</f>
        <v>0</v>
      </c>
      <c r="V77" s="10">
        <f>'02.2024ΕΛ'!V77</f>
        <v>0</v>
      </c>
      <c r="W77" s="232">
        <f>'02.2024ΕΛ'!W77</f>
        <v>0</v>
      </c>
      <c r="X77" s="10">
        <f>'02.2024ΕΛ'!X77</f>
        <v>0</v>
      </c>
      <c r="Y77" s="30">
        <f>'02.2024ΕΛ'!Y77</f>
        <v>0</v>
      </c>
      <c r="Z77" s="83">
        <f>'02.2024ΕΛ'!Z77</f>
        <v>0</v>
      </c>
      <c r="AA77" s="9">
        <f>'02.2024ΕΛ'!AA77</f>
        <v>0</v>
      </c>
      <c r="AB77" s="10">
        <f>'02.2024ΕΛ'!AB77</f>
        <v>0</v>
      </c>
      <c r="AC77" s="232">
        <f>'02.2024ΕΛ'!AC77</f>
        <v>0</v>
      </c>
      <c r="AD77" s="10">
        <f>'02.2024ΕΛ'!AD77</f>
        <v>0</v>
      </c>
      <c r="AE77" s="30">
        <f>'02.2024ΕΛ'!AE77</f>
        <v>0</v>
      </c>
      <c r="AF77" s="83">
        <f>'02.2024ΕΛ'!AF77</f>
        <v>0</v>
      </c>
      <c r="AG77" s="9">
        <f>'02.2024ΕΛ'!AG77</f>
        <v>0</v>
      </c>
      <c r="AH77" s="10">
        <f>'02.2024ΕΛ'!AH77</f>
        <v>0</v>
      </c>
      <c r="AI77" s="232">
        <f>'02.2024ΕΛ'!AI77</f>
        <v>0</v>
      </c>
      <c r="AJ77" s="10">
        <f>'02.2024ΕΛ'!AJ77</f>
        <v>0</v>
      </c>
      <c r="AK77" s="30">
        <f>'02.2024ΕΛ'!AK77</f>
        <v>0</v>
      </c>
      <c r="AL77" s="83">
        <f>'02.2024ΕΛ'!AL77</f>
        <v>0</v>
      </c>
      <c r="AM77" s="9">
        <f>'02.2024ΕΛ'!AM77</f>
        <v>0</v>
      </c>
      <c r="AN77" s="10">
        <f>'02.2024ΕΛ'!AN77</f>
        <v>0</v>
      </c>
      <c r="AO77" s="232">
        <f>'02.2024ΕΛ'!AO77</f>
        <v>0</v>
      </c>
      <c r="AP77" s="10">
        <f>'02.2024ΕΛ'!AP77</f>
        <v>0</v>
      </c>
      <c r="AQ77" s="30">
        <f>'02.2024ΕΛ'!AQ77</f>
        <v>0</v>
      </c>
      <c r="AR77" s="83">
        <f>'02.2024ΕΛ'!AR77</f>
        <v>0</v>
      </c>
      <c r="AS77" s="9">
        <f>'02.2024ΕΛ'!AS77</f>
        <v>0</v>
      </c>
      <c r="AT77" s="10">
        <f>'02.2024ΕΛ'!AT77</f>
        <v>0</v>
      </c>
      <c r="AU77" s="232">
        <f>'02.2024ΕΛ'!AU77</f>
        <v>0</v>
      </c>
      <c r="AV77" s="10">
        <f>'02.2024ΕΛ'!AV77</f>
        <v>0</v>
      </c>
      <c r="AW77" s="30">
        <f>'02.2024ΕΛ'!AW77</f>
        <v>0</v>
      </c>
      <c r="AX77" s="83">
        <f>'02.2024ΕΛ'!AX77</f>
        <v>0</v>
      </c>
      <c r="AY77" s="9">
        <f>'02.2024ΕΛ'!AY77</f>
        <v>0</v>
      </c>
      <c r="AZ77" s="10">
        <f>'02.2024ΕΛ'!AZ77</f>
        <v>0</v>
      </c>
      <c r="BA77" s="232">
        <f>'02.2024ΕΛ'!BA77</f>
        <v>0</v>
      </c>
      <c r="BB77" s="10">
        <f>'02.2024ΕΛ'!BB77</f>
        <v>0</v>
      </c>
      <c r="BC77" s="30">
        <f>'02.2024ΕΛ'!BC77</f>
        <v>0</v>
      </c>
      <c r="BD77" s="83">
        <f>'02.2024ΕΛ'!BD77</f>
        <v>0</v>
      </c>
      <c r="BE77" s="9">
        <f>'02.2024ΕΛ'!BE77</f>
        <v>0</v>
      </c>
      <c r="BF77" s="10">
        <f>'02.2024ΕΛ'!BF77</f>
        <v>0</v>
      </c>
      <c r="BG77" s="232">
        <f>'02.2024ΕΛ'!BG77</f>
        <v>0</v>
      </c>
      <c r="BH77" s="10">
        <f>'02.2024ΕΛ'!BH77</f>
        <v>0</v>
      </c>
      <c r="BI77" s="30">
        <f>'02.2024ΕΛ'!BI77</f>
        <v>0</v>
      </c>
      <c r="BJ77" s="83">
        <f>'02.2024ΕΛ'!BJ77</f>
        <v>0</v>
      </c>
      <c r="BK77" s="9">
        <f>'02.2024ΕΛ'!BK77</f>
        <v>0</v>
      </c>
      <c r="BL77" s="10">
        <f>'02.2024ΕΛ'!BL77</f>
        <v>0</v>
      </c>
      <c r="BM77" s="232">
        <f>'02.2024ΕΛ'!BM77</f>
        <v>0</v>
      </c>
      <c r="BN77" s="10">
        <f>'02.2024ΕΛ'!BN77</f>
        <v>0</v>
      </c>
      <c r="BO77" s="225">
        <f>'02.2024ΕΛ'!BO77</f>
        <v>0</v>
      </c>
      <c r="BP77" s="83">
        <f>'02.2024ΕΛ'!BP77</f>
        <v>0</v>
      </c>
    </row>
    <row r="78" spans="1:68" ht="19.5" customHeight="1" outlineLevel="1" x14ac:dyDescent="0.3">
      <c r="A78" s="154"/>
      <c r="B78" s="139" t="str">
        <v>CNG</v>
      </c>
      <c r="C78" s="9">
        <f>'02.2024ΕΛ'!C78</f>
        <v>0</v>
      </c>
      <c r="D78" s="10">
        <f>'02.2024ΕΛ'!D78</f>
        <v>0</v>
      </c>
      <c r="E78" s="232">
        <f>'02.2024ΕΛ'!E78</f>
        <v>0</v>
      </c>
      <c r="F78" s="39">
        <f>'02.2024ΕΛ'!F78</f>
        <v>0</v>
      </c>
      <c r="G78" s="30">
        <f>'02.2024ΕΛ'!G78</f>
        <v>0</v>
      </c>
      <c r="H78" s="83">
        <f>'02.2024ΕΛ'!H78</f>
        <v>0</v>
      </c>
      <c r="I78" s="9">
        <f>'02.2024ΕΛ'!I78</f>
        <v>0</v>
      </c>
      <c r="J78" s="10">
        <f>'02.2024ΕΛ'!J78</f>
        <v>0</v>
      </c>
      <c r="K78" s="232">
        <f>'02.2024ΕΛ'!K78</f>
        <v>0</v>
      </c>
      <c r="L78" s="10">
        <f>'02.2024ΕΛ'!L78</f>
        <v>0</v>
      </c>
      <c r="M78" s="30">
        <f>'02.2024ΕΛ'!M78</f>
        <v>0</v>
      </c>
      <c r="N78" s="83">
        <f>'02.2024ΕΛ'!N78</f>
        <v>0</v>
      </c>
      <c r="O78" s="9">
        <f>'02.2024ΕΛ'!O78</f>
        <v>0</v>
      </c>
      <c r="P78" s="10">
        <f>'02.2024ΕΛ'!P78</f>
        <v>0</v>
      </c>
      <c r="Q78" s="232">
        <f>'02.2024ΕΛ'!Q78</f>
        <v>0</v>
      </c>
      <c r="R78" s="10">
        <f>'02.2024ΕΛ'!R78</f>
        <v>0</v>
      </c>
      <c r="S78" s="30">
        <f>'02.2024ΕΛ'!S78</f>
        <v>0</v>
      </c>
      <c r="T78" s="83">
        <f>'02.2024ΕΛ'!T78</f>
        <v>0</v>
      </c>
      <c r="U78" s="9">
        <f>'02.2024ΕΛ'!U78</f>
        <v>0</v>
      </c>
      <c r="V78" s="10">
        <f>'02.2024ΕΛ'!V78</f>
        <v>0</v>
      </c>
      <c r="W78" s="232">
        <f>'02.2024ΕΛ'!W78</f>
        <v>0</v>
      </c>
      <c r="X78" s="10">
        <f>'02.2024ΕΛ'!X78</f>
        <v>0</v>
      </c>
      <c r="Y78" s="30">
        <f>'02.2024ΕΛ'!Y78</f>
        <v>0</v>
      </c>
      <c r="Z78" s="83">
        <f>'02.2024ΕΛ'!Z78</f>
        <v>0</v>
      </c>
      <c r="AA78" s="9">
        <f>'02.2024ΕΛ'!AA78</f>
        <v>0</v>
      </c>
      <c r="AB78" s="10">
        <f>'02.2024ΕΛ'!AB78</f>
        <v>0</v>
      </c>
      <c r="AC78" s="232">
        <f>'02.2024ΕΛ'!AC78</f>
        <v>0</v>
      </c>
      <c r="AD78" s="10">
        <f>'02.2024ΕΛ'!AD78</f>
        <v>0</v>
      </c>
      <c r="AE78" s="30">
        <f>'02.2024ΕΛ'!AE78</f>
        <v>0</v>
      </c>
      <c r="AF78" s="83">
        <f>'02.2024ΕΛ'!AF78</f>
        <v>0</v>
      </c>
      <c r="AG78" s="9">
        <f>'02.2024ΕΛ'!AG78</f>
        <v>0</v>
      </c>
      <c r="AH78" s="10">
        <f>'02.2024ΕΛ'!AH78</f>
        <v>0</v>
      </c>
      <c r="AI78" s="232">
        <f>'02.2024ΕΛ'!AI78</f>
        <v>0</v>
      </c>
      <c r="AJ78" s="10">
        <f>'02.2024ΕΛ'!AJ78</f>
        <v>0</v>
      </c>
      <c r="AK78" s="30">
        <f>'02.2024ΕΛ'!AK78</f>
        <v>0</v>
      </c>
      <c r="AL78" s="83">
        <f>'02.2024ΕΛ'!AL78</f>
        <v>0</v>
      </c>
      <c r="AM78" s="9">
        <f>'02.2024ΕΛ'!AM78</f>
        <v>0</v>
      </c>
      <c r="AN78" s="10">
        <f>'02.2024ΕΛ'!AN78</f>
        <v>0</v>
      </c>
      <c r="AO78" s="232">
        <f>'02.2024ΕΛ'!AO78</f>
        <v>0</v>
      </c>
      <c r="AP78" s="10">
        <f>'02.2024ΕΛ'!AP78</f>
        <v>0</v>
      </c>
      <c r="AQ78" s="30">
        <f>'02.2024ΕΛ'!AQ78</f>
        <v>0</v>
      </c>
      <c r="AR78" s="83">
        <f>'02.2024ΕΛ'!AR78</f>
        <v>0</v>
      </c>
      <c r="AS78" s="9">
        <f>'02.2024ΕΛ'!AS78</f>
        <v>0</v>
      </c>
      <c r="AT78" s="10">
        <f>'02.2024ΕΛ'!AT78</f>
        <v>0</v>
      </c>
      <c r="AU78" s="232">
        <f>'02.2024ΕΛ'!AU78</f>
        <v>0</v>
      </c>
      <c r="AV78" s="10">
        <f>'02.2024ΕΛ'!AV78</f>
        <v>0</v>
      </c>
      <c r="AW78" s="30">
        <f>'02.2024ΕΛ'!AW78</f>
        <v>0</v>
      </c>
      <c r="AX78" s="83">
        <f>'02.2024ΕΛ'!AX78</f>
        <v>0</v>
      </c>
      <c r="AY78" s="9">
        <f>'02.2024ΕΛ'!AY78</f>
        <v>0</v>
      </c>
      <c r="AZ78" s="10">
        <f>'02.2024ΕΛ'!AZ78</f>
        <v>0</v>
      </c>
      <c r="BA78" s="232">
        <f>'02.2024ΕΛ'!BA78</f>
        <v>0</v>
      </c>
      <c r="BB78" s="10">
        <f>'02.2024ΕΛ'!BB78</f>
        <v>0</v>
      </c>
      <c r="BC78" s="30">
        <f>'02.2024ΕΛ'!BC78</f>
        <v>0</v>
      </c>
      <c r="BD78" s="83">
        <f>'02.2024ΕΛ'!BD78</f>
        <v>0</v>
      </c>
      <c r="BE78" s="9">
        <f>'02.2024ΕΛ'!BE78</f>
        <v>0</v>
      </c>
      <c r="BF78" s="10">
        <f>'02.2024ΕΛ'!BF78</f>
        <v>0</v>
      </c>
      <c r="BG78" s="232">
        <f>'02.2024ΕΛ'!BG78</f>
        <v>0</v>
      </c>
      <c r="BH78" s="10">
        <f>'02.2024ΕΛ'!BH78</f>
        <v>0</v>
      </c>
      <c r="BI78" s="30">
        <f>'02.2024ΕΛ'!BI78</f>
        <v>0</v>
      </c>
      <c r="BJ78" s="83">
        <f>'02.2024ΕΛ'!BJ78</f>
        <v>0</v>
      </c>
      <c r="BK78" s="9">
        <f>'02.2024ΕΛ'!BK78</f>
        <v>0</v>
      </c>
      <c r="BL78" s="10">
        <f>'02.2024ΕΛ'!BL78</f>
        <v>0</v>
      </c>
      <c r="BM78" s="232">
        <f>'02.2024ΕΛ'!BM78</f>
        <v>0</v>
      </c>
      <c r="BN78" s="10">
        <f>'02.2024ΕΛ'!BN78</f>
        <v>0</v>
      </c>
      <c r="BO78" s="225">
        <f>'02.2024ΕΛ'!BO78</f>
        <v>0</v>
      </c>
      <c r="BP78" s="83">
        <f>'02.2024ΕΛ'!BP78</f>
        <v>0</v>
      </c>
    </row>
    <row r="79" spans="1:68" ht="19.5" customHeight="1" outlineLevel="1" x14ac:dyDescent="0.3">
      <c r="A79" s="154"/>
      <c r="B79" s="139" t="str">
        <v>INDUSTRIAL</v>
      </c>
      <c r="C79" s="9">
        <f>'02.2024ΕΛ'!C79</f>
        <v>1</v>
      </c>
      <c r="D79" s="10">
        <f>'02.2024ΕΛ'!D79</f>
        <v>0</v>
      </c>
      <c r="E79" s="232">
        <f>'02.2024ΕΛ'!E79</f>
        <v>10162977</v>
      </c>
      <c r="F79" s="39">
        <f>'02.2024ΕΛ'!F79</f>
        <v>10162977</v>
      </c>
      <c r="G79" s="30">
        <f>'02.2024ΕΛ'!G79</f>
        <v>8913.18</v>
      </c>
      <c r="H79" s="83">
        <f>'02.2024ΕΛ'!H79</f>
        <v>8913.18</v>
      </c>
      <c r="I79" s="9">
        <f>'02.2024ΕΛ'!I79</f>
        <v>0</v>
      </c>
      <c r="J79" s="10">
        <f>'02.2024ΕΛ'!J79</f>
        <v>0</v>
      </c>
      <c r="K79" s="232">
        <f>'02.2024ΕΛ'!K79</f>
        <v>0</v>
      </c>
      <c r="L79" s="10">
        <f>'02.2024ΕΛ'!L79</f>
        <v>0</v>
      </c>
      <c r="M79" s="30">
        <f>'02.2024ΕΛ'!M79</f>
        <v>0</v>
      </c>
      <c r="N79" s="83">
        <f>'02.2024ΕΛ'!N79</f>
        <v>0</v>
      </c>
      <c r="O79" s="9">
        <f>'02.2024ΕΛ'!O79</f>
        <v>0</v>
      </c>
      <c r="P79" s="10">
        <f>'02.2024ΕΛ'!P79</f>
        <v>0</v>
      </c>
      <c r="Q79" s="232">
        <f>'02.2024ΕΛ'!Q79</f>
        <v>0</v>
      </c>
      <c r="R79" s="10">
        <f>'02.2024ΕΛ'!R79</f>
        <v>0</v>
      </c>
      <c r="S79" s="30">
        <f>'02.2024ΕΛ'!S79</f>
        <v>0</v>
      </c>
      <c r="T79" s="83">
        <f>'02.2024ΕΛ'!T79</f>
        <v>0</v>
      </c>
      <c r="U79" s="9">
        <f>'02.2024ΕΛ'!U79</f>
        <v>0</v>
      </c>
      <c r="V79" s="10">
        <f>'02.2024ΕΛ'!V79</f>
        <v>0</v>
      </c>
      <c r="W79" s="232">
        <f>'02.2024ΕΛ'!W79</f>
        <v>0</v>
      </c>
      <c r="X79" s="10">
        <f>'02.2024ΕΛ'!X79</f>
        <v>0</v>
      </c>
      <c r="Y79" s="30">
        <f>'02.2024ΕΛ'!Y79</f>
        <v>0</v>
      </c>
      <c r="Z79" s="83">
        <f>'02.2024ΕΛ'!Z79</f>
        <v>0</v>
      </c>
      <c r="AA79" s="9">
        <f>'02.2024ΕΛ'!AA79</f>
        <v>0</v>
      </c>
      <c r="AB79" s="10">
        <f>'02.2024ΕΛ'!AB79</f>
        <v>0</v>
      </c>
      <c r="AC79" s="232">
        <f>'02.2024ΕΛ'!AC79</f>
        <v>0</v>
      </c>
      <c r="AD79" s="10">
        <f>'02.2024ΕΛ'!AD79</f>
        <v>0</v>
      </c>
      <c r="AE79" s="30">
        <f>'02.2024ΕΛ'!AE79</f>
        <v>0</v>
      </c>
      <c r="AF79" s="83">
        <f>'02.2024ΕΛ'!AF79</f>
        <v>0</v>
      </c>
      <c r="AG79" s="9">
        <f>'02.2024ΕΛ'!AG79</f>
        <v>0</v>
      </c>
      <c r="AH79" s="10">
        <f>'02.2024ΕΛ'!AH79</f>
        <v>0</v>
      </c>
      <c r="AI79" s="232">
        <f>'02.2024ΕΛ'!AI79</f>
        <v>0</v>
      </c>
      <c r="AJ79" s="10">
        <f>'02.2024ΕΛ'!AJ79</f>
        <v>0</v>
      </c>
      <c r="AK79" s="30">
        <f>'02.2024ΕΛ'!AK79</f>
        <v>0</v>
      </c>
      <c r="AL79" s="83">
        <f>'02.2024ΕΛ'!AL79</f>
        <v>0</v>
      </c>
      <c r="AM79" s="9">
        <f>'02.2024ΕΛ'!AM79</f>
        <v>0</v>
      </c>
      <c r="AN79" s="10">
        <f>'02.2024ΕΛ'!AN79</f>
        <v>0</v>
      </c>
      <c r="AO79" s="232">
        <f>'02.2024ΕΛ'!AO79</f>
        <v>0</v>
      </c>
      <c r="AP79" s="10">
        <f>'02.2024ΕΛ'!AP79</f>
        <v>0</v>
      </c>
      <c r="AQ79" s="30">
        <f>'02.2024ΕΛ'!AQ79</f>
        <v>0</v>
      </c>
      <c r="AR79" s="83">
        <f>'02.2024ΕΛ'!AR79</f>
        <v>0</v>
      </c>
      <c r="AS79" s="9">
        <f>'02.2024ΕΛ'!AS79</f>
        <v>0</v>
      </c>
      <c r="AT79" s="10">
        <f>'02.2024ΕΛ'!AT79</f>
        <v>0</v>
      </c>
      <c r="AU79" s="232">
        <f>'02.2024ΕΛ'!AU79</f>
        <v>0</v>
      </c>
      <c r="AV79" s="10">
        <f>'02.2024ΕΛ'!AV79</f>
        <v>0</v>
      </c>
      <c r="AW79" s="30">
        <f>'02.2024ΕΛ'!AW79</f>
        <v>0</v>
      </c>
      <c r="AX79" s="83">
        <f>'02.2024ΕΛ'!AX79</f>
        <v>0</v>
      </c>
      <c r="AY79" s="9">
        <f>'02.2024ΕΛ'!AY79</f>
        <v>0</v>
      </c>
      <c r="AZ79" s="10">
        <f>'02.2024ΕΛ'!AZ79</f>
        <v>0</v>
      </c>
      <c r="BA79" s="232">
        <f>'02.2024ΕΛ'!BA79</f>
        <v>0</v>
      </c>
      <c r="BB79" s="10">
        <f>'02.2024ΕΛ'!BB79</f>
        <v>0</v>
      </c>
      <c r="BC79" s="30">
        <f>'02.2024ΕΛ'!BC79</f>
        <v>0</v>
      </c>
      <c r="BD79" s="83">
        <f>'02.2024ΕΛ'!BD79</f>
        <v>0</v>
      </c>
      <c r="BE79" s="9">
        <f>'02.2024ΕΛ'!BE79</f>
        <v>0</v>
      </c>
      <c r="BF79" s="10">
        <f>'02.2024ΕΛ'!BF79</f>
        <v>0</v>
      </c>
      <c r="BG79" s="232">
        <f>'02.2024ΕΛ'!BG79</f>
        <v>0</v>
      </c>
      <c r="BH79" s="10">
        <f>'02.2024ΕΛ'!BH79</f>
        <v>0</v>
      </c>
      <c r="BI79" s="30">
        <f>'02.2024ΕΛ'!BI79</f>
        <v>0</v>
      </c>
      <c r="BJ79" s="83">
        <f>'02.2024ΕΛ'!BJ79</f>
        <v>0</v>
      </c>
      <c r="BK79" s="9">
        <f>'02.2024ΕΛ'!BK79</f>
        <v>1</v>
      </c>
      <c r="BL79" s="10">
        <f>'02.2024ΕΛ'!BL79</f>
        <v>0</v>
      </c>
      <c r="BM79" s="232">
        <f>'02.2024ΕΛ'!BM79</f>
        <v>10162977</v>
      </c>
      <c r="BN79" s="10">
        <f>'02.2024ΕΛ'!BN79</f>
        <v>10162977</v>
      </c>
      <c r="BO79" s="225">
        <f>'02.2024ΕΛ'!BO79</f>
        <v>8913.18</v>
      </c>
      <c r="BP79" s="83">
        <f>'02.2024ΕΛ'!BP79</f>
        <v>8913.18</v>
      </c>
    </row>
    <row r="80" spans="1:68" ht="19.5" customHeight="1" outlineLevel="1" thickBot="1" x14ac:dyDescent="0.35">
      <c r="A80" s="155"/>
      <c r="B80" s="139" t="str">
        <v>AIRCONDITIONING/COGENERATION</v>
      </c>
      <c r="C80" s="160">
        <f>'02.2024ΕΛ'!C80</f>
        <v>0</v>
      </c>
      <c r="D80" s="148">
        <f>'02.2024ΕΛ'!D80</f>
        <v>0</v>
      </c>
      <c r="E80" s="233">
        <f>'02.2024ΕΛ'!E80</f>
        <v>0</v>
      </c>
      <c r="F80" s="39">
        <f>'02.2024ΕΛ'!F80</f>
        <v>0</v>
      </c>
      <c r="G80" s="140">
        <f>'02.2024ΕΛ'!G80</f>
        <v>0</v>
      </c>
      <c r="H80" s="83">
        <f>'02.2024ΕΛ'!H80</f>
        <v>0</v>
      </c>
      <c r="I80" s="160">
        <f>'02.2024ΕΛ'!I80</f>
        <v>0</v>
      </c>
      <c r="J80" s="148">
        <f>'02.2024ΕΛ'!J80</f>
        <v>0</v>
      </c>
      <c r="K80" s="233">
        <f>'02.2024ΕΛ'!K80</f>
        <v>0</v>
      </c>
      <c r="L80" s="10">
        <f>'02.2024ΕΛ'!L80</f>
        <v>0</v>
      </c>
      <c r="M80" s="30">
        <f>'02.2024ΕΛ'!M80</f>
        <v>0</v>
      </c>
      <c r="N80" s="83">
        <f>'02.2024ΕΛ'!N80</f>
        <v>0</v>
      </c>
      <c r="O80" s="160">
        <f>'02.2024ΕΛ'!O80</f>
        <v>0</v>
      </c>
      <c r="P80" s="148">
        <f>'02.2024ΕΛ'!P80</f>
        <v>0</v>
      </c>
      <c r="Q80" s="233">
        <f>'02.2024ΕΛ'!Q80</f>
        <v>0</v>
      </c>
      <c r="R80" s="10">
        <f>'02.2024ΕΛ'!R80</f>
        <v>0</v>
      </c>
      <c r="S80" s="30">
        <f>'02.2024ΕΛ'!S80</f>
        <v>0</v>
      </c>
      <c r="T80" s="83">
        <f>'02.2024ΕΛ'!T80</f>
        <v>0</v>
      </c>
      <c r="U80" s="160">
        <f>'02.2024ΕΛ'!U80</f>
        <v>0</v>
      </c>
      <c r="V80" s="148">
        <f>'02.2024ΕΛ'!V80</f>
        <v>0</v>
      </c>
      <c r="W80" s="233">
        <f>'02.2024ΕΛ'!W80</f>
        <v>0</v>
      </c>
      <c r="X80" s="10">
        <f>'02.2024ΕΛ'!X80</f>
        <v>0</v>
      </c>
      <c r="Y80" s="30">
        <f>'02.2024ΕΛ'!Y80</f>
        <v>0</v>
      </c>
      <c r="Z80" s="83">
        <f>'02.2024ΕΛ'!Z80</f>
        <v>0</v>
      </c>
      <c r="AA80" s="160">
        <f>'02.2024ΕΛ'!AA80</f>
        <v>0</v>
      </c>
      <c r="AB80" s="148">
        <f>'02.2024ΕΛ'!AB80</f>
        <v>0</v>
      </c>
      <c r="AC80" s="233">
        <f>'02.2024ΕΛ'!AC80</f>
        <v>0</v>
      </c>
      <c r="AD80" s="10">
        <f>'02.2024ΕΛ'!AD80</f>
        <v>0</v>
      </c>
      <c r="AE80" s="30">
        <f>'02.2024ΕΛ'!AE80</f>
        <v>0</v>
      </c>
      <c r="AF80" s="83">
        <f>'02.2024ΕΛ'!AF80</f>
        <v>0</v>
      </c>
      <c r="AG80" s="160">
        <f>'02.2024ΕΛ'!AG80</f>
        <v>0</v>
      </c>
      <c r="AH80" s="148">
        <f>'02.2024ΕΛ'!AH80</f>
        <v>0</v>
      </c>
      <c r="AI80" s="233">
        <f>'02.2024ΕΛ'!AI80</f>
        <v>0</v>
      </c>
      <c r="AJ80" s="10">
        <f>'02.2024ΕΛ'!AJ80</f>
        <v>0</v>
      </c>
      <c r="AK80" s="30">
        <f>'02.2024ΕΛ'!AK80</f>
        <v>0</v>
      </c>
      <c r="AL80" s="83">
        <f>'02.2024ΕΛ'!AL80</f>
        <v>0</v>
      </c>
      <c r="AM80" s="160">
        <f>'02.2024ΕΛ'!AM80</f>
        <v>0</v>
      </c>
      <c r="AN80" s="148">
        <f>'02.2024ΕΛ'!AN80</f>
        <v>0</v>
      </c>
      <c r="AO80" s="233">
        <f>'02.2024ΕΛ'!AO80</f>
        <v>0</v>
      </c>
      <c r="AP80" s="10">
        <f>'02.2024ΕΛ'!AP80</f>
        <v>0</v>
      </c>
      <c r="AQ80" s="30">
        <f>'02.2024ΕΛ'!AQ80</f>
        <v>0</v>
      </c>
      <c r="AR80" s="83">
        <f>'02.2024ΕΛ'!AR80</f>
        <v>0</v>
      </c>
      <c r="AS80" s="160">
        <f>'02.2024ΕΛ'!AS80</f>
        <v>0</v>
      </c>
      <c r="AT80" s="148">
        <f>'02.2024ΕΛ'!AT80</f>
        <v>0</v>
      </c>
      <c r="AU80" s="233">
        <f>'02.2024ΕΛ'!AU80</f>
        <v>0</v>
      </c>
      <c r="AV80" s="10">
        <f>'02.2024ΕΛ'!AV80</f>
        <v>0</v>
      </c>
      <c r="AW80" s="30">
        <f>'02.2024ΕΛ'!AW80</f>
        <v>0</v>
      </c>
      <c r="AX80" s="83">
        <f>'02.2024ΕΛ'!AX80</f>
        <v>0</v>
      </c>
      <c r="AY80" s="160">
        <f>'02.2024ΕΛ'!AY80</f>
        <v>0</v>
      </c>
      <c r="AZ80" s="148">
        <f>'02.2024ΕΛ'!AZ80</f>
        <v>0</v>
      </c>
      <c r="BA80" s="233">
        <f>'02.2024ΕΛ'!BA80</f>
        <v>0</v>
      </c>
      <c r="BB80" s="10">
        <f>'02.2024ΕΛ'!BB80</f>
        <v>0</v>
      </c>
      <c r="BC80" s="30">
        <f>'02.2024ΕΛ'!BC80</f>
        <v>0</v>
      </c>
      <c r="BD80" s="83">
        <f>'02.2024ΕΛ'!BD80</f>
        <v>0</v>
      </c>
      <c r="BE80" s="160">
        <f>'02.2024ΕΛ'!BE80</f>
        <v>0</v>
      </c>
      <c r="BF80" s="148">
        <f>'02.2024ΕΛ'!BF80</f>
        <v>0</v>
      </c>
      <c r="BG80" s="233">
        <f>'02.2024ΕΛ'!BG80</f>
        <v>0</v>
      </c>
      <c r="BH80" s="10">
        <f>'02.2024ΕΛ'!BH80</f>
        <v>0</v>
      </c>
      <c r="BI80" s="30">
        <f>'02.2024ΕΛ'!BI80</f>
        <v>0</v>
      </c>
      <c r="BJ80" s="83">
        <f>'02.2024ΕΛ'!BJ80</f>
        <v>0</v>
      </c>
      <c r="BK80" s="160">
        <f>'02.2024ΕΛ'!BK80</f>
        <v>0</v>
      </c>
      <c r="BL80" s="148">
        <f>'02.2024ΕΛ'!BL80</f>
        <v>0</v>
      </c>
      <c r="BM80" s="233">
        <f>'02.2024ΕΛ'!BM80</f>
        <v>0</v>
      </c>
      <c r="BN80" s="10">
        <f>'02.2024ΕΛ'!BN80</f>
        <v>0</v>
      </c>
      <c r="BO80" s="225">
        <f>'02.2024ΕΛ'!BO80</f>
        <v>0</v>
      </c>
      <c r="BP80" s="83">
        <f>'02.2024ΕΛ'!BP80</f>
        <v>0</v>
      </c>
    </row>
    <row r="81" spans="1:68" ht="18" outlineLevel="1" x14ac:dyDescent="0.3">
      <c r="A81" s="153">
        <v>13</v>
      </c>
      <c r="B81" s="141" t="s">
        <v>98</v>
      </c>
      <c r="C81" s="73">
        <f>'02.2024ΕΛ'!C81</f>
        <v>12336</v>
      </c>
      <c r="D81" s="74">
        <f>'02.2024ΕΛ'!D81</f>
        <v>0</v>
      </c>
      <c r="E81" s="231">
        <f>'02.2024ΕΛ'!E81</f>
        <v>15898541</v>
      </c>
      <c r="F81" s="121">
        <f>'02.2024ΕΛ'!F81</f>
        <v>1288.7922341115434</v>
      </c>
      <c r="G81" s="82">
        <f>'02.2024ΕΛ'!G81</f>
        <v>200931.17</v>
      </c>
      <c r="H81" s="37">
        <f>'02.2024ΕΛ'!H81</f>
        <v>16.288194714656292</v>
      </c>
      <c r="I81" s="73">
        <f>'02.2024ΕΛ'!I81</f>
        <v>5825</v>
      </c>
      <c r="J81" s="74">
        <f>'02.2024ΕΛ'!J81</f>
        <v>0</v>
      </c>
      <c r="K81" s="231">
        <f>'02.2024ΕΛ'!K81</f>
        <v>7478299</v>
      </c>
      <c r="L81" s="74">
        <f>'02.2024ΕΛ'!L81</f>
        <v>1283.8281545064378</v>
      </c>
      <c r="M81" s="82">
        <f>'02.2024ΕΛ'!M81</f>
        <v>128780.43</v>
      </c>
      <c r="N81" s="37">
        <f>'02.2024ΕΛ'!N81</f>
        <v>22.108228326180257</v>
      </c>
      <c r="O81" s="73">
        <f>'02.2024ΕΛ'!O81</f>
        <v>9639</v>
      </c>
      <c r="P81" s="74">
        <f>'02.2024ΕΛ'!P81</f>
        <v>0</v>
      </c>
      <c r="Q81" s="231">
        <f>'02.2024ΕΛ'!Q81</f>
        <v>14735413</v>
      </c>
      <c r="R81" s="74">
        <f>'02.2024ΕΛ'!R81</f>
        <v>1528.7283950617284</v>
      </c>
      <c r="S81" s="82">
        <f>'02.2024ΕΛ'!S81</f>
        <v>256535.66999999998</v>
      </c>
      <c r="T81" s="37">
        <f>'02.2024ΕΛ'!T81</f>
        <v>26.614344849050731</v>
      </c>
      <c r="U81" s="73">
        <f>'02.2024ΕΛ'!U81</f>
        <v>33</v>
      </c>
      <c r="V81" s="74">
        <f>'02.2024ΕΛ'!V81</f>
        <v>0</v>
      </c>
      <c r="W81" s="231">
        <f>'02.2024ΕΛ'!W81</f>
        <v>194804</v>
      </c>
      <c r="X81" s="74">
        <f>'02.2024ΕΛ'!X81</f>
        <v>5903.151515151515</v>
      </c>
      <c r="Y81" s="81">
        <f>'02.2024ΕΛ'!Y81</f>
        <v>1393.51</v>
      </c>
      <c r="Z81" s="37">
        <f>'02.2024ΕΛ'!Z81</f>
        <v>42.227575757575757</v>
      </c>
      <c r="AA81" s="73">
        <f>'02.2024ΕΛ'!AA81</f>
        <v>134</v>
      </c>
      <c r="AB81" s="74">
        <f>'02.2024ΕΛ'!AB81</f>
        <v>0</v>
      </c>
      <c r="AC81" s="231">
        <f>'02.2024ΕΛ'!AC81</f>
        <v>540173</v>
      </c>
      <c r="AD81" s="74">
        <f>'02.2024ΕΛ'!AD81</f>
        <v>4031.1417910447763</v>
      </c>
      <c r="AE81" s="81">
        <f>'02.2024ΕΛ'!AE81</f>
        <v>5285.99</v>
      </c>
      <c r="AF81" s="37">
        <f>'02.2024ΕΛ'!AF81</f>
        <v>39.447686567164176</v>
      </c>
      <c r="AG81" s="73">
        <f>'02.2024ΕΛ'!AG81</f>
        <v>84</v>
      </c>
      <c r="AH81" s="74">
        <f>'02.2024ΕΛ'!AH81</f>
        <v>0</v>
      </c>
      <c r="AI81" s="231">
        <f>'02.2024ΕΛ'!AI81</f>
        <v>3195830</v>
      </c>
      <c r="AJ81" s="74">
        <f>'02.2024ΕΛ'!AJ81</f>
        <v>38045.595238095237</v>
      </c>
      <c r="AK81" s="82">
        <f>'02.2024ΕΛ'!AK81</f>
        <v>9916.27</v>
      </c>
      <c r="AL81" s="37">
        <f>'02.2024ΕΛ'!AL81</f>
        <v>118.05083333333334</v>
      </c>
      <c r="AM81" s="73">
        <f>'02.2024ΕΛ'!AM81</f>
        <v>0</v>
      </c>
      <c r="AN81" s="74">
        <f>'02.2024ΕΛ'!AN81</f>
        <v>0</v>
      </c>
      <c r="AO81" s="231">
        <f>'02.2024ΕΛ'!AO81</f>
        <v>0</v>
      </c>
      <c r="AP81" s="74">
        <f>'02.2024ΕΛ'!AP81</f>
        <v>0</v>
      </c>
      <c r="AQ81" s="82">
        <f>'02.2024ΕΛ'!AQ81</f>
        <v>0</v>
      </c>
      <c r="AR81" s="37">
        <f>'02.2024ΕΛ'!AR81</f>
        <v>0</v>
      </c>
      <c r="AS81" s="73">
        <f>'02.2024ΕΛ'!AS81</f>
        <v>0</v>
      </c>
      <c r="AT81" s="74">
        <f>'02.2024ΕΛ'!AT81</f>
        <v>0</v>
      </c>
      <c r="AU81" s="231">
        <f>'02.2024ΕΛ'!AU81</f>
        <v>0</v>
      </c>
      <c r="AV81" s="74">
        <f>'02.2024ΕΛ'!AV81</f>
        <v>0</v>
      </c>
      <c r="AW81" s="82">
        <f>'02.2024ΕΛ'!AW81</f>
        <v>0</v>
      </c>
      <c r="AX81" s="37">
        <f>'02.2024ΕΛ'!AX81</f>
        <v>0</v>
      </c>
      <c r="AY81" s="73">
        <f>'02.2024ΕΛ'!AY81</f>
        <v>0</v>
      </c>
      <c r="AZ81" s="74">
        <f>'02.2024ΕΛ'!AZ81</f>
        <v>0</v>
      </c>
      <c r="BA81" s="231">
        <f>'02.2024ΕΛ'!BA81</f>
        <v>0</v>
      </c>
      <c r="BB81" s="74">
        <f>'02.2024ΕΛ'!BB81</f>
        <v>0</v>
      </c>
      <c r="BC81" s="82">
        <f>'02.2024ΕΛ'!BC81</f>
        <v>0</v>
      </c>
      <c r="BD81" s="37">
        <f>'02.2024ΕΛ'!BD81</f>
        <v>0</v>
      </c>
      <c r="BE81" s="73">
        <f>'02.2024ΕΛ'!BE81</f>
        <v>0</v>
      </c>
      <c r="BF81" s="74">
        <f>'02.2024ΕΛ'!BF81</f>
        <v>0</v>
      </c>
      <c r="BG81" s="231">
        <f>'02.2024ΕΛ'!BG81</f>
        <v>0</v>
      </c>
      <c r="BH81" s="74">
        <f>'02.2024ΕΛ'!BH81</f>
        <v>0</v>
      </c>
      <c r="BI81" s="82">
        <f>'02.2024ΕΛ'!BI81</f>
        <v>0</v>
      </c>
      <c r="BJ81" s="37">
        <f>'02.2024ΕΛ'!BJ81</f>
        <v>0</v>
      </c>
      <c r="BK81" s="73">
        <f>'02.2024ΕΛ'!BK81</f>
        <v>28051</v>
      </c>
      <c r="BL81" s="74">
        <f>'02.2024ΕΛ'!BL81</f>
        <v>0</v>
      </c>
      <c r="BM81" s="231">
        <f>'02.2024ΕΛ'!BM81</f>
        <v>42043060</v>
      </c>
      <c r="BN81" s="74">
        <f>'02.2024ΕΛ'!BN81</f>
        <v>1498.8078856368757</v>
      </c>
      <c r="BO81" s="82">
        <f>'02.2024ΕΛ'!BO81</f>
        <v>602843.04000000015</v>
      </c>
      <c r="BP81" s="37">
        <f>'02.2024ΕΛ'!BP81</f>
        <v>21.490964314997687</v>
      </c>
    </row>
    <row r="82" spans="1:68" ht="19.5" customHeight="1" outlineLevel="1" x14ac:dyDescent="0.3">
      <c r="A82" s="154"/>
      <c r="B82" s="139" t="str" cm="1">
        <f t="array" ref="B82:B86">$B$10:$B$14</f>
        <v>RESIDENTIAL</v>
      </c>
      <c r="C82" s="9">
        <f>'02.2024ΕΛ'!C82</f>
        <v>12116</v>
      </c>
      <c r="D82" s="10">
        <f>'02.2024ΕΛ'!D82</f>
        <v>0</v>
      </c>
      <c r="E82" s="232">
        <f>'02.2024ΕΛ'!E82</f>
        <v>13253460</v>
      </c>
      <c r="F82" s="39">
        <f>'02.2024ΕΛ'!F82</f>
        <v>1093.8808187520633</v>
      </c>
      <c r="G82" s="30">
        <f>'02.2024ΕΛ'!G82</f>
        <v>188554.97</v>
      </c>
      <c r="H82" s="83">
        <f>'02.2024ΕΛ'!H82</f>
        <v>15.562476890062728</v>
      </c>
      <c r="I82" s="9">
        <f>'02.2024ΕΛ'!I82</f>
        <v>5696</v>
      </c>
      <c r="J82" s="10">
        <f>'02.2024ΕΛ'!J82</f>
        <v>0</v>
      </c>
      <c r="K82" s="232">
        <f>'02.2024ΕΛ'!K82</f>
        <v>7062459</v>
      </c>
      <c r="L82" s="10">
        <f>'02.2024ΕΛ'!L82</f>
        <v>1239.8979985955057</v>
      </c>
      <c r="M82" s="30">
        <f>'02.2024ΕΛ'!M82</f>
        <v>121427.51</v>
      </c>
      <c r="N82" s="83">
        <f>'02.2024ΕΛ'!N82</f>
        <v>21.318031952247189</v>
      </c>
      <c r="O82" s="9">
        <f>'02.2024ΕΛ'!O82</f>
        <v>9361</v>
      </c>
      <c r="P82" s="10" t="str">
        <f>'02.2024ΕΛ'!P82</f>
        <v> </v>
      </c>
      <c r="Q82" s="232">
        <f>'02.2024ΕΛ'!Q82</f>
        <v>13039085</v>
      </c>
      <c r="R82" s="216">
        <f>'02.2024ΕΛ'!R82</f>
        <v>1393</v>
      </c>
      <c r="S82" s="217">
        <f>'02.2024ΕΛ'!S82</f>
        <v>227055.31</v>
      </c>
      <c r="T82" s="211">
        <f>'02.2024ΕΛ'!T82</f>
        <v>24.26</v>
      </c>
      <c r="U82" s="9">
        <f>'02.2024ΕΛ'!U82</f>
        <v>32</v>
      </c>
      <c r="V82" s="10">
        <f>'02.2024ΕΛ'!V82</f>
        <v>0</v>
      </c>
      <c r="W82" s="232">
        <f>'02.2024ΕΛ'!W82</f>
        <v>33452</v>
      </c>
      <c r="X82" s="10">
        <f>'02.2024ΕΛ'!X82</f>
        <v>1045.375</v>
      </c>
      <c r="Y82" s="30">
        <f>'02.2024ΕΛ'!Y82</f>
        <v>788.67</v>
      </c>
      <c r="Z82" s="83">
        <f>'02.2024ΕΛ'!Z82</f>
        <v>24.645937499999999</v>
      </c>
      <c r="AA82" s="9">
        <f>'02.2024ΕΛ'!AA82</f>
        <v>130</v>
      </c>
      <c r="AB82" s="10">
        <f>'02.2024ΕΛ'!AB82</f>
        <v>0</v>
      </c>
      <c r="AC82" s="232">
        <f>'02.2024ΕΛ'!AC82</f>
        <v>147676</v>
      </c>
      <c r="AD82" s="10">
        <f>'02.2024ΕΛ'!AD82</f>
        <v>1135.9692307692308</v>
      </c>
      <c r="AE82" s="30">
        <f>'02.2024ΕΛ'!AE82</f>
        <v>3593.64</v>
      </c>
      <c r="AF82" s="83">
        <f>'02.2024ΕΛ'!AF82</f>
        <v>27.643384615384615</v>
      </c>
      <c r="AG82" s="9">
        <f>'02.2024ΕΛ'!AG82</f>
        <v>81</v>
      </c>
      <c r="AH82" s="10">
        <f>'02.2024ΕΛ'!AH82</f>
        <v>0</v>
      </c>
      <c r="AI82" s="232">
        <f>'02.2024ΕΛ'!AI82</f>
        <v>89712</v>
      </c>
      <c r="AJ82" s="10">
        <f>'02.2024ΕΛ'!AJ82</f>
        <v>1107.5555555555557</v>
      </c>
      <c r="AK82" s="30">
        <f>'02.2024ΕΛ'!AK82</f>
        <v>2389.88</v>
      </c>
      <c r="AL82" s="83">
        <f>'02.2024ΕΛ'!AL82</f>
        <v>29.504691358024694</v>
      </c>
      <c r="AM82" s="9">
        <f>'02.2024ΕΛ'!AM82</f>
        <v>0</v>
      </c>
      <c r="AN82" s="10">
        <f>'02.2024ΕΛ'!AN82</f>
        <v>0</v>
      </c>
      <c r="AO82" s="232">
        <f>'02.2024ΕΛ'!AO82</f>
        <v>0</v>
      </c>
      <c r="AP82" s="10">
        <f>'02.2024ΕΛ'!AP82</f>
        <v>0</v>
      </c>
      <c r="AQ82" s="30">
        <f>'02.2024ΕΛ'!AQ82</f>
        <v>0</v>
      </c>
      <c r="AR82" s="83">
        <f>'02.2024ΕΛ'!AR82</f>
        <v>0</v>
      </c>
      <c r="AS82" s="9">
        <f>'02.2024ΕΛ'!AS82</f>
        <v>0</v>
      </c>
      <c r="AT82" s="10">
        <f>'02.2024ΕΛ'!AT82</f>
        <v>0</v>
      </c>
      <c r="AU82" s="232">
        <f>'02.2024ΕΛ'!AU82</f>
        <v>0</v>
      </c>
      <c r="AV82" s="10">
        <f>'02.2024ΕΛ'!AV82</f>
        <v>0</v>
      </c>
      <c r="AW82" s="30">
        <f>'02.2024ΕΛ'!AW82</f>
        <v>0</v>
      </c>
      <c r="AX82" s="83">
        <f>'02.2024ΕΛ'!AX82</f>
        <v>0</v>
      </c>
      <c r="AY82" s="9">
        <f>'02.2024ΕΛ'!AY82</f>
        <v>0</v>
      </c>
      <c r="AZ82" s="10">
        <f>'02.2024ΕΛ'!AZ82</f>
        <v>0</v>
      </c>
      <c r="BA82" s="232">
        <f>'02.2024ΕΛ'!BA82</f>
        <v>0</v>
      </c>
      <c r="BB82" s="10">
        <f>'02.2024ΕΛ'!BB82</f>
        <v>0</v>
      </c>
      <c r="BC82" s="30">
        <f>'02.2024ΕΛ'!BC82</f>
        <v>0</v>
      </c>
      <c r="BD82" s="83">
        <f>'02.2024ΕΛ'!BD82</f>
        <v>0</v>
      </c>
      <c r="BE82" s="9">
        <f>'02.2024ΕΛ'!BE82</f>
        <v>0</v>
      </c>
      <c r="BF82" s="10">
        <f>'02.2024ΕΛ'!BF82</f>
        <v>0</v>
      </c>
      <c r="BG82" s="232">
        <f>'02.2024ΕΛ'!BG82</f>
        <v>0</v>
      </c>
      <c r="BH82" s="10">
        <f>'02.2024ΕΛ'!BH82</f>
        <v>0</v>
      </c>
      <c r="BI82" s="30">
        <f>'02.2024ΕΛ'!BI82</f>
        <v>0</v>
      </c>
      <c r="BJ82" s="83">
        <f>'02.2024ΕΛ'!BJ82</f>
        <v>0</v>
      </c>
      <c r="BK82" s="9">
        <f>'02.2024ΕΛ'!BK82</f>
        <v>27416</v>
      </c>
      <c r="BL82" s="10">
        <f>'02.2024ΕΛ'!BL82</f>
        <v>0</v>
      </c>
      <c r="BM82" s="232">
        <f>'02.2024ΕΛ'!BM82</f>
        <v>33625844</v>
      </c>
      <c r="BN82" s="10">
        <f>'02.2024ΕΛ'!BN82</f>
        <v>1226.5043770061277</v>
      </c>
      <c r="BO82" s="225">
        <f>'02.2024ΕΛ'!BO82</f>
        <v>543809.9800000001</v>
      </c>
      <c r="BP82" s="83">
        <f>'02.2024ΕΛ'!BP82</f>
        <v>19.83549679019551</v>
      </c>
    </row>
    <row r="83" spans="1:68" ht="19.5" customHeight="1" outlineLevel="1" x14ac:dyDescent="0.3">
      <c r="A83" s="154"/>
      <c r="B83" s="139" t="str">
        <v>COMMERCIAL</v>
      </c>
      <c r="C83" s="9">
        <f>'02.2024ΕΛ'!C83</f>
        <v>219</v>
      </c>
      <c r="D83" s="10">
        <f>'02.2024ΕΛ'!D83</f>
        <v>0</v>
      </c>
      <c r="E83" s="232">
        <f>'02.2024ΕΛ'!E83</f>
        <v>754342</v>
      </c>
      <c r="F83" s="39">
        <f>'02.2024ΕΛ'!F83</f>
        <v>3444.48401826484</v>
      </c>
      <c r="G83" s="30">
        <f>'02.2024ΕΛ'!G83</f>
        <v>10474.290000000001</v>
      </c>
      <c r="H83" s="83">
        <f>'02.2024ΕΛ'!H83</f>
        <v>47.827808219178088</v>
      </c>
      <c r="I83" s="9">
        <f>'02.2024ΕΛ'!I83</f>
        <v>129</v>
      </c>
      <c r="J83" s="10">
        <f>'02.2024ΕΛ'!J83</f>
        <v>0</v>
      </c>
      <c r="K83" s="232">
        <f>'02.2024ΕΛ'!K83</f>
        <v>415840</v>
      </c>
      <c r="L83" s="10">
        <f>'02.2024ΕΛ'!L83</f>
        <v>3223.5658914728683</v>
      </c>
      <c r="M83" s="30">
        <f>'02.2024ΕΛ'!M83</f>
        <v>7352.92</v>
      </c>
      <c r="N83" s="83">
        <f>'02.2024ΕΛ'!N83</f>
        <v>56.99937984496124</v>
      </c>
      <c r="O83" s="9">
        <f>'02.2024ΕΛ'!O83</f>
        <v>278</v>
      </c>
      <c r="P83" s="10" t="str">
        <f>'02.2024ΕΛ'!P83</f>
        <v> </v>
      </c>
      <c r="Q83" s="232">
        <f>'02.2024ΕΛ'!Q83</f>
        <v>1696328</v>
      </c>
      <c r="R83" s="213">
        <f>'02.2024ΕΛ'!R83</f>
        <v>6102</v>
      </c>
      <c r="S83" s="215">
        <f>'02.2024ΕΛ'!S83</f>
        <v>29480.36</v>
      </c>
      <c r="T83" s="214">
        <f>'02.2024ΕΛ'!T83</f>
        <v>106.04</v>
      </c>
      <c r="U83" s="9">
        <f>'02.2024ΕΛ'!U83</f>
        <v>0</v>
      </c>
      <c r="V83" s="10">
        <f>'02.2024ΕΛ'!V83</f>
        <v>0</v>
      </c>
      <c r="W83" s="232">
        <f>'02.2024ΕΛ'!W83</f>
        <v>0</v>
      </c>
      <c r="X83" s="10">
        <f>'02.2024ΕΛ'!X83</f>
        <v>0</v>
      </c>
      <c r="Y83" s="30">
        <f>'02.2024ΕΛ'!Y83</f>
        <v>0</v>
      </c>
      <c r="Z83" s="83">
        <f>'02.2024ΕΛ'!Z83</f>
        <v>0</v>
      </c>
      <c r="AA83" s="9">
        <f>'02.2024ΕΛ'!AA83</f>
        <v>3</v>
      </c>
      <c r="AB83" s="10">
        <f>'02.2024ΕΛ'!AB83</f>
        <v>0</v>
      </c>
      <c r="AC83" s="232">
        <f>'02.2024ΕΛ'!AC83</f>
        <v>22129</v>
      </c>
      <c r="AD83" s="10">
        <f>'02.2024ΕΛ'!AD83</f>
        <v>7376.333333333333</v>
      </c>
      <c r="AE83" s="30">
        <f>'02.2024ΕΛ'!AE83</f>
        <v>362.85</v>
      </c>
      <c r="AF83" s="83">
        <f>'02.2024ΕΛ'!AF83</f>
        <v>120.95</v>
      </c>
      <c r="AG83" s="9">
        <f>'02.2024ΕΛ'!AG83</f>
        <v>0</v>
      </c>
      <c r="AH83" s="10">
        <f>'02.2024ΕΛ'!AH83</f>
        <v>0</v>
      </c>
      <c r="AI83" s="232">
        <f>'02.2024ΕΛ'!AI83</f>
        <v>0</v>
      </c>
      <c r="AJ83" s="10">
        <f>'02.2024ΕΛ'!AJ83</f>
        <v>0</v>
      </c>
      <c r="AK83" s="30">
        <f>'02.2024ΕΛ'!AK83</f>
        <v>0</v>
      </c>
      <c r="AL83" s="83">
        <f>'02.2024ΕΛ'!AL83</f>
        <v>0</v>
      </c>
      <c r="AM83" s="9">
        <f>'02.2024ΕΛ'!AM83</f>
        <v>0</v>
      </c>
      <c r="AN83" s="10">
        <f>'02.2024ΕΛ'!AN83</f>
        <v>0</v>
      </c>
      <c r="AO83" s="232">
        <f>'02.2024ΕΛ'!AO83</f>
        <v>0</v>
      </c>
      <c r="AP83" s="10">
        <f>'02.2024ΕΛ'!AP83</f>
        <v>0</v>
      </c>
      <c r="AQ83" s="30">
        <f>'02.2024ΕΛ'!AQ83</f>
        <v>0</v>
      </c>
      <c r="AR83" s="83">
        <f>'02.2024ΕΛ'!AR83</f>
        <v>0</v>
      </c>
      <c r="AS83" s="9">
        <f>'02.2024ΕΛ'!AS83</f>
        <v>0</v>
      </c>
      <c r="AT83" s="10">
        <f>'02.2024ΕΛ'!AT83</f>
        <v>0</v>
      </c>
      <c r="AU83" s="232">
        <f>'02.2024ΕΛ'!AU83</f>
        <v>0</v>
      </c>
      <c r="AV83" s="10">
        <f>'02.2024ΕΛ'!AV83</f>
        <v>0</v>
      </c>
      <c r="AW83" s="30">
        <f>'02.2024ΕΛ'!AW83</f>
        <v>0</v>
      </c>
      <c r="AX83" s="83">
        <f>'02.2024ΕΛ'!AX83</f>
        <v>0</v>
      </c>
      <c r="AY83" s="9">
        <f>'02.2024ΕΛ'!AY83</f>
        <v>0</v>
      </c>
      <c r="AZ83" s="10">
        <f>'02.2024ΕΛ'!AZ83</f>
        <v>0</v>
      </c>
      <c r="BA83" s="232">
        <f>'02.2024ΕΛ'!BA83</f>
        <v>0</v>
      </c>
      <c r="BB83" s="10">
        <f>'02.2024ΕΛ'!BB83</f>
        <v>0</v>
      </c>
      <c r="BC83" s="30">
        <f>'02.2024ΕΛ'!BC83</f>
        <v>0</v>
      </c>
      <c r="BD83" s="83">
        <f>'02.2024ΕΛ'!BD83</f>
        <v>0</v>
      </c>
      <c r="BE83" s="9">
        <f>'02.2024ΕΛ'!BE83</f>
        <v>0</v>
      </c>
      <c r="BF83" s="10">
        <f>'02.2024ΕΛ'!BF83</f>
        <v>0</v>
      </c>
      <c r="BG83" s="232">
        <f>'02.2024ΕΛ'!BG83</f>
        <v>0</v>
      </c>
      <c r="BH83" s="10">
        <f>'02.2024ΕΛ'!BH83</f>
        <v>0</v>
      </c>
      <c r="BI83" s="30">
        <f>'02.2024ΕΛ'!BI83</f>
        <v>0</v>
      </c>
      <c r="BJ83" s="83">
        <f>'02.2024ΕΛ'!BJ83</f>
        <v>0</v>
      </c>
      <c r="BK83" s="9">
        <f>'02.2024ΕΛ'!BK83</f>
        <v>629</v>
      </c>
      <c r="BL83" s="10">
        <f>'02.2024ΕΛ'!BL83</f>
        <v>0</v>
      </c>
      <c r="BM83" s="232">
        <f>'02.2024ΕΛ'!BM83</f>
        <v>2888639</v>
      </c>
      <c r="BN83" s="10">
        <f>'02.2024ΕΛ'!BN83</f>
        <v>4592.430842607313</v>
      </c>
      <c r="BO83" s="225">
        <f>'02.2024ΕΛ'!BO83</f>
        <v>47670.42</v>
      </c>
      <c r="BP83" s="83">
        <f>'02.2024ΕΛ'!BP83</f>
        <v>75.787631160572332</v>
      </c>
    </row>
    <row r="84" spans="1:68" ht="19.5" customHeight="1" outlineLevel="1" x14ac:dyDescent="0.3">
      <c r="A84" s="154"/>
      <c r="B84" s="139" t="str">
        <v>CNG</v>
      </c>
      <c r="C84" s="9">
        <f>'02.2024ΕΛ'!C84</f>
        <v>0</v>
      </c>
      <c r="D84" s="10">
        <f>'02.2024ΕΛ'!D84</f>
        <v>0</v>
      </c>
      <c r="E84" s="232">
        <f>'02.2024ΕΛ'!E84</f>
        <v>0</v>
      </c>
      <c r="F84" s="39">
        <f>'02.2024ΕΛ'!F84</f>
        <v>0</v>
      </c>
      <c r="G84" s="30">
        <f>'02.2024ΕΛ'!G84</f>
        <v>0</v>
      </c>
      <c r="H84" s="83">
        <f>'02.2024ΕΛ'!H84</f>
        <v>0</v>
      </c>
      <c r="I84" s="9">
        <f>'02.2024ΕΛ'!I84</f>
        <v>0</v>
      </c>
      <c r="J84" s="10">
        <f>'02.2024ΕΛ'!J84</f>
        <v>0</v>
      </c>
      <c r="K84" s="232">
        <f>'02.2024ΕΛ'!K84</f>
        <v>0</v>
      </c>
      <c r="L84" s="10">
        <f>'02.2024ΕΛ'!L84</f>
        <v>0</v>
      </c>
      <c r="M84" s="30">
        <f>'02.2024ΕΛ'!M84</f>
        <v>0</v>
      </c>
      <c r="N84" s="83">
        <f>'02.2024ΕΛ'!N84</f>
        <v>0</v>
      </c>
      <c r="O84" s="9" t="str">
        <f>'02.2024ΕΛ'!O84</f>
        <v> </v>
      </c>
      <c r="P84" s="10" t="str">
        <f>'02.2024ΕΛ'!P84</f>
        <v> </v>
      </c>
      <c r="Q84" s="232" t="str">
        <f>'02.2024ΕΛ'!Q84</f>
        <v> </v>
      </c>
      <c r="R84" s="212" t="str">
        <f>'02.2024ΕΛ'!R84</f>
        <v> </v>
      </c>
      <c r="S84" s="214" t="str">
        <f>'02.2024ΕΛ'!S84</f>
        <v> </v>
      </c>
      <c r="T84" s="214" t="str">
        <f>'02.2024ΕΛ'!T84</f>
        <v> </v>
      </c>
      <c r="U84" s="9">
        <f>'02.2024ΕΛ'!U84</f>
        <v>0</v>
      </c>
      <c r="V84" s="10">
        <f>'02.2024ΕΛ'!V84</f>
        <v>0</v>
      </c>
      <c r="W84" s="232">
        <f>'02.2024ΕΛ'!W84</f>
        <v>0</v>
      </c>
      <c r="X84" s="10">
        <f>'02.2024ΕΛ'!X84</f>
        <v>0</v>
      </c>
      <c r="Y84" s="30">
        <f>'02.2024ΕΛ'!Y84</f>
        <v>0</v>
      </c>
      <c r="Z84" s="83">
        <f>'02.2024ΕΛ'!Z84</f>
        <v>0</v>
      </c>
      <c r="AA84" s="9">
        <f>'02.2024ΕΛ'!AA84</f>
        <v>0</v>
      </c>
      <c r="AB84" s="10">
        <f>'02.2024ΕΛ'!AB84</f>
        <v>0</v>
      </c>
      <c r="AC84" s="232">
        <f>'02.2024ΕΛ'!AC84</f>
        <v>0</v>
      </c>
      <c r="AD84" s="10">
        <f>'02.2024ΕΛ'!AD84</f>
        <v>0</v>
      </c>
      <c r="AE84" s="30">
        <f>'02.2024ΕΛ'!AE84</f>
        <v>0</v>
      </c>
      <c r="AF84" s="83">
        <f>'02.2024ΕΛ'!AF84</f>
        <v>0</v>
      </c>
      <c r="AG84" s="9">
        <f>'02.2024ΕΛ'!AG84</f>
        <v>0</v>
      </c>
      <c r="AH84" s="10">
        <f>'02.2024ΕΛ'!AH84</f>
        <v>0</v>
      </c>
      <c r="AI84" s="232">
        <f>'02.2024ΕΛ'!AI84</f>
        <v>0</v>
      </c>
      <c r="AJ84" s="10">
        <f>'02.2024ΕΛ'!AJ84</f>
        <v>0</v>
      </c>
      <c r="AK84" s="30">
        <f>'02.2024ΕΛ'!AK84</f>
        <v>0</v>
      </c>
      <c r="AL84" s="83">
        <f>'02.2024ΕΛ'!AL84</f>
        <v>0</v>
      </c>
      <c r="AM84" s="9">
        <f>'02.2024ΕΛ'!AM84</f>
        <v>0</v>
      </c>
      <c r="AN84" s="10">
        <f>'02.2024ΕΛ'!AN84</f>
        <v>0</v>
      </c>
      <c r="AO84" s="232">
        <f>'02.2024ΕΛ'!AO84</f>
        <v>0</v>
      </c>
      <c r="AP84" s="10">
        <f>'02.2024ΕΛ'!AP84</f>
        <v>0</v>
      </c>
      <c r="AQ84" s="30">
        <f>'02.2024ΕΛ'!AQ84</f>
        <v>0</v>
      </c>
      <c r="AR84" s="83">
        <f>'02.2024ΕΛ'!AR84</f>
        <v>0</v>
      </c>
      <c r="AS84" s="9">
        <f>'02.2024ΕΛ'!AS84</f>
        <v>0</v>
      </c>
      <c r="AT84" s="10">
        <f>'02.2024ΕΛ'!AT84</f>
        <v>0</v>
      </c>
      <c r="AU84" s="232">
        <f>'02.2024ΕΛ'!AU84</f>
        <v>0</v>
      </c>
      <c r="AV84" s="10">
        <f>'02.2024ΕΛ'!AV84</f>
        <v>0</v>
      </c>
      <c r="AW84" s="30">
        <f>'02.2024ΕΛ'!AW84</f>
        <v>0</v>
      </c>
      <c r="AX84" s="83">
        <f>'02.2024ΕΛ'!AX84</f>
        <v>0</v>
      </c>
      <c r="AY84" s="9">
        <f>'02.2024ΕΛ'!AY84</f>
        <v>0</v>
      </c>
      <c r="AZ84" s="10">
        <f>'02.2024ΕΛ'!AZ84</f>
        <v>0</v>
      </c>
      <c r="BA84" s="232">
        <f>'02.2024ΕΛ'!BA84</f>
        <v>0</v>
      </c>
      <c r="BB84" s="10">
        <f>'02.2024ΕΛ'!BB84</f>
        <v>0</v>
      </c>
      <c r="BC84" s="30">
        <f>'02.2024ΕΛ'!BC84</f>
        <v>0</v>
      </c>
      <c r="BD84" s="83">
        <f>'02.2024ΕΛ'!BD84</f>
        <v>0</v>
      </c>
      <c r="BE84" s="9">
        <f>'02.2024ΕΛ'!BE84</f>
        <v>0</v>
      </c>
      <c r="BF84" s="10">
        <f>'02.2024ΕΛ'!BF84</f>
        <v>0</v>
      </c>
      <c r="BG84" s="232">
        <f>'02.2024ΕΛ'!BG84</f>
        <v>0</v>
      </c>
      <c r="BH84" s="10">
        <f>'02.2024ΕΛ'!BH84</f>
        <v>0</v>
      </c>
      <c r="BI84" s="30">
        <f>'02.2024ΕΛ'!BI84</f>
        <v>0</v>
      </c>
      <c r="BJ84" s="83">
        <f>'02.2024ΕΛ'!BJ84</f>
        <v>0</v>
      </c>
      <c r="BK84" s="9">
        <f>'02.2024ΕΛ'!BK84</f>
        <v>0</v>
      </c>
      <c r="BL84" s="10">
        <f>'02.2024ΕΛ'!BL84</f>
        <v>0</v>
      </c>
      <c r="BM84" s="232">
        <f>'02.2024ΕΛ'!BM84</f>
        <v>0</v>
      </c>
      <c r="BN84" s="10">
        <f>'02.2024ΕΛ'!BN84</f>
        <v>0</v>
      </c>
      <c r="BO84" s="225">
        <f>'02.2024ΕΛ'!BO84</f>
        <v>0</v>
      </c>
      <c r="BP84" s="83">
        <f>'02.2024ΕΛ'!BP84</f>
        <v>0</v>
      </c>
    </row>
    <row r="85" spans="1:68" ht="19.5" customHeight="1" outlineLevel="1" x14ac:dyDescent="0.3">
      <c r="A85" s="154"/>
      <c r="B85" s="139" t="str">
        <v>INDUSTRIAL</v>
      </c>
      <c r="C85" s="9">
        <f>'02.2024ΕΛ'!C85</f>
        <v>1</v>
      </c>
      <c r="D85" s="10">
        <f>'02.2024ΕΛ'!D85</f>
        <v>0</v>
      </c>
      <c r="E85" s="232">
        <f>'02.2024ΕΛ'!E85</f>
        <v>1890739</v>
      </c>
      <c r="F85" s="39">
        <f>'02.2024ΕΛ'!F85</f>
        <v>1890739</v>
      </c>
      <c r="G85" s="30">
        <f>'02.2024ΕΛ'!G85</f>
        <v>1901.9099999999999</v>
      </c>
      <c r="H85" s="83">
        <f>'02.2024ΕΛ'!H85</f>
        <v>1901.9099999999999</v>
      </c>
      <c r="I85" s="9">
        <f>'02.2024ΕΛ'!I85</f>
        <v>0</v>
      </c>
      <c r="J85" s="10">
        <f>'02.2024ΕΛ'!J85</f>
        <v>0</v>
      </c>
      <c r="K85" s="232">
        <f>'02.2024ΕΛ'!K85</f>
        <v>0</v>
      </c>
      <c r="L85" s="10">
        <f>'02.2024ΕΛ'!L85</f>
        <v>0</v>
      </c>
      <c r="M85" s="30">
        <f>'02.2024ΕΛ'!M85</f>
        <v>0</v>
      </c>
      <c r="N85" s="83">
        <f>'02.2024ΕΛ'!N85</f>
        <v>0</v>
      </c>
      <c r="O85" s="9" t="str">
        <f>'02.2024ΕΛ'!O85</f>
        <v> </v>
      </c>
      <c r="P85" s="10" t="str">
        <f>'02.2024ΕΛ'!P85</f>
        <v> </v>
      </c>
      <c r="Q85" s="232" t="str">
        <f>'02.2024ΕΛ'!Q85</f>
        <v> </v>
      </c>
      <c r="R85" s="212" t="str">
        <f>'02.2024ΕΛ'!R85</f>
        <v> </v>
      </c>
      <c r="S85" s="214" t="str">
        <f>'02.2024ΕΛ'!S85</f>
        <v> </v>
      </c>
      <c r="T85" s="214" t="str">
        <f>'02.2024ΕΛ'!T85</f>
        <v> </v>
      </c>
      <c r="U85" s="9">
        <f>'02.2024ΕΛ'!U85</f>
        <v>1</v>
      </c>
      <c r="V85" s="10">
        <f>'02.2024ΕΛ'!V85</f>
        <v>0</v>
      </c>
      <c r="W85" s="232">
        <f>'02.2024ΕΛ'!W85</f>
        <v>161352</v>
      </c>
      <c r="X85" s="10">
        <f>'02.2024ΕΛ'!X85</f>
        <v>161352</v>
      </c>
      <c r="Y85" s="30">
        <f>'02.2024ΕΛ'!Y85</f>
        <v>604.84</v>
      </c>
      <c r="Z85" s="83">
        <f>'02.2024ΕΛ'!Z85</f>
        <v>604.84</v>
      </c>
      <c r="AA85" s="9">
        <f>'02.2024ΕΛ'!AA85</f>
        <v>1</v>
      </c>
      <c r="AB85" s="10">
        <f>'02.2024ΕΛ'!AB85</f>
        <v>0</v>
      </c>
      <c r="AC85" s="232">
        <f>'02.2024ΕΛ'!AC85</f>
        <v>370368</v>
      </c>
      <c r="AD85" s="10">
        <f>'02.2024ΕΛ'!AD85</f>
        <v>370368</v>
      </c>
      <c r="AE85" s="30">
        <f>'02.2024ΕΛ'!AE85</f>
        <v>1329.5</v>
      </c>
      <c r="AF85" s="83">
        <f>'02.2024ΕΛ'!AF85</f>
        <v>1329.5</v>
      </c>
      <c r="AG85" s="9">
        <f>'02.2024ΕΛ'!AG85</f>
        <v>3</v>
      </c>
      <c r="AH85" s="10">
        <f>'02.2024ΕΛ'!AH85</f>
        <v>0</v>
      </c>
      <c r="AI85" s="232">
        <f>'02.2024ΕΛ'!AI85</f>
        <v>3106118</v>
      </c>
      <c r="AJ85" s="10">
        <f>'02.2024ΕΛ'!AJ85</f>
        <v>1035372.6666666666</v>
      </c>
      <c r="AK85" s="30">
        <f>'02.2024ΕΛ'!AK85</f>
        <v>7526.39</v>
      </c>
      <c r="AL85" s="83">
        <f>'02.2024ΕΛ'!AL85</f>
        <v>2508.7966666666666</v>
      </c>
      <c r="AM85" s="9">
        <f>'02.2024ΕΛ'!AM85</f>
        <v>0</v>
      </c>
      <c r="AN85" s="10">
        <f>'02.2024ΕΛ'!AN85</f>
        <v>0</v>
      </c>
      <c r="AO85" s="232">
        <f>'02.2024ΕΛ'!AO85</f>
        <v>0</v>
      </c>
      <c r="AP85" s="10">
        <f>'02.2024ΕΛ'!AP85</f>
        <v>0</v>
      </c>
      <c r="AQ85" s="30">
        <f>'02.2024ΕΛ'!AQ85</f>
        <v>0</v>
      </c>
      <c r="AR85" s="83">
        <f>'02.2024ΕΛ'!AR85</f>
        <v>0</v>
      </c>
      <c r="AS85" s="9">
        <f>'02.2024ΕΛ'!AS85</f>
        <v>0</v>
      </c>
      <c r="AT85" s="10">
        <f>'02.2024ΕΛ'!AT85</f>
        <v>0</v>
      </c>
      <c r="AU85" s="232">
        <f>'02.2024ΕΛ'!AU85</f>
        <v>0</v>
      </c>
      <c r="AV85" s="10">
        <f>'02.2024ΕΛ'!AV85</f>
        <v>0</v>
      </c>
      <c r="AW85" s="30">
        <f>'02.2024ΕΛ'!AW85</f>
        <v>0</v>
      </c>
      <c r="AX85" s="83">
        <f>'02.2024ΕΛ'!AX85</f>
        <v>0</v>
      </c>
      <c r="AY85" s="9">
        <f>'02.2024ΕΛ'!AY85</f>
        <v>0</v>
      </c>
      <c r="AZ85" s="10">
        <f>'02.2024ΕΛ'!AZ85</f>
        <v>0</v>
      </c>
      <c r="BA85" s="232">
        <f>'02.2024ΕΛ'!BA85</f>
        <v>0</v>
      </c>
      <c r="BB85" s="10">
        <f>'02.2024ΕΛ'!BB85</f>
        <v>0</v>
      </c>
      <c r="BC85" s="30">
        <f>'02.2024ΕΛ'!BC85</f>
        <v>0</v>
      </c>
      <c r="BD85" s="83">
        <f>'02.2024ΕΛ'!BD85</f>
        <v>0</v>
      </c>
      <c r="BE85" s="9">
        <f>'02.2024ΕΛ'!BE85</f>
        <v>0</v>
      </c>
      <c r="BF85" s="10">
        <f>'02.2024ΕΛ'!BF85</f>
        <v>0</v>
      </c>
      <c r="BG85" s="232">
        <f>'02.2024ΕΛ'!BG85</f>
        <v>0</v>
      </c>
      <c r="BH85" s="10">
        <f>'02.2024ΕΛ'!BH85</f>
        <v>0</v>
      </c>
      <c r="BI85" s="30">
        <f>'02.2024ΕΛ'!BI85</f>
        <v>0</v>
      </c>
      <c r="BJ85" s="83">
        <f>'02.2024ΕΛ'!BJ85</f>
        <v>0</v>
      </c>
      <c r="BK85" s="9">
        <f>'02.2024ΕΛ'!BK85</f>
        <v>6</v>
      </c>
      <c r="BL85" s="10">
        <f>'02.2024ΕΛ'!BL85</f>
        <v>0</v>
      </c>
      <c r="BM85" s="232">
        <f>'02.2024ΕΛ'!BM85</f>
        <v>5528577</v>
      </c>
      <c r="BN85" s="10">
        <f>'02.2024ΕΛ'!BN85</f>
        <v>921429.5</v>
      </c>
      <c r="BO85" s="225">
        <f>'02.2024ΕΛ'!BO85</f>
        <v>11362.64</v>
      </c>
      <c r="BP85" s="83">
        <f>'02.2024ΕΛ'!BP85</f>
        <v>1893.7733333333333</v>
      </c>
    </row>
    <row r="86" spans="1:68" ht="19.5" customHeight="1" outlineLevel="1" thickBot="1" x14ac:dyDescent="0.35">
      <c r="A86" s="155"/>
      <c r="B86" s="139" t="str">
        <v>AIRCONDITIONING/COGENERATION</v>
      </c>
      <c r="C86" s="160">
        <f>'02.2024ΕΛ'!C86</f>
        <v>0</v>
      </c>
      <c r="D86" s="148">
        <f>'02.2024ΕΛ'!D86</f>
        <v>0</v>
      </c>
      <c r="E86" s="233">
        <f>'02.2024ΕΛ'!E86</f>
        <v>0</v>
      </c>
      <c r="F86" s="39">
        <f>'02.2024ΕΛ'!F86</f>
        <v>0</v>
      </c>
      <c r="G86" s="140">
        <f>'02.2024ΕΛ'!G86</f>
        <v>0</v>
      </c>
      <c r="H86" s="83">
        <f>'02.2024ΕΛ'!H86</f>
        <v>0</v>
      </c>
      <c r="I86" s="160">
        <f>'02.2024ΕΛ'!I86</f>
        <v>0</v>
      </c>
      <c r="J86" s="148">
        <f>'02.2024ΕΛ'!J86</f>
        <v>0</v>
      </c>
      <c r="K86" s="233">
        <f>'02.2024ΕΛ'!K86</f>
        <v>0</v>
      </c>
      <c r="L86" s="10">
        <f>'02.2024ΕΛ'!L86</f>
        <v>0</v>
      </c>
      <c r="M86" s="30">
        <f>'02.2024ΕΛ'!M86</f>
        <v>0</v>
      </c>
      <c r="N86" s="83">
        <f>'02.2024ΕΛ'!N86</f>
        <v>0</v>
      </c>
      <c r="O86" s="160" t="str">
        <f>'02.2024ΕΛ'!O86</f>
        <v> </v>
      </c>
      <c r="P86" s="148" t="str">
        <f>'02.2024ΕΛ'!P86</f>
        <v> </v>
      </c>
      <c r="Q86" s="233" t="str">
        <f>'02.2024ΕΛ'!Q86</f>
        <v> </v>
      </c>
      <c r="R86" s="212" t="str">
        <f>'02.2024ΕΛ'!R86</f>
        <v> </v>
      </c>
      <c r="S86" s="214" t="str">
        <f>'02.2024ΕΛ'!S86</f>
        <v> </v>
      </c>
      <c r="T86" s="214" t="str">
        <f>'02.2024ΕΛ'!T86</f>
        <v> </v>
      </c>
      <c r="U86" s="160">
        <f>'02.2024ΕΛ'!U86</f>
        <v>0</v>
      </c>
      <c r="V86" s="148">
        <f>'02.2024ΕΛ'!V86</f>
        <v>0</v>
      </c>
      <c r="W86" s="233">
        <f>'02.2024ΕΛ'!W86</f>
        <v>0</v>
      </c>
      <c r="X86" s="10">
        <f>'02.2024ΕΛ'!X86</f>
        <v>0</v>
      </c>
      <c r="Y86" s="30">
        <f>'02.2024ΕΛ'!Y86</f>
        <v>0</v>
      </c>
      <c r="Z86" s="83">
        <f>'02.2024ΕΛ'!Z86</f>
        <v>0</v>
      </c>
      <c r="AA86" s="160">
        <f>'02.2024ΕΛ'!AA86</f>
        <v>0</v>
      </c>
      <c r="AB86" s="148">
        <f>'02.2024ΕΛ'!AB86</f>
        <v>0</v>
      </c>
      <c r="AC86" s="233">
        <f>'02.2024ΕΛ'!AC86</f>
        <v>0</v>
      </c>
      <c r="AD86" s="10">
        <f>'02.2024ΕΛ'!AD86</f>
        <v>0</v>
      </c>
      <c r="AE86" s="30">
        <f>'02.2024ΕΛ'!AE86</f>
        <v>0</v>
      </c>
      <c r="AF86" s="83">
        <f>'02.2024ΕΛ'!AF86</f>
        <v>0</v>
      </c>
      <c r="AG86" s="160">
        <f>'02.2024ΕΛ'!AG86</f>
        <v>0</v>
      </c>
      <c r="AH86" s="148">
        <f>'02.2024ΕΛ'!AH86</f>
        <v>0</v>
      </c>
      <c r="AI86" s="233">
        <f>'02.2024ΕΛ'!AI86</f>
        <v>0</v>
      </c>
      <c r="AJ86" s="10">
        <f>'02.2024ΕΛ'!AJ86</f>
        <v>0</v>
      </c>
      <c r="AK86" s="30">
        <f>'02.2024ΕΛ'!AK86</f>
        <v>0</v>
      </c>
      <c r="AL86" s="83">
        <f>'02.2024ΕΛ'!AL86</f>
        <v>0</v>
      </c>
      <c r="AM86" s="160">
        <f>'02.2024ΕΛ'!AM86</f>
        <v>0</v>
      </c>
      <c r="AN86" s="148">
        <f>'02.2024ΕΛ'!AN86</f>
        <v>0</v>
      </c>
      <c r="AO86" s="233">
        <f>'02.2024ΕΛ'!AO86</f>
        <v>0</v>
      </c>
      <c r="AP86" s="10">
        <f>'02.2024ΕΛ'!AP86</f>
        <v>0</v>
      </c>
      <c r="AQ86" s="30">
        <f>'02.2024ΕΛ'!AQ86</f>
        <v>0</v>
      </c>
      <c r="AR86" s="83">
        <f>'02.2024ΕΛ'!AR86</f>
        <v>0</v>
      </c>
      <c r="AS86" s="160">
        <f>'02.2024ΕΛ'!AS86</f>
        <v>0</v>
      </c>
      <c r="AT86" s="148">
        <f>'02.2024ΕΛ'!AT86</f>
        <v>0</v>
      </c>
      <c r="AU86" s="233">
        <f>'02.2024ΕΛ'!AU86</f>
        <v>0</v>
      </c>
      <c r="AV86" s="10">
        <f>'02.2024ΕΛ'!AV86</f>
        <v>0</v>
      </c>
      <c r="AW86" s="30">
        <f>'02.2024ΕΛ'!AW86</f>
        <v>0</v>
      </c>
      <c r="AX86" s="83">
        <f>'02.2024ΕΛ'!AX86</f>
        <v>0</v>
      </c>
      <c r="AY86" s="160">
        <f>'02.2024ΕΛ'!AY86</f>
        <v>0</v>
      </c>
      <c r="AZ86" s="148">
        <f>'02.2024ΕΛ'!AZ86</f>
        <v>0</v>
      </c>
      <c r="BA86" s="233">
        <f>'02.2024ΕΛ'!BA86</f>
        <v>0</v>
      </c>
      <c r="BB86" s="10">
        <f>'02.2024ΕΛ'!BB86</f>
        <v>0</v>
      </c>
      <c r="BC86" s="30">
        <f>'02.2024ΕΛ'!BC86</f>
        <v>0</v>
      </c>
      <c r="BD86" s="83">
        <f>'02.2024ΕΛ'!BD86</f>
        <v>0</v>
      </c>
      <c r="BE86" s="160">
        <f>'02.2024ΕΛ'!BE86</f>
        <v>0</v>
      </c>
      <c r="BF86" s="148">
        <f>'02.2024ΕΛ'!BF86</f>
        <v>0</v>
      </c>
      <c r="BG86" s="233">
        <f>'02.2024ΕΛ'!BG86</f>
        <v>0</v>
      </c>
      <c r="BH86" s="10">
        <f>'02.2024ΕΛ'!BH86</f>
        <v>0</v>
      </c>
      <c r="BI86" s="30">
        <f>'02.2024ΕΛ'!BI86</f>
        <v>0</v>
      </c>
      <c r="BJ86" s="83">
        <f>'02.2024ΕΛ'!BJ86</f>
        <v>0</v>
      </c>
      <c r="BK86" s="160">
        <f>'02.2024ΕΛ'!BK86</f>
        <v>0</v>
      </c>
      <c r="BL86" s="148">
        <f>'02.2024ΕΛ'!BL86</f>
        <v>0</v>
      </c>
      <c r="BM86" s="233">
        <f>'02.2024ΕΛ'!BM86</f>
        <v>0</v>
      </c>
      <c r="BN86" s="10">
        <f>'02.2024ΕΛ'!BN86</f>
        <v>0</v>
      </c>
      <c r="BO86" s="225">
        <f>'02.2024ΕΛ'!BO86</f>
        <v>0</v>
      </c>
      <c r="BP86" s="83">
        <f>'02.2024ΕΛ'!BP86</f>
        <v>0</v>
      </c>
    </row>
    <row r="87" spans="1:68" ht="36" customHeight="1" outlineLevel="1" x14ac:dyDescent="0.3">
      <c r="A87" s="153">
        <v>14</v>
      </c>
      <c r="B87" s="141" t="s">
        <v>44</v>
      </c>
      <c r="C87" s="73">
        <f>'02.2024ΕΛ'!C87</f>
        <v>0</v>
      </c>
      <c r="D87" s="74">
        <f>'02.2024ΕΛ'!D87</f>
        <v>0</v>
      </c>
      <c r="E87" s="231">
        <f>'02.2024ΕΛ'!E87</f>
        <v>0</v>
      </c>
      <c r="F87" s="121">
        <f>'02.2024ΕΛ'!F87</f>
        <v>0</v>
      </c>
      <c r="G87" s="82">
        <f>'02.2024ΕΛ'!G87</f>
        <v>0</v>
      </c>
      <c r="H87" s="37">
        <f>'02.2024ΕΛ'!H87</f>
        <v>0</v>
      </c>
      <c r="I87" s="73">
        <f>'02.2024ΕΛ'!I87</f>
        <v>0</v>
      </c>
      <c r="J87" s="74">
        <f>'02.2024ΕΛ'!J87</f>
        <v>0</v>
      </c>
      <c r="K87" s="231">
        <f>'02.2024ΕΛ'!K87</f>
        <v>0</v>
      </c>
      <c r="L87" s="74">
        <f>'02.2024ΕΛ'!L87</f>
        <v>0</v>
      </c>
      <c r="M87" s="82">
        <f>'02.2024ΕΛ'!M87</f>
        <v>0</v>
      </c>
      <c r="N87" s="37">
        <f>'02.2024ΕΛ'!N87</f>
        <v>0</v>
      </c>
      <c r="O87" s="73">
        <f>'02.2024ΕΛ'!O87</f>
        <v>0</v>
      </c>
      <c r="P87" s="74">
        <f>'02.2024ΕΛ'!P87</f>
        <v>0</v>
      </c>
      <c r="Q87" s="231">
        <f>'02.2024ΕΛ'!Q87</f>
        <v>0</v>
      </c>
      <c r="R87" s="74">
        <f>'02.2024ΕΛ'!R87</f>
        <v>0</v>
      </c>
      <c r="S87" s="82">
        <f>'02.2024ΕΛ'!S87</f>
        <v>0</v>
      </c>
      <c r="T87" s="37">
        <f>'02.2024ΕΛ'!T87</f>
        <v>0</v>
      </c>
      <c r="U87" s="73">
        <f>'02.2024ΕΛ'!U87</f>
        <v>0</v>
      </c>
      <c r="V87" s="74">
        <f>'02.2024ΕΛ'!V87</f>
        <v>0</v>
      </c>
      <c r="W87" s="231">
        <f>'02.2024ΕΛ'!W87</f>
        <v>0</v>
      </c>
      <c r="X87" s="74">
        <f>'02.2024ΕΛ'!X87</f>
        <v>0</v>
      </c>
      <c r="Y87" s="81">
        <f>'02.2024ΕΛ'!Y87</f>
        <v>0</v>
      </c>
      <c r="Z87" s="37">
        <f>'02.2024ΕΛ'!Z87</f>
        <v>0</v>
      </c>
      <c r="AA87" s="73">
        <f>'02.2024ΕΛ'!AA87</f>
        <v>0</v>
      </c>
      <c r="AB87" s="74">
        <f>'02.2024ΕΛ'!AB87</f>
        <v>0</v>
      </c>
      <c r="AC87" s="231">
        <f>'02.2024ΕΛ'!AC87</f>
        <v>0</v>
      </c>
      <c r="AD87" s="74">
        <f>'02.2024ΕΛ'!AD87</f>
        <v>0</v>
      </c>
      <c r="AE87" s="81">
        <f>'02.2024ΕΛ'!AE87</f>
        <v>0</v>
      </c>
      <c r="AF87" s="37">
        <f>'02.2024ΕΛ'!AF87</f>
        <v>0</v>
      </c>
      <c r="AG87" s="73">
        <f>'02.2024ΕΛ'!AG87</f>
        <v>0</v>
      </c>
      <c r="AH87" s="74">
        <f>'02.2024ΕΛ'!AH87</f>
        <v>0</v>
      </c>
      <c r="AI87" s="231">
        <f>'02.2024ΕΛ'!AI87</f>
        <v>0</v>
      </c>
      <c r="AJ87" s="74">
        <f>'02.2024ΕΛ'!AJ87</f>
        <v>0</v>
      </c>
      <c r="AK87" s="82">
        <f>'02.2024ΕΛ'!AK87</f>
        <v>0</v>
      </c>
      <c r="AL87" s="37">
        <f>'02.2024ΕΛ'!AL87</f>
        <v>0</v>
      </c>
      <c r="AM87" s="73">
        <f>'02.2024ΕΛ'!AM87</f>
        <v>0</v>
      </c>
      <c r="AN87" s="74">
        <f>'02.2024ΕΛ'!AN87</f>
        <v>0</v>
      </c>
      <c r="AO87" s="231">
        <f>'02.2024ΕΛ'!AO87</f>
        <v>0</v>
      </c>
      <c r="AP87" s="74">
        <f>'02.2024ΕΛ'!AP87</f>
        <v>0</v>
      </c>
      <c r="AQ87" s="82">
        <f>'02.2024ΕΛ'!AQ87</f>
        <v>0</v>
      </c>
      <c r="AR87" s="37">
        <f>'02.2024ΕΛ'!AR87</f>
        <v>0</v>
      </c>
      <c r="AS87" s="73">
        <f>'02.2024ΕΛ'!AS87</f>
        <v>0</v>
      </c>
      <c r="AT87" s="74">
        <f>'02.2024ΕΛ'!AT87</f>
        <v>0</v>
      </c>
      <c r="AU87" s="231">
        <f>'02.2024ΕΛ'!AU87</f>
        <v>0</v>
      </c>
      <c r="AV87" s="74">
        <f>'02.2024ΕΛ'!AV87</f>
        <v>0</v>
      </c>
      <c r="AW87" s="82">
        <f>'02.2024ΕΛ'!AW87</f>
        <v>0</v>
      </c>
      <c r="AX87" s="37">
        <f>'02.2024ΕΛ'!AX87</f>
        <v>0</v>
      </c>
      <c r="AY87" s="73">
        <f>'02.2024ΕΛ'!AY87</f>
        <v>0</v>
      </c>
      <c r="AZ87" s="74">
        <f>'02.2024ΕΛ'!AZ87</f>
        <v>0</v>
      </c>
      <c r="BA87" s="231">
        <f>'02.2024ΕΛ'!BA87</f>
        <v>0</v>
      </c>
      <c r="BB87" s="74">
        <f>'02.2024ΕΛ'!BB87</f>
        <v>0</v>
      </c>
      <c r="BC87" s="82">
        <f>'02.2024ΕΛ'!BC87</f>
        <v>0</v>
      </c>
      <c r="BD87" s="37">
        <f>'02.2024ΕΛ'!BD87</f>
        <v>0</v>
      </c>
      <c r="BE87" s="73">
        <f>'02.2024ΕΛ'!BE87</f>
        <v>1</v>
      </c>
      <c r="BF87" s="74">
        <f>'02.2024ΕΛ'!BF87</f>
        <v>0</v>
      </c>
      <c r="BG87" s="231">
        <f>'02.2024ΕΛ'!BG87</f>
        <v>4168846</v>
      </c>
      <c r="BH87" s="74">
        <f>'02.2024ΕΛ'!BH87</f>
        <v>4168846</v>
      </c>
      <c r="BI87" s="82">
        <f>'02.2024ΕΛ'!BI87</f>
        <v>9762.6</v>
      </c>
      <c r="BJ87" s="37">
        <f>'02.2024ΕΛ'!BJ87</f>
        <v>9762.6</v>
      </c>
      <c r="BK87" s="73">
        <f>'02.2024ΕΛ'!BK87</f>
        <v>1</v>
      </c>
      <c r="BL87" s="74">
        <f>'02.2024ΕΛ'!BL87</f>
        <v>0</v>
      </c>
      <c r="BM87" s="231">
        <f>'02.2024ΕΛ'!BM87</f>
        <v>4168846</v>
      </c>
      <c r="BN87" s="74">
        <f>'02.2024ΕΛ'!BN87</f>
        <v>4168846</v>
      </c>
      <c r="BO87" s="82">
        <f>'02.2024ΕΛ'!BO87</f>
        <v>9762.6</v>
      </c>
      <c r="BP87" s="37">
        <f>'02.2024ΕΛ'!BP87</f>
        <v>9762.6</v>
      </c>
    </row>
    <row r="88" spans="1:68" ht="19.5" customHeight="1" outlineLevel="1" x14ac:dyDescent="0.3">
      <c r="A88" s="154"/>
      <c r="B88" s="139" t="str" cm="1">
        <f t="array" ref="B88:B92">$B$10:$B$14</f>
        <v>RESIDENTIAL</v>
      </c>
      <c r="C88" s="9">
        <f>'02.2024ΕΛ'!C88</f>
        <v>0</v>
      </c>
      <c r="D88" s="10">
        <f>'02.2024ΕΛ'!D88</f>
        <v>0</v>
      </c>
      <c r="E88" s="232">
        <f>'02.2024ΕΛ'!E88</f>
        <v>0</v>
      </c>
      <c r="F88" s="39">
        <f>'02.2024ΕΛ'!F88</f>
        <v>0</v>
      </c>
      <c r="G88" s="30">
        <f>'02.2024ΕΛ'!G88</f>
        <v>0</v>
      </c>
      <c r="H88" s="83">
        <f>'02.2024ΕΛ'!H88</f>
        <v>0</v>
      </c>
      <c r="I88" s="9">
        <f>'02.2024ΕΛ'!I88</f>
        <v>0</v>
      </c>
      <c r="J88" s="10">
        <f>'02.2024ΕΛ'!J88</f>
        <v>0</v>
      </c>
      <c r="K88" s="232">
        <f>'02.2024ΕΛ'!K88</f>
        <v>0</v>
      </c>
      <c r="L88" s="10">
        <f>'02.2024ΕΛ'!L88</f>
        <v>0</v>
      </c>
      <c r="M88" s="30">
        <f>'02.2024ΕΛ'!M88</f>
        <v>0</v>
      </c>
      <c r="N88" s="83">
        <f>'02.2024ΕΛ'!N88</f>
        <v>0</v>
      </c>
      <c r="O88" s="9">
        <f>'02.2024ΕΛ'!O88</f>
        <v>0</v>
      </c>
      <c r="P88" s="10">
        <f>'02.2024ΕΛ'!P88</f>
        <v>0</v>
      </c>
      <c r="Q88" s="232">
        <f>'02.2024ΕΛ'!Q88</f>
        <v>0</v>
      </c>
      <c r="R88" s="10">
        <f>'02.2024ΕΛ'!R88</f>
        <v>0</v>
      </c>
      <c r="S88" s="30">
        <f>'02.2024ΕΛ'!S88</f>
        <v>0</v>
      </c>
      <c r="T88" s="83">
        <f>'02.2024ΕΛ'!T88</f>
        <v>0</v>
      </c>
      <c r="U88" s="9">
        <f>'02.2024ΕΛ'!U88</f>
        <v>0</v>
      </c>
      <c r="V88" s="10">
        <f>'02.2024ΕΛ'!V88</f>
        <v>0</v>
      </c>
      <c r="W88" s="232">
        <f>'02.2024ΕΛ'!W88</f>
        <v>0</v>
      </c>
      <c r="X88" s="10">
        <f>'02.2024ΕΛ'!X88</f>
        <v>0</v>
      </c>
      <c r="Y88" s="30">
        <f>'02.2024ΕΛ'!Y88</f>
        <v>0</v>
      </c>
      <c r="Z88" s="83">
        <f>'02.2024ΕΛ'!Z88</f>
        <v>0</v>
      </c>
      <c r="AA88" s="9">
        <f>'02.2024ΕΛ'!AA88</f>
        <v>0</v>
      </c>
      <c r="AB88" s="10">
        <f>'02.2024ΕΛ'!AB88</f>
        <v>0</v>
      </c>
      <c r="AC88" s="232">
        <f>'02.2024ΕΛ'!AC88</f>
        <v>0</v>
      </c>
      <c r="AD88" s="10">
        <f>'02.2024ΕΛ'!AD88</f>
        <v>0</v>
      </c>
      <c r="AE88" s="30">
        <f>'02.2024ΕΛ'!AE88</f>
        <v>0</v>
      </c>
      <c r="AF88" s="83">
        <f>'02.2024ΕΛ'!AF88</f>
        <v>0</v>
      </c>
      <c r="AG88" s="9">
        <f>'02.2024ΕΛ'!AG88</f>
        <v>0</v>
      </c>
      <c r="AH88" s="10">
        <f>'02.2024ΕΛ'!AH88</f>
        <v>0</v>
      </c>
      <c r="AI88" s="232">
        <f>'02.2024ΕΛ'!AI88</f>
        <v>0</v>
      </c>
      <c r="AJ88" s="10">
        <f>'02.2024ΕΛ'!AJ88</f>
        <v>0</v>
      </c>
      <c r="AK88" s="30">
        <f>'02.2024ΕΛ'!AK88</f>
        <v>0</v>
      </c>
      <c r="AL88" s="83">
        <f>'02.2024ΕΛ'!AL88</f>
        <v>0</v>
      </c>
      <c r="AM88" s="9">
        <f>'02.2024ΕΛ'!AM88</f>
        <v>0</v>
      </c>
      <c r="AN88" s="10">
        <f>'02.2024ΕΛ'!AN88</f>
        <v>0</v>
      </c>
      <c r="AO88" s="232">
        <f>'02.2024ΕΛ'!AO88</f>
        <v>0</v>
      </c>
      <c r="AP88" s="10">
        <f>'02.2024ΕΛ'!AP88</f>
        <v>0</v>
      </c>
      <c r="AQ88" s="30">
        <f>'02.2024ΕΛ'!AQ88</f>
        <v>0</v>
      </c>
      <c r="AR88" s="83">
        <f>'02.2024ΕΛ'!AR88</f>
        <v>0</v>
      </c>
      <c r="AS88" s="9">
        <f>'02.2024ΕΛ'!AS88</f>
        <v>0</v>
      </c>
      <c r="AT88" s="10">
        <f>'02.2024ΕΛ'!AT88</f>
        <v>0</v>
      </c>
      <c r="AU88" s="232">
        <f>'02.2024ΕΛ'!AU88</f>
        <v>0</v>
      </c>
      <c r="AV88" s="10">
        <f>'02.2024ΕΛ'!AV88</f>
        <v>0</v>
      </c>
      <c r="AW88" s="30">
        <f>'02.2024ΕΛ'!AW88</f>
        <v>0</v>
      </c>
      <c r="AX88" s="83">
        <f>'02.2024ΕΛ'!AX88</f>
        <v>0</v>
      </c>
      <c r="AY88" s="9">
        <f>'02.2024ΕΛ'!AY88</f>
        <v>0</v>
      </c>
      <c r="AZ88" s="10">
        <f>'02.2024ΕΛ'!AZ88</f>
        <v>0</v>
      </c>
      <c r="BA88" s="232">
        <f>'02.2024ΕΛ'!BA88</f>
        <v>0</v>
      </c>
      <c r="BB88" s="10">
        <f>'02.2024ΕΛ'!BB88</f>
        <v>0</v>
      </c>
      <c r="BC88" s="30">
        <f>'02.2024ΕΛ'!BC88</f>
        <v>0</v>
      </c>
      <c r="BD88" s="83">
        <f>'02.2024ΕΛ'!BD88</f>
        <v>0</v>
      </c>
      <c r="BE88" s="9">
        <f>'02.2024ΕΛ'!BE88</f>
        <v>0</v>
      </c>
      <c r="BF88" s="10">
        <f>'02.2024ΕΛ'!BF88</f>
        <v>0</v>
      </c>
      <c r="BG88" s="232">
        <f>'02.2024ΕΛ'!BG88</f>
        <v>0</v>
      </c>
      <c r="BH88" s="10">
        <f>'02.2024ΕΛ'!BH88</f>
        <v>0</v>
      </c>
      <c r="BI88" s="30">
        <f>'02.2024ΕΛ'!BI88</f>
        <v>0</v>
      </c>
      <c r="BJ88" s="83">
        <f>'02.2024ΕΛ'!BJ88</f>
        <v>0</v>
      </c>
      <c r="BK88" s="9">
        <f>'02.2024ΕΛ'!BK88</f>
        <v>0</v>
      </c>
      <c r="BL88" s="10">
        <f>'02.2024ΕΛ'!BL88</f>
        <v>0</v>
      </c>
      <c r="BM88" s="232">
        <f>'02.2024ΕΛ'!BM88</f>
        <v>0</v>
      </c>
      <c r="BN88" s="10">
        <f>'02.2024ΕΛ'!BN88</f>
        <v>0</v>
      </c>
      <c r="BO88" s="225">
        <f>'02.2024ΕΛ'!BO88</f>
        <v>0</v>
      </c>
      <c r="BP88" s="83">
        <f>'02.2024ΕΛ'!BP88</f>
        <v>0</v>
      </c>
    </row>
    <row r="89" spans="1:68" ht="19.5" customHeight="1" outlineLevel="1" x14ac:dyDescent="0.3">
      <c r="A89" s="154"/>
      <c r="B89" s="139" t="str">
        <v>COMMERCIAL</v>
      </c>
      <c r="C89" s="9">
        <f>'02.2024ΕΛ'!C89</f>
        <v>0</v>
      </c>
      <c r="D89" s="10">
        <f>'02.2024ΕΛ'!D89</f>
        <v>0</v>
      </c>
      <c r="E89" s="232">
        <f>'02.2024ΕΛ'!E89</f>
        <v>0</v>
      </c>
      <c r="F89" s="39">
        <f>'02.2024ΕΛ'!F89</f>
        <v>0</v>
      </c>
      <c r="G89" s="30">
        <f>'02.2024ΕΛ'!G89</f>
        <v>0</v>
      </c>
      <c r="H89" s="83">
        <f>'02.2024ΕΛ'!H89</f>
        <v>0</v>
      </c>
      <c r="I89" s="9">
        <f>'02.2024ΕΛ'!I89</f>
        <v>0</v>
      </c>
      <c r="J89" s="10">
        <f>'02.2024ΕΛ'!J89</f>
        <v>0</v>
      </c>
      <c r="K89" s="232">
        <f>'02.2024ΕΛ'!K89</f>
        <v>0</v>
      </c>
      <c r="L89" s="10">
        <f>'02.2024ΕΛ'!L89</f>
        <v>0</v>
      </c>
      <c r="M89" s="30">
        <f>'02.2024ΕΛ'!M89</f>
        <v>0</v>
      </c>
      <c r="N89" s="83">
        <f>'02.2024ΕΛ'!N89</f>
        <v>0</v>
      </c>
      <c r="O89" s="9">
        <f>'02.2024ΕΛ'!O89</f>
        <v>0</v>
      </c>
      <c r="P89" s="10">
        <f>'02.2024ΕΛ'!P89</f>
        <v>0</v>
      </c>
      <c r="Q89" s="232">
        <f>'02.2024ΕΛ'!Q89</f>
        <v>0</v>
      </c>
      <c r="R89" s="10">
        <f>'02.2024ΕΛ'!R89</f>
        <v>0</v>
      </c>
      <c r="S89" s="30">
        <f>'02.2024ΕΛ'!S89</f>
        <v>0</v>
      </c>
      <c r="T89" s="83">
        <f>'02.2024ΕΛ'!T89</f>
        <v>0</v>
      </c>
      <c r="U89" s="9">
        <f>'02.2024ΕΛ'!U89</f>
        <v>0</v>
      </c>
      <c r="V89" s="10">
        <f>'02.2024ΕΛ'!V89</f>
        <v>0</v>
      </c>
      <c r="W89" s="232">
        <f>'02.2024ΕΛ'!W89</f>
        <v>0</v>
      </c>
      <c r="X89" s="10">
        <f>'02.2024ΕΛ'!X89</f>
        <v>0</v>
      </c>
      <c r="Y89" s="30">
        <f>'02.2024ΕΛ'!Y89</f>
        <v>0</v>
      </c>
      <c r="Z89" s="83">
        <f>'02.2024ΕΛ'!Z89</f>
        <v>0</v>
      </c>
      <c r="AA89" s="9">
        <f>'02.2024ΕΛ'!AA89</f>
        <v>0</v>
      </c>
      <c r="AB89" s="10">
        <f>'02.2024ΕΛ'!AB89</f>
        <v>0</v>
      </c>
      <c r="AC89" s="232">
        <f>'02.2024ΕΛ'!AC89</f>
        <v>0</v>
      </c>
      <c r="AD89" s="10">
        <f>'02.2024ΕΛ'!AD89</f>
        <v>0</v>
      </c>
      <c r="AE89" s="30">
        <f>'02.2024ΕΛ'!AE89</f>
        <v>0</v>
      </c>
      <c r="AF89" s="83">
        <f>'02.2024ΕΛ'!AF89</f>
        <v>0</v>
      </c>
      <c r="AG89" s="9">
        <f>'02.2024ΕΛ'!AG89</f>
        <v>0</v>
      </c>
      <c r="AH89" s="10">
        <f>'02.2024ΕΛ'!AH89</f>
        <v>0</v>
      </c>
      <c r="AI89" s="232">
        <f>'02.2024ΕΛ'!AI89</f>
        <v>0</v>
      </c>
      <c r="AJ89" s="10">
        <f>'02.2024ΕΛ'!AJ89</f>
        <v>0</v>
      </c>
      <c r="AK89" s="30">
        <f>'02.2024ΕΛ'!AK89</f>
        <v>0</v>
      </c>
      <c r="AL89" s="83">
        <f>'02.2024ΕΛ'!AL89</f>
        <v>0</v>
      </c>
      <c r="AM89" s="9">
        <f>'02.2024ΕΛ'!AM89</f>
        <v>0</v>
      </c>
      <c r="AN89" s="10">
        <f>'02.2024ΕΛ'!AN89</f>
        <v>0</v>
      </c>
      <c r="AO89" s="232">
        <f>'02.2024ΕΛ'!AO89</f>
        <v>0</v>
      </c>
      <c r="AP89" s="10">
        <f>'02.2024ΕΛ'!AP89</f>
        <v>0</v>
      </c>
      <c r="AQ89" s="30">
        <f>'02.2024ΕΛ'!AQ89</f>
        <v>0</v>
      </c>
      <c r="AR89" s="83">
        <f>'02.2024ΕΛ'!AR89</f>
        <v>0</v>
      </c>
      <c r="AS89" s="9">
        <f>'02.2024ΕΛ'!AS89</f>
        <v>0</v>
      </c>
      <c r="AT89" s="10">
        <f>'02.2024ΕΛ'!AT89</f>
        <v>0</v>
      </c>
      <c r="AU89" s="232">
        <f>'02.2024ΕΛ'!AU89</f>
        <v>0</v>
      </c>
      <c r="AV89" s="10">
        <f>'02.2024ΕΛ'!AV89</f>
        <v>0</v>
      </c>
      <c r="AW89" s="30">
        <f>'02.2024ΕΛ'!AW89</f>
        <v>0</v>
      </c>
      <c r="AX89" s="83">
        <f>'02.2024ΕΛ'!AX89</f>
        <v>0</v>
      </c>
      <c r="AY89" s="9">
        <f>'02.2024ΕΛ'!AY89</f>
        <v>0</v>
      </c>
      <c r="AZ89" s="10">
        <f>'02.2024ΕΛ'!AZ89</f>
        <v>0</v>
      </c>
      <c r="BA89" s="232">
        <f>'02.2024ΕΛ'!BA89</f>
        <v>0</v>
      </c>
      <c r="BB89" s="10">
        <f>'02.2024ΕΛ'!BB89</f>
        <v>0</v>
      </c>
      <c r="BC89" s="30">
        <f>'02.2024ΕΛ'!BC89</f>
        <v>0</v>
      </c>
      <c r="BD89" s="83">
        <f>'02.2024ΕΛ'!BD89</f>
        <v>0</v>
      </c>
      <c r="BE89" s="9">
        <f>'02.2024ΕΛ'!BE89</f>
        <v>0</v>
      </c>
      <c r="BF89" s="10">
        <f>'02.2024ΕΛ'!BF89</f>
        <v>0</v>
      </c>
      <c r="BG89" s="232">
        <f>'02.2024ΕΛ'!BG89</f>
        <v>0</v>
      </c>
      <c r="BH89" s="10">
        <f>'02.2024ΕΛ'!BH89</f>
        <v>0</v>
      </c>
      <c r="BI89" s="30">
        <f>'02.2024ΕΛ'!BI89</f>
        <v>0</v>
      </c>
      <c r="BJ89" s="83">
        <f>'02.2024ΕΛ'!BJ89</f>
        <v>0</v>
      </c>
      <c r="BK89" s="9">
        <f>'02.2024ΕΛ'!BK89</f>
        <v>0</v>
      </c>
      <c r="BL89" s="10">
        <f>'02.2024ΕΛ'!BL89</f>
        <v>0</v>
      </c>
      <c r="BM89" s="232">
        <f>'02.2024ΕΛ'!BM89</f>
        <v>0</v>
      </c>
      <c r="BN89" s="10">
        <f>'02.2024ΕΛ'!BN89</f>
        <v>0</v>
      </c>
      <c r="BO89" s="225">
        <f>'02.2024ΕΛ'!BO89</f>
        <v>0</v>
      </c>
      <c r="BP89" s="83">
        <f>'02.2024ΕΛ'!BP89</f>
        <v>0</v>
      </c>
    </row>
    <row r="90" spans="1:68" ht="19.5" customHeight="1" outlineLevel="1" x14ac:dyDescent="0.3">
      <c r="A90" s="154"/>
      <c r="B90" s="139" t="str">
        <v>CNG</v>
      </c>
      <c r="C90" s="9">
        <f>'02.2024ΕΛ'!C90</f>
        <v>0</v>
      </c>
      <c r="D90" s="10">
        <f>'02.2024ΕΛ'!D90</f>
        <v>0</v>
      </c>
      <c r="E90" s="232">
        <f>'02.2024ΕΛ'!E90</f>
        <v>0</v>
      </c>
      <c r="F90" s="39">
        <f>'02.2024ΕΛ'!F90</f>
        <v>0</v>
      </c>
      <c r="G90" s="30">
        <f>'02.2024ΕΛ'!G90</f>
        <v>0</v>
      </c>
      <c r="H90" s="83">
        <f>'02.2024ΕΛ'!H90</f>
        <v>0</v>
      </c>
      <c r="I90" s="9">
        <f>'02.2024ΕΛ'!I90</f>
        <v>0</v>
      </c>
      <c r="J90" s="10">
        <f>'02.2024ΕΛ'!J90</f>
        <v>0</v>
      </c>
      <c r="K90" s="232">
        <f>'02.2024ΕΛ'!K90</f>
        <v>0</v>
      </c>
      <c r="L90" s="10">
        <f>'02.2024ΕΛ'!L90</f>
        <v>0</v>
      </c>
      <c r="M90" s="30">
        <f>'02.2024ΕΛ'!M90</f>
        <v>0</v>
      </c>
      <c r="N90" s="83">
        <f>'02.2024ΕΛ'!N90</f>
        <v>0</v>
      </c>
      <c r="O90" s="9">
        <f>'02.2024ΕΛ'!O90</f>
        <v>0</v>
      </c>
      <c r="P90" s="10">
        <f>'02.2024ΕΛ'!P90</f>
        <v>0</v>
      </c>
      <c r="Q90" s="232">
        <f>'02.2024ΕΛ'!Q90</f>
        <v>0</v>
      </c>
      <c r="R90" s="10">
        <f>'02.2024ΕΛ'!R90</f>
        <v>0</v>
      </c>
      <c r="S90" s="30">
        <f>'02.2024ΕΛ'!S90</f>
        <v>0</v>
      </c>
      <c r="T90" s="83">
        <f>'02.2024ΕΛ'!T90</f>
        <v>0</v>
      </c>
      <c r="U90" s="9">
        <f>'02.2024ΕΛ'!U90</f>
        <v>0</v>
      </c>
      <c r="V90" s="10">
        <f>'02.2024ΕΛ'!V90</f>
        <v>0</v>
      </c>
      <c r="W90" s="232">
        <f>'02.2024ΕΛ'!W90</f>
        <v>0</v>
      </c>
      <c r="X90" s="10">
        <f>'02.2024ΕΛ'!X90</f>
        <v>0</v>
      </c>
      <c r="Y90" s="30">
        <f>'02.2024ΕΛ'!Y90</f>
        <v>0</v>
      </c>
      <c r="Z90" s="83">
        <f>'02.2024ΕΛ'!Z90</f>
        <v>0</v>
      </c>
      <c r="AA90" s="9">
        <f>'02.2024ΕΛ'!AA90</f>
        <v>0</v>
      </c>
      <c r="AB90" s="10">
        <f>'02.2024ΕΛ'!AB90</f>
        <v>0</v>
      </c>
      <c r="AC90" s="232">
        <f>'02.2024ΕΛ'!AC90</f>
        <v>0</v>
      </c>
      <c r="AD90" s="10">
        <f>'02.2024ΕΛ'!AD90</f>
        <v>0</v>
      </c>
      <c r="AE90" s="30">
        <f>'02.2024ΕΛ'!AE90</f>
        <v>0</v>
      </c>
      <c r="AF90" s="83">
        <f>'02.2024ΕΛ'!AF90</f>
        <v>0</v>
      </c>
      <c r="AG90" s="9">
        <f>'02.2024ΕΛ'!AG90</f>
        <v>0</v>
      </c>
      <c r="AH90" s="10">
        <f>'02.2024ΕΛ'!AH90</f>
        <v>0</v>
      </c>
      <c r="AI90" s="232">
        <f>'02.2024ΕΛ'!AI90</f>
        <v>0</v>
      </c>
      <c r="AJ90" s="10">
        <f>'02.2024ΕΛ'!AJ90</f>
        <v>0</v>
      </c>
      <c r="AK90" s="30">
        <f>'02.2024ΕΛ'!AK90</f>
        <v>0</v>
      </c>
      <c r="AL90" s="83">
        <f>'02.2024ΕΛ'!AL90</f>
        <v>0</v>
      </c>
      <c r="AM90" s="9">
        <f>'02.2024ΕΛ'!AM90</f>
        <v>0</v>
      </c>
      <c r="AN90" s="10">
        <f>'02.2024ΕΛ'!AN90</f>
        <v>0</v>
      </c>
      <c r="AO90" s="232">
        <f>'02.2024ΕΛ'!AO90</f>
        <v>0</v>
      </c>
      <c r="AP90" s="10">
        <f>'02.2024ΕΛ'!AP90</f>
        <v>0</v>
      </c>
      <c r="AQ90" s="30">
        <f>'02.2024ΕΛ'!AQ90</f>
        <v>0</v>
      </c>
      <c r="AR90" s="83">
        <f>'02.2024ΕΛ'!AR90</f>
        <v>0</v>
      </c>
      <c r="AS90" s="9">
        <f>'02.2024ΕΛ'!AS90</f>
        <v>0</v>
      </c>
      <c r="AT90" s="10">
        <f>'02.2024ΕΛ'!AT90</f>
        <v>0</v>
      </c>
      <c r="AU90" s="232">
        <f>'02.2024ΕΛ'!AU90</f>
        <v>0</v>
      </c>
      <c r="AV90" s="10">
        <f>'02.2024ΕΛ'!AV90</f>
        <v>0</v>
      </c>
      <c r="AW90" s="30">
        <f>'02.2024ΕΛ'!AW90</f>
        <v>0</v>
      </c>
      <c r="AX90" s="83">
        <f>'02.2024ΕΛ'!AX90</f>
        <v>0</v>
      </c>
      <c r="AY90" s="9">
        <f>'02.2024ΕΛ'!AY90</f>
        <v>0</v>
      </c>
      <c r="AZ90" s="10">
        <f>'02.2024ΕΛ'!AZ90</f>
        <v>0</v>
      </c>
      <c r="BA90" s="232">
        <f>'02.2024ΕΛ'!BA90</f>
        <v>0</v>
      </c>
      <c r="BB90" s="10">
        <f>'02.2024ΕΛ'!BB90</f>
        <v>0</v>
      </c>
      <c r="BC90" s="30">
        <f>'02.2024ΕΛ'!BC90</f>
        <v>0</v>
      </c>
      <c r="BD90" s="83">
        <f>'02.2024ΕΛ'!BD90</f>
        <v>0</v>
      </c>
      <c r="BE90" s="9">
        <f>'02.2024ΕΛ'!BE90</f>
        <v>0</v>
      </c>
      <c r="BF90" s="10">
        <f>'02.2024ΕΛ'!BF90</f>
        <v>0</v>
      </c>
      <c r="BG90" s="232">
        <f>'02.2024ΕΛ'!BG90</f>
        <v>0</v>
      </c>
      <c r="BH90" s="10">
        <f>'02.2024ΕΛ'!BH90</f>
        <v>0</v>
      </c>
      <c r="BI90" s="30">
        <f>'02.2024ΕΛ'!BI90</f>
        <v>0</v>
      </c>
      <c r="BJ90" s="83">
        <f>'02.2024ΕΛ'!BJ90</f>
        <v>0</v>
      </c>
      <c r="BK90" s="9">
        <f>'02.2024ΕΛ'!BK90</f>
        <v>0</v>
      </c>
      <c r="BL90" s="10">
        <f>'02.2024ΕΛ'!BL90</f>
        <v>0</v>
      </c>
      <c r="BM90" s="232">
        <f>'02.2024ΕΛ'!BM90</f>
        <v>0</v>
      </c>
      <c r="BN90" s="10">
        <f>'02.2024ΕΛ'!BN90</f>
        <v>0</v>
      </c>
      <c r="BO90" s="225">
        <f>'02.2024ΕΛ'!BO90</f>
        <v>0</v>
      </c>
      <c r="BP90" s="83">
        <f>'02.2024ΕΛ'!BP90</f>
        <v>0</v>
      </c>
    </row>
    <row r="91" spans="1:68" ht="19.5" customHeight="1" outlineLevel="1" x14ac:dyDescent="0.3">
      <c r="A91" s="154"/>
      <c r="B91" s="139" t="str">
        <v>INDUSTRIAL</v>
      </c>
      <c r="C91" s="9">
        <f>'02.2024ΕΛ'!C91</f>
        <v>0</v>
      </c>
      <c r="D91" s="10">
        <f>'02.2024ΕΛ'!D91</f>
        <v>0</v>
      </c>
      <c r="E91" s="232">
        <f>'02.2024ΕΛ'!E91</f>
        <v>0</v>
      </c>
      <c r="F91" s="39">
        <f>'02.2024ΕΛ'!F91</f>
        <v>0</v>
      </c>
      <c r="G91" s="30">
        <f>'02.2024ΕΛ'!G91</f>
        <v>0</v>
      </c>
      <c r="H91" s="83">
        <f>'02.2024ΕΛ'!H91</f>
        <v>0</v>
      </c>
      <c r="I91" s="9">
        <f>'02.2024ΕΛ'!I91</f>
        <v>0</v>
      </c>
      <c r="J91" s="10">
        <f>'02.2024ΕΛ'!J91</f>
        <v>0</v>
      </c>
      <c r="K91" s="232">
        <f>'02.2024ΕΛ'!K91</f>
        <v>0</v>
      </c>
      <c r="L91" s="10">
        <f>'02.2024ΕΛ'!L91</f>
        <v>0</v>
      </c>
      <c r="M91" s="30">
        <f>'02.2024ΕΛ'!M91</f>
        <v>0</v>
      </c>
      <c r="N91" s="83">
        <f>'02.2024ΕΛ'!N91</f>
        <v>0</v>
      </c>
      <c r="O91" s="9">
        <f>'02.2024ΕΛ'!O91</f>
        <v>0</v>
      </c>
      <c r="P91" s="10">
        <f>'02.2024ΕΛ'!P91</f>
        <v>0</v>
      </c>
      <c r="Q91" s="232">
        <f>'02.2024ΕΛ'!Q91</f>
        <v>0</v>
      </c>
      <c r="R91" s="10">
        <f>'02.2024ΕΛ'!R91</f>
        <v>0</v>
      </c>
      <c r="S91" s="30">
        <f>'02.2024ΕΛ'!S91</f>
        <v>0</v>
      </c>
      <c r="T91" s="83">
        <f>'02.2024ΕΛ'!T91</f>
        <v>0</v>
      </c>
      <c r="U91" s="9">
        <f>'02.2024ΕΛ'!U91</f>
        <v>0</v>
      </c>
      <c r="V91" s="10">
        <f>'02.2024ΕΛ'!V91</f>
        <v>0</v>
      </c>
      <c r="W91" s="232">
        <f>'02.2024ΕΛ'!W91</f>
        <v>0</v>
      </c>
      <c r="X91" s="10">
        <f>'02.2024ΕΛ'!X91</f>
        <v>0</v>
      </c>
      <c r="Y91" s="30">
        <f>'02.2024ΕΛ'!Y91</f>
        <v>0</v>
      </c>
      <c r="Z91" s="83">
        <f>'02.2024ΕΛ'!Z91</f>
        <v>0</v>
      </c>
      <c r="AA91" s="9">
        <f>'02.2024ΕΛ'!AA91</f>
        <v>0</v>
      </c>
      <c r="AB91" s="10">
        <f>'02.2024ΕΛ'!AB91</f>
        <v>0</v>
      </c>
      <c r="AC91" s="232">
        <f>'02.2024ΕΛ'!AC91</f>
        <v>0</v>
      </c>
      <c r="AD91" s="10">
        <f>'02.2024ΕΛ'!AD91</f>
        <v>0</v>
      </c>
      <c r="AE91" s="30">
        <f>'02.2024ΕΛ'!AE91</f>
        <v>0</v>
      </c>
      <c r="AF91" s="83">
        <f>'02.2024ΕΛ'!AF91</f>
        <v>0</v>
      </c>
      <c r="AG91" s="9">
        <f>'02.2024ΕΛ'!AG91</f>
        <v>0</v>
      </c>
      <c r="AH91" s="10">
        <f>'02.2024ΕΛ'!AH91</f>
        <v>0</v>
      </c>
      <c r="AI91" s="232">
        <f>'02.2024ΕΛ'!AI91</f>
        <v>0</v>
      </c>
      <c r="AJ91" s="10">
        <f>'02.2024ΕΛ'!AJ91</f>
        <v>0</v>
      </c>
      <c r="AK91" s="30">
        <f>'02.2024ΕΛ'!AK91</f>
        <v>0</v>
      </c>
      <c r="AL91" s="83">
        <f>'02.2024ΕΛ'!AL91</f>
        <v>0</v>
      </c>
      <c r="AM91" s="9">
        <f>'02.2024ΕΛ'!AM91</f>
        <v>0</v>
      </c>
      <c r="AN91" s="10">
        <f>'02.2024ΕΛ'!AN91</f>
        <v>0</v>
      </c>
      <c r="AO91" s="232">
        <f>'02.2024ΕΛ'!AO91</f>
        <v>0</v>
      </c>
      <c r="AP91" s="10">
        <f>'02.2024ΕΛ'!AP91</f>
        <v>0</v>
      </c>
      <c r="AQ91" s="30">
        <f>'02.2024ΕΛ'!AQ91</f>
        <v>0</v>
      </c>
      <c r="AR91" s="83">
        <f>'02.2024ΕΛ'!AR91</f>
        <v>0</v>
      </c>
      <c r="AS91" s="9">
        <f>'02.2024ΕΛ'!AS91</f>
        <v>0</v>
      </c>
      <c r="AT91" s="10">
        <f>'02.2024ΕΛ'!AT91</f>
        <v>0</v>
      </c>
      <c r="AU91" s="232">
        <f>'02.2024ΕΛ'!AU91</f>
        <v>0</v>
      </c>
      <c r="AV91" s="10">
        <f>'02.2024ΕΛ'!AV91</f>
        <v>0</v>
      </c>
      <c r="AW91" s="30">
        <f>'02.2024ΕΛ'!AW91</f>
        <v>0</v>
      </c>
      <c r="AX91" s="83">
        <f>'02.2024ΕΛ'!AX91</f>
        <v>0</v>
      </c>
      <c r="AY91" s="9">
        <f>'02.2024ΕΛ'!AY91</f>
        <v>0</v>
      </c>
      <c r="AZ91" s="10">
        <f>'02.2024ΕΛ'!AZ91</f>
        <v>0</v>
      </c>
      <c r="BA91" s="232">
        <f>'02.2024ΕΛ'!BA91</f>
        <v>0</v>
      </c>
      <c r="BB91" s="10">
        <f>'02.2024ΕΛ'!BB91</f>
        <v>0</v>
      </c>
      <c r="BC91" s="30">
        <f>'02.2024ΕΛ'!BC91</f>
        <v>0</v>
      </c>
      <c r="BD91" s="83">
        <f>'02.2024ΕΛ'!BD91</f>
        <v>0</v>
      </c>
      <c r="BE91" s="9">
        <f>'02.2024ΕΛ'!BE91</f>
        <v>1</v>
      </c>
      <c r="BF91" s="10">
        <f>'02.2024ΕΛ'!BF91</f>
        <v>0</v>
      </c>
      <c r="BG91" s="232">
        <f>'02.2024ΕΛ'!BG91</f>
        <v>4168846</v>
      </c>
      <c r="BH91" s="10">
        <f>'02.2024ΕΛ'!BH91</f>
        <v>4168846</v>
      </c>
      <c r="BI91" s="30">
        <f>'02.2024ΕΛ'!BI91</f>
        <v>9762.6</v>
      </c>
      <c r="BJ91" s="83">
        <f>'02.2024ΕΛ'!BJ91</f>
        <v>9762.6</v>
      </c>
      <c r="BK91" s="9">
        <f>'02.2024ΕΛ'!BK91</f>
        <v>1</v>
      </c>
      <c r="BL91" s="10">
        <f>'02.2024ΕΛ'!BL91</f>
        <v>0</v>
      </c>
      <c r="BM91" s="232">
        <f>'02.2024ΕΛ'!BM91</f>
        <v>4168846</v>
      </c>
      <c r="BN91" s="10">
        <f>'02.2024ΕΛ'!BN91</f>
        <v>4168846</v>
      </c>
      <c r="BO91" s="225">
        <f>'02.2024ΕΛ'!BO91</f>
        <v>9762.6</v>
      </c>
      <c r="BP91" s="83">
        <f>'02.2024ΕΛ'!BP91</f>
        <v>9762.6</v>
      </c>
    </row>
    <row r="92" spans="1:68" ht="19.5" customHeight="1" outlineLevel="1" thickBot="1" x14ac:dyDescent="0.35">
      <c r="A92" s="155"/>
      <c r="B92" s="139" t="str">
        <v>AIRCONDITIONING/COGENERATION</v>
      </c>
      <c r="C92" s="160">
        <f>'02.2024ΕΛ'!C92</f>
        <v>0</v>
      </c>
      <c r="D92" s="148">
        <f>'02.2024ΕΛ'!D92</f>
        <v>0</v>
      </c>
      <c r="E92" s="233">
        <f>'02.2024ΕΛ'!E92</f>
        <v>0</v>
      </c>
      <c r="F92" s="39">
        <f>'02.2024ΕΛ'!F92</f>
        <v>0</v>
      </c>
      <c r="G92" s="140">
        <f>'02.2024ΕΛ'!G92</f>
        <v>0</v>
      </c>
      <c r="H92" s="83">
        <f>'02.2024ΕΛ'!H92</f>
        <v>0</v>
      </c>
      <c r="I92" s="160">
        <f>'02.2024ΕΛ'!I92</f>
        <v>0</v>
      </c>
      <c r="J92" s="148">
        <f>'02.2024ΕΛ'!J92</f>
        <v>0</v>
      </c>
      <c r="K92" s="233">
        <f>'02.2024ΕΛ'!K92</f>
        <v>0</v>
      </c>
      <c r="L92" s="10">
        <f>'02.2024ΕΛ'!L92</f>
        <v>0</v>
      </c>
      <c r="M92" s="30">
        <f>'02.2024ΕΛ'!M92</f>
        <v>0</v>
      </c>
      <c r="N92" s="83">
        <f>'02.2024ΕΛ'!N92</f>
        <v>0</v>
      </c>
      <c r="O92" s="160">
        <f>'02.2024ΕΛ'!O92</f>
        <v>0</v>
      </c>
      <c r="P92" s="148">
        <f>'02.2024ΕΛ'!P92</f>
        <v>0</v>
      </c>
      <c r="Q92" s="233">
        <f>'02.2024ΕΛ'!Q92</f>
        <v>0</v>
      </c>
      <c r="R92" s="10">
        <f>'02.2024ΕΛ'!R92</f>
        <v>0</v>
      </c>
      <c r="S92" s="30">
        <f>'02.2024ΕΛ'!S92</f>
        <v>0</v>
      </c>
      <c r="T92" s="83">
        <f>'02.2024ΕΛ'!T92</f>
        <v>0</v>
      </c>
      <c r="U92" s="160">
        <f>'02.2024ΕΛ'!U92</f>
        <v>0</v>
      </c>
      <c r="V92" s="148">
        <f>'02.2024ΕΛ'!V92</f>
        <v>0</v>
      </c>
      <c r="W92" s="233">
        <f>'02.2024ΕΛ'!W92</f>
        <v>0</v>
      </c>
      <c r="X92" s="10">
        <f>'02.2024ΕΛ'!X92</f>
        <v>0</v>
      </c>
      <c r="Y92" s="30">
        <f>'02.2024ΕΛ'!Y92</f>
        <v>0</v>
      </c>
      <c r="Z92" s="83">
        <f>'02.2024ΕΛ'!Z92</f>
        <v>0</v>
      </c>
      <c r="AA92" s="160">
        <f>'02.2024ΕΛ'!AA92</f>
        <v>0</v>
      </c>
      <c r="AB92" s="148">
        <f>'02.2024ΕΛ'!AB92</f>
        <v>0</v>
      </c>
      <c r="AC92" s="233">
        <f>'02.2024ΕΛ'!AC92</f>
        <v>0</v>
      </c>
      <c r="AD92" s="10">
        <f>'02.2024ΕΛ'!AD92</f>
        <v>0</v>
      </c>
      <c r="AE92" s="30">
        <f>'02.2024ΕΛ'!AE92</f>
        <v>0</v>
      </c>
      <c r="AF92" s="83">
        <f>'02.2024ΕΛ'!AF92</f>
        <v>0</v>
      </c>
      <c r="AG92" s="160">
        <f>'02.2024ΕΛ'!AG92</f>
        <v>0</v>
      </c>
      <c r="AH92" s="148">
        <f>'02.2024ΕΛ'!AH92</f>
        <v>0</v>
      </c>
      <c r="AI92" s="233">
        <f>'02.2024ΕΛ'!AI92</f>
        <v>0</v>
      </c>
      <c r="AJ92" s="10">
        <f>'02.2024ΕΛ'!AJ92</f>
        <v>0</v>
      </c>
      <c r="AK92" s="30">
        <f>'02.2024ΕΛ'!AK92</f>
        <v>0</v>
      </c>
      <c r="AL92" s="83">
        <f>'02.2024ΕΛ'!AL92</f>
        <v>0</v>
      </c>
      <c r="AM92" s="160">
        <f>'02.2024ΕΛ'!AM92</f>
        <v>0</v>
      </c>
      <c r="AN92" s="148">
        <f>'02.2024ΕΛ'!AN92</f>
        <v>0</v>
      </c>
      <c r="AO92" s="233">
        <f>'02.2024ΕΛ'!AO92</f>
        <v>0</v>
      </c>
      <c r="AP92" s="10">
        <f>'02.2024ΕΛ'!AP92</f>
        <v>0</v>
      </c>
      <c r="AQ92" s="30">
        <f>'02.2024ΕΛ'!AQ92</f>
        <v>0</v>
      </c>
      <c r="AR92" s="83">
        <f>'02.2024ΕΛ'!AR92</f>
        <v>0</v>
      </c>
      <c r="AS92" s="160">
        <f>'02.2024ΕΛ'!AS92</f>
        <v>0</v>
      </c>
      <c r="AT92" s="148">
        <f>'02.2024ΕΛ'!AT92</f>
        <v>0</v>
      </c>
      <c r="AU92" s="233">
        <f>'02.2024ΕΛ'!AU92</f>
        <v>0</v>
      </c>
      <c r="AV92" s="10">
        <f>'02.2024ΕΛ'!AV92</f>
        <v>0</v>
      </c>
      <c r="AW92" s="30">
        <f>'02.2024ΕΛ'!AW92</f>
        <v>0</v>
      </c>
      <c r="AX92" s="83">
        <f>'02.2024ΕΛ'!AX92</f>
        <v>0</v>
      </c>
      <c r="AY92" s="160">
        <f>'02.2024ΕΛ'!AY92</f>
        <v>0</v>
      </c>
      <c r="AZ92" s="148">
        <f>'02.2024ΕΛ'!AZ92</f>
        <v>0</v>
      </c>
      <c r="BA92" s="233">
        <f>'02.2024ΕΛ'!BA92</f>
        <v>0</v>
      </c>
      <c r="BB92" s="10">
        <f>'02.2024ΕΛ'!BB92</f>
        <v>0</v>
      </c>
      <c r="BC92" s="30">
        <f>'02.2024ΕΛ'!BC92</f>
        <v>0</v>
      </c>
      <c r="BD92" s="83">
        <f>'02.2024ΕΛ'!BD92</f>
        <v>0</v>
      </c>
      <c r="BE92" s="160">
        <f>'02.2024ΕΛ'!BE92</f>
        <v>0</v>
      </c>
      <c r="BF92" s="148">
        <f>'02.2024ΕΛ'!BF92</f>
        <v>0</v>
      </c>
      <c r="BG92" s="233">
        <f>'02.2024ΕΛ'!BG92</f>
        <v>0</v>
      </c>
      <c r="BH92" s="10">
        <f>'02.2024ΕΛ'!BH92</f>
        <v>0</v>
      </c>
      <c r="BI92" s="30">
        <f>'02.2024ΕΛ'!BI92</f>
        <v>0</v>
      </c>
      <c r="BJ92" s="83">
        <f>'02.2024ΕΛ'!BJ92</f>
        <v>0</v>
      </c>
      <c r="BK92" s="160">
        <f>'02.2024ΕΛ'!BK92</f>
        <v>0</v>
      </c>
      <c r="BL92" s="148">
        <f>'02.2024ΕΛ'!BL92</f>
        <v>0</v>
      </c>
      <c r="BM92" s="233">
        <f>'02.2024ΕΛ'!BM92</f>
        <v>0</v>
      </c>
      <c r="BN92" s="10">
        <f>'02.2024ΕΛ'!BN92</f>
        <v>0</v>
      </c>
      <c r="BO92" s="225">
        <f>'02.2024ΕΛ'!BO92</f>
        <v>0</v>
      </c>
      <c r="BP92" s="83">
        <f>'02.2024ΕΛ'!BP92</f>
        <v>0</v>
      </c>
    </row>
    <row r="93" spans="1:68" ht="36" customHeight="1" outlineLevel="1" x14ac:dyDescent="0.3">
      <c r="A93" s="153">
        <v>15</v>
      </c>
      <c r="B93" s="141" t="s">
        <v>99</v>
      </c>
      <c r="C93" s="73">
        <f>'02.2024ΕΛ'!C93</f>
        <v>0</v>
      </c>
      <c r="D93" s="74">
        <f>'02.2024ΕΛ'!D93</f>
        <v>0</v>
      </c>
      <c r="E93" s="231">
        <f>'02.2024ΕΛ'!E93</f>
        <v>0</v>
      </c>
      <c r="F93" s="121">
        <f>'02.2024ΕΛ'!F93</f>
        <v>0</v>
      </c>
      <c r="G93" s="82">
        <f>'02.2024ΕΛ'!G93</f>
        <v>0</v>
      </c>
      <c r="H93" s="37">
        <f>'02.2024ΕΛ'!H93</f>
        <v>0</v>
      </c>
      <c r="I93" s="73">
        <f>'02.2024ΕΛ'!I93</f>
        <v>2</v>
      </c>
      <c r="J93" s="74">
        <f>'02.2024ΕΛ'!J93</f>
        <v>0</v>
      </c>
      <c r="K93" s="231">
        <f>'02.2024ΕΛ'!K93</f>
        <v>19705446</v>
      </c>
      <c r="L93" s="74">
        <f>'02.2024ΕΛ'!L93</f>
        <v>9852723</v>
      </c>
      <c r="M93" s="82">
        <f>'02.2024ΕΛ'!M93</f>
        <v>20992.010000000002</v>
      </c>
      <c r="N93" s="37">
        <f>'02.2024ΕΛ'!N93</f>
        <v>10496.005000000001</v>
      </c>
      <c r="O93" s="73">
        <f>'02.2024ΕΛ'!O93</f>
        <v>0</v>
      </c>
      <c r="P93" s="74">
        <f>'02.2024ΕΛ'!P93</f>
        <v>0</v>
      </c>
      <c r="Q93" s="231">
        <f>'02.2024ΕΛ'!Q93</f>
        <v>0</v>
      </c>
      <c r="R93" s="74">
        <f>'02.2024ΕΛ'!R93</f>
        <v>0</v>
      </c>
      <c r="S93" s="82">
        <f>'02.2024ΕΛ'!S93</f>
        <v>0</v>
      </c>
      <c r="T93" s="37">
        <f>'02.2024ΕΛ'!T93</f>
        <v>0</v>
      </c>
      <c r="U93" s="73">
        <f>'02.2024ΕΛ'!U93</f>
        <v>0</v>
      </c>
      <c r="V93" s="74">
        <f>'02.2024ΕΛ'!V93</f>
        <v>0</v>
      </c>
      <c r="W93" s="231">
        <f>'02.2024ΕΛ'!W93</f>
        <v>0</v>
      </c>
      <c r="X93" s="74">
        <f>'02.2024ΕΛ'!X93</f>
        <v>0</v>
      </c>
      <c r="Y93" s="81">
        <f>'02.2024ΕΛ'!Y93</f>
        <v>0</v>
      </c>
      <c r="Z93" s="37">
        <f>'02.2024ΕΛ'!Z93</f>
        <v>0</v>
      </c>
      <c r="AA93" s="73">
        <f>'02.2024ΕΛ'!AA93</f>
        <v>0</v>
      </c>
      <c r="AB93" s="74">
        <f>'02.2024ΕΛ'!AB93</f>
        <v>0</v>
      </c>
      <c r="AC93" s="231">
        <f>'02.2024ΕΛ'!AC93</f>
        <v>0</v>
      </c>
      <c r="AD93" s="74">
        <f>'02.2024ΕΛ'!AD93</f>
        <v>0</v>
      </c>
      <c r="AE93" s="81">
        <f>'02.2024ΕΛ'!AE93</f>
        <v>0</v>
      </c>
      <c r="AF93" s="37">
        <f>'02.2024ΕΛ'!AF93</f>
        <v>0</v>
      </c>
      <c r="AG93" s="73">
        <f>'02.2024ΕΛ'!AG93</f>
        <v>0</v>
      </c>
      <c r="AH93" s="74">
        <f>'02.2024ΕΛ'!AH93</f>
        <v>0</v>
      </c>
      <c r="AI93" s="231">
        <f>'02.2024ΕΛ'!AI93</f>
        <v>0</v>
      </c>
      <c r="AJ93" s="74">
        <f>'02.2024ΕΛ'!AJ93</f>
        <v>0</v>
      </c>
      <c r="AK93" s="82">
        <f>'02.2024ΕΛ'!AK93</f>
        <v>0</v>
      </c>
      <c r="AL93" s="37">
        <f>'02.2024ΕΛ'!AL93</f>
        <v>0</v>
      </c>
      <c r="AM93" s="73">
        <f>'02.2024ΕΛ'!AM93</f>
        <v>0</v>
      </c>
      <c r="AN93" s="74">
        <f>'02.2024ΕΛ'!AN93</f>
        <v>0</v>
      </c>
      <c r="AO93" s="231">
        <f>'02.2024ΕΛ'!AO93</f>
        <v>0</v>
      </c>
      <c r="AP93" s="74">
        <f>'02.2024ΕΛ'!AP93</f>
        <v>0</v>
      </c>
      <c r="AQ93" s="82">
        <f>'02.2024ΕΛ'!AQ93</f>
        <v>0</v>
      </c>
      <c r="AR93" s="37">
        <f>'02.2024ΕΛ'!AR93</f>
        <v>0</v>
      </c>
      <c r="AS93" s="73">
        <f>'02.2024ΕΛ'!AS93</f>
        <v>0</v>
      </c>
      <c r="AT93" s="74">
        <f>'02.2024ΕΛ'!AT93</f>
        <v>0</v>
      </c>
      <c r="AU93" s="231">
        <f>'02.2024ΕΛ'!AU93</f>
        <v>0</v>
      </c>
      <c r="AV93" s="74">
        <f>'02.2024ΕΛ'!AV93</f>
        <v>0</v>
      </c>
      <c r="AW93" s="82">
        <f>'02.2024ΕΛ'!AW93</f>
        <v>0</v>
      </c>
      <c r="AX93" s="37">
        <f>'02.2024ΕΛ'!AX93</f>
        <v>0</v>
      </c>
      <c r="AY93" s="73">
        <f>'02.2024ΕΛ'!AY93</f>
        <v>0</v>
      </c>
      <c r="AZ93" s="74">
        <f>'02.2024ΕΛ'!AZ93</f>
        <v>0</v>
      </c>
      <c r="BA93" s="231">
        <f>'02.2024ΕΛ'!BA93</f>
        <v>0</v>
      </c>
      <c r="BB93" s="74">
        <f>'02.2024ΕΛ'!BB93</f>
        <v>0</v>
      </c>
      <c r="BC93" s="82">
        <f>'02.2024ΕΛ'!BC93</f>
        <v>0</v>
      </c>
      <c r="BD93" s="37">
        <f>'02.2024ΕΛ'!BD93</f>
        <v>0</v>
      </c>
      <c r="BE93" s="73">
        <f>'02.2024ΕΛ'!BE93</f>
        <v>0</v>
      </c>
      <c r="BF93" s="74">
        <f>'02.2024ΕΛ'!BF93</f>
        <v>0</v>
      </c>
      <c r="BG93" s="231">
        <f>'02.2024ΕΛ'!BG93</f>
        <v>0</v>
      </c>
      <c r="BH93" s="74">
        <f>'02.2024ΕΛ'!BH93</f>
        <v>0</v>
      </c>
      <c r="BI93" s="82">
        <f>'02.2024ΕΛ'!BI93</f>
        <v>0</v>
      </c>
      <c r="BJ93" s="37">
        <f>'02.2024ΕΛ'!BJ93</f>
        <v>0</v>
      </c>
      <c r="BK93" s="73">
        <f>'02.2024ΕΛ'!BK93</f>
        <v>2</v>
      </c>
      <c r="BL93" s="74">
        <f>'02.2024ΕΛ'!BL93</f>
        <v>0</v>
      </c>
      <c r="BM93" s="231">
        <f>'02.2024ΕΛ'!BM93</f>
        <v>19705446</v>
      </c>
      <c r="BN93" s="74">
        <f>'02.2024ΕΛ'!BN93</f>
        <v>9852723</v>
      </c>
      <c r="BO93" s="82">
        <f>'02.2024ΕΛ'!BO93</f>
        <v>20992.010000000002</v>
      </c>
      <c r="BP93" s="37">
        <f>'02.2024ΕΛ'!BP93</f>
        <v>10496.005000000001</v>
      </c>
    </row>
    <row r="94" spans="1:68" ht="19.5" customHeight="1" outlineLevel="1" x14ac:dyDescent="0.3">
      <c r="A94" s="154"/>
      <c r="B94" s="139" t="str" cm="1">
        <f t="array" ref="B94:B98">$B$10:$B$14</f>
        <v>RESIDENTIAL</v>
      </c>
      <c r="C94" s="9">
        <f>'02.2024ΕΛ'!C94</f>
        <v>0</v>
      </c>
      <c r="D94" s="10">
        <f>'02.2024ΕΛ'!D94</f>
        <v>0</v>
      </c>
      <c r="E94" s="232">
        <f>'02.2024ΕΛ'!E94</f>
        <v>0</v>
      </c>
      <c r="F94" s="39">
        <f>'02.2024ΕΛ'!F94</f>
        <v>0</v>
      </c>
      <c r="G94" s="30">
        <f>'02.2024ΕΛ'!G94</f>
        <v>0</v>
      </c>
      <c r="H94" s="83">
        <f>'02.2024ΕΛ'!H94</f>
        <v>0</v>
      </c>
      <c r="I94" s="9">
        <f>'02.2024ΕΛ'!I94</f>
        <v>0</v>
      </c>
      <c r="J94" s="10">
        <f>'02.2024ΕΛ'!J94</f>
        <v>0</v>
      </c>
      <c r="K94" s="232">
        <f>'02.2024ΕΛ'!K94</f>
        <v>0</v>
      </c>
      <c r="L94" s="10">
        <f>'02.2024ΕΛ'!L94</f>
        <v>0</v>
      </c>
      <c r="M94" s="30">
        <f>'02.2024ΕΛ'!M94</f>
        <v>0</v>
      </c>
      <c r="N94" s="83">
        <f>'02.2024ΕΛ'!N94</f>
        <v>0</v>
      </c>
      <c r="O94" s="9">
        <f>'02.2024ΕΛ'!O94</f>
        <v>0</v>
      </c>
      <c r="P94" s="10">
        <f>'02.2024ΕΛ'!P94</f>
        <v>0</v>
      </c>
      <c r="Q94" s="232">
        <f>'02.2024ΕΛ'!Q94</f>
        <v>0</v>
      </c>
      <c r="R94" s="10">
        <f>'02.2024ΕΛ'!R94</f>
        <v>0</v>
      </c>
      <c r="S94" s="30">
        <f>'02.2024ΕΛ'!S94</f>
        <v>0</v>
      </c>
      <c r="T94" s="83">
        <f>'02.2024ΕΛ'!T94</f>
        <v>0</v>
      </c>
      <c r="U94" s="9">
        <f>'02.2024ΕΛ'!U94</f>
        <v>0</v>
      </c>
      <c r="V94" s="10">
        <f>'02.2024ΕΛ'!V94</f>
        <v>0</v>
      </c>
      <c r="W94" s="232">
        <f>'02.2024ΕΛ'!W94</f>
        <v>0</v>
      </c>
      <c r="X94" s="10">
        <f>'02.2024ΕΛ'!X94</f>
        <v>0</v>
      </c>
      <c r="Y94" s="30">
        <f>'02.2024ΕΛ'!Y94</f>
        <v>0</v>
      </c>
      <c r="Z94" s="83">
        <f>'02.2024ΕΛ'!Z94</f>
        <v>0</v>
      </c>
      <c r="AA94" s="9">
        <f>'02.2024ΕΛ'!AA94</f>
        <v>0</v>
      </c>
      <c r="AB94" s="10">
        <f>'02.2024ΕΛ'!AB94</f>
        <v>0</v>
      </c>
      <c r="AC94" s="232">
        <f>'02.2024ΕΛ'!AC94</f>
        <v>0</v>
      </c>
      <c r="AD94" s="10">
        <f>'02.2024ΕΛ'!AD94</f>
        <v>0</v>
      </c>
      <c r="AE94" s="30">
        <f>'02.2024ΕΛ'!AE94</f>
        <v>0</v>
      </c>
      <c r="AF94" s="83">
        <f>'02.2024ΕΛ'!AF94</f>
        <v>0</v>
      </c>
      <c r="AG94" s="9">
        <f>'02.2024ΕΛ'!AG94</f>
        <v>0</v>
      </c>
      <c r="AH94" s="10">
        <f>'02.2024ΕΛ'!AH94</f>
        <v>0</v>
      </c>
      <c r="AI94" s="232">
        <f>'02.2024ΕΛ'!AI94</f>
        <v>0</v>
      </c>
      <c r="AJ94" s="10">
        <f>'02.2024ΕΛ'!AJ94</f>
        <v>0</v>
      </c>
      <c r="AK94" s="30">
        <f>'02.2024ΕΛ'!AK94</f>
        <v>0</v>
      </c>
      <c r="AL94" s="83">
        <f>'02.2024ΕΛ'!AL94</f>
        <v>0</v>
      </c>
      <c r="AM94" s="9">
        <f>'02.2024ΕΛ'!AM94</f>
        <v>0</v>
      </c>
      <c r="AN94" s="10">
        <f>'02.2024ΕΛ'!AN94</f>
        <v>0</v>
      </c>
      <c r="AO94" s="232">
        <f>'02.2024ΕΛ'!AO94</f>
        <v>0</v>
      </c>
      <c r="AP94" s="10">
        <f>'02.2024ΕΛ'!AP94</f>
        <v>0</v>
      </c>
      <c r="AQ94" s="30">
        <f>'02.2024ΕΛ'!AQ94</f>
        <v>0</v>
      </c>
      <c r="AR94" s="83">
        <f>'02.2024ΕΛ'!AR94</f>
        <v>0</v>
      </c>
      <c r="AS94" s="9">
        <f>'02.2024ΕΛ'!AS94</f>
        <v>0</v>
      </c>
      <c r="AT94" s="10">
        <f>'02.2024ΕΛ'!AT94</f>
        <v>0</v>
      </c>
      <c r="AU94" s="232">
        <f>'02.2024ΕΛ'!AU94</f>
        <v>0</v>
      </c>
      <c r="AV94" s="10">
        <f>'02.2024ΕΛ'!AV94</f>
        <v>0</v>
      </c>
      <c r="AW94" s="30">
        <f>'02.2024ΕΛ'!AW94</f>
        <v>0</v>
      </c>
      <c r="AX94" s="83">
        <f>'02.2024ΕΛ'!AX94</f>
        <v>0</v>
      </c>
      <c r="AY94" s="9">
        <f>'02.2024ΕΛ'!AY94</f>
        <v>0</v>
      </c>
      <c r="AZ94" s="10">
        <f>'02.2024ΕΛ'!AZ94</f>
        <v>0</v>
      </c>
      <c r="BA94" s="232">
        <f>'02.2024ΕΛ'!BA94</f>
        <v>0</v>
      </c>
      <c r="BB94" s="10">
        <f>'02.2024ΕΛ'!BB94</f>
        <v>0</v>
      </c>
      <c r="BC94" s="30">
        <f>'02.2024ΕΛ'!BC94</f>
        <v>0</v>
      </c>
      <c r="BD94" s="83">
        <f>'02.2024ΕΛ'!BD94</f>
        <v>0</v>
      </c>
      <c r="BE94" s="9">
        <f>'02.2024ΕΛ'!BE94</f>
        <v>0</v>
      </c>
      <c r="BF94" s="10">
        <f>'02.2024ΕΛ'!BF94</f>
        <v>0</v>
      </c>
      <c r="BG94" s="232">
        <f>'02.2024ΕΛ'!BG94</f>
        <v>0</v>
      </c>
      <c r="BH94" s="10">
        <f>'02.2024ΕΛ'!BH94</f>
        <v>0</v>
      </c>
      <c r="BI94" s="30">
        <f>'02.2024ΕΛ'!BI94</f>
        <v>0</v>
      </c>
      <c r="BJ94" s="83">
        <f>'02.2024ΕΛ'!BJ94</f>
        <v>0</v>
      </c>
      <c r="BK94" s="9">
        <f>'02.2024ΕΛ'!BK94</f>
        <v>0</v>
      </c>
      <c r="BL94" s="10">
        <f>'02.2024ΕΛ'!BL94</f>
        <v>0</v>
      </c>
      <c r="BM94" s="232">
        <f>'02.2024ΕΛ'!BM94</f>
        <v>0</v>
      </c>
      <c r="BN94" s="10">
        <f>'02.2024ΕΛ'!BN94</f>
        <v>0</v>
      </c>
      <c r="BO94" s="225">
        <f>'02.2024ΕΛ'!BO94</f>
        <v>0</v>
      </c>
      <c r="BP94" s="83">
        <f>'02.2024ΕΛ'!BP94</f>
        <v>0</v>
      </c>
    </row>
    <row r="95" spans="1:68" ht="19.5" customHeight="1" outlineLevel="1" x14ac:dyDescent="0.3">
      <c r="A95" s="154"/>
      <c r="B95" s="139" t="str">
        <v>COMMERCIAL</v>
      </c>
      <c r="C95" s="9">
        <f>'02.2024ΕΛ'!C95</f>
        <v>0</v>
      </c>
      <c r="D95" s="10">
        <f>'02.2024ΕΛ'!D95</f>
        <v>0</v>
      </c>
      <c r="E95" s="232">
        <f>'02.2024ΕΛ'!E95</f>
        <v>0</v>
      </c>
      <c r="F95" s="39">
        <f>'02.2024ΕΛ'!F95</f>
        <v>0</v>
      </c>
      <c r="G95" s="30">
        <f>'02.2024ΕΛ'!G95</f>
        <v>0</v>
      </c>
      <c r="H95" s="83">
        <f>'02.2024ΕΛ'!H95</f>
        <v>0</v>
      </c>
      <c r="I95" s="9">
        <f>'02.2024ΕΛ'!I95</f>
        <v>0</v>
      </c>
      <c r="J95" s="10">
        <f>'02.2024ΕΛ'!J95</f>
        <v>0</v>
      </c>
      <c r="K95" s="232">
        <f>'02.2024ΕΛ'!K95</f>
        <v>0</v>
      </c>
      <c r="L95" s="10">
        <f>'02.2024ΕΛ'!L95</f>
        <v>0</v>
      </c>
      <c r="M95" s="30">
        <f>'02.2024ΕΛ'!M95</f>
        <v>0</v>
      </c>
      <c r="N95" s="83">
        <f>'02.2024ΕΛ'!N95</f>
        <v>0</v>
      </c>
      <c r="O95" s="9">
        <f>'02.2024ΕΛ'!O95</f>
        <v>0</v>
      </c>
      <c r="P95" s="10">
        <f>'02.2024ΕΛ'!P95</f>
        <v>0</v>
      </c>
      <c r="Q95" s="232">
        <f>'02.2024ΕΛ'!Q95</f>
        <v>0</v>
      </c>
      <c r="R95" s="10">
        <f>'02.2024ΕΛ'!R95</f>
        <v>0</v>
      </c>
      <c r="S95" s="30">
        <f>'02.2024ΕΛ'!S95</f>
        <v>0</v>
      </c>
      <c r="T95" s="83">
        <f>'02.2024ΕΛ'!T95</f>
        <v>0</v>
      </c>
      <c r="U95" s="9">
        <f>'02.2024ΕΛ'!U95</f>
        <v>0</v>
      </c>
      <c r="V95" s="10">
        <f>'02.2024ΕΛ'!V95</f>
        <v>0</v>
      </c>
      <c r="W95" s="232">
        <f>'02.2024ΕΛ'!W95</f>
        <v>0</v>
      </c>
      <c r="X95" s="10">
        <f>'02.2024ΕΛ'!X95</f>
        <v>0</v>
      </c>
      <c r="Y95" s="30">
        <f>'02.2024ΕΛ'!Y95</f>
        <v>0</v>
      </c>
      <c r="Z95" s="83">
        <f>'02.2024ΕΛ'!Z95</f>
        <v>0</v>
      </c>
      <c r="AA95" s="9">
        <f>'02.2024ΕΛ'!AA95</f>
        <v>0</v>
      </c>
      <c r="AB95" s="10">
        <f>'02.2024ΕΛ'!AB95</f>
        <v>0</v>
      </c>
      <c r="AC95" s="232">
        <f>'02.2024ΕΛ'!AC95</f>
        <v>0</v>
      </c>
      <c r="AD95" s="10">
        <f>'02.2024ΕΛ'!AD95</f>
        <v>0</v>
      </c>
      <c r="AE95" s="30">
        <f>'02.2024ΕΛ'!AE95</f>
        <v>0</v>
      </c>
      <c r="AF95" s="83">
        <f>'02.2024ΕΛ'!AF95</f>
        <v>0</v>
      </c>
      <c r="AG95" s="9">
        <f>'02.2024ΕΛ'!AG95</f>
        <v>0</v>
      </c>
      <c r="AH95" s="10">
        <f>'02.2024ΕΛ'!AH95</f>
        <v>0</v>
      </c>
      <c r="AI95" s="232">
        <f>'02.2024ΕΛ'!AI95</f>
        <v>0</v>
      </c>
      <c r="AJ95" s="10">
        <f>'02.2024ΕΛ'!AJ95</f>
        <v>0</v>
      </c>
      <c r="AK95" s="30">
        <f>'02.2024ΕΛ'!AK95</f>
        <v>0</v>
      </c>
      <c r="AL95" s="83">
        <f>'02.2024ΕΛ'!AL95</f>
        <v>0</v>
      </c>
      <c r="AM95" s="9">
        <f>'02.2024ΕΛ'!AM95</f>
        <v>0</v>
      </c>
      <c r="AN95" s="10">
        <f>'02.2024ΕΛ'!AN95</f>
        <v>0</v>
      </c>
      <c r="AO95" s="232">
        <f>'02.2024ΕΛ'!AO95</f>
        <v>0</v>
      </c>
      <c r="AP95" s="10">
        <f>'02.2024ΕΛ'!AP95</f>
        <v>0</v>
      </c>
      <c r="AQ95" s="30">
        <f>'02.2024ΕΛ'!AQ95</f>
        <v>0</v>
      </c>
      <c r="AR95" s="83">
        <f>'02.2024ΕΛ'!AR95</f>
        <v>0</v>
      </c>
      <c r="AS95" s="9">
        <f>'02.2024ΕΛ'!AS95</f>
        <v>0</v>
      </c>
      <c r="AT95" s="10">
        <f>'02.2024ΕΛ'!AT95</f>
        <v>0</v>
      </c>
      <c r="AU95" s="232">
        <f>'02.2024ΕΛ'!AU95</f>
        <v>0</v>
      </c>
      <c r="AV95" s="10">
        <f>'02.2024ΕΛ'!AV95</f>
        <v>0</v>
      </c>
      <c r="AW95" s="30">
        <f>'02.2024ΕΛ'!AW95</f>
        <v>0</v>
      </c>
      <c r="AX95" s="83">
        <f>'02.2024ΕΛ'!AX95</f>
        <v>0</v>
      </c>
      <c r="AY95" s="9">
        <f>'02.2024ΕΛ'!AY95</f>
        <v>0</v>
      </c>
      <c r="AZ95" s="10">
        <f>'02.2024ΕΛ'!AZ95</f>
        <v>0</v>
      </c>
      <c r="BA95" s="232">
        <f>'02.2024ΕΛ'!BA95</f>
        <v>0</v>
      </c>
      <c r="BB95" s="10">
        <f>'02.2024ΕΛ'!BB95</f>
        <v>0</v>
      </c>
      <c r="BC95" s="30">
        <f>'02.2024ΕΛ'!BC95</f>
        <v>0</v>
      </c>
      <c r="BD95" s="83">
        <f>'02.2024ΕΛ'!BD95</f>
        <v>0</v>
      </c>
      <c r="BE95" s="9">
        <f>'02.2024ΕΛ'!BE95</f>
        <v>0</v>
      </c>
      <c r="BF95" s="10">
        <f>'02.2024ΕΛ'!BF95</f>
        <v>0</v>
      </c>
      <c r="BG95" s="232">
        <f>'02.2024ΕΛ'!BG95</f>
        <v>0</v>
      </c>
      <c r="BH95" s="10">
        <f>'02.2024ΕΛ'!BH95</f>
        <v>0</v>
      </c>
      <c r="BI95" s="30">
        <f>'02.2024ΕΛ'!BI95</f>
        <v>0</v>
      </c>
      <c r="BJ95" s="83">
        <f>'02.2024ΕΛ'!BJ95</f>
        <v>0</v>
      </c>
      <c r="BK95" s="9">
        <f>'02.2024ΕΛ'!BK95</f>
        <v>0</v>
      </c>
      <c r="BL95" s="10">
        <f>'02.2024ΕΛ'!BL95</f>
        <v>0</v>
      </c>
      <c r="BM95" s="232">
        <f>'02.2024ΕΛ'!BM95</f>
        <v>0</v>
      </c>
      <c r="BN95" s="10">
        <f>'02.2024ΕΛ'!BN95</f>
        <v>0</v>
      </c>
      <c r="BO95" s="225">
        <f>'02.2024ΕΛ'!BO95</f>
        <v>0</v>
      </c>
      <c r="BP95" s="83">
        <f>'02.2024ΕΛ'!BP95</f>
        <v>0</v>
      </c>
    </row>
    <row r="96" spans="1:68" ht="19.5" customHeight="1" outlineLevel="1" x14ac:dyDescent="0.3">
      <c r="A96" s="154"/>
      <c r="B96" s="139" t="str">
        <v>CNG</v>
      </c>
      <c r="C96" s="9">
        <f>'02.2024ΕΛ'!C96</f>
        <v>0</v>
      </c>
      <c r="D96" s="10">
        <f>'02.2024ΕΛ'!D96</f>
        <v>0</v>
      </c>
      <c r="E96" s="232">
        <f>'02.2024ΕΛ'!E96</f>
        <v>0</v>
      </c>
      <c r="F96" s="39">
        <f>'02.2024ΕΛ'!F96</f>
        <v>0</v>
      </c>
      <c r="G96" s="30">
        <f>'02.2024ΕΛ'!G96</f>
        <v>0</v>
      </c>
      <c r="H96" s="83">
        <f>'02.2024ΕΛ'!H96</f>
        <v>0</v>
      </c>
      <c r="I96" s="9">
        <f>'02.2024ΕΛ'!I96</f>
        <v>0</v>
      </c>
      <c r="J96" s="10">
        <f>'02.2024ΕΛ'!J96</f>
        <v>0</v>
      </c>
      <c r="K96" s="232">
        <f>'02.2024ΕΛ'!K96</f>
        <v>0</v>
      </c>
      <c r="L96" s="10">
        <f>'02.2024ΕΛ'!L96</f>
        <v>0</v>
      </c>
      <c r="M96" s="30">
        <f>'02.2024ΕΛ'!M96</f>
        <v>0</v>
      </c>
      <c r="N96" s="83">
        <f>'02.2024ΕΛ'!N96</f>
        <v>0</v>
      </c>
      <c r="O96" s="9">
        <f>'02.2024ΕΛ'!O96</f>
        <v>0</v>
      </c>
      <c r="P96" s="10">
        <f>'02.2024ΕΛ'!P96</f>
        <v>0</v>
      </c>
      <c r="Q96" s="232">
        <f>'02.2024ΕΛ'!Q96</f>
        <v>0</v>
      </c>
      <c r="R96" s="10">
        <f>'02.2024ΕΛ'!R96</f>
        <v>0</v>
      </c>
      <c r="S96" s="30">
        <f>'02.2024ΕΛ'!S96</f>
        <v>0</v>
      </c>
      <c r="T96" s="83">
        <f>'02.2024ΕΛ'!T96</f>
        <v>0</v>
      </c>
      <c r="U96" s="9">
        <f>'02.2024ΕΛ'!U96</f>
        <v>0</v>
      </c>
      <c r="V96" s="10">
        <f>'02.2024ΕΛ'!V96</f>
        <v>0</v>
      </c>
      <c r="W96" s="232">
        <f>'02.2024ΕΛ'!W96</f>
        <v>0</v>
      </c>
      <c r="X96" s="10">
        <f>'02.2024ΕΛ'!X96</f>
        <v>0</v>
      </c>
      <c r="Y96" s="30">
        <f>'02.2024ΕΛ'!Y96</f>
        <v>0</v>
      </c>
      <c r="Z96" s="83">
        <f>'02.2024ΕΛ'!Z96</f>
        <v>0</v>
      </c>
      <c r="AA96" s="9">
        <f>'02.2024ΕΛ'!AA96</f>
        <v>0</v>
      </c>
      <c r="AB96" s="10">
        <f>'02.2024ΕΛ'!AB96</f>
        <v>0</v>
      </c>
      <c r="AC96" s="232">
        <f>'02.2024ΕΛ'!AC96</f>
        <v>0</v>
      </c>
      <c r="AD96" s="10">
        <f>'02.2024ΕΛ'!AD96</f>
        <v>0</v>
      </c>
      <c r="AE96" s="30">
        <f>'02.2024ΕΛ'!AE96</f>
        <v>0</v>
      </c>
      <c r="AF96" s="83">
        <f>'02.2024ΕΛ'!AF96</f>
        <v>0</v>
      </c>
      <c r="AG96" s="9">
        <f>'02.2024ΕΛ'!AG96</f>
        <v>0</v>
      </c>
      <c r="AH96" s="10">
        <f>'02.2024ΕΛ'!AH96</f>
        <v>0</v>
      </c>
      <c r="AI96" s="232">
        <f>'02.2024ΕΛ'!AI96</f>
        <v>0</v>
      </c>
      <c r="AJ96" s="10">
        <f>'02.2024ΕΛ'!AJ96</f>
        <v>0</v>
      </c>
      <c r="AK96" s="30">
        <f>'02.2024ΕΛ'!AK96</f>
        <v>0</v>
      </c>
      <c r="AL96" s="83">
        <f>'02.2024ΕΛ'!AL96</f>
        <v>0</v>
      </c>
      <c r="AM96" s="9">
        <f>'02.2024ΕΛ'!AM96</f>
        <v>0</v>
      </c>
      <c r="AN96" s="10">
        <f>'02.2024ΕΛ'!AN96</f>
        <v>0</v>
      </c>
      <c r="AO96" s="232">
        <f>'02.2024ΕΛ'!AO96</f>
        <v>0</v>
      </c>
      <c r="AP96" s="10">
        <f>'02.2024ΕΛ'!AP96</f>
        <v>0</v>
      </c>
      <c r="AQ96" s="30">
        <f>'02.2024ΕΛ'!AQ96</f>
        <v>0</v>
      </c>
      <c r="AR96" s="83">
        <f>'02.2024ΕΛ'!AR96</f>
        <v>0</v>
      </c>
      <c r="AS96" s="9">
        <f>'02.2024ΕΛ'!AS96</f>
        <v>0</v>
      </c>
      <c r="AT96" s="10">
        <f>'02.2024ΕΛ'!AT96</f>
        <v>0</v>
      </c>
      <c r="AU96" s="232">
        <f>'02.2024ΕΛ'!AU96</f>
        <v>0</v>
      </c>
      <c r="AV96" s="10">
        <f>'02.2024ΕΛ'!AV96</f>
        <v>0</v>
      </c>
      <c r="AW96" s="30">
        <f>'02.2024ΕΛ'!AW96</f>
        <v>0</v>
      </c>
      <c r="AX96" s="83">
        <f>'02.2024ΕΛ'!AX96</f>
        <v>0</v>
      </c>
      <c r="AY96" s="9">
        <f>'02.2024ΕΛ'!AY96</f>
        <v>0</v>
      </c>
      <c r="AZ96" s="10">
        <f>'02.2024ΕΛ'!AZ96</f>
        <v>0</v>
      </c>
      <c r="BA96" s="232">
        <f>'02.2024ΕΛ'!BA96</f>
        <v>0</v>
      </c>
      <c r="BB96" s="10">
        <f>'02.2024ΕΛ'!BB96</f>
        <v>0</v>
      </c>
      <c r="BC96" s="30">
        <f>'02.2024ΕΛ'!BC96</f>
        <v>0</v>
      </c>
      <c r="BD96" s="83">
        <f>'02.2024ΕΛ'!BD96</f>
        <v>0</v>
      </c>
      <c r="BE96" s="9">
        <f>'02.2024ΕΛ'!BE96</f>
        <v>0</v>
      </c>
      <c r="BF96" s="10">
        <f>'02.2024ΕΛ'!BF96</f>
        <v>0</v>
      </c>
      <c r="BG96" s="232">
        <f>'02.2024ΕΛ'!BG96</f>
        <v>0</v>
      </c>
      <c r="BH96" s="10">
        <f>'02.2024ΕΛ'!BH96</f>
        <v>0</v>
      </c>
      <c r="BI96" s="30">
        <f>'02.2024ΕΛ'!BI96</f>
        <v>0</v>
      </c>
      <c r="BJ96" s="83">
        <f>'02.2024ΕΛ'!BJ96</f>
        <v>0</v>
      </c>
      <c r="BK96" s="9">
        <f>'02.2024ΕΛ'!BK96</f>
        <v>0</v>
      </c>
      <c r="BL96" s="10">
        <f>'02.2024ΕΛ'!BL96</f>
        <v>0</v>
      </c>
      <c r="BM96" s="232">
        <f>'02.2024ΕΛ'!BM96</f>
        <v>0</v>
      </c>
      <c r="BN96" s="10">
        <f>'02.2024ΕΛ'!BN96</f>
        <v>0</v>
      </c>
      <c r="BO96" s="225">
        <f>'02.2024ΕΛ'!BO96</f>
        <v>0</v>
      </c>
      <c r="BP96" s="83">
        <f>'02.2024ΕΛ'!BP96</f>
        <v>0</v>
      </c>
    </row>
    <row r="97" spans="1:68" ht="19.5" customHeight="1" outlineLevel="1" x14ac:dyDescent="0.3">
      <c r="A97" s="154"/>
      <c r="B97" s="139" t="str">
        <v>INDUSTRIAL</v>
      </c>
      <c r="C97" s="9">
        <f>'02.2024ΕΛ'!C97</f>
        <v>0</v>
      </c>
      <c r="D97" s="10">
        <f>'02.2024ΕΛ'!D97</f>
        <v>0</v>
      </c>
      <c r="E97" s="232">
        <f>'02.2024ΕΛ'!E97</f>
        <v>0</v>
      </c>
      <c r="F97" s="39">
        <f>'02.2024ΕΛ'!F97</f>
        <v>0</v>
      </c>
      <c r="G97" s="30">
        <f>'02.2024ΕΛ'!G97</f>
        <v>0</v>
      </c>
      <c r="H97" s="83">
        <f>'02.2024ΕΛ'!H97</f>
        <v>0</v>
      </c>
      <c r="I97" s="9">
        <f>'02.2024ΕΛ'!I97</f>
        <v>2</v>
      </c>
      <c r="J97" s="10">
        <f>'02.2024ΕΛ'!J97</f>
        <v>0</v>
      </c>
      <c r="K97" s="232">
        <f>'02.2024ΕΛ'!K97</f>
        <v>19705446</v>
      </c>
      <c r="L97" s="10">
        <f>'02.2024ΕΛ'!L97</f>
        <v>9852723</v>
      </c>
      <c r="M97" s="30">
        <f>'02.2024ΕΛ'!M97</f>
        <v>20992.010000000002</v>
      </c>
      <c r="N97" s="83">
        <f>'02.2024ΕΛ'!N97</f>
        <v>10496.005000000001</v>
      </c>
      <c r="O97" s="9">
        <f>'02.2024ΕΛ'!O97</f>
        <v>0</v>
      </c>
      <c r="P97" s="10">
        <f>'02.2024ΕΛ'!P97</f>
        <v>0</v>
      </c>
      <c r="Q97" s="232">
        <f>'02.2024ΕΛ'!Q97</f>
        <v>0</v>
      </c>
      <c r="R97" s="10">
        <f>'02.2024ΕΛ'!R97</f>
        <v>0</v>
      </c>
      <c r="S97" s="30">
        <f>'02.2024ΕΛ'!S97</f>
        <v>0</v>
      </c>
      <c r="T97" s="83">
        <f>'02.2024ΕΛ'!T97</f>
        <v>0</v>
      </c>
      <c r="U97" s="9">
        <f>'02.2024ΕΛ'!U97</f>
        <v>0</v>
      </c>
      <c r="V97" s="10">
        <f>'02.2024ΕΛ'!V97</f>
        <v>0</v>
      </c>
      <c r="W97" s="232">
        <f>'02.2024ΕΛ'!W97</f>
        <v>0</v>
      </c>
      <c r="X97" s="10">
        <f>'02.2024ΕΛ'!X97</f>
        <v>0</v>
      </c>
      <c r="Y97" s="30">
        <f>'02.2024ΕΛ'!Y97</f>
        <v>0</v>
      </c>
      <c r="Z97" s="83">
        <f>'02.2024ΕΛ'!Z97</f>
        <v>0</v>
      </c>
      <c r="AA97" s="9">
        <f>'02.2024ΕΛ'!AA97</f>
        <v>0</v>
      </c>
      <c r="AB97" s="10">
        <f>'02.2024ΕΛ'!AB97</f>
        <v>0</v>
      </c>
      <c r="AC97" s="232">
        <f>'02.2024ΕΛ'!AC97</f>
        <v>0</v>
      </c>
      <c r="AD97" s="10">
        <f>'02.2024ΕΛ'!AD97</f>
        <v>0</v>
      </c>
      <c r="AE97" s="30">
        <f>'02.2024ΕΛ'!AE97</f>
        <v>0</v>
      </c>
      <c r="AF97" s="83">
        <f>'02.2024ΕΛ'!AF97</f>
        <v>0</v>
      </c>
      <c r="AG97" s="9">
        <f>'02.2024ΕΛ'!AG97</f>
        <v>0</v>
      </c>
      <c r="AH97" s="10">
        <f>'02.2024ΕΛ'!AH97</f>
        <v>0</v>
      </c>
      <c r="AI97" s="232">
        <f>'02.2024ΕΛ'!AI97</f>
        <v>0</v>
      </c>
      <c r="AJ97" s="10">
        <f>'02.2024ΕΛ'!AJ97</f>
        <v>0</v>
      </c>
      <c r="AK97" s="30">
        <f>'02.2024ΕΛ'!AK97</f>
        <v>0</v>
      </c>
      <c r="AL97" s="83">
        <f>'02.2024ΕΛ'!AL97</f>
        <v>0</v>
      </c>
      <c r="AM97" s="9">
        <f>'02.2024ΕΛ'!AM97</f>
        <v>0</v>
      </c>
      <c r="AN97" s="10">
        <f>'02.2024ΕΛ'!AN97</f>
        <v>0</v>
      </c>
      <c r="AO97" s="232">
        <f>'02.2024ΕΛ'!AO97</f>
        <v>0</v>
      </c>
      <c r="AP97" s="10">
        <f>'02.2024ΕΛ'!AP97</f>
        <v>0</v>
      </c>
      <c r="AQ97" s="30">
        <f>'02.2024ΕΛ'!AQ97</f>
        <v>0</v>
      </c>
      <c r="AR97" s="83">
        <f>'02.2024ΕΛ'!AR97</f>
        <v>0</v>
      </c>
      <c r="AS97" s="9">
        <f>'02.2024ΕΛ'!AS97</f>
        <v>0</v>
      </c>
      <c r="AT97" s="10">
        <f>'02.2024ΕΛ'!AT97</f>
        <v>0</v>
      </c>
      <c r="AU97" s="232">
        <f>'02.2024ΕΛ'!AU97</f>
        <v>0</v>
      </c>
      <c r="AV97" s="10">
        <f>'02.2024ΕΛ'!AV97</f>
        <v>0</v>
      </c>
      <c r="AW97" s="30">
        <f>'02.2024ΕΛ'!AW97</f>
        <v>0</v>
      </c>
      <c r="AX97" s="83">
        <f>'02.2024ΕΛ'!AX97</f>
        <v>0</v>
      </c>
      <c r="AY97" s="9">
        <f>'02.2024ΕΛ'!AY97</f>
        <v>0</v>
      </c>
      <c r="AZ97" s="10">
        <f>'02.2024ΕΛ'!AZ97</f>
        <v>0</v>
      </c>
      <c r="BA97" s="232">
        <f>'02.2024ΕΛ'!BA97</f>
        <v>0</v>
      </c>
      <c r="BB97" s="10">
        <f>'02.2024ΕΛ'!BB97</f>
        <v>0</v>
      </c>
      <c r="BC97" s="30">
        <f>'02.2024ΕΛ'!BC97</f>
        <v>0</v>
      </c>
      <c r="BD97" s="83">
        <f>'02.2024ΕΛ'!BD97</f>
        <v>0</v>
      </c>
      <c r="BE97" s="9">
        <f>'02.2024ΕΛ'!BE97</f>
        <v>0</v>
      </c>
      <c r="BF97" s="10">
        <f>'02.2024ΕΛ'!BF97</f>
        <v>0</v>
      </c>
      <c r="BG97" s="232">
        <f>'02.2024ΕΛ'!BG97</f>
        <v>0</v>
      </c>
      <c r="BH97" s="10">
        <f>'02.2024ΕΛ'!BH97</f>
        <v>0</v>
      </c>
      <c r="BI97" s="30">
        <f>'02.2024ΕΛ'!BI97</f>
        <v>0</v>
      </c>
      <c r="BJ97" s="83">
        <f>'02.2024ΕΛ'!BJ97</f>
        <v>0</v>
      </c>
      <c r="BK97" s="9">
        <f>'02.2024ΕΛ'!BK97</f>
        <v>2</v>
      </c>
      <c r="BL97" s="10">
        <f>'02.2024ΕΛ'!BL97</f>
        <v>0</v>
      </c>
      <c r="BM97" s="232">
        <f>'02.2024ΕΛ'!BM97</f>
        <v>19705446</v>
      </c>
      <c r="BN97" s="10">
        <f>'02.2024ΕΛ'!BN97</f>
        <v>9852723</v>
      </c>
      <c r="BO97" s="225">
        <f>'02.2024ΕΛ'!BO97</f>
        <v>20992.010000000002</v>
      </c>
      <c r="BP97" s="83">
        <f>'02.2024ΕΛ'!BP97</f>
        <v>10496.005000000001</v>
      </c>
    </row>
    <row r="98" spans="1:68" ht="19.5" customHeight="1" outlineLevel="1" thickBot="1" x14ac:dyDescent="0.35">
      <c r="A98" s="155"/>
      <c r="B98" s="139" t="str">
        <v>AIRCONDITIONING/COGENERATION</v>
      </c>
      <c r="C98" s="160">
        <f>'02.2024ΕΛ'!C98</f>
        <v>0</v>
      </c>
      <c r="D98" s="148">
        <f>'02.2024ΕΛ'!D98</f>
        <v>0</v>
      </c>
      <c r="E98" s="233">
        <f>'02.2024ΕΛ'!E98</f>
        <v>0</v>
      </c>
      <c r="F98" s="39">
        <f>'02.2024ΕΛ'!F98</f>
        <v>0</v>
      </c>
      <c r="G98" s="140">
        <f>'02.2024ΕΛ'!G98</f>
        <v>0</v>
      </c>
      <c r="H98" s="83">
        <f>'02.2024ΕΛ'!H98</f>
        <v>0</v>
      </c>
      <c r="I98" s="160">
        <f>'02.2024ΕΛ'!I98</f>
        <v>0</v>
      </c>
      <c r="J98" s="148">
        <f>'02.2024ΕΛ'!J98</f>
        <v>0</v>
      </c>
      <c r="K98" s="233">
        <f>'02.2024ΕΛ'!K98</f>
        <v>0</v>
      </c>
      <c r="L98" s="10">
        <f>'02.2024ΕΛ'!L98</f>
        <v>0</v>
      </c>
      <c r="M98" s="30">
        <f>'02.2024ΕΛ'!M98</f>
        <v>0</v>
      </c>
      <c r="N98" s="83">
        <f>'02.2024ΕΛ'!N98</f>
        <v>0</v>
      </c>
      <c r="O98" s="160">
        <f>'02.2024ΕΛ'!O98</f>
        <v>0</v>
      </c>
      <c r="P98" s="148">
        <f>'02.2024ΕΛ'!P98</f>
        <v>0</v>
      </c>
      <c r="Q98" s="233">
        <f>'02.2024ΕΛ'!Q98</f>
        <v>0</v>
      </c>
      <c r="R98" s="10">
        <f>'02.2024ΕΛ'!R98</f>
        <v>0</v>
      </c>
      <c r="S98" s="30">
        <f>'02.2024ΕΛ'!S98</f>
        <v>0</v>
      </c>
      <c r="T98" s="83">
        <f>'02.2024ΕΛ'!T98</f>
        <v>0</v>
      </c>
      <c r="U98" s="160">
        <f>'02.2024ΕΛ'!U98</f>
        <v>0</v>
      </c>
      <c r="V98" s="148">
        <f>'02.2024ΕΛ'!V98</f>
        <v>0</v>
      </c>
      <c r="W98" s="233">
        <f>'02.2024ΕΛ'!W98</f>
        <v>0</v>
      </c>
      <c r="X98" s="10">
        <f>'02.2024ΕΛ'!X98</f>
        <v>0</v>
      </c>
      <c r="Y98" s="30">
        <f>'02.2024ΕΛ'!Y98</f>
        <v>0</v>
      </c>
      <c r="Z98" s="83">
        <f>'02.2024ΕΛ'!Z98</f>
        <v>0</v>
      </c>
      <c r="AA98" s="160">
        <f>'02.2024ΕΛ'!AA98</f>
        <v>0</v>
      </c>
      <c r="AB98" s="148">
        <f>'02.2024ΕΛ'!AB98</f>
        <v>0</v>
      </c>
      <c r="AC98" s="233">
        <f>'02.2024ΕΛ'!AC98</f>
        <v>0</v>
      </c>
      <c r="AD98" s="10">
        <f>'02.2024ΕΛ'!AD98</f>
        <v>0</v>
      </c>
      <c r="AE98" s="30">
        <f>'02.2024ΕΛ'!AE98</f>
        <v>0</v>
      </c>
      <c r="AF98" s="83">
        <f>'02.2024ΕΛ'!AF98</f>
        <v>0</v>
      </c>
      <c r="AG98" s="160">
        <f>'02.2024ΕΛ'!AG98</f>
        <v>0</v>
      </c>
      <c r="AH98" s="148">
        <f>'02.2024ΕΛ'!AH98</f>
        <v>0</v>
      </c>
      <c r="AI98" s="233">
        <f>'02.2024ΕΛ'!AI98</f>
        <v>0</v>
      </c>
      <c r="AJ98" s="10">
        <f>'02.2024ΕΛ'!AJ98</f>
        <v>0</v>
      </c>
      <c r="AK98" s="30">
        <f>'02.2024ΕΛ'!AK98</f>
        <v>0</v>
      </c>
      <c r="AL98" s="83">
        <f>'02.2024ΕΛ'!AL98</f>
        <v>0</v>
      </c>
      <c r="AM98" s="160">
        <f>'02.2024ΕΛ'!AM98</f>
        <v>0</v>
      </c>
      <c r="AN98" s="148">
        <f>'02.2024ΕΛ'!AN98</f>
        <v>0</v>
      </c>
      <c r="AO98" s="233">
        <f>'02.2024ΕΛ'!AO98</f>
        <v>0</v>
      </c>
      <c r="AP98" s="10">
        <f>'02.2024ΕΛ'!AP98</f>
        <v>0</v>
      </c>
      <c r="AQ98" s="30">
        <f>'02.2024ΕΛ'!AQ98</f>
        <v>0</v>
      </c>
      <c r="AR98" s="83">
        <f>'02.2024ΕΛ'!AR98</f>
        <v>0</v>
      </c>
      <c r="AS98" s="160">
        <f>'02.2024ΕΛ'!AS98</f>
        <v>0</v>
      </c>
      <c r="AT98" s="148">
        <f>'02.2024ΕΛ'!AT98</f>
        <v>0</v>
      </c>
      <c r="AU98" s="233">
        <f>'02.2024ΕΛ'!AU98</f>
        <v>0</v>
      </c>
      <c r="AV98" s="10">
        <f>'02.2024ΕΛ'!AV98</f>
        <v>0</v>
      </c>
      <c r="AW98" s="30">
        <f>'02.2024ΕΛ'!AW98</f>
        <v>0</v>
      </c>
      <c r="AX98" s="83">
        <f>'02.2024ΕΛ'!AX98</f>
        <v>0</v>
      </c>
      <c r="AY98" s="160">
        <f>'02.2024ΕΛ'!AY98</f>
        <v>0</v>
      </c>
      <c r="AZ98" s="148">
        <f>'02.2024ΕΛ'!AZ98</f>
        <v>0</v>
      </c>
      <c r="BA98" s="233">
        <f>'02.2024ΕΛ'!BA98</f>
        <v>0</v>
      </c>
      <c r="BB98" s="10">
        <f>'02.2024ΕΛ'!BB98</f>
        <v>0</v>
      </c>
      <c r="BC98" s="30">
        <f>'02.2024ΕΛ'!BC98</f>
        <v>0</v>
      </c>
      <c r="BD98" s="83">
        <f>'02.2024ΕΛ'!BD98</f>
        <v>0</v>
      </c>
      <c r="BE98" s="160">
        <f>'02.2024ΕΛ'!BE98</f>
        <v>0</v>
      </c>
      <c r="BF98" s="148">
        <f>'02.2024ΕΛ'!BF98</f>
        <v>0</v>
      </c>
      <c r="BG98" s="233">
        <f>'02.2024ΕΛ'!BG98</f>
        <v>0</v>
      </c>
      <c r="BH98" s="10">
        <f>'02.2024ΕΛ'!BH98</f>
        <v>0</v>
      </c>
      <c r="BI98" s="30">
        <f>'02.2024ΕΛ'!BI98</f>
        <v>0</v>
      </c>
      <c r="BJ98" s="83">
        <f>'02.2024ΕΛ'!BJ98</f>
        <v>0</v>
      </c>
      <c r="BK98" s="160">
        <f>'02.2024ΕΛ'!BK98</f>
        <v>0</v>
      </c>
      <c r="BL98" s="148">
        <f>'02.2024ΕΛ'!BL98</f>
        <v>0</v>
      </c>
      <c r="BM98" s="233">
        <f>'02.2024ΕΛ'!BM98</f>
        <v>0</v>
      </c>
      <c r="BN98" s="10">
        <f>'02.2024ΕΛ'!BN98</f>
        <v>0</v>
      </c>
      <c r="BO98" s="225">
        <f>'02.2024ΕΛ'!BO98</f>
        <v>0</v>
      </c>
      <c r="BP98" s="83">
        <f>'02.2024ΕΛ'!BP98</f>
        <v>0</v>
      </c>
    </row>
    <row r="99" spans="1:68" ht="36" customHeight="1" outlineLevel="1" x14ac:dyDescent="0.3">
      <c r="A99" s="153">
        <v>16</v>
      </c>
      <c r="B99" s="141" t="s">
        <v>48</v>
      </c>
      <c r="C99" s="73">
        <f>'02.2024ΕΛ'!C99</f>
        <v>9827</v>
      </c>
      <c r="D99" s="74">
        <f>'02.2024ΕΛ'!D99</f>
        <v>0</v>
      </c>
      <c r="E99" s="231">
        <f>'02.2024ΕΛ'!E99</f>
        <v>10894786</v>
      </c>
      <c r="F99" s="121">
        <f>'02.2024ΕΛ'!F99</f>
        <v>1108.6583901495878</v>
      </c>
      <c r="G99" s="82">
        <f>'02.2024ΕΛ'!G99</f>
        <v>155551.68000000002</v>
      </c>
      <c r="H99" s="37">
        <f>'02.2024ΕΛ'!H99</f>
        <v>15.829009870764223</v>
      </c>
      <c r="I99" s="73">
        <f>'02.2024ΕΛ'!I99</f>
        <v>2741</v>
      </c>
      <c r="J99" s="74">
        <f>'02.2024ΕΛ'!J99</f>
        <v>0</v>
      </c>
      <c r="K99" s="231">
        <f>'02.2024ΕΛ'!K99</f>
        <v>4299534</v>
      </c>
      <c r="L99" s="74">
        <f>'02.2024ΕΛ'!L99</f>
        <v>1568.6005107624953</v>
      </c>
      <c r="M99" s="82">
        <f>'02.2024ΕΛ'!M99</f>
        <v>66465.67</v>
      </c>
      <c r="N99" s="37">
        <f>'02.2024ΕΛ'!N99</f>
        <v>24.248693907333088</v>
      </c>
      <c r="O99" s="73">
        <f>'02.2024ΕΛ'!O99</f>
        <v>7132</v>
      </c>
      <c r="P99" s="74">
        <f>'02.2024ΕΛ'!P99</f>
        <v>0</v>
      </c>
      <c r="Q99" s="231">
        <f>'02.2024ΕΛ'!Q99</f>
        <v>14099854</v>
      </c>
      <c r="R99" s="74">
        <f>'02.2024ΕΛ'!R99</f>
        <v>1976.9845765563657</v>
      </c>
      <c r="S99" s="82">
        <f>'02.2024ΕΛ'!S99</f>
        <v>238824.49999999997</v>
      </c>
      <c r="T99" s="37">
        <f>'02.2024ΕΛ'!T99</f>
        <v>33.48632922041503</v>
      </c>
      <c r="U99" s="73">
        <f>'02.2024ΕΛ'!U99</f>
        <v>68</v>
      </c>
      <c r="V99" s="74">
        <f>'02.2024ΕΛ'!V99</f>
        <v>0</v>
      </c>
      <c r="W99" s="231">
        <f>'02.2024ΕΛ'!W99</f>
        <v>73235</v>
      </c>
      <c r="X99" s="74">
        <f>'02.2024ΕΛ'!X99</f>
        <v>1076.9852941176471</v>
      </c>
      <c r="Y99" s="81">
        <f>'02.2024ΕΛ'!Y99</f>
        <v>1640.8600000000001</v>
      </c>
      <c r="Z99" s="37">
        <f>'02.2024ΕΛ'!Z99</f>
        <v>24.130294117647061</v>
      </c>
      <c r="AA99" s="73">
        <f>'02.2024ΕΛ'!AA99</f>
        <v>109</v>
      </c>
      <c r="AB99" s="74">
        <f>'02.2024ΕΛ'!AB99</f>
        <v>0</v>
      </c>
      <c r="AC99" s="231">
        <f>'02.2024ΕΛ'!AC99</f>
        <v>123005</v>
      </c>
      <c r="AD99" s="74">
        <f>'02.2024ΕΛ'!AD99</f>
        <v>1128.4862385321101</v>
      </c>
      <c r="AE99" s="81">
        <f>'02.2024ΕΛ'!AE99</f>
        <v>2941.66</v>
      </c>
      <c r="AF99" s="37">
        <f>'02.2024ΕΛ'!AF99</f>
        <v>26.987706422018348</v>
      </c>
      <c r="AG99" s="73">
        <f>'02.2024ΕΛ'!AG99</f>
        <v>31</v>
      </c>
      <c r="AH99" s="74">
        <f>'02.2024ΕΛ'!AH99</f>
        <v>0</v>
      </c>
      <c r="AI99" s="231">
        <f>'02.2024ΕΛ'!AI99</f>
        <v>35760</v>
      </c>
      <c r="AJ99" s="74">
        <f>'02.2024ΕΛ'!AJ99</f>
        <v>1153.5483870967741</v>
      </c>
      <c r="AK99" s="82">
        <f>'02.2024ΕΛ'!AK99</f>
        <v>934.21</v>
      </c>
      <c r="AL99" s="37">
        <f>'02.2024ΕΛ'!AL99</f>
        <v>30.135806451612904</v>
      </c>
      <c r="AM99" s="73">
        <f>'02.2024ΕΛ'!AM99</f>
        <v>0</v>
      </c>
      <c r="AN99" s="74">
        <f>'02.2024ΕΛ'!AN99</f>
        <v>0</v>
      </c>
      <c r="AO99" s="231">
        <f>'02.2024ΕΛ'!AO99</f>
        <v>0</v>
      </c>
      <c r="AP99" s="74">
        <f>'02.2024ΕΛ'!AP99</f>
        <v>0</v>
      </c>
      <c r="AQ99" s="82">
        <f>'02.2024ΕΛ'!AQ99</f>
        <v>0</v>
      </c>
      <c r="AR99" s="37">
        <f>'02.2024ΕΛ'!AR99</f>
        <v>0</v>
      </c>
      <c r="AS99" s="73">
        <f>'02.2024ΕΛ'!AS99</f>
        <v>0</v>
      </c>
      <c r="AT99" s="74">
        <f>'02.2024ΕΛ'!AT99</f>
        <v>0</v>
      </c>
      <c r="AU99" s="231">
        <f>'02.2024ΕΛ'!AU99</f>
        <v>0</v>
      </c>
      <c r="AV99" s="74">
        <f>'02.2024ΕΛ'!AV99</f>
        <v>0</v>
      </c>
      <c r="AW99" s="82">
        <f>'02.2024ΕΛ'!AW99</f>
        <v>0</v>
      </c>
      <c r="AX99" s="37">
        <f>'02.2024ΕΛ'!AX99</f>
        <v>0</v>
      </c>
      <c r="AY99" s="73">
        <f>'02.2024ΕΛ'!AY99</f>
        <v>0</v>
      </c>
      <c r="AZ99" s="74">
        <f>'02.2024ΕΛ'!AZ99</f>
        <v>0</v>
      </c>
      <c r="BA99" s="231">
        <f>'02.2024ΕΛ'!BA99</f>
        <v>0</v>
      </c>
      <c r="BB99" s="74">
        <f>'02.2024ΕΛ'!BB99</f>
        <v>0</v>
      </c>
      <c r="BC99" s="82">
        <f>'02.2024ΕΛ'!BC99</f>
        <v>0</v>
      </c>
      <c r="BD99" s="37">
        <f>'02.2024ΕΛ'!BD99</f>
        <v>0</v>
      </c>
      <c r="BE99" s="73">
        <f>'02.2024ΕΛ'!BE99</f>
        <v>0</v>
      </c>
      <c r="BF99" s="74">
        <f>'02.2024ΕΛ'!BF99</f>
        <v>0</v>
      </c>
      <c r="BG99" s="231">
        <f>'02.2024ΕΛ'!BG99</f>
        <v>0</v>
      </c>
      <c r="BH99" s="74">
        <f>'02.2024ΕΛ'!BH99</f>
        <v>0</v>
      </c>
      <c r="BI99" s="82">
        <f>'02.2024ΕΛ'!BI99</f>
        <v>0</v>
      </c>
      <c r="BJ99" s="37">
        <f>'02.2024ΕΛ'!BJ99</f>
        <v>0</v>
      </c>
      <c r="BK99" s="73">
        <f>'02.2024ΕΛ'!BK99</f>
        <v>19908</v>
      </c>
      <c r="BL99" s="74">
        <f>'02.2024ΕΛ'!BL99</f>
        <v>0</v>
      </c>
      <c r="BM99" s="231">
        <f>'02.2024ΕΛ'!BM99</f>
        <v>29526174</v>
      </c>
      <c r="BN99" s="74">
        <f>'02.2024ΕΛ'!BN99</f>
        <v>1483.131103074141</v>
      </c>
      <c r="BO99" s="82">
        <f>'02.2024ΕΛ'!BO99</f>
        <v>466358.58000000007</v>
      </c>
      <c r="BP99" s="37">
        <f>'02.2024ΕΛ'!BP99</f>
        <v>23.425687160940328</v>
      </c>
    </row>
    <row r="100" spans="1:68" ht="19.5" customHeight="1" outlineLevel="1" x14ac:dyDescent="0.3">
      <c r="A100" s="154"/>
      <c r="B100" s="139" t="str" cm="1">
        <f t="array" ref="B100:B104">$B$10:$B$14</f>
        <v>RESIDENTIAL</v>
      </c>
      <c r="C100" s="9">
        <f>'02.2024ΕΛ'!C100</f>
        <v>9535</v>
      </c>
      <c r="D100" s="10">
        <f>'02.2024ΕΛ'!D100</f>
        <v>0</v>
      </c>
      <c r="E100" s="232">
        <f>'02.2024ΕΛ'!E100</f>
        <v>9941565</v>
      </c>
      <c r="F100" s="39">
        <f>'02.2024ΕΛ'!F100</f>
        <v>1042.6392239119034</v>
      </c>
      <c r="G100" s="30">
        <f>'02.2024ΕΛ'!G100</f>
        <v>142047.87000000002</v>
      </c>
      <c r="H100" s="83">
        <f>'02.2024ΕΛ'!H100</f>
        <v>14.897521761929735</v>
      </c>
      <c r="I100" s="9">
        <f>'02.2024ΕΛ'!I100</f>
        <v>2644</v>
      </c>
      <c r="J100" s="10">
        <f>'02.2024ΕΛ'!J100</f>
        <v>0</v>
      </c>
      <c r="K100" s="232">
        <f>'02.2024ΕΛ'!K100</f>
        <v>3278881</v>
      </c>
      <c r="L100" s="10">
        <f>'02.2024ΕΛ'!L100</f>
        <v>1240.1214069591529</v>
      </c>
      <c r="M100" s="30">
        <f>'02.2024ΕΛ'!M100</f>
        <v>56223.73</v>
      </c>
      <c r="N100" s="83">
        <f>'02.2024ΕΛ'!N100</f>
        <v>21.2646482602118</v>
      </c>
      <c r="O100" s="9">
        <f>'02.2024ΕΛ'!O100</f>
        <v>6813</v>
      </c>
      <c r="P100" s="10" t="str">
        <f>'02.2024ΕΛ'!P100</f>
        <v> </v>
      </c>
      <c r="Q100" s="232">
        <f>'02.2024ΕΛ'!Q100</f>
        <v>9217905</v>
      </c>
      <c r="R100" s="219">
        <f>'02.2024ΕΛ'!R100</f>
        <v>1353</v>
      </c>
      <c r="S100" s="220">
        <f>'02.2024ΕΛ'!S100</f>
        <v>160492.96</v>
      </c>
      <c r="T100" s="218">
        <f>'02.2024ΕΛ'!T100</f>
        <v>23.56</v>
      </c>
      <c r="U100" s="9">
        <f>'02.2024ΕΛ'!U100</f>
        <v>64</v>
      </c>
      <c r="V100" s="10">
        <f>'02.2024ΕΛ'!V100</f>
        <v>0</v>
      </c>
      <c r="W100" s="232">
        <f>'02.2024ΕΛ'!W100</f>
        <v>57344</v>
      </c>
      <c r="X100" s="10">
        <f>'02.2024ΕΛ'!X100</f>
        <v>896</v>
      </c>
      <c r="Y100" s="30">
        <f>'02.2024ΕΛ'!Y100</f>
        <v>1358.9</v>
      </c>
      <c r="Z100" s="83">
        <f>'02.2024ΕΛ'!Z100</f>
        <v>21.232812500000001</v>
      </c>
      <c r="AA100" s="9">
        <f>'02.2024ΕΛ'!AA100</f>
        <v>107</v>
      </c>
      <c r="AB100" s="10">
        <f>'02.2024ΕΛ'!AB100</f>
        <v>0</v>
      </c>
      <c r="AC100" s="232">
        <f>'02.2024ΕΛ'!AC100</f>
        <v>118979</v>
      </c>
      <c r="AD100" s="10">
        <f>'02.2024ΕΛ'!AD100</f>
        <v>1111.9532710280373</v>
      </c>
      <c r="AE100" s="30">
        <f>'02.2024ΕΛ'!AE100</f>
        <v>2870.66</v>
      </c>
      <c r="AF100" s="83">
        <f>'02.2024ΕΛ'!AF100</f>
        <v>26.828598130841119</v>
      </c>
      <c r="AG100" s="9">
        <f>'02.2024ΕΛ'!AG100</f>
        <v>31</v>
      </c>
      <c r="AH100" s="10">
        <f>'02.2024ΕΛ'!AH100</f>
        <v>0</v>
      </c>
      <c r="AI100" s="232">
        <f>'02.2024ΕΛ'!AI100</f>
        <v>35760</v>
      </c>
      <c r="AJ100" s="10">
        <f>'02.2024ΕΛ'!AJ100</f>
        <v>1153.5483870967741</v>
      </c>
      <c r="AK100" s="30">
        <f>'02.2024ΕΛ'!AK100</f>
        <v>934.21</v>
      </c>
      <c r="AL100" s="83">
        <f>'02.2024ΕΛ'!AL100</f>
        <v>30.135806451612904</v>
      </c>
      <c r="AM100" s="9">
        <f>'02.2024ΕΛ'!AM100</f>
        <v>0</v>
      </c>
      <c r="AN100" s="10">
        <f>'02.2024ΕΛ'!AN100</f>
        <v>0</v>
      </c>
      <c r="AO100" s="232">
        <f>'02.2024ΕΛ'!AO100</f>
        <v>0</v>
      </c>
      <c r="AP100" s="10">
        <f>'02.2024ΕΛ'!AP100</f>
        <v>0</v>
      </c>
      <c r="AQ100" s="30">
        <f>'02.2024ΕΛ'!AQ100</f>
        <v>0</v>
      </c>
      <c r="AR100" s="83">
        <f>'02.2024ΕΛ'!AR100</f>
        <v>0</v>
      </c>
      <c r="AS100" s="9">
        <f>'02.2024ΕΛ'!AS100</f>
        <v>0</v>
      </c>
      <c r="AT100" s="10">
        <f>'02.2024ΕΛ'!AT100</f>
        <v>0</v>
      </c>
      <c r="AU100" s="232">
        <f>'02.2024ΕΛ'!AU100</f>
        <v>0</v>
      </c>
      <c r="AV100" s="10">
        <f>'02.2024ΕΛ'!AV100</f>
        <v>0</v>
      </c>
      <c r="AW100" s="30">
        <f>'02.2024ΕΛ'!AW100</f>
        <v>0</v>
      </c>
      <c r="AX100" s="83">
        <f>'02.2024ΕΛ'!AX100</f>
        <v>0</v>
      </c>
      <c r="AY100" s="9">
        <f>'02.2024ΕΛ'!AY100</f>
        <v>0</v>
      </c>
      <c r="AZ100" s="10">
        <f>'02.2024ΕΛ'!AZ100</f>
        <v>0</v>
      </c>
      <c r="BA100" s="232">
        <f>'02.2024ΕΛ'!BA100</f>
        <v>0</v>
      </c>
      <c r="BB100" s="10">
        <f>'02.2024ΕΛ'!BB100</f>
        <v>0</v>
      </c>
      <c r="BC100" s="30">
        <f>'02.2024ΕΛ'!BC100</f>
        <v>0</v>
      </c>
      <c r="BD100" s="83">
        <f>'02.2024ΕΛ'!BD100</f>
        <v>0</v>
      </c>
      <c r="BE100" s="9">
        <f>'02.2024ΕΛ'!BE100</f>
        <v>0</v>
      </c>
      <c r="BF100" s="10">
        <f>'02.2024ΕΛ'!BF100</f>
        <v>0</v>
      </c>
      <c r="BG100" s="232">
        <f>'02.2024ΕΛ'!BG100</f>
        <v>0</v>
      </c>
      <c r="BH100" s="10">
        <f>'02.2024ΕΛ'!BH100</f>
        <v>0</v>
      </c>
      <c r="BI100" s="30">
        <f>'02.2024ΕΛ'!BI100</f>
        <v>0</v>
      </c>
      <c r="BJ100" s="83">
        <f>'02.2024ΕΛ'!BJ100</f>
        <v>0</v>
      </c>
      <c r="BK100" s="9">
        <f>'02.2024ΕΛ'!BK100</f>
        <v>19194</v>
      </c>
      <c r="BL100" s="10">
        <f>'02.2024ΕΛ'!BL100</f>
        <v>0</v>
      </c>
      <c r="BM100" s="232">
        <f>'02.2024ΕΛ'!BM100</f>
        <v>22650434</v>
      </c>
      <c r="BN100" s="10">
        <f>'02.2024ΕΛ'!BN100</f>
        <v>1180.0788788162968</v>
      </c>
      <c r="BO100" s="225">
        <f>'02.2024ΕΛ'!BO100</f>
        <v>363928.33000000007</v>
      </c>
      <c r="BP100" s="83">
        <f>'02.2024ΕΛ'!BP100</f>
        <v>18.960525685109936</v>
      </c>
    </row>
    <row r="101" spans="1:68" ht="19.5" customHeight="1" outlineLevel="1" x14ac:dyDescent="0.3">
      <c r="A101" s="154"/>
      <c r="B101" s="139" t="str">
        <v>COMMERCIAL</v>
      </c>
      <c r="C101" s="9">
        <f>'02.2024ΕΛ'!C101</f>
        <v>292</v>
      </c>
      <c r="D101" s="10">
        <f>'02.2024ΕΛ'!D101</f>
        <v>0</v>
      </c>
      <c r="E101" s="232">
        <f>'02.2024ΕΛ'!E101</f>
        <v>953221</v>
      </c>
      <c r="F101" s="39">
        <f>'02.2024ΕΛ'!F101</f>
        <v>3264.455479452055</v>
      </c>
      <c r="G101" s="30">
        <f>'02.2024ΕΛ'!G101</f>
        <v>13503.810000000001</v>
      </c>
      <c r="H101" s="83">
        <f>'02.2024ΕΛ'!H101</f>
        <v>46.245924657534253</v>
      </c>
      <c r="I101" s="9">
        <f>'02.2024ΕΛ'!I101</f>
        <v>96</v>
      </c>
      <c r="J101" s="10">
        <f>'02.2024ΕΛ'!J101</f>
        <v>0</v>
      </c>
      <c r="K101" s="232">
        <f>'02.2024ΕΛ'!K101</f>
        <v>589488</v>
      </c>
      <c r="L101" s="10">
        <f>'02.2024ΕΛ'!L101</f>
        <v>6140.5</v>
      </c>
      <c r="M101" s="30">
        <f>'02.2024ΕΛ'!M101</f>
        <v>9490.57</v>
      </c>
      <c r="N101" s="83">
        <f>'02.2024ΕΛ'!N101</f>
        <v>98.860104166666659</v>
      </c>
      <c r="O101" s="9">
        <f>'02.2024ΕΛ'!O101</f>
        <v>316</v>
      </c>
      <c r="P101" s="10" t="str">
        <f>'02.2024ΕΛ'!P101</f>
        <v> </v>
      </c>
      <c r="Q101" s="232">
        <f>'02.2024ΕΛ'!Q101</f>
        <v>4881949</v>
      </c>
      <c r="R101" s="222">
        <f>'02.2024ΕΛ'!R101</f>
        <v>15449</v>
      </c>
      <c r="S101" s="223">
        <f>'02.2024ΕΛ'!S101</f>
        <v>78216.509999999995</v>
      </c>
      <c r="T101" s="221">
        <f>'02.2024ΕΛ'!T101</f>
        <v>247.52</v>
      </c>
      <c r="U101" s="9">
        <f>'02.2024ΕΛ'!U101</f>
        <v>4</v>
      </c>
      <c r="V101" s="10">
        <f>'02.2024ΕΛ'!V101</f>
        <v>0</v>
      </c>
      <c r="W101" s="232">
        <f>'02.2024ΕΛ'!W101</f>
        <v>15891</v>
      </c>
      <c r="X101" s="10">
        <f>'02.2024ΕΛ'!X101</f>
        <v>3972.75</v>
      </c>
      <c r="Y101" s="30">
        <f>'02.2024ΕΛ'!Y101</f>
        <v>281.95999999999998</v>
      </c>
      <c r="Z101" s="83">
        <f>'02.2024ΕΛ'!Z101</f>
        <v>70.489999999999995</v>
      </c>
      <c r="AA101" s="9">
        <f>'02.2024ΕΛ'!AA101</f>
        <v>2</v>
      </c>
      <c r="AB101" s="10">
        <f>'02.2024ΕΛ'!AB101</f>
        <v>0</v>
      </c>
      <c r="AC101" s="232">
        <f>'02.2024ΕΛ'!AC101</f>
        <v>4026</v>
      </c>
      <c r="AD101" s="10">
        <f>'02.2024ΕΛ'!AD101</f>
        <v>2013</v>
      </c>
      <c r="AE101" s="30">
        <f>'02.2024ΕΛ'!AE101</f>
        <v>71</v>
      </c>
      <c r="AF101" s="83">
        <f>'02.2024ΕΛ'!AF101</f>
        <v>35.5</v>
      </c>
      <c r="AG101" s="9">
        <f>'02.2024ΕΛ'!AG101</f>
        <v>0</v>
      </c>
      <c r="AH101" s="10">
        <f>'02.2024ΕΛ'!AH101</f>
        <v>0</v>
      </c>
      <c r="AI101" s="232">
        <f>'02.2024ΕΛ'!AI101</f>
        <v>0</v>
      </c>
      <c r="AJ101" s="10">
        <f>'02.2024ΕΛ'!AJ101</f>
        <v>0</v>
      </c>
      <c r="AK101" s="30">
        <f>'02.2024ΕΛ'!AK101</f>
        <v>0</v>
      </c>
      <c r="AL101" s="83">
        <f>'02.2024ΕΛ'!AL101</f>
        <v>0</v>
      </c>
      <c r="AM101" s="9">
        <f>'02.2024ΕΛ'!AM101</f>
        <v>0</v>
      </c>
      <c r="AN101" s="10">
        <f>'02.2024ΕΛ'!AN101</f>
        <v>0</v>
      </c>
      <c r="AO101" s="232">
        <f>'02.2024ΕΛ'!AO101</f>
        <v>0</v>
      </c>
      <c r="AP101" s="10">
        <f>'02.2024ΕΛ'!AP101</f>
        <v>0</v>
      </c>
      <c r="AQ101" s="30">
        <f>'02.2024ΕΛ'!AQ101</f>
        <v>0</v>
      </c>
      <c r="AR101" s="83">
        <f>'02.2024ΕΛ'!AR101</f>
        <v>0</v>
      </c>
      <c r="AS101" s="9">
        <f>'02.2024ΕΛ'!AS101</f>
        <v>0</v>
      </c>
      <c r="AT101" s="10">
        <f>'02.2024ΕΛ'!AT101</f>
        <v>0</v>
      </c>
      <c r="AU101" s="232">
        <f>'02.2024ΕΛ'!AU101</f>
        <v>0</v>
      </c>
      <c r="AV101" s="10">
        <f>'02.2024ΕΛ'!AV101</f>
        <v>0</v>
      </c>
      <c r="AW101" s="30">
        <f>'02.2024ΕΛ'!AW101</f>
        <v>0</v>
      </c>
      <c r="AX101" s="83">
        <f>'02.2024ΕΛ'!AX101</f>
        <v>0</v>
      </c>
      <c r="AY101" s="9">
        <f>'02.2024ΕΛ'!AY101</f>
        <v>0</v>
      </c>
      <c r="AZ101" s="10">
        <f>'02.2024ΕΛ'!AZ101</f>
        <v>0</v>
      </c>
      <c r="BA101" s="232">
        <f>'02.2024ΕΛ'!BA101</f>
        <v>0</v>
      </c>
      <c r="BB101" s="10">
        <f>'02.2024ΕΛ'!BB101</f>
        <v>0</v>
      </c>
      <c r="BC101" s="30">
        <f>'02.2024ΕΛ'!BC101</f>
        <v>0</v>
      </c>
      <c r="BD101" s="83">
        <f>'02.2024ΕΛ'!BD101</f>
        <v>0</v>
      </c>
      <c r="BE101" s="9">
        <f>'02.2024ΕΛ'!BE101</f>
        <v>0</v>
      </c>
      <c r="BF101" s="10">
        <f>'02.2024ΕΛ'!BF101</f>
        <v>0</v>
      </c>
      <c r="BG101" s="232">
        <f>'02.2024ΕΛ'!BG101</f>
        <v>0</v>
      </c>
      <c r="BH101" s="10">
        <f>'02.2024ΕΛ'!BH101</f>
        <v>0</v>
      </c>
      <c r="BI101" s="30">
        <f>'02.2024ΕΛ'!BI101</f>
        <v>0</v>
      </c>
      <c r="BJ101" s="83">
        <f>'02.2024ΕΛ'!BJ101</f>
        <v>0</v>
      </c>
      <c r="BK101" s="9">
        <f>'02.2024ΕΛ'!BK101</f>
        <v>710</v>
      </c>
      <c r="BL101" s="10">
        <f>'02.2024ΕΛ'!BL101</f>
        <v>0</v>
      </c>
      <c r="BM101" s="232">
        <f>'02.2024ΕΛ'!BM101</f>
        <v>6444575</v>
      </c>
      <c r="BN101" s="10">
        <f>'02.2024ΕΛ'!BN101</f>
        <v>9076.8661971830988</v>
      </c>
      <c r="BO101" s="225">
        <f>'02.2024ΕΛ'!BO101</f>
        <v>101563.85</v>
      </c>
      <c r="BP101" s="83">
        <f>'02.2024ΕΛ'!BP101</f>
        <v>143.04767605633805</v>
      </c>
    </row>
    <row r="102" spans="1:68" ht="19.5" customHeight="1" outlineLevel="1" x14ac:dyDescent="0.3">
      <c r="A102" s="154"/>
      <c r="B102" s="139" t="str">
        <v>CNG</v>
      </c>
      <c r="C102" s="9">
        <f>'02.2024ΕΛ'!C102</f>
        <v>0</v>
      </c>
      <c r="D102" s="10">
        <f>'02.2024ΕΛ'!D102</f>
        <v>0</v>
      </c>
      <c r="E102" s="232">
        <f>'02.2024ΕΛ'!E102</f>
        <v>0</v>
      </c>
      <c r="F102" s="39">
        <f>'02.2024ΕΛ'!F102</f>
        <v>0</v>
      </c>
      <c r="G102" s="30">
        <f>'02.2024ΕΛ'!G102</f>
        <v>0</v>
      </c>
      <c r="H102" s="83">
        <f>'02.2024ΕΛ'!H102</f>
        <v>0</v>
      </c>
      <c r="I102" s="9">
        <f>'02.2024ΕΛ'!I102</f>
        <v>0</v>
      </c>
      <c r="J102" s="10">
        <f>'02.2024ΕΛ'!J102</f>
        <v>0</v>
      </c>
      <c r="K102" s="232">
        <f>'02.2024ΕΛ'!K102</f>
        <v>0</v>
      </c>
      <c r="L102" s="10">
        <f>'02.2024ΕΛ'!L102</f>
        <v>0</v>
      </c>
      <c r="M102" s="30">
        <f>'02.2024ΕΛ'!M102</f>
        <v>0</v>
      </c>
      <c r="N102" s="83">
        <f>'02.2024ΕΛ'!N102</f>
        <v>0</v>
      </c>
      <c r="O102" s="9" t="str">
        <f>'02.2024ΕΛ'!O102</f>
        <v> </v>
      </c>
      <c r="P102" s="10" t="str">
        <f>'02.2024ΕΛ'!P102</f>
        <v> </v>
      </c>
      <c r="Q102" s="232" t="str">
        <f>'02.2024ΕΛ'!Q102</f>
        <v> </v>
      </c>
      <c r="R102" s="221" t="str">
        <f>'02.2024ΕΛ'!R102</f>
        <v> </v>
      </c>
      <c r="S102" s="221" t="str">
        <f>'02.2024ΕΛ'!S102</f>
        <v> </v>
      </c>
      <c r="T102" s="221" t="str">
        <f>'02.2024ΕΛ'!T102</f>
        <v> </v>
      </c>
      <c r="U102" s="9">
        <f>'02.2024ΕΛ'!U102</f>
        <v>0</v>
      </c>
      <c r="V102" s="10">
        <f>'02.2024ΕΛ'!V102</f>
        <v>0</v>
      </c>
      <c r="W102" s="232">
        <f>'02.2024ΕΛ'!W102</f>
        <v>0</v>
      </c>
      <c r="X102" s="10">
        <f>'02.2024ΕΛ'!X102</f>
        <v>0</v>
      </c>
      <c r="Y102" s="30">
        <f>'02.2024ΕΛ'!Y102</f>
        <v>0</v>
      </c>
      <c r="Z102" s="83">
        <f>'02.2024ΕΛ'!Z102</f>
        <v>0</v>
      </c>
      <c r="AA102" s="9">
        <f>'02.2024ΕΛ'!AA102</f>
        <v>0</v>
      </c>
      <c r="AB102" s="10">
        <f>'02.2024ΕΛ'!AB102</f>
        <v>0</v>
      </c>
      <c r="AC102" s="232">
        <f>'02.2024ΕΛ'!AC102</f>
        <v>0</v>
      </c>
      <c r="AD102" s="10">
        <f>'02.2024ΕΛ'!AD102</f>
        <v>0</v>
      </c>
      <c r="AE102" s="30">
        <f>'02.2024ΕΛ'!AE102</f>
        <v>0</v>
      </c>
      <c r="AF102" s="83">
        <f>'02.2024ΕΛ'!AF102</f>
        <v>0</v>
      </c>
      <c r="AG102" s="9">
        <f>'02.2024ΕΛ'!AG102</f>
        <v>0</v>
      </c>
      <c r="AH102" s="10">
        <f>'02.2024ΕΛ'!AH102</f>
        <v>0</v>
      </c>
      <c r="AI102" s="232">
        <f>'02.2024ΕΛ'!AI102</f>
        <v>0</v>
      </c>
      <c r="AJ102" s="10">
        <f>'02.2024ΕΛ'!AJ102</f>
        <v>0</v>
      </c>
      <c r="AK102" s="30">
        <f>'02.2024ΕΛ'!AK102</f>
        <v>0</v>
      </c>
      <c r="AL102" s="83">
        <f>'02.2024ΕΛ'!AL102</f>
        <v>0</v>
      </c>
      <c r="AM102" s="9">
        <f>'02.2024ΕΛ'!AM102</f>
        <v>0</v>
      </c>
      <c r="AN102" s="10">
        <f>'02.2024ΕΛ'!AN102</f>
        <v>0</v>
      </c>
      <c r="AO102" s="232">
        <f>'02.2024ΕΛ'!AO102</f>
        <v>0</v>
      </c>
      <c r="AP102" s="10">
        <f>'02.2024ΕΛ'!AP102</f>
        <v>0</v>
      </c>
      <c r="AQ102" s="30">
        <f>'02.2024ΕΛ'!AQ102</f>
        <v>0</v>
      </c>
      <c r="AR102" s="83">
        <f>'02.2024ΕΛ'!AR102</f>
        <v>0</v>
      </c>
      <c r="AS102" s="9">
        <f>'02.2024ΕΛ'!AS102</f>
        <v>0</v>
      </c>
      <c r="AT102" s="10">
        <f>'02.2024ΕΛ'!AT102</f>
        <v>0</v>
      </c>
      <c r="AU102" s="232">
        <f>'02.2024ΕΛ'!AU102</f>
        <v>0</v>
      </c>
      <c r="AV102" s="10">
        <f>'02.2024ΕΛ'!AV102</f>
        <v>0</v>
      </c>
      <c r="AW102" s="30">
        <f>'02.2024ΕΛ'!AW102</f>
        <v>0</v>
      </c>
      <c r="AX102" s="83">
        <f>'02.2024ΕΛ'!AX102</f>
        <v>0</v>
      </c>
      <c r="AY102" s="9">
        <f>'02.2024ΕΛ'!AY102</f>
        <v>0</v>
      </c>
      <c r="AZ102" s="10">
        <f>'02.2024ΕΛ'!AZ102</f>
        <v>0</v>
      </c>
      <c r="BA102" s="232">
        <f>'02.2024ΕΛ'!BA102</f>
        <v>0</v>
      </c>
      <c r="BB102" s="10">
        <f>'02.2024ΕΛ'!BB102</f>
        <v>0</v>
      </c>
      <c r="BC102" s="30">
        <f>'02.2024ΕΛ'!BC102</f>
        <v>0</v>
      </c>
      <c r="BD102" s="83">
        <f>'02.2024ΕΛ'!BD102</f>
        <v>0</v>
      </c>
      <c r="BE102" s="9">
        <f>'02.2024ΕΛ'!BE102</f>
        <v>0</v>
      </c>
      <c r="BF102" s="10">
        <f>'02.2024ΕΛ'!BF102</f>
        <v>0</v>
      </c>
      <c r="BG102" s="232">
        <f>'02.2024ΕΛ'!BG102</f>
        <v>0</v>
      </c>
      <c r="BH102" s="10">
        <f>'02.2024ΕΛ'!BH102</f>
        <v>0</v>
      </c>
      <c r="BI102" s="30">
        <f>'02.2024ΕΛ'!BI102</f>
        <v>0</v>
      </c>
      <c r="BJ102" s="83">
        <f>'02.2024ΕΛ'!BJ102</f>
        <v>0</v>
      </c>
      <c r="BK102" s="9">
        <f>'02.2024ΕΛ'!BK102</f>
        <v>0</v>
      </c>
      <c r="BL102" s="10">
        <f>'02.2024ΕΛ'!BL102</f>
        <v>0</v>
      </c>
      <c r="BM102" s="232">
        <f>'02.2024ΕΛ'!BM102</f>
        <v>0</v>
      </c>
      <c r="BN102" s="10">
        <f>'02.2024ΕΛ'!BN102</f>
        <v>0</v>
      </c>
      <c r="BO102" s="225">
        <f>'02.2024ΕΛ'!BO102</f>
        <v>0</v>
      </c>
      <c r="BP102" s="83">
        <f>'02.2024ΕΛ'!BP102</f>
        <v>0</v>
      </c>
    </row>
    <row r="103" spans="1:68" ht="19.5" customHeight="1" outlineLevel="1" x14ac:dyDescent="0.3">
      <c r="A103" s="154"/>
      <c r="B103" s="139" t="str">
        <v>INDUSTRIAL</v>
      </c>
      <c r="C103" s="9">
        <f>'02.2024ΕΛ'!C103</f>
        <v>0</v>
      </c>
      <c r="D103" s="10">
        <f>'02.2024ΕΛ'!D103</f>
        <v>0</v>
      </c>
      <c r="E103" s="232">
        <f>'02.2024ΕΛ'!E103</f>
        <v>0</v>
      </c>
      <c r="F103" s="39">
        <f>'02.2024ΕΛ'!F103</f>
        <v>0</v>
      </c>
      <c r="G103" s="30">
        <f>'02.2024ΕΛ'!G103</f>
        <v>0</v>
      </c>
      <c r="H103" s="83">
        <f>'02.2024ΕΛ'!H103</f>
        <v>0</v>
      </c>
      <c r="I103" s="9">
        <f>'02.2024ΕΛ'!I103</f>
        <v>1</v>
      </c>
      <c r="J103" s="10">
        <f>'02.2024ΕΛ'!J103</f>
        <v>0</v>
      </c>
      <c r="K103" s="232">
        <f>'02.2024ΕΛ'!K103</f>
        <v>431165</v>
      </c>
      <c r="L103" s="10">
        <f>'02.2024ΕΛ'!L103</f>
        <v>431165</v>
      </c>
      <c r="M103" s="30">
        <f>'02.2024ΕΛ'!M103</f>
        <v>751.37</v>
      </c>
      <c r="N103" s="83">
        <f>'02.2024ΕΛ'!N103</f>
        <v>751.37</v>
      </c>
      <c r="O103" s="9" t="str">
        <f>'02.2024ΕΛ'!O103</f>
        <v> </v>
      </c>
      <c r="P103" s="10" t="str">
        <f>'02.2024ΕΛ'!P103</f>
        <v> </v>
      </c>
      <c r="Q103" s="232" t="str">
        <f>'02.2024ΕΛ'!Q103</f>
        <v> </v>
      </c>
      <c r="R103" s="221" t="str">
        <f>'02.2024ΕΛ'!R103</f>
        <v> </v>
      </c>
      <c r="S103" s="221" t="str">
        <f>'02.2024ΕΛ'!S103</f>
        <v> </v>
      </c>
      <c r="T103" s="221" t="str">
        <f>'02.2024ΕΛ'!T103</f>
        <v> </v>
      </c>
      <c r="U103" s="9">
        <f>'02.2024ΕΛ'!U103</f>
        <v>0</v>
      </c>
      <c r="V103" s="10">
        <f>'02.2024ΕΛ'!V103</f>
        <v>0</v>
      </c>
      <c r="W103" s="232">
        <f>'02.2024ΕΛ'!W103</f>
        <v>0</v>
      </c>
      <c r="X103" s="10">
        <f>'02.2024ΕΛ'!X103</f>
        <v>0</v>
      </c>
      <c r="Y103" s="30">
        <f>'02.2024ΕΛ'!Y103</f>
        <v>0</v>
      </c>
      <c r="Z103" s="83">
        <f>'02.2024ΕΛ'!Z103</f>
        <v>0</v>
      </c>
      <c r="AA103" s="9">
        <f>'02.2024ΕΛ'!AA103</f>
        <v>0</v>
      </c>
      <c r="AB103" s="10">
        <f>'02.2024ΕΛ'!AB103</f>
        <v>0</v>
      </c>
      <c r="AC103" s="232">
        <f>'02.2024ΕΛ'!AC103</f>
        <v>0</v>
      </c>
      <c r="AD103" s="10">
        <f>'02.2024ΕΛ'!AD103</f>
        <v>0</v>
      </c>
      <c r="AE103" s="30">
        <f>'02.2024ΕΛ'!AE103</f>
        <v>0</v>
      </c>
      <c r="AF103" s="83">
        <f>'02.2024ΕΛ'!AF103</f>
        <v>0</v>
      </c>
      <c r="AG103" s="9">
        <f>'02.2024ΕΛ'!AG103</f>
        <v>0</v>
      </c>
      <c r="AH103" s="10">
        <f>'02.2024ΕΛ'!AH103</f>
        <v>0</v>
      </c>
      <c r="AI103" s="232">
        <f>'02.2024ΕΛ'!AI103</f>
        <v>0</v>
      </c>
      <c r="AJ103" s="10">
        <f>'02.2024ΕΛ'!AJ103</f>
        <v>0</v>
      </c>
      <c r="AK103" s="30">
        <f>'02.2024ΕΛ'!AK103</f>
        <v>0</v>
      </c>
      <c r="AL103" s="83">
        <f>'02.2024ΕΛ'!AL103</f>
        <v>0</v>
      </c>
      <c r="AM103" s="9">
        <f>'02.2024ΕΛ'!AM103</f>
        <v>0</v>
      </c>
      <c r="AN103" s="10">
        <f>'02.2024ΕΛ'!AN103</f>
        <v>0</v>
      </c>
      <c r="AO103" s="232">
        <f>'02.2024ΕΛ'!AO103</f>
        <v>0</v>
      </c>
      <c r="AP103" s="10">
        <f>'02.2024ΕΛ'!AP103</f>
        <v>0</v>
      </c>
      <c r="AQ103" s="30">
        <f>'02.2024ΕΛ'!AQ103</f>
        <v>0</v>
      </c>
      <c r="AR103" s="83">
        <f>'02.2024ΕΛ'!AR103</f>
        <v>0</v>
      </c>
      <c r="AS103" s="9">
        <f>'02.2024ΕΛ'!AS103</f>
        <v>0</v>
      </c>
      <c r="AT103" s="10">
        <f>'02.2024ΕΛ'!AT103</f>
        <v>0</v>
      </c>
      <c r="AU103" s="232">
        <f>'02.2024ΕΛ'!AU103</f>
        <v>0</v>
      </c>
      <c r="AV103" s="10">
        <f>'02.2024ΕΛ'!AV103</f>
        <v>0</v>
      </c>
      <c r="AW103" s="30">
        <f>'02.2024ΕΛ'!AW103</f>
        <v>0</v>
      </c>
      <c r="AX103" s="83">
        <f>'02.2024ΕΛ'!AX103</f>
        <v>0</v>
      </c>
      <c r="AY103" s="9">
        <f>'02.2024ΕΛ'!AY103</f>
        <v>0</v>
      </c>
      <c r="AZ103" s="10">
        <f>'02.2024ΕΛ'!AZ103</f>
        <v>0</v>
      </c>
      <c r="BA103" s="232">
        <f>'02.2024ΕΛ'!BA103</f>
        <v>0</v>
      </c>
      <c r="BB103" s="10">
        <f>'02.2024ΕΛ'!BB103</f>
        <v>0</v>
      </c>
      <c r="BC103" s="30">
        <f>'02.2024ΕΛ'!BC103</f>
        <v>0</v>
      </c>
      <c r="BD103" s="83">
        <f>'02.2024ΕΛ'!BD103</f>
        <v>0</v>
      </c>
      <c r="BE103" s="9">
        <f>'02.2024ΕΛ'!BE103</f>
        <v>0</v>
      </c>
      <c r="BF103" s="10">
        <f>'02.2024ΕΛ'!BF103</f>
        <v>0</v>
      </c>
      <c r="BG103" s="232">
        <f>'02.2024ΕΛ'!BG103</f>
        <v>0</v>
      </c>
      <c r="BH103" s="10">
        <f>'02.2024ΕΛ'!BH103</f>
        <v>0</v>
      </c>
      <c r="BI103" s="30">
        <f>'02.2024ΕΛ'!BI103</f>
        <v>0</v>
      </c>
      <c r="BJ103" s="83">
        <f>'02.2024ΕΛ'!BJ103</f>
        <v>0</v>
      </c>
      <c r="BK103" s="9">
        <f>'02.2024ΕΛ'!BK103</f>
        <v>1</v>
      </c>
      <c r="BL103" s="10">
        <f>'02.2024ΕΛ'!BL103</f>
        <v>0</v>
      </c>
      <c r="BM103" s="232">
        <f>'02.2024ΕΛ'!BM103</f>
        <v>431165</v>
      </c>
      <c r="BN103" s="10">
        <f>'02.2024ΕΛ'!BN103</f>
        <v>431165</v>
      </c>
      <c r="BO103" s="225">
        <f>'02.2024ΕΛ'!BO103</f>
        <v>751.37</v>
      </c>
      <c r="BP103" s="83">
        <f>'02.2024ΕΛ'!BP103</f>
        <v>751.37</v>
      </c>
    </row>
    <row r="104" spans="1:68" ht="19.5" customHeight="1" outlineLevel="1" thickBot="1" x14ac:dyDescent="0.35">
      <c r="A104" s="155"/>
      <c r="B104" s="139" t="str">
        <v>AIRCONDITIONING/COGENERATION</v>
      </c>
      <c r="C104" s="160">
        <f>'02.2024ΕΛ'!C104</f>
        <v>0</v>
      </c>
      <c r="D104" s="148">
        <f>'02.2024ΕΛ'!D104</f>
        <v>0</v>
      </c>
      <c r="E104" s="233">
        <f>'02.2024ΕΛ'!E104</f>
        <v>0</v>
      </c>
      <c r="F104" s="39">
        <f>'02.2024ΕΛ'!F104</f>
        <v>0</v>
      </c>
      <c r="G104" s="140">
        <f>'02.2024ΕΛ'!G104</f>
        <v>0</v>
      </c>
      <c r="H104" s="83">
        <f>'02.2024ΕΛ'!H104</f>
        <v>0</v>
      </c>
      <c r="I104" s="160">
        <f>'02.2024ΕΛ'!I104</f>
        <v>0</v>
      </c>
      <c r="J104" s="148">
        <f>'02.2024ΕΛ'!J104</f>
        <v>0</v>
      </c>
      <c r="K104" s="233">
        <f>'02.2024ΕΛ'!K104</f>
        <v>0</v>
      </c>
      <c r="L104" s="10">
        <f>'02.2024ΕΛ'!L104</f>
        <v>0</v>
      </c>
      <c r="M104" s="30">
        <f>'02.2024ΕΛ'!M104</f>
        <v>0</v>
      </c>
      <c r="N104" s="83">
        <f>'02.2024ΕΛ'!N104</f>
        <v>0</v>
      </c>
      <c r="O104" s="160">
        <f>'02.2024ΕΛ'!O104</f>
        <v>3</v>
      </c>
      <c r="P104" s="148" t="str">
        <f>'02.2024ΕΛ'!P104</f>
        <v> </v>
      </c>
      <c r="Q104" s="233" t="str">
        <f>'02.2024ΕΛ'!Q104</f>
        <v> </v>
      </c>
      <c r="R104" s="221" t="str">
        <f>'02.2024ΕΛ'!R104</f>
        <v> </v>
      </c>
      <c r="S104" s="221">
        <f>'02.2024ΕΛ'!S104</f>
        <v>115.03</v>
      </c>
      <c r="T104" s="221">
        <f>'02.2024ΕΛ'!T104</f>
        <v>38.340000000000003</v>
      </c>
      <c r="U104" s="160">
        <f>'02.2024ΕΛ'!U104</f>
        <v>0</v>
      </c>
      <c r="V104" s="148">
        <f>'02.2024ΕΛ'!V104</f>
        <v>0</v>
      </c>
      <c r="W104" s="233">
        <f>'02.2024ΕΛ'!W104</f>
        <v>0</v>
      </c>
      <c r="X104" s="10">
        <f>'02.2024ΕΛ'!X104</f>
        <v>0</v>
      </c>
      <c r="Y104" s="30">
        <f>'02.2024ΕΛ'!Y104</f>
        <v>0</v>
      </c>
      <c r="Z104" s="83">
        <f>'02.2024ΕΛ'!Z104</f>
        <v>0</v>
      </c>
      <c r="AA104" s="160">
        <f>'02.2024ΕΛ'!AA104</f>
        <v>0</v>
      </c>
      <c r="AB104" s="148">
        <f>'02.2024ΕΛ'!AB104</f>
        <v>0</v>
      </c>
      <c r="AC104" s="233">
        <f>'02.2024ΕΛ'!AC104</f>
        <v>0</v>
      </c>
      <c r="AD104" s="10">
        <f>'02.2024ΕΛ'!AD104</f>
        <v>0</v>
      </c>
      <c r="AE104" s="30">
        <f>'02.2024ΕΛ'!AE104</f>
        <v>0</v>
      </c>
      <c r="AF104" s="83">
        <f>'02.2024ΕΛ'!AF104</f>
        <v>0</v>
      </c>
      <c r="AG104" s="160">
        <f>'02.2024ΕΛ'!AG104</f>
        <v>0</v>
      </c>
      <c r="AH104" s="148">
        <f>'02.2024ΕΛ'!AH104</f>
        <v>0</v>
      </c>
      <c r="AI104" s="233">
        <f>'02.2024ΕΛ'!AI104</f>
        <v>0</v>
      </c>
      <c r="AJ104" s="10">
        <f>'02.2024ΕΛ'!AJ104</f>
        <v>0</v>
      </c>
      <c r="AK104" s="30">
        <f>'02.2024ΕΛ'!AK104</f>
        <v>0</v>
      </c>
      <c r="AL104" s="83">
        <f>'02.2024ΕΛ'!AL104</f>
        <v>0</v>
      </c>
      <c r="AM104" s="160">
        <f>'02.2024ΕΛ'!AM104</f>
        <v>0</v>
      </c>
      <c r="AN104" s="148">
        <f>'02.2024ΕΛ'!AN104</f>
        <v>0</v>
      </c>
      <c r="AO104" s="233">
        <f>'02.2024ΕΛ'!AO104</f>
        <v>0</v>
      </c>
      <c r="AP104" s="10">
        <f>'02.2024ΕΛ'!AP104</f>
        <v>0</v>
      </c>
      <c r="AQ104" s="30">
        <f>'02.2024ΕΛ'!AQ104</f>
        <v>0</v>
      </c>
      <c r="AR104" s="83">
        <f>'02.2024ΕΛ'!AR104</f>
        <v>0</v>
      </c>
      <c r="AS104" s="160">
        <f>'02.2024ΕΛ'!AS104</f>
        <v>0</v>
      </c>
      <c r="AT104" s="148">
        <f>'02.2024ΕΛ'!AT104</f>
        <v>0</v>
      </c>
      <c r="AU104" s="233">
        <f>'02.2024ΕΛ'!AU104</f>
        <v>0</v>
      </c>
      <c r="AV104" s="10">
        <f>'02.2024ΕΛ'!AV104</f>
        <v>0</v>
      </c>
      <c r="AW104" s="30">
        <f>'02.2024ΕΛ'!AW104</f>
        <v>0</v>
      </c>
      <c r="AX104" s="83">
        <f>'02.2024ΕΛ'!AX104</f>
        <v>0</v>
      </c>
      <c r="AY104" s="160">
        <f>'02.2024ΕΛ'!AY104</f>
        <v>0</v>
      </c>
      <c r="AZ104" s="148">
        <f>'02.2024ΕΛ'!AZ104</f>
        <v>0</v>
      </c>
      <c r="BA104" s="233">
        <f>'02.2024ΕΛ'!BA104</f>
        <v>0</v>
      </c>
      <c r="BB104" s="10">
        <f>'02.2024ΕΛ'!BB104</f>
        <v>0</v>
      </c>
      <c r="BC104" s="30">
        <f>'02.2024ΕΛ'!BC104</f>
        <v>0</v>
      </c>
      <c r="BD104" s="83">
        <f>'02.2024ΕΛ'!BD104</f>
        <v>0</v>
      </c>
      <c r="BE104" s="160">
        <f>'02.2024ΕΛ'!BE104</f>
        <v>0</v>
      </c>
      <c r="BF104" s="148">
        <f>'02.2024ΕΛ'!BF104</f>
        <v>0</v>
      </c>
      <c r="BG104" s="233">
        <f>'02.2024ΕΛ'!BG104</f>
        <v>0</v>
      </c>
      <c r="BH104" s="10">
        <f>'02.2024ΕΛ'!BH104</f>
        <v>0</v>
      </c>
      <c r="BI104" s="30">
        <f>'02.2024ΕΛ'!BI104</f>
        <v>0</v>
      </c>
      <c r="BJ104" s="83">
        <f>'02.2024ΕΛ'!BJ104</f>
        <v>0</v>
      </c>
      <c r="BK104" s="160">
        <f>'02.2024ΕΛ'!BK104</f>
        <v>3</v>
      </c>
      <c r="BL104" s="148">
        <f>'02.2024ΕΛ'!BL104</f>
        <v>0</v>
      </c>
      <c r="BM104" s="233">
        <f>'02.2024ΕΛ'!BM104</f>
        <v>0</v>
      </c>
      <c r="BN104" s="10">
        <f>'02.2024ΕΛ'!BN104</f>
        <v>0</v>
      </c>
      <c r="BO104" s="225">
        <f>'02.2024ΕΛ'!BO104</f>
        <v>115.03</v>
      </c>
      <c r="BP104" s="83">
        <f>'02.2024ΕΛ'!BP104</f>
        <v>38.343333333333334</v>
      </c>
    </row>
    <row r="105" spans="1:68" ht="36" customHeight="1" outlineLevel="1" x14ac:dyDescent="0.3">
      <c r="A105" s="153">
        <v>17</v>
      </c>
      <c r="B105" s="141" t="s">
        <v>100</v>
      </c>
      <c r="C105" s="73">
        <f>'02.2024ΕΛ'!C105</f>
        <v>0</v>
      </c>
      <c r="D105" s="74">
        <f>'02.2024ΕΛ'!D105</f>
        <v>0</v>
      </c>
      <c r="E105" s="231">
        <f>'02.2024ΕΛ'!E105</f>
        <v>0</v>
      </c>
      <c r="F105" s="121">
        <f>'02.2024ΕΛ'!F105</f>
        <v>0</v>
      </c>
      <c r="G105" s="82">
        <f>'02.2024ΕΛ'!G105</f>
        <v>0</v>
      </c>
      <c r="H105" s="37">
        <f>'02.2024ΕΛ'!H105</f>
        <v>0</v>
      </c>
      <c r="I105" s="73">
        <f>'02.2024ΕΛ'!I105</f>
        <v>1</v>
      </c>
      <c r="J105" s="74">
        <f>'02.2024ΕΛ'!J105</f>
        <v>0</v>
      </c>
      <c r="K105" s="231">
        <f>'02.2024ΕΛ'!K105</f>
        <v>5555212</v>
      </c>
      <c r="L105" s="74">
        <f>'02.2024ΕΛ'!L105</f>
        <v>5555212</v>
      </c>
      <c r="M105" s="82">
        <f>'02.2024ΕΛ'!M105</f>
        <v>6325.6500000000005</v>
      </c>
      <c r="N105" s="37">
        <f>'02.2024ΕΛ'!N105</f>
        <v>6325.6500000000005</v>
      </c>
      <c r="O105" s="73">
        <f>'02.2024ΕΛ'!O105</f>
        <v>0</v>
      </c>
      <c r="P105" s="74">
        <f>'02.2024ΕΛ'!P105</f>
        <v>0</v>
      </c>
      <c r="Q105" s="231">
        <f>'02.2024ΕΛ'!Q105</f>
        <v>0</v>
      </c>
      <c r="R105" s="74">
        <f>'02.2024ΕΛ'!R105</f>
        <v>0</v>
      </c>
      <c r="S105" s="82">
        <f>'02.2024ΕΛ'!S105</f>
        <v>0</v>
      </c>
      <c r="T105" s="37">
        <f>'02.2024ΕΛ'!T105</f>
        <v>0</v>
      </c>
      <c r="U105" s="73">
        <f>'02.2024ΕΛ'!U105</f>
        <v>0</v>
      </c>
      <c r="V105" s="74">
        <f>'02.2024ΕΛ'!V105</f>
        <v>0</v>
      </c>
      <c r="W105" s="231">
        <f>'02.2024ΕΛ'!W105</f>
        <v>0</v>
      </c>
      <c r="X105" s="74">
        <f>'02.2024ΕΛ'!X105</f>
        <v>0</v>
      </c>
      <c r="Y105" s="81">
        <f>'02.2024ΕΛ'!Y105</f>
        <v>0</v>
      </c>
      <c r="Z105" s="37">
        <f>'02.2024ΕΛ'!Z105</f>
        <v>0</v>
      </c>
      <c r="AA105" s="73">
        <f>'02.2024ΕΛ'!AA105</f>
        <v>0</v>
      </c>
      <c r="AB105" s="74">
        <f>'02.2024ΕΛ'!AB105</f>
        <v>0</v>
      </c>
      <c r="AC105" s="231">
        <f>'02.2024ΕΛ'!AC105</f>
        <v>0</v>
      </c>
      <c r="AD105" s="74">
        <f>'02.2024ΕΛ'!AD105</f>
        <v>0</v>
      </c>
      <c r="AE105" s="81">
        <f>'02.2024ΕΛ'!AE105</f>
        <v>0</v>
      </c>
      <c r="AF105" s="37">
        <f>'02.2024ΕΛ'!AF105</f>
        <v>0</v>
      </c>
      <c r="AG105" s="73">
        <f>'02.2024ΕΛ'!AG105</f>
        <v>0</v>
      </c>
      <c r="AH105" s="74">
        <f>'02.2024ΕΛ'!AH105</f>
        <v>0</v>
      </c>
      <c r="AI105" s="231">
        <f>'02.2024ΕΛ'!AI105</f>
        <v>0</v>
      </c>
      <c r="AJ105" s="74">
        <f>'02.2024ΕΛ'!AJ105</f>
        <v>0</v>
      </c>
      <c r="AK105" s="82">
        <f>'02.2024ΕΛ'!AK105</f>
        <v>0</v>
      </c>
      <c r="AL105" s="37">
        <f>'02.2024ΕΛ'!AL105</f>
        <v>0</v>
      </c>
      <c r="AM105" s="73">
        <f>'02.2024ΕΛ'!AM105</f>
        <v>0</v>
      </c>
      <c r="AN105" s="74">
        <f>'02.2024ΕΛ'!AN105</f>
        <v>0</v>
      </c>
      <c r="AO105" s="231">
        <f>'02.2024ΕΛ'!AO105</f>
        <v>0</v>
      </c>
      <c r="AP105" s="74">
        <f>'02.2024ΕΛ'!AP105</f>
        <v>0</v>
      </c>
      <c r="AQ105" s="82">
        <f>'02.2024ΕΛ'!AQ105</f>
        <v>0</v>
      </c>
      <c r="AR105" s="37">
        <f>'02.2024ΕΛ'!AR105</f>
        <v>0</v>
      </c>
      <c r="AS105" s="73">
        <f>'02.2024ΕΛ'!AS105</f>
        <v>0</v>
      </c>
      <c r="AT105" s="74">
        <f>'02.2024ΕΛ'!AT105</f>
        <v>0</v>
      </c>
      <c r="AU105" s="231">
        <f>'02.2024ΕΛ'!AU105</f>
        <v>0</v>
      </c>
      <c r="AV105" s="74">
        <f>'02.2024ΕΛ'!AV105</f>
        <v>0</v>
      </c>
      <c r="AW105" s="82">
        <f>'02.2024ΕΛ'!AW105</f>
        <v>0</v>
      </c>
      <c r="AX105" s="37">
        <f>'02.2024ΕΛ'!AX105</f>
        <v>0</v>
      </c>
      <c r="AY105" s="73">
        <f>'02.2024ΕΛ'!AY105</f>
        <v>0</v>
      </c>
      <c r="AZ105" s="74">
        <f>'02.2024ΕΛ'!AZ105</f>
        <v>0</v>
      </c>
      <c r="BA105" s="231">
        <f>'02.2024ΕΛ'!BA105</f>
        <v>0</v>
      </c>
      <c r="BB105" s="74">
        <f>'02.2024ΕΛ'!BB105</f>
        <v>0</v>
      </c>
      <c r="BC105" s="82">
        <f>'02.2024ΕΛ'!BC105</f>
        <v>0</v>
      </c>
      <c r="BD105" s="37">
        <f>'02.2024ΕΛ'!BD105</f>
        <v>0</v>
      </c>
      <c r="BE105" s="73">
        <f>'02.2024ΕΛ'!BE105</f>
        <v>0</v>
      </c>
      <c r="BF105" s="74">
        <f>'02.2024ΕΛ'!BF105</f>
        <v>0</v>
      </c>
      <c r="BG105" s="231">
        <f>'02.2024ΕΛ'!BG105</f>
        <v>0</v>
      </c>
      <c r="BH105" s="74">
        <f>'02.2024ΕΛ'!BH105</f>
        <v>0</v>
      </c>
      <c r="BI105" s="82">
        <f>'02.2024ΕΛ'!BI105</f>
        <v>0</v>
      </c>
      <c r="BJ105" s="37">
        <f>'02.2024ΕΛ'!BJ105</f>
        <v>0</v>
      </c>
      <c r="BK105" s="73">
        <f>'02.2024ΕΛ'!BK105</f>
        <v>1</v>
      </c>
      <c r="BL105" s="74">
        <f>'02.2024ΕΛ'!BL105</f>
        <v>0</v>
      </c>
      <c r="BM105" s="231">
        <f>'02.2024ΕΛ'!BM105</f>
        <v>5555212</v>
      </c>
      <c r="BN105" s="74">
        <f>'02.2024ΕΛ'!BN105</f>
        <v>5555212</v>
      </c>
      <c r="BO105" s="82">
        <f>'02.2024ΕΛ'!BO105</f>
        <v>6325.6500000000005</v>
      </c>
      <c r="BP105" s="37">
        <f>'02.2024ΕΛ'!BP105</f>
        <v>6325.6500000000005</v>
      </c>
    </row>
    <row r="106" spans="1:68" ht="19.5" customHeight="1" outlineLevel="1" x14ac:dyDescent="0.3">
      <c r="A106" s="154"/>
      <c r="B106" s="139" t="str" cm="1">
        <f t="array" ref="B106:B110">$B$10:$B$14</f>
        <v>RESIDENTIAL</v>
      </c>
      <c r="C106" s="9">
        <f>'02.2024ΕΛ'!C106</f>
        <v>0</v>
      </c>
      <c r="D106" s="10">
        <f>'02.2024ΕΛ'!D106</f>
        <v>0</v>
      </c>
      <c r="E106" s="232">
        <f>'02.2024ΕΛ'!E106</f>
        <v>0</v>
      </c>
      <c r="F106" s="39">
        <f>'02.2024ΕΛ'!F106</f>
        <v>0</v>
      </c>
      <c r="G106" s="30">
        <f>'02.2024ΕΛ'!G106</f>
        <v>0</v>
      </c>
      <c r="H106" s="83">
        <f>'02.2024ΕΛ'!H106</f>
        <v>0</v>
      </c>
      <c r="I106" s="9">
        <f>'02.2024ΕΛ'!I106</f>
        <v>0</v>
      </c>
      <c r="J106" s="10">
        <f>'02.2024ΕΛ'!J106</f>
        <v>0</v>
      </c>
      <c r="K106" s="232">
        <f>'02.2024ΕΛ'!K106</f>
        <v>0</v>
      </c>
      <c r="L106" s="10">
        <f>'02.2024ΕΛ'!L106</f>
        <v>0</v>
      </c>
      <c r="M106" s="30">
        <f>'02.2024ΕΛ'!M106</f>
        <v>0</v>
      </c>
      <c r="N106" s="83">
        <f>'02.2024ΕΛ'!N106</f>
        <v>0</v>
      </c>
      <c r="O106" s="9">
        <f>'02.2024ΕΛ'!O106</f>
        <v>0</v>
      </c>
      <c r="P106" s="10">
        <f>'02.2024ΕΛ'!P106</f>
        <v>0</v>
      </c>
      <c r="Q106" s="232">
        <f>'02.2024ΕΛ'!Q106</f>
        <v>0</v>
      </c>
      <c r="R106" s="10">
        <f>'02.2024ΕΛ'!R106</f>
        <v>0</v>
      </c>
      <c r="S106" s="30">
        <f>'02.2024ΕΛ'!S106</f>
        <v>0</v>
      </c>
      <c r="T106" s="83">
        <f>'02.2024ΕΛ'!T106</f>
        <v>0</v>
      </c>
      <c r="U106" s="9">
        <f>'02.2024ΕΛ'!U106</f>
        <v>0</v>
      </c>
      <c r="V106" s="10">
        <f>'02.2024ΕΛ'!V106</f>
        <v>0</v>
      </c>
      <c r="W106" s="232">
        <f>'02.2024ΕΛ'!W106</f>
        <v>0</v>
      </c>
      <c r="X106" s="10">
        <f>'02.2024ΕΛ'!X106</f>
        <v>0</v>
      </c>
      <c r="Y106" s="30">
        <f>'02.2024ΕΛ'!Y106</f>
        <v>0</v>
      </c>
      <c r="Z106" s="83">
        <f>'02.2024ΕΛ'!Z106</f>
        <v>0</v>
      </c>
      <c r="AA106" s="9">
        <f>'02.2024ΕΛ'!AA106</f>
        <v>0</v>
      </c>
      <c r="AB106" s="10">
        <f>'02.2024ΕΛ'!AB106</f>
        <v>0</v>
      </c>
      <c r="AC106" s="232">
        <f>'02.2024ΕΛ'!AC106</f>
        <v>0</v>
      </c>
      <c r="AD106" s="10">
        <f>'02.2024ΕΛ'!AD106</f>
        <v>0</v>
      </c>
      <c r="AE106" s="30">
        <f>'02.2024ΕΛ'!AE106</f>
        <v>0</v>
      </c>
      <c r="AF106" s="83">
        <f>'02.2024ΕΛ'!AF106</f>
        <v>0</v>
      </c>
      <c r="AG106" s="9">
        <f>'02.2024ΕΛ'!AG106</f>
        <v>0</v>
      </c>
      <c r="AH106" s="10">
        <f>'02.2024ΕΛ'!AH106</f>
        <v>0</v>
      </c>
      <c r="AI106" s="232">
        <f>'02.2024ΕΛ'!AI106</f>
        <v>0</v>
      </c>
      <c r="AJ106" s="10">
        <f>'02.2024ΕΛ'!AJ106</f>
        <v>0</v>
      </c>
      <c r="AK106" s="30">
        <f>'02.2024ΕΛ'!AK106</f>
        <v>0</v>
      </c>
      <c r="AL106" s="83">
        <f>'02.2024ΕΛ'!AL106</f>
        <v>0</v>
      </c>
      <c r="AM106" s="9">
        <f>'02.2024ΕΛ'!AM106</f>
        <v>0</v>
      </c>
      <c r="AN106" s="10">
        <f>'02.2024ΕΛ'!AN106</f>
        <v>0</v>
      </c>
      <c r="AO106" s="232">
        <f>'02.2024ΕΛ'!AO106</f>
        <v>0</v>
      </c>
      <c r="AP106" s="10">
        <f>'02.2024ΕΛ'!AP106</f>
        <v>0</v>
      </c>
      <c r="AQ106" s="30">
        <f>'02.2024ΕΛ'!AQ106</f>
        <v>0</v>
      </c>
      <c r="AR106" s="83">
        <f>'02.2024ΕΛ'!AR106</f>
        <v>0</v>
      </c>
      <c r="AS106" s="9">
        <f>'02.2024ΕΛ'!AS106</f>
        <v>0</v>
      </c>
      <c r="AT106" s="10">
        <f>'02.2024ΕΛ'!AT106</f>
        <v>0</v>
      </c>
      <c r="AU106" s="232">
        <f>'02.2024ΕΛ'!AU106</f>
        <v>0</v>
      </c>
      <c r="AV106" s="10">
        <f>'02.2024ΕΛ'!AV106</f>
        <v>0</v>
      </c>
      <c r="AW106" s="30">
        <f>'02.2024ΕΛ'!AW106</f>
        <v>0</v>
      </c>
      <c r="AX106" s="83">
        <f>'02.2024ΕΛ'!AX106</f>
        <v>0</v>
      </c>
      <c r="AY106" s="9">
        <f>'02.2024ΕΛ'!AY106</f>
        <v>0</v>
      </c>
      <c r="AZ106" s="10">
        <f>'02.2024ΕΛ'!AZ106</f>
        <v>0</v>
      </c>
      <c r="BA106" s="232">
        <f>'02.2024ΕΛ'!BA106</f>
        <v>0</v>
      </c>
      <c r="BB106" s="10">
        <f>'02.2024ΕΛ'!BB106</f>
        <v>0</v>
      </c>
      <c r="BC106" s="30">
        <f>'02.2024ΕΛ'!BC106</f>
        <v>0</v>
      </c>
      <c r="BD106" s="83">
        <f>'02.2024ΕΛ'!BD106</f>
        <v>0</v>
      </c>
      <c r="BE106" s="9">
        <f>'02.2024ΕΛ'!BE106</f>
        <v>0</v>
      </c>
      <c r="BF106" s="10">
        <f>'02.2024ΕΛ'!BF106</f>
        <v>0</v>
      </c>
      <c r="BG106" s="232">
        <f>'02.2024ΕΛ'!BG106</f>
        <v>0</v>
      </c>
      <c r="BH106" s="10">
        <f>'02.2024ΕΛ'!BH106</f>
        <v>0</v>
      </c>
      <c r="BI106" s="30">
        <f>'02.2024ΕΛ'!BI106</f>
        <v>0</v>
      </c>
      <c r="BJ106" s="83">
        <f>'02.2024ΕΛ'!BJ106</f>
        <v>0</v>
      </c>
      <c r="BK106" s="9">
        <f>'02.2024ΕΛ'!BK106</f>
        <v>0</v>
      </c>
      <c r="BL106" s="10">
        <f>'02.2024ΕΛ'!BL106</f>
        <v>0</v>
      </c>
      <c r="BM106" s="232">
        <f>'02.2024ΕΛ'!BM106</f>
        <v>0</v>
      </c>
      <c r="BN106" s="10">
        <f>'02.2024ΕΛ'!BN106</f>
        <v>0</v>
      </c>
      <c r="BO106" s="225">
        <f>'02.2024ΕΛ'!BO106</f>
        <v>0</v>
      </c>
      <c r="BP106" s="83">
        <f>'02.2024ΕΛ'!BP106</f>
        <v>0</v>
      </c>
    </row>
    <row r="107" spans="1:68" ht="19.5" customHeight="1" outlineLevel="1" x14ac:dyDescent="0.3">
      <c r="A107" s="154"/>
      <c r="B107" s="139" t="str">
        <v>COMMERCIAL</v>
      </c>
      <c r="C107" s="9">
        <f>'02.2024ΕΛ'!C107</f>
        <v>0</v>
      </c>
      <c r="D107" s="10">
        <f>'02.2024ΕΛ'!D107</f>
        <v>0</v>
      </c>
      <c r="E107" s="232">
        <f>'02.2024ΕΛ'!E107</f>
        <v>0</v>
      </c>
      <c r="F107" s="39">
        <f>'02.2024ΕΛ'!F107</f>
        <v>0</v>
      </c>
      <c r="G107" s="30">
        <f>'02.2024ΕΛ'!G107</f>
        <v>0</v>
      </c>
      <c r="H107" s="83">
        <f>'02.2024ΕΛ'!H107</f>
        <v>0</v>
      </c>
      <c r="I107" s="9">
        <f>'02.2024ΕΛ'!I107</f>
        <v>0</v>
      </c>
      <c r="J107" s="10">
        <f>'02.2024ΕΛ'!J107</f>
        <v>0</v>
      </c>
      <c r="K107" s="232">
        <f>'02.2024ΕΛ'!K107</f>
        <v>0</v>
      </c>
      <c r="L107" s="10">
        <f>'02.2024ΕΛ'!L107</f>
        <v>0</v>
      </c>
      <c r="M107" s="30">
        <f>'02.2024ΕΛ'!M107</f>
        <v>0</v>
      </c>
      <c r="N107" s="83">
        <f>'02.2024ΕΛ'!N107</f>
        <v>0</v>
      </c>
      <c r="O107" s="9">
        <f>'02.2024ΕΛ'!O107</f>
        <v>0</v>
      </c>
      <c r="P107" s="10">
        <f>'02.2024ΕΛ'!P107</f>
        <v>0</v>
      </c>
      <c r="Q107" s="232">
        <f>'02.2024ΕΛ'!Q107</f>
        <v>0</v>
      </c>
      <c r="R107" s="10">
        <f>'02.2024ΕΛ'!R107</f>
        <v>0</v>
      </c>
      <c r="S107" s="30">
        <f>'02.2024ΕΛ'!S107</f>
        <v>0</v>
      </c>
      <c r="T107" s="83">
        <f>'02.2024ΕΛ'!T107</f>
        <v>0</v>
      </c>
      <c r="U107" s="9">
        <f>'02.2024ΕΛ'!U107</f>
        <v>0</v>
      </c>
      <c r="V107" s="10">
        <f>'02.2024ΕΛ'!V107</f>
        <v>0</v>
      </c>
      <c r="W107" s="232">
        <f>'02.2024ΕΛ'!W107</f>
        <v>0</v>
      </c>
      <c r="X107" s="10">
        <f>'02.2024ΕΛ'!X107</f>
        <v>0</v>
      </c>
      <c r="Y107" s="30">
        <f>'02.2024ΕΛ'!Y107</f>
        <v>0</v>
      </c>
      <c r="Z107" s="83">
        <f>'02.2024ΕΛ'!Z107</f>
        <v>0</v>
      </c>
      <c r="AA107" s="9">
        <f>'02.2024ΕΛ'!AA107</f>
        <v>0</v>
      </c>
      <c r="AB107" s="10">
        <f>'02.2024ΕΛ'!AB107</f>
        <v>0</v>
      </c>
      <c r="AC107" s="232">
        <f>'02.2024ΕΛ'!AC107</f>
        <v>0</v>
      </c>
      <c r="AD107" s="10">
        <f>'02.2024ΕΛ'!AD107</f>
        <v>0</v>
      </c>
      <c r="AE107" s="30">
        <f>'02.2024ΕΛ'!AE107</f>
        <v>0</v>
      </c>
      <c r="AF107" s="83">
        <f>'02.2024ΕΛ'!AF107</f>
        <v>0</v>
      </c>
      <c r="AG107" s="9">
        <f>'02.2024ΕΛ'!AG107</f>
        <v>0</v>
      </c>
      <c r="AH107" s="10">
        <f>'02.2024ΕΛ'!AH107</f>
        <v>0</v>
      </c>
      <c r="AI107" s="232">
        <f>'02.2024ΕΛ'!AI107</f>
        <v>0</v>
      </c>
      <c r="AJ107" s="10">
        <f>'02.2024ΕΛ'!AJ107</f>
        <v>0</v>
      </c>
      <c r="AK107" s="30">
        <f>'02.2024ΕΛ'!AK107</f>
        <v>0</v>
      </c>
      <c r="AL107" s="83">
        <f>'02.2024ΕΛ'!AL107</f>
        <v>0</v>
      </c>
      <c r="AM107" s="9">
        <f>'02.2024ΕΛ'!AM107</f>
        <v>0</v>
      </c>
      <c r="AN107" s="10">
        <f>'02.2024ΕΛ'!AN107</f>
        <v>0</v>
      </c>
      <c r="AO107" s="232">
        <f>'02.2024ΕΛ'!AO107</f>
        <v>0</v>
      </c>
      <c r="AP107" s="10">
        <f>'02.2024ΕΛ'!AP107</f>
        <v>0</v>
      </c>
      <c r="AQ107" s="30">
        <f>'02.2024ΕΛ'!AQ107</f>
        <v>0</v>
      </c>
      <c r="AR107" s="83">
        <f>'02.2024ΕΛ'!AR107</f>
        <v>0</v>
      </c>
      <c r="AS107" s="9">
        <f>'02.2024ΕΛ'!AS107</f>
        <v>0</v>
      </c>
      <c r="AT107" s="10">
        <f>'02.2024ΕΛ'!AT107</f>
        <v>0</v>
      </c>
      <c r="AU107" s="232">
        <f>'02.2024ΕΛ'!AU107</f>
        <v>0</v>
      </c>
      <c r="AV107" s="10">
        <f>'02.2024ΕΛ'!AV107</f>
        <v>0</v>
      </c>
      <c r="AW107" s="30">
        <f>'02.2024ΕΛ'!AW107</f>
        <v>0</v>
      </c>
      <c r="AX107" s="83">
        <f>'02.2024ΕΛ'!AX107</f>
        <v>0</v>
      </c>
      <c r="AY107" s="9">
        <f>'02.2024ΕΛ'!AY107</f>
        <v>0</v>
      </c>
      <c r="AZ107" s="10">
        <f>'02.2024ΕΛ'!AZ107</f>
        <v>0</v>
      </c>
      <c r="BA107" s="232">
        <f>'02.2024ΕΛ'!BA107</f>
        <v>0</v>
      </c>
      <c r="BB107" s="10">
        <f>'02.2024ΕΛ'!BB107</f>
        <v>0</v>
      </c>
      <c r="BC107" s="30">
        <f>'02.2024ΕΛ'!BC107</f>
        <v>0</v>
      </c>
      <c r="BD107" s="83">
        <f>'02.2024ΕΛ'!BD107</f>
        <v>0</v>
      </c>
      <c r="BE107" s="9">
        <f>'02.2024ΕΛ'!BE107</f>
        <v>0</v>
      </c>
      <c r="BF107" s="10">
        <f>'02.2024ΕΛ'!BF107</f>
        <v>0</v>
      </c>
      <c r="BG107" s="232">
        <f>'02.2024ΕΛ'!BG107</f>
        <v>0</v>
      </c>
      <c r="BH107" s="10">
        <f>'02.2024ΕΛ'!BH107</f>
        <v>0</v>
      </c>
      <c r="BI107" s="30">
        <f>'02.2024ΕΛ'!BI107</f>
        <v>0</v>
      </c>
      <c r="BJ107" s="83">
        <f>'02.2024ΕΛ'!BJ107</f>
        <v>0</v>
      </c>
      <c r="BK107" s="9">
        <f>'02.2024ΕΛ'!BK107</f>
        <v>0</v>
      </c>
      <c r="BL107" s="10">
        <f>'02.2024ΕΛ'!BL107</f>
        <v>0</v>
      </c>
      <c r="BM107" s="232">
        <f>'02.2024ΕΛ'!BM107</f>
        <v>0</v>
      </c>
      <c r="BN107" s="10">
        <f>'02.2024ΕΛ'!BN107</f>
        <v>0</v>
      </c>
      <c r="BO107" s="225">
        <f>'02.2024ΕΛ'!BO107</f>
        <v>0</v>
      </c>
      <c r="BP107" s="83">
        <f>'02.2024ΕΛ'!BP107</f>
        <v>0</v>
      </c>
    </row>
    <row r="108" spans="1:68" ht="19.5" customHeight="1" outlineLevel="1" x14ac:dyDescent="0.3">
      <c r="A108" s="154"/>
      <c r="B108" s="139" t="str">
        <v>CNG</v>
      </c>
      <c r="C108" s="9">
        <f>'02.2024ΕΛ'!C108</f>
        <v>0</v>
      </c>
      <c r="D108" s="10">
        <f>'02.2024ΕΛ'!D108</f>
        <v>0</v>
      </c>
      <c r="E108" s="232">
        <f>'02.2024ΕΛ'!E108</f>
        <v>0</v>
      </c>
      <c r="F108" s="39">
        <f>'02.2024ΕΛ'!F108</f>
        <v>0</v>
      </c>
      <c r="G108" s="30">
        <f>'02.2024ΕΛ'!G108</f>
        <v>0</v>
      </c>
      <c r="H108" s="83">
        <f>'02.2024ΕΛ'!H108</f>
        <v>0</v>
      </c>
      <c r="I108" s="9">
        <f>'02.2024ΕΛ'!I108</f>
        <v>0</v>
      </c>
      <c r="J108" s="10">
        <f>'02.2024ΕΛ'!J108</f>
        <v>0</v>
      </c>
      <c r="K108" s="232">
        <f>'02.2024ΕΛ'!K108</f>
        <v>0</v>
      </c>
      <c r="L108" s="10">
        <f>'02.2024ΕΛ'!L108</f>
        <v>0</v>
      </c>
      <c r="M108" s="30">
        <f>'02.2024ΕΛ'!M108</f>
        <v>0</v>
      </c>
      <c r="N108" s="83">
        <f>'02.2024ΕΛ'!N108</f>
        <v>0</v>
      </c>
      <c r="O108" s="9">
        <f>'02.2024ΕΛ'!O108</f>
        <v>0</v>
      </c>
      <c r="P108" s="10">
        <f>'02.2024ΕΛ'!P108</f>
        <v>0</v>
      </c>
      <c r="Q108" s="232">
        <f>'02.2024ΕΛ'!Q108</f>
        <v>0</v>
      </c>
      <c r="R108" s="10">
        <f>'02.2024ΕΛ'!R108</f>
        <v>0</v>
      </c>
      <c r="S108" s="30">
        <f>'02.2024ΕΛ'!S108</f>
        <v>0</v>
      </c>
      <c r="T108" s="83">
        <f>'02.2024ΕΛ'!T108</f>
        <v>0</v>
      </c>
      <c r="U108" s="9">
        <f>'02.2024ΕΛ'!U108</f>
        <v>0</v>
      </c>
      <c r="V108" s="10">
        <f>'02.2024ΕΛ'!V108</f>
        <v>0</v>
      </c>
      <c r="W108" s="232">
        <f>'02.2024ΕΛ'!W108</f>
        <v>0</v>
      </c>
      <c r="X108" s="10">
        <f>'02.2024ΕΛ'!X108</f>
        <v>0</v>
      </c>
      <c r="Y108" s="30">
        <f>'02.2024ΕΛ'!Y108</f>
        <v>0</v>
      </c>
      <c r="Z108" s="83">
        <f>'02.2024ΕΛ'!Z108</f>
        <v>0</v>
      </c>
      <c r="AA108" s="9">
        <f>'02.2024ΕΛ'!AA108</f>
        <v>0</v>
      </c>
      <c r="AB108" s="10">
        <f>'02.2024ΕΛ'!AB108</f>
        <v>0</v>
      </c>
      <c r="AC108" s="232">
        <f>'02.2024ΕΛ'!AC108</f>
        <v>0</v>
      </c>
      <c r="AD108" s="10">
        <f>'02.2024ΕΛ'!AD108</f>
        <v>0</v>
      </c>
      <c r="AE108" s="30">
        <f>'02.2024ΕΛ'!AE108</f>
        <v>0</v>
      </c>
      <c r="AF108" s="83">
        <f>'02.2024ΕΛ'!AF108</f>
        <v>0</v>
      </c>
      <c r="AG108" s="9">
        <f>'02.2024ΕΛ'!AG108</f>
        <v>0</v>
      </c>
      <c r="AH108" s="10">
        <f>'02.2024ΕΛ'!AH108</f>
        <v>0</v>
      </c>
      <c r="AI108" s="232">
        <f>'02.2024ΕΛ'!AI108</f>
        <v>0</v>
      </c>
      <c r="AJ108" s="10">
        <f>'02.2024ΕΛ'!AJ108</f>
        <v>0</v>
      </c>
      <c r="AK108" s="30">
        <f>'02.2024ΕΛ'!AK108</f>
        <v>0</v>
      </c>
      <c r="AL108" s="83">
        <f>'02.2024ΕΛ'!AL108</f>
        <v>0</v>
      </c>
      <c r="AM108" s="9">
        <f>'02.2024ΕΛ'!AM108</f>
        <v>0</v>
      </c>
      <c r="AN108" s="10">
        <f>'02.2024ΕΛ'!AN108</f>
        <v>0</v>
      </c>
      <c r="AO108" s="232">
        <f>'02.2024ΕΛ'!AO108</f>
        <v>0</v>
      </c>
      <c r="AP108" s="10">
        <f>'02.2024ΕΛ'!AP108</f>
        <v>0</v>
      </c>
      <c r="AQ108" s="30">
        <f>'02.2024ΕΛ'!AQ108</f>
        <v>0</v>
      </c>
      <c r="AR108" s="83">
        <f>'02.2024ΕΛ'!AR108</f>
        <v>0</v>
      </c>
      <c r="AS108" s="9">
        <f>'02.2024ΕΛ'!AS108</f>
        <v>0</v>
      </c>
      <c r="AT108" s="10">
        <f>'02.2024ΕΛ'!AT108</f>
        <v>0</v>
      </c>
      <c r="AU108" s="232">
        <f>'02.2024ΕΛ'!AU108</f>
        <v>0</v>
      </c>
      <c r="AV108" s="10">
        <f>'02.2024ΕΛ'!AV108</f>
        <v>0</v>
      </c>
      <c r="AW108" s="30">
        <f>'02.2024ΕΛ'!AW108</f>
        <v>0</v>
      </c>
      <c r="AX108" s="83">
        <f>'02.2024ΕΛ'!AX108</f>
        <v>0</v>
      </c>
      <c r="AY108" s="9">
        <f>'02.2024ΕΛ'!AY108</f>
        <v>0</v>
      </c>
      <c r="AZ108" s="10">
        <f>'02.2024ΕΛ'!AZ108</f>
        <v>0</v>
      </c>
      <c r="BA108" s="232">
        <f>'02.2024ΕΛ'!BA108</f>
        <v>0</v>
      </c>
      <c r="BB108" s="10">
        <f>'02.2024ΕΛ'!BB108</f>
        <v>0</v>
      </c>
      <c r="BC108" s="30">
        <f>'02.2024ΕΛ'!BC108</f>
        <v>0</v>
      </c>
      <c r="BD108" s="83">
        <f>'02.2024ΕΛ'!BD108</f>
        <v>0</v>
      </c>
      <c r="BE108" s="9">
        <f>'02.2024ΕΛ'!BE108</f>
        <v>0</v>
      </c>
      <c r="BF108" s="10">
        <f>'02.2024ΕΛ'!BF108</f>
        <v>0</v>
      </c>
      <c r="BG108" s="232">
        <f>'02.2024ΕΛ'!BG108</f>
        <v>0</v>
      </c>
      <c r="BH108" s="10">
        <f>'02.2024ΕΛ'!BH108</f>
        <v>0</v>
      </c>
      <c r="BI108" s="30">
        <f>'02.2024ΕΛ'!BI108</f>
        <v>0</v>
      </c>
      <c r="BJ108" s="83">
        <f>'02.2024ΕΛ'!BJ108</f>
        <v>0</v>
      </c>
      <c r="BK108" s="9">
        <f>'02.2024ΕΛ'!BK108</f>
        <v>0</v>
      </c>
      <c r="BL108" s="10">
        <f>'02.2024ΕΛ'!BL108</f>
        <v>0</v>
      </c>
      <c r="BM108" s="232">
        <f>'02.2024ΕΛ'!BM108</f>
        <v>0</v>
      </c>
      <c r="BN108" s="10">
        <f>'02.2024ΕΛ'!BN108</f>
        <v>0</v>
      </c>
      <c r="BO108" s="225">
        <f>'02.2024ΕΛ'!BO108</f>
        <v>0</v>
      </c>
      <c r="BP108" s="83">
        <f>'02.2024ΕΛ'!BP108</f>
        <v>0</v>
      </c>
    </row>
    <row r="109" spans="1:68" ht="19.5" customHeight="1" outlineLevel="1" x14ac:dyDescent="0.3">
      <c r="A109" s="154"/>
      <c r="B109" s="139" t="str">
        <v>INDUSTRIAL</v>
      </c>
      <c r="C109" s="9">
        <f>'02.2024ΕΛ'!C109</f>
        <v>0</v>
      </c>
      <c r="D109" s="10">
        <f>'02.2024ΕΛ'!D109</f>
        <v>0</v>
      </c>
      <c r="E109" s="232">
        <f>'02.2024ΕΛ'!E109</f>
        <v>0</v>
      </c>
      <c r="F109" s="39">
        <f>'02.2024ΕΛ'!F109</f>
        <v>0</v>
      </c>
      <c r="G109" s="30">
        <f>'02.2024ΕΛ'!G109</f>
        <v>0</v>
      </c>
      <c r="H109" s="83">
        <f>'02.2024ΕΛ'!H109</f>
        <v>0</v>
      </c>
      <c r="I109" s="9">
        <f>'02.2024ΕΛ'!I109</f>
        <v>1</v>
      </c>
      <c r="J109" s="10">
        <f>'02.2024ΕΛ'!J109</f>
        <v>0</v>
      </c>
      <c r="K109" s="232">
        <f>'02.2024ΕΛ'!K109</f>
        <v>5555212</v>
      </c>
      <c r="L109" s="10">
        <f>'02.2024ΕΛ'!L109</f>
        <v>5555212</v>
      </c>
      <c r="M109" s="30">
        <f>'02.2024ΕΛ'!M109</f>
        <v>6325.6500000000005</v>
      </c>
      <c r="N109" s="83">
        <f>'02.2024ΕΛ'!N109</f>
        <v>6325.6500000000005</v>
      </c>
      <c r="O109" s="9">
        <f>'02.2024ΕΛ'!O109</f>
        <v>0</v>
      </c>
      <c r="P109" s="10">
        <f>'02.2024ΕΛ'!P109</f>
        <v>0</v>
      </c>
      <c r="Q109" s="232">
        <f>'02.2024ΕΛ'!Q109</f>
        <v>0</v>
      </c>
      <c r="R109" s="10">
        <f>'02.2024ΕΛ'!R109</f>
        <v>0</v>
      </c>
      <c r="S109" s="30">
        <f>'02.2024ΕΛ'!S109</f>
        <v>0</v>
      </c>
      <c r="T109" s="83">
        <f>'02.2024ΕΛ'!T109</f>
        <v>0</v>
      </c>
      <c r="U109" s="9">
        <f>'02.2024ΕΛ'!U109</f>
        <v>0</v>
      </c>
      <c r="V109" s="10">
        <f>'02.2024ΕΛ'!V109</f>
        <v>0</v>
      </c>
      <c r="W109" s="232">
        <f>'02.2024ΕΛ'!W109</f>
        <v>0</v>
      </c>
      <c r="X109" s="10">
        <f>'02.2024ΕΛ'!X109</f>
        <v>0</v>
      </c>
      <c r="Y109" s="30">
        <f>'02.2024ΕΛ'!Y109</f>
        <v>0</v>
      </c>
      <c r="Z109" s="83">
        <f>'02.2024ΕΛ'!Z109</f>
        <v>0</v>
      </c>
      <c r="AA109" s="9">
        <f>'02.2024ΕΛ'!AA109</f>
        <v>0</v>
      </c>
      <c r="AB109" s="10">
        <f>'02.2024ΕΛ'!AB109</f>
        <v>0</v>
      </c>
      <c r="AC109" s="232">
        <f>'02.2024ΕΛ'!AC109</f>
        <v>0</v>
      </c>
      <c r="AD109" s="10">
        <f>'02.2024ΕΛ'!AD109</f>
        <v>0</v>
      </c>
      <c r="AE109" s="30">
        <f>'02.2024ΕΛ'!AE109</f>
        <v>0</v>
      </c>
      <c r="AF109" s="83">
        <f>'02.2024ΕΛ'!AF109</f>
        <v>0</v>
      </c>
      <c r="AG109" s="9">
        <f>'02.2024ΕΛ'!AG109</f>
        <v>0</v>
      </c>
      <c r="AH109" s="10">
        <f>'02.2024ΕΛ'!AH109</f>
        <v>0</v>
      </c>
      <c r="AI109" s="232">
        <f>'02.2024ΕΛ'!AI109</f>
        <v>0</v>
      </c>
      <c r="AJ109" s="10">
        <f>'02.2024ΕΛ'!AJ109</f>
        <v>0</v>
      </c>
      <c r="AK109" s="30">
        <f>'02.2024ΕΛ'!AK109</f>
        <v>0</v>
      </c>
      <c r="AL109" s="83">
        <f>'02.2024ΕΛ'!AL109</f>
        <v>0</v>
      </c>
      <c r="AM109" s="9">
        <f>'02.2024ΕΛ'!AM109</f>
        <v>0</v>
      </c>
      <c r="AN109" s="10">
        <f>'02.2024ΕΛ'!AN109</f>
        <v>0</v>
      </c>
      <c r="AO109" s="232">
        <f>'02.2024ΕΛ'!AO109</f>
        <v>0</v>
      </c>
      <c r="AP109" s="10">
        <f>'02.2024ΕΛ'!AP109</f>
        <v>0</v>
      </c>
      <c r="AQ109" s="30">
        <f>'02.2024ΕΛ'!AQ109</f>
        <v>0</v>
      </c>
      <c r="AR109" s="83">
        <f>'02.2024ΕΛ'!AR109</f>
        <v>0</v>
      </c>
      <c r="AS109" s="9">
        <f>'02.2024ΕΛ'!AS109</f>
        <v>0</v>
      </c>
      <c r="AT109" s="10">
        <f>'02.2024ΕΛ'!AT109</f>
        <v>0</v>
      </c>
      <c r="AU109" s="232">
        <f>'02.2024ΕΛ'!AU109</f>
        <v>0</v>
      </c>
      <c r="AV109" s="10">
        <f>'02.2024ΕΛ'!AV109</f>
        <v>0</v>
      </c>
      <c r="AW109" s="30">
        <f>'02.2024ΕΛ'!AW109</f>
        <v>0</v>
      </c>
      <c r="AX109" s="83">
        <f>'02.2024ΕΛ'!AX109</f>
        <v>0</v>
      </c>
      <c r="AY109" s="9">
        <f>'02.2024ΕΛ'!AY109</f>
        <v>0</v>
      </c>
      <c r="AZ109" s="10">
        <f>'02.2024ΕΛ'!AZ109</f>
        <v>0</v>
      </c>
      <c r="BA109" s="232">
        <f>'02.2024ΕΛ'!BA109</f>
        <v>0</v>
      </c>
      <c r="BB109" s="10">
        <f>'02.2024ΕΛ'!BB109</f>
        <v>0</v>
      </c>
      <c r="BC109" s="30">
        <f>'02.2024ΕΛ'!BC109</f>
        <v>0</v>
      </c>
      <c r="BD109" s="83">
        <f>'02.2024ΕΛ'!BD109</f>
        <v>0</v>
      </c>
      <c r="BE109" s="9">
        <f>'02.2024ΕΛ'!BE109</f>
        <v>0</v>
      </c>
      <c r="BF109" s="10">
        <f>'02.2024ΕΛ'!BF109</f>
        <v>0</v>
      </c>
      <c r="BG109" s="232">
        <f>'02.2024ΕΛ'!BG109</f>
        <v>0</v>
      </c>
      <c r="BH109" s="10">
        <f>'02.2024ΕΛ'!BH109</f>
        <v>0</v>
      </c>
      <c r="BI109" s="30">
        <f>'02.2024ΕΛ'!BI109</f>
        <v>0</v>
      </c>
      <c r="BJ109" s="83">
        <f>'02.2024ΕΛ'!BJ109</f>
        <v>0</v>
      </c>
      <c r="BK109" s="9">
        <f>'02.2024ΕΛ'!BK109</f>
        <v>1</v>
      </c>
      <c r="BL109" s="10">
        <f>'02.2024ΕΛ'!BL109</f>
        <v>0</v>
      </c>
      <c r="BM109" s="232">
        <f>'02.2024ΕΛ'!BM109</f>
        <v>5555212</v>
      </c>
      <c r="BN109" s="10">
        <f>'02.2024ΕΛ'!BN109</f>
        <v>5555212</v>
      </c>
      <c r="BO109" s="225">
        <f>'02.2024ΕΛ'!BO109</f>
        <v>6325.6500000000005</v>
      </c>
      <c r="BP109" s="83">
        <f>'02.2024ΕΛ'!BP109</f>
        <v>6325.6500000000005</v>
      </c>
    </row>
    <row r="110" spans="1:68" ht="19.5" customHeight="1" outlineLevel="1" thickBot="1" x14ac:dyDescent="0.35">
      <c r="A110" s="155"/>
      <c r="B110" s="139" t="str">
        <v>AIRCONDITIONING/COGENERATION</v>
      </c>
      <c r="C110" s="160">
        <f>'02.2024ΕΛ'!C110</f>
        <v>0</v>
      </c>
      <c r="D110" s="148">
        <f>'02.2024ΕΛ'!D110</f>
        <v>0</v>
      </c>
      <c r="E110" s="233">
        <f>'02.2024ΕΛ'!E110</f>
        <v>0</v>
      </c>
      <c r="F110" s="39">
        <f>'02.2024ΕΛ'!F110</f>
        <v>0</v>
      </c>
      <c r="G110" s="140">
        <f>'02.2024ΕΛ'!G110</f>
        <v>0</v>
      </c>
      <c r="H110" s="83">
        <f>'02.2024ΕΛ'!H110</f>
        <v>0</v>
      </c>
      <c r="I110" s="160">
        <f>'02.2024ΕΛ'!I110</f>
        <v>0</v>
      </c>
      <c r="J110" s="148">
        <f>'02.2024ΕΛ'!J110</f>
        <v>0</v>
      </c>
      <c r="K110" s="233">
        <f>'02.2024ΕΛ'!K110</f>
        <v>0</v>
      </c>
      <c r="L110" s="10">
        <f>'02.2024ΕΛ'!L110</f>
        <v>0</v>
      </c>
      <c r="M110" s="30">
        <f>'02.2024ΕΛ'!M110</f>
        <v>0</v>
      </c>
      <c r="N110" s="83">
        <f>'02.2024ΕΛ'!N110</f>
        <v>0</v>
      </c>
      <c r="O110" s="160">
        <f>'02.2024ΕΛ'!O110</f>
        <v>0</v>
      </c>
      <c r="P110" s="148">
        <f>'02.2024ΕΛ'!P110</f>
        <v>0</v>
      </c>
      <c r="Q110" s="233">
        <f>'02.2024ΕΛ'!Q110</f>
        <v>0</v>
      </c>
      <c r="R110" s="10">
        <f>'02.2024ΕΛ'!R110</f>
        <v>0</v>
      </c>
      <c r="S110" s="30">
        <f>'02.2024ΕΛ'!S110</f>
        <v>0</v>
      </c>
      <c r="T110" s="83">
        <f>'02.2024ΕΛ'!T110</f>
        <v>0</v>
      </c>
      <c r="U110" s="160">
        <f>'02.2024ΕΛ'!U110</f>
        <v>0</v>
      </c>
      <c r="V110" s="148">
        <f>'02.2024ΕΛ'!V110</f>
        <v>0</v>
      </c>
      <c r="W110" s="233">
        <f>'02.2024ΕΛ'!W110</f>
        <v>0</v>
      </c>
      <c r="X110" s="10">
        <f>'02.2024ΕΛ'!X110</f>
        <v>0</v>
      </c>
      <c r="Y110" s="30">
        <f>'02.2024ΕΛ'!Y110</f>
        <v>0</v>
      </c>
      <c r="Z110" s="83">
        <f>'02.2024ΕΛ'!Z110</f>
        <v>0</v>
      </c>
      <c r="AA110" s="160">
        <f>'02.2024ΕΛ'!AA110</f>
        <v>0</v>
      </c>
      <c r="AB110" s="148">
        <f>'02.2024ΕΛ'!AB110</f>
        <v>0</v>
      </c>
      <c r="AC110" s="233">
        <f>'02.2024ΕΛ'!AC110</f>
        <v>0</v>
      </c>
      <c r="AD110" s="10">
        <f>'02.2024ΕΛ'!AD110</f>
        <v>0</v>
      </c>
      <c r="AE110" s="30">
        <f>'02.2024ΕΛ'!AE110</f>
        <v>0</v>
      </c>
      <c r="AF110" s="83">
        <f>'02.2024ΕΛ'!AF110</f>
        <v>0</v>
      </c>
      <c r="AG110" s="160">
        <f>'02.2024ΕΛ'!AG110</f>
        <v>0</v>
      </c>
      <c r="AH110" s="148">
        <f>'02.2024ΕΛ'!AH110</f>
        <v>0</v>
      </c>
      <c r="AI110" s="233">
        <f>'02.2024ΕΛ'!AI110</f>
        <v>0</v>
      </c>
      <c r="AJ110" s="10">
        <f>'02.2024ΕΛ'!AJ110</f>
        <v>0</v>
      </c>
      <c r="AK110" s="30">
        <f>'02.2024ΕΛ'!AK110</f>
        <v>0</v>
      </c>
      <c r="AL110" s="83">
        <f>'02.2024ΕΛ'!AL110</f>
        <v>0</v>
      </c>
      <c r="AM110" s="160">
        <f>'02.2024ΕΛ'!AM110</f>
        <v>0</v>
      </c>
      <c r="AN110" s="148">
        <f>'02.2024ΕΛ'!AN110</f>
        <v>0</v>
      </c>
      <c r="AO110" s="233">
        <f>'02.2024ΕΛ'!AO110</f>
        <v>0</v>
      </c>
      <c r="AP110" s="10">
        <f>'02.2024ΕΛ'!AP110</f>
        <v>0</v>
      </c>
      <c r="AQ110" s="30">
        <f>'02.2024ΕΛ'!AQ110</f>
        <v>0</v>
      </c>
      <c r="AR110" s="83">
        <f>'02.2024ΕΛ'!AR110</f>
        <v>0</v>
      </c>
      <c r="AS110" s="160">
        <f>'02.2024ΕΛ'!AS110</f>
        <v>0</v>
      </c>
      <c r="AT110" s="148">
        <f>'02.2024ΕΛ'!AT110</f>
        <v>0</v>
      </c>
      <c r="AU110" s="233">
        <f>'02.2024ΕΛ'!AU110</f>
        <v>0</v>
      </c>
      <c r="AV110" s="10">
        <f>'02.2024ΕΛ'!AV110</f>
        <v>0</v>
      </c>
      <c r="AW110" s="30">
        <f>'02.2024ΕΛ'!AW110</f>
        <v>0</v>
      </c>
      <c r="AX110" s="83">
        <f>'02.2024ΕΛ'!AX110</f>
        <v>0</v>
      </c>
      <c r="AY110" s="160">
        <f>'02.2024ΕΛ'!AY110</f>
        <v>0</v>
      </c>
      <c r="AZ110" s="148">
        <f>'02.2024ΕΛ'!AZ110</f>
        <v>0</v>
      </c>
      <c r="BA110" s="233">
        <f>'02.2024ΕΛ'!BA110</f>
        <v>0</v>
      </c>
      <c r="BB110" s="10">
        <f>'02.2024ΕΛ'!BB110</f>
        <v>0</v>
      </c>
      <c r="BC110" s="30">
        <f>'02.2024ΕΛ'!BC110</f>
        <v>0</v>
      </c>
      <c r="BD110" s="83">
        <f>'02.2024ΕΛ'!BD110</f>
        <v>0</v>
      </c>
      <c r="BE110" s="160">
        <f>'02.2024ΕΛ'!BE110</f>
        <v>0</v>
      </c>
      <c r="BF110" s="148">
        <f>'02.2024ΕΛ'!BF110</f>
        <v>0</v>
      </c>
      <c r="BG110" s="233">
        <f>'02.2024ΕΛ'!BG110</f>
        <v>0</v>
      </c>
      <c r="BH110" s="10">
        <f>'02.2024ΕΛ'!BH110</f>
        <v>0</v>
      </c>
      <c r="BI110" s="30">
        <f>'02.2024ΕΛ'!BI110</f>
        <v>0</v>
      </c>
      <c r="BJ110" s="83">
        <f>'02.2024ΕΛ'!BJ110</f>
        <v>0</v>
      </c>
      <c r="BK110" s="160">
        <f>'02.2024ΕΛ'!BK110</f>
        <v>0</v>
      </c>
      <c r="BL110" s="148">
        <f>'02.2024ΕΛ'!BL110</f>
        <v>0</v>
      </c>
      <c r="BM110" s="233">
        <f>'02.2024ΕΛ'!BM110</f>
        <v>0</v>
      </c>
      <c r="BN110" s="10">
        <f>'02.2024ΕΛ'!BN110</f>
        <v>0</v>
      </c>
      <c r="BO110" s="225">
        <f>'02.2024ΕΛ'!BO110</f>
        <v>0</v>
      </c>
      <c r="BP110" s="83">
        <f>'02.2024ΕΛ'!BP110</f>
        <v>0</v>
      </c>
    </row>
    <row r="111" spans="1:68" ht="42" customHeight="1" outlineLevel="1" x14ac:dyDescent="0.3">
      <c r="A111" s="153">
        <v>18</v>
      </c>
      <c r="B111" s="141" t="s">
        <v>50</v>
      </c>
      <c r="C111" s="73">
        <f>'02.2024ΕΛ'!C111</f>
        <v>480</v>
      </c>
      <c r="D111" s="74">
        <f>'02.2024ΕΛ'!D111</f>
        <v>0</v>
      </c>
      <c r="E111" s="231">
        <f>'02.2024ΕΛ'!E111</f>
        <v>1859560</v>
      </c>
      <c r="F111" s="121">
        <f>'02.2024ΕΛ'!F111</f>
        <v>3874.0833333333335</v>
      </c>
      <c r="G111" s="82">
        <f>'02.2024ΕΛ'!G111</f>
        <v>10895.699999999999</v>
      </c>
      <c r="H111" s="37">
        <f>'02.2024ΕΛ'!H111</f>
        <v>22.699374999999996</v>
      </c>
      <c r="I111" s="73">
        <f>'02.2024ΕΛ'!I111</f>
        <v>338</v>
      </c>
      <c r="J111" s="74">
        <f>'02.2024ΕΛ'!J111</f>
        <v>0</v>
      </c>
      <c r="K111" s="231">
        <f>'02.2024ΕΛ'!K111</f>
        <v>609830</v>
      </c>
      <c r="L111" s="74">
        <f>'02.2024ΕΛ'!L111</f>
        <v>1804.2307692307693</v>
      </c>
      <c r="M111" s="82">
        <f>'02.2024ΕΛ'!M111</f>
        <v>10168.670000000002</v>
      </c>
      <c r="N111" s="37">
        <f>'02.2024ΕΛ'!N111</f>
        <v>30.084822485207106</v>
      </c>
      <c r="O111" s="73">
        <f>'02.2024ΕΛ'!O111</f>
        <v>575</v>
      </c>
      <c r="P111" s="74">
        <f>'02.2024ΕΛ'!P111</f>
        <v>0</v>
      </c>
      <c r="Q111" s="231">
        <f>'02.2024ΕΛ'!Q111</f>
        <v>2922072</v>
      </c>
      <c r="R111" s="74">
        <f>'02.2024ΕΛ'!R111</f>
        <v>5081.8643478260874</v>
      </c>
      <c r="S111" s="82">
        <f>'02.2024ΕΛ'!S111</f>
        <v>43722.48</v>
      </c>
      <c r="T111" s="37">
        <f>'02.2024ΕΛ'!T111</f>
        <v>76.039095652173913</v>
      </c>
      <c r="U111" s="73">
        <f>'02.2024ΕΛ'!U111</f>
        <v>2</v>
      </c>
      <c r="V111" s="74">
        <f>'02.2024ΕΛ'!V111</f>
        <v>0</v>
      </c>
      <c r="W111" s="231">
        <f>'02.2024ΕΛ'!W111</f>
        <v>1339</v>
      </c>
      <c r="X111" s="74">
        <f>'02.2024ΕΛ'!X111</f>
        <v>669.5</v>
      </c>
      <c r="Y111" s="81">
        <f>'02.2024ΕΛ'!Y111</f>
        <v>34.81</v>
      </c>
      <c r="Z111" s="37">
        <f>'02.2024ΕΛ'!Z111</f>
        <v>17.405000000000001</v>
      </c>
      <c r="AA111" s="73">
        <f>'02.2024ΕΛ'!AA111</f>
        <v>29</v>
      </c>
      <c r="AB111" s="74">
        <f>'02.2024ΕΛ'!AB111</f>
        <v>0</v>
      </c>
      <c r="AC111" s="231">
        <f>'02.2024ΕΛ'!AC111</f>
        <v>30759</v>
      </c>
      <c r="AD111" s="74">
        <f>'02.2024ΕΛ'!AD111</f>
        <v>1060.655172413793</v>
      </c>
      <c r="AE111" s="81">
        <f>'02.2024ΕΛ'!AE111</f>
        <v>755.52</v>
      </c>
      <c r="AF111" s="37">
        <f>'02.2024ΕΛ'!AF111</f>
        <v>26.052413793103447</v>
      </c>
      <c r="AG111" s="73">
        <f>'02.2024ΕΛ'!AG111</f>
        <v>6</v>
      </c>
      <c r="AH111" s="74">
        <f>'02.2024ΕΛ'!AH111</f>
        <v>0</v>
      </c>
      <c r="AI111" s="231">
        <f>'02.2024ΕΛ'!AI111</f>
        <v>167846</v>
      </c>
      <c r="AJ111" s="74">
        <f>'02.2024ΕΛ'!AJ111</f>
        <v>27974.333333333332</v>
      </c>
      <c r="AK111" s="82">
        <f>'02.2024ΕΛ'!AK111</f>
        <v>3012.14</v>
      </c>
      <c r="AL111" s="37">
        <f>'02.2024ΕΛ'!AL111</f>
        <v>502.02333333333331</v>
      </c>
      <c r="AM111" s="73">
        <f>'02.2024ΕΛ'!AM111</f>
        <v>0</v>
      </c>
      <c r="AN111" s="74">
        <f>'02.2024ΕΛ'!AN111</f>
        <v>0</v>
      </c>
      <c r="AO111" s="231">
        <f>'02.2024ΕΛ'!AO111</f>
        <v>0</v>
      </c>
      <c r="AP111" s="74">
        <f>'02.2024ΕΛ'!AP111</f>
        <v>0</v>
      </c>
      <c r="AQ111" s="82">
        <f>'02.2024ΕΛ'!AQ111</f>
        <v>0</v>
      </c>
      <c r="AR111" s="37">
        <f>'02.2024ΕΛ'!AR111</f>
        <v>0</v>
      </c>
      <c r="AS111" s="73">
        <f>'02.2024ΕΛ'!AS111</f>
        <v>0</v>
      </c>
      <c r="AT111" s="74">
        <f>'02.2024ΕΛ'!AT111</f>
        <v>0</v>
      </c>
      <c r="AU111" s="231">
        <f>'02.2024ΕΛ'!AU111</f>
        <v>0</v>
      </c>
      <c r="AV111" s="74">
        <f>'02.2024ΕΛ'!AV111</f>
        <v>0</v>
      </c>
      <c r="AW111" s="82">
        <f>'02.2024ΕΛ'!AW111</f>
        <v>0</v>
      </c>
      <c r="AX111" s="37">
        <f>'02.2024ΕΛ'!AX111</f>
        <v>0</v>
      </c>
      <c r="AY111" s="73">
        <f>'02.2024ΕΛ'!AY111</f>
        <v>0</v>
      </c>
      <c r="AZ111" s="74">
        <f>'02.2024ΕΛ'!AZ111</f>
        <v>0</v>
      </c>
      <c r="BA111" s="231">
        <f>'02.2024ΕΛ'!BA111</f>
        <v>0</v>
      </c>
      <c r="BB111" s="74">
        <f>'02.2024ΕΛ'!BB111</f>
        <v>0</v>
      </c>
      <c r="BC111" s="82">
        <f>'02.2024ΕΛ'!BC111</f>
        <v>0</v>
      </c>
      <c r="BD111" s="37">
        <f>'02.2024ΕΛ'!BD111</f>
        <v>0</v>
      </c>
      <c r="BE111" s="73">
        <f>'02.2024ΕΛ'!BE111</f>
        <v>0</v>
      </c>
      <c r="BF111" s="74">
        <f>'02.2024ΕΛ'!BF111</f>
        <v>0</v>
      </c>
      <c r="BG111" s="231">
        <f>'02.2024ΕΛ'!BG111</f>
        <v>0</v>
      </c>
      <c r="BH111" s="74">
        <f>'02.2024ΕΛ'!BH111</f>
        <v>0</v>
      </c>
      <c r="BI111" s="82">
        <f>'02.2024ΕΛ'!BI111</f>
        <v>0</v>
      </c>
      <c r="BJ111" s="37">
        <f>'02.2024ΕΛ'!BJ111</f>
        <v>0</v>
      </c>
      <c r="BK111" s="73">
        <f>'02.2024ΕΛ'!BK111</f>
        <v>0</v>
      </c>
      <c r="BL111" s="74">
        <f>'02.2024ΕΛ'!BL111</f>
        <v>0</v>
      </c>
      <c r="BM111" s="231">
        <f>'02.2024ΕΛ'!BM111</f>
        <v>0</v>
      </c>
      <c r="BN111" s="74">
        <f>'02.2024ΕΛ'!BN111</f>
        <v>0</v>
      </c>
      <c r="BO111" s="82">
        <f>'02.2024ΕΛ'!BO111</f>
        <v>0</v>
      </c>
      <c r="BP111" s="37">
        <f>'02.2024ΕΛ'!BP111</f>
        <v>0</v>
      </c>
    </row>
    <row r="112" spans="1:68" ht="19.5" customHeight="1" outlineLevel="1" x14ac:dyDescent="0.3">
      <c r="A112" s="154"/>
      <c r="B112" s="139" t="str" cm="1">
        <f t="array" ref="B112:B116">$B$10:$B$14</f>
        <v>RESIDENTIAL</v>
      </c>
      <c r="C112" s="9">
        <f>'02.2024ΕΛ'!C112</f>
        <v>458</v>
      </c>
      <c r="D112" s="10">
        <f>'02.2024ΕΛ'!D112</f>
        <v>0</v>
      </c>
      <c r="E112" s="232">
        <f>'02.2024ΕΛ'!E112</f>
        <v>477591</v>
      </c>
      <c r="F112" s="39">
        <f>'02.2024ΕΛ'!F112</f>
        <v>1042.7751091703058</v>
      </c>
      <c r="G112" s="30">
        <f>'02.2024ΕΛ'!G112</f>
        <v>6843.67</v>
      </c>
      <c r="H112" s="83">
        <f>'02.2024ΕΛ'!H112</f>
        <v>14.942510917030567</v>
      </c>
      <c r="I112" s="9">
        <f>'02.2024ΕΛ'!I112</f>
        <v>315</v>
      </c>
      <c r="J112" s="10">
        <f>'02.2024ΕΛ'!J112</f>
        <v>0</v>
      </c>
      <c r="K112" s="232">
        <f>'02.2024ΕΛ'!K112</f>
        <v>417286</v>
      </c>
      <c r="L112" s="10">
        <f>'02.2024ΕΛ'!L112</f>
        <v>1324.7174603174603</v>
      </c>
      <c r="M112" s="30">
        <f>'02.2024ΕΛ'!M112</f>
        <v>7117.6200000000008</v>
      </c>
      <c r="N112" s="83">
        <f>'02.2024ΕΛ'!N112</f>
        <v>22.595619047619049</v>
      </c>
      <c r="O112" s="9">
        <f>'02.2024ΕΛ'!O112</f>
        <v>499</v>
      </c>
      <c r="P112" s="10" t="str">
        <f>'02.2024ΕΛ'!P112</f>
        <v> </v>
      </c>
      <c r="Q112" s="232">
        <f>'02.2024ΕΛ'!Q112</f>
        <v>876928</v>
      </c>
      <c r="R112" s="216">
        <f>'02.2024ΕΛ'!R112</f>
        <v>1757</v>
      </c>
      <c r="S112" s="217">
        <f>'02.2024ΕΛ'!S112</f>
        <v>15108.32</v>
      </c>
      <c r="T112" s="211">
        <f>'02.2024ΕΛ'!T112</f>
        <v>30.28</v>
      </c>
      <c r="U112" s="9">
        <f>'02.2024ΕΛ'!U112</f>
        <v>2</v>
      </c>
      <c r="V112" s="10">
        <f>'02.2024ΕΛ'!V112</f>
        <v>0</v>
      </c>
      <c r="W112" s="232">
        <f>'02.2024ΕΛ'!W112</f>
        <v>1339</v>
      </c>
      <c r="X112" s="10">
        <f>'02.2024ΕΛ'!X112</f>
        <v>669.5</v>
      </c>
      <c r="Y112" s="30">
        <f>'02.2024ΕΛ'!Y112</f>
        <v>34.81</v>
      </c>
      <c r="Z112" s="83">
        <f>'02.2024ΕΛ'!Z112</f>
        <v>17.405000000000001</v>
      </c>
      <c r="AA112" s="9">
        <f>'02.2024ΕΛ'!AA112</f>
        <v>29</v>
      </c>
      <c r="AB112" s="10">
        <f>'02.2024ΕΛ'!AB112</f>
        <v>0</v>
      </c>
      <c r="AC112" s="232">
        <f>'02.2024ΕΛ'!AC112</f>
        <v>30759</v>
      </c>
      <c r="AD112" s="10">
        <f>'02.2024ΕΛ'!AD112</f>
        <v>1060.655172413793</v>
      </c>
      <c r="AE112" s="30">
        <f>'02.2024ΕΛ'!AE112</f>
        <v>755.52</v>
      </c>
      <c r="AF112" s="83">
        <f>'02.2024ΕΛ'!AF112</f>
        <v>26.052413793103447</v>
      </c>
      <c r="AG112" s="9">
        <f>'02.2024ΕΛ'!AG112</f>
        <v>5</v>
      </c>
      <c r="AH112" s="10">
        <f>'02.2024ΕΛ'!AH112</f>
        <v>0</v>
      </c>
      <c r="AI112" s="232">
        <f>'02.2024ΕΛ'!AI112</f>
        <v>6139</v>
      </c>
      <c r="AJ112" s="10">
        <f>'02.2024ΕΛ'!AJ112</f>
        <v>1227.8</v>
      </c>
      <c r="AK112" s="30">
        <f>'02.2024ΕΛ'!AK112</f>
        <v>161.33000000000001</v>
      </c>
      <c r="AL112" s="83">
        <f>'02.2024ΕΛ'!AL112</f>
        <v>32.266000000000005</v>
      </c>
      <c r="AM112" s="9">
        <f>'02.2024ΕΛ'!AM112</f>
        <v>0</v>
      </c>
      <c r="AN112" s="10">
        <f>'02.2024ΕΛ'!AN112</f>
        <v>0</v>
      </c>
      <c r="AO112" s="232">
        <f>'02.2024ΕΛ'!AO112</f>
        <v>0</v>
      </c>
      <c r="AP112" s="10">
        <f>'02.2024ΕΛ'!AP112</f>
        <v>0</v>
      </c>
      <c r="AQ112" s="30">
        <f>'02.2024ΕΛ'!AQ112</f>
        <v>0</v>
      </c>
      <c r="AR112" s="83">
        <f>'02.2024ΕΛ'!AR112</f>
        <v>0</v>
      </c>
      <c r="AS112" s="9">
        <f>'02.2024ΕΛ'!AS112</f>
        <v>0</v>
      </c>
      <c r="AT112" s="10">
        <f>'02.2024ΕΛ'!AT112</f>
        <v>0</v>
      </c>
      <c r="AU112" s="232">
        <f>'02.2024ΕΛ'!AU112</f>
        <v>0</v>
      </c>
      <c r="AV112" s="10">
        <f>'02.2024ΕΛ'!AV112</f>
        <v>0</v>
      </c>
      <c r="AW112" s="30">
        <f>'02.2024ΕΛ'!AW112</f>
        <v>0</v>
      </c>
      <c r="AX112" s="83">
        <f>'02.2024ΕΛ'!AX112</f>
        <v>0</v>
      </c>
      <c r="AY112" s="9">
        <f>'02.2024ΕΛ'!AY112</f>
        <v>0</v>
      </c>
      <c r="AZ112" s="10">
        <f>'02.2024ΕΛ'!AZ112</f>
        <v>0</v>
      </c>
      <c r="BA112" s="232">
        <f>'02.2024ΕΛ'!BA112</f>
        <v>0</v>
      </c>
      <c r="BB112" s="10">
        <f>'02.2024ΕΛ'!BB112</f>
        <v>0</v>
      </c>
      <c r="BC112" s="30">
        <f>'02.2024ΕΛ'!BC112</f>
        <v>0</v>
      </c>
      <c r="BD112" s="83">
        <f>'02.2024ΕΛ'!BD112</f>
        <v>0</v>
      </c>
      <c r="BE112" s="9">
        <f>'02.2024ΕΛ'!BE112</f>
        <v>0</v>
      </c>
      <c r="BF112" s="10">
        <f>'02.2024ΕΛ'!BF112</f>
        <v>0</v>
      </c>
      <c r="BG112" s="232">
        <f>'02.2024ΕΛ'!BG112</f>
        <v>0</v>
      </c>
      <c r="BH112" s="10">
        <f>'02.2024ΕΛ'!BH112</f>
        <v>0</v>
      </c>
      <c r="BI112" s="30">
        <f>'02.2024ΕΛ'!BI112</f>
        <v>0</v>
      </c>
      <c r="BJ112" s="83">
        <f>'02.2024ΕΛ'!BJ112</f>
        <v>0</v>
      </c>
      <c r="BK112" s="9">
        <f>'02.2024ΕΛ'!BK112</f>
        <v>0</v>
      </c>
      <c r="BL112" s="10">
        <f>'02.2024ΕΛ'!BL112</f>
        <v>0</v>
      </c>
      <c r="BM112" s="232">
        <f>'02.2024ΕΛ'!BM112</f>
        <v>0</v>
      </c>
      <c r="BN112" s="10">
        <f>'02.2024ΕΛ'!BN112</f>
        <v>0</v>
      </c>
      <c r="BO112" s="30">
        <f>'02.2024ΕΛ'!BO112</f>
        <v>0</v>
      </c>
      <c r="BP112" s="83">
        <f>'02.2024ΕΛ'!BP112</f>
        <v>0</v>
      </c>
    </row>
    <row r="113" spans="1:68" ht="19.5" customHeight="1" outlineLevel="1" x14ac:dyDescent="0.3">
      <c r="A113" s="154"/>
      <c r="B113" s="139" t="str">
        <v>COMMERCIAL</v>
      </c>
      <c r="C113" s="9">
        <f>'02.2024ΕΛ'!C113</f>
        <v>21</v>
      </c>
      <c r="D113" s="10">
        <f>'02.2024ΕΛ'!D113</f>
        <v>0</v>
      </c>
      <c r="E113" s="232">
        <f>'02.2024ΕΛ'!E113</f>
        <v>110485</v>
      </c>
      <c r="F113" s="39">
        <f>'02.2024ΕΛ'!F113</f>
        <v>5261.1904761904761</v>
      </c>
      <c r="G113" s="30">
        <f>'02.2024ΕΛ'!G113</f>
        <v>1541.39</v>
      </c>
      <c r="H113" s="83">
        <f>'02.2024ΕΛ'!H113</f>
        <v>73.399523809523814</v>
      </c>
      <c r="I113" s="9">
        <f>'02.2024ΕΛ'!I113</f>
        <v>23</v>
      </c>
      <c r="J113" s="10">
        <f>'02.2024ΕΛ'!J113</f>
        <v>0</v>
      </c>
      <c r="K113" s="232">
        <f>'02.2024ΕΛ'!K113</f>
        <v>192544</v>
      </c>
      <c r="L113" s="10">
        <f>'02.2024ΕΛ'!L113</f>
        <v>8371.4782608695659</v>
      </c>
      <c r="M113" s="30">
        <f>'02.2024ΕΛ'!M113</f>
        <v>3051.05</v>
      </c>
      <c r="N113" s="83">
        <f>'02.2024ΕΛ'!N113</f>
        <v>132.65434782608696</v>
      </c>
      <c r="O113" s="9">
        <f>'02.2024ΕΛ'!O113</f>
        <v>74</v>
      </c>
      <c r="P113" s="10" t="str">
        <f>'02.2024ΕΛ'!P113</f>
        <v> </v>
      </c>
      <c r="Q113" s="232">
        <f>'02.2024ΕΛ'!Q113</f>
        <v>1712816</v>
      </c>
      <c r="R113" s="213">
        <f>'02.2024ΕΛ'!R113</f>
        <v>23146</v>
      </c>
      <c r="S113" s="215">
        <f>'02.2024ΕΛ'!S113</f>
        <v>27609.23</v>
      </c>
      <c r="T113" s="214">
        <f>'02.2024ΕΛ'!T113</f>
        <v>373.1</v>
      </c>
      <c r="U113" s="9">
        <f>'02.2024ΕΛ'!U113</f>
        <v>0</v>
      </c>
      <c r="V113" s="10">
        <f>'02.2024ΕΛ'!V113</f>
        <v>0</v>
      </c>
      <c r="W113" s="232">
        <f>'02.2024ΕΛ'!W113</f>
        <v>0</v>
      </c>
      <c r="X113" s="10">
        <f>'02.2024ΕΛ'!X113</f>
        <v>0</v>
      </c>
      <c r="Y113" s="30">
        <f>'02.2024ΕΛ'!Y113</f>
        <v>0</v>
      </c>
      <c r="Z113" s="83">
        <f>'02.2024ΕΛ'!Z113</f>
        <v>0</v>
      </c>
      <c r="AA113" s="9">
        <f>'02.2024ΕΛ'!AA113</f>
        <v>0</v>
      </c>
      <c r="AB113" s="10">
        <f>'02.2024ΕΛ'!AB113</f>
        <v>0</v>
      </c>
      <c r="AC113" s="232">
        <f>'02.2024ΕΛ'!AC113</f>
        <v>0</v>
      </c>
      <c r="AD113" s="10">
        <f>'02.2024ΕΛ'!AD113</f>
        <v>0</v>
      </c>
      <c r="AE113" s="30">
        <f>'02.2024ΕΛ'!AE113</f>
        <v>0</v>
      </c>
      <c r="AF113" s="83">
        <f>'02.2024ΕΛ'!AF113</f>
        <v>0</v>
      </c>
      <c r="AG113" s="9">
        <f>'02.2024ΕΛ'!AG113</f>
        <v>0</v>
      </c>
      <c r="AH113" s="10">
        <f>'02.2024ΕΛ'!AH113</f>
        <v>0</v>
      </c>
      <c r="AI113" s="232">
        <f>'02.2024ΕΛ'!AI113</f>
        <v>0</v>
      </c>
      <c r="AJ113" s="10">
        <f>'02.2024ΕΛ'!AJ113</f>
        <v>0</v>
      </c>
      <c r="AK113" s="30">
        <f>'02.2024ΕΛ'!AK113</f>
        <v>0</v>
      </c>
      <c r="AL113" s="83">
        <f>'02.2024ΕΛ'!AL113</f>
        <v>0</v>
      </c>
      <c r="AM113" s="9">
        <f>'02.2024ΕΛ'!AM113</f>
        <v>0</v>
      </c>
      <c r="AN113" s="10">
        <f>'02.2024ΕΛ'!AN113</f>
        <v>0</v>
      </c>
      <c r="AO113" s="232">
        <f>'02.2024ΕΛ'!AO113</f>
        <v>0</v>
      </c>
      <c r="AP113" s="10">
        <f>'02.2024ΕΛ'!AP113</f>
        <v>0</v>
      </c>
      <c r="AQ113" s="30">
        <f>'02.2024ΕΛ'!AQ113</f>
        <v>0</v>
      </c>
      <c r="AR113" s="83">
        <f>'02.2024ΕΛ'!AR113</f>
        <v>0</v>
      </c>
      <c r="AS113" s="9">
        <f>'02.2024ΕΛ'!AS113</f>
        <v>0</v>
      </c>
      <c r="AT113" s="10">
        <f>'02.2024ΕΛ'!AT113</f>
        <v>0</v>
      </c>
      <c r="AU113" s="232">
        <f>'02.2024ΕΛ'!AU113</f>
        <v>0</v>
      </c>
      <c r="AV113" s="10">
        <f>'02.2024ΕΛ'!AV113</f>
        <v>0</v>
      </c>
      <c r="AW113" s="30">
        <f>'02.2024ΕΛ'!AW113</f>
        <v>0</v>
      </c>
      <c r="AX113" s="83">
        <f>'02.2024ΕΛ'!AX113</f>
        <v>0</v>
      </c>
      <c r="AY113" s="9">
        <f>'02.2024ΕΛ'!AY113</f>
        <v>0</v>
      </c>
      <c r="AZ113" s="10">
        <f>'02.2024ΕΛ'!AZ113</f>
        <v>0</v>
      </c>
      <c r="BA113" s="232">
        <f>'02.2024ΕΛ'!BA113</f>
        <v>0</v>
      </c>
      <c r="BB113" s="10">
        <f>'02.2024ΕΛ'!BB113</f>
        <v>0</v>
      </c>
      <c r="BC113" s="30">
        <f>'02.2024ΕΛ'!BC113</f>
        <v>0</v>
      </c>
      <c r="BD113" s="83">
        <f>'02.2024ΕΛ'!BD113</f>
        <v>0</v>
      </c>
      <c r="BE113" s="9">
        <f>'02.2024ΕΛ'!BE113</f>
        <v>0</v>
      </c>
      <c r="BF113" s="10">
        <f>'02.2024ΕΛ'!BF113</f>
        <v>0</v>
      </c>
      <c r="BG113" s="232">
        <f>'02.2024ΕΛ'!BG113</f>
        <v>0</v>
      </c>
      <c r="BH113" s="10">
        <f>'02.2024ΕΛ'!BH113</f>
        <v>0</v>
      </c>
      <c r="BI113" s="30">
        <f>'02.2024ΕΛ'!BI113</f>
        <v>0</v>
      </c>
      <c r="BJ113" s="83">
        <f>'02.2024ΕΛ'!BJ113</f>
        <v>0</v>
      </c>
      <c r="BK113" s="9">
        <f>'02.2024ΕΛ'!BK113</f>
        <v>0</v>
      </c>
      <c r="BL113" s="10">
        <f>'02.2024ΕΛ'!BL113</f>
        <v>0</v>
      </c>
      <c r="BM113" s="232">
        <f>'02.2024ΕΛ'!BM113</f>
        <v>0</v>
      </c>
      <c r="BN113" s="10">
        <f>'02.2024ΕΛ'!BN113</f>
        <v>0</v>
      </c>
      <c r="BO113" s="30">
        <f>'02.2024ΕΛ'!BO113</f>
        <v>0</v>
      </c>
      <c r="BP113" s="83">
        <f>'02.2024ΕΛ'!BP113</f>
        <v>0</v>
      </c>
    </row>
    <row r="114" spans="1:68" ht="19.5" customHeight="1" outlineLevel="1" x14ac:dyDescent="0.3">
      <c r="A114" s="154"/>
      <c r="B114" s="139" t="str">
        <v>CNG</v>
      </c>
      <c r="C114" s="9">
        <f>'02.2024ΕΛ'!C114</f>
        <v>0</v>
      </c>
      <c r="D114" s="10">
        <f>'02.2024ΕΛ'!D114</f>
        <v>0</v>
      </c>
      <c r="E114" s="232">
        <f>'02.2024ΕΛ'!E114</f>
        <v>0</v>
      </c>
      <c r="F114" s="39">
        <f>'02.2024ΕΛ'!F114</f>
        <v>0</v>
      </c>
      <c r="G114" s="30">
        <f>'02.2024ΕΛ'!G114</f>
        <v>0</v>
      </c>
      <c r="H114" s="83">
        <f>'02.2024ΕΛ'!H114</f>
        <v>0</v>
      </c>
      <c r="I114" s="9">
        <f>'02.2024ΕΛ'!I114</f>
        <v>0</v>
      </c>
      <c r="J114" s="10">
        <f>'02.2024ΕΛ'!J114</f>
        <v>0</v>
      </c>
      <c r="K114" s="232">
        <f>'02.2024ΕΛ'!K114</f>
        <v>0</v>
      </c>
      <c r="L114" s="10">
        <f>'02.2024ΕΛ'!L114</f>
        <v>0</v>
      </c>
      <c r="M114" s="30">
        <f>'02.2024ΕΛ'!M114</f>
        <v>0</v>
      </c>
      <c r="N114" s="83">
        <f>'02.2024ΕΛ'!N114</f>
        <v>0</v>
      </c>
      <c r="O114" s="9" t="str">
        <f>'02.2024ΕΛ'!O114</f>
        <v> </v>
      </c>
      <c r="P114" s="10" t="str">
        <f>'02.2024ΕΛ'!P114</f>
        <v> </v>
      </c>
      <c r="Q114" s="232" t="str">
        <f>'02.2024ΕΛ'!Q114</f>
        <v> </v>
      </c>
      <c r="R114" s="212" t="str">
        <f>'02.2024ΕΛ'!R114</f>
        <v> </v>
      </c>
      <c r="S114" s="214" t="str">
        <f>'02.2024ΕΛ'!S114</f>
        <v> </v>
      </c>
      <c r="T114" s="214" t="str">
        <f>'02.2024ΕΛ'!T114</f>
        <v> </v>
      </c>
      <c r="U114" s="9">
        <f>'02.2024ΕΛ'!U114</f>
        <v>0</v>
      </c>
      <c r="V114" s="10">
        <f>'02.2024ΕΛ'!V114</f>
        <v>0</v>
      </c>
      <c r="W114" s="232">
        <f>'02.2024ΕΛ'!W114</f>
        <v>0</v>
      </c>
      <c r="X114" s="10">
        <f>'02.2024ΕΛ'!X114</f>
        <v>0</v>
      </c>
      <c r="Y114" s="30">
        <f>'02.2024ΕΛ'!Y114</f>
        <v>0</v>
      </c>
      <c r="Z114" s="83">
        <f>'02.2024ΕΛ'!Z114</f>
        <v>0</v>
      </c>
      <c r="AA114" s="9">
        <f>'02.2024ΕΛ'!AA114</f>
        <v>0</v>
      </c>
      <c r="AB114" s="10">
        <f>'02.2024ΕΛ'!AB114</f>
        <v>0</v>
      </c>
      <c r="AC114" s="232">
        <f>'02.2024ΕΛ'!AC114</f>
        <v>0</v>
      </c>
      <c r="AD114" s="10">
        <f>'02.2024ΕΛ'!AD114</f>
        <v>0</v>
      </c>
      <c r="AE114" s="30">
        <f>'02.2024ΕΛ'!AE114</f>
        <v>0</v>
      </c>
      <c r="AF114" s="83">
        <f>'02.2024ΕΛ'!AF114</f>
        <v>0</v>
      </c>
      <c r="AG114" s="9">
        <f>'02.2024ΕΛ'!AG114</f>
        <v>0</v>
      </c>
      <c r="AH114" s="10">
        <f>'02.2024ΕΛ'!AH114</f>
        <v>0</v>
      </c>
      <c r="AI114" s="232">
        <f>'02.2024ΕΛ'!AI114</f>
        <v>0</v>
      </c>
      <c r="AJ114" s="10">
        <f>'02.2024ΕΛ'!AJ114</f>
        <v>0</v>
      </c>
      <c r="AK114" s="30">
        <f>'02.2024ΕΛ'!AK114</f>
        <v>0</v>
      </c>
      <c r="AL114" s="83">
        <f>'02.2024ΕΛ'!AL114</f>
        <v>0</v>
      </c>
      <c r="AM114" s="9">
        <f>'02.2024ΕΛ'!AM114</f>
        <v>0</v>
      </c>
      <c r="AN114" s="10">
        <f>'02.2024ΕΛ'!AN114</f>
        <v>0</v>
      </c>
      <c r="AO114" s="232">
        <f>'02.2024ΕΛ'!AO114</f>
        <v>0</v>
      </c>
      <c r="AP114" s="10">
        <f>'02.2024ΕΛ'!AP114</f>
        <v>0</v>
      </c>
      <c r="AQ114" s="30">
        <f>'02.2024ΕΛ'!AQ114</f>
        <v>0</v>
      </c>
      <c r="AR114" s="83">
        <f>'02.2024ΕΛ'!AR114</f>
        <v>0</v>
      </c>
      <c r="AS114" s="9">
        <f>'02.2024ΕΛ'!AS114</f>
        <v>0</v>
      </c>
      <c r="AT114" s="10">
        <f>'02.2024ΕΛ'!AT114</f>
        <v>0</v>
      </c>
      <c r="AU114" s="232">
        <f>'02.2024ΕΛ'!AU114</f>
        <v>0</v>
      </c>
      <c r="AV114" s="10">
        <f>'02.2024ΕΛ'!AV114</f>
        <v>0</v>
      </c>
      <c r="AW114" s="30">
        <f>'02.2024ΕΛ'!AW114</f>
        <v>0</v>
      </c>
      <c r="AX114" s="83">
        <f>'02.2024ΕΛ'!AX114</f>
        <v>0</v>
      </c>
      <c r="AY114" s="9">
        <f>'02.2024ΕΛ'!AY114</f>
        <v>0</v>
      </c>
      <c r="AZ114" s="10">
        <f>'02.2024ΕΛ'!AZ114</f>
        <v>0</v>
      </c>
      <c r="BA114" s="232">
        <f>'02.2024ΕΛ'!BA114</f>
        <v>0</v>
      </c>
      <c r="BB114" s="10">
        <f>'02.2024ΕΛ'!BB114</f>
        <v>0</v>
      </c>
      <c r="BC114" s="30">
        <f>'02.2024ΕΛ'!BC114</f>
        <v>0</v>
      </c>
      <c r="BD114" s="83">
        <f>'02.2024ΕΛ'!BD114</f>
        <v>0</v>
      </c>
      <c r="BE114" s="9">
        <f>'02.2024ΕΛ'!BE114</f>
        <v>0</v>
      </c>
      <c r="BF114" s="10">
        <f>'02.2024ΕΛ'!BF114</f>
        <v>0</v>
      </c>
      <c r="BG114" s="232">
        <f>'02.2024ΕΛ'!BG114</f>
        <v>0</v>
      </c>
      <c r="BH114" s="10">
        <f>'02.2024ΕΛ'!BH114</f>
        <v>0</v>
      </c>
      <c r="BI114" s="30">
        <f>'02.2024ΕΛ'!BI114</f>
        <v>0</v>
      </c>
      <c r="BJ114" s="83">
        <f>'02.2024ΕΛ'!BJ114</f>
        <v>0</v>
      </c>
      <c r="BK114" s="9">
        <f>'02.2024ΕΛ'!BK114</f>
        <v>0</v>
      </c>
      <c r="BL114" s="10">
        <f>'02.2024ΕΛ'!BL114</f>
        <v>0</v>
      </c>
      <c r="BM114" s="232">
        <f>'02.2024ΕΛ'!BM114</f>
        <v>0</v>
      </c>
      <c r="BN114" s="10">
        <f>'02.2024ΕΛ'!BN114</f>
        <v>0</v>
      </c>
      <c r="BO114" s="30">
        <f>'02.2024ΕΛ'!BO114</f>
        <v>0</v>
      </c>
      <c r="BP114" s="83">
        <f>'02.2024ΕΛ'!BP114</f>
        <v>0</v>
      </c>
    </row>
    <row r="115" spans="1:68" ht="19.2" customHeight="1" outlineLevel="1" x14ac:dyDescent="0.3">
      <c r="A115" s="154"/>
      <c r="B115" s="139" t="str">
        <v>INDUSTRIAL</v>
      </c>
      <c r="C115" s="9">
        <f>'02.2024ΕΛ'!C115</f>
        <v>1</v>
      </c>
      <c r="D115" s="10">
        <f>'02.2024ΕΛ'!D115</f>
        <v>0</v>
      </c>
      <c r="E115" s="232">
        <f>'02.2024ΕΛ'!E115</f>
        <v>1271484</v>
      </c>
      <c r="F115" s="39">
        <f>'02.2024ΕΛ'!F115</f>
        <v>1271484</v>
      </c>
      <c r="G115" s="30">
        <f>'02.2024ΕΛ'!G115</f>
        <v>2510.64</v>
      </c>
      <c r="H115" s="83">
        <f>'02.2024ΕΛ'!H115</f>
        <v>2510.64</v>
      </c>
      <c r="I115" s="9">
        <f>'02.2024ΕΛ'!I115</f>
        <v>0</v>
      </c>
      <c r="J115" s="10">
        <f>'02.2024ΕΛ'!J115</f>
        <v>0</v>
      </c>
      <c r="K115" s="232">
        <f>'02.2024ΕΛ'!K115</f>
        <v>0</v>
      </c>
      <c r="L115" s="10">
        <f>'02.2024ΕΛ'!L115</f>
        <v>0</v>
      </c>
      <c r="M115" s="30">
        <f>'02.2024ΕΛ'!M115</f>
        <v>0</v>
      </c>
      <c r="N115" s="83">
        <f>'02.2024ΕΛ'!N115</f>
        <v>0</v>
      </c>
      <c r="O115" s="9">
        <f>'02.2024ΕΛ'!O115</f>
        <v>2</v>
      </c>
      <c r="P115" s="10" t="str">
        <f>'02.2024ΕΛ'!P115</f>
        <v> </v>
      </c>
      <c r="Q115" s="232">
        <f>'02.2024ΕΛ'!Q115</f>
        <v>332328</v>
      </c>
      <c r="R115" s="213">
        <f>'02.2024ΕΛ'!R115</f>
        <v>166164</v>
      </c>
      <c r="S115" s="215">
        <f>'02.2024ΕΛ'!S115</f>
        <v>1004.93</v>
      </c>
      <c r="T115" s="214">
        <f>'02.2024ΕΛ'!T115</f>
        <v>502.47</v>
      </c>
      <c r="U115" s="9">
        <f>'02.2024ΕΛ'!U115</f>
        <v>0</v>
      </c>
      <c r="V115" s="10">
        <f>'02.2024ΕΛ'!V115</f>
        <v>0</v>
      </c>
      <c r="W115" s="232">
        <f>'02.2024ΕΛ'!W115</f>
        <v>0</v>
      </c>
      <c r="X115" s="10">
        <f>'02.2024ΕΛ'!X115</f>
        <v>0</v>
      </c>
      <c r="Y115" s="30">
        <f>'02.2024ΕΛ'!Y115</f>
        <v>0</v>
      </c>
      <c r="Z115" s="83">
        <f>'02.2024ΕΛ'!Z115</f>
        <v>0</v>
      </c>
      <c r="AA115" s="9">
        <f>'02.2024ΕΛ'!AA115</f>
        <v>0</v>
      </c>
      <c r="AB115" s="10">
        <f>'02.2024ΕΛ'!AB115</f>
        <v>0</v>
      </c>
      <c r="AC115" s="232">
        <f>'02.2024ΕΛ'!AC115</f>
        <v>0</v>
      </c>
      <c r="AD115" s="10">
        <f>'02.2024ΕΛ'!AD115</f>
        <v>0</v>
      </c>
      <c r="AE115" s="30">
        <f>'02.2024ΕΛ'!AE115</f>
        <v>0</v>
      </c>
      <c r="AF115" s="83">
        <f>'02.2024ΕΛ'!AF115</f>
        <v>0</v>
      </c>
      <c r="AG115" s="9">
        <f>'02.2024ΕΛ'!AG115</f>
        <v>1</v>
      </c>
      <c r="AH115" s="10">
        <f>'02.2024ΕΛ'!AH115</f>
        <v>0</v>
      </c>
      <c r="AI115" s="232">
        <f>'02.2024ΕΛ'!AI115</f>
        <v>161707</v>
      </c>
      <c r="AJ115" s="10">
        <f>'02.2024ΕΛ'!AJ115</f>
        <v>161707</v>
      </c>
      <c r="AK115" s="30">
        <f>'02.2024ΕΛ'!AK115</f>
        <v>2850.81</v>
      </c>
      <c r="AL115" s="83">
        <f>'02.2024ΕΛ'!AL115</f>
        <v>2850.81</v>
      </c>
      <c r="AM115" s="9">
        <f>'02.2024ΕΛ'!AM115</f>
        <v>0</v>
      </c>
      <c r="AN115" s="10">
        <f>'02.2024ΕΛ'!AN115</f>
        <v>0</v>
      </c>
      <c r="AO115" s="232">
        <f>'02.2024ΕΛ'!AO115</f>
        <v>0</v>
      </c>
      <c r="AP115" s="10">
        <f>'02.2024ΕΛ'!AP115</f>
        <v>0</v>
      </c>
      <c r="AQ115" s="30">
        <f>'02.2024ΕΛ'!AQ115</f>
        <v>0</v>
      </c>
      <c r="AR115" s="83">
        <f>'02.2024ΕΛ'!AR115</f>
        <v>0</v>
      </c>
      <c r="AS115" s="9">
        <f>'02.2024ΕΛ'!AS115</f>
        <v>0</v>
      </c>
      <c r="AT115" s="10">
        <f>'02.2024ΕΛ'!AT115</f>
        <v>0</v>
      </c>
      <c r="AU115" s="232">
        <f>'02.2024ΕΛ'!AU115</f>
        <v>0</v>
      </c>
      <c r="AV115" s="10">
        <f>'02.2024ΕΛ'!AV115</f>
        <v>0</v>
      </c>
      <c r="AW115" s="30">
        <f>'02.2024ΕΛ'!AW115</f>
        <v>0</v>
      </c>
      <c r="AX115" s="83">
        <f>'02.2024ΕΛ'!AX115</f>
        <v>0</v>
      </c>
      <c r="AY115" s="9">
        <f>'02.2024ΕΛ'!AY115</f>
        <v>0</v>
      </c>
      <c r="AZ115" s="10">
        <f>'02.2024ΕΛ'!AZ115</f>
        <v>0</v>
      </c>
      <c r="BA115" s="232">
        <f>'02.2024ΕΛ'!BA115</f>
        <v>0</v>
      </c>
      <c r="BB115" s="10">
        <f>'02.2024ΕΛ'!BB115</f>
        <v>0</v>
      </c>
      <c r="BC115" s="30">
        <f>'02.2024ΕΛ'!BC115</f>
        <v>0</v>
      </c>
      <c r="BD115" s="83">
        <f>'02.2024ΕΛ'!BD115</f>
        <v>0</v>
      </c>
      <c r="BE115" s="9">
        <f>'02.2024ΕΛ'!BE115</f>
        <v>0</v>
      </c>
      <c r="BF115" s="10">
        <f>'02.2024ΕΛ'!BF115</f>
        <v>0</v>
      </c>
      <c r="BG115" s="232">
        <f>'02.2024ΕΛ'!BG115</f>
        <v>0</v>
      </c>
      <c r="BH115" s="10">
        <f>'02.2024ΕΛ'!BH115</f>
        <v>0</v>
      </c>
      <c r="BI115" s="30">
        <f>'02.2024ΕΛ'!BI115</f>
        <v>0</v>
      </c>
      <c r="BJ115" s="83">
        <f>'02.2024ΕΛ'!BJ115</f>
        <v>0</v>
      </c>
      <c r="BK115" s="9">
        <f>'02.2024ΕΛ'!BK115</f>
        <v>0</v>
      </c>
      <c r="BL115" s="10">
        <f>'02.2024ΕΛ'!BL115</f>
        <v>0</v>
      </c>
      <c r="BM115" s="232">
        <f>'02.2024ΕΛ'!BM115</f>
        <v>0</v>
      </c>
      <c r="BN115" s="10">
        <f>'02.2024ΕΛ'!BN115</f>
        <v>0</v>
      </c>
      <c r="BO115" s="30">
        <f>'02.2024ΕΛ'!BO115</f>
        <v>0</v>
      </c>
      <c r="BP115" s="83">
        <f>'02.2024ΕΛ'!BP115</f>
        <v>0</v>
      </c>
    </row>
    <row r="116" spans="1:68" ht="19.2" customHeight="1" outlineLevel="1" thickBot="1" x14ac:dyDescent="0.35">
      <c r="A116" s="155"/>
      <c r="B116" s="139" t="str">
        <v>AIRCONDITIONING/COGENERATION</v>
      </c>
      <c r="C116" s="160">
        <f>'02.2024ΕΛ'!C116</f>
        <v>0</v>
      </c>
      <c r="D116" s="148">
        <f>'02.2024ΕΛ'!D116</f>
        <v>0</v>
      </c>
      <c r="E116" s="233">
        <f>'02.2024ΕΛ'!E116</f>
        <v>0</v>
      </c>
      <c r="F116" s="39">
        <f>'02.2024ΕΛ'!F116</f>
        <v>0</v>
      </c>
      <c r="G116" s="140">
        <f>'02.2024ΕΛ'!G116</f>
        <v>0</v>
      </c>
      <c r="H116" s="83">
        <f>'02.2024ΕΛ'!H116</f>
        <v>0</v>
      </c>
      <c r="I116" s="160">
        <f>'02.2024ΕΛ'!I116</f>
        <v>0</v>
      </c>
      <c r="J116" s="148">
        <f>'02.2024ΕΛ'!J116</f>
        <v>0</v>
      </c>
      <c r="K116" s="233">
        <f>'02.2024ΕΛ'!K116</f>
        <v>0</v>
      </c>
      <c r="L116" s="10">
        <f>'02.2024ΕΛ'!L116</f>
        <v>0</v>
      </c>
      <c r="M116" s="30">
        <f>'02.2024ΕΛ'!M116</f>
        <v>0</v>
      </c>
      <c r="N116" s="83">
        <f>'02.2024ΕΛ'!N116</f>
        <v>0</v>
      </c>
      <c r="O116" s="160" t="str">
        <f>'02.2024ΕΛ'!O116</f>
        <v> </v>
      </c>
      <c r="P116" s="148" t="str">
        <f>'02.2024ΕΛ'!P116</f>
        <v> </v>
      </c>
      <c r="Q116" s="233" t="str">
        <f>'02.2024ΕΛ'!Q116</f>
        <v> </v>
      </c>
      <c r="R116" s="212" t="str">
        <f>'02.2024ΕΛ'!R116</f>
        <v> </v>
      </c>
      <c r="S116" s="214" t="str">
        <f>'02.2024ΕΛ'!S116</f>
        <v> </v>
      </c>
      <c r="T116" s="214" t="str">
        <f>'02.2024ΕΛ'!T116</f>
        <v> </v>
      </c>
      <c r="U116" s="160">
        <f>'02.2024ΕΛ'!U116</f>
        <v>0</v>
      </c>
      <c r="V116" s="148">
        <f>'02.2024ΕΛ'!V116</f>
        <v>0</v>
      </c>
      <c r="W116" s="233">
        <f>'02.2024ΕΛ'!W116</f>
        <v>0</v>
      </c>
      <c r="X116" s="10">
        <f>'02.2024ΕΛ'!X116</f>
        <v>0</v>
      </c>
      <c r="Y116" s="30">
        <f>'02.2024ΕΛ'!Y116</f>
        <v>0</v>
      </c>
      <c r="Z116" s="83">
        <f>'02.2024ΕΛ'!Z116</f>
        <v>0</v>
      </c>
      <c r="AA116" s="160">
        <f>'02.2024ΕΛ'!AA116</f>
        <v>0</v>
      </c>
      <c r="AB116" s="148">
        <f>'02.2024ΕΛ'!AB116</f>
        <v>0</v>
      </c>
      <c r="AC116" s="233">
        <f>'02.2024ΕΛ'!AC116</f>
        <v>0</v>
      </c>
      <c r="AD116" s="10">
        <f>'02.2024ΕΛ'!AD116</f>
        <v>0</v>
      </c>
      <c r="AE116" s="30">
        <f>'02.2024ΕΛ'!AE116</f>
        <v>0</v>
      </c>
      <c r="AF116" s="83">
        <f>'02.2024ΕΛ'!AF116</f>
        <v>0</v>
      </c>
      <c r="AG116" s="160">
        <f>'02.2024ΕΛ'!AG116</f>
        <v>0</v>
      </c>
      <c r="AH116" s="148">
        <f>'02.2024ΕΛ'!AH116</f>
        <v>0</v>
      </c>
      <c r="AI116" s="233">
        <f>'02.2024ΕΛ'!AI116</f>
        <v>0</v>
      </c>
      <c r="AJ116" s="10">
        <f>'02.2024ΕΛ'!AJ116</f>
        <v>0</v>
      </c>
      <c r="AK116" s="30">
        <f>'02.2024ΕΛ'!AK116</f>
        <v>0</v>
      </c>
      <c r="AL116" s="83">
        <f>'02.2024ΕΛ'!AL116</f>
        <v>0</v>
      </c>
      <c r="AM116" s="160">
        <f>'02.2024ΕΛ'!AM116</f>
        <v>0</v>
      </c>
      <c r="AN116" s="148">
        <f>'02.2024ΕΛ'!AN116</f>
        <v>0</v>
      </c>
      <c r="AO116" s="233">
        <f>'02.2024ΕΛ'!AO116</f>
        <v>0</v>
      </c>
      <c r="AP116" s="10">
        <f>'02.2024ΕΛ'!AP116</f>
        <v>0</v>
      </c>
      <c r="AQ116" s="30">
        <f>'02.2024ΕΛ'!AQ116</f>
        <v>0</v>
      </c>
      <c r="AR116" s="83">
        <f>'02.2024ΕΛ'!AR116</f>
        <v>0</v>
      </c>
      <c r="AS116" s="160">
        <f>'02.2024ΕΛ'!AS116</f>
        <v>0</v>
      </c>
      <c r="AT116" s="148">
        <f>'02.2024ΕΛ'!AT116</f>
        <v>0</v>
      </c>
      <c r="AU116" s="233">
        <f>'02.2024ΕΛ'!AU116</f>
        <v>0</v>
      </c>
      <c r="AV116" s="10">
        <f>'02.2024ΕΛ'!AV116</f>
        <v>0</v>
      </c>
      <c r="AW116" s="30">
        <f>'02.2024ΕΛ'!AW116</f>
        <v>0</v>
      </c>
      <c r="AX116" s="83">
        <f>'02.2024ΕΛ'!AX116</f>
        <v>0</v>
      </c>
      <c r="AY116" s="160">
        <f>'02.2024ΕΛ'!AY116</f>
        <v>0</v>
      </c>
      <c r="AZ116" s="148">
        <f>'02.2024ΕΛ'!AZ116</f>
        <v>0</v>
      </c>
      <c r="BA116" s="233">
        <f>'02.2024ΕΛ'!BA116</f>
        <v>0</v>
      </c>
      <c r="BB116" s="10">
        <f>'02.2024ΕΛ'!BB116</f>
        <v>0</v>
      </c>
      <c r="BC116" s="30">
        <f>'02.2024ΕΛ'!BC116</f>
        <v>0</v>
      </c>
      <c r="BD116" s="83">
        <f>'02.2024ΕΛ'!BD116</f>
        <v>0</v>
      </c>
      <c r="BE116" s="160">
        <f>'02.2024ΕΛ'!BE116</f>
        <v>0</v>
      </c>
      <c r="BF116" s="148">
        <f>'02.2024ΕΛ'!BF116</f>
        <v>0</v>
      </c>
      <c r="BG116" s="233">
        <f>'02.2024ΕΛ'!BG116</f>
        <v>0</v>
      </c>
      <c r="BH116" s="10">
        <f>'02.2024ΕΛ'!BH116</f>
        <v>0</v>
      </c>
      <c r="BI116" s="30">
        <f>'02.2024ΕΛ'!BI116</f>
        <v>0</v>
      </c>
      <c r="BJ116" s="83">
        <f>'02.2024ΕΛ'!BJ116</f>
        <v>0</v>
      </c>
      <c r="BK116" s="160">
        <f>'02.2024ΕΛ'!BK116</f>
        <v>0</v>
      </c>
      <c r="BL116" s="148">
        <f>'02.2024ΕΛ'!BL116</f>
        <v>0</v>
      </c>
      <c r="BM116" s="233">
        <f>'02.2024ΕΛ'!BM116</f>
        <v>0</v>
      </c>
      <c r="BN116" s="10">
        <f>'02.2024ΕΛ'!BN116</f>
        <v>0</v>
      </c>
      <c r="BO116" s="30">
        <f>'02.2024ΕΛ'!BO116</f>
        <v>0</v>
      </c>
      <c r="BP116" s="83">
        <f>'02.2024ΕΛ'!BP116</f>
        <v>0</v>
      </c>
    </row>
    <row r="117" spans="1:68" ht="19.95" customHeight="1" outlineLevel="1" x14ac:dyDescent="0.3">
      <c r="A117" s="153">
        <v>19</v>
      </c>
      <c r="B117" s="141" t="s">
        <v>101</v>
      </c>
      <c r="C117" s="73">
        <f>'02.2024ΕΛ'!C117</f>
        <v>611</v>
      </c>
      <c r="D117" s="74">
        <f>'02.2024ΕΛ'!D117</f>
        <v>0</v>
      </c>
      <c r="E117" s="231">
        <f>'02.2024ΕΛ'!E117</f>
        <v>659271</v>
      </c>
      <c r="F117" s="121">
        <f>'02.2024ΕΛ'!F117</f>
        <v>1079.0032733224223</v>
      </c>
      <c r="G117" s="82">
        <f>'02.2024ΕΛ'!G117</f>
        <v>9446.119999999999</v>
      </c>
      <c r="H117" s="37">
        <f>'02.2024ΕΛ'!H117</f>
        <v>15.460098199672666</v>
      </c>
      <c r="I117" s="73">
        <f>'02.2024ΕΛ'!I117</f>
        <v>352</v>
      </c>
      <c r="J117" s="74">
        <f>'02.2024ΕΛ'!J117</f>
        <v>0</v>
      </c>
      <c r="K117" s="231">
        <f>'02.2024ΕΛ'!K117</f>
        <v>403303</v>
      </c>
      <c r="L117" s="74">
        <f>'02.2024ΕΛ'!L117</f>
        <v>1145.747159090909</v>
      </c>
      <c r="M117" s="82">
        <f>'02.2024ΕΛ'!M117</f>
        <v>7033.1</v>
      </c>
      <c r="N117" s="37">
        <f>'02.2024ΕΛ'!N117</f>
        <v>19.980397727272727</v>
      </c>
      <c r="O117" s="73">
        <f>'02.2024ΕΛ'!O117</f>
        <v>367</v>
      </c>
      <c r="P117" s="74">
        <f>'02.2024ΕΛ'!P117</f>
        <v>0</v>
      </c>
      <c r="Q117" s="231">
        <f>'02.2024ΕΛ'!Q117</f>
        <v>602220</v>
      </c>
      <c r="R117" s="74">
        <f>'02.2024ΕΛ'!R117</f>
        <v>1640.9264305177112</v>
      </c>
      <c r="S117" s="82">
        <f>'02.2024ΕΛ'!S117</f>
        <v>10417.69</v>
      </c>
      <c r="T117" s="37">
        <f>'02.2024ΕΛ'!T117</f>
        <v>28.386076294277931</v>
      </c>
      <c r="U117" s="73">
        <f>'02.2024ΕΛ'!U117</f>
        <v>4</v>
      </c>
      <c r="V117" s="74">
        <f>'02.2024ΕΛ'!V117</f>
        <v>0</v>
      </c>
      <c r="W117" s="231">
        <f>'02.2024ΕΛ'!W117</f>
        <v>4617</v>
      </c>
      <c r="X117" s="74">
        <f>'02.2024ΕΛ'!X117</f>
        <v>1154.25</v>
      </c>
      <c r="Y117" s="81">
        <f>'02.2024ΕΛ'!Y117</f>
        <v>103.73</v>
      </c>
      <c r="Z117" s="37">
        <f>'02.2024ΕΛ'!Z117</f>
        <v>25.932500000000001</v>
      </c>
      <c r="AA117" s="73">
        <f>'02.2024ΕΛ'!AA117</f>
        <v>13</v>
      </c>
      <c r="AB117" s="74">
        <f>'02.2024ΕΛ'!AB117</f>
        <v>0</v>
      </c>
      <c r="AC117" s="231">
        <f>'02.2024ΕΛ'!AC117</f>
        <v>15056</v>
      </c>
      <c r="AD117" s="74">
        <f>'02.2024ΕΛ'!AD117</f>
        <v>1158.1538461538462</v>
      </c>
      <c r="AE117" s="81">
        <f>'02.2024ΕΛ'!AE117</f>
        <v>364.69</v>
      </c>
      <c r="AF117" s="37">
        <f>'02.2024ΕΛ'!AF117</f>
        <v>28.053076923076922</v>
      </c>
      <c r="AG117" s="73">
        <f>'02.2024ΕΛ'!AG117</f>
        <v>6</v>
      </c>
      <c r="AH117" s="74">
        <f>'02.2024ΕΛ'!AH117</f>
        <v>0</v>
      </c>
      <c r="AI117" s="231">
        <f>'02.2024ΕΛ'!AI117</f>
        <v>6141</v>
      </c>
      <c r="AJ117" s="74">
        <f>'02.2024ΕΛ'!AJ117</f>
        <v>1023.5</v>
      </c>
      <c r="AK117" s="82">
        <f>'02.2024ΕΛ'!AK117</f>
        <v>157.4</v>
      </c>
      <c r="AL117" s="37">
        <f>'02.2024ΕΛ'!AL117</f>
        <v>26.233333333333334</v>
      </c>
      <c r="AM117" s="73">
        <f>'02.2024ΕΛ'!AM117</f>
        <v>0</v>
      </c>
      <c r="AN117" s="74">
        <f>'02.2024ΕΛ'!AN117</f>
        <v>0</v>
      </c>
      <c r="AO117" s="231">
        <f>'02.2024ΕΛ'!AO117</f>
        <v>0</v>
      </c>
      <c r="AP117" s="74">
        <f>'02.2024ΕΛ'!AP117</f>
        <v>0</v>
      </c>
      <c r="AQ117" s="82">
        <f>'02.2024ΕΛ'!AQ117</f>
        <v>0</v>
      </c>
      <c r="AR117" s="37">
        <f>'02.2024ΕΛ'!AR117</f>
        <v>0</v>
      </c>
      <c r="AS117" s="73">
        <f>'02.2024ΕΛ'!AS117</f>
        <v>0</v>
      </c>
      <c r="AT117" s="74">
        <f>'02.2024ΕΛ'!AT117</f>
        <v>0</v>
      </c>
      <c r="AU117" s="231">
        <f>'02.2024ΕΛ'!AU117</f>
        <v>0</v>
      </c>
      <c r="AV117" s="74">
        <f>'02.2024ΕΛ'!AV117</f>
        <v>0</v>
      </c>
      <c r="AW117" s="82">
        <f>'02.2024ΕΛ'!AW117</f>
        <v>0</v>
      </c>
      <c r="AX117" s="37">
        <f>'02.2024ΕΛ'!AX117</f>
        <v>0</v>
      </c>
      <c r="AY117" s="73">
        <f>'02.2024ΕΛ'!AY117</f>
        <v>0</v>
      </c>
      <c r="AZ117" s="74">
        <f>'02.2024ΕΛ'!AZ117</f>
        <v>0</v>
      </c>
      <c r="BA117" s="231">
        <f>'02.2024ΕΛ'!BA117</f>
        <v>0</v>
      </c>
      <c r="BB117" s="74">
        <f>'02.2024ΕΛ'!BB117</f>
        <v>0</v>
      </c>
      <c r="BC117" s="82">
        <f>'02.2024ΕΛ'!BC117</f>
        <v>0</v>
      </c>
      <c r="BD117" s="37">
        <f>'02.2024ΕΛ'!BD117</f>
        <v>0</v>
      </c>
      <c r="BE117" s="73">
        <f>'02.2024ΕΛ'!BE117</f>
        <v>0</v>
      </c>
      <c r="BF117" s="74">
        <f>'02.2024ΕΛ'!BF117</f>
        <v>0</v>
      </c>
      <c r="BG117" s="231">
        <f>'02.2024ΕΛ'!BG117</f>
        <v>0</v>
      </c>
      <c r="BH117" s="74">
        <f>'02.2024ΕΛ'!BH117</f>
        <v>0</v>
      </c>
      <c r="BI117" s="82">
        <f>'02.2024ΕΛ'!BI117</f>
        <v>0</v>
      </c>
      <c r="BJ117" s="37">
        <f>'02.2024ΕΛ'!BJ117</f>
        <v>0</v>
      </c>
      <c r="BK117" s="73">
        <f>'02.2024ΕΛ'!BK117</f>
        <v>0</v>
      </c>
      <c r="BL117" s="74">
        <f>'02.2024ΕΛ'!BL117</f>
        <v>0</v>
      </c>
      <c r="BM117" s="231">
        <f>'02.2024ΕΛ'!BM117</f>
        <v>0</v>
      </c>
      <c r="BN117" s="74">
        <f>'02.2024ΕΛ'!BN117</f>
        <v>0</v>
      </c>
      <c r="BO117" s="82">
        <f>'02.2024ΕΛ'!BO117</f>
        <v>0</v>
      </c>
      <c r="BP117" s="37">
        <f>'02.2024ΕΛ'!BP117</f>
        <v>0</v>
      </c>
    </row>
    <row r="118" spans="1:68" ht="19.5" customHeight="1" outlineLevel="1" x14ac:dyDescent="0.3">
      <c r="A118" s="154"/>
      <c r="B118" s="139" t="str" cm="1">
        <f t="array" ref="B118:B122">$B$10:$B$14</f>
        <v>RESIDENTIAL</v>
      </c>
      <c r="C118" s="9">
        <f>'02.2024ΕΛ'!C118</f>
        <v>602</v>
      </c>
      <c r="D118" s="10">
        <f>'02.2024ΕΛ'!D118</f>
        <v>0</v>
      </c>
      <c r="E118" s="232">
        <f>'02.2024ΕΛ'!E118</f>
        <v>645754</v>
      </c>
      <c r="F118" s="39">
        <f>'02.2024ΕΛ'!F118</f>
        <v>1072.6810631229237</v>
      </c>
      <c r="G118" s="30">
        <f>'02.2024ΕΛ'!G118</f>
        <v>9216.6299999999992</v>
      </c>
      <c r="H118" s="83">
        <f>'02.2024ΕΛ'!H118</f>
        <v>15.31001661129568</v>
      </c>
      <c r="I118" s="9">
        <f>'02.2024ΕΛ'!I118</f>
        <v>342</v>
      </c>
      <c r="J118" s="10">
        <f>'02.2024ΕΛ'!J118</f>
        <v>0</v>
      </c>
      <c r="K118" s="232">
        <f>'02.2024ΕΛ'!K118</f>
        <v>382909</v>
      </c>
      <c r="L118" s="10">
        <f>'02.2024ΕΛ'!L118</f>
        <v>1119.6169590643274</v>
      </c>
      <c r="M118" s="30">
        <f>'02.2024ΕΛ'!M118</f>
        <v>6682.84</v>
      </c>
      <c r="N118" s="83">
        <f>'02.2024ΕΛ'!N118</f>
        <v>19.54046783625731</v>
      </c>
      <c r="O118" s="9">
        <f>'02.2024ΕΛ'!O118</f>
        <v>348</v>
      </c>
      <c r="P118" s="10" t="str">
        <f>'02.2024ΕΛ'!P118</f>
        <v> </v>
      </c>
      <c r="Q118" s="232">
        <f>'02.2024ΕΛ'!Q118</f>
        <v>394381</v>
      </c>
      <c r="R118" s="216">
        <f>'02.2024ΕΛ'!R118</f>
        <v>1133</v>
      </c>
      <c r="S118" s="217">
        <f>'02.2024ΕΛ'!S118</f>
        <v>6926.66</v>
      </c>
      <c r="T118" s="211">
        <f>'02.2024ΕΛ'!T118</f>
        <v>19.899999999999999</v>
      </c>
      <c r="U118" s="9">
        <f>'02.2024ΕΛ'!U118</f>
        <v>4</v>
      </c>
      <c r="V118" s="10">
        <f>'02.2024ΕΛ'!V118</f>
        <v>0</v>
      </c>
      <c r="W118" s="232">
        <f>'02.2024ΕΛ'!W118</f>
        <v>4617</v>
      </c>
      <c r="X118" s="10">
        <f>'02.2024ΕΛ'!X118</f>
        <v>1154.25</v>
      </c>
      <c r="Y118" s="30">
        <f>'02.2024ΕΛ'!Y118</f>
        <v>103.73</v>
      </c>
      <c r="Z118" s="83">
        <f>'02.2024ΕΛ'!Z118</f>
        <v>25.932500000000001</v>
      </c>
      <c r="AA118" s="9">
        <f>'02.2024ΕΛ'!AA118</f>
        <v>13</v>
      </c>
      <c r="AB118" s="10">
        <f>'02.2024ΕΛ'!AB118</f>
        <v>0</v>
      </c>
      <c r="AC118" s="232">
        <f>'02.2024ΕΛ'!AC118</f>
        <v>15056</v>
      </c>
      <c r="AD118" s="10">
        <f>'02.2024ΕΛ'!AD118</f>
        <v>1158.1538461538462</v>
      </c>
      <c r="AE118" s="30">
        <f>'02.2024ΕΛ'!AE118</f>
        <v>364.69</v>
      </c>
      <c r="AF118" s="83">
        <f>'02.2024ΕΛ'!AF118</f>
        <v>28.053076923076922</v>
      </c>
      <c r="AG118" s="9">
        <f>'02.2024ΕΛ'!AG118</f>
        <v>6</v>
      </c>
      <c r="AH118" s="10">
        <f>'02.2024ΕΛ'!AH118</f>
        <v>0</v>
      </c>
      <c r="AI118" s="232">
        <f>'02.2024ΕΛ'!AI118</f>
        <v>6141</v>
      </c>
      <c r="AJ118" s="10">
        <f>'02.2024ΕΛ'!AJ118</f>
        <v>1023.5</v>
      </c>
      <c r="AK118" s="30">
        <f>'02.2024ΕΛ'!AK118</f>
        <v>157.4</v>
      </c>
      <c r="AL118" s="83">
        <f>'02.2024ΕΛ'!AL118</f>
        <v>26.233333333333334</v>
      </c>
      <c r="AM118" s="9">
        <f>'02.2024ΕΛ'!AM118</f>
        <v>0</v>
      </c>
      <c r="AN118" s="10">
        <f>'02.2024ΕΛ'!AN118</f>
        <v>0</v>
      </c>
      <c r="AO118" s="232">
        <f>'02.2024ΕΛ'!AO118</f>
        <v>0</v>
      </c>
      <c r="AP118" s="10">
        <f>'02.2024ΕΛ'!AP118</f>
        <v>0</v>
      </c>
      <c r="AQ118" s="30">
        <f>'02.2024ΕΛ'!AQ118</f>
        <v>0</v>
      </c>
      <c r="AR118" s="83">
        <f>'02.2024ΕΛ'!AR118</f>
        <v>0</v>
      </c>
      <c r="AS118" s="9">
        <f>'02.2024ΕΛ'!AS118</f>
        <v>0</v>
      </c>
      <c r="AT118" s="10">
        <f>'02.2024ΕΛ'!AT118</f>
        <v>0</v>
      </c>
      <c r="AU118" s="232">
        <f>'02.2024ΕΛ'!AU118</f>
        <v>0</v>
      </c>
      <c r="AV118" s="10">
        <f>'02.2024ΕΛ'!AV118</f>
        <v>0</v>
      </c>
      <c r="AW118" s="30">
        <f>'02.2024ΕΛ'!AW118</f>
        <v>0</v>
      </c>
      <c r="AX118" s="83">
        <f>'02.2024ΕΛ'!AX118</f>
        <v>0</v>
      </c>
      <c r="AY118" s="9">
        <f>'02.2024ΕΛ'!AY118</f>
        <v>0</v>
      </c>
      <c r="AZ118" s="10">
        <f>'02.2024ΕΛ'!AZ118</f>
        <v>0</v>
      </c>
      <c r="BA118" s="232">
        <f>'02.2024ΕΛ'!BA118</f>
        <v>0</v>
      </c>
      <c r="BB118" s="10">
        <f>'02.2024ΕΛ'!BB118</f>
        <v>0</v>
      </c>
      <c r="BC118" s="30">
        <f>'02.2024ΕΛ'!BC118</f>
        <v>0</v>
      </c>
      <c r="BD118" s="83">
        <f>'02.2024ΕΛ'!BD118</f>
        <v>0</v>
      </c>
      <c r="BE118" s="9">
        <f>'02.2024ΕΛ'!BE118</f>
        <v>0</v>
      </c>
      <c r="BF118" s="10">
        <f>'02.2024ΕΛ'!BF118</f>
        <v>0</v>
      </c>
      <c r="BG118" s="232">
        <f>'02.2024ΕΛ'!BG118</f>
        <v>0</v>
      </c>
      <c r="BH118" s="10">
        <f>'02.2024ΕΛ'!BH118</f>
        <v>0</v>
      </c>
      <c r="BI118" s="30">
        <f>'02.2024ΕΛ'!BI118</f>
        <v>0</v>
      </c>
      <c r="BJ118" s="83">
        <f>'02.2024ΕΛ'!BJ118</f>
        <v>0</v>
      </c>
      <c r="BK118" s="9">
        <f>'02.2024ΕΛ'!BK118</f>
        <v>0</v>
      </c>
      <c r="BL118" s="10">
        <f>'02.2024ΕΛ'!BL118</f>
        <v>0</v>
      </c>
      <c r="BM118" s="232">
        <f>'02.2024ΕΛ'!BM118</f>
        <v>0</v>
      </c>
      <c r="BN118" s="10">
        <f>'02.2024ΕΛ'!BN118</f>
        <v>0</v>
      </c>
      <c r="BO118" s="30">
        <f>'02.2024ΕΛ'!BO118</f>
        <v>0</v>
      </c>
      <c r="BP118" s="83">
        <f>'02.2024ΕΛ'!BP118</f>
        <v>0</v>
      </c>
    </row>
    <row r="119" spans="1:68" ht="19.5" customHeight="1" outlineLevel="1" x14ac:dyDescent="0.3">
      <c r="A119" s="154"/>
      <c r="B119" s="139" t="str">
        <v>COMMERCIAL</v>
      </c>
      <c r="C119" s="9">
        <f>'02.2024ΕΛ'!C119</f>
        <v>9</v>
      </c>
      <c r="D119" s="10">
        <f>'02.2024ΕΛ'!D119</f>
        <v>0</v>
      </c>
      <c r="E119" s="232">
        <f>'02.2024ΕΛ'!E119</f>
        <v>13517</v>
      </c>
      <c r="F119" s="39">
        <f>'02.2024ΕΛ'!F119</f>
        <v>1501.8888888888889</v>
      </c>
      <c r="G119" s="30">
        <f>'02.2024ΕΛ'!G119</f>
        <v>229.49</v>
      </c>
      <c r="H119" s="83">
        <f>'02.2024ΕΛ'!H119</f>
        <v>25.498888888888889</v>
      </c>
      <c r="I119" s="9">
        <f>'02.2024ΕΛ'!I119</f>
        <v>10</v>
      </c>
      <c r="J119" s="10">
        <f>'02.2024ΕΛ'!J119</f>
        <v>0</v>
      </c>
      <c r="K119" s="232">
        <f>'02.2024ΕΛ'!K119</f>
        <v>20394</v>
      </c>
      <c r="L119" s="10">
        <f>'02.2024ΕΛ'!L119</f>
        <v>2039.4</v>
      </c>
      <c r="M119" s="30">
        <f>'02.2024ΕΛ'!M119</f>
        <v>350.26</v>
      </c>
      <c r="N119" s="83">
        <f>'02.2024ΕΛ'!N119</f>
        <v>35.025999999999996</v>
      </c>
      <c r="O119" s="9">
        <f>'02.2024ΕΛ'!O119</f>
        <v>19</v>
      </c>
      <c r="P119" s="10" t="str">
        <f>'02.2024ΕΛ'!P119</f>
        <v> </v>
      </c>
      <c r="Q119" s="232">
        <f>'02.2024ΕΛ'!Q119</f>
        <v>207839</v>
      </c>
      <c r="R119" s="213">
        <f>'02.2024ΕΛ'!R119</f>
        <v>10939</v>
      </c>
      <c r="S119" s="215">
        <f>'02.2024ΕΛ'!S119</f>
        <v>3491.03</v>
      </c>
      <c r="T119" s="214">
        <f>'02.2024ΕΛ'!T119</f>
        <v>183.74</v>
      </c>
      <c r="U119" s="9">
        <f>'02.2024ΕΛ'!U119</f>
        <v>0</v>
      </c>
      <c r="V119" s="10">
        <f>'02.2024ΕΛ'!V119</f>
        <v>0</v>
      </c>
      <c r="W119" s="232">
        <f>'02.2024ΕΛ'!W119</f>
        <v>0</v>
      </c>
      <c r="X119" s="10">
        <f>'02.2024ΕΛ'!X119</f>
        <v>0</v>
      </c>
      <c r="Y119" s="30">
        <f>'02.2024ΕΛ'!Y119</f>
        <v>0</v>
      </c>
      <c r="Z119" s="83">
        <f>'02.2024ΕΛ'!Z119</f>
        <v>0</v>
      </c>
      <c r="AA119" s="9">
        <f>'02.2024ΕΛ'!AA119</f>
        <v>0</v>
      </c>
      <c r="AB119" s="10">
        <f>'02.2024ΕΛ'!AB119</f>
        <v>0</v>
      </c>
      <c r="AC119" s="232">
        <f>'02.2024ΕΛ'!AC119</f>
        <v>0</v>
      </c>
      <c r="AD119" s="10">
        <f>'02.2024ΕΛ'!AD119</f>
        <v>0</v>
      </c>
      <c r="AE119" s="30">
        <f>'02.2024ΕΛ'!AE119</f>
        <v>0</v>
      </c>
      <c r="AF119" s="83">
        <f>'02.2024ΕΛ'!AF119</f>
        <v>0</v>
      </c>
      <c r="AG119" s="9">
        <f>'02.2024ΕΛ'!AG119</f>
        <v>0</v>
      </c>
      <c r="AH119" s="10">
        <f>'02.2024ΕΛ'!AH119</f>
        <v>0</v>
      </c>
      <c r="AI119" s="232">
        <f>'02.2024ΕΛ'!AI119</f>
        <v>0</v>
      </c>
      <c r="AJ119" s="10">
        <f>'02.2024ΕΛ'!AJ119</f>
        <v>0</v>
      </c>
      <c r="AK119" s="30">
        <f>'02.2024ΕΛ'!AK119</f>
        <v>0</v>
      </c>
      <c r="AL119" s="83">
        <f>'02.2024ΕΛ'!AL119</f>
        <v>0</v>
      </c>
      <c r="AM119" s="9">
        <f>'02.2024ΕΛ'!AM119</f>
        <v>0</v>
      </c>
      <c r="AN119" s="10">
        <f>'02.2024ΕΛ'!AN119</f>
        <v>0</v>
      </c>
      <c r="AO119" s="232">
        <f>'02.2024ΕΛ'!AO119</f>
        <v>0</v>
      </c>
      <c r="AP119" s="10">
        <f>'02.2024ΕΛ'!AP119</f>
        <v>0</v>
      </c>
      <c r="AQ119" s="30">
        <f>'02.2024ΕΛ'!AQ119</f>
        <v>0</v>
      </c>
      <c r="AR119" s="83">
        <f>'02.2024ΕΛ'!AR119</f>
        <v>0</v>
      </c>
      <c r="AS119" s="9">
        <f>'02.2024ΕΛ'!AS119</f>
        <v>0</v>
      </c>
      <c r="AT119" s="10">
        <f>'02.2024ΕΛ'!AT119</f>
        <v>0</v>
      </c>
      <c r="AU119" s="232">
        <f>'02.2024ΕΛ'!AU119</f>
        <v>0</v>
      </c>
      <c r="AV119" s="10">
        <f>'02.2024ΕΛ'!AV119</f>
        <v>0</v>
      </c>
      <c r="AW119" s="30">
        <f>'02.2024ΕΛ'!AW119</f>
        <v>0</v>
      </c>
      <c r="AX119" s="83">
        <f>'02.2024ΕΛ'!AX119</f>
        <v>0</v>
      </c>
      <c r="AY119" s="9">
        <f>'02.2024ΕΛ'!AY119</f>
        <v>0</v>
      </c>
      <c r="AZ119" s="10">
        <f>'02.2024ΕΛ'!AZ119</f>
        <v>0</v>
      </c>
      <c r="BA119" s="232">
        <f>'02.2024ΕΛ'!BA119</f>
        <v>0</v>
      </c>
      <c r="BB119" s="10">
        <f>'02.2024ΕΛ'!BB119</f>
        <v>0</v>
      </c>
      <c r="BC119" s="30">
        <f>'02.2024ΕΛ'!BC119</f>
        <v>0</v>
      </c>
      <c r="BD119" s="83">
        <f>'02.2024ΕΛ'!BD119</f>
        <v>0</v>
      </c>
      <c r="BE119" s="9">
        <f>'02.2024ΕΛ'!BE119</f>
        <v>0</v>
      </c>
      <c r="BF119" s="10">
        <f>'02.2024ΕΛ'!BF119</f>
        <v>0</v>
      </c>
      <c r="BG119" s="232">
        <f>'02.2024ΕΛ'!BG119</f>
        <v>0</v>
      </c>
      <c r="BH119" s="10">
        <f>'02.2024ΕΛ'!BH119</f>
        <v>0</v>
      </c>
      <c r="BI119" s="30">
        <f>'02.2024ΕΛ'!BI119</f>
        <v>0</v>
      </c>
      <c r="BJ119" s="83">
        <f>'02.2024ΕΛ'!BJ119</f>
        <v>0</v>
      </c>
      <c r="BK119" s="9">
        <f>'02.2024ΕΛ'!BK119</f>
        <v>0</v>
      </c>
      <c r="BL119" s="10">
        <f>'02.2024ΕΛ'!BL119</f>
        <v>0</v>
      </c>
      <c r="BM119" s="232">
        <f>'02.2024ΕΛ'!BM119</f>
        <v>0</v>
      </c>
      <c r="BN119" s="10">
        <f>'02.2024ΕΛ'!BN119</f>
        <v>0</v>
      </c>
      <c r="BO119" s="30">
        <f>'02.2024ΕΛ'!BO119</f>
        <v>0</v>
      </c>
      <c r="BP119" s="83">
        <f>'02.2024ΕΛ'!BP119</f>
        <v>0</v>
      </c>
    </row>
    <row r="120" spans="1:68" ht="19.5" customHeight="1" outlineLevel="1" x14ac:dyDescent="0.3">
      <c r="A120" s="154"/>
      <c r="B120" s="139" t="str">
        <v>CNG</v>
      </c>
      <c r="C120" s="9">
        <f>'02.2024ΕΛ'!C120</f>
        <v>0</v>
      </c>
      <c r="D120" s="10">
        <f>'02.2024ΕΛ'!D120</f>
        <v>0</v>
      </c>
      <c r="E120" s="232">
        <f>'02.2024ΕΛ'!E120</f>
        <v>0</v>
      </c>
      <c r="F120" s="39">
        <f>'02.2024ΕΛ'!F120</f>
        <v>0</v>
      </c>
      <c r="G120" s="30">
        <f>'02.2024ΕΛ'!G120</f>
        <v>0</v>
      </c>
      <c r="H120" s="83">
        <f>'02.2024ΕΛ'!H120</f>
        <v>0</v>
      </c>
      <c r="I120" s="9">
        <f>'02.2024ΕΛ'!I120</f>
        <v>0</v>
      </c>
      <c r="J120" s="10">
        <f>'02.2024ΕΛ'!J120</f>
        <v>0</v>
      </c>
      <c r="K120" s="232">
        <f>'02.2024ΕΛ'!K120</f>
        <v>0</v>
      </c>
      <c r="L120" s="10">
        <f>'02.2024ΕΛ'!L120</f>
        <v>0</v>
      </c>
      <c r="M120" s="30">
        <f>'02.2024ΕΛ'!M120</f>
        <v>0</v>
      </c>
      <c r="N120" s="83">
        <f>'02.2024ΕΛ'!N120</f>
        <v>0</v>
      </c>
      <c r="O120" s="9" t="str">
        <f>'02.2024ΕΛ'!O120</f>
        <v> </v>
      </c>
      <c r="P120" s="10" t="str">
        <f>'02.2024ΕΛ'!P120</f>
        <v> </v>
      </c>
      <c r="Q120" s="232" t="str">
        <f>'02.2024ΕΛ'!Q120</f>
        <v> </v>
      </c>
      <c r="R120" s="212" t="str">
        <f>'02.2024ΕΛ'!R120</f>
        <v> </v>
      </c>
      <c r="S120" s="214" t="str">
        <f>'02.2024ΕΛ'!S120</f>
        <v> </v>
      </c>
      <c r="T120" s="214" t="str">
        <f>'02.2024ΕΛ'!T120</f>
        <v> </v>
      </c>
      <c r="U120" s="9">
        <f>'02.2024ΕΛ'!U120</f>
        <v>0</v>
      </c>
      <c r="V120" s="10">
        <f>'02.2024ΕΛ'!V120</f>
        <v>0</v>
      </c>
      <c r="W120" s="232">
        <f>'02.2024ΕΛ'!W120</f>
        <v>0</v>
      </c>
      <c r="X120" s="10">
        <f>'02.2024ΕΛ'!X120</f>
        <v>0</v>
      </c>
      <c r="Y120" s="30">
        <f>'02.2024ΕΛ'!Y120</f>
        <v>0</v>
      </c>
      <c r="Z120" s="83">
        <f>'02.2024ΕΛ'!Z120</f>
        <v>0</v>
      </c>
      <c r="AA120" s="9">
        <f>'02.2024ΕΛ'!AA120</f>
        <v>0</v>
      </c>
      <c r="AB120" s="10">
        <f>'02.2024ΕΛ'!AB120</f>
        <v>0</v>
      </c>
      <c r="AC120" s="232">
        <f>'02.2024ΕΛ'!AC120</f>
        <v>0</v>
      </c>
      <c r="AD120" s="10">
        <f>'02.2024ΕΛ'!AD120</f>
        <v>0</v>
      </c>
      <c r="AE120" s="30">
        <f>'02.2024ΕΛ'!AE120</f>
        <v>0</v>
      </c>
      <c r="AF120" s="83">
        <f>'02.2024ΕΛ'!AF120</f>
        <v>0</v>
      </c>
      <c r="AG120" s="9">
        <f>'02.2024ΕΛ'!AG120</f>
        <v>0</v>
      </c>
      <c r="AH120" s="10">
        <f>'02.2024ΕΛ'!AH120</f>
        <v>0</v>
      </c>
      <c r="AI120" s="232">
        <f>'02.2024ΕΛ'!AI120</f>
        <v>0</v>
      </c>
      <c r="AJ120" s="10">
        <f>'02.2024ΕΛ'!AJ120</f>
        <v>0</v>
      </c>
      <c r="AK120" s="30">
        <f>'02.2024ΕΛ'!AK120</f>
        <v>0</v>
      </c>
      <c r="AL120" s="83">
        <f>'02.2024ΕΛ'!AL120</f>
        <v>0</v>
      </c>
      <c r="AM120" s="9">
        <f>'02.2024ΕΛ'!AM120</f>
        <v>0</v>
      </c>
      <c r="AN120" s="10">
        <f>'02.2024ΕΛ'!AN120</f>
        <v>0</v>
      </c>
      <c r="AO120" s="232">
        <f>'02.2024ΕΛ'!AO120</f>
        <v>0</v>
      </c>
      <c r="AP120" s="10">
        <f>'02.2024ΕΛ'!AP120</f>
        <v>0</v>
      </c>
      <c r="AQ120" s="30">
        <f>'02.2024ΕΛ'!AQ120</f>
        <v>0</v>
      </c>
      <c r="AR120" s="83">
        <f>'02.2024ΕΛ'!AR120</f>
        <v>0</v>
      </c>
      <c r="AS120" s="9">
        <f>'02.2024ΕΛ'!AS120</f>
        <v>0</v>
      </c>
      <c r="AT120" s="10">
        <f>'02.2024ΕΛ'!AT120</f>
        <v>0</v>
      </c>
      <c r="AU120" s="232">
        <f>'02.2024ΕΛ'!AU120</f>
        <v>0</v>
      </c>
      <c r="AV120" s="10">
        <f>'02.2024ΕΛ'!AV120</f>
        <v>0</v>
      </c>
      <c r="AW120" s="30">
        <f>'02.2024ΕΛ'!AW120</f>
        <v>0</v>
      </c>
      <c r="AX120" s="83">
        <f>'02.2024ΕΛ'!AX120</f>
        <v>0</v>
      </c>
      <c r="AY120" s="9">
        <f>'02.2024ΕΛ'!AY120</f>
        <v>0</v>
      </c>
      <c r="AZ120" s="10">
        <f>'02.2024ΕΛ'!AZ120</f>
        <v>0</v>
      </c>
      <c r="BA120" s="232">
        <f>'02.2024ΕΛ'!BA120</f>
        <v>0</v>
      </c>
      <c r="BB120" s="10">
        <f>'02.2024ΕΛ'!BB120</f>
        <v>0</v>
      </c>
      <c r="BC120" s="30">
        <f>'02.2024ΕΛ'!BC120</f>
        <v>0</v>
      </c>
      <c r="BD120" s="83">
        <f>'02.2024ΕΛ'!BD120</f>
        <v>0</v>
      </c>
      <c r="BE120" s="9">
        <f>'02.2024ΕΛ'!BE120</f>
        <v>0</v>
      </c>
      <c r="BF120" s="10">
        <f>'02.2024ΕΛ'!BF120</f>
        <v>0</v>
      </c>
      <c r="BG120" s="232">
        <f>'02.2024ΕΛ'!BG120</f>
        <v>0</v>
      </c>
      <c r="BH120" s="10">
        <f>'02.2024ΕΛ'!BH120</f>
        <v>0</v>
      </c>
      <c r="BI120" s="30">
        <f>'02.2024ΕΛ'!BI120</f>
        <v>0</v>
      </c>
      <c r="BJ120" s="83">
        <f>'02.2024ΕΛ'!BJ120</f>
        <v>0</v>
      </c>
      <c r="BK120" s="9">
        <f>'02.2024ΕΛ'!BK120</f>
        <v>0</v>
      </c>
      <c r="BL120" s="10">
        <f>'02.2024ΕΛ'!BL120</f>
        <v>0</v>
      </c>
      <c r="BM120" s="232">
        <f>'02.2024ΕΛ'!BM120</f>
        <v>0</v>
      </c>
      <c r="BN120" s="10">
        <f>'02.2024ΕΛ'!BN120</f>
        <v>0</v>
      </c>
      <c r="BO120" s="30">
        <f>'02.2024ΕΛ'!BO120</f>
        <v>0</v>
      </c>
      <c r="BP120" s="83">
        <f>'02.2024ΕΛ'!BP120</f>
        <v>0</v>
      </c>
    </row>
    <row r="121" spans="1:68" ht="19.5" customHeight="1" outlineLevel="1" x14ac:dyDescent="0.3">
      <c r="A121" s="154"/>
      <c r="B121" s="139" t="str">
        <v>INDUSTRIAL</v>
      </c>
      <c r="C121" s="9">
        <f>'02.2024ΕΛ'!C121</f>
        <v>0</v>
      </c>
      <c r="D121" s="10">
        <f>'02.2024ΕΛ'!D121</f>
        <v>0</v>
      </c>
      <c r="E121" s="232">
        <f>'02.2024ΕΛ'!E121</f>
        <v>0</v>
      </c>
      <c r="F121" s="39">
        <f>'02.2024ΕΛ'!F121</f>
        <v>0</v>
      </c>
      <c r="G121" s="30">
        <f>'02.2024ΕΛ'!G121</f>
        <v>0</v>
      </c>
      <c r="H121" s="83">
        <f>'02.2024ΕΛ'!H121</f>
        <v>0</v>
      </c>
      <c r="I121" s="9">
        <f>'02.2024ΕΛ'!I121</f>
        <v>0</v>
      </c>
      <c r="J121" s="10">
        <f>'02.2024ΕΛ'!J121</f>
        <v>0</v>
      </c>
      <c r="K121" s="232">
        <f>'02.2024ΕΛ'!K121</f>
        <v>0</v>
      </c>
      <c r="L121" s="10">
        <f>'02.2024ΕΛ'!L121</f>
        <v>0</v>
      </c>
      <c r="M121" s="30">
        <f>'02.2024ΕΛ'!M121</f>
        <v>0</v>
      </c>
      <c r="N121" s="83">
        <f>'02.2024ΕΛ'!N121</f>
        <v>0</v>
      </c>
      <c r="O121" s="9" t="str">
        <f>'02.2024ΕΛ'!O121</f>
        <v> </v>
      </c>
      <c r="P121" s="10" t="str">
        <f>'02.2024ΕΛ'!P121</f>
        <v> </v>
      </c>
      <c r="Q121" s="232" t="str">
        <f>'02.2024ΕΛ'!Q121</f>
        <v> </v>
      </c>
      <c r="R121" s="212" t="str">
        <f>'02.2024ΕΛ'!R121</f>
        <v> </v>
      </c>
      <c r="S121" s="214" t="str">
        <f>'02.2024ΕΛ'!S121</f>
        <v> </v>
      </c>
      <c r="T121" s="214" t="str">
        <f>'02.2024ΕΛ'!T121</f>
        <v> </v>
      </c>
      <c r="U121" s="9">
        <f>'02.2024ΕΛ'!U121</f>
        <v>0</v>
      </c>
      <c r="V121" s="10">
        <f>'02.2024ΕΛ'!V121</f>
        <v>0</v>
      </c>
      <c r="W121" s="232">
        <f>'02.2024ΕΛ'!W121</f>
        <v>0</v>
      </c>
      <c r="X121" s="10">
        <f>'02.2024ΕΛ'!X121</f>
        <v>0</v>
      </c>
      <c r="Y121" s="30">
        <f>'02.2024ΕΛ'!Y121</f>
        <v>0</v>
      </c>
      <c r="Z121" s="83">
        <f>'02.2024ΕΛ'!Z121</f>
        <v>0</v>
      </c>
      <c r="AA121" s="9">
        <f>'02.2024ΕΛ'!AA121</f>
        <v>0</v>
      </c>
      <c r="AB121" s="10">
        <f>'02.2024ΕΛ'!AB121</f>
        <v>0</v>
      </c>
      <c r="AC121" s="232">
        <f>'02.2024ΕΛ'!AC121</f>
        <v>0</v>
      </c>
      <c r="AD121" s="10">
        <f>'02.2024ΕΛ'!AD121</f>
        <v>0</v>
      </c>
      <c r="AE121" s="30">
        <f>'02.2024ΕΛ'!AE121</f>
        <v>0</v>
      </c>
      <c r="AF121" s="83">
        <f>'02.2024ΕΛ'!AF121</f>
        <v>0</v>
      </c>
      <c r="AG121" s="9">
        <f>'02.2024ΕΛ'!AG121</f>
        <v>0</v>
      </c>
      <c r="AH121" s="10">
        <f>'02.2024ΕΛ'!AH121</f>
        <v>0</v>
      </c>
      <c r="AI121" s="232">
        <f>'02.2024ΕΛ'!AI121</f>
        <v>0</v>
      </c>
      <c r="AJ121" s="10">
        <f>'02.2024ΕΛ'!AJ121</f>
        <v>0</v>
      </c>
      <c r="AK121" s="30">
        <f>'02.2024ΕΛ'!AK121</f>
        <v>0</v>
      </c>
      <c r="AL121" s="83">
        <f>'02.2024ΕΛ'!AL121</f>
        <v>0</v>
      </c>
      <c r="AM121" s="9">
        <f>'02.2024ΕΛ'!AM121</f>
        <v>0</v>
      </c>
      <c r="AN121" s="10">
        <f>'02.2024ΕΛ'!AN121</f>
        <v>0</v>
      </c>
      <c r="AO121" s="232">
        <f>'02.2024ΕΛ'!AO121</f>
        <v>0</v>
      </c>
      <c r="AP121" s="10">
        <f>'02.2024ΕΛ'!AP121</f>
        <v>0</v>
      </c>
      <c r="AQ121" s="30">
        <f>'02.2024ΕΛ'!AQ121</f>
        <v>0</v>
      </c>
      <c r="AR121" s="83">
        <f>'02.2024ΕΛ'!AR121</f>
        <v>0</v>
      </c>
      <c r="AS121" s="9">
        <f>'02.2024ΕΛ'!AS121</f>
        <v>0</v>
      </c>
      <c r="AT121" s="10">
        <f>'02.2024ΕΛ'!AT121</f>
        <v>0</v>
      </c>
      <c r="AU121" s="232">
        <f>'02.2024ΕΛ'!AU121</f>
        <v>0</v>
      </c>
      <c r="AV121" s="10">
        <f>'02.2024ΕΛ'!AV121</f>
        <v>0</v>
      </c>
      <c r="AW121" s="30">
        <f>'02.2024ΕΛ'!AW121</f>
        <v>0</v>
      </c>
      <c r="AX121" s="83">
        <f>'02.2024ΕΛ'!AX121</f>
        <v>0</v>
      </c>
      <c r="AY121" s="9">
        <f>'02.2024ΕΛ'!AY121</f>
        <v>0</v>
      </c>
      <c r="AZ121" s="10">
        <f>'02.2024ΕΛ'!AZ121</f>
        <v>0</v>
      </c>
      <c r="BA121" s="232">
        <f>'02.2024ΕΛ'!BA121</f>
        <v>0</v>
      </c>
      <c r="BB121" s="10">
        <f>'02.2024ΕΛ'!BB121</f>
        <v>0</v>
      </c>
      <c r="BC121" s="30">
        <f>'02.2024ΕΛ'!BC121</f>
        <v>0</v>
      </c>
      <c r="BD121" s="83">
        <f>'02.2024ΕΛ'!BD121</f>
        <v>0</v>
      </c>
      <c r="BE121" s="9">
        <f>'02.2024ΕΛ'!BE121</f>
        <v>0</v>
      </c>
      <c r="BF121" s="10">
        <f>'02.2024ΕΛ'!BF121</f>
        <v>0</v>
      </c>
      <c r="BG121" s="232">
        <f>'02.2024ΕΛ'!BG121</f>
        <v>0</v>
      </c>
      <c r="BH121" s="10">
        <f>'02.2024ΕΛ'!BH121</f>
        <v>0</v>
      </c>
      <c r="BI121" s="30">
        <f>'02.2024ΕΛ'!BI121</f>
        <v>0</v>
      </c>
      <c r="BJ121" s="83">
        <f>'02.2024ΕΛ'!BJ121</f>
        <v>0</v>
      </c>
      <c r="BK121" s="9">
        <f>'02.2024ΕΛ'!BK121</f>
        <v>0</v>
      </c>
      <c r="BL121" s="10">
        <f>'02.2024ΕΛ'!BL121</f>
        <v>0</v>
      </c>
      <c r="BM121" s="232">
        <f>'02.2024ΕΛ'!BM121</f>
        <v>0</v>
      </c>
      <c r="BN121" s="10">
        <f>'02.2024ΕΛ'!BN121</f>
        <v>0</v>
      </c>
      <c r="BO121" s="30">
        <f>'02.2024ΕΛ'!BO121</f>
        <v>0</v>
      </c>
      <c r="BP121" s="83">
        <f>'02.2024ΕΛ'!BP121</f>
        <v>0</v>
      </c>
    </row>
    <row r="122" spans="1:68" ht="19.5" customHeight="1" outlineLevel="1" thickBot="1" x14ac:dyDescent="0.35">
      <c r="A122" s="155"/>
      <c r="B122" s="139" t="str">
        <v>AIRCONDITIONING/COGENERATION</v>
      </c>
      <c r="C122" s="160">
        <f>'02.2024ΕΛ'!C122</f>
        <v>0</v>
      </c>
      <c r="D122" s="148">
        <f>'02.2024ΕΛ'!D122</f>
        <v>0</v>
      </c>
      <c r="E122" s="233">
        <f>'02.2024ΕΛ'!E122</f>
        <v>0</v>
      </c>
      <c r="F122" s="39">
        <f>'02.2024ΕΛ'!F122</f>
        <v>0</v>
      </c>
      <c r="G122" s="140">
        <f>'02.2024ΕΛ'!G122</f>
        <v>0</v>
      </c>
      <c r="H122" s="83">
        <f>'02.2024ΕΛ'!H122</f>
        <v>0</v>
      </c>
      <c r="I122" s="160">
        <f>'02.2024ΕΛ'!I122</f>
        <v>0</v>
      </c>
      <c r="J122" s="148">
        <f>'02.2024ΕΛ'!J122</f>
        <v>0</v>
      </c>
      <c r="K122" s="233">
        <f>'02.2024ΕΛ'!K122</f>
        <v>0</v>
      </c>
      <c r="L122" s="10">
        <f>'02.2024ΕΛ'!L122</f>
        <v>0</v>
      </c>
      <c r="M122" s="30">
        <f>'02.2024ΕΛ'!M122</f>
        <v>0</v>
      </c>
      <c r="N122" s="83">
        <f>'02.2024ΕΛ'!N122</f>
        <v>0</v>
      </c>
      <c r="O122" s="160" t="str">
        <f>'02.2024ΕΛ'!O122</f>
        <v> </v>
      </c>
      <c r="P122" s="148" t="str">
        <f>'02.2024ΕΛ'!P122</f>
        <v> </v>
      </c>
      <c r="Q122" s="233" t="str">
        <f>'02.2024ΕΛ'!Q122</f>
        <v> </v>
      </c>
      <c r="R122" s="212" t="str">
        <f>'02.2024ΕΛ'!R122</f>
        <v> </v>
      </c>
      <c r="S122" s="214" t="str">
        <f>'02.2024ΕΛ'!S122</f>
        <v> </v>
      </c>
      <c r="T122" s="214" t="str">
        <f>'02.2024ΕΛ'!T122</f>
        <v> </v>
      </c>
      <c r="U122" s="160">
        <f>'02.2024ΕΛ'!U122</f>
        <v>0</v>
      </c>
      <c r="V122" s="148">
        <f>'02.2024ΕΛ'!V122</f>
        <v>0</v>
      </c>
      <c r="W122" s="233">
        <f>'02.2024ΕΛ'!W122</f>
        <v>0</v>
      </c>
      <c r="X122" s="10">
        <f>'02.2024ΕΛ'!X122</f>
        <v>0</v>
      </c>
      <c r="Y122" s="30">
        <f>'02.2024ΕΛ'!Y122</f>
        <v>0</v>
      </c>
      <c r="Z122" s="83">
        <f>'02.2024ΕΛ'!Z122</f>
        <v>0</v>
      </c>
      <c r="AA122" s="160">
        <f>'02.2024ΕΛ'!AA122</f>
        <v>0</v>
      </c>
      <c r="AB122" s="148">
        <f>'02.2024ΕΛ'!AB122</f>
        <v>0</v>
      </c>
      <c r="AC122" s="233">
        <f>'02.2024ΕΛ'!AC122</f>
        <v>0</v>
      </c>
      <c r="AD122" s="10">
        <f>'02.2024ΕΛ'!AD122</f>
        <v>0</v>
      </c>
      <c r="AE122" s="30">
        <f>'02.2024ΕΛ'!AE122</f>
        <v>0</v>
      </c>
      <c r="AF122" s="83">
        <f>'02.2024ΕΛ'!AF122</f>
        <v>0</v>
      </c>
      <c r="AG122" s="160">
        <f>'02.2024ΕΛ'!AG122</f>
        <v>0</v>
      </c>
      <c r="AH122" s="148">
        <f>'02.2024ΕΛ'!AH122</f>
        <v>0</v>
      </c>
      <c r="AI122" s="233">
        <f>'02.2024ΕΛ'!AI122</f>
        <v>0</v>
      </c>
      <c r="AJ122" s="10">
        <f>'02.2024ΕΛ'!AJ122</f>
        <v>0</v>
      </c>
      <c r="AK122" s="30">
        <f>'02.2024ΕΛ'!AK122</f>
        <v>0</v>
      </c>
      <c r="AL122" s="83">
        <f>'02.2024ΕΛ'!AL122</f>
        <v>0</v>
      </c>
      <c r="AM122" s="160">
        <f>'02.2024ΕΛ'!AM122</f>
        <v>0</v>
      </c>
      <c r="AN122" s="148">
        <f>'02.2024ΕΛ'!AN122</f>
        <v>0</v>
      </c>
      <c r="AO122" s="233">
        <f>'02.2024ΕΛ'!AO122</f>
        <v>0</v>
      </c>
      <c r="AP122" s="10">
        <f>'02.2024ΕΛ'!AP122</f>
        <v>0</v>
      </c>
      <c r="AQ122" s="30">
        <f>'02.2024ΕΛ'!AQ122</f>
        <v>0</v>
      </c>
      <c r="AR122" s="83">
        <f>'02.2024ΕΛ'!AR122</f>
        <v>0</v>
      </c>
      <c r="AS122" s="160">
        <f>'02.2024ΕΛ'!AS122</f>
        <v>0</v>
      </c>
      <c r="AT122" s="148">
        <f>'02.2024ΕΛ'!AT122</f>
        <v>0</v>
      </c>
      <c r="AU122" s="233">
        <f>'02.2024ΕΛ'!AU122</f>
        <v>0</v>
      </c>
      <c r="AV122" s="10">
        <f>'02.2024ΕΛ'!AV122</f>
        <v>0</v>
      </c>
      <c r="AW122" s="30">
        <f>'02.2024ΕΛ'!AW122</f>
        <v>0</v>
      </c>
      <c r="AX122" s="83">
        <f>'02.2024ΕΛ'!AX122</f>
        <v>0</v>
      </c>
      <c r="AY122" s="160">
        <f>'02.2024ΕΛ'!AY122</f>
        <v>0</v>
      </c>
      <c r="AZ122" s="148">
        <f>'02.2024ΕΛ'!AZ122</f>
        <v>0</v>
      </c>
      <c r="BA122" s="233">
        <f>'02.2024ΕΛ'!BA122</f>
        <v>0</v>
      </c>
      <c r="BB122" s="10">
        <f>'02.2024ΕΛ'!BB122</f>
        <v>0</v>
      </c>
      <c r="BC122" s="30">
        <f>'02.2024ΕΛ'!BC122</f>
        <v>0</v>
      </c>
      <c r="BD122" s="83">
        <f>'02.2024ΕΛ'!BD122</f>
        <v>0</v>
      </c>
      <c r="BE122" s="160">
        <f>'02.2024ΕΛ'!BE122</f>
        <v>0</v>
      </c>
      <c r="BF122" s="148">
        <f>'02.2024ΕΛ'!BF122</f>
        <v>0</v>
      </c>
      <c r="BG122" s="233">
        <f>'02.2024ΕΛ'!BG122</f>
        <v>0</v>
      </c>
      <c r="BH122" s="10">
        <f>'02.2024ΕΛ'!BH122</f>
        <v>0</v>
      </c>
      <c r="BI122" s="30">
        <f>'02.2024ΕΛ'!BI122</f>
        <v>0</v>
      </c>
      <c r="BJ122" s="83">
        <f>'02.2024ΕΛ'!BJ122</f>
        <v>0</v>
      </c>
      <c r="BK122" s="160">
        <f>'02.2024ΕΛ'!BK122</f>
        <v>0</v>
      </c>
      <c r="BL122" s="148">
        <f>'02.2024ΕΛ'!BL122</f>
        <v>0</v>
      </c>
      <c r="BM122" s="233">
        <f>'02.2024ΕΛ'!BM122</f>
        <v>0</v>
      </c>
      <c r="BN122" s="10">
        <f>'02.2024ΕΛ'!BN122</f>
        <v>0</v>
      </c>
      <c r="BO122" s="30">
        <f>'02.2024ΕΛ'!BO122</f>
        <v>0</v>
      </c>
      <c r="BP122" s="83">
        <f>'02.2024ΕΛ'!BP122</f>
        <v>0</v>
      </c>
    </row>
    <row r="123" spans="1:68" ht="36" customHeight="1" outlineLevel="1" x14ac:dyDescent="0.3">
      <c r="A123" s="149"/>
      <c r="B123" s="142"/>
      <c r="C123" s="111">
        <f>'02.2024ΕΛ'!C123</f>
        <v>0</v>
      </c>
      <c r="D123" s="107">
        <f>'02.2024ΕΛ'!D123</f>
        <v>0</v>
      </c>
      <c r="E123" s="234">
        <f>'02.2024ΕΛ'!E123</f>
        <v>0</v>
      </c>
      <c r="F123" s="106">
        <f>'02.2024ΕΛ'!F123</f>
        <v>0</v>
      </c>
      <c r="G123" s="110">
        <f>'02.2024ΕΛ'!G123</f>
        <v>0</v>
      </c>
      <c r="H123" s="110">
        <f>'02.2024ΕΛ'!H123</f>
        <v>0</v>
      </c>
      <c r="I123" s="111">
        <f>'02.2024ΕΛ'!I123</f>
        <v>0</v>
      </c>
      <c r="J123" s="107">
        <f>'02.2024ΕΛ'!J123</f>
        <v>0</v>
      </c>
      <c r="K123" s="234">
        <f>'02.2024ΕΛ'!K123</f>
        <v>0</v>
      </c>
      <c r="L123" s="107">
        <f>'02.2024ΕΛ'!L123</f>
        <v>0</v>
      </c>
      <c r="M123" s="156">
        <f>'02.2024ΕΛ'!M123</f>
        <v>0</v>
      </c>
      <c r="N123" s="88">
        <f>'02.2024ΕΛ'!N123</f>
        <v>0</v>
      </c>
      <c r="O123" s="111">
        <f>'02.2024ΕΛ'!O123</f>
        <v>0</v>
      </c>
      <c r="P123" s="107">
        <f>'02.2024ΕΛ'!P123</f>
        <v>0</v>
      </c>
      <c r="Q123" s="234">
        <f>'02.2024ΕΛ'!Q123</f>
        <v>0</v>
      </c>
      <c r="R123" s="107">
        <f>'02.2024ΕΛ'!R123</f>
        <v>0</v>
      </c>
      <c r="S123" s="156">
        <f>'02.2024ΕΛ'!S123</f>
        <v>0</v>
      </c>
      <c r="T123" s="88">
        <f>'02.2024ΕΛ'!T123</f>
        <v>0</v>
      </c>
      <c r="U123" s="111">
        <f>'02.2024ΕΛ'!U123</f>
        <v>0</v>
      </c>
      <c r="V123" s="107">
        <f>'02.2024ΕΛ'!V123</f>
        <v>0</v>
      </c>
      <c r="W123" s="234">
        <f>'02.2024ΕΛ'!W123</f>
        <v>0</v>
      </c>
      <c r="X123" s="107">
        <f>'02.2024ΕΛ'!X123</f>
        <v>0</v>
      </c>
      <c r="Y123" s="156">
        <f>'02.2024ΕΛ'!Y123</f>
        <v>0</v>
      </c>
      <c r="Z123" s="88">
        <f>'02.2024ΕΛ'!Z123</f>
        <v>0</v>
      </c>
      <c r="AA123" s="111">
        <f>'02.2024ΕΛ'!AA123</f>
        <v>0</v>
      </c>
      <c r="AB123" s="107">
        <f>'02.2024ΕΛ'!AB123</f>
        <v>0</v>
      </c>
      <c r="AC123" s="234">
        <f>'02.2024ΕΛ'!AC123</f>
        <v>0</v>
      </c>
      <c r="AD123" s="107">
        <f>'02.2024ΕΛ'!AD123</f>
        <v>0</v>
      </c>
      <c r="AE123" s="156">
        <f>'02.2024ΕΛ'!AE123</f>
        <v>0</v>
      </c>
      <c r="AF123" s="88">
        <f>'02.2024ΕΛ'!AF123</f>
        <v>0</v>
      </c>
      <c r="AG123" s="111">
        <f>'02.2024ΕΛ'!AG123</f>
        <v>0</v>
      </c>
      <c r="AH123" s="107">
        <f>'02.2024ΕΛ'!AH123</f>
        <v>0</v>
      </c>
      <c r="AI123" s="234">
        <f>'02.2024ΕΛ'!AI123</f>
        <v>0</v>
      </c>
      <c r="AJ123" s="107">
        <f>'02.2024ΕΛ'!AJ123</f>
        <v>0</v>
      </c>
      <c r="AK123" s="156">
        <f>'02.2024ΕΛ'!AK123</f>
        <v>0</v>
      </c>
      <c r="AL123" s="88">
        <f>'02.2024ΕΛ'!AL123</f>
        <v>0</v>
      </c>
      <c r="AM123" s="111">
        <f>'02.2024ΕΛ'!AM123</f>
        <v>0</v>
      </c>
      <c r="AN123" s="107">
        <f>'02.2024ΕΛ'!AN123</f>
        <v>0</v>
      </c>
      <c r="AO123" s="234">
        <f>'02.2024ΕΛ'!AO123</f>
        <v>0</v>
      </c>
      <c r="AP123" s="107">
        <f>'02.2024ΕΛ'!AP123</f>
        <v>0</v>
      </c>
      <c r="AQ123" s="156">
        <f>'02.2024ΕΛ'!AQ123</f>
        <v>0</v>
      </c>
      <c r="AR123" s="88">
        <f>'02.2024ΕΛ'!AR123</f>
        <v>0</v>
      </c>
      <c r="AS123" s="111">
        <f>'02.2024ΕΛ'!AS123</f>
        <v>0</v>
      </c>
      <c r="AT123" s="107">
        <f>'02.2024ΕΛ'!AT123</f>
        <v>0</v>
      </c>
      <c r="AU123" s="234">
        <f>'02.2024ΕΛ'!AU123</f>
        <v>0</v>
      </c>
      <c r="AV123" s="107">
        <f>'02.2024ΕΛ'!AV123</f>
        <v>0</v>
      </c>
      <c r="AW123" s="156">
        <f>'02.2024ΕΛ'!AW123</f>
        <v>0</v>
      </c>
      <c r="AX123" s="88">
        <f>'02.2024ΕΛ'!AX123</f>
        <v>0</v>
      </c>
      <c r="AY123" s="111">
        <f>'02.2024ΕΛ'!AY123</f>
        <v>0</v>
      </c>
      <c r="AZ123" s="107">
        <f>'02.2024ΕΛ'!AZ123</f>
        <v>0</v>
      </c>
      <c r="BA123" s="234">
        <f>'02.2024ΕΛ'!BA123</f>
        <v>0</v>
      </c>
      <c r="BB123" s="107">
        <f>'02.2024ΕΛ'!BB123</f>
        <v>0</v>
      </c>
      <c r="BC123" s="156">
        <f>'02.2024ΕΛ'!BC123</f>
        <v>0</v>
      </c>
      <c r="BD123" s="88">
        <f>'02.2024ΕΛ'!BD123</f>
        <v>0</v>
      </c>
      <c r="BE123" s="111">
        <f>'02.2024ΕΛ'!BE123</f>
        <v>0</v>
      </c>
      <c r="BF123" s="107">
        <f>'02.2024ΕΛ'!BF123</f>
        <v>0</v>
      </c>
      <c r="BG123" s="234">
        <f>'02.2024ΕΛ'!BG123</f>
        <v>0</v>
      </c>
      <c r="BH123" s="107">
        <f>'02.2024ΕΛ'!BH123</f>
        <v>0</v>
      </c>
      <c r="BI123" s="156">
        <f>'02.2024ΕΛ'!BI123</f>
        <v>0</v>
      </c>
      <c r="BJ123" s="88">
        <f>'02.2024ΕΛ'!BJ123</f>
        <v>0</v>
      </c>
      <c r="BK123" s="111">
        <f>'02.2024ΕΛ'!BK123</f>
        <v>0</v>
      </c>
      <c r="BL123" s="107">
        <f>'02.2024ΕΛ'!BL123</f>
        <v>0</v>
      </c>
      <c r="BM123" s="234">
        <f>'02.2024ΕΛ'!BM123</f>
        <v>0</v>
      </c>
      <c r="BN123" s="107">
        <f>'02.2024ΕΛ'!BN123</f>
        <v>0</v>
      </c>
      <c r="BO123" s="156">
        <f>'02.2024ΕΛ'!BO123</f>
        <v>0</v>
      </c>
      <c r="BP123" s="88">
        <f>'02.2024ΕΛ'!BP123</f>
        <v>0</v>
      </c>
    </row>
    <row r="124" spans="1:68" ht="19.5" customHeight="1" outlineLevel="1" x14ac:dyDescent="0.3">
      <c r="A124" s="150"/>
      <c r="B124" s="55" t="str" cm="1">
        <f t="array" ref="B124:B128">$B$10:$B$14</f>
        <v>RESIDENTIAL</v>
      </c>
      <c r="C124" s="91">
        <f>'02.2024ΕΛ'!C124</f>
        <v>276490</v>
      </c>
      <c r="D124" s="56">
        <f>'02.2024ΕΛ'!D124</f>
        <v>0</v>
      </c>
      <c r="E124" s="235">
        <f>'02.2024ΕΛ'!E124</f>
        <v>295918595</v>
      </c>
      <c r="F124" s="56">
        <f>'02.2024ΕΛ'!F124</f>
        <v>1070.2687077290318</v>
      </c>
      <c r="G124" s="56">
        <f>'02.2024ΕΛ'!G124</f>
        <v>4231237.04</v>
      </c>
      <c r="H124" s="161">
        <f>'02.2024ΕΛ'!H124</f>
        <v>15.303399905964049</v>
      </c>
      <c r="I124" s="91">
        <f>'02.2024ΕΛ'!I124</f>
        <v>118314</v>
      </c>
      <c r="J124" s="56">
        <f>'02.2024ΕΛ'!J124</f>
        <v>0</v>
      </c>
      <c r="K124" s="235">
        <f>'02.2024ΕΛ'!K124</f>
        <v>157834794</v>
      </c>
      <c r="L124" s="56">
        <f>'02.2024ΕΛ'!L124</f>
        <v>13801.163217053821</v>
      </c>
      <c r="M124" s="56">
        <f>'02.2024ΕΛ'!M124</f>
        <v>2695563.9599999995</v>
      </c>
      <c r="N124" s="56">
        <f>'02.2024ΕΛ'!N124</f>
        <v>236.80963332452455</v>
      </c>
      <c r="O124" s="91">
        <f>'02.2024ΕΛ'!O124</f>
        <v>189120</v>
      </c>
      <c r="P124" s="56">
        <f>'02.2024ΕΛ'!P124</f>
        <v>0</v>
      </c>
      <c r="Q124" s="235">
        <f>'02.2024ΕΛ'!Q124</f>
        <v>355408581</v>
      </c>
      <c r="R124" s="56">
        <f>'02.2024ΕΛ'!R124</f>
        <v>1879.2754917512691</v>
      </c>
      <c r="S124" s="56">
        <f>'02.2024ΕΛ'!S124</f>
        <v>6191492.54</v>
      </c>
      <c r="T124" s="161">
        <f>'02.2024ΕΛ'!T124</f>
        <v>32.738433481387482</v>
      </c>
      <c r="U124" s="91">
        <f>'02.2024ΕΛ'!U124</f>
        <v>1157</v>
      </c>
      <c r="V124" s="56">
        <f>'02.2024ΕΛ'!V124</f>
        <v>0</v>
      </c>
      <c r="W124" s="235">
        <f>'02.2024ΕΛ'!W124</f>
        <v>1201844</v>
      </c>
      <c r="X124" s="56">
        <f>'02.2024ΕΛ'!X124</f>
        <v>1038.7588591184096</v>
      </c>
      <c r="Y124" s="56">
        <f>'02.2024ΕΛ'!Y124</f>
        <v>27772.81</v>
      </c>
      <c r="Z124" s="161">
        <f>'02.2024ΕΛ'!Z124</f>
        <v>260.57159537831546</v>
      </c>
      <c r="AA124" s="91">
        <f>'02.2024ΕΛ'!AA124</f>
        <v>2486</v>
      </c>
      <c r="AB124" s="56">
        <f>'02.2024ΕΛ'!AB124</f>
        <v>0</v>
      </c>
      <c r="AC124" s="235">
        <f>'02.2024ΕΛ'!AC124</f>
        <v>2827072</v>
      </c>
      <c r="AD124" s="56">
        <f>'02.2024ΕΛ'!AD124</f>
        <v>1137.1971037811745</v>
      </c>
      <c r="AE124" s="56">
        <f>'02.2024ΕΛ'!AE124</f>
        <v>68547.050000000017</v>
      </c>
      <c r="AF124" s="161">
        <f>'02.2024ΕΛ'!AF124</f>
        <v>310.64914960706653</v>
      </c>
      <c r="AG124" s="91">
        <f>'02.2024ΕΛ'!AG124</f>
        <v>1158</v>
      </c>
      <c r="AH124" s="56">
        <f>'02.2024ΕΛ'!AH124</f>
        <v>0</v>
      </c>
      <c r="AI124" s="235">
        <f>'02.2024ΕΛ'!AI124</f>
        <v>1336127</v>
      </c>
      <c r="AJ124" s="56">
        <f>'02.2024ΕΛ'!AJ124</f>
        <v>1153.8229706390327</v>
      </c>
      <c r="AK124" s="56">
        <f>'02.2024ΕΛ'!AK124</f>
        <v>35192.36</v>
      </c>
      <c r="AL124" s="161">
        <f>'02.2024ΕΛ'!AL124</f>
        <v>320.30868659873693</v>
      </c>
      <c r="AM124" s="91">
        <f>'02.2024ΕΛ'!AM124</f>
        <v>0</v>
      </c>
      <c r="AN124" s="56">
        <f>'02.2024ΕΛ'!AN124</f>
        <v>0</v>
      </c>
      <c r="AO124" s="235">
        <f>'02.2024ΕΛ'!AO124</f>
        <v>0</v>
      </c>
      <c r="AP124" s="56">
        <f>'02.2024ΕΛ'!AP124</f>
        <v>0</v>
      </c>
      <c r="AQ124" s="56">
        <f>'02.2024ΕΛ'!AQ124</f>
        <v>0</v>
      </c>
      <c r="AR124" s="161">
        <f>'02.2024ΕΛ'!AR124</f>
        <v>0</v>
      </c>
      <c r="AS124" s="91">
        <f>'02.2024ΕΛ'!AS124</f>
        <v>0</v>
      </c>
      <c r="AT124" s="56">
        <f>'02.2024ΕΛ'!AT124</f>
        <v>0</v>
      </c>
      <c r="AU124" s="235">
        <f>'02.2024ΕΛ'!AU124</f>
        <v>0</v>
      </c>
      <c r="AV124" s="56">
        <f>'02.2024ΕΛ'!AV124</f>
        <v>0</v>
      </c>
      <c r="AW124" s="56">
        <f>'02.2024ΕΛ'!AW124</f>
        <v>0</v>
      </c>
      <c r="AX124" s="161">
        <f>'02.2024ΕΛ'!AX124</f>
        <v>0</v>
      </c>
      <c r="AY124" s="91">
        <f>'02.2024ΕΛ'!AY124</f>
        <v>0</v>
      </c>
      <c r="AZ124" s="56">
        <f>'02.2024ΕΛ'!AZ124</f>
        <v>0</v>
      </c>
      <c r="BA124" s="235">
        <f>'02.2024ΕΛ'!BA124</f>
        <v>0</v>
      </c>
      <c r="BB124" s="56">
        <f>'02.2024ΕΛ'!BB124</f>
        <v>0</v>
      </c>
      <c r="BC124" s="56">
        <f>'02.2024ΕΛ'!BC124</f>
        <v>0</v>
      </c>
      <c r="BD124" s="161">
        <f>'02.2024ΕΛ'!BD124</f>
        <v>0</v>
      </c>
      <c r="BE124" s="91">
        <f>'02.2024ΕΛ'!BE124</f>
        <v>0</v>
      </c>
      <c r="BF124" s="56">
        <f>'02.2024ΕΛ'!BF124</f>
        <v>0</v>
      </c>
      <c r="BG124" s="235">
        <f>'02.2024ΕΛ'!BG124</f>
        <v>0</v>
      </c>
      <c r="BH124" s="56">
        <f>'02.2024ΕΛ'!BH124</f>
        <v>0</v>
      </c>
      <c r="BI124" s="56">
        <f>'02.2024ΕΛ'!BI124</f>
        <v>0</v>
      </c>
      <c r="BJ124" s="161">
        <f>'02.2024ΕΛ'!BJ124</f>
        <v>0</v>
      </c>
      <c r="BK124" s="91">
        <f>'02.2024ΕΛ'!BK124</f>
        <v>586102</v>
      </c>
      <c r="BL124" s="56">
        <f>'02.2024ΕΛ'!BL124</f>
        <v>0</v>
      </c>
      <c r="BM124" s="235">
        <f>'02.2024ΕΛ'!BM124</f>
        <v>811268113</v>
      </c>
      <c r="BN124" s="56">
        <f>'02.2024ΕΛ'!BN124</f>
        <v>1384.1756434886761</v>
      </c>
      <c r="BO124" s="226">
        <f>'02.2024ΕΛ'!BO124</f>
        <v>13196332.539999999</v>
      </c>
      <c r="BP124" s="161">
        <f>'02.2024ΕΛ'!BP124</f>
        <v>22.515419739226278</v>
      </c>
    </row>
    <row r="125" spans="1:68" ht="19.5" customHeight="1" outlineLevel="1" x14ac:dyDescent="0.3">
      <c r="A125" s="150"/>
      <c r="B125" s="55" t="str">
        <v>COMMERCIAL</v>
      </c>
      <c r="C125" s="91">
        <f>'02.2024ΕΛ'!C125</f>
        <v>5415</v>
      </c>
      <c r="D125" s="56">
        <f>'02.2024ΕΛ'!D125</f>
        <v>0</v>
      </c>
      <c r="E125" s="235">
        <f>'02.2024ΕΛ'!E125</f>
        <v>48780823</v>
      </c>
      <c r="F125" s="56">
        <f>'02.2024ΕΛ'!F125</f>
        <v>9008.4622345337029</v>
      </c>
      <c r="G125" s="56">
        <f>'02.2024ΕΛ'!G125</f>
        <v>650415.78</v>
      </c>
      <c r="H125" s="161">
        <f>'02.2024ΕΛ'!H125</f>
        <v>120.11371745152356</v>
      </c>
      <c r="I125" s="91">
        <f>'02.2024ΕΛ'!I125</f>
        <v>2837</v>
      </c>
      <c r="J125" s="56">
        <f>'02.2024ΕΛ'!J125</f>
        <v>0</v>
      </c>
      <c r="K125" s="235">
        <f>'02.2024ΕΛ'!K125</f>
        <v>25080860</v>
      </c>
      <c r="L125" s="56">
        <f>'02.2024ΕΛ'!L125</f>
        <v>105920.34286835302</v>
      </c>
      <c r="M125" s="56">
        <f>'02.2024ΕΛ'!M125</f>
        <v>408646.23000000004</v>
      </c>
      <c r="N125" s="56">
        <f>'02.2024ΕΛ'!N125</f>
        <v>1702.043189807923</v>
      </c>
      <c r="O125" s="91">
        <f>'02.2024ΕΛ'!O125</f>
        <v>7575</v>
      </c>
      <c r="P125" s="56">
        <f>'02.2024ΕΛ'!P125</f>
        <v>0</v>
      </c>
      <c r="Q125" s="235">
        <f>'02.2024ΕΛ'!Q125</f>
        <v>126340381</v>
      </c>
      <c r="R125" s="56">
        <f>'02.2024ΕΛ'!R125</f>
        <v>16678.598151815182</v>
      </c>
      <c r="S125" s="56">
        <f>'02.2024ΕΛ'!S125</f>
        <v>2048902.64</v>
      </c>
      <c r="T125" s="161">
        <f>'02.2024ΕΛ'!T125</f>
        <v>270.48219669966994</v>
      </c>
      <c r="U125" s="91">
        <f>'02.2024ΕΛ'!U125</f>
        <v>33</v>
      </c>
      <c r="V125" s="56">
        <f>'02.2024ΕΛ'!V125</f>
        <v>0</v>
      </c>
      <c r="W125" s="235">
        <f>'02.2024ΕΛ'!W125</f>
        <v>3049341</v>
      </c>
      <c r="X125" s="56">
        <f>'02.2024ΕΛ'!X125</f>
        <v>92404.272727272721</v>
      </c>
      <c r="Y125" s="56">
        <f>'02.2024ΕΛ'!Y125</f>
        <v>49124.610000000008</v>
      </c>
      <c r="Z125" s="161">
        <f>'02.2024ΕΛ'!Z125</f>
        <v>8386.1211111111115</v>
      </c>
      <c r="AA125" s="91">
        <f>'02.2024ΕΛ'!AA125</f>
        <v>46</v>
      </c>
      <c r="AB125" s="56">
        <f>'02.2024ΕΛ'!AB125</f>
        <v>0</v>
      </c>
      <c r="AC125" s="235">
        <f>'02.2024ΕΛ'!AC125</f>
        <v>1690681</v>
      </c>
      <c r="AD125" s="56">
        <f>'02.2024ΕΛ'!AD125</f>
        <v>36753.934782608696</v>
      </c>
      <c r="AE125" s="56">
        <f>'02.2024ΕΛ'!AE125</f>
        <v>25651.03</v>
      </c>
      <c r="AF125" s="161">
        <f>'02.2024ΕΛ'!AF125</f>
        <v>8845.9857738095252</v>
      </c>
      <c r="AG125" s="91">
        <f>'02.2024ΕΛ'!AG125</f>
        <v>19</v>
      </c>
      <c r="AH125" s="56">
        <f>'02.2024ΕΛ'!AH125</f>
        <v>0</v>
      </c>
      <c r="AI125" s="235">
        <f>'02.2024ΕΛ'!AI125</f>
        <v>5122243</v>
      </c>
      <c r="AJ125" s="56">
        <f>'02.2024ΕΛ'!AJ125</f>
        <v>269591.73684210528</v>
      </c>
      <c r="AK125" s="56">
        <f>'02.2024ΕΛ'!AK125</f>
        <v>67311.759999999995</v>
      </c>
      <c r="AL125" s="161">
        <f>'02.2024ΕΛ'!AL125</f>
        <v>20478.719000000001</v>
      </c>
      <c r="AM125" s="91">
        <f>'02.2024ΕΛ'!AM125</f>
        <v>0</v>
      </c>
      <c r="AN125" s="56">
        <f>'02.2024ΕΛ'!AN125</f>
        <v>0</v>
      </c>
      <c r="AO125" s="235">
        <f>'02.2024ΕΛ'!AO125</f>
        <v>0</v>
      </c>
      <c r="AP125" s="56">
        <f>'02.2024ΕΛ'!AP125</f>
        <v>0</v>
      </c>
      <c r="AQ125" s="56">
        <f>'02.2024ΕΛ'!AQ125</f>
        <v>0</v>
      </c>
      <c r="AR125" s="161">
        <f>'02.2024ΕΛ'!AR125</f>
        <v>0</v>
      </c>
      <c r="AS125" s="91">
        <f>'02.2024ΕΛ'!AS125</f>
        <v>0</v>
      </c>
      <c r="AT125" s="56">
        <f>'02.2024ΕΛ'!AT125</f>
        <v>0</v>
      </c>
      <c r="AU125" s="235">
        <f>'02.2024ΕΛ'!AU125</f>
        <v>0</v>
      </c>
      <c r="AV125" s="56">
        <f>'02.2024ΕΛ'!AV125</f>
        <v>0</v>
      </c>
      <c r="AW125" s="56">
        <f>'02.2024ΕΛ'!AW125</f>
        <v>0</v>
      </c>
      <c r="AX125" s="161">
        <f>'02.2024ΕΛ'!AX125</f>
        <v>0</v>
      </c>
      <c r="AY125" s="91">
        <f>'02.2024ΕΛ'!AY125</f>
        <v>0</v>
      </c>
      <c r="AZ125" s="56">
        <f>'02.2024ΕΛ'!AZ125</f>
        <v>0</v>
      </c>
      <c r="BA125" s="235">
        <f>'02.2024ΕΛ'!BA125</f>
        <v>0</v>
      </c>
      <c r="BB125" s="56">
        <f>'02.2024ΕΛ'!BB125</f>
        <v>0</v>
      </c>
      <c r="BC125" s="56">
        <f>'02.2024ΕΛ'!BC125</f>
        <v>0</v>
      </c>
      <c r="BD125" s="161">
        <f>'02.2024ΕΛ'!BD125</f>
        <v>0</v>
      </c>
      <c r="BE125" s="91">
        <f>'02.2024ΕΛ'!BE125</f>
        <v>0</v>
      </c>
      <c r="BF125" s="56">
        <f>'02.2024ΕΛ'!BF125</f>
        <v>0</v>
      </c>
      <c r="BG125" s="235">
        <f>'02.2024ΕΛ'!BG125</f>
        <v>0</v>
      </c>
      <c r="BH125" s="56">
        <f>'02.2024ΕΛ'!BH125</f>
        <v>0</v>
      </c>
      <c r="BI125" s="56">
        <f>'02.2024ΕΛ'!BI125</f>
        <v>0</v>
      </c>
      <c r="BJ125" s="161">
        <f>'02.2024ΕΛ'!BJ125</f>
        <v>0</v>
      </c>
      <c r="BK125" s="91">
        <f>'02.2024ΕΛ'!BK125</f>
        <v>15769</v>
      </c>
      <c r="BL125" s="56">
        <f>'02.2024ΕΛ'!BL125</f>
        <v>0</v>
      </c>
      <c r="BM125" s="235">
        <f>'02.2024ΕΛ'!BM125</f>
        <v>207806734</v>
      </c>
      <c r="BN125" s="56">
        <f>'02.2024ΕΛ'!BN125</f>
        <v>13178.180861183335</v>
      </c>
      <c r="BO125" s="226">
        <f>'02.2024ΕΛ'!BO125</f>
        <v>3213779.6</v>
      </c>
      <c r="BP125" s="161">
        <f>'02.2024ΕΛ'!BP125</f>
        <v>203.80364005326908</v>
      </c>
    </row>
    <row r="126" spans="1:68" ht="19.5" customHeight="1" outlineLevel="1" x14ac:dyDescent="0.3">
      <c r="A126" s="150"/>
      <c r="B126" s="55" t="str">
        <v>CNG</v>
      </c>
      <c r="C126" s="91">
        <f>'02.2024ΕΛ'!C126</f>
        <v>6</v>
      </c>
      <c r="D126" s="56">
        <f>'02.2024ΕΛ'!D126</f>
        <v>0</v>
      </c>
      <c r="E126" s="235">
        <f>'02.2024ΕΛ'!E126</f>
        <v>5022677</v>
      </c>
      <c r="F126" s="56">
        <f>'02.2024ΕΛ'!F126</f>
        <v>837112.83333333337</v>
      </c>
      <c r="G126" s="56">
        <f>'02.2024ΕΛ'!G126</f>
        <v>5287.869999999999</v>
      </c>
      <c r="H126" s="161">
        <f>'02.2024ΕΛ'!H126</f>
        <v>881.3116666666665</v>
      </c>
      <c r="I126" s="91">
        <f>'02.2024ΕΛ'!I126</f>
        <v>4</v>
      </c>
      <c r="J126" s="56">
        <f>'02.2024ΕΛ'!J126</f>
        <v>0</v>
      </c>
      <c r="K126" s="235">
        <f>'02.2024ΕΛ'!K126</f>
        <v>1444091</v>
      </c>
      <c r="L126" s="56">
        <f>'02.2024ΕΛ'!L126</f>
        <v>952534.5</v>
      </c>
      <c r="M126" s="56">
        <f>'02.2024ΕΛ'!M126</f>
        <v>3385.09</v>
      </c>
      <c r="N126" s="56">
        <f>'02.2024ΕΛ'!N126</f>
        <v>2232.835</v>
      </c>
      <c r="O126" s="91">
        <f>'02.2024ΕΛ'!O126</f>
        <v>0</v>
      </c>
      <c r="P126" s="56">
        <f>'02.2024ΕΛ'!P126</f>
        <v>0</v>
      </c>
      <c r="Q126" s="235">
        <f>'02.2024ΕΛ'!Q126</f>
        <v>0</v>
      </c>
      <c r="R126" s="56">
        <f>'02.2024ΕΛ'!R126</f>
        <v>0</v>
      </c>
      <c r="S126" s="56">
        <f>'02.2024ΕΛ'!S126</f>
        <v>0</v>
      </c>
      <c r="T126" s="161">
        <f>'02.2024ΕΛ'!T126</f>
        <v>0</v>
      </c>
      <c r="U126" s="91">
        <f>'02.2024ΕΛ'!U126</f>
        <v>0</v>
      </c>
      <c r="V126" s="56">
        <f>'02.2024ΕΛ'!V126</f>
        <v>0</v>
      </c>
      <c r="W126" s="235">
        <f>'02.2024ΕΛ'!W126</f>
        <v>0</v>
      </c>
      <c r="X126" s="56">
        <f>'02.2024ΕΛ'!X126</f>
        <v>0</v>
      </c>
      <c r="Y126" s="56">
        <f>'02.2024ΕΛ'!Y126</f>
        <v>0</v>
      </c>
      <c r="Z126" s="161">
        <f>'02.2024ΕΛ'!Z126</f>
        <v>0</v>
      </c>
      <c r="AA126" s="91">
        <f>'02.2024ΕΛ'!AA126</f>
        <v>0</v>
      </c>
      <c r="AB126" s="56">
        <f>'02.2024ΕΛ'!AB126</f>
        <v>0</v>
      </c>
      <c r="AC126" s="235">
        <f>'02.2024ΕΛ'!AC126</f>
        <v>0</v>
      </c>
      <c r="AD126" s="56">
        <f>'02.2024ΕΛ'!AD126</f>
        <v>0</v>
      </c>
      <c r="AE126" s="56">
        <f>'02.2024ΕΛ'!AE126</f>
        <v>0</v>
      </c>
      <c r="AF126" s="161">
        <f>'02.2024ΕΛ'!AF126</f>
        <v>0</v>
      </c>
      <c r="AG126" s="91">
        <f>'02.2024ΕΛ'!AG126</f>
        <v>0</v>
      </c>
      <c r="AH126" s="56">
        <f>'02.2024ΕΛ'!AH126</f>
        <v>0</v>
      </c>
      <c r="AI126" s="235">
        <f>'02.2024ΕΛ'!AI126</f>
        <v>0</v>
      </c>
      <c r="AJ126" s="56">
        <f>'02.2024ΕΛ'!AJ126</f>
        <v>0</v>
      </c>
      <c r="AK126" s="56">
        <f>'02.2024ΕΛ'!AK126</f>
        <v>0</v>
      </c>
      <c r="AL126" s="161">
        <f>'02.2024ΕΛ'!AL126</f>
        <v>0</v>
      </c>
      <c r="AM126" s="91">
        <f>'02.2024ΕΛ'!AM126</f>
        <v>0</v>
      </c>
      <c r="AN126" s="56">
        <f>'02.2024ΕΛ'!AN126</f>
        <v>0</v>
      </c>
      <c r="AO126" s="235">
        <f>'02.2024ΕΛ'!AO126</f>
        <v>0</v>
      </c>
      <c r="AP126" s="56">
        <f>'02.2024ΕΛ'!AP126</f>
        <v>0</v>
      </c>
      <c r="AQ126" s="56">
        <f>'02.2024ΕΛ'!AQ126</f>
        <v>0</v>
      </c>
      <c r="AR126" s="161">
        <f>'02.2024ΕΛ'!AR126</f>
        <v>0</v>
      </c>
      <c r="AS126" s="91">
        <f>'02.2024ΕΛ'!AS126</f>
        <v>0</v>
      </c>
      <c r="AT126" s="56">
        <f>'02.2024ΕΛ'!AT126</f>
        <v>0</v>
      </c>
      <c r="AU126" s="235">
        <f>'02.2024ΕΛ'!AU126</f>
        <v>0</v>
      </c>
      <c r="AV126" s="56">
        <f>'02.2024ΕΛ'!AV126</f>
        <v>0</v>
      </c>
      <c r="AW126" s="56">
        <f>'02.2024ΕΛ'!AW126</f>
        <v>0</v>
      </c>
      <c r="AX126" s="161">
        <f>'02.2024ΕΛ'!AX126</f>
        <v>0</v>
      </c>
      <c r="AY126" s="91">
        <f>'02.2024ΕΛ'!AY126</f>
        <v>0</v>
      </c>
      <c r="AZ126" s="56">
        <f>'02.2024ΕΛ'!AZ126</f>
        <v>0</v>
      </c>
      <c r="BA126" s="235">
        <f>'02.2024ΕΛ'!BA126</f>
        <v>0</v>
      </c>
      <c r="BB126" s="56">
        <f>'02.2024ΕΛ'!BB126</f>
        <v>0</v>
      </c>
      <c r="BC126" s="56">
        <f>'02.2024ΕΛ'!BC126</f>
        <v>0</v>
      </c>
      <c r="BD126" s="161">
        <f>'02.2024ΕΛ'!BD126</f>
        <v>0</v>
      </c>
      <c r="BE126" s="91">
        <f>'02.2024ΕΛ'!BE126</f>
        <v>0</v>
      </c>
      <c r="BF126" s="56">
        <f>'02.2024ΕΛ'!BF126</f>
        <v>0</v>
      </c>
      <c r="BG126" s="235">
        <f>'02.2024ΕΛ'!BG126</f>
        <v>0</v>
      </c>
      <c r="BH126" s="56">
        <f>'02.2024ΕΛ'!BH126</f>
        <v>0</v>
      </c>
      <c r="BI126" s="56">
        <f>'02.2024ΕΛ'!BI126</f>
        <v>0</v>
      </c>
      <c r="BJ126" s="161">
        <f>'02.2024ΕΛ'!BJ126</f>
        <v>0</v>
      </c>
      <c r="BK126" s="91">
        <f>'02.2024ΕΛ'!BK126</f>
        <v>10</v>
      </c>
      <c r="BL126" s="56">
        <f>'02.2024ΕΛ'!BL126</f>
        <v>0</v>
      </c>
      <c r="BM126" s="235">
        <f>'02.2024ΕΛ'!BM126</f>
        <v>6466768</v>
      </c>
      <c r="BN126" s="56">
        <f>'02.2024ΕΛ'!BN126</f>
        <v>646676.80000000005</v>
      </c>
      <c r="BO126" s="226">
        <f>'02.2024ΕΛ'!BO126</f>
        <v>8672.9599999999991</v>
      </c>
      <c r="BP126" s="161">
        <f>'02.2024ΕΛ'!BP126</f>
        <v>867.29599999999994</v>
      </c>
    </row>
    <row r="127" spans="1:68" ht="19.5" customHeight="1" outlineLevel="1" x14ac:dyDescent="0.3">
      <c r="A127" s="150"/>
      <c r="B127" s="59" t="str">
        <v>INDUSTRIAL</v>
      </c>
      <c r="C127" s="91">
        <f>'02.2024ΕΛ'!C127</f>
        <v>41</v>
      </c>
      <c r="D127" s="56">
        <f>'02.2024ΕΛ'!D127</f>
        <v>0</v>
      </c>
      <c r="E127" s="235">
        <f>'02.2024ΕΛ'!E127</f>
        <v>49431595</v>
      </c>
      <c r="F127" s="56">
        <f>'02.2024ΕΛ'!F127</f>
        <v>1205648.6585365853</v>
      </c>
      <c r="G127" s="56">
        <f>'02.2024ΕΛ'!G127</f>
        <v>48558.12999999999</v>
      </c>
      <c r="H127" s="161" t="str">
        <f>'02.2024ΕΛ'!H127</f>
        <v xml:space="preserve">  </v>
      </c>
      <c r="I127" s="91">
        <f>'02.2024ΕΛ'!I127</f>
        <v>45</v>
      </c>
      <c r="J127" s="56">
        <f>'02.2024ΕΛ'!J127</f>
        <v>2</v>
      </c>
      <c r="K127" s="235">
        <f>'02.2024ΕΛ'!K127</f>
        <v>58751667</v>
      </c>
      <c r="L127" s="56">
        <f>'02.2024ΕΛ'!L127</f>
        <v>21142296.273809522</v>
      </c>
      <c r="M127" s="56">
        <f>'02.2024ΕΛ'!M127</f>
        <v>96487.81</v>
      </c>
      <c r="N127" s="56">
        <f>'02.2024ΕΛ'!N127</f>
        <v>25626.581785714287</v>
      </c>
      <c r="O127" s="91">
        <f>'02.2024ΕΛ'!O127</f>
        <v>91</v>
      </c>
      <c r="P127" s="56">
        <f>'02.2024ΕΛ'!P127</f>
        <v>0</v>
      </c>
      <c r="Q127" s="235">
        <f>'02.2024ΕΛ'!Q127</f>
        <v>84033663</v>
      </c>
      <c r="R127" s="56">
        <f>'02.2024ΕΛ'!R127</f>
        <v>923446.84615384613</v>
      </c>
      <c r="S127" s="56">
        <f>'02.2024ΕΛ'!S127</f>
        <v>129114.54000000001</v>
      </c>
      <c r="T127" s="161">
        <f>'02.2024ΕΛ'!T127</f>
        <v>1418.841098901099</v>
      </c>
      <c r="U127" s="91">
        <f>'02.2024ΕΛ'!U127</f>
        <v>83</v>
      </c>
      <c r="V127" s="56">
        <f>'02.2024ΕΛ'!V127</f>
        <v>0</v>
      </c>
      <c r="W127" s="235">
        <f>'02.2024ΕΛ'!W127</f>
        <v>124671951</v>
      </c>
      <c r="X127" s="56">
        <f>'02.2024ΕΛ'!X127</f>
        <v>1502071.6987951808</v>
      </c>
      <c r="Y127" s="56">
        <f>'02.2024ΕΛ'!Y127</f>
        <v>285648.12000000005</v>
      </c>
      <c r="Z127" s="161">
        <f>'02.2024ΕΛ'!Z127</f>
        <v>26535.039561846537</v>
      </c>
      <c r="AA127" s="91">
        <f>'02.2024ΕΛ'!AA127</f>
        <v>44</v>
      </c>
      <c r="AB127" s="56">
        <f>'02.2024ΕΛ'!AB127</f>
        <v>0</v>
      </c>
      <c r="AC127" s="235">
        <f>'02.2024ΕΛ'!AC127</f>
        <v>64416091</v>
      </c>
      <c r="AD127" s="56">
        <f>'02.2024ΕΛ'!AD127</f>
        <v>1464002.0681818181</v>
      </c>
      <c r="AE127" s="56">
        <f>'02.2024ΕΛ'!AE127</f>
        <v>171457.78999999998</v>
      </c>
      <c r="AF127" s="161">
        <f>'02.2024ΕΛ'!AF127</f>
        <v>17995.362714743591</v>
      </c>
      <c r="AG127" s="91">
        <f>'02.2024ΕΛ'!AG127</f>
        <v>28</v>
      </c>
      <c r="AH127" s="56">
        <f>'02.2024ΕΛ'!AH127</f>
        <v>0</v>
      </c>
      <c r="AI127" s="235">
        <f>'02.2024ΕΛ'!AI127</f>
        <v>54713338</v>
      </c>
      <c r="AJ127" s="56">
        <f>'02.2024ΕΛ'!AJ127</f>
        <v>1954047.7857142857</v>
      </c>
      <c r="AK127" s="56">
        <f>'02.2024ΕΛ'!AK127</f>
        <v>127362.81999999999</v>
      </c>
      <c r="AL127" s="161">
        <f>'02.2024ΕΛ'!AL127</f>
        <v>27131.423988095237</v>
      </c>
      <c r="AM127" s="91">
        <f>'02.2024ΕΛ'!AM127</f>
        <v>0</v>
      </c>
      <c r="AN127" s="56">
        <f>'02.2024ΕΛ'!AN127</f>
        <v>0</v>
      </c>
      <c r="AO127" s="235">
        <f>'02.2024ΕΛ'!AO127</f>
        <v>0</v>
      </c>
      <c r="AP127" s="56">
        <f>'02.2024ΕΛ'!AP127</f>
        <v>0</v>
      </c>
      <c r="AQ127" s="56">
        <f>'02.2024ΕΛ'!AQ127</f>
        <v>0</v>
      </c>
      <c r="AR127" s="161">
        <f>'02.2024ΕΛ'!AR127</f>
        <v>0</v>
      </c>
      <c r="AS127" s="91">
        <f>'02.2024ΕΛ'!AS127</f>
        <v>0</v>
      </c>
      <c r="AT127" s="56">
        <f>'02.2024ΕΛ'!AT127</f>
        <v>0</v>
      </c>
      <c r="AU127" s="235">
        <f>'02.2024ΕΛ'!AU127</f>
        <v>0</v>
      </c>
      <c r="AV127" s="56">
        <f>'02.2024ΕΛ'!AV127</f>
        <v>0</v>
      </c>
      <c r="AW127" s="56">
        <f>'02.2024ΕΛ'!AW127</f>
        <v>0</v>
      </c>
      <c r="AX127" s="161">
        <f>'02.2024ΕΛ'!AX127</f>
        <v>0</v>
      </c>
      <c r="AY127" s="91">
        <f>'02.2024ΕΛ'!AY127</f>
        <v>0</v>
      </c>
      <c r="AZ127" s="56">
        <f>'02.2024ΕΛ'!AZ127</f>
        <v>0</v>
      </c>
      <c r="BA127" s="235">
        <f>'02.2024ΕΛ'!BA127</f>
        <v>0</v>
      </c>
      <c r="BB127" s="56">
        <f>'02.2024ΕΛ'!BB127</f>
        <v>0</v>
      </c>
      <c r="BC127" s="56">
        <f>'02.2024ΕΛ'!BC127</f>
        <v>0</v>
      </c>
      <c r="BD127" s="161">
        <f>'02.2024ΕΛ'!BD127</f>
        <v>0</v>
      </c>
      <c r="BE127" s="91">
        <f>'02.2024ΕΛ'!BE127</f>
        <v>1</v>
      </c>
      <c r="BF127" s="56">
        <f>'02.2024ΕΛ'!BF127</f>
        <v>0</v>
      </c>
      <c r="BG127" s="235">
        <f>'02.2024ΕΛ'!BG127</f>
        <v>4168846</v>
      </c>
      <c r="BH127" s="56">
        <f>'02.2024ΕΛ'!BH127</f>
        <v>4168846</v>
      </c>
      <c r="BI127" s="56">
        <f>'02.2024ΕΛ'!BI127</f>
        <v>9762.6</v>
      </c>
      <c r="BJ127" s="161">
        <f>'02.2024ΕΛ'!BJ127</f>
        <v>9762.6</v>
      </c>
      <c r="BK127" s="91">
        <f>'02.2024ΕΛ'!BK127</f>
        <v>329</v>
      </c>
      <c r="BL127" s="56">
        <f>'02.2024ΕΛ'!BL127</f>
        <v>2</v>
      </c>
      <c r="BM127" s="235">
        <f>'02.2024ΕΛ'!BM127</f>
        <v>438421632</v>
      </c>
      <c r="BN127" s="56">
        <f>'02.2024ΕΛ'!BN127</f>
        <v>1324536.6525679759</v>
      </c>
      <c r="BO127" s="226">
        <f>'02.2024ΕΛ'!BO127</f>
        <v>862025.43</v>
      </c>
      <c r="BP127" s="161">
        <f>'02.2024ΕΛ'!BP127</f>
        <v>2604.3064350453174</v>
      </c>
    </row>
    <row r="128" spans="1:68" ht="19.5" customHeight="1" outlineLevel="1" x14ac:dyDescent="0.3">
      <c r="A128" s="151"/>
      <c r="B128" s="146" t="str">
        <v>AIRCONDITIONING/COGENERATION</v>
      </c>
      <c r="C128" s="91">
        <f>'02.2024ΕΛ'!C128</f>
        <v>0</v>
      </c>
      <c r="D128" s="56">
        <f>'02.2024ΕΛ'!D128</f>
        <v>0</v>
      </c>
      <c r="E128" s="235">
        <f>'02.2024ΕΛ'!E128</f>
        <v>0</v>
      </c>
      <c r="F128" s="56">
        <f>'02.2024ΕΛ'!F128</f>
        <v>0</v>
      </c>
      <c r="G128" s="56">
        <f>'02.2024ΕΛ'!G128</f>
        <v>0</v>
      </c>
      <c r="H128" s="161">
        <f>'02.2024ΕΛ'!H128</f>
        <v>0</v>
      </c>
      <c r="I128" s="91">
        <f>'02.2024ΕΛ'!I128</f>
        <v>0</v>
      </c>
      <c r="J128" s="56">
        <f>'02.2024ΕΛ'!J128</f>
        <v>0</v>
      </c>
      <c r="K128" s="235">
        <f>'02.2024ΕΛ'!K128</f>
        <v>0</v>
      </c>
      <c r="L128" s="56">
        <f>'02.2024ΕΛ'!L128</f>
        <v>0</v>
      </c>
      <c r="M128" s="56">
        <f>'02.2024ΕΛ'!M128</f>
        <v>0</v>
      </c>
      <c r="N128" s="56">
        <f>'02.2024ΕΛ'!N128</f>
        <v>0</v>
      </c>
      <c r="O128" s="91">
        <f>'02.2024ΕΛ'!O128</f>
        <v>59</v>
      </c>
      <c r="P128" s="56">
        <f>'02.2024ΕΛ'!P128</f>
        <v>0</v>
      </c>
      <c r="Q128" s="235">
        <f>'02.2024ΕΛ'!Q128</f>
        <v>2398182</v>
      </c>
      <c r="R128" s="56">
        <f>'02.2024ΕΛ'!R128</f>
        <v>40647.152542372882</v>
      </c>
      <c r="S128" s="56">
        <f>'02.2024ΕΛ'!S128</f>
        <v>11299.43</v>
      </c>
      <c r="T128" s="161">
        <f>'02.2024ΕΛ'!T128</f>
        <v>191.51576271186443</v>
      </c>
      <c r="U128" s="91">
        <f>'02.2024ΕΛ'!U128</f>
        <v>0</v>
      </c>
      <c r="V128" s="56">
        <f>'02.2024ΕΛ'!V128</f>
        <v>0</v>
      </c>
      <c r="W128" s="235">
        <f>'02.2024ΕΛ'!W128</f>
        <v>0</v>
      </c>
      <c r="X128" s="56">
        <f>'02.2024ΕΛ'!X128</f>
        <v>0</v>
      </c>
      <c r="Y128" s="56">
        <f>'02.2024ΕΛ'!Y128</f>
        <v>0</v>
      </c>
      <c r="Z128" s="161">
        <f>'02.2024ΕΛ'!Z128</f>
        <v>0</v>
      </c>
      <c r="AA128" s="91">
        <f>'02.2024ΕΛ'!AA128</f>
        <v>0</v>
      </c>
      <c r="AB128" s="56">
        <f>'02.2024ΕΛ'!AB128</f>
        <v>0</v>
      </c>
      <c r="AC128" s="235">
        <f>'02.2024ΕΛ'!AC128</f>
        <v>0</v>
      </c>
      <c r="AD128" s="56">
        <f>'02.2024ΕΛ'!AD128</f>
        <v>0</v>
      </c>
      <c r="AE128" s="56">
        <f>'02.2024ΕΛ'!AE128</f>
        <v>0</v>
      </c>
      <c r="AF128" s="161">
        <f>'02.2024ΕΛ'!AF128</f>
        <v>0</v>
      </c>
      <c r="AG128" s="91">
        <f>'02.2024ΕΛ'!AG128</f>
        <v>0</v>
      </c>
      <c r="AH128" s="56">
        <f>'02.2024ΕΛ'!AH128</f>
        <v>0</v>
      </c>
      <c r="AI128" s="235">
        <f>'02.2024ΕΛ'!AI128</f>
        <v>0</v>
      </c>
      <c r="AJ128" s="56">
        <f>'02.2024ΕΛ'!AJ128</f>
        <v>0</v>
      </c>
      <c r="AK128" s="56">
        <f>'02.2024ΕΛ'!AK128</f>
        <v>0</v>
      </c>
      <c r="AL128" s="161">
        <f>'02.2024ΕΛ'!AL128</f>
        <v>0</v>
      </c>
      <c r="AM128" s="91">
        <f>'02.2024ΕΛ'!AM128</f>
        <v>0</v>
      </c>
      <c r="AN128" s="56">
        <f>'02.2024ΕΛ'!AN128</f>
        <v>0</v>
      </c>
      <c r="AO128" s="235">
        <f>'02.2024ΕΛ'!AO128</f>
        <v>0</v>
      </c>
      <c r="AP128" s="56">
        <f>'02.2024ΕΛ'!AP128</f>
        <v>0</v>
      </c>
      <c r="AQ128" s="56">
        <f>'02.2024ΕΛ'!AQ128</f>
        <v>0</v>
      </c>
      <c r="AR128" s="161">
        <f>'02.2024ΕΛ'!AR128</f>
        <v>0</v>
      </c>
      <c r="AS128" s="91">
        <f>'02.2024ΕΛ'!AS128</f>
        <v>0</v>
      </c>
      <c r="AT128" s="56">
        <f>'02.2024ΕΛ'!AT128</f>
        <v>0</v>
      </c>
      <c r="AU128" s="235">
        <f>'02.2024ΕΛ'!AU128</f>
        <v>0</v>
      </c>
      <c r="AV128" s="56">
        <f>'02.2024ΕΛ'!AV128</f>
        <v>0</v>
      </c>
      <c r="AW128" s="56">
        <f>'02.2024ΕΛ'!AW128</f>
        <v>0</v>
      </c>
      <c r="AX128" s="161">
        <f>'02.2024ΕΛ'!AX128</f>
        <v>0</v>
      </c>
      <c r="AY128" s="91">
        <f>'02.2024ΕΛ'!AY128</f>
        <v>0</v>
      </c>
      <c r="AZ128" s="56">
        <f>'02.2024ΕΛ'!AZ128</f>
        <v>0</v>
      </c>
      <c r="BA128" s="235">
        <f>'02.2024ΕΛ'!BA128</f>
        <v>0</v>
      </c>
      <c r="BB128" s="56">
        <f>'02.2024ΕΛ'!BB128</f>
        <v>0</v>
      </c>
      <c r="BC128" s="56">
        <f>'02.2024ΕΛ'!BC128</f>
        <v>0</v>
      </c>
      <c r="BD128" s="161">
        <f>'02.2024ΕΛ'!BD128</f>
        <v>0</v>
      </c>
      <c r="BE128" s="91">
        <f>'02.2024ΕΛ'!BE128</f>
        <v>0</v>
      </c>
      <c r="BF128" s="56">
        <f>'02.2024ΕΛ'!BF128</f>
        <v>0</v>
      </c>
      <c r="BG128" s="235">
        <f>'02.2024ΕΛ'!BG128</f>
        <v>0</v>
      </c>
      <c r="BH128" s="56">
        <f>'02.2024ΕΛ'!BH128</f>
        <v>0</v>
      </c>
      <c r="BI128" s="56">
        <f>'02.2024ΕΛ'!BI128</f>
        <v>0</v>
      </c>
      <c r="BJ128" s="161">
        <f>'02.2024ΕΛ'!BJ128</f>
        <v>0</v>
      </c>
      <c r="BK128" s="91">
        <f>'02.2024ΕΛ'!BK128</f>
        <v>59</v>
      </c>
      <c r="BL128" s="56">
        <f>'02.2024ΕΛ'!BL128</f>
        <v>0</v>
      </c>
      <c r="BM128" s="235">
        <f>'02.2024ΕΛ'!BM128</f>
        <v>2398182</v>
      </c>
      <c r="BN128" s="56">
        <f>'02.2024ΕΛ'!BN128</f>
        <v>40647.152542372882</v>
      </c>
      <c r="BO128" s="226">
        <f>'02.2024ΕΛ'!BO128</f>
        <v>11299.43</v>
      </c>
      <c r="BP128" s="161">
        <f>'02.2024ΕΛ'!BP128</f>
        <v>191.51576271186443</v>
      </c>
    </row>
    <row r="129" spans="1:68" ht="18.600000000000001" outlineLevel="1" thickBot="1" x14ac:dyDescent="0.35">
      <c r="A129" s="152"/>
      <c r="B129" s="60" t="s">
        <v>102</v>
      </c>
      <c r="C129" s="66">
        <f>SUM(C124:C128)</f>
        <v>281952</v>
      </c>
      <c r="D129" s="61">
        <f>SUM(D124:D127)</f>
        <v>0</v>
      </c>
      <c r="E129" s="236">
        <f>SUM(E124:E127)</f>
        <v>399153690</v>
      </c>
      <c r="F129" s="230">
        <f>IFERROR(E129/(C129+D129),0)</f>
        <v>1415.6795837589377</v>
      </c>
      <c r="G129" s="64">
        <f>SUM(G124:G128)</f>
        <v>4935498.82</v>
      </c>
      <c r="H129" s="64">
        <f>IFERROR(G129/(C129+D129),0)</f>
        <v>17.504748396890253</v>
      </c>
      <c r="I129" s="66">
        <f>SUM(I124:I128)</f>
        <v>121200</v>
      </c>
      <c r="J129" s="61">
        <v>1</v>
      </c>
      <c r="K129" s="236">
        <f>SUM(K124:K127)</f>
        <v>243111412</v>
      </c>
      <c r="L129" s="159">
        <f>IFERROR(K129/(I129+J129),0)</f>
        <v>2005.8531860298183</v>
      </c>
      <c r="M129" s="64">
        <f>SUM(M124:M127)</f>
        <v>3204083.0899999994</v>
      </c>
      <c r="N129" s="65">
        <f>IFERROR(M129/(I129+J129),0)</f>
        <v>26.436111005684765</v>
      </c>
      <c r="O129" s="66">
        <f>SUM(O124:O128)</f>
        <v>196845</v>
      </c>
      <c r="P129" s="61">
        <f>SUM(P124:P128)</f>
        <v>0</v>
      </c>
      <c r="Q129" s="236">
        <f>SUM(Q124:Q128)</f>
        <v>568180807</v>
      </c>
      <c r="R129" s="62">
        <f>Q129/(O129+P129)</f>
        <v>2886.4375879499098</v>
      </c>
      <c r="S129" s="224">
        <f>SUM(S124:S128)</f>
        <v>8380809.1499999994</v>
      </c>
      <c r="T129" s="65">
        <f t="shared" ref="T129" si="1">S129/(O129+P129)</f>
        <v>42.575677055551317</v>
      </c>
      <c r="U129" s="66">
        <f>SUM(U124:U127)</f>
        <v>1273</v>
      </c>
      <c r="V129" s="61">
        <f>SUM(V124:V127)</f>
        <v>0</v>
      </c>
      <c r="W129" s="236">
        <f>SUM(W124:W127)</f>
        <v>128923136</v>
      </c>
      <c r="X129" s="159">
        <f>IFERROR(W129/(U129+V129),0)</f>
        <v>101275.04791830321</v>
      </c>
      <c r="Y129" s="64">
        <f>SUM(Y124:Y127)</f>
        <v>362545.54000000004</v>
      </c>
      <c r="Z129" s="65">
        <f>IFERROR(Y129/(U129+V129),0)</f>
        <v>284.79618224666143</v>
      </c>
      <c r="AA129" s="66">
        <f>SUM(AA124:AA127)</f>
        <v>2576</v>
      </c>
      <c r="AB129" s="61">
        <f>SUM(AB124:AB127)</f>
        <v>0</v>
      </c>
      <c r="AC129" s="236">
        <f>SUM(AC124:AC127)</f>
        <v>68933844</v>
      </c>
      <c r="AD129" s="159">
        <f>IFERROR(AC129/(AA129+AB129),0)</f>
        <v>26760.032608695652</v>
      </c>
      <c r="AE129" s="64">
        <f>SUM(AE124:AE127)</f>
        <v>265655.87</v>
      </c>
      <c r="AF129" s="65">
        <f>IFERROR(AE129/(AA129+AB129),0)</f>
        <v>103.12727872670807</v>
      </c>
      <c r="AG129" s="66">
        <f>SUM(AG124:AG127)</f>
        <v>1205</v>
      </c>
      <c r="AH129" s="61">
        <f>SUM(AH124:AH127)</f>
        <v>0</v>
      </c>
      <c r="AI129" s="236">
        <f>SUM(AI124:AI127)</f>
        <v>61171708</v>
      </c>
      <c r="AJ129" s="159">
        <f>IFERROR(AI129/(AG129+AH129),0)</f>
        <v>50764.902904564318</v>
      </c>
      <c r="AK129" s="64">
        <f>SUM(AK124:AK127)</f>
        <v>229866.94</v>
      </c>
      <c r="AL129" s="65">
        <f>IFERROR(AK129/(AG129+AH129),0)</f>
        <v>190.76094605809129</v>
      </c>
      <c r="AM129" s="66">
        <f>SUM(AM124:AM127)</f>
        <v>0</v>
      </c>
      <c r="AN129" s="61">
        <f>SUM(AN124:AN127)</f>
        <v>0</v>
      </c>
      <c r="AO129" s="236">
        <f>SUM(AO124:AO127)</f>
        <v>0</v>
      </c>
      <c r="AP129" s="159">
        <f>IFERROR(AO129/(AM129+AN129),0)</f>
        <v>0</v>
      </c>
      <c r="AQ129" s="64">
        <f>SUM(AQ124:AQ127)</f>
        <v>0</v>
      </c>
      <c r="AR129" s="65">
        <f t="shared" ref="AR129" si="2">IFERROR(AQ129/(AM129+AN129),0)</f>
        <v>0</v>
      </c>
      <c r="AS129" s="66">
        <f>SUM(AS124:AS127)</f>
        <v>0</v>
      </c>
      <c r="AT129" s="61">
        <f>SUM(AT124:AT127)</f>
        <v>0</v>
      </c>
      <c r="AU129" s="236">
        <f>SUM(AU124:AU127)</f>
        <v>0</v>
      </c>
      <c r="AV129" s="159">
        <f>IFERROR(AU129/(AS129+AT129),0)</f>
        <v>0</v>
      </c>
      <c r="AW129" s="64">
        <f>SUM(AW124:AW127)</f>
        <v>0</v>
      </c>
      <c r="AX129" s="65">
        <f>IFERROR(AW129/(AS129+AT129),0)</f>
        <v>0</v>
      </c>
      <c r="AY129" s="66">
        <f>SUM(AY124:AY127)</f>
        <v>0</v>
      </c>
      <c r="AZ129" s="61">
        <f>SUM(AZ124:AZ127)</f>
        <v>0</v>
      </c>
      <c r="BA129" s="236">
        <f>SUM(BA124:BA127)</f>
        <v>0</v>
      </c>
      <c r="BB129" s="159">
        <f>IFERROR(BA129/(AY129+AZ129),0)</f>
        <v>0</v>
      </c>
      <c r="BC129" s="64">
        <f>SUM(BC124:BC127)</f>
        <v>0</v>
      </c>
      <c r="BD129" s="65">
        <f>IFERROR(BC129/(AY129+AZ129),0)</f>
        <v>0</v>
      </c>
      <c r="BE129" s="66">
        <f>SUM(BE124:BE127)</f>
        <v>1</v>
      </c>
      <c r="BF129" s="61">
        <f>SUM(BF124:BF127)</f>
        <v>0</v>
      </c>
      <c r="BG129" s="236">
        <f>SUM(BG124:BG127)</f>
        <v>4168846</v>
      </c>
      <c r="BH129" s="159">
        <f>IFERROR(BG129/(BE129+BF129),0)</f>
        <v>4168846</v>
      </c>
      <c r="BI129" s="64">
        <f>SUM(BI124:BI127)</f>
        <v>9762.6</v>
      </c>
      <c r="BJ129" s="65">
        <f>IFERROR(BI129/(BE129+BF129),0)</f>
        <v>9762.6</v>
      </c>
      <c r="BK129" s="66">
        <f>SUM(BK124:BK127)</f>
        <v>602210</v>
      </c>
      <c r="BL129" s="61">
        <f>SUM(BL124:BL127)</f>
        <v>2</v>
      </c>
      <c r="BM129" s="236">
        <f>SUM(BM124:BM127)</f>
        <v>1463963247</v>
      </c>
      <c r="BN129" s="159">
        <f>IFERROR(BM129/(BK129+BL129),0)</f>
        <v>2430.9765448048197</v>
      </c>
      <c r="BO129" s="64">
        <f>SUM(BO124:BO127)</f>
        <v>17280810.530000001</v>
      </c>
      <c r="BP129" s="65">
        <f>IFERROR(BO129/(BK129+BL129),0)</f>
        <v>28.695559919098258</v>
      </c>
    </row>
    <row r="130" spans="1:68" x14ac:dyDescent="0.3">
      <c r="R130" s="34"/>
    </row>
    <row r="132" spans="1:68" x14ac:dyDescent="0.3">
      <c r="B132" s="72" t="s">
        <v>54</v>
      </c>
      <c r="M132" s="34"/>
    </row>
    <row r="133" spans="1:68" s="6" customFormat="1" x14ac:dyDescent="0.3">
      <c r="C133" s="17"/>
      <c r="E133" s="5"/>
      <c r="F133" s="5"/>
      <c r="G133" s="186"/>
      <c r="H133" s="186"/>
      <c r="K133" s="5"/>
      <c r="L133" s="32"/>
      <c r="M133" s="5"/>
      <c r="N133" s="34"/>
      <c r="O133" s="5"/>
      <c r="P133" s="5"/>
      <c r="Q133" s="5"/>
      <c r="R133" s="5"/>
      <c r="S133" s="186"/>
      <c r="T133" s="186"/>
      <c r="U133" s="5"/>
      <c r="V133" s="5"/>
      <c r="W133" s="5"/>
      <c r="X133" s="5"/>
      <c r="Y133" s="186"/>
      <c r="Z133" s="186"/>
      <c r="AA133" s="5"/>
      <c r="AB133" s="5"/>
      <c r="AC133" s="5"/>
      <c r="AD133" s="5"/>
      <c r="AE133" s="186"/>
      <c r="AF133" s="186"/>
      <c r="AG133" s="5"/>
      <c r="AH133" s="5"/>
      <c r="AI133" s="5"/>
      <c r="AJ133" s="5"/>
      <c r="AK133" s="186"/>
      <c r="AL133" s="186"/>
      <c r="AM133" s="5"/>
      <c r="AN133" s="5"/>
      <c r="AO133" s="5"/>
      <c r="AP133" s="5"/>
      <c r="AQ133" s="186"/>
      <c r="AR133" s="186"/>
      <c r="AS133" s="5"/>
      <c r="AT133" s="5"/>
      <c r="AU133" s="5"/>
      <c r="AV133" s="5"/>
      <c r="AW133" s="186"/>
      <c r="AX133" s="186"/>
      <c r="AY133" s="5"/>
      <c r="AZ133" s="5"/>
      <c r="BA133" s="5"/>
      <c r="BB133" s="5"/>
      <c r="BC133" s="186"/>
      <c r="BD133" s="186"/>
      <c r="BE133" s="5"/>
      <c r="BF133" s="5"/>
      <c r="BG133" s="5"/>
      <c r="BH133" s="5"/>
      <c r="BI133" s="186"/>
      <c r="BJ133" s="186"/>
      <c r="BK133" s="5"/>
      <c r="BL133" s="5"/>
      <c r="BM133" s="198"/>
      <c r="BN133" s="198"/>
      <c r="BO133" s="186"/>
      <c r="BP133" s="186"/>
    </row>
    <row r="136" spans="1:68" x14ac:dyDescent="0.3">
      <c r="D136" s="17"/>
    </row>
  </sheetData>
  <mergeCells count="49">
    <mergeCell ref="O4:T4"/>
    <mergeCell ref="A2:K2"/>
    <mergeCell ref="A3:B3"/>
    <mergeCell ref="A4:B4"/>
    <mergeCell ref="C4:H4"/>
    <mergeCell ref="I4:N4"/>
    <mergeCell ref="BE4:BJ4"/>
    <mergeCell ref="BK4:BP4"/>
    <mergeCell ref="A5:A8"/>
    <mergeCell ref="B5:B8"/>
    <mergeCell ref="C5:D5"/>
    <mergeCell ref="I5:J5"/>
    <mergeCell ref="O5:P5"/>
    <mergeCell ref="U5:V5"/>
    <mergeCell ref="AA5:AB5"/>
    <mergeCell ref="AG5:AH5"/>
    <mergeCell ref="U4:Z4"/>
    <mergeCell ref="AA4:AF4"/>
    <mergeCell ref="AG4:AL4"/>
    <mergeCell ref="AM4:AR4"/>
    <mergeCell ref="AS4:AX4"/>
    <mergeCell ref="AY4:BD4"/>
    <mergeCell ref="C6:D6"/>
    <mergeCell ref="I6:J6"/>
    <mergeCell ref="O6:P6"/>
    <mergeCell ref="U6:V6"/>
    <mergeCell ref="AA6:AB6"/>
    <mergeCell ref="BE6:BF6"/>
    <mergeCell ref="BK6:BL6"/>
    <mergeCell ref="AM5:AN5"/>
    <mergeCell ref="AS5:AT5"/>
    <mergeCell ref="AY5:AZ5"/>
    <mergeCell ref="BE5:BF5"/>
    <mergeCell ref="BK5:BL5"/>
    <mergeCell ref="AG6:AH6"/>
    <mergeCell ref="AM6:AN6"/>
    <mergeCell ref="AS6:AT6"/>
    <mergeCell ref="AY6:AZ6"/>
    <mergeCell ref="AM7:AN7"/>
    <mergeCell ref="AS7:AT7"/>
    <mergeCell ref="AY7:AZ7"/>
    <mergeCell ref="BE7:BF7"/>
    <mergeCell ref="BK7:BL7"/>
    <mergeCell ref="C7:D7"/>
    <mergeCell ref="I7:J7"/>
    <mergeCell ref="O7:P7"/>
    <mergeCell ref="U7:V7"/>
    <mergeCell ref="AA7:AB7"/>
    <mergeCell ref="AG7:AH7"/>
  </mergeCells>
  <pageMargins left="0.70866141732283472" right="0.70866141732283472" top="0.74803149606299213" bottom="0.74803149606299213" header="0.31496062992125984" footer="0.31496062992125984"/>
  <pageSetup paperSize="9" scale="28" orientation="portrait" horizontalDpi="4294967293" r:id="rId1"/>
  <headerFooter>
    <oddFooter>&amp;C&amp;1#&amp;"Calibri"&amp;8&amp;K000000ΕΔΑ ΘΕΣΣΑΛΟΝΙΚΗΣ - ΘΕΣΣΑΛΙΑΣ Α.Ε. | ΕΣΩΤΕΡΙΚΗΣ ΧΡΗΣΗΣ</oddFooter>
  </headerFooter>
  <rowBreaks count="2" manualBreakCount="2">
    <brk id="38" max="16383" man="1"/>
    <brk id="12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E8107-56E4-4573-8EDE-22437D3D604C}">
  <dimension ref="A1:AW136"/>
  <sheetViews>
    <sheetView tabSelected="1" topLeftCell="Q95" zoomScale="42" workbookViewId="0">
      <selection activeCell="AR107" sqref="AR107"/>
    </sheetView>
  </sheetViews>
  <sheetFormatPr defaultRowHeight="15.6" outlineLevelRow="1" x14ac:dyDescent="0.3"/>
  <cols>
    <col min="1" max="1" width="8.6640625" style="6" bestFit="1" customWidth="1"/>
    <col min="2" max="2" width="111.77734375" style="6" bestFit="1" customWidth="1"/>
    <col min="3" max="3" width="19.33203125" style="6" customWidth="1"/>
    <col min="4" max="4" width="19.6640625" style="6" customWidth="1"/>
    <col min="5" max="5" width="17.21875" style="5" customWidth="1"/>
    <col min="6" max="7" width="22.5546875" style="6" customWidth="1"/>
    <col min="8" max="8" width="20" style="5" customWidth="1"/>
    <col min="9" max="10" width="20.33203125" style="5" bestFit="1" customWidth="1"/>
    <col min="11" max="11" width="16.6640625" style="5" customWidth="1"/>
    <col min="12" max="19" width="20.33203125" style="5" bestFit="1" customWidth="1"/>
    <col min="20" max="20" width="18.88671875" style="5" bestFit="1" customWidth="1"/>
    <col min="21" max="22" width="20.33203125" style="5" bestFit="1" customWidth="1"/>
    <col min="23" max="23" width="16.6640625" style="5" customWidth="1"/>
    <col min="24" max="25" width="20.33203125" style="5" bestFit="1" customWidth="1"/>
    <col min="26" max="26" width="16.6640625" style="5" customWidth="1"/>
    <col min="27" max="28" width="20.33203125" style="5" bestFit="1" customWidth="1"/>
    <col min="29" max="29" width="16.6640625" style="5" customWidth="1"/>
    <col min="30" max="31" width="20.33203125" style="5" bestFit="1" customWidth="1"/>
    <col min="32" max="32" width="16.6640625" style="5" customWidth="1"/>
    <col min="33" max="34" width="20.33203125" style="5" bestFit="1" customWidth="1"/>
    <col min="35" max="35" width="17.6640625" style="5" bestFit="1" customWidth="1"/>
    <col min="36" max="48" width="8.88671875" style="5"/>
    <col min="49" max="49" width="0" style="5" hidden="1" customWidth="1"/>
    <col min="50" max="179" width="8.88671875" style="5"/>
    <col min="180" max="180" width="5.109375" style="5" customWidth="1"/>
    <col min="181" max="181" width="59" style="5" customWidth="1"/>
    <col min="182" max="182" width="36.6640625" style="5" customWidth="1"/>
    <col min="183" max="183" width="16.109375" style="5" customWidth="1"/>
    <col min="184" max="184" width="25.109375" style="5" customWidth="1"/>
    <col min="185" max="185" width="33.6640625" style="5" customWidth="1"/>
    <col min="186" max="186" width="48.6640625" style="5" customWidth="1"/>
    <col min="187" max="435" width="8.88671875" style="5"/>
    <col min="436" max="436" width="5.109375" style="5" customWidth="1"/>
    <col min="437" max="437" width="59" style="5" customWidth="1"/>
    <col min="438" max="438" width="36.6640625" style="5" customWidth="1"/>
    <col min="439" max="439" width="16.109375" style="5" customWidth="1"/>
    <col min="440" max="440" width="25.109375" style="5" customWidth="1"/>
    <col min="441" max="441" width="33.6640625" style="5" customWidth="1"/>
    <col min="442" max="442" width="48.6640625" style="5" customWidth="1"/>
    <col min="443" max="691" width="8.88671875" style="5"/>
    <col min="692" max="692" width="5.109375" style="5" customWidth="1"/>
    <col min="693" max="693" width="59" style="5" customWidth="1"/>
    <col min="694" max="694" width="36.6640625" style="5" customWidth="1"/>
    <col min="695" max="695" width="16.109375" style="5" customWidth="1"/>
    <col min="696" max="696" width="25.109375" style="5" customWidth="1"/>
    <col min="697" max="697" width="33.6640625" style="5" customWidth="1"/>
    <col min="698" max="698" width="48.6640625" style="5" customWidth="1"/>
    <col min="699" max="947" width="8.88671875" style="5"/>
    <col min="948" max="948" width="5.109375" style="5" customWidth="1"/>
    <col min="949" max="949" width="59" style="5" customWidth="1"/>
    <col min="950" max="950" width="36.6640625" style="5" customWidth="1"/>
    <col min="951" max="951" width="16.109375" style="5" customWidth="1"/>
    <col min="952" max="952" width="25.109375" style="5" customWidth="1"/>
    <col min="953" max="953" width="33.6640625" style="5" customWidth="1"/>
    <col min="954" max="954" width="48.6640625" style="5" customWidth="1"/>
    <col min="955" max="1203" width="8.88671875" style="5"/>
    <col min="1204" max="1204" width="5.109375" style="5" customWidth="1"/>
    <col min="1205" max="1205" width="59" style="5" customWidth="1"/>
    <col min="1206" max="1206" width="36.6640625" style="5" customWidth="1"/>
    <col min="1207" max="1207" width="16.109375" style="5" customWidth="1"/>
    <col min="1208" max="1208" width="25.109375" style="5" customWidth="1"/>
    <col min="1209" max="1209" width="33.6640625" style="5" customWidth="1"/>
    <col min="1210" max="1210" width="48.6640625" style="5" customWidth="1"/>
    <col min="1211" max="1459" width="8.88671875" style="5"/>
    <col min="1460" max="1460" width="5.109375" style="5" customWidth="1"/>
    <col min="1461" max="1461" width="59" style="5" customWidth="1"/>
    <col min="1462" max="1462" width="36.6640625" style="5" customWidth="1"/>
    <col min="1463" max="1463" width="16.109375" style="5" customWidth="1"/>
    <col min="1464" max="1464" width="25.109375" style="5" customWidth="1"/>
    <col min="1465" max="1465" width="33.6640625" style="5" customWidth="1"/>
    <col min="1466" max="1466" width="48.6640625" style="5" customWidth="1"/>
    <col min="1467" max="1715" width="8.88671875" style="5"/>
    <col min="1716" max="1716" width="5.109375" style="5" customWidth="1"/>
    <col min="1717" max="1717" width="59" style="5" customWidth="1"/>
    <col min="1718" max="1718" width="36.6640625" style="5" customWidth="1"/>
    <col min="1719" max="1719" width="16.109375" style="5" customWidth="1"/>
    <col min="1720" max="1720" width="25.109375" style="5" customWidth="1"/>
    <col min="1721" max="1721" width="33.6640625" style="5" customWidth="1"/>
    <col min="1722" max="1722" width="48.6640625" style="5" customWidth="1"/>
    <col min="1723" max="1971" width="8.88671875" style="5"/>
    <col min="1972" max="1972" width="5.109375" style="5" customWidth="1"/>
    <col min="1973" max="1973" width="59" style="5" customWidth="1"/>
    <col min="1974" max="1974" width="36.6640625" style="5" customWidth="1"/>
    <col min="1975" max="1975" width="16.109375" style="5" customWidth="1"/>
    <col min="1976" max="1976" width="25.109375" style="5" customWidth="1"/>
    <col min="1977" max="1977" width="33.6640625" style="5" customWidth="1"/>
    <col min="1978" max="1978" width="48.6640625" style="5" customWidth="1"/>
    <col min="1979" max="2227" width="8.88671875" style="5"/>
    <col min="2228" max="2228" width="5.109375" style="5" customWidth="1"/>
    <col min="2229" max="2229" width="59" style="5" customWidth="1"/>
    <col min="2230" max="2230" width="36.6640625" style="5" customWidth="1"/>
    <col min="2231" max="2231" width="16.109375" style="5" customWidth="1"/>
    <col min="2232" max="2232" width="25.109375" style="5" customWidth="1"/>
    <col min="2233" max="2233" width="33.6640625" style="5" customWidth="1"/>
    <col min="2234" max="2234" width="48.6640625" style="5" customWidth="1"/>
    <col min="2235" max="2483" width="8.88671875" style="5"/>
    <col min="2484" max="2484" width="5.109375" style="5" customWidth="1"/>
    <col min="2485" max="2485" width="59" style="5" customWidth="1"/>
    <col min="2486" max="2486" width="36.6640625" style="5" customWidth="1"/>
    <col min="2487" max="2487" width="16.109375" style="5" customWidth="1"/>
    <col min="2488" max="2488" width="25.109375" style="5" customWidth="1"/>
    <col min="2489" max="2489" width="33.6640625" style="5" customWidth="1"/>
    <col min="2490" max="2490" width="48.6640625" style="5" customWidth="1"/>
    <col min="2491" max="2739" width="8.88671875" style="5"/>
    <col min="2740" max="2740" width="5.109375" style="5" customWidth="1"/>
    <col min="2741" max="2741" width="59" style="5" customWidth="1"/>
    <col min="2742" max="2742" width="36.6640625" style="5" customWidth="1"/>
    <col min="2743" max="2743" width="16.109375" style="5" customWidth="1"/>
    <col min="2744" max="2744" width="25.109375" style="5" customWidth="1"/>
    <col min="2745" max="2745" width="33.6640625" style="5" customWidth="1"/>
    <col min="2746" max="2746" width="48.6640625" style="5" customWidth="1"/>
    <col min="2747" max="2995" width="8.88671875" style="5"/>
    <col min="2996" max="2996" width="5.109375" style="5" customWidth="1"/>
    <col min="2997" max="2997" width="59" style="5" customWidth="1"/>
    <col min="2998" max="2998" width="36.6640625" style="5" customWidth="1"/>
    <col min="2999" max="2999" width="16.109375" style="5" customWidth="1"/>
    <col min="3000" max="3000" width="25.109375" style="5" customWidth="1"/>
    <col min="3001" max="3001" width="33.6640625" style="5" customWidth="1"/>
    <col min="3002" max="3002" width="48.6640625" style="5" customWidth="1"/>
    <col min="3003" max="3251" width="8.88671875" style="5"/>
    <col min="3252" max="3252" width="5.109375" style="5" customWidth="1"/>
    <col min="3253" max="3253" width="59" style="5" customWidth="1"/>
    <col min="3254" max="3254" width="36.6640625" style="5" customWidth="1"/>
    <col min="3255" max="3255" width="16.109375" style="5" customWidth="1"/>
    <col min="3256" max="3256" width="25.109375" style="5" customWidth="1"/>
    <col min="3257" max="3257" width="33.6640625" style="5" customWidth="1"/>
    <col min="3258" max="3258" width="48.6640625" style="5" customWidth="1"/>
    <col min="3259" max="3507" width="8.88671875" style="5"/>
    <col min="3508" max="3508" width="5.109375" style="5" customWidth="1"/>
    <col min="3509" max="3509" width="59" style="5" customWidth="1"/>
    <col min="3510" max="3510" width="36.6640625" style="5" customWidth="1"/>
    <col min="3511" max="3511" width="16.109375" style="5" customWidth="1"/>
    <col min="3512" max="3512" width="25.109375" style="5" customWidth="1"/>
    <col min="3513" max="3513" width="33.6640625" style="5" customWidth="1"/>
    <col min="3514" max="3514" width="48.6640625" style="5" customWidth="1"/>
    <col min="3515" max="3763" width="8.88671875" style="5"/>
    <col min="3764" max="3764" width="5.109375" style="5" customWidth="1"/>
    <col min="3765" max="3765" width="59" style="5" customWidth="1"/>
    <col min="3766" max="3766" width="36.6640625" style="5" customWidth="1"/>
    <col min="3767" max="3767" width="16.109375" style="5" customWidth="1"/>
    <col min="3768" max="3768" width="25.109375" style="5" customWidth="1"/>
    <col min="3769" max="3769" width="33.6640625" style="5" customWidth="1"/>
    <col min="3770" max="3770" width="48.6640625" style="5" customWidth="1"/>
    <col min="3771" max="4019" width="8.88671875" style="5"/>
    <col min="4020" max="4020" width="5.109375" style="5" customWidth="1"/>
    <col min="4021" max="4021" width="59" style="5" customWidth="1"/>
    <col min="4022" max="4022" width="36.6640625" style="5" customWidth="1"/>
    <col min="4023" max="4023" width="16.109375" style="5" customWidth="1"/>
    <col min="4024" max="4024" width="25.109375" style="5" customWidth="1"/>
    <col min="4025" max="4025" width="33.6640625" style="5" customWidth="1"/>
    <col min="4026" max="4026" width="48.6640625" style="5" customWidth="1"/>
    <col min="4027" max="4275" width="8.88671875" style="5"/>
    <col min="4276" max="4276" width="5.109375" style="5" customWidth="1"/>
    <col min="4277" max="4277" width="59" style="5" customWidth="1"/>
    <col min="4278" max="4278" width="36.6640625" style="5" customWidth="1"/>
    <col min="4279" max="4279" width="16.109375" style="5" customWidth="1"/>
    <col min="4280" max="4280" width="25.109375" style="5" customWidth="1"/>
    <col min="4281" max="4281" width="33.6640625" style="5" customWidth="1"/>
    <col min="4282" max="4282" width="48.6640625" style="5" customWidth="1"/>
    <col min="4283" max="4531" width="8.88671875" style="5"/>
    <col min="4532" max="4532" width="5.109375" style="5" customWidth="1"/>
    <col min="4533" max="4533" width="59" style="5" customWidth="1"/>
    <col min="4534" max="4534" width="36.6640625" style="5" customWidth="1"/>
    <col min="4535" max="4535" width="16.109375" style="5" customWidth="1"/>
    <col min="4536" max="4536" width="25.109375" style="5" customWidth="1"/>
    <col min="4537" max="4537" width="33.6640625" style="5" customWidth="1"/>
    <col min="4538" max="4538" width="48.6640625" style="5" customWidth="1"/>
    <col min="4539" max="4787" width="8.88671875" style="5"/>
    <col min="4788" max="4788" width="5.109375" style="5" customWidth="1"/>
    <col min="4789" max="4789" width="59" style="5" customWidth="1"/>
    <col min="4790" max="4790" width="36.6640625" style="5" customWidth="1"/>
    <col min="4791" max="4791" width="16.109375" style="5" customWidth="1"/>
    <col min="4792" max="4792" width="25.109375" style="5" customWidth="1"/>
    <col min="4793" max="4793" width="33.6640625" style="5" customWidth="1"/>
    <col min="4794" max="4794" width="48.6640625" style="5" customWidth="1"/>
    <col min="4795" max="5043" width="8.88671875" style="5"/>
    <col min="5044" max="5044" width="5.109375" style="5" customWidth="1"/>
    <col min="5045" max="5045" width="59" style="5" customWidth="1"/>
    <col min="5046" max="5046" width="36.6640625" style="5" customWidth="1"/>
    <col min="5047" max="5047" width="16.109375" style="5" customWidth="1"/>
    <col min="5048" max="5048" width="25.109375" style="5" customWidth="1"/>
    <col min="5049" max="5049" width="33.6640625" style="5" customWidth="1"/>
    <col min="5050" max="5050" width="48.6640625" style="5" customWidth="1"/>
    <col min="5051" max="5299" width="8.88671875" style="5"/>
    <col min="5300" max="5300" width="5.109375" style="5" customWidth="1"/>
    <col min="5301" max="5301" width="59" style="5" customWidth="1"/>
    <col min="5302" max="5302" width="36.6640625" style="5" customWidth="1"/>
    <col min="5303" max="5303" width="16.109375" style="5" customWidth="1"/>
    <col min="5304" max="5304" width="25.109375" style="5" customWidth="1"/>
    <col min="5305" max="5305" width="33.6640625" style="5" customWidth="1"/>
    <col min="5306" max="5306" width="48.6640625" style="5" customWidth="1"/>
    <col min="5307" max="5555" width="8.88671875" style="5"/>
    <col min="5556" max="5556" width="5.109375" style="5" customWidth="1"/>
    <col min="5557" max="5557" width="59" style="5" customWidth="1"/>
    <col min="5558" max="5558" width="36.6640625" style="5" customWidth="1"/>
    <col min="5559" max="5559" width="16.109375" style="5" customWidth="1"/>
    <col min="5560" max="5560" width="25.109375" style="5" customWidth="1"/>
    <col min="5561" max="5561" width="33.6640625" style="5" customWidth="1"/>
    <col min="5562" max="5562" width="48.6640625" style="5" customWidth="1"/>
    <col min="5563" max="5811" width="8.88671875" style="5"/>
    <col min="5812" max="5812" width="5.109375" style="5" customWidth="1"/>
    <col min="5813" max="5813" width="59" style="5" customWidth="1"/>
    <col min="5814" max="5814" width="36.6640625" style="5" customWidth="1"/>
    <col min="5815" max="5815" width="16.109375" style="5" customWidth="1"/>
    <col min="5816" max="5816" width="25.109375" style="5" customWidth="1"/>
    <col min="5817" max="5817" width="33.6640625" style="5" customWidth="1"/>
    <col min="5818" max="5818" width="48.6640625" style="5" customWidth="1"/>
    <col min="5819" max="6067" width="8.88671875" style="5"/>
    <col min="6068" max="6068" width="5.109375" style="5" customWidth="1"/>
    <col min="6069" max="6069" width="59" style="5" customWidth="1"/>
    <col min="6070" max="6070" width="36.6640625" style="5" customWidth="1"/>
    <col min="6071" max="6071" width="16.109375" style="5" customWidth="1"/>
    <col min="6072" max="6072" width="25.109375" style="5" customWidth="1"/>
    <col min="6073" max="6073" width="33.6640625" style="5" customWidth="1"/>
    <col min="6074" max="6074" width="48.6640625" style="5" customWidth="1"/>
    <col min="6075" max="6323" width="8.88671875" style="5"/>
    <col min="6324" max="6324" width="5.109375" style="5" customWidth="1"/>
    <col min="6325" max="6325" width="59" style="5" customWidth="1"/>
    <col min="6326" max="6326" width="36.6640625" style="5" customWidth="1"/>
    <col min="6327" max="6327" width="16.109375" style="5" customWidth="1"/>
    <col min="6328" max="6328" width="25.109375" style="5" customWidth="1"/>
    <col min="6329" max="6329" width="33.6640625" style="5" customWidth="1"/>
    <col min="6330" max="6330" width="48.6640625" style="5" customWidth="1"/>
    <col min="6331" max="6579" width="8.88671875" style="5"/>
    <col min="6580" max="6580" width="5.109375" style="5" customWidth="1"/>
    <col min="6581" max="6581" width="59" style="5" customWidth="1"/>
    <col min="6582" max="6582" width="36.6640625" style="5" customWidth="1"/>
    <col min="6583" max="6583" width="16.109375" style="5" customWidth="1"/>
    <col min="6584" max="6584" width="25.109375" style="5" customWidth="1"/>
    <col min="6585" max="6585" width="33.6640625" style="5" customWidth="1"/>
    <col min="6586" max="6586" width="48.6640625" style="5" customWidth="1"/>
    <col min="6587" max="6835" width="8.88671875" style="5"/>
    <col min="6836" max="6836" width="5.109375" style="5" customWidth="1"/>
    <col min="6837" max="6837" width="59" style="5" customWidth="1"/>
    <col min="6838" max="6838" width="36.6640625" style="5" customWidth="1"/>
    <col min="6839" max="6839" width="16.109375" style="5" customWidth="1"/>
    <col min="6840" max="6840" width="25.109375" style="5" customWidth="1"/>
    <col min="6841" max="6841" width="33.6640625" style="5" customWidth="1"/>
    <col min="6842" max="6842" width="48.6640625" style="5" customWidth="1"/>
    <col min="6843" max="7091" width="8.88671875" style="5"/>
    <col min="7092" max="7092" width="5.109375" style="5" customWidth="1"/>
    <col min="7093" max="7093" width="59" style="5" customWidth="1"/>
    <col min="7094" max="7094" width="36.6640625" style="5" customWidth="1"/>
    <col min="7095" max="7095" width="16.109375" style="5" customWidth="1"/>
    <col min="7096" max="7096" width="25.109375" style="5" customWidth="1"/>
    <col min="7097" max="7097" width="33.6640625" style="5" customWidth="1"/>
    <col min="7098" max="7098" width="48.6640625" style="5" customWidth="1"/>
    <col min="7099" max="7347" width="8.88671875" style="5"/>
    <col min="7348" max="7348" width="5.109375" style="5" customWidth="1"/>
    <col min="7349" max="7349" width="59" style="5" customWidth="1"/>
    <col min="7350" max="7350" width="36.6640625" style="5" customWidth="1"/>
    <col min="7351" max="7351" width="16.109375" style="5" customWidth="1"/>
    <col min="7352" max="7352" width="25.109375" style="5" customWidth="1"/>
    <col min="7353" max="7353" width="33.6640625" style="5" customWidth="1"/>
    <col min="7354" max="7354" width="48.6640625" style="5" customWidth="1"/>
    <col min="7355" max="7603" width="8.88671875" style="5"/>
    <col min="7604" max="7604" width="5.109375" style="5" customWidth="1"/>
    <col min="7605" max="7605" width="59" style="5" customWidth="1"/>
    <col min="7606" max="7606" width="36.6640625" style="5" customWidth="1"/>
    <col min="7607" max="7607" width="16.109375" style="5" customWidth="1"/>
    <col min="7608" max="7608" width="25.109375" style="5" customWidth="1"/>
    <col min="7609" max="7609" width="33.6640625" style="5" customWidth="1"/>
    <col min="7610" max="7610" width="48.6640625" style="5" customWidth="1"/>
    <col min="7611" max="7859" width="8.88671875" style="5"/>
    <col min="7860" max="7860" width="5.109375" style="5" customWidth="1"/>
    <col min="7861" max="7861" width="59" style="5" customWidth="1"/>
    <col min="7862" max="7862" width="36.6640625" style="5" customWidth="1"/>
    <col min="7863" max="7863" width="16.109375" style="5" customWidth="1"/>
    <col min="7864" max="7864" width="25.109375" style="5" customWidth="1"/>
    <col min="7865" max="7865" width="33.6640625" style="5" customWidth="1"/>
    <col min="7866" max="7866" width="48.6640625" style="5" customWidth="1"/>
    <col min="7867" max="8115" width="8.88671875" style="5"/>
    <col min="8116" max="8116" width="5.109375" style="5" customWidth="1"/>
    <col min="8117" max="8117" width="59" style="5" customWidth="1"/>
    <col min="8118" max="8118" width="36.6640625" style="5" customWidth="1"/>
    <col min="8119" max="8119" width="16.109375" style="5" customWidth="1"/>
    <col min="8120" max="8120" width="25.109375" style="5" customWidth="1"/>
    <col min="8121" max="8121" width="33.6640625" style="5" customWidth="1"/>
    <col min="8122" max="8122" width="48.6640625" style="5" customWidth="1"/>
    <col min="8123" max="8371" width="8.88671875" style="5"/>
    <col min="8372" max="8372" width="5.109375" style="5" customWidth="1"/>
    <col min="8373" max="8373" width="59" style="5" customWidth="1"/>
    <col min="8374" max="8374" width="36.6640625" style="5" customWidth="1"/>
    <col min="8375" max="8375" width="16.109375" style="5" customWidth="1"/>
    <col min="8376" max="8376" width="25.109375" style="5" customWidth="1"/>
    <col min="8377" max="8377" width="33.6640625" style="5" customWidth="1"/>
    <col min="8378" max="8378" width="48.6640625" style="5" customWidth="1"/>
    <col min="8379" max="8627" width="8.88671875" style="5"/>
    <col min="8628" max="8628" width="5.109375" style="5" customWidth="1"/>
    <col min="8629" max="8629" width="59" style="5" customWidth="1"/>
    <col min="8630" max="8630" width="36.6640625" style="5" customWidth="1"/>
    <col min="8631" max="8631" width="16.109375" style="5" customWidth="1"/>
    <col min="8632" max="8632" width="25.109375" style="5" customWidth="1"/>
    <col min="8633" max="8633" width="33.6640625" style="5" customWidth="1"/>
    <col min="8634" max="8634" width="48.6640625" style="5" customWidth="1"/>
    <col min="8635" max="8883" width="8.88671875" style="5"/>
    <col min="8884" max="8884" width="5.109375" style="5" customWidth="1"/>
    <col min="8885" max="8885" width="59" style="5" customWidth="1"/>
    <col min="8886" max="8886" width="36.6640625" style="5" customWidth="1"/>
    <col min="8887" max="8887" width="16.109375" style="5" customWidth="1"/>
    <col min="8888" max="8888" width="25.109375" style="5" customWidth="1"/>
    <col min="8889" max="8889" width="33.6640625" style="5" customWidth="1"/>
    <col min="8890" max="8890" width="48.6640625" style="5" customWidth="1"/>
    <col min="8891" max="9139" width="8.88671875" style="5"/>
    <col min="9140" max="9140" width="5.109375" style="5" customWidth="1"/>
    <col min="9141" max="9141" width="59" style="5" customWidth="1"/>
    <col min="9142" max="9142" width="36.6640625" style="5" customWidth="1"/>
    <col min="9143" max="9143" width="16.109375" style="5" customWidth="1"/>
    <col min="9144" max="9144" width="25.109375" style="5" customWidth="1"/>
    <col min="9145" max="9145" width="33.6640625" style="5" customWidth="1"/>
    <col min="9146" max="9146" width="48.6640625" style="5" customWidth="1"/>
    <col min="9147" max="9395" width="8.88671875" style="5"/>
    <col min="9396" max="9396" width="5.109375" style="5" customWidth="1"/>
    <col min="9397" max="9397" width="59" style="5" customWidth="1"/>
    <col min="9398" max="9398" width="36.6640625" style="5" customWidth="1"/>
    <col min="9399" max="9399" width="16.109375" style="5" customWidth="1"/>
    <col min="9400" max="9400" width="25.109375" style="5" customWidth="1"/>
    <col min="9401" max="9401" width="33.6640625" style="5" customWidth="1"/>
    <col min="9402" max="9402" width="48.6640625" style="5" customWidth="1"/>
    <col min="9403" max="9651" width="8.88671875" style="5"/>
    <col min="9652" max="9652" width="5.109375" style="5" customWidth="1"/>
    <col min="9653" max="9653" width="59" style="5" customWidth="1"/>
    <col min="9654" max="9654" width="36.6640625" style="5" customWidth="1"/>
    <col min="9655" max="9655" width="16.109375" style="5" customWidth="1"/>
    <col min="9656" max="9656" width="25.109375" style="5" customWidth="1"/>
    <col min="9657" max="9657" width="33.6640625" style="5" customWidth="1"/>
    <col min="9658" max="9658" width="48.6640625" style="5" customWidth="1"/>
    <col min="9659" max="9907" width="8.88671875" style="5"/>
    <col min="9908" max="9908" width="5.109375" style="5" customWidth="1"/>
    <col min="9909" max="9909" width="59" style="5" customWidth="1"/>
    <col min="9910" max="9910" width="36.6640625" style="5" customWidth="1"/>
    <col min="9911" max="9911" width="16.109375" style="5" customWidth="1"/>
    <col min="9912" max="9912" width="25.109375" style="5" customWidth="1"/>
    <col min="9913" max="9913" width="33.6640625" style="5" customWidth="1"/>
    <col min="9914" max="9914" width="48.6640625" style="5" customWidth="1"/>
    <col min="9915" max="10163" width="8.88671875" style="5"/>
    <col min="10164" max="10164" width="5.109375" style="5" customWidth="1"/>
    <col min="10165" max="10165" width="59" style="5" customWidth="1"/>
    <col min="10166" max="10166" width="36.6640625" style="5" customWidth="1"/>
    <col min="10167" max="10167" width="16.109375" style="5" customWidth="1"/>
    <col min="10168" max="10168" width="25.109375" style="5" customWidth="1"/>
    <col min="10169" max="10169" width="33.6640625" style="5" customWidth="1"/>
    <col min="10170" max="10170" width="48.6640625" style="5" customWidth="1"/>
    <col min="10171" max="10419" width="8.88671875" style="5"/>
    <col min="10420" max="10420" width="5.109375" style="5" customWidth="1"/>
    <col min="10421" max="10421" width="59" style="5" customWidth="1"/>
    <col min="10422" max="10422" width="36.6640625" style="5" customWidth="1"/>
    <col min="10423" max="10423" width="16.109375" style="5" customWidth="1"/>
    <col min="10424" max="10424" width="25.109375" style="5" customWidth="1"/>
    <col min="10425" max="10425" width="33.6640625" style="5" customWidth="1"/>
    <col min="10426" max="10426" width="48.6640625" style="5" customWidth="1"/>
    <col min="10427" max="10675" width="8.88671875" style="5"/>
    <col min="10676" max="10676" width="5.109375" style="5" customWidth="1"/>
    <col min="10677" max="10677" width="59" style="5" customWidth="1"/>
    <col min="10678" max="10678" width="36.6640625" style="5" customWidth="1"/>
    <col min="10679" max="10679" width="16.109375" style="5" customWidth="1"/>
    <col min="10680" max="10680" width="25.109375" style="5" customWidth="1"/>
    <col min="10681" max="10681" width="33.6640625" style="5" customWidth="1"/>
    <col min="10682" max="10682" width="48.6640625" style="5" customWidth="1"/>
    <col min="10683" max="10931" width="8.88671875" style="5"/>
    <col min="10932" max="10932" width="5.109375" style="5" customWidth="1"/>
    <col min="10933" max="10933" width="59" style="5" customWidth="1"/>
    <col min="10934" max="10934" width="36.6640625" style="5" customWidth="1"/>
    <col min="10935" max="10935" width="16.109375" style="5" customWidth="1"/>
    <col min="10936" max="10936" width="25.109375" style="5" customWidth="1"/>
    <col min="10937" max="10937" width="33.6640625" style="5" customWidth="1"/>
    <col min="10938" max="10938" width="48.6640625" style="5" customWidth="1"/>
    <col min="10939" max="11187" width="8.88671875" style="5"/>
    <col min="11188" max="11188" width="5.109375" style="5" customWidth="1"/>
    <col min="11189" max="11189" width="59" style="5" customWidth="1"/>
    <col min="11190" max="11190" width="36.6640625" style="5" customWidth="1"/>
    <col min="11191" max="11191" width="16.109375" style="5" customWidth="1"/>
    <col min="11192" max="11192" width="25.109375" style="5" customWidth="1"/>
    <col min="11193" max="11193" width="33.6640625" style="5" customWidth="1"/>
    <col min="11194" max="11194" width="48.6640625" style="5" customWidth="1"/>
    <col min="11195" max="11443" width="8.88671875" style="5"/>
    <col min="11444" max="11444" width="5.109375" style="5" customWidth="1"/>
    <col min="11445" max="11445" width="59" style="5" customWidth="1"/>
    <col min="11446" max="11446" width="36.6640625" style="5" customWidth="1"/>
    <col min="11447" max="11447" width="16.109375" style="5" customWidth="1"/>
    <col min="11448" max="11448" width="25.109375" style="5" customWidth="1"/>
    <col min="11449" max="11449" width="33.6640625" style="5" customWidth="1"/>
    <col min="11450" max="11450" width="48.6640625" style="5" customWidth="1"/>
    <col min="11451" max="11699" width="8.88671875" style="5"/>
    <col min="11700" max="11700" width="5.109375" style="5" customWidth="1"/>
    <col min="11701" max="11701" width="59" style="5" customWidth="1"/>
    <col min="11702" max="11702" width="36.6640625" style="5" customWidth="1"/>
    <col min="11703" max="11703" width="16.109375" style="5" customWidth="1"/>
    <col min="11704" max="11704" width="25.109375" style="5" customWidth="1"/>
    <col min="11705" max="11705" width="33.6640625" style="5" customWidth="1"/>
    <col min="11706" max="11706" width="48.6640625" style="5" customWidth="1"/>
    <col min="11707" max="11955" width="8.88671875" style="5"/>
    <col min="11956" max="11956" width="5.109375" style="5" customWidth="1"/>
    <col min="11957" max="11957" width="59" style="5" customWidth="1"/>
    <col min="11958" max="11958" width="36.6640625" style="5" customWidth="1"/>
    <col min="11959" max="11959" width="16.109375" style="5" customWidth="1"/>
    <col min="11960" max="11960" width="25.109375" style="5" customWidth="1"/>
    <col min="11961" max="11961" width="33.6640625" style="5" customWidth="1"/>
    <col min="11962" max="11962" width="48.6640625" style="5" customWidth="1"/>
    <col min="11963" max="12211" width="8.88671875" style="5"/>
    <col min="12212" max="12212" width="5.109375" style="5" customWidth="1"/>
    <col min="12213" max="12213" width="59" style="5" customWidth="1"/>
    <col min="12214" max="12214" width="36.6640625" style="5" customWidth="1"/>
    <col min="12215" max="12215" width="16.109375" style="5" customWidth="1"/>
    <col min="12216" max="12216" width="25.109375" style="5" customWidth="1"/>
    <col min="12217" max="12217" width="33.6640625" style="5" customWidth="1"/>
    <col min="12218" max="12218" width="48.6640625" style="5" customWidth="1"/>
    <col min="12219" max="12467" width="8.88671875" style="5"/>
    <col min="12468" max="12468" width="5.109375" style="5" customWidth="1"/>
    <col min="12469" max="12469" width="59" style="5" customWidth="1"/>
    <col min="12470" max="12470" width="36.6640625" style="5" customWidth="1"/>
    <col min="12471" max="12471" width="16.109375" style="5" customWidth="1"/>
    <col min="12472" max="12472" width="25.109375" style="5" customWidth="1"/>
    <col min="12473" max="12473" width="33.6640625" style="5" customWidth="1"/>
    <col min="12474" max="12474" width="48.6640625" style="5" customWidth="1"/>
    <col min="12475" max="12723" width="8.88671875" style="5"/>
    <col min="12724" max="12724" width="5.109375" style="5" customWidth="1"/>
    <col min="12725" max="12725" width="59" style="5" customWidth="1"/>
    <col min="12726" max="12726" width="36.6640625" style="5" customWidth="1"/>
    <col min="12727" max="12727" width="16.109375" style="5" customWidth="1"/>
    <col min="12728" max="12728" width="25.109375" style="5" customWidth="1"/>
    <col min="12729" max="12729" width="33.6640625" style="5" customWidth="1"/>
    <col min="12730" max="12730" width="48.6640625" style="5" customWidth="1"/>
    <col min="12731" max="12979" width="8.88671875" style="5"/>
    <col min="12980" max="12980" width="5.109375" style="5" customWidth="1"/>
    <col min="12981" max="12981" width="59" style="5" customWidth="1"/>
    <col min="12982" max="12982" width="36.6640625" style="5" customWidth="1"/>
    <col min="12983" max="12983" width="16.109375" style="5" customWidth="1"/>
    <col min="12984" max="12984" width="25.109375" style="5" customWidth="1"/>
    <col min="12985" max="12985" width="33.6640625" style="5" customWidth="1"/>
    <col min="12986" max="12986" width="48.6640625" style="5" customWidth="1"/>
    <col min="12987" max="13235" width="8.88671875" style="5"/>
    <col min="13236" max="13236" width="5.109375" style="5" customWidth="1"/>
    <col min="13237" max="13237" width="59" style="5" customWidth="1"/>
    <col min="13238" max="13238" width="36.6640625" style="5" customWidth="1"/>
    <col min="13239" max="13239" width="16.109375" style="5" customWidth="1"/>
    <col min="13240" max="13240" width="25.109375" style="5" customWidth="1"/>
    <col min="13241" max="13241" width="33.6640625" style="5" customWidth="1"/>
    <col min="13242" max="13242" width="48.6640625" style="5" customWidth="1"/>
    <col min="13243" max="13491" width="8.88671875" style="5"/>
    <col min="13492" max="13492" width="5.109375" style="5" customWidth="1"/>
    <col min="13493" max="13493" width="59" style="5" customWidth="1"/>
    <col min="13494" max="13494" width="36.6640625" style="5" customWidth="1"/>
    <col min="13495" max="13495" width="16.109375" style="5" customWidth="1"/>
    <col min="13496" max="13496" width="25.109375" style="5" customWidth="1"/>
    <col min="13497" max="13497" width="33.6640625" style="5" customWidth="1"/>
    <col min="13498" max="13498" width="48.6640625" style="5" customWidth="1"/>
    <col min="13499" max="13747" width="8.88671875" style="5"/>
    <col min="13748" max="13748" width="5.109375" style="5" customWidth="1"/>
    <col min="13749" max="13749" width="59" style="5" customWidth="1"/>
    <col min="13750" max="13750" width="36.6640625" style="5" customWidth="1"/>
    <col min="13751" max="13751" width="16.109375" style="5" customWidth="1"/>
    <col min="13752" max="13752" width="25.109375" style="5" customWidth="1"/>
    <col min="13753" max="13753" width="33.6640625" style="5" customWidth="1"/>
    <col min="13754" max="13754" width="48.6640625" style="5" customWidth="1"/>
    <col min="13755" max="14003" width="8.88671875" style="5"/>
    <col min="14004" max="14004" width="5.109375" style="5" customWidth="1"/>
    <col min="14005" max="14005" width="59" style="5" customWidth="1"/>
    <col min="14006" max="14006" width="36.6640625" style="5" customWidth="1"/>
    <col min="14007" max="14007" width="16.109375" style="5" customWidth="1"/>
    <col min="14008" max="14008" width="25.109375" style="5" customWidth="1"/>
    <col min="14009" max="14009" width="33.6640625" style="5" customWidth="1"/>
    <col min="14010" max="14010" width="48.6640625" style="5" customWidth="1"/>
    <col min="14011" max="14259" width="8.88671875" style="5"/>
    <col min="14260" max="14260" width="5.109375" style="5" customWidth="1"/>
    <col min="14261" max="14261" width="59" style="5" customWidth="1"/>
    <col min="14262" max="14262" width="36.6640625" style="5" customWidth="1"/>
    <col min="14263" max="14263" width="16.109375" style="5" customWidth="1"/>
    <col min="14264" max="14264" width="25.109375" style="5" customWidth="1"/>
    <col min="14265" max="14265" width="33.6640625" style="5" customWidth="1"/>
    <col min="14266" max="14266" width="48.6640625" style="5" customWidth="1"/>
    <col min="14267" max="14515" width="8.88671875" style="5"/>
    <col min="14516" max="14516" width="5.109375" style="5" customWidth="1"/>
    <col min="14517" max="14517" width="59" style="5" customWidth="1"/>
    <col min="14518" max="14518" width="36.6640625" style="5" customWidth="1"/>
    <col min="14519" max="14519" width="16.109375" style="5" customWidth="1"/>
    <col min="14520" max="14520" width="25.109375" style="5" customWidth="1"/>
    <col min="14521" max="14521" width="33.6640625" style="5" customWidth="1"/>
    <col min="14522" max="14522" width="48.6640625" style="5" customWidth="1"/>
    <col min="14523" max="14771" width="8.88671875" style="5"/>
    <col min="14772" max="14772" width="5.109375" style="5" customWidth="1"/>
    <col min="14773" max="14773" width="59" style="5" customWidth="1"/>
    <col min="14774" max="14774" width="36.6640625" style="5" customWidth="1"/>
    <col min="14775" max="14775" width="16.109375" style="5" customWidth="1"/>
    <col min="14776" max="14776" width="25.109375" style="5" customWidth="1"/>
    <col min="14777" max="14777" width="33.6640625" style="5" customWidth="1"/>
    <col min="14778" max="14778" width="48.6640625" style="5" customWidth="1"/>
    <col min="14779" max="15027" width="8.88671875" style="5"/>
    <col min="15028" max="15028" width="5.109375" style="5" customWidth="1"/>
    <col min="15029" max="15029" width="59" style="5" customWidth="1"/>
    <col min="15030" max="15030" width="36.6640625" style="5" customWidth="1"/>
    <col min="15031" max="15031" width="16.109375" style="5" customWidth="1"/>
    <col min="15032" max="15032" width="25.109375" style="5" customWidth="1"/>
    <col min="15033" max="15033" width="33.6640625" style="5" customWidth="1"/>
    <col min="15034" max="15034" width="48.6640625" style="5" customWidth="1"/>
    <col min="15035" max="15283" width="8.88671875" style="5"/>
    <col min="15284" max="15284" width="5.109375" style="5" customWidth="1"/>
    <col min="15285" max="15285" width="59" style="5" customWidth="1"/>
    <col min="15286" max="15286" width="36.6640625" style="5" customWidth="1"/>
    <col min="15287" max="15287" width="16.109375" style="5" customWidth="1"/>
    <col min="15288" max="15288" width="25.109375" style="5" customWidth="1"/>
    <col min="15289" max="15289" width="33.6640625" style="5" customWidth="1"/>
    <col min="15290" max="15290" width="48.6640625" style="5" customWidth="1"/>
    <col min="15291" max="15539" width="8.88671875" style="5"/>
    <col min="15540" max="15540" width="5.109375" style="5" customWidth="1"/>
    <col min="15541" max="15541" width="59" style="5" customWidth="1"/>
    <col min="15542" max="15542" width="36.6640625" style="5" customWidth="1"/>
    <col min="15543" max="15543" width="16.109375" style="5" customWidth="1"/>
    <col min="15544" max="15544" width="25.109375" style="5" customWidth="1"/>
    <col min="15545" max="15545" width="33.6640625" style="5" customWidth="1"/>
    <col min="15546" max="15546" width="48.6640625" style="5" customWidth="1"/>
    <col min="15547" max="15795" width="8.88671875" style="5"/>
    <col min="15796" max="15796" width="5.109375" style="5" customWidth="1"/>
    <col min="15797" max="15797" width="59" style="5" customWidth="1"/>
    <col min="15798" max="15798" width="36.6640625" style="5" customWidth="1"/>
    <col min="15799" max="15799" width="16.109375" style="5" customWidth="1"/>
    <col min="15800" max="15800" width="25.109375" style="5" customWidth="1"/>
    <col min="15801" max="15801" width="33.6640625" style="5" customWidth="1"/>
    <col min="15802" max="15802" width="48.6640625" style="5" customWidth="1"/>
    <col min="15803" max="16051" width="8.88671875" style="5"/>
    <col min="16052" max="16052" width="5.109375" style="5" customWidth="1"/>
    <col min="16053" max="16053" width="59" style="5" customWidth="1"/>
    <col min="16054" max="16054" width="36.6640625" style="5" customWidth="1"/>
    <col min="16055" max="16055" width="16.109375" style="5" customWidth="1"/>
    <col min="16056" max="16056" width="25.109375" style="5" customWidth="1"/>
    <col min="16057" max="16057" width="33.6640625" style="5" customWidth="1"/>
    <col min="16058" max="16058" width="48.6640625" style="5" customWidth="1"/>
    <col min="16059" max="16350" width="8.88671875" style="5"/>
    <col min="16351" max="16384" width="9.109375" style="5" customWidth="1"/>
  </cols>
  <sheetData>
    <row r="1" spans="1:49" s="4" customFormat="1" ht="44.25" customHeight="1" thickBot="1" x14ac:dyDescent="0.35">
      <c r="A1" s="1" t="s">
        <v>186</v>
      </c>
      <c r="B1" s="2"/>
      <c r="C1" s="3"/>
      <c r="D1" s="3"/>
      <c r="F1" s="3"/>
      <c r="G1" s="3"/>
    </row>
    <row r="2" spans="1:49" ht="51.75" customHeight="1" thickBot="1" x14ac:dyDescent="0.35">
      <c r="A2" s="251" t="s">
        <v>1</v>
      </c>
      <c r="B2" s="280">
        <v>0</v>
      </c>
      <c r="C2" s="280">
        <v>0</v>
      </c>
      <c r="D2" s="280">
        <v>0</v>
      </c>
      <c r="E2" s="280">
        <v>0</v>
      </c>
      <c r="F2" s="280">
        <v>0</v>
      </c>
      <c r="G2" s="280">
        <v>0</v>
      </c>
      <c r="H2" s="281">
        <v>0</v>
      </c>
    </row>
    <row r="3" spans="1:49" ht="37.5" customHeight="1" thickBot="1" x14ac:dyDescent="0.35">
      <c r="A3" s="255" t="s">
        <v>55</v>
      </c>
      <c r="B3" s="256">
        <v>0</v>
      </c>
      <c r="C3" s="143"/>
      <c r="D3" s="143"/>
      <c r="E3" s="144"/>
      <c r="F3" s="143"/>
      <c r="G3" s="143"/>
      <c r="H3" s="145"/>
    </row>
    <row r="4" spans="1:49" x14ac:dyDescent="0.3">
      <c r="A4" s="282" t="s">
        <v>3</v>
      </c>
      <c r="B4" s="283">
        <v>0</v>
      </c>
      <c r="C4" s="248" t="s">
        <v>4</v>
      </c>
      <c r="D4" s="249">
        <v>0</v>
      </c>
      <c r="E4" s="249">
        <v>0</v>
      </c>
      <c r="F4" s="248" t="s">
        <v>5</v>
      </c>
      <c r="G4" s="249">
        <v>0</v>
      </c>
      <c r="H4" s="249">
        <v>0</v>
      </c>
      <c r="I4" s="248" t="s">
        <v>6</v>
      </c>
      <c r="J4" s="249">
        <v>0</v>
      </c>
      <c r="K4" s="249">
        <v>0</v>
      </c>
      <c r="L4" s="248" t="s">
        <v>7</v>
      </c>
      <c r="M4" s="249">
        <v>0</v>
      </c>
      <c r="N4" s="249">
        <v>0</v>
      </c>
      <c r="O4" s="284" t="s">
        <v>8</v>
      </c>
      <c r="P4" s="266">
        <v>0</v>
      </c>
      <c r="Q4" s="266">
        <v>0</v>
      </c>
      <c r="R4" s="248" t="s">
        <v>9</v>
      </c>
      <c r="S4" s="249">
        <v>0</v>
      </c>
      <c r="T4" s="249">
        <v>0</v>
      </c>
      <c r="U4" s="248" t="s">
        <v>10</v>
      </c>
      <c r="V4" s="249">
        <v>0</v>
      </c>
      <c r="W4" s="249">
        <v>0</v>
      </c>
      <c r="X4" s="248" t="s">
        <v>11</v>
      </c>
      <c r="Y4" s="249">
        <v>0</v>
      </c>
      <c r="Z4" s="249">
        <v>0</v>
      </c>
      <c r="AA4" s="248" t="s">
        <v>12</v>
      </c>
      <c r="AB4" s="249">
        <v>0</v>
      </c>
      <c r="AC4" s="249">
        <v>0</v>
      </c>
      <c r="AD4" s="248" t="s">
        <v>13</v>
      </c>
      <c r="AE4" s="249">
        <v>0</v>
      </c>
      <c r="AF4" s="249">
        <v>0</v>
      </c>
      <c r="AG4" s="248" t="s">
        <v>56</v>
      </c>
      <c r="AH4" s="249">
        <v>0</v>
      </c>
      <c r="AI4" s="250">
        <v>0</v>
      </c>
    </row>
    <row r="5" spans="1:49" ht="30.45" customHeight="1" x14ac:dyDescent="0.3">
      <c r="A5" s="259" t="s">
        <v>15</v>
      </c>
      <c r="B5" s="262" t="s">
        <v>16</v>
      </c>
      <c r="C5" s="265"/>
      <c r="D5" s="264"/>
      <c r="E5" s="25"/>
      <c r="F5" s="265"/>
      <c r="G5" s="264"/>
      <c r="H5" s="25"/>
      <c r="I5" s="265"/>
      <c r="J5" s="264"/>
      <c r="K5" s="25"/>
      <c r="L5" s="265"/>
      <c r="M5" s="264"/>
      <c r="N5" s="25"/>
      <c r="O5" s="265"/>
      <c r="P5" s="264"/>
      <c r="Q5" s="25"/>
      <c r="R5" s="265"/>
      <c r="S5" s="264"/>
      <c r="T5" s="25"/>
      <c r="U5" s="265"/>
      <c r="V5" s="264"/>
      <c r="W5" s="25"/>
      <c r="X5" s="265"/>
      <c r="Y5" s="264"/>
      <c r="Z5" s="25"/>
      <c r="AA5" s="265"/>
      <c r="AB5" s="264"/>
      <c r="AC5" s="25"/>
      <c r="AD5" s="265"/>
      <c r="AE5" s="264"/>
      <c r="AF5" s="25"/>
      <c r="AG5" s="265"/>
      <c r="AH5" s="264"/>
      <c r="AI5" s="47"/>
      <c r="AK5" s="32"/>
      <c r="AL5" s="32"/>
    </row>
    <row r="6" spans="1:49" ht="18.75" customHeight="1" x14ac:dyDescent="0.3">
      <c r="A6" s="260">
        <v>0</v>
      </c>
      <c r="B6" s="263">
        <v>0</v>
      </c>
      <c r="C6" s="265"/>
      <c r="D6" s="264"/>
      <c r="E6" s="22"/>
      <c r="F6" s="265"/>
      <c r="G6" s="264"/>
      <c r="H6" s="22"/>
      <c r="I6" s="265"/>
      <c r="J6" s="264"/>
      <c r="K6" s="22"/>
      <c r="L6" s="265"/>
      <c r="M6" s="264"/>
      <c r="N6" s="22"/>
      <c r="O6" s="265"/>
      <c r="P6" s="264"/>
      <c r="Q6" s="22"/>
      <c r="R6" s="265"/>
      <c r="S6" s="264"/>
      <c r="T6" s="22"/>
      <c r="U6" s="265"/>
      <c r="V6" s="264"/>
      <c r="W6" s="22"/>
      <c r="X6" s="265"/>
      <c r="Y6" s="264"/>
      <c r="Z6" s="22"/>
      <c r="AA6" s="265"/>
      <c r="AB6" s="264"/>
      <c r="AC6" s="22"/>
      <c r="AD6" s="265"/>
      <c r="AE6" s="264"/>
      <c r="AF6" s="22"/>
      <c r="AG6" s="265"/>
      <c r="AH6" s="264"/>
      <c r="AI6" s="23"/>
    </row>
    <row r="7" spans="1:49" ht="16.2" thickBot="1" x14ac:dyDescent="0.35">
      <c r="A7" s="260">
        <v>0</v>
      </c>
      <c r="B7" s="263">
        <v>0</v>
      </c>
      <c r="C7" s="273"/>
      <c r="D7" s="274"/>
      <c r="E7" s="25"/>
      <c r="F7" s="273"/>
      <c r="G7" s="274"/>
      <c r="H7" s="25"/>
      <c r="I7" s="273"/>
      <c r="J7" s="274"/>
      <c r="K7" s="25"/>
      <c r="L7" s="273"/>
      <c r="M7" s="274"/>
      <c r="N7" s="25"/>
      <c r="O7" s="273"/>
      <c r="P7" s="274"/>
      <c r="Q7" s="25"/>
      <c r="R7" s="273"/>
      <c r="S7" s="274"/>
      <c r="T7" s="25"/>
      <c r="U7" s="273"/>
      <c r="V7" s="274"/>
      <c r="W7" s="25"/>
      <c r="X7" s="273"/>
      <c r="Y7" s="274"/>
      <c r="Z7" s="25"/>
      <c r="AA7" s="273"/>
      <c r="AB7" s="274"/>
      <c r="AC7" s="25"/>
      <c r="AD7" s="273"/>
      <c r="AE7" s="274"/>
      <c r="AF7" s="25"/>
      <c r="AG7" s="273"/>
      <c r="AH7" s="274"/>
      <c r="AI7" s="47"/>
    </row>
    <row r="8" spans="1:49" s="7" customFormat="1" ht="94.5" customHeight="1" thickBot="1" x14ac:dyDescent="0.35">
      <c r="A8" s="261">
        <v>0</v>
      </c>
      <c r="B8" s="279">
        <v>0</v>
      </c>
      <c r="C8" s="76" t="s">
        <v>20</v>
      </c>
      <c r="D8" s="77" t="s">
        <v>21</v>
      </c>
      <c r="E8" s="78" t="s">
        <v>22</v>
      </c>
      <c r="F8" s="76" t="s">
        <v>20</v>
      </c>
      <c r="G8" s="77" t="s">
        <v>21</v>
      </c>
      <c r="H8" s="78" t="s">
        <v>22</v>
      </c>
      <c r="I8" s="76" t="s">
        <v>20</v>
      </c>
      <c r="J8" s="77" t="s">
        <v>21</v>
      </c>
      <c r="K8" s="78" t="s">
        <v>22</v>
      </c>
      <c r="L8" s="76" t="s">
        <v>20</v>
      </c>
      <c r="M8" s="77" t="s">
        <v>21</v>
      </c>
      <c r="N8" s="78" t="s">
        <v>22</v>
      </c>
      <c r="O8" s="76" t="s">
        <v>20</v>
      </c>
      <c r="P8" s="77" t="s">
        <v>21</v>
      </c>
      <c r="Q8" s="78" t="s">
        <v>22</v>
      </c>
      <c r="R8" s="76" t="s">
        <v>20</v>
      </c>
      <c r="S8" s="77" t="s">
        <v>21</v>
      </c>
      <c r="T8" s="78" t="s">
        <v>22</v>
      </c>
      <c r="U8" s="76" t="s">
        <v>20</v>
      </c>
      <c r="V8" s="77" t="s">
        <v>21</v>
      </c>
      <c r="W8" s="78" t="s">
        <v>22</v>
      </c>
      <c r="X8" s="76" t="s">
        <v>20</v>
      </c>
      <c r="Y8" s="77" t="s">
        <v>21</v>
      </c>
      <c r="Z8" s="78" t="s">
        <v>22</v>
      </c>
      <c r="AA8" s="76" t="s">
        <v>20</v>
      </c>
      <c r="AB8" s="77" t="s">
        <v>21</v>
      </c>
      <c r="AC8" s="78" t="s">
        <v>22</v>
      </c>
      <c r="AD8" s="76" t="s">
        <v>20</v>
      </c>
      <c r="AE8" s="77" t="s">
        <v>21</v>
      </c>
      <c r="AF8" s="78" t="s">
        <v>22</v>
      </c>
      <c r="AG8" s="76" t="s">
        <v>20</v>
      </c>
      <c r="AH8" s="77" t="s">
        <v>21</v>
      </c>
      <c r="AI8" s="169" t="s">
        <v>22</v>
      </c>
    </row>
    <row r="9" spans="1:49" s="8" customFormat="1" ht="36" customHeight="1" x14ac:dyDescent="0.3">
      <c r="A9" s="285">
        <v>1</v>
      </c>
      <c r="B9" s="168" t="s">
        <v>174</v>
      </c>
      <c r="C9" s="73">
        <v>0</v>
      </c>
      <c r="D9" s="121">
        <v>0</v>
      </c>
      <c r="E9" s="242">
        <v>0</v>
      </c>
      <c r="F9" s="73">
        <v>0</v>
      </c>
      <c r="G9" s="121">
        <v>0</v>
      </c>
      <c r="H9" s="242">
        <v>0</v>
      </c>
      <c r="I9" s="73">
        <v>0</v>
      </c>
      <c r="J9" s="121">
        <v>0</v>
      </c>
      <c r="K9" s="242">
        <v>0</v>
      </c>
      <c r="L9" s="73">
        <v>1</v>
      </c>
      <c r="M9" s="121">
        <v>0</v>
      </c>
      <c r="N9" s="231">
        <v>4387797</v>
      </c>
      <c r="O9" s="73">
        <v>0</v>
      </c>
      <c r="P9" s="121">
        <v>0</v>
      </c>
      <c r="Q9" s="242">
        <v>0</v>
      </c>
      <c r="R9" s="73">
        <v>0</v>
      </c>
      <c r="S9" s="121">
        <v>0</v>
      </c>
      <c r="T9" s="242">
        <v>0</v>
      </c>
      <c r="U9" s="73">
        <v>0</v>
      </c>
      <c r="V9" s="121">
        <v>0</v>
      </c>
      <c r="W9" s="242">
        <v>0</v>
      </c>
      <c r="X9" s="73">
        <v>0</v>
      </c>
      <c r="Y9" s="121">
        <v>0</v>
      </c>
      <c r="Z9" s="231">
        <v>0</v>
      </c>
      <c r="AA9" s="73">
        <v>0</v>
      </c>
      <c r="AB9" s="121">
        <v>0</v>
      </c>
      <c r="AC9" s="242">
        <v>0</v>
      </c>
      <c r="AD9" s="73">
        <v>0</v>
      </c>
      <c r="AE9" s="121">
        <v>0</v>
      </c>
      <c r="AF9" s="242">
        <v>0</v>
      </c>
      <c r="AG9" s="73">
        <v>1</v>
      </c>
      <c r="AH9" s="74">
        <v>0</v>
      </c>
      <c r="AI9" s="231">
        <v>4387797</v>
      </c>
      <c r="AK9" s="240"/>
      <c r="AL9" s="240"/>
      <c r="AM9" s="240"/>
      <c r="AN9" s="240"/>
      <c r="AO9" s="240"/>
      <c r="AP9" s="240"/>
      <c r="AR9" s="240"/>
      <c r="AS9" s="240"/>
      <c r="AT9" s="240"/>
      <c r="AU9" s="240"/>
      <c r="AV9" s="240"/>
      <c r="AW9" s="240">
        <v>0</v>
      </c>
    </row>
    <row r="10" spans="1:49" s="11" customFormat="1" ht="19.5" customHeight="1" outlineLevel="1" x14ac:dyDescent="0.3">
      <c r="A10" s="286"/>
      <c r="B10" s="167" t="s">
        <v>27</v>
      </c>
      <c r="C10" s="9">
        <v>0</v>
      </c>
      <c r="D10" s="10">
        <v>0</v>
      </c>
      <c r="E10" s="243">
        <v>0</v>
      </c>
      <c r="F10" s="9">
        <v>0</v>
      </c>
      <c r="G10" s="10">
        <v>0</v>
      </c>
      <c r="H10" s="243">
        <v>0</v>
      </c>
      <c r="I10" s="9">
        <v>0</v>
      </c>
      <c r="J10" s="10">
        <v>0</v>
      </c>
      <c r="K10" s="243">
        <v>0</v>
      </c>
      <c r="L10" s="9">
        <v>0</v>
      </c>
      <c r="M10" s="10">
        <v>0</v>
      </c>
      <c r="N10" s="232">
        <v>0</v>
      </c>
      <c r="O10" s="9">
        <v>0</v>
      </c>
      <c r="P10" s="10">
        <v>0</v>
      </c>
      <c r="Q10" s="243">
        <v>0</v>
      </c>
      <c r="R10" s="9">
        <v>0</v>
      </c>
      <c r="S10" s="10">
        <v>0</v>
      </c>
      <c r="T10" s="243">
        <v>0</v>
      </c>
      <c r="U10" s="9">
        <v>0</v>
      </c>
      <c r="V10" s="10">
        <v>0</v>
      </c>
      <c r="W10" s="243">
        <v>0</v>
      </c>
      <c r="X10" s="9">
        <v>0</v>
      </c>
      <c r="Y10" s="10">
        <v>0</v>
      </c>
      <c r="Z10" s="232">
        <v>0</v>
      </c>
      <c r="AA10" s="9">
        <v>0</v>
      </c>
      <c r="AB10" s="10">
        <v>0</v>
      </c>
      <c r="AC10" s="243">
        <v>0</v>
      </c>
      <c r="AD10" s="9">
        <v>0</v>
      </c>
      <c r="AE10" s="10">
        <v>0</v>
      </c>
      <c r="AF10" s="243">
        <v>0</v>
      </c>
      <c r="AG10" s="9">
        <v>0</v>
      </c>
      <c r="AH10" s="39">
        <v>0</v>
      </c>
      <c r="AI10" s="305">
        <v>0</v>
      </c>
      <c r="AK10" s="240"/>
      <c r="AL10" s="240"/>
      <c r="AM10" s="240"/>
      <c r="AN10" s="240"/>
      <c r="AO10" s="240"/>
      <c r="AP10" s="240"/>
      <c r="AR10" s="240"/>
      <c r="AS10" s="240"/>
      <c r="AT10" s="240"/>
      <c r="AU10" s="240"/>
      <c r="AV10" s="240"/>
      <c r="AW10" s="240">
        <v>0</v>
      </c>
    </row>
    <row r="11" spans="1:49" s="11" customFormat="1" ht="19.5" customHeight="1" outlineLevel="1" x14ac:dyDescent="0.3">
      <c r="A11" s="286"/>
      <c r="B11" s="167" t="s">
        <v>28</v>
      </c>
      <c r="C11" s="9">
        <v>0</v>
      </c>
      <c r="D11" s="10">
        <v>0</v>
      </c>
      <c r="E11" s="243">
        <v>0</v>
      </c>
      <c r="F11" s="9">
        <v>0</v>
      </c>
      <c r="G11" s="10">
        <v>0</v>
      </c>
      <c r="H11" s="243">
        <v>0</v>
      </c>
      <c r="I11" s="9">
        <v>0</v>
      </c>
      <c r="J11" s="10">
        <v>0</v>
      </c>
      <c r="K11" s="243">
        <v>0</v>
      </c>
      <c r="L11" s="9">
        <v>0</v>
      </c>
      <c r="M11" s="10">
        <v>0</v>
      </c>
      <c r="N11" s="232">
        <v>0</v>
      </c>
      <c r="O11" s="9">
        <v>0</v>
      </c>
      <c r="P11" s="10">
        <v>0</v>
      </c>
      <c r="Q11" s="243">
        <v>0</v>
      </c>
      <c r="R11" s="9">
        <v>0</v>
      </c>
      <c r="S11" s="10">
        <v>0</v>
      </c>
      <c r="T11" s="243">
        <v>0</v>
      </c>
      <c r="U11" s="9">
        <v>0</v>
      </c>
      <c r="V11" s="10">
        <v>0</v>
      </c>
      <c r="W11" s="243">
        <v>0</v>
      </c>
      <c r="X11" s="9">
        <v>0</v>
      </c>
      <c r="Y11" s="10">
        <v>0</v>
      </c>
      <c r="Z11" s="232">
        <v>0</v>
      </c>
      <c r="AA11" s="9">
        <v>0</v>
      </c>
      <c r="AB11" s="10">
        <v>0</v>
      </c>
      <c r="AC11" s="243">
        <v>0</v>
      </c>
      <c r="AD11" s="9">
        <v>0</v>
      </c>
      <c r="AE11" s="10">
        <v>0</v>
      </c>
      <c r="AF11" s="243">
        <v>0</v>
      </c>
      <c r="AG11" s="9">
        <v>0</v>
      </c>
      <c r="AH11" s="39">
        <v>0</v>
      </c>
      <c r="AI11" s="305">
        <v>0</v>
      </c>
      <c r="AK11" s="240"/>
      <c r="AL11" s="240"/>
      <c r="AM11" s="240"/>
      <c r="AN11" s="240"/>
      <c r="AO11" s="240"/>
      <c r="AP11" s="240"/>
      <c r="AR11" s="240"/>
      <c r="AS11" s="240"/>
      <c r="AT11" s="240"/>
      <c r="AU11" s="240"/>
      <c r="AV11" s="240"/>
      <c r="AW11" s="240">
        <v>0</v>
      </c>
    </row>
    <row r="12" spans="1:49" s="11" customFormat="1" ht="19.5" customHeight="1" outlineLevel="1" x14ac:dyDescent="0.3">
      <c r="A12" s="286"/>
      <c r="B12" s="167" t="s">
        <v>29</v>
      </c>
      <c r="C12" s="9">
        <v>0</v>
      </c>
      <c r="D12" s="10">
        <v>0</v>
      </c>
      <c r="E12" s="243">
        <v>0</v>
      </c>
      <c r="F12" s="9">
        <v>0</v>
      </c>
      <c r="G12" s="10">
        <v>0</v>
      </c>
      <c r="H12" s="243">
        <v>0</v>
      </c>
      <c r="I12" s="9">
        <v>0</v>
      </c>
      <c r="J12" s="10">
        <v>0</v>
      </c>
      <c r="K12" s="243">
        <v>0</v>
      </c>
      <c r="L12" s="9">
        <v>0</v>
      </c>
      <c r="M12" s="10">
        <v>0</v>
      </c>
      <c r="N12" s="232">
        <v>0</v>
      </c>
      <c r="O12" s="9">
        <v>0</v>
      </c>
      <c r="P12" s="10">
        <v>0</v>
      </c>
      <c r="Q12" s="243">
        <v>0</v>
      </c>
      <c r="R12" s="9">
        <v>0</v>
      </c>
      <c r="S12" s="10">
        <v>0</v>
      </c>
      <c r="T12" s="243">
        <v>0</v>
      </c>
      <c r="U12" s="9">
        <v>0</v>
      </c>
      <c r="V12" s="10">
        <v>0</v>
      </c>
      <c r="W12" s="243">
        <v>0</v>
      </c>
      <c r="X12" s="9">
        <v>0</v>
      </c>
      <c r="Y12" s="10">
        <v>0</v>
      </c>
      <c r="Z12" s="232">
        <v>0</v>
      </c>
      <c r="AA12" s="9">
        <v>0</v>
      </c>
      <c r="AB12" s="10">
        <v>0</v>
      </c>
      <c r="AC12" s="243">
        <v>0</v>
      </c>
      <c r="AD12" s="9">
        <v>0</v>
      </c>
      <c r="AE12" s="10">
        <v>0</v>
      </c>
      <c r="AF12" s="243">
        <v>0</v>
      </c>
      <c r="AG12" s="9">
        <v>0</v>
      </c>
      <c r="AH12" s="39">
        <v>0</v>
      </c>
      <c r="AI12" s="305">
        <v>0</v>
      </c>
      <c r="AK12" s="240"/>
      <c r="AL12" s="240"/>
      <c r="AM12" s="240"/>
      <c r="AN12" s="240"/>
      <c r="AO12" s="240"/>
      <c r="AP12" s="240"/>
      <c r="AR12" s="240"/>
      <c r="AS12" s="240"/>
      <c r="AT12" s="240"/>
      <c r="AU12" s="240"/>
      <c r="AV12" s="240"/>
      <c r="AW12" s="240">
        <v>0</v>
      </c>
    </row>
    <row r="13" spans="1:49" s="12" customFormat="1" ht="19.5" customHeight="1" outlineLevel="1" x14ac:dyDescent="0.3">
      <c r="A13" s="286"/>
      <c r="B13" s="167" t="s">
        <v>30</v>
      </c>
      <c r="C13" s="9">
        <v>0</v>
      </c>
      <c r="D13" s="10">
        <v>0</v>
      </c>
      <c r="E13" s="243">
        <v>0</v>
      </c>
      <c r="F13" s="9">
        <v>0</v>
      </c>
      <c r="G13" s="10">
        <v>0</v>
      </c>
      <c r="H13" s="243">
        <v>0</v>
      </c>
      <c r="I13" s="9">
        <v>0</v>
      </c>
      <c r="J13" s="10">
        <v>0</v>
      </c>
      <c r="K13" s="243">
        <v>0</v>
      </c>
      <c r="L13" s="9">
        <v>1</v>
      </c>
      <c r="M13" s="10">
        <v>0</v>
      </c>
      <c r="N13" s="232">
        <v>4387797</v>
      </c>
      <c r="O13" s="9">
        <v>0</v>
      </c>
      <c r="P13" s="10">
        <v>0</v>
      </c>
      <c r="Q13" s="243">
        <v>0</v>
      </c>
      <c r="R13" s="9">
        <v>0</v>
      </c>
      <c r="S13" s="10">
        <v>0</v>
      </c>
      <c r="T13" s="243">
        <v>0</v>
      </c>
      <c r="U13" s="9">
        <v>0</v>
      </c>
      <c r="V13" s="10">
        <v>0</v>
      </c>
      <c r="W13" s="243">
        <v>0</v>
      </c>
      <c r="X13" s="9">
        <v>0</v>
      </c>
      <c r="Y13" s="10">
        <v>0</v>
      </c>
      <c r="Z13" s="232">
        <v>0</v>
      </c>
      <c r="AA13" s="9">
        <v>0</v>
      </c>
      <c r="AB13" s="10">
        <v>0</v>
      </c>
      <c r="AC13" s="243">
        <v>0</v>
      </c>
      <c r="AD13" s="9">
        <v>0</v>
      </c>
      <c r="AE13" s="10">
        <v>0</v>
      </c>
      <c r="AF13" s="243">
        <v>0</v>
      </c>
      <c r="AG13" s="9">
        <v>1</v>
      </c>
      <c r="AH13" s="39">
        <v>0</v>
      </c>
      <c r="AI13" s="305">
        <v>4387797</v>
      </c>
      <c r="AK13" s="240"/>
      <c r="AL13" s="240"/>
      <c r="AM13" s="240"/>
      <c r="AN13" s="240"/>
      <c r="AO13" s="240"/>
      <c r="AP13" s="240"/>
      <c r="AR13" s="240"/>
      <c r="AS13" s="240"/>
      <c r="AT13" s="240"/>
      <c r="AU13" s="240"/>
      <c r="AV13" s="240"/>
      <c r="AW13" s="240">
        <v>0</v>
      </c>
    </row>
    <row r="14" spans="1:49" s="12" customFormat="1" ht="19.5" customHeight="1" outlineLevel="1" thickBot="1" x14ac:dyDescent="0.35">
      <c r="A14" s="287"/>
      <c r="B14" s="167" t="s">
        <v>31</v>
      </c>
      <c r="C14" s="160">
        <v>0</v>
      </c>
      <c r="D14" s="148">
        <v>0</v>
      </c>
      <c r="E14" s="157">
        <v>0</v>
      </c>
      <c r="F14" s="160">
        <v>0</v>
      </c>
      <c r="G14" s="148">
        <v>0</v>
      </c>
      <c r="H14" s="157">
        <v>0</v>
      </c>
      <c r="I14" s="160">
        <v>0</v>
      </c>
      <c r="J14" s="148">
        <v>0</v>
      </c>
      <c r="K14" s="157">
        <v>0</v>
      </c>
      <c r="L14" s="160">
        <v>0</v>
      </c>
      <c r="M14" s="148">
        <v>0</v>
      </c>
      <c r="N14" s="233">
        <v>0</v>
      </c>
      <c r="O14" s="160">
        <v>0</v>
      </c>
      <c r="P14" s="148">
        <v>0</v>
      </c>
      <c r="Q14" s="157">
        <v>0</v>
      </c>
      <c r="R14" s="160">
        <v>0</v>
      </c>
      <c r="S14" s="148">
        <v>0</v>
      </c>
      <c r="T14" s="157">
        <v>0</v>
      </c>
      <c r="U14" s="160">
        <v>0</v>
      </c>
      <c r="V14" s="148">
        <v>0</v>
      </c>
      <c r="W14" s="157">
        <v>0</v>
      </c>
      <c r="X14" s="160">
        <v>0</v>
      </c>
      <c r="Y14" s="148">
        <v>0</v>
      </c>
      <c r="Z14" s="233">
        <v>0</v>
      </c>
      <c r="AA14" s="160">
        <v>0</v>
      </c>
      <c r="AB14" s="148">
        <v>0</v>
      </c>
      <c r="AC14" s="157">
        <v>0</v>
      </c>
      <c r="AD14" s="160">
        <v>0</v>
      </c>
      <c r="AE14" s="148">
        <v>0</v>
      </c>
      <c r="AF14" s="157">
        <v>0</v>
      </c>
      <c r="AG14" s="9">
        <v>0</v>
      </c>
      <c r="AH14" s="39">
        <v>0</v>
      </c>
      <c r="AI14" s="305">
        <v>0</v>
      </c>
      <c r="AK14" s="240"/>
      <c r="AL14" s="240"/>
      <c r="AM14" s="240"/>
      <c r="AN14" s="240"/>
      <c r="AO14" s="240"/>
      <c r="AP14" s="240"/>
      <c r="AR14" s="240"/>
      <c r="AS14" s="240"/>
      <c r="AT14" s="240"/>
      <c r="AU14" s="240"/>
      <c r="AV14" s="240"/>
      <c r="AW14" s="240">
        <v>0</v>
      </c>
    </row>
    <row r="15" spans="1:49" s="8" customFormat="1" ht="18" x14ac:dyDescent="0.3">
      <c r="A15" s="285">
        <v>2</v>
      </c>
      <c r="B15" s="168" t="s">
        <v>175</v>
      </c>
      <c r="C15" s="73">
        <v>0</v>
      </c>
      <c r="D15" s="121">
        <v>0</v>
      </c>
      <c r="E15" s="242">
        <v>0</v>
      </c>
      <c r="F15" s="73">
        <v>0</v>
      </c>
      <c r="G15" s="121">
        <v>0</v>
      </c>
      <c r="H15" s="242">
        <v>0</v>
      </c>
      <c r="I15" s="73">
        <v>3</v>
      </c>
      <c r="J15" s="121">
        <v>0</v>
      </c>
      <c r="K15" s="242">
        <v>3028850</v>
      </c>
      <c r="L15" s="73">
        <v>9</v>
      </c>
      <c r="M15" s="121">
        <v>0</v>
      </c>
      <c r="N15" s="231">
        <v>63387711</v>
      </c>
      <c r="O15" s="73">
        <v>0</v>
      </c>
      <c r="P15" s="121">
        <v>0</v>
      </c>
      <c r="Q15" s="242">
        <v>0</v>
      </c>
      <c r="R15" s="73">
        <v>0</v>
      </c>
      <c r="S15" s="121">
        <v>0</v>
      </c>
      <c r="T15" s="242">
        <v>0</v>
      </c>
      <c r="U15" s="73">
        <v>0</v>
      </c>
      <c r="V15" s="121">
        <v>0</v>
      </c>
      <c r="W15" s="242">
        <v>0</v>
      </c>
      <c r="X15" s="73">
        <v>0</v>
      </c>
      <c r="Y15" s="121">
        <v>0</v>
      </c>
      <c r="Z15" s="231">
        <v>0</v>
      </c>
      <c r="AA15" s="73">
        <v>0</v>
      </c>
      <c r="AB15" s="121">
        <v>0</v>
      </c>
      <c r="AC15" s="242">
        <v>0</v>
      </c>
      <c r="AD15" s="73">
        <v>0</v>
      </c>
      <c r="AE15" s="121">
        <v>0</v>
      </c>
      <c r="AF15" s="242">
        <v>0</v>
      </c>
      <c r="AG15" s="73">
        <v>12</v>
      </c>
      <c r="AH15" s="74">
        <v>0</v>
      </c>
      <c r="AI15" s="231">
        <v>66416561</v>
      </c>
      <c r="AK15" s="240"/>
      <c r="AL15" s="240"/>
      <c r="AM15" s="240"/>
      <c r="AN15" s="240"/>
      <c r="AO15" s="240"/>
      <c r="AP15" s="240"/>
      <c r="AR15" s="240"/>
      <c r="AS15" s="240"/>
      <c r="AT15" s="240"/>
      <c r="AU15" s="240"/>
      <c r="AV15" s="240"/>
      <c r="AW15" s="240">
        <v>0</v>
      </c>
    </row>
    <row r="16" spans="1:49" s="8" customFormat="1" ht="19.5" customHeight="1" outlineLevel="1" x14ac:dyDescent="0.3">
      <c r="A16" s="286"/>
      <c r="B16" s="167" t="s">
        <v>27</v>
      </c>
      <c r="C16" s="9">
        <v>0</v>
      </c>
      <c r="D16" s="10">
        <v>0</v>
      </c>
      <c r="E16" s="243">
        <v>0</v>
      </c>
      <c r="F16" s="9">
        <v>0</v>
      </c>
      <c r="G16" s="10">
        <v>0</v>
      </c>
      <c r="H16" s="243">
        <v>0</v>
      </c>
      <c r="I16" s="9">
        <v>0</v>
      </c>
      <c r="J16" s="10">
        <v>0</v>
      </c>
      <c r="K16" s="243">
        <v>0</v>
      </c>
      <c r="L16" s="9">
        <v>0</v>
      </c>
      <c r="M16" s="10">
        <v>0</v>
      </c>
      <c r="N16" s="232">
        <v>0</v>
      </c>
      <c r="O16" s="9">
        <v>0</v>
      </c>
      <c r="P16" s="10">
        <v>0</v>
      </c>
      <c r="Q16" s="243">
        <v>0</v>
      </c>
      <c r="R16" s="9">
        <v>0</v>
      </c>
      <c r="S16" s="10">
        <v>0</v>
      </c>
      <c r="T16" s="243">
        <v>0</v>
      </c>
      <c r="U16" s="9">
        <v>0</v>
      </c>
      <c r="V16" s="10">
        <v>0</v>
      </c>
      <c r="W16" s="243">
        <v>0</v>
      </c>
      <c r="X16" s="9">
        <v>0</v>
      </c>
      <c r="Y16" s="10">
        <v>0</v>
      </c>
      <c r="Z16" s="232">
        <v>0</v>
      </c>
      <c r="AA16" s="9">
        <v>0</v>
      </c>
      <c r="AB16" s="10">
        <v>0</v>
      </c>
      <c r="AC16" s="243">
        <v>0</v>
      </c>
      <c r="AD16" s="9">
        <v>0</v>
      </c>
      <c r="AE16" s="10">
        <v>0</v>
      </c>
      <c r="AF16" s="243">
        <v>0</v>
      </c>
      <c r="AG16" s="9">
        <v>0</v>
      </c>
      <c r="AH16" s="39">
        <v>0</v>
      </c>
      <c r="AI16" s="305">
        <v>0</v>
      </c>
      <c r="AK16" s="240"/>
      <c r="AL16" s="240"/>
      <c r="AM16" s="240"/>
      <c r="AN16" s="240"/>
      <c r="AO16" s="240"/>
      <c r="AP16" s="240"/>
      <c r="AR16" s="240"/>
      <c r="AS16" s="240"/>
      <c r="AT16" s="240"/>
      <c r="AU16" s="240"/>
      <c r="AV16" s="240"/>
      <c r="AW16" s="240">
        <v>0</v>
      </c>
    </row>
    <row r="17" spans="1:49" s="8" customFormat="1" ht="19.5" customHeight="1" outlineLevel="1" x14ac:dyDescent="0.3">
      <c r="A17" s="286"/>
      <c r="B17" s="167" t="s">
        <v>28</v>
      </c>
      <c r="C17" s="9">
        <v>0</v>
      </c>
      <c r="D17" s="10">
        <v>0</v>
      </c>
      <c r="E17" s="243">
        <v>0</v>
      </c>
      <c r="F17" s="9">
        <v>0</v>
      </c>
      <c r="G17" s="10">
        <v>0</v>
      </c>
      <c r="H17" s="243">
        <v>0</v>
      </c>
      <c r="I17" s="9">
        <v>2</v>
      </c>
      <c r="J17" s="10">
        <v>0</v>
      </c>
      <c r="K17" s="243">
        <v>22071</v>
      </c>
      <c r="L17" s="9">
        <v>0</v>
      </c>
      <c r="M17" s="10">
        <v>0</v>
      </c>
      <c r="N17" s="232">
        <v>0</v>
      </c>
      <c r="O17" s="9">
        <v>0</v>
      </c>
      <c r="P17" s="10">
        <v>0</v>
      </c>
      <c r="Q17" s="243">
        <v>0</v>
      </c>
      <c r="R17" s="9">
        <v>0</v>
      </c>
      <c r="S17" s="10">
        <v>0</v>
      </c>
      <c r="T17" s="243">
        <v>0</v>
      </c>
      <c r="U17" s="9">
        <v>0</v>
      </c>
      <c r="V17" s="10">
        <v>0</v>
      </c>
      <c r="W17" s="243">
        <v>0</v>
      </c>
      <c r="X17" s="9">
        <v>0</v>
      </c>
      <c r="Y17" s="10">
        <v>0</v>
      </c>
      <c r="Z17" s="232">
        <v>0</v>
      </c>
      <c r="AA17" s="9">
        <v>0</v>
      </c>
      <c r="AB17" s="10">
        <v>0</v>
      </c>
      <c r="AC17" s="243">
        <v>0</v>
      </c>
      <c r="AD17" s="9">
        <v>0</v>
      </c>
      <c r="AE17" s="10">
        <v>0</v>
      </c>
      <c r="AF17" s="243">
        <v>0</v>
      </c>
      <c r="AG17" s="9">
        <v>2</v>
      </c>
      <c r="AH17" s="39">
        <v>0</v>
      </c>
      <c r="AI17" s="305">
        <v>22071</v>
      </c>
      <c r="AK17" s="240"/>
      <c r="AL17" s="240"/>
      <c r="AM17" s="240"/>
      <c r="AN17" s="240"/>
      <c r="AO17" s="240"/>
      <c r="AP17" s="240"/>
      <c r="AR17" s="240"/>
      <c r="AS17" s="240"/>
      <c r="AT17" s="240"/>
      <c r="AU17" s="240"/>
      <c r="AV17" s="240"/>
      <c r="AW17" s="240">
        <v>0</v>
      </c>
    </row>
    <row r="18" spans="1:49" s="8" customFormat="1" ht="19.5" customHeight="1" outlineLevel="1" x14ac:dyDescent="0.3">
      <c r="A18" s="286"/>
      <c r="B18" s="167" t="s">
        <v>29</v>
      </c>
      <c r="C18" s="9">
        <v>0</v>
      </c>
      <c r="D18" s="10">
        <v>0</v>
      </c>
      <c r="E18" s="243">
        <v>0</v>
      </c>
      <c r="F18" s="9">
        <v>0</v>
      </c>
      <c r="G18" s="10">
        <v>0</v>
      </c>
      <c r="H18" s="243">
        <v>0</v>
      </c>
      <c r="I18" s="9">
        <v>0</v>
      </c>
      <c r="J18" s="10">
        <v>0</v>
      </c>
      <c r="K18" s="243">
        <v>0</v>
      </c>
      <c r="L18" s="9">
        <v>0</v>
      </c>
      <c r="M18" s="10">
        <v>0</v>
      </c>
      <c r="N18" s="232">
        <v>0</v>
      </c>
      <c r="O18" s="9">
        <v>0</v>
      </c>
      <c r="P18" s="10">
        <v>0</v>
      </c>
      <c r="Q18" s="243">
        <v>0</v>
      </c>
      <c r="R18" s="9">
        <v>0</v>
      </c>
      <c r="S18" s="10">
        <v>0</v>
      </c>
      <c r="T18" s="243">
        <v>0</v>
      </c>
      <c r="U18" s="9">
        <v>0</v>
      </c>
      <c r="V18" s="10">
        <v>0</v>
      </c>
      <c r="W18" s="243">
        <v>0</v>
      </c>
      <c r="X18" s="9">
        <v>0</v>
      </c>
      <c r="Y18" s="10">
        <v>0</v>
      </c>
      <c r="Z18" s="232">
        <v>0</v>
      </c>
      <c r="AA18" s="9">
        <v>0</v>
      </c>
      <c r="AB18" s="10">
        <v>0</v>
      </c>
      <c r="AC18" s="243">
        <v>0</v>
      </c>
      <c r="AD18" s="9">
        <v>0</v>
      </c>
      <c r="AE18" s="10">
        <v>0</v>
      </c>
      <c r="AF18" s="243">
        <v>0</v>
      </c>
      <c r="AG18" s="9">
        <v>0</v>
      </c>
      <c r="AH18" s="39">
        <v>0</v>
      </c>
      <c r="AI18" s="305">
        <v>0</v>
      </c>
      <c r="AK18" s="240"/>
      <c r="AL18" s="240"/>
      <c r="AM18" s="240"/>
      <c r="AN18" s="240"/>
      <c r="AO18" s="240"/>
      <c r="AP18" s="240"/>
      <c r="AR18" s="240"/>
      <c r="AS18" s="240"/>
      <c r="AT18" s="240"/>
      <c r="AU18" s="240"/>
      <c r="AV18" s="240"/>
      <c r="AW18" s="240">
        <v>0</v>
      </c>
    </row>
    <row r="19" spans="1:49" s="15" customFormat="1" ht="19.5" customHeight="1" outlineLevel="1" x14ac:dyDescent="0.3">
      <c r="A19" s="286"/>
      <c r="B19" s="167" t="s">
        <v>30</v>
      </c>
      <c r="C19" s="9">
        <v>0</v>
      </c>
      <c r="D19" s="10">
        <v>0</v>
      </c>
      <c r="E19" s="243">
        <v>0</v>
      </c>
      <c r="F19" s="9">
        <v>0</v>
      </c>
      <c r="G19" s="10">
        <v>0</v>
      </c>
      <c r="H19" s="243">
        <v>0</v>
      </c>
      <c r="I19" s="9">
        <v>1</v>
      </c>
      <c r="J19" s="10">
        <v>0</v>
      </c>
      <c r="K19" s="243">
        <v>3006779</v>
      </c>
      <c r="L19" s="9">
        <v>9</v>
      </c>
      <c r="M19" s="10">
        <v>0</v>
      </c>
      <c r="N19" s="232">
        <v>63387711</v>
      </c>
      <c r="O19" s="9">
        <v>0</v>
      </c>
      <c r="P19" s="10">
        <v>0</v>
      </c>
      <c r="Q19" s="243">
        <v>0</v>
      </c>
      <c r="R19" s="9">
        <v>0</v>
      </c>
      <c r="S19" s="10">
        <v>0</v>
      </c>
      <c r="T19" s="243">
        <v>0</v>
      </c>
      <c r="U19" s="9">
        <v>0</v>
      </c>
      <c r="V19" s="10">
        <v>0</v>
      </c>
      <c r="W19" s="243">
        <v>0</v>
      </c>
      <c r="X19" s="9">
        <v>0</v>
      </c>
      <c r="Y19" s="10">
        <v>0</v>
      </c>
      <c r="Z19" s="232">
        <v>0</v>
      </c>
      <c r="AA19" s="9">
        <v>0</v>
      </c>
      <c r="AB19" s="10">
        <v>0</v>
      </c>
      <c r="AC19" s="243">
        <v>0</v>
      </c>
      <c r="AD19" s="9">
        <v>0</v>
      </c>
      <c r="AE19" s="10">
        <v>0</v>
      </c>
      <c r="AF19" s="243">
        <v>0</v>
      </c>
      <c r="AG19" s="9">
        <v>10</v>
      </c>
      <c r="AH19" s="39">
        <v>0</v>
      </c>
      <c r="AI19" s="305">
        <v>66394490</v>
      </c>
      <c r="AK19" s="240"/>
      <c r="AL19" s="240"/>
      <c r="AM19" s="240"/>
      <c r="AN19" s="240"/>
      <c r="AO19" s="240"/>
      <c r="AP19" s="240"/>
      <c r="AR19" s="240"/>
      <c r="AS19" s="240"/>
      <c r="AT19" s="240"/>
      <c r="AU19" s="240"/>
      <c r="AV19" s="240"/>
      <c r="AW19" s="240">
        <v>0</v>
      </c>
    </row>
    <row r="20" spans="1:49" s="15" customFormat="1" ht="19.5" customHeight="1" outlineLevel="1" thickBot="1" x14ac:dyDescent="0.35">
      <c r="A20" s="287"/>
      <c r="B20" s="167" t="s">
        <v>31</v>
      </c>
      <c r="C20" s="160">
        <v>0</v>
      </c>
      <c r="D20" s="148">
        <v>0</v>
      </c>
      <c r="E20" s="157">
        <v>0</v>
      </c>
      <c r="F20" s="160">
        <v>0</v>
      </c>
      <c r="G20" s="148">
        <v>0</v>
      </c>
      <c r="H20" s="157">
        <v>0</v>
      </c>
      <c r="I20" s="160">
        <v>0</v>
      </c>
      <c r="J20" s="148">
        <v>0</v>
      </c>
      <c r="K20" s="157">
        <v>0</v>
      </c>
      <c r="L20" s="160">
        <v>0</v>
      </c>
      <c r="M20" s="148">
        <v>0</v>
      </c>
      <c r="N20" s="233">
        <v>0</v>
      </c>
      <c r="O20" s="160">
        <v>0</v>
      </c>
      <c r="P20" s="148">
        <v>0</v>
      </c>
      <c r="Q20" s="157">
        <v>0</v>
      </c>
      <c r="R20" s="160">
        <v>0</v>
      </c>
      <c r="S20" s="148">
        <v>0</v>
      </c>
      <c r="T20" s="157">
        <v>0</v>
      </c>
      <c r="U20" s="160">
        <v>0</v>
      </c>
      <c r="V20" s="148">
        <v>0</v>
      </c>
      <c r="W20" s="157">
        <v>0</v>
      </c>
      <c r="X20" s="160">
        <v>0</v>
      </c>
      <c r="Y20" s="148">
        <v>0</v>
      </c>
      <c r="Z20" s="233">
        <v>0</v>
      </c>
      <c r="AA20" s="160">
        <v>0</v>
      </c>
      <c r="AB20" s="148">
        <v>0</v>
      </c>
      <c r="AC20" s="157">
        <v>0</v>
      </c>
      <c r="AD20" s="160">
        <v>0</v>
      </c>
      <c r="AE20" s="148">
        <v>0</v>
      </c>
      <c r="AF20" s="157">
        <v>0</v>
      </c>
      <c r="AG20" s="9">
        <v>0</v>
      </c>
      <c r="AH20" s="39">
        <v>0</v>
      </c>
      <c r="AI20" s="305">
        <v>0</v>
      </c>
      <c r="AK20" s="240"/>
      <c r="AL20" s="240"/>
      <c r="AM20" s="240"/>
      <c r="AN20" s="240"/>
      <c r="AO20" s="240"/>
      <c r="AP20" s="240"/>
      <c r="AR20" s="240"/>
      <c r="AS20" s="240"/>
      <c r="AT20" s="240"/>
      <c r="AU20" s="240"/>
      <c r="AV20" s="240"/>
      <c r="AW20" s="240">
        <v>0</v>
      </c>
    </row>
    <row r="21" spans="1:49" s="8" customFormat="1" ht="18" x14ac:dyDescent="0.3">
      <c r="A21" s="285">
        <v>3</v>
      </c>
      <c r="B21" s="168" t="s">
        <v>155</v>
      </c>
      <c r="C21" s="73">
        <v>5</v>
      </c>
      <c r="D21" s="121">
        <v>0</v>
      </c>
      <c r="E21" s="242">
        <v>6087428</v>
      </c>
      <c r="F21" s="73">
        <v>4</v>
      </c>
      <c r="G21" s="121">
        <v>0</v>
      </c>
      <c r="H21" s="242">
        <v>2010195</v>
      </c>
      <c r="I21" s="73">
        <v>8</v>
      </c>
      <c r="J21" s="121">
        <v>0</v>
      </c>
      <c r="K21" s="242">
        <v>11918667</v>
      </c>
      <c r="L21" s="73">
        <v>24</v>
      </c>
      <c r="M21" s="121">
        <v>0</v>
      </c>
      <c r="N21" s="231">
        <v>11492335</v>
      </c>
      <c r="O21" s="73">
        <v>9</v>
      </c>
      <c r="P21" s="121">
        <v>0</v>
      </c>
      <c r="Q21" s="242">
        <v>3354707</v>
      </c>
      <c r="R21" s="73">
        <v>13</v>
      </c>
      <c r="S21" s="121">
        <v>0</v>
      </c>
      <c r="T21" s="242">
        <v>1865171</v>
      </c>
      <c r="U21" s="73">
        <v>0</v>
      </c>
      <c r="V21" s="121">
        <v>0</v>
      </c>
      <c r="W21" s="242">
        <v>0</v>
      </c>
      <c r="X21" s="73">
        <v>0</v>
      </c>
      <c r="Y21" s="121">
        <v>0</v>
      </c>
      <c r="Z21" s="231">
        <v>0</v>
      </c>
      <c r="AA21" s="73">
        <v>0</v>
      </c>
      <c r="AB21" s="121">
        <v>0</v>
      </c>
      <c r="AC21" s="242">
        <v>0</v>
      </c>
      <c r="AD21" s="73">
        <v>0</v>
      </c>
      <c r="AE21" s="121">
        <v>0</v>
      </c>
      <c r="AF21" s="242">
        <v>0</v>
      </c>
      <c r="AG21" s="73">
        <v>63</v>
      </c>
      <c r="AH21" s="74">
        <v>0</v>
      </c>
      <c r="AI21" s="231">
        <v>36728503</v>
      </c>
      <c r="AK21" s="240"/>
      <c r="AL21" s="240"/>
      <c r="AM21" s="240"/>
      <c r="AN21" s="240"/>
      <c r="AO21" s="240"/>
      <c r="AP21" s="240"/>
      <c r="AR21" s="240"/>
      <c r="AS21" s="240"/>
      <c r="AT21" s="240"/>
      <c r="AU21" s="240"/>
      <c r="AV21" s="240"/>
      <c r="AW21" s="240">
        <v>0</v>
      </c>
    </row>
    <row r="22" spans="1:49" s="8" customFormat="1" ht="19.5" customHeight="1" outlineLevel="1" x14ac:dyDescent="0.3">
      <c r="A22" s="286"/>
      <c r="B22" s="167" t="s">
        <v>27</v>
      </c>
      <c r="C22" s="9">
        <v>0</v>
      </c>
      <c r="D22" s="10">
        <v>0</v>
      </c>
      <c r="E22" s="243">
        <v>0</v>
      </c>
      <c r="F22" s="9">
        <v>0</v>
      </c>
      <c r="G22" s="10">
        <v>0</v>
      </c>
      <c r="H22" s="243">
        <v>0</v>
      </c>
      <c r="I22" s="9">
        <v>0</v>
      </c>
      <c r="J22" s="10">
        <v>0</v>
      </c>
      <c r="K22" s="243">
        <v>0</v>
      </c>
      <c r="L22" s="9">
        <v>0</v>
      </c>
      <c r="M22" s="10">
        <v>0</v>
      </c>
      <c r="N22" s="232">
        <v>0</v>
      </c>
      <c r="O22" s="9">
        <v>0</v>
      </c>
      <c r="P22" s="10">
        <v>0</v>
      </c>
      <c r="Q22" s="243">
        <v>0</v>
      </c>
      <c r="R22" s="9">
        <v>0</v>
      </c>
      <c r="S22" s="10">
        <v>0</v>
      </c>
      <c r="T22" s="243">
        <v>0</v>
      </c>
      <c r="U22" s="9">
        <v>0</v>
      </c>
      <c r="V22" s="10">
        <v>0</v>
      </c>
      <c r="W22" s="243">
        <v>0</v>
      </c>
      <c r="X22" s="9">
        <v>0</v>
      </c>
      <c r="Y22" s="10">
        <v>0</v>
      </c>
      <c r="Z22" s="232">
        <v>0</v>
      </c>
      <c r="AA22" s="9">
        <v>0</v>
      </c>
      <c r="AB22" s="10">
        <v>0</v>
      </c>
      <c r="AC22" s="243">
        <v>0</v>
      </c>
      <c r="AD22" s="9">
        <v>0</v>
      </c>
      <c r="AE22" s="10">
        <v>0</v>
      </c>
      <c r="AF22" s="243">
        <v>0</v>
      </c>
      <c r="AG22" s="9">
        <v>0</v>
      </c>
      <c r="AH22" s="39">
        <v>0</v>
      </c>
      <c r="AI22" s="305">
        <v>0</v>
      </c>
      <c r="AK22" s="240"/>
      <c r="AL22" s="240"/>
      <c r="AM22" s="240"/>
      <c r="AN22" s="240"/>
      <c r="AO22" s="240"/>
      <c r="AP22" s="240"/>
      <c r="AR22" s="240"/>
      <c r="AS22" s="240"/>
      <c r="AT22" s="240"/>
      <c r="AU22" s="240"/>
      <c r="AV22" s="240"/>
      <c r="AW22" s="240">
        <v>0</v>
      </c>
    </row>
    <row r="23" spans="1:49" s="8" customFormat="1" ht="19.5" customHeight="1" outlineLevel="1" x14ac:dyDescent="0.3">
      <c r="A23" s="286"/>
      <c r="B23" s="167" t="s">
        <v>28</v>
      </c>
      <c r="C23" s="9">
        <v>0</v>
      </c>
      <c r="D23" s="10">
        <v>0</v>
      </c>
      <c r="E23" s="243">
        <v>0</v>
      </c>
      <c r="F23" s="9">
        <v>0</v>
      </c>
      <c r="G23" s="10">
        <v>0</v>
      </c>
      <c r="H23" s="243">
        <v>0</v>
      </c>
      <c r="I23" s="9">
        <v>0</v>
      </c>
      <c r="J23" s="10">
        <v>0</v>
      </c>
      <c r="K23" s="243">
        <v>0</v>
      </c>
      <c r="L23" s="9">
        <v>5</v>
      </c>
      <c r="M23" s="10">
        <v>0</v>
      </c>
      <c r="N23" s="232">
        <v>1475598</v>
      </c>
      <c r="O23" s="9">
        <v>3</v>
      </c>
      <c r="P23" s="10">
        <v>0</v>
      </c>
      <c r="Q23" s="243">
        <v>285450</v>
      </c>
      <c r="R23" s="9">
        <v>10</v>
      </c>
      <c r="S23" s="10">
        <v>0</v>
      </c>
      <c r="T23" s="243">
        <v>1116118</v>
      </c>
      <c r="U23" s="9">
        <v>0</v>
      </c>
      <c r="V23" s="10">
        <v>0</v>
      </c>
      <c r="W23" s="243">
        <v>0</v>
      </c>
      <c r="X23" s="9">
        <v>0</v>
      </c>
      <c r="Y23" s="10">
        <v>0</v>
      </c>
      <c r="Z23" s="232">
        <v>0</v>
      </c>
      <c r="AA23" s="9">
        <v>0</v>
      </c>
      <c r="AB23" s="10">
        <v>0</v>
      </c>
      <c r="AC23" s="243">
        <v>0</v>
      </c>
      <c r="AD23" s="9">
        <v>0</v>
      </c>
      <c r="AE23" s="10">
        <v>0</v>
      </c>
      <c r="AF23" s="243">
        <v>0</v>
      </c>
      <c r="AG23" s="9">
        <v>18</v>
      </c>
      <c r="AH23" s="39">
        <v>0</v>
      </c>
      <c r="AI23" s="305">
        <v>2877166</v>
      </c>
      <c r="AK23" s="240"/>
      <c r="AL23" s="240"/>
      <c r="AM23" s="240"/>
      <c r="AN23" s="240"/>
      <c r="AO23" s="240"/>
      <c r="AP23" s="240"/>
      <c r="AR23" s="240"/>
      <c r="AS23" s="240"/>
      <c r="AT23" s="240"/>
      <c r="AU23" s="240"/>
      <c r="AV23" s="240"/>
      <c r="AW23" s="240">
        <v>0</v>
      </c>
    </row>
    <row r="24" spans="1:49" s="8" customFormat="1" ht="19.5" customHeight="1" outlineLevel="1" x14ac:dyDescent="0.3">
      <c r="A24" s="286"/>
      <c r="B24" s="167" t="s">
        <v>29</v>
      </c>
      <c r="C24" s="9">
        <v>4</v>
      </c>
      <c r="D24" s="10">
        <v>0</v>
      </c>
      <c r="E24" s="243">
        <v>5168185</v>
      </c>
      <c r="F24" s="9">
        <v>2</v>
      </c>
      <c r="G24" s="10">
        <v>0</v>
      </c>
      <c r="H24" s="28">
        <v>1083043</v>
      </c>
      <c r="I24" s="9">
        <v>0</v>
      </c>
      <c r="J24" s="10">
        <v>0</v>
      </c>
      <c r="K24" s="243">
        <v>0</v>
      </c>
      <c r="L24" s="9">
        <v>0</v>
      </c>
      <c r="M24" s="10">
        <v>0</v>
      </c>
      <c r="N24" s="232">
        <v>0</v>
      </c>
      <c r="O24" s="247">
        <v>0</v>
      </c>
      <c r="P24" s="10">
        <v>0</v>
      </c>
      <c r="Q24" s="8">
        <v>0</v>
      </c>
      <c r="R24" s="247">
        <v>0</v>
      </c>
      <c r="S24" s="10">
        <v>0</v>
      </c>
      <c r="T24" s="8">
        <v>0</v>
      </c>
      <c r="U24" s="9">
        <v>0</v>
      </c>
      <c r="V24" s="10">
        <v>0</v>
      </c>
      <c r="W24" s="243">
        <v>0</v>
      </c>
      <c r="X24" s="9">
        <v>0</v>
      </c>
      <c r="Y24" s="10">
        <v>0</v>
      </c>
      <c r="Z24" s="232">
        <v>0</v>
      </c>
      <c r="AA24" s="9">
        <v>0</v>
      </c>
      <c r="AB24" s="10">
        <v>0</v>
      </c>
      <c r="AC24" s="243">
        <v>0</v>
      </c>
      <c r="AD24" s="9">
        <v>0</v>
      </c>
      <c r="AE24" s="10">
        <v>0</v>
      </c>
      <c r="AF24" s="243">
        <v>0</v>
      </c>
      <c r="AG24" s="9">
        <v>6</v>
      </c>
      <c r="AH24" s="39">
        <v>0</v>
      </c>
      <c r="AI24" s="305">
        <v>6251228</v>
      </c>
      <c r="AK24" s="240"/>
      <c r="AL24" s="240"/>
      <c r="AM24" s="240"/>
      <c r="AN24" s="240"/>
      <c r="AO24" s="240"/>
      <c r="AP24" s="240"/>
      <c r="AR24" s="240"/>
      <c r="AS24" s="240"/>
      <c r="AT24" s="240"/>
      <c r="AU24" s="240"/>
      <c r="AV24" s="240"/>
      <c r="AW24" s="240">
        <v>0</v>
      </c>
    </row>
    <row r="25" spans="1:49" s="15" customFormat="1" ht="19.5" customHeight="1" outlineLevel="1" x14ac:dyDescent="0.3">
      <c r="A25" s="286"/>
      <c r="B25" s="167" t="s">
        <v>30</v>
      </c>
      <c r="C25" s="9">
        <v>1</v>
      </c>
      <c r="D25" s="10">
        <v>0</v>
      </c>
      <c r="E25" s="243">
        <v>919243</v>
      </c>
      <c r="F25" s="9">
        <v>2</v>
      </c>
      <c r="G25" s="10">
        <v>0</v>
      </c>
      <c r="H25" s="28">
        <v>927152</v>
      </c>
      <c r="I25" s="9">
        <v>8</v>
      </c>
      <c r="J25" s="10">
        <v>0</v>
      </c>
      <c r="K25" s="243">
        <v>11918667</v>
      </c>
      <c r="L25" s="9">
        <v>19</v>
      </c>
      <c r="M25" s="10">
        <v>0</v>
      </c>
      <c r="N25" s="232">
        <v>10016737</v>
      </c>
      <c r="O25" s="9">
        <v>6</v>
      </c>
      <c r="P25" s="10">
        <v>0</v>
      </c>
      <c r="Q25" s="243">
        <v>3069257</v>
      </c>
      <c r="R25" s="9">
        <v>3</v>
      </c>
      <c r="S25" s="10">
        <v>0</v>
      </c>
      <c r="T25" s="243">
        <v>749053</v>
      </c>
      <c r="U25" s="9">
        <v>0</v>
      </c>
      <c r="V25" s="10">
        <v>0</v>
      </c>
      <c r="W25" s="243">
        <v>0</v>
      </c>
      <c r="X25" s="9">
        <v>0</v>
      </c>
      <c r="Y25" s="10">
        <v>0</v>
      </c>
      <c r="Z25" s="232">
        <v>0</v>
      </c>
      <c r="AA25" s="9">
        <v>0</v>
      </c>
      <c r="AB25" s="10">
        <v>0</v>
      </c>
      <c r="AC25" s="243">
        <v>0</v>
      </c>
      <c r="AD25" s="9">
        <v>0</v>
      </c>
      <c r="AE25" s="10">
        <v>0</v>
      </c>
      <c r="AF25" s="243">
        <v>0</v>
      </c>
      <c r="AG25" s="9">
        <v>39</v>
      </c>
      <c r="AH25" s="39">
        <v>0</v>
      </c>
      <c r="AI25" s="305">
        <v>27600109</v>
      </c>
      <c r="AK25" s="240"/>
      <c r="AL25" s="240"/>
      <c r="AM25" s="240"/>
      <c r="AN25" s="240"/>
      <c r="AO25" s="240"/>
      <c r="AP25" s="240"/>
      <c r="AR25" s="240"/>
      <c r="AS25" s="240"/>
      <c r="AT25" s="240"/>
      <c r="AU25" s="240"/>
      <c r="AV25" s="240"/>
      <c r="AW25" s="240">
        <v>0</v>
      </c>
    </row>
    <row r="26" spans="1:49" s="15" customFormat="1" ht="19.5" customHeight="1" outlineLevel="1" thickBot="1" x14ac:dyDescent="0.35">
      <c r="A26" s="287"/>
      <c r="B26" s="167" t="s">
        <v>31</v>
      </c>
      <c r="C26" s="160">
        <v>0</v>
      </c>
      <c r="D26" s="148">
        <v>0</v>
      </c>
      <c r="E26" s="157">
        <v>0</v>
      </c>
      <c r="F26" s="160">
        <v>0</v>
      </c>
      <c r="G26" s="148">
        <v>0</v>
      </c>
      <c r="H26" s="157">
        <v>0</v>
      </c>
      <c r="I26" s="160">
        <v>0</v>
      </c>
      <c r="J26" s="148">
        <v>0</v>
      </c>
      <c r="K26" s="157">
        <v>0</v>
      </c>
      <c r="L26" s="160">
        <v>0</v>
      </c>
      <c r="M26" s="148">
        <v>0</v>
      </c>
      <c r="N26" s="233">
        <v>0</v>
      </c>
      <c r="O26" s="160">
        <v>0</v>
      </c>
      <c r="P26" s="148">
        <v>0</v>
      </c>
      <c r="Q26" s="157">
        <v>0</v>
      </c>
      <c r="R26" s="160">
        <v>0</v>
      </c>
      <c r="S26" s="148">
        <v>0</v>
      </c>
      <c r="T26" s="157">
        <v>0</v>
      </c>
      <c r="U26" s="160">
        <v>0</v>
      </c>
      <c r="V26" s="148">
        <v>0</v>
      </c>
      <c r="W26" s="157">
        <v>0</v>
      </c>
      <c r="X26" s="160">
        <v>0</v>
      </c>
      <c r="Y26" s="148">
        <v>0</v>
      </c>
      <c r="Z26" s="233">
        <v>0</v>
      </c>
      <c r="AA26" s="160">
        <v>0</v>
      </c>
      <c r="AB26" s="148">
        <v>0</v>
      </c>
      <c r="AC26" s="157">
        <v>0</v>
      </c>
      <c r="AD26" s="160">
        <v>0</v>
      </c>
      <c r="AE26" s="148">
        <v>0</v>
      </c>
      <c r="AF26" s="157">
        <v>0</v>
      </c>
      <c r="AG26" s="9">
        <v>0</v>
      </c>
      <c r="AH26" s="39">
        <v>0</v>
      </c>
      <c r="AI26" s="305">
        <v>0</v>
      </c>
      <c r="AK26" s="240"/>
      <c r="AL26" s="240"/>
      <c r="AM26" s="240"/>
      <c r="AN26" s="240"/>
      <c r="AO26" s="240"/>
      <c r="AP26" s="240"/>
      <c r="AR26" s="240"/>
      <c r="AS26" s="240"/>
      <c r="AT26" s="240"/>
      <c r="AU26" s="240"/>
      <c r="AV26" s="240"/>
      <c r="AW26" s="240">
        <v>0</v>
      </c>
    </row>
    <row r="27" spans="1:49" s="8" customFormat="1" ht="36" customHeight="1" x14ac:dyDescent="0.3">
      <c r="A27" s="285">
        <v>4</v>
      </c>
      <c r="B27" s="168" t="s">
        <v>166</v>
      </c>
      <c r="C27" s="73">
        <v>14947</v>
      </c>
      <c r="D27" s="121">
        <v>0</v>
      </c>
      <c r="E27" s="242">
        <v>1782773</v>
      </c>
      <c r="F27" s="73">
        <v>10126</v>
      </c>
      <c r="G27" s="121">
        <v>0</v>
      </c>
      <c r="H27" s="242">
        <v>1491198</v>
      </c>
      <c r="I27" s="73">
        <v>8553</v>
      </c>
      <c r="J27" s="121">
        <v>0</v>
      </c>
      <c r="K27" s="242">
        <v>1427949</v>
      </c>
      <c r="L27" s="73">
        <v>405</v>
      </c>
      <c r="M27" s="121">
        <v>0</v>
      </c>
      <c r="N27" s="231">
        <v>39398</v>
      </c>
      <c r="O27" s="73">
        <v>500</v>
      </c>
      <c r="P27" s="121">
        <v>0</v>
      </c>
      <c r="Q27" s="242">
        <v>83498</v>
      </c>
      <c r="R27" s="73">
        <v>515</v>
      </c>
      <c r="S27" s="121">
        <v>0</v>
      </c>
      <c r="T27" s="242">
        <v>51565</v>
      </c>
      <c r="U27" s="73">
        <v>0</v>
      </c>
      <c r="V27" s="121">
        <v>0</v>
      </c>
      <c r="W27" s="242">
        <v>0</v>
      </c>
      <c r="X27" s="73">
        <v>0</v>
      </c>
      <c r="Y27" s="121">
        <v>0</v>
      </c>
      <c r="Z27" s="231">
        <v>0</v>
      </c>
      <c r="AA27" s="73">
        <v>0</v>
      </c>
      <c r="AB27" s="121">
        <v>0</v>
      </c>
      <c r="AC27" s="242">
        <v>0</v>
      </c>
      <c r="AD27" s="73">
        <v>0</v>
      </c>
      <c r="AE27" s="121">
        <v>0</v>
      </c>
      <c r="AF27" s="242">
        <v>0</v>
      </c>
      <c r="AG27" s="73">
        <v>35046</v>
      </c>
      <c r="AH27" s="74">
        <v>0</v>
      </c>
      <c r="AI27" s="231">
        <v>4876381</v>
      </c>
      <c r="AK27" s="240"/>
      <c r="AL27" s="240"/>
      <c r="AM27" s="240"/>
      <c r="AN27" s="240"/>
      <c r="AO27" s="240"/>
      <c r="AP27" s="240"/>
      <c r="AR27" s="240"/>
      <c r="AS27" s="240"/>
      <c r="AT27" s="240"/>
      <c r="AU27" s="240"/>
      <c r="AV27" s="240"/>
      <c r="AW27" s="240">
        <v>0</v>
      </c>
    </row>
    <row r="28" spans="1:49" s="8" customFormat="1" ht="19.5" customHeight="1" outlineLevel="1" x14ac:dyDescent="0.3">
      <c r="A28" s="286"/>
      <c r="B28" s="167" t="s">
        <v>27</v>
      </c>
      <c r="C28" s="9">
        <v>14870</v>
      </c>
      <c r="D28" s="10">
        <v>0</v>
      </c>
      <c r="E28" s="243">
        <v>1652917</v>
      </c>
      <c r="F28" s="9">
        <v>10036</v>
      </c>
      <c r="G28" s="10">
        <v>0</v>
      </c>
      <c r="H28" s="243">
        <v>1363082</v>
      </c>
      <c r="I28" s="9">
        <v>8437</v>
      </c>
      <c r="J28" s="10">
        <v>0</v>
      </c>
      <c r="K28" s="243">
        <v>955711</v>
      </c>
      <c r="L28" s="9">
        <v>403</v>
      </c>
      <c r="M28" s="10">
        <v>0</v>
      </c>
      <c r="N28" s="232">
        <v>34011</v>
      </c>
      <c r="O28" s="9">
        <v>494</v>
      </c>
      <c r="P28" s="10">
        <v>0</v>
      </c>
      <c r="Q28" s="243">
        <v>34584</v>
      </c>
      <c r="R28" s="9">
        <v>514</v>
      </c>
      <c r="S28" s="10">
        <v>0</v>
      </c>
      <c r="T28" s="243">
        <v>46622</v>
      </c>
      <c r="U28" s="9">
        <v>0</v>
      </c>
      <c r="V28" s="10">
        <v>0</v>
      </c>
      <c r="W28" s="243">
        <v>0</v>
      </c>
      <c r="X28" s="9">
        <v>0</v>
      </c>
      <c r="Y28" s="10">
        <v>0</v>
      </c>
      <c r="Z28" s="232">
        <v>0</v>
      </c>
      <c r="AA28" s="9">
        <v>0</v>
      </c>
      <c r="AB28" s="10">
        <v>0</v>
      </c>
      <c r="AC28" s="243">
        <v>0</v>
      </c>
      <c r="AD28" s="9">
        <v>0</v>
      </c>
      <c r="AE28" s="10">
        <v>0</v>
      </c>
      <c r="AF28" s="243">
        <v>0</v>
      </c>
      <c r="AG28" s="9">
        <v>34754</v>
      </c>
      <c r="AH28" s="39">
        <v>0</v>
      </c>
      <c r="AI28" s="305">
        <v>4086927</v>
      </c>
      <c r="AK28" s="240"/>
      <c r="AL28" s="240"/>
      <c r="AM28" s="240"/>
      <c r="AN28" s="240"/>
      <c r="AO28" s="240"/>
      <c r="AP28" s="240"/>
      <c r="AR28" s="240"/>
      <c r="AS28" s="240"/>
      <c r="AT28" s="240"/>
      <c r="AU28" s="240"/>
      <c r="AV28" s="240"/>
      <c r="AW28" s="240">
        <v>0</v>
      </c>
    </row>
    <row r="29" spans="1:49" s="8" customFormat="1" ht="19.5" customHeight="1" outlineLevel="1" x14ac:dyDescent="0.3">
      <c r="A29" s="286"/>
      <c r="B29" s="167" t="s">
        <v>28</v>
      </c>
      <c r="C29" s="9">
        <v>77</v>
      </c>
      <c r="D29" s="10">
        <v>0</v>
      </c>
      <c r="E29" s="243">
        <v>128710</v>
      </c>
      <c r="F29" s="9">
        <v>90</v>
      </c>
      <c r="G29" s="10">
        <v>0</v>
      </c>
      <c r="H29" s="243">
        <v>128116</v>
      </c>
      <c r="I29" s="9">
        <v>116</v>
      </c>
      <c r="J29" s="10">
        <v>0</v>
      </c>
      <c r="K29" s="243">
        <v>472238</v>
      </c>
      <c r="L29" s="9">
        <v>2</v>
      </c>
      <c r="M29" s="10">
        <v>0</v>
      </c>
      <c r="N29" s="232">
        <v>5387</v>
      </c>
      <c r="O29" s="9">
        <v>6</v>
      </c>
      <c r="P29" s="10">
        <v>0</v>
      </c>
      <c r="Q29" s="243">
        <v>48914</v>
      </c>
      <c r="R29" s="9">
        <v>1</v>
      </c>
      <c r="S29" s="10">
        <v>0</v>
      </c>
      <c r="T29" s="243">
        <v>4943</v>
      </c>
      <c r="U29" s="9">
        <v>0</v>
      </c>
      <c r="V29" s="10">
        <v>0</v>
      </c>
      <c r="W29" s="243">
        <v>0</v>
      </c>
      <c r="X29" s="9">
        <v>0</v>
      </c>
      <c r="Y29" s="10">
        <v>0</v>
      </c>
      <c r="Z29" s="232">
        <v>0</v>
      </c>
      <c r="AA29" s="9">
        <v>0</v>
      </c>
      <c r="AB29" s="10">
        <v>0</v>
      </c>
      <c r="AC29" s="243">
        <v>0</v>
      </c>
      <c r="AD29" s="9">
        <v>0</v>
      </c>
      <c r="AE29" s="10">
        <v>0</v>
      </c>
      <c r="AF29" s="243">
        <v>0</v>
      </c>
      <c r="AG29" s="9">
        <v>292</v>
      </c>
      <c r="AH29" s="39">
        <v>0</v>
      </c>
      <c r="AI29" s="305">
        <v>788308</v>
      </c>
      <c r="AK29" s="240"/>
      <c r="AL29" s="240"/>
      <c r="AM29" s="240"/>
      <c r="AN29" s="240"/>
      <c r="AO29" s="240"/>
      <c r="AP29" s="240"/>
      <c r="AR29" s="240"/>
      <c r="AS29" s="240"/>
      <c r="AT29" s="240"/>
      <c r="AU29" s="240"/>
      <c r="AV29" s="240"/>
      <c r="AW29" s="240">
        <v>0</v>
      </c>
    </row>
    <row r="30" spans="1:49" s="8" customFormat="1" ht="19.5" customHeight="1" outlineLevel="1" x14ac:dyDescent="0.3">
      <c r="A30" s="286"/>
      <c r="B30" s="167" t="s">
        <v>29</v>
      </c>
      <c r="C30" s="9">
        <v>0</v>
      </c>
      <c r="D30" s="10">
        <v>0</v>
      </c>
      <c r="E30" s="243">
        <v>1146</v>
      </c>
      <c r="F30" s="9">
        <v>0</v>
      </c>
      <c r="G30" s="10">
        <v>0</v>
      </c>
      <c r="H30" s="243">
        <v>0</v>
      </c>
      <c r="I30" s="9">
        <v>0</v>
      </c>
      <c r="J30" s="10">
        <v>0</v>
      </c>
      <c r="K30" s="243">
        <v>0</v>
      </c>
      <c r="L30" s="9">
        <v>0</v>
      </c>
      <c r="M30" s="10">
        <v>0</v>
      </c>
      <c r="N30" s="232">
        <v>0</v>
      </c>
      <c r="O30" s="9">
        <v>0</v>
      </c>
      <c r="P30" s="10">
        <v>0</v>
      </c>
      <c r="Q30" s="243">
        <v>0</v>
      </c>
      <c r="R30" s="9">
        <v>0</v>
      </c>
      <c r="S30" s="10">
        <v>0</v>
      </c>
      <c r="T30" s="243">
        <v>0</v>
      </c>
      <c r="U30" s="9">
        <v>0</v>
      </c>
      <c r="V30" s="10">
        <v>0</v>
      </c>
      <c r="W30" s="243">
        <v>0</v>
      </c>
      <c r="X30" s="9">
        <v>0</v>
      </c>
      <c r="Y30" s="10">
        <v>0</v>
      </c>
      <c r="Z30" s="232">
        <v>0</v>
      </c>
      <c r="AA30" s="9">
        <v>0</v>
      </c>
      <c r="AB30" s="10">
        <v>0</v>
      </c>
      <c r="AC30" s="243">
        <v>0</v>
      </c>
      <c r="AD30" s="9">
        <v>0</v>
      </c>
      <c r="AE30" s="10">
        <v>0</v>
      </c>
      <c r="AF30" s="243">
        <v>0</v>
      </c>
      <c r="AG30" s="9">
        <v>0</v>
      </c>
      <c r="AH30" s="39">
        <v>0</v>
      </c>
      <c r="AI30" s="305">
        <v>1146</v>
      </c>
      <c r="AK30" s="240"/>
      <c r="AL30" s="240"/>
      <c r="AM30" s="240"/>
      <c r="AN30" s="240"/>
      <c r="AO30" s="240"/>
      <c r="AP30" s="240"/>
      <c r="AR30" s="240"/>
      <c r="AS30" s="240"/>
      <c r="AT30" s="240"/>
      <c r="AU30" s="240"/>
      <c r="AV30" s="240"/>
      <c r="AW30" s="240">
        <v>0</v>
      </c>
    </row>
    <row r="31" spans="1:49" s="15" customFormat="1" ht="19.5" customHeight="1" outlineLevel="1" x14ac:dyDescent="0.3">
      <c r="A31" s="286"/>
      <c r="B31" s="167" t="s">
        <v>30</v>
      </c>
      <c r="C31" s="9">
        <v>0</v>
      </c>
      <c r="D31" s="10">
        <v>0</v>
      </c>
      <c r="E31" s="243">
        <v>0</v>
      </c>
      <c r="F31" s="9">
        <v>0</v>
      </c>
      <c r="G31" s="10">
        <v>0</v>
      </c>
      <c r="H31" s="243">
        <v>0</v>
      </c>
      <c r="I31" s="9">
        <v>0</v>
      </c>
      <c r="J31" s="10">
        <v>0</v>
      </c>
      <c r="K31" s="243">
        <v>0</v>
      </c>
      <c r="L31" s="9">
        <v>0</v>
      </c>
      <c r="M31" s="10">
        <v>0</v>
      </c>
      <c r="N31" s="232">
        <v>0</v>
      </c>
      <c r="O31" s="9">
        <v>0</v>
      </c>
      <c r="P31" s="10">
        <v>0</v>
      </c>
      <c r="Q31" s="243">
        <v>0</v>
      </c>
      <c r="R31" s="9">
        <v>0</v>
      </c>
      <c r="S31" s="10">
        <v>0</v>
      </c>
      <c r="T31" s="243">
        <v>0</v>
      </c>
      <c r="U31" s="9">
        <v>0</v>
      </c>
      <c r="V31" s="10">
        <v>0</v>
      </c>
      <c r="W31" s="243">
        <v>0</v>
      </c>
      <c r="X31" s="9">
        <v>0</v>
      </c>
      <c r="Y31" s="10">
        <v>0</v>
      </c>
      <c r="Z31" s="232">
        <v>0</v>
      </c>
      <c r="AA31" s="9">
        <v>0</v>
      </c>
      <c r="AB31" s="10">
        <v>0</v>
      </c>
      <c r="AC31" s="243">
        <v>0</v>
      </c>
      <c r="AD31" s="9">
        <v>0</v>
      </c>
      <c r="AE31" s="10">
        <v>0</v>
      </c>
      <c r="AF31" s="243">
        <v>0</v>
      </c>
      <c r="AG31" s="9">
        <v>0</v>
      </c>
      <c r="AH31" s="39">
        <v>0</v>
      </c>
      <c r="AI31" s="305">
        <v>0</v>
      </c>
      <c r="AK31" s="240"/>
      <c r="AL31" s="240"/>
      <c r="AM31" s="240"/>
      <c r="AN31" s="240"/>
      <c r="AO31" s="240"/>
      <c r="AP31" s="240"/>
      <c r="AR31" s="240"/>
      <c r="AS31" s="240"/>
      <c r="AT31" s="240"/>
      <c r="AU31" s="240"/>
      <c r="AV31" s="240"/>
      <c r="AW31" s="240">
        <v>0</v>
      </c>
    </row>
    <row r="32" spans="1:49" s="15" customFormat="1" ht="19.5" customHeight="1" outlineLevel="1" thickBot="1" x14ac:dyDescent="0.35">
      <c r="A32" s="287"/>
      <c r="B32" s="167" t="s">
        <v>31</v>
      </c>
      <c r="C32" s="160">
        <v>0</v>
      </c>
      <c r="D32" s="148">
        <v>0</v>
      </c>
      <c r="E32" s="157">
        <v>0</v>
      </c>
      <c r="F32" s="160">
        <v>0</v>
      </c>
      <c r="G32" s="148">
        <v>0</v>
      </c>
      <c r="H32" s="157">
        <v>0</v>
      </c>
      <c r="I32" s="160">
        <v>0</v>
      </c>
      <c r="J32" s="148">
        <v>0</v>
      </c>
      <c r="K32" s="157">
        <v>0</v>
      </c>
      <c r="L32" s="160">
        <v>0</v>
      </c>
      <c r="M32" s="148">
        <v>0</v>
      </c>
      <c r="N32" s="233">
        <v>0</v>
      </c>
      <c r="O32" s="160">
        <v>0</v>
      </c>
      <c r="P32" s="148">
        <v>0</v>
      </c>
      <c r="Q32" s="157">
        <v>0</v>
      </c>
      <c r="R32" s="160">
        <v>0</v>
      </c>
      <c r="S32" s="148">
        <v>0</v>
      </c>
      <c r="T32" s="157">
        <v>0</v>
      </c>
      <c r="U32" s="160">
        <v>0</v>
      </c>
      <c r="V32" s="148">
        <v>0</v>
      </c>
      <c r="W32" s="157">
        <v>0</v>
      </c>
      <c r="X32" s="160">
        <v>0</v>
      </c>
      <c r="Y32" s="148">
        <v>0</v>
      </c>
      <c r="Z32" s="233">
        <v>0</v>
      </c>
      <c r="AA32" s="160">
        <v>0</v>
      </c>
      <c r="AB32" s="148">
        <v>0</v>
      </c>
      <c r="AC32" s="157">
        <v>0</v>
      </c>
      <c r="AD32" s="160">
        <v>0</v>
      </c>
      <c r="AE32" s="148">
        <v>0</v>
      </c>
      <c r="AF32" s="157">
        <v>0</v>
      </c>
      <c r="AG32" s="9">
        <v>0</v>
      </c>
      <c r="AH32" s="39">
        <v>0</v>
      </c>
      <c r="AI32" s="305">
        <v>0</v>
      </c>
      <c r="AK32" s="240"/>
      <c r="AL32" s="240"/>
      <c r="AM32" s="240"/>
      <c r="AN32" s="240"/>
      <c r="AO32" s="240"/>
      <c r="AP32" s="240"/>
      <c r="AR32" s="240"/>
      <c r="AS32" s="240"/>
      <c r="AT32" s="240"/>
      <c r="AU32" s="240"/>
      <c r="AV32" s="240"/>
      <c r="AW32" s="240">
        <v>0</v>
      </c>
    </row>
    <row r="33" spans="1:49" s="8" customFormat="1" ht="36" customHeight="1" x14ac:dyDescent="0.3">
      <c r="A33" s="285">
        <v>5</v>
      </c>
      <c r="B33" s="168" t="s">
        <v>164</v>
      </c>
      <c r="C33" s="73">
        <v>164</v>
      </c>
      <c r="D33" s="121">
        <v>0</v>
      </c>
      <c r="E33" s="242">
        <v>51005</v>
      </c>
      <c r="F33" s="73">
        <v>93</v>
      </c>
      <c r="G33" s="121">
        <v>0</v>
      </c>
      <c r="H33" s="242">
        <v>349057</v>
      </c>
      <c r="I33" s="73">
        <v>198</v>
      </c>
      <c r="J33" s="121">
        <v>0</v>
      </c>
      <c r="K33" s="242">
        <v>151791</v>
      </c>
      <c r="L33" s="73">
        <v>5</v>
      </c>
      <c r="M33" s="121">
        <v>0</v>
      </c>
      <c r="N33" s="231">
        <v>358</v>
      </c>
      <c r="O33" s="73">
        <v>13</v>
      </c>
      <c r="P33" s="121">
        <v>0</v>
      </c>
      <c r="Q33" s="242">
        <v>1065</v>
      </c>
      <c r="R33" s="73">
        <v>2</v>
      </c>
      <c r="S33" s="121">
        <v>0</v>
      </c>
      <c r="T33" s="242">
        <v>500</v>
      </c>
      <c r="U33" s="73">
        <v>0</v>
      </c>
      <c r="V33" s="121">
        <v>0</v>
      </c>
      <c r="W33" s="242">
        <v>0</v>
      </c>
      <c r="X33" s="73">
        <v>0</v>
      </c>
      <c r="Y33" s="121">
        <v>0</v>
      </c>
      <c r="Z33" s="231">
        <v>0</v>
      </c>
      <c r="AA33" s="73">
        <v>0</v>
      </c>
      <c r="AB33" s="121">
        <v>0</v>
      </c>
      <c r="AC33" s="242">
        <v>0</v>
      </c>
      <c r="AD33" s="73">
        <v>0</v>
      </c>
      <c r="AE33" s="121">
        <v>0</v>
      </c>
      <c r="AF33" s="242">
        <v>0</v>
      </c>
      <c r="AG33" s="73">
        <v>475</v>
      </c>
      <c r="AH33" s="74">
        <v>0</v>
      </c>
      <c r="AI33" s="231">
        <v>553776</v>
      </c>
      <c r="AK33" s="240"/>
      <c r="AL33" s="240"/>
      <c r="AM33" s="240"/>
      <c r="AN33" s="240"/>
      <c r="AO33" s="240"/>
      <c r="AP33" s="240"/>
      <c r="AR33" s="240"/>
      <c r="AS33" s="240"/>
      <c r="AT33" s="240"/>
      <c r="AU33" s="240"/>
      <c r="AV33" s="240"/>
      <c r="AW33" s="240">
        <v>0</v>
      </c>
    </row>
    <row r="34" spans="1:49" s="8" customFormat="1" ht="19.5" customHeight="1" outlineLevel="1" x14ac:dyDescent="0.3">
      <c r="A34" s="286"/>
      <c r="B34" s="167" t="s">
        <v>27</v>
      </c>
      <c r="C34" s="9">
        <v>159</v>
      </c>
      <c r="D34" s="10">
        <v>0</v>
      </c>
      <c r="E34" s="243">
        <v>17283</v>
      </c>
      <c r="F34" s="9">
        <v>87</v>
      </c>
      <c r="G34" s="10">
        <v>0</v>
      </c>
      <c r="H34" s="243">
        <v>10493</v>
      </c>
      <c r="I34" s="9">
        <v>188</v>
      </c>
      <c r="J34" s="10">
        <v>0</v>
      </c>
      <c r="K34" s="243">
        <v>21461</v>
      </c>
      <c r="L34" s="9">
        <v>5</v>
      </c>
      <c r="M34" s="10">
        <v>0</v>
      </c>
      <c r="N34" s="232">
        <v>358</v>
      </c>
      <c r="O34" s="9">
        <v>13</v>
      </c>
      <c r="P34" s="10">
        <v>0</v>
      </c>
      <c r="Q34" s="243">
        <v>1065</v>
      </c>
      <c r="R34" s="9">
        <v>2</v>
      </c>
      <c r="S34" s="10">
        <v>0</v>
      </c>
      <c r="T34" s="243">
        <v>500</v>
      </c>
      <c r="U34" s="9">
        <v>0</v>
      </c>
      <c r="V34" s="10">
        <v>0</v>
      </c>
      <c r="W34" s="243">
        <v>0</v>
      </c>
      <c r="X34" s="9">
        <v>0</v>
      </c>
      <c r="Y34" s="10">
        <v>0</v>
      </c>
      <c r="Z34" s="232">
        <v>0</v>
      </c>
      <c r="AA34" s="9">
        <v>0</v>
      </c>
      <c r="AB34" s="10">
        <v>0</v>
      </c>
      <c r="AC34" s="243">
        <v>0</v>
      </c>
      <c r="AD34" s="9">
        <v>0</v>
      </c>
      <c r="AE34" s="10">
        <v>0</v>
      </c>
      <c r="AF34" s="243">
        <v>0</v>
      </c>
      <c r="AG34" s="9">
        <v>454</v>
      </c>
      <c r="AH34" s="39">
        <v>0</v>
      </c>
      <c r="AI34" s="305">
        <v>51160</v>
      </c>
      <c r="AK34" s="240"/>
      <c r="AL34" s="240"/>
      <c r="AM34" s="240"/>
      <c r="AN34" s="240"/>
      <c r="AO34" s="240"/>
      <c r="AP34" s="240"/>
      <c r="AR34" s="240"/>
      <c r="AS34" s="240"/>
      <c r="AT34" s="240"/>
      <c r="AU34" s="240"/>
      <c r="AV34" s="240"/>
      <c r="AW34" s="240">
        <v>0</v>
      </c>
    </row>
    <row r="35" spans="1:49" s="8" customFormat="1" ht="19.5" customHeight="1" outlineLevel="1" x14ac:dyDescent="0.3">
      <c r="A35" s="286"/>
      <c r="B35" s="167" t="s">
        <v>28</v>
      </c>
      <c r="C35" s="9">
        <v>5</v>
      </c>
      <c r="D35" s="10">
        <v>0</v>
      </c>
      <c r="E35" s="243">
        <v>33722</v>
      </c>
      <c r="F35" s="9">
        <v>5</v>
      </c>
      <c r="G35" s="10">
        <v>0</v>
      </c>
      <c r="H35" s="243">
        <v>4525</v>
      </c>
      <c r="I35" s="9">
        <v>10</v>
      </c>
      <c r="J35" s="10">
        <v>0</v>
      </c>
      <c r="K35" s="243">
        <v>130330</v>
      </c>
      <c r="L35" s="9">
        <v>0</v>
      </c>
      <c r="M35" s="10">
        <v>0</v>
      </c>
      <c r="N35" s="232">
        <v>0</v>
      </c>
      <c r="O35" s="9">
        <v>0</v>
      </c>
      <c r="P35" s="10">
        <v>0</v>
      </c>
      <c r="Q35" s="243">
        <v>0</v>
      </c>
      <c r="R35" s="9">
        <v>0</v>
      </c>
      <c r="S35" s="10">
        <v>0</v>
      </c>
      <c r="T35" s="243">
        <v>0</v>
      </c>
      <c r="U35" s="9">
        <v>0</v>
      </c>
      <c r="V35" s="10">
        <v>0</v>
      </c>
      <c r="W35" s="243">
        <v>0</v>
      </c>
      <c r="X35" s="9">
        <v>0</v>
      </c>
      <c r="Y35" s="10">
        <v>0</v>
      </c>
      <c r="Z35" s="232">
        <v>0</v>
      </c>
      <c r="AA35" s="9">
        <v>0</v>
      </c>
      <c r="AB35" s="10">
        <v>0</v>
      </c>
      <c r="AC35" s="243">
        <v>0</v>
      </c>
      <c r="AD35" s="9">
        <v>0</v>
      </c>
      <c r="AE35" s="10">
        <v>0</v>
      </c>
      <c r="AF35" s="243">
        <v>0</v>
      </c>
      <c r="AG35" s="9">
        <v>20</v>
      </c>
      <c r="AH35" s="39">
        <v>0</v>
      </c>
      <c r="AI35" s="305">
        <v>168577</v>
      </c>
      <c r="AK35" s="240"/>
      <c r="AL35" s="240"/>
      <c r="AM35" s="240"/>
      <c r="AN35" s="240"/>
      <c r="AO35" s="240"/>
      <c r="AP35" s="240"/>
      <c r="AR35" s="240"/>
      <c r="AS35" s="240"/>
      <c r="AT35" s="240"/>
      <c r="AU35" s="240"/>
      <c r="AV35" s="240"/>
      <c r="AW35" s="240">
        <v>0</v>
      </c>
    </row>
    <row r="36" spans="1:49" s="8" customFormat="1" ht="19.5" customHeight="1" outlineLevel="1" x14ac:dyDescent="0.3">
      <c r="A36" s="286"/>
      <c r="B36" s="167" t="s">
        <v>29</v>
      </c>
      <c r="C36" s="9">
        <v>0</v>
      </c>
      <c r="D36" s="10">
        <v>0</v>
      </c>
      <c r="E36" s="243">
        <v>0</v>
      </c>
      <c r="F36" s="9">
        <v>1</v>
      </c>
      <c r="G36" s="10">
        <v>0</v>
      </c>
      <c r="H36" s="243">
        <v>334039</v>
      </c>
      <c r="I36" s="9">
        <v>0</v>
      </c>
      <c r="J36" s="10">
        <v>0</v>
      </c>
      <c r="K36" s="243">
        <v>0</v>
      </c>
      <c r="L36" s="9">
        <v>0</v>
      </c>
      <c r="M36" s="10">
        <v>0</v>
      </c>
      <c r="N36" s="232">
        <v>0</v>
      </c>
      <c r="O36" s="9">
        <v>0</v>
      </c>
      <c r="P36" s="10">
        <v>0</v>
      </c>
      <c r="Q36" s="243">
        <v>0</v>
      </c>
      <c r="R36" s="9">
        <v>0</v>
      </c>
      <c r="S36" s="10">
        <v>0</v>
      </c>
      <c r="T36" s="243">
        <v>0</v>
      </c>
      <c r="U36" s="9">
        <v>0</v>
      </c>
      <c r="V36" s="10">
        <v>0</v>
      </c>
      <c r="W36" s="243">
        <v>0</v>
      </c>
      <c r="X36" s="9">
        <v>0</v>
      </c>
      <c r="Y36" s="10">
        <v>0</v>
      </c>
      <c r="Z36" s="232">
        <v>0</v>
      </c>
      <c r="AA36" s="9">
        <v>0</v>
      </c>
      <c r="AB36" s="10">
        <v>0</v>
      </c>
      <c r="AC36" s="243">
        <v>0</v>
      </c>
      <c r="AD36" s="9">
        <v>0</v>
      </c>
      <c r="AE36" s="10">
        <v>0</v>
      </c>
      <c r="AF36" s="243">
        <v>0</v>
      </c>
      <c r="AG36" s="9">
        <v>1</v>
      </c>
      <c r="AH36" s="39">
        <v>0</v>
      </c>
      <c r="AI36" s="305">
        <v>334039</v>
      </c>
      <c r="AK36" s="240"/>
      <c r="AL36" s="240"/>
      <c r="AM36" s="240"/>
      <c r="AN36" s="240"/>
      <c r="AO36" s="240"/>
      <c r="AP36" s="240"/>
      <c r="AR36" s="240"/>
      <c r="AS36" s="240"/>
      <c r="AT36" s="240"/>
      <c r="AU36" s="240"/>
      <c r="AV36" s="240"/>
      <c r="AW36" s="240">
        <v>0</v>
      </c>
    </row>
    <row r="37" spans="1:49" s="15" customFormat="1" ht="19.5" customHeight="1" outlineLevel="1" x14ac:dyDescent="0.3">
      <c r="A37" s="286"/>
      <c r="B37" s="167" t="s">
        <v>30</v>
      </c>
      <c r="C37" s="9">
        <v>0</v>
      </c>
      <c r="D37" s="10">
        <v>0</v>
      </c>
      <c r="E37" s="243">
        <v>0</v>
      </c>
      <c r="F37" s="9">
        <v>0</v>
      </c>
      <c r="G37" s="10">
        <v>0</v>
      </c>
      <c r="H37" s="243">
        <v>0</v>
      </c>
      <c r="I37" s="9">
        <v>0</v>
      </c>
      <c r="J37" s="10">
        <v>0</v>
      </c>
      <c r="K37" s="243">
        <v>0</v>
      </c>
      <c r="L37" s="9">
        <v>0</v>
      </c>
      <c r="M37" s="10">
        <v>0</v>
      </c>
      <c r="N37" s="232">
        <v>0</v>
      </c>
      <c r="O37" s="9">
        <v>0</v>
      </c>
      <c r="P37" s="10">
        <v>0</v>
      </c>
      <c r="Q37" s="243">
        <v>0</v>
      </c>
      <c r="R37" s="9">
        <v>0</v>
      </c>
      <c r="S37" s="10">
        <v>0</v>
      </c>
      <c r="T37" s="243">
        <v>0</v>
      </c>
      <c r="U37" s="9">
        <v>0</v>
      </c>
      <c r="V37" s="10">
        <v>0</v>
      </c>
      <c r="W37" s="243">
        <v>0</v>
      </c>
      <c r="X37" s="9">
        <v>0</v>
      </c>
      <c r="Y37" s="10">
        <v>0</v>
      </c>
      <c r="Z37" s="232">
        <v>0</v>
      </c>
      <c r="AA37" s="9">
        <v>0</v>
      </c>
      <c r="AB37" s="10">
        <v>0</v>
      </c>
      <c r="AC37" s="243">
        <v>0</v>
      </c>
      <c r="AD37" s="9">
        <v>0</v>
      </c>
      <c r="AE37" s="10">
        <v>0</v>
      </c>
      <c r="AF37" s="243">
        <v>0</v>
      </c>
      <c r="AG37" s="9">
        <v>0</v>
      </c>
      <c r="AH37" s="39">
        <v>0</v>
      </c>
      <c r="AI37" s="305">
        <v>0</v>
      </c>
      <c r="AK37" s="240"/>
      <c r="AL37" s="240"/>
      <c r="AM37" s="240"/>
      <c r="AN37" s="240"/>
      <c r="AO37" s="240"/>
      <c r="AP37" s="240"/>
      <c r="AR37" s="240"/>
      <c r="AS37" s="240"/>
      <c r="AT37" s="240"/>
      <c r="AU37" s="240"/>
      <c r="AV37" s="240"/>
      <c r="AW37" s="240">
        <v>0</v>
      </c>
    </row>
    <row r="38" spans="1:49" s="15" customFormat="1" ht="19.5" customHeight="1" outlineLevel="1" thickBot="1" x14ac:dyDescent="0.35">
      <c r="A38" s="287"/>
      <c r="B38" s="167" t="s">
        <v>31</v>
      </c>
      <c r="C38" s="160">
        <v>0</v>
      </c>
      <c r="D38" s="148">
        <v>0</v>
      </c>
      <c r="E38" s="157">
        <v>0</v>
      </c>
      <c r="F38" s="160">
        <v>0</v>
      </c>
      <c r="G38" s="148">
        <v>0</v>
      </c>
      <c r="H38" s="157">
        <v>0</v>
      </c>
      <c r="I38" s="160">
        <v>0</v>
      </c>
      <c r="J38" s="148">
        <v>0</v>
      </c>
      <c r="K38" s="157">
        <v>0</v>
      </c>
      <c r="L38" s="160">
        <v>0</v>
      </c>
      <c r="M38" s="148">
        <v>0</v>
      </c>
      <c r="N38" s="233">
        <v>0</v>
      </c>
      <c r="O38" s="160">
        <v>0</v>
      </c>
      <c r="P38" s="148">
        <v>0</v>
      </c>
      <c r="Q38" s="157">
        <v>0</v>
      </c>
      <c r="R38" s="160">
        <v>0</v>
      </c>
      <c r="S38" s="148">
        <v>0</v>
      </c>
      <c r="T38" s="157">
        <v>0</v>
      </c>
      <c r="U38" s="160">
        <v>0</v>
      </c>
      <c r="V38" s="148">
        <v>0</v>
      </c>
      <c r="W38" s="157">
        <v>0</v>
      </c>
      <c r="X38" s="160">
        <v>0</v>
      </c>
      <c r="Y38" s="148">
        <v>0</v>
      </c>
      <c r="Z38" s="233">
        <v>0</v>
      </c>
      <c r="AA38" s="160">
        <v>0</v>
      </c>
      <c r="AB38" s="148">
        <v>0</v>
      </c>
      <c r="AC38" s="157">
        <v>0</v>
      </c>
      <c r="AD38" s="160">
        <v>0</v>
      </c>
      <c r="AE38" s="148">
        <v>0</v>
      </c>
      <c r="AF38" s="157">
        <v>0</v>
      </c>
      <c r="AG38" s="9">
        <v>0</v>
      </c>
      <c r="AH38" s="39">
        <v>0</v>
      </c>
      <c r="AI38" s="305">
        <v>0</v>
      </c>
      <c r="AK38" s="240"/>
      <c r="AL38" s="240"/>
      <c r="AM38" s="240"/>
      <c r="AN38" s="240"/>
      <c r="AO38" s="240"/>
      <c r="AP38" s="240"/>
      <c r="AR38" s="240"/>
      <c r="AS38" s="240"/>
      <c r="AT38" s="240"/>
      <c r="AU38" s="240"/>
      <c r="AV38" s="240"/>
      <c r="AW38" s="240">
        <v>0</v>
      </c>
    </row>
    <row r="39" spans="1:49" s="8" customFormat="1" ht="36" customHeight="1" x14ac:dyDescent="0.3">
      <c r="A39" s="285">
        <v>6</v>
      </c>
      <c r="B39" s="168" t="s">
        <v>157</v>
      </c>
      <c r="C39" s="73">
        <v>15941</v>
      </c>
      <c r="D39" s="121">
        <v>0</v>
      </c>
      <c r="E39" s="242">
        <v>6519809</v>
      </c>
      <c r="F39" s="73">
        <v>9861</v>
      </c>
      <c r="G39" s="121">
        <v>1</v>
      </c>
      <c r="H39" s="242">
        <v>2717846</v>
      </c>
      <c r="I39" s="73">
        <v>140498</v>
      </c>
      <c r="J39" s="121">
        <v>0</v>
      </c>
      <c r="K39" s="242">
        <v>86905316</v>
      </c>
      <c r="L39" s="73">
        <v>269</v>
      </c>
      <c r="M39" s="121">
        <v>0</v>
      </c>
      <c r="N39" s="231">
        <v>4596528</v>
      </c>
      <c r="O39" s="73">
        <v>485</v>
      </c>
      <c r="P39" s="121">
        <v>0</v>
      </c>
      <c r="Q39" s="242">
        <v>10721303</v>
      </c>
      <c r="R39" s="73">
        <v>183</v>
      </c>
      <c r="S39" s="121">
        <v>0</v>
      </c>
      <c r="T39" s="242">
        <v>1923094</v>
      </c>
      <c r="U39" s="73">
        <v>0</v>
      </c>
      <c r="V39" s="121">
        <v>0</v>
      </c>
      <c r="W39" s="242">
        <v>0</v>
      </c>
      <c r="X39" s="73">
        <v>0</v>
      </c>
      <c r="Y39" s="121">
        <v>0</v>
      </c>
      <c r="Z39" s="231">
        <v>0</v>
      </c>
      <c r="AA39" s="73">
        <v>0</v>
      </c>
      <c r="AB39" s="121">
        <v>0</v>
      </c>
      <c r="AC39" s="242">
        <v>0</v>
      </c>
      <c r="AD39" s="73">
        <v>0</v>
      </c>
      <c r="AE39" s="121">
        <v>0</v>
      </c>
      <c r="AF39" s="242">
        <v>0</v>
      </c>
      <c r="AG39" s="73">
        <v>167237</v>
      </c>
      <c r="AH39" s="74">
        <v>1</v>
      </c>
      <c r="AI39" s="231">
        <v>113383896</v>
      </c>
      <c r="AK39" s="240"/>
      <c r="AL39" s="240"/>
      <c r="AM39" s="240"/>
      <c r="AN39" s="240"/>
      <c r="AO39" s="240"/>
      <c r="AP39" s="240"/>
      <c r="AR39" s="240"/>
      <c r="AS39" s="240"/>
      <c r="AT39" s="240"/>
      <c r="AU39" s="240"/>
      <c r="AV39" s="240"/>
      <c r="AW39" s="240">
        <v>0</v>
      </c>
    </row>
    <row r="40" spans="1:49" s="8" customFormat="1" ht="19.5" customHeight="1" outlineLevel="1" x14ac:dyDescent="0.3">
      <c r="A40" s="286"/>
      <c r="B40" s="167" t="s">
        <v>27</v>
      </c>
      <c r="C40" s="9">
        <v>15673</v>
      </c>
      <c r="D40" s="10">
        <v>0</v>
      </c>
      <c r="E40" s="243">
        <v>1854079</v>
      </c>
      <c r="F40" s="9">
        <v>9533</v>
      </c>
      <c r="G40" s="10">
        <v>0</v>
      </c>
      <c r="H40" s="243">
        <v>1303606</v>
      </c>
      <c r="I40" s="9">
        <v>134829</v>
      </c>
      <c r="J40" s="10">
        <v>0</v>
      </c>
      <c r="K40" s="243">
        <v>14109018</v>
      </c>
      <c r="L40" s="9">
        <v>249</v>
      </c>
      <c r="M40" s="10">
        <v>0</v>
      </c>
      <c r="N40" s="232">
        <v>17270</v>
      </c>
      <c r="O40" s="9">
        <v>474</v>
      </c>
      <c r="P40" s="10">
        <v>0</v>
      </c>
      <c r="Q40" s="243">
        <v>37740</v>
      </c>
      <c r="R40" s="9">
        <v>180</v>
      </c>
      <c r="S40" s="10">
        <v>0</v>
      </c>
      <c r="T40" s="243">
        <v>14018</v>
      </c>
      <c r="U40" s="9">
        <v>0</v>
      </c>
      <c r="V40" s="10">
        <v>0</v>
      </c>
      <c r="W40" s="243">
        <v>0</v>
      </c>
      <c r="X40" s="9">
        <v>0</v>
      </c>
      <c r="Y40" s="10">
        <v>0</v>
      </c>
      <c r="Z40" s="232">
        <v>0</v>
      </c>
      <c r="AA40" s="9">
        <v>0</v>
      </c>
      <c r="AB40" s="10">
        <v>0</v>
      </c>
      <c r="AC40" s="243">
        <v>0</v>
      </c>
      <c r="AD40" s="9">
        <v>0</v>
      </c>
      <c r="AE40" s="10">
        <v>0</v>
      </c>
      <c r="AF40" s="243">
        <v>0</v>
      </c>
      <c r="AG40" s="9">
        <v>160938</v>
      </c>
      <c r="AH40" s="39">
        <v>0</v>
      </c>
      <c r="AI40" s="305">
        <v>17335731</v>
      </c>
      <c r="AK40" s="240"/>
      <c r="AL40" s="240"/>
      <c r="AM40" s="240"/>
      <c r="AN40" s="240"/>
      <c r="AO40" s="240"/>
      <c r="AP40" s="240"/>
      <c r="AR40" s="240"/>
      <c r="AS40" s="240"/>
      <c r="AT40" s="240"/>
      <c r="AU40" s="240"/>
      <c r="AV40" s="240"/>
      <c r="AW40" s="240">
        <v>0</v>
      </c>
    </row>
    <row r="41" spans="1:49" s="8" customFormat="1" ht="19.5" customHeight="1" outlineLevel="1" x14ac:dyDescent="0.3">
      <c r="A41" s="286"/>
      <c r="B41" s="167" t="s">
        <v>28</v>
      </c>
      <c r="C41" s="9">
        <v>263</v>
      </c>
      <c r="D41" s="10">
        <v>0</v>
      </c>
      <c r="E41" s="243">
        <v>1290111</v>
      </c>
      <c r="F41" s="9">
        <v>328</v>
      </c>
      <c r="G41" s="10">
        <v>0</v>
      </c>
      <c r="H41" s="243">
        <v>898078</v>
      </c>
      <c r="I41" s="9">
        <v>5568</v>
      </c>
      <c r="J41" s="10">
        <v>0</v>
      </c>
      <c r="K41" s="243">
        <v>40914426</v>
      </c>
      <c r="L41" s="9">
        <v>9</v>
      </c>
      <c r="M41" s="10">
        <v>0</v>
      </c>
      <c r="N41" s="232">
        <v>619170</v>
      </c>
      <c r="O41" s="9">
        <v>6</v>
      </c>
      <c r="P41" s="10">
        <v>0</v>
      </c>
      <c r="Q41" s="243">
        <v>34067</v>
      </c>
      <c r="R41" s="9">
        <v>1</v>
      </c>
      <c r="S41" s="10">
        <v>0</v>
      </c>
      <c r="T41" s="243">
        <v>9900</v>
      </c>
      <c r="U41" s="9">
        <v>0</v>
      </c>
      <c r="V41" s="10">
        <v>0</v>
      </c>
      <c r="W41" s="243">
        <v>0</v>
      </c>
      <c r="X41" s="9">
        <v>0</v>
      </c>
      <c r="Y41" s="10">
        <v>0</v>
      </c>
      <c r="Z41" s="232">
        <v>0</v>
      </c>
      <c r="AA41" s="9">
        <v>0</v>
      </c>
      <c r="AB41" s="10">
        <v>0</v>
      </c>
      <c r="AC41" s="243">
        <v>0</v>
      </c>
      <c r="AD41" s="9">
        <v>0</v>
      </c>
      <c r="AE41" s="10">
        <v>0</v>
      </c>
      <c r="AF41" s="243">
        <v>0</v>
      </c>
      <c r="AG41" s="9">
        <v>6175</v>
      </c>
      <c r="AH41" s="39">
        <v>0</v>
      </c>
      <c r="AI41" s="305">
        <v>43765752</v>
      </c>
      <c r="AK41" s="240"/>
      <c r="AL41" s="240"/>
      <c r="AM41" s="240"/>
      <c r="AN41" s="240"/>
      <c r="AO41" s="240"/>
      <c r="AP41" s="240"/>
      <c r="AR41" s="240"/>
      <c r="AS41" s="240"/>
      <c r="AT41" s="240"/>
      <c r="AU41" s="240"/>
      <c r="AV41" s="240"/>
      <c r="AW41" s="240">
        <v>0</v>
      </c>
    </row>
    <row r="42" spans="1:49" s="8" customFormat="1" ht="19.5" customHeight="1" outlineLevel="1" x14ac:dyDescent="0.3">
      <c r="A42" s="286"/>
      <c r="B42" s="167" t="s">
        <v>29</v>
      </c>
      <c r="C42" s="9">
        <v>0</v>
      </c>
      <c r="D42" s="10">
        <v>0</v>
      </c>
      <c r="E42" s="243">
        <v>0</v>
      </c>
      <c r="F42" s="9">
        <v>0</v>
      </c>
      <c r="G42" s="10">
        <v>0</v>
      </c>
      <c r="H42" s="243">
        <v>0</v>
      </c>
      <c r="I42" s="9">
        <v>0</v>
      </c>
      <c r="J42" s="10">
        <v>0</v>
      </c>
      <c r="K42" s="243">
        <v>0</v>
      </c>
      <c r="L42" s="9">
        <v>0</v>
      </c>
      <c r="M42" s="10">
        <v>0</v>
      </c>
      <c r="N42" s="232">
        <v>0</v>
      </c>
      <c r="O42" s="247">
        <v>0</v>
      </c>
      <c r="P42" s="10">
        <v>0</v>
      </c>
      <c r="Q42" s="8">
        <v>0</v>
      </c>
      <c r="R42" s="247">
        <v>0</v>
      </c>
      <c r="S42" s="10">
        <v>0</v>
      </c>
      <c r="T42" s="8">
        <v>0</v>
      </c>
      <c r="U42" s="9">
        <v>0</v>
      </c>
      <c r="V42" s="10">
        <v>0</v>
      </c>
      <c r="W42" s="243">
        <v>0</v>
      </c>
      <c r="X42" s="9">
        <v>0</v>
      </c>
      <c r="Y42" s="10">
        <v>0</v>
      </c>
      <c r="Z42" s="232">
        <v>0</v>
      </c>
      <c r="AA42" s="9">
        <v>0</v>
      </c>
      <c r="AB42" s="10">
        <v>0</v>
      </c>
      <c r="AC42" s="243">
        <v>0</v>
      </c>
      <c r="AD42" s="9">
        <v>0</v>
      </c>
      <c r="AE42" s="10">
        <v>0</v>
      </c>
      <c r="AF42" s="243">
        <v>0</v>
      </c>
      <c r="AG42" s="9">
        <v>0</v>
      </c>
      <c r="AH42" s="39">
        <v>0</v>
      </c>
      <c r="AI42" s="305">
        <v>0</v>
      </c>
      <c r="AK42" s="240"/>
      <c r="AL42" s="240"/>
      <c r="AM42" s="240"/>
      <c r="AN42" s="240"/>
      <c r="AO42" s="240"/>
      <c r="AP42" s="240"/>
      <c r="AR42" s="240"/>
      <c r="AS42" s="240"/>
      <c r="AT42" s="240"/>
      <c r="AU42" s="240"/>
      <c r="AV42" s="240"/>
      <c r="AW42" s="240">
        <v>0</v>
      </c>
    </row>
    <row r="43" spans="1:49" s="15" customFormat="1" ht="19.5" customHeight="1" outlineLevel="1" x14ac:dyDescent="0.3">
      <c r="A43" s="286"/>
      <c r="B43" s="167" t="s">
        <v>30</v>
      </c>
      <c r="C43" s="9">
        <v>5</v>
      </c>
      <c r="D43" s="10">
        <v>0</v>
      </c>
      <c r="E43" s="243">
        <v>3375619</v>
      </c>
      <c r="F43" s="9">
        <v>0</v>
      </c>
      <c r="G43" s="10">
        <v>1</v>
      </c>
      <c r="H43" s="243">
        <v>516162</v>
      </c>
      <c r="I43" s="9">
        <v>53</v>
      </c>
      <c r="J43" s="10">
        <v>0</v>
      </c>
      <c r="K43" s="243">
        <v>31038420</v>
      </c>
      <c r="L43" s="9">
        <v>11</v>
      </c>
      <c r="M43" s="10">
        <v>0</v>
      </c>
      <c r="N43" s="232">
        <v>3960088</v>
      </c>
      <c r="O43" s="9">
        <v>5</v>
      </c>
      <c r="P43" s="10">
        <v>0</v>
      </c>
      <c r="Q43" s="243">
        <v>10649496</v>
      </c>
      <c r="R43" s="9">
        <v>2</v>
      </c>
      <c r="S43" s="10">
        <v>0</v>
      </c>
      <c r="T43" s="243">
        <v>1899176</v>
      </c>
      <c r="U43" s="9">
        <v>0</v>
      </c>
      <c r="V43" s="10">
        <v>0</v>
      </c>
      <c r="W43" s="243">
        <v>0</v>
      </c>
      <c r="X43" s="9">
        <v>0</v>
      </c>
      <c r="Y43" s="10">
        <v>0</v>
      </c>
      <c r="Z43" s="232">
        <v>0</v>
      </c>
      <c r="AA43" s="9">
        <v>0</v>
      </c>
      <c r="AB43" s="10">
        <v>0</v>
      </c>
      <c r="AC43" s="243">
        <v>0</v>
      </c>
      <c r="AD43" s="9">
        <v>0</v>
      </c>
      <c r="AE43" s="10">
        <v>0</v>
      </c>
      <c r="AF43" s="243">
        <v>0</v>
      </c>
      <c r="AG43" s="9">
        <v>76</v>
      </c>
      <c r="AH43" s="39">
        <v>1</v>
      </c>
      <c r="AI43" s="305">
        <v>51438961</v>
      </c>
      <c r="AK43" s="240"/>
      <c r="AL43" s="240"/>
      <c r="AM43" s="240"/>
      <c r="AN43" s="240"/>
      <c r="AO43" s="240"/>
      <c r="AP43" s="240"/>
      <c r="AR43" s="240"/>
      <c r="AS43" s="240"/>
      <c r="AT43" s="240"/>
      <c r="AU43" s="240"/>
      <c r="AV43" s="240"/>
      <c r="AW43" s="240">
        <v>0</v>
      </c>
    </row>
    <row r="44" spans="1:49" s="15" customFormat="1" ht="19.5" customHeight="1" outlineLevel="1" thickBot="1" x14ac:dyDescent="0.35">
      <c r="A44" s="287"/>
      <c r="B44" s="167" t="s">
        <v>31</v>
      </c>
      <c r="C44" s="160">
        <v>0</v>
      </c>
      <c r="D44" s="148">
        <v>0</v>
      </c>
      <c r="E44" s="157">
        <v>0</v>
      </c>
      <c r="F44" s="160">
        <v>0</v>
      </c>
      <c r="G44" s="148">
        <v>0</v>
      </c>
      <c r="H44" s="157">
        <v>0</v>
      </c>
      <c r="I44" s="160">
        <v>48</v>
      </c>
      <c r="J44" s="148">
        <v>0</v>
      </c>
      <c r="K44" s="157">
        <v>843452</v>
      </c>
      <c r="L44" s="160">
        <v>0</v>
      </c>
      <c r="M44" s="148">
        <v>0</v>
      </c>
      <c r="N44" s="233">
        <v>0</v>
      </c>
      <c r="O44" s="160">
        <v>0</v>
      </c>
      <c r="P44" s="148">
        <v>0</v>
      </c>
      <c r="Q44" s="157">
        <v>0</v>
      </c>
      <c r="R44" s="160">
        <v>0</v>
      </c>
      <c r="S44" s="148">
        <v>0</v>
      </c>
      <c r="T44" s="157">
        <v>0</v>
      </c>
      <c r="U44" s="160">
        <v>0</v>
      </c>
      <c r="V44" s="148">
        <v>0</v>
      </c>
      <c r="W44" s="157">
        <v>0</v>
      </c>
      <c r="X44" s="160">
        <v>0</v>
      </c>
      <c r="Y44" s="148">
        <v>0</v>
      </c>
      <c r="Z44" s="233">
        <v>0</v>
      </c>
      <c r="AA44" s="160">
        <v>0</v>
      </c>
      <c r="AB44" s="148">
        <v>0</v>
      </c>
      <c r="AC44" s="157">
        <v>0</v>
      </c>
      <c r="AD44" s="160">
        <v>0</v>
      </c>
      <c r="AE44" s="148">
        <v>0</v>
      </c>
      <c r="AF44" s="157">
        <v>0</v>
      </c>
      <c r="AG44" s="9">
        <v>48</v>
      </c>
      <c r="AH44" s="39">
        <v>0</v>
      </c>
      <c r="AI44" s="305">
        <v>843452</v>
      </c>
      <c r="AK44" s="240"/>
      <c r="AL44" s="240"/>
      <c r="AM44" s="240"/>
      <c r="AN44" s="240"/>
      <c r="AO44" s="240"/>
      <c r="AP44" s="240"/>
      <c r="AR44" s="240"/>
      <c r="AS44" s="240"/>
      <c r="AT44" s="240"/>
      <c r="AU44" s="240"/>
      <c r="AV44" s="240"/>
      <c r="AW44" s="240">
        <v>0</v>
      </c>
    </row>
    <row r="45" spans="1:49" ht="18" x14ac:dyDescent="0.3">
      <c r="A45" s="285">
        <v>7</v>
      </c>
      <c r="B45" s="168" t="s">
        <v>156</v>
      </c>
      <c r="C45" s="73">
        <v>191642</v>
      </c>
      <c r="D45" s="121">
        <v>0</v>
      </c>
      <c r="E45" s="242">
        <v>50321785</v>
      </c>
      <c r="F45" s="73">
        <v>74608</v>
      </c>
      <c r="G45" s="121">
        <v>1</v>
      </c>
      <c r="H45" s="242">
        <v>30648777</v>
      </c>
      <c r="I45" s="73">
        <v>7901</v>
      </c>
      <c r="J45" s="121">
        <v>0</v>
      </c>
      <c r="K45" s="242">
        <v>6773052</v>
      </c>
      <c r="L45" s="73">
        <v>170</v>
      </c>
      <c r="M45" s="121">
        <v>0</v>
      </c>
      <c r="N45" s="231">
        <v>1522965</v>
      </c>
      <c r="O45" s="73">
        <v>453</v>
      </c>
      <c r="P45" s="121">
        <v>0</v>
      </c>
      <c r="Q45" s="242">
        <v>2605832</v>
      </c>
      <c r="R45" s="73">
        <v>143</v>
      </c>
      <c r="S45" s="121">
        <v>0</v>
      </c>
      <c r="T45" s="242">
        <v>1801094</v>
      </c>
      <c r="U45" s="73">
        <v>0</v>
      </c>
      <c r="V45" s="121">
        <v>0</v>
      </c>
      <c r="W45" s="242">
        <v>0</v>
      </c>
      <c r="X45" s="73">
        <v>0</v>
      </c>
      <c r="Y45" s="121">
        <v>0</v>
      </c>
      <c r="Z45" s="231">
        <v>0</v>
      </c>
      <c r="AA45" s="73">
        <v>0</v>
      </c>
      <c r="AB45" s="121">
        <v>0</v>
      </c>
      <c r="AC45" s="242">
        <v>0</v>
      </c>
      <c r="AD45" s="73">
        <v>0</v>
      </c>
      <c r="AE45" s="121">
        <v>0</v>
      </c>
      <c r="AF45" s="242">
        <v>0</v>
      </c>
      <c r="AG45" s="73">
        <v>274917</v>
      </c>
      <c r="AH45" s="74">
        <v>1</v>
      </c>
      <c r="AI45" s="231">
        <v>93673505</v>
      </c>
      <c r="AK45" s="240"/>
      <c r="AL45" s="240"/>
      <c r="AM45" s="240"/>
      <c r="AN45" s="240"/>
      <c r="AO45" s="240"/>
      <c r="AP45" s="240"/>
      <c r="AR45" s="240"/>
      <c r="AS45" s="240"/>
      <c r="AT45" s="240"/>
      <c r="AU45" s="240"/>
      <c r="AV45" s="240"/>
      <c r="AW45" s="240">
        <v>0</v>
      </c>
    </row>
    <row r="46" spans="1:49" ht="19.5" customHeight="1" outlineLevel="1" x14ac:dyDescent="0.3">
      <c r="A46" s="286"/>
      <c r="B46" s="167" t="s">
        <v>27</v>
      </c>
      <c r="C46" s="9">
        <v>188120</v>
      </c>
      <c r="D46" s="10">
        <v>0</v>
      </c>
      <c r="E46" s="243">
        <v>22461392</v>
      </c>
      <c r="F46" s="9">
        <v>72892</v>
      </c>
      <c r="G46" s="10">
        <v>0</v>
      </c>
      <c r="H46" s="243">
        <v>9517149</v>
      </c>
      <c r="I46" s="9">
        <v>7647</v>
      </c>
      <c r="J46" s="10">
        <v>0</v>
      </c>
      <c r="K46" s="243">
        <v>841192</v>
      </c>
      <c r="L46" s="9">
        <v>159</v>
      </c>
      <c r="M46" s="10">
        <v>0</v>
      </c>
      <c r="N46" s="232">
        <v>12396</v>
      </c>
      <c r="O46" s="9">
        <v>444</v>
      </c>
      <c r="P46" s="10">
        <v>0</v>
      </c>
      <c r="Q46" s="243">
        <v>39474</v>
      </c>
      <c r="R46" s="9">
        <v>140</v>
      </c>
      <c r="S46" s="10">
        <v>0</v>
      </c>
      <c r="T46" s="243">
        <v>12603</v>
      </c>
      <c r="U46" s="9">
        <v>0</v>
      </c>
      <c r="V46" s="10">
        <v>0</v>
      </c>
      <c r="W46" s="243">
        <v>0</v>
      </c>
      <c r="X46" s="9">
        <v>0</v>
      </c>
      <c r="Y46" s="10">
        <v>0</v>
      </c>
      <c r="Z46" s="232">
        <v>0</v>
      </c>
      <c r="AA46" s="9">
        <v>0</v>
      </c>
      <c r="AB46" s="10">
        <v>0</v>
      </c>
      <c r="AC46" s="243">
        <v>0</v>
      </c>
      <c r="AD46" s="9">
        <v>0</v>
      </c>
      <c r="AE46" s="10">
        <v>0</v>
      </c>
      <c r="AF46" s="243">
        <v>0</v>
      </c>
      <c r="AG46" s="9">
        <v>269402</v>
      </c>
      <c r="AH46" s="39">
        <v>0</v>
      </c>
      <c r="AI46" s="305">
        <v>32884206</v>
      </c>
      <c r="AK46" s="240"/>
      <c r="AL46" s="240"/>
      <c r="AM46" s="240"/>
      <c r="AN46" s="240"/>
      <c r="AO46" s="240"/>
      <c r="AP46" s="240"/>
      <c r="AR46" s="240"/>
      <c r="AS46" s="240"/>
      <c r="AT46" s="240"/>
      <c r="AU46" s="240"/>
      <c r="AV46" s="240"/>
      <c r="AW46" s="240">
        <v>0</v>
      </c>
    </row>
    <row r="47" spans="1:49" ht="19.5" customHeight="1" outlineLevel="1" x14ac:dyDescent="0.3">
      <c r="A47" s="286"/>
      <c r="B47" s="167" t="s">
        <v>28</v>
      </c>
      <c r="C47" s="9">
        <v>3500</v>
      </c>
      <c r="D47" s="10">
        <v>0</v>
      </c>
      <c r="E47" s="243">
        <v>9636983</v>
      </c>
      <c r="F47" s="9">
        <v>1691</v>
      </c>
      <c r="G47" s="10">
        <v>0</v>
      </c>
      <c r="H47" s="243">
        <v>5236945</v>
      </c>
      <c r="I47" s="9">
        <v>248</v>
      </c>
      <c r="J47" s="10">
        <v>0</v>
      </c>
      <c r="K47" s="243">
        <v>1984591</v>
      </c>
      <c r="L47" s="9">
        <v>6</v>
      </c>
      <c r="M47" s="10">
        <v>0</v>
      </c>
      <c r="N47" s="232">
        <v>18857</v>
      </c>
      <c r="O47" s="9">
        <v>6</v>
      </c>
      <c r="P47" s="10">
        <v>0</v>
      </c>
      <c r="Q47" s="243">
        <v>14411</v>
      </c>
      <c r="R47" s="245">
        <v>0</v>
      </c>
      <c r="S47" s="10">
        <v>0</v>
      </c>
      <c r="T47" s="5">
        <v>0</v>
      </c>
      <c r="U47" s="9">
        <v>0</v>
      </c>
      <c r="V47" s="10">
        <v>0</v>
      </c>
      <c r="W47" s="243">
        <v>0</v>
      </c>
      <c r="X47" s="9">
        <v>0</v>
      </c>
      <c r="Y47" s="10">
        <v>0</v>
      </c>
      <c r="Z47" s="232">
        <v>0</v>
      </c>
      <c r="AA47" s="9">
        <v>0</v>
      </c>
      <c r="AB47" s="10">
        <v>0</v>
      </c>
      <c r="AC47" s="243">
        <v>0</v>
      </c>
      <c r="AD47" s="9">
        <v>0</v>
      </c>
      <c r="AE47" s="10">
        <v>0</v>
      </c>
      <c r="AF47" s="243">
        <v>0</v>
      </c>
      <c r="AG47" s="9">
        <v>5451</v>
      </c>
      <c r="AH47" s="39">
        <v>0</v>
      </c>
      <c r="AI47" s="305">
        <v>16891787</v>
      </c>
      <c r="AK47" s="240"/>
      <c r="AL47" s="240"/>
      <c r="AM47" s="240"/>
      <c r="AN47" s="240"/>
      <c r="AO47" s="240"/>
      <c r="AP47" s="240"/>
      <c r="AR47" s="240"/>
      <c r="AS47" s="240"/>
      <c r="AT47" s="240"/>
      <c r="AU47" s="240"/>
      <c r="AV47" s="240"/>
      <c r="AW47" s="240">
        <v>0</v>
      </c>
    </row>
    <row r="48" spans="1:49" ht="19.5" customHeight="1" outlineLevel="1" x14ac:dyDescent="0.3">
      <c r="A48" s="286"/>
      <c r="B48" s="167" t="s">
        <v>29</v>
      </c>
      <c r="C48" s="9">
        <v>0</v>
      </c>
      <c r="D48" s="10">
        <v>0</v>
      </c>
      <c r="E48" s="243">
        <v>0</v>
      </c>
      <c r="F48" s="9">
        <v>0</v>
      </c>
      <c r="G48" s="10">
        <v>0</v>
      </c>
      <c r="H48" s="243">
        <v>0</v>
      </c>
      <c r="I48" s="9">
        <v>0</v>
      </c>
      <c r="J48" s="10">
        <v>0</v>
      </c>
      <c r="K48" s="243">
        <v>0</v>
      </c>
      <c r="L48" s="245">
        <v>0</v>
      </c>
      <c r="M48" s="10">
        <v>0</v>
      </c>
      <c r="N48" s="246">
        <v>0</v>
      </c>
      <c r="O48" s="245">
        <v>0</v>
      </c>
      <c r="P48" s="10">
        <v>0</v>
      </c>
      <c r="Q48" s="5">
        <v>0</v>
      </c>
      <c r="R48" s="9">
        <v>0</v>
      </c>
      <c r="S48" s="10">
        <v>0</v>
      </c>
      <c r="T48" s="243">
        <v>0</v>
      </c>
      <c r="U48" s="9">
        <v>0</v>
      </c>
      <c r="V48" s="10">
        <v>0</v>
      </c>
      <c r="W48" s="243">
        <v>0</v>
      </c>
      <c r="X48" s="9">
        <v>0</v>
      </c>
      <c r="Y48" s="10">
        <v>0</v>
      </c>
      <c r="Z48" s="232">
        <v>0</v>
      </c>
      <c r="AA48" s="9">
        <v>0</v>
      </c>
      <c r="AB48" s="10">
        <v>0</v>
      </c>
      <c r="AC48" s="243">
        <v>0</v>
      </c>
      <c r="AD48" s="9">
        <v>0</v>
      </c>
      <c r="AE48" s="10">
        <v>0</v>
      </c>
      <c r="AF48" s="243">
        <v>0</v>
      </c>
      <c r="AG48" s="9">
        <v>0</v>
      </c>
      <c r="AH48" s="39">
        <v>0</v>
      </c>
      <c r="AI48" s="305">
        <v>0</v>
      </c>
      <c r="AK48" s="240"/>
      <c r="AL48" s="240"/>
      <c r="AM48" s="240"/>
      <c r="AN48" s="240"/>
      <c r="AO48" s="240"/>
      <c r="AP48" s="240"/>
      <c r="AR48" s="240"/>
      <c r="AS48" s="240"/>
      <c r="AT48" s="240"/>
      <c r="AU48" s="240"/>
      <c r="AV48" s="240"/>
      <c r="AW48" s="240">
        <v>0</v>
      </c>
    </row>
    <row r="49" spans="1:49" ht="19.5" customHeight="1" outlineLevel="1" x14ac:dyDescent="0.3">
      <c r="A49" s="286"/>
      <c r="B49" s="167" t="s">
        <v>30</v>
      </c>
      <c r="C49" s="9">
        <v>22</v>
      </c>
      <c r="D49" s="10">
        <v>0</v>
      </c>
      <c r="E49" s="243">
        <v>18223410</v>
      </c>
      <c r="F49" s="9">
        <v>25</v>
      </c>
      <c r="G49" s="10">
        <v>1</v>
      </c>
      <c r="H49" s="243">
        <v>15894683</v>
      </c>
      <c r="I49" s="9">
        <v>5</v>
      </c>
      <c r="J49" s="10">
        <v>0</v>
      </c>
      <c r="K49" s="243">
        <v>3947269</v>
      </c>
      <c r="L49" s="9">
        <v>5</v>
      </c>
      <c r="M49" s="10">
        <v>0</v>
      </c>
      <c r="N49" s="232">
        <v>1491712</v>
      </c>
      <c r="O49" s="9">
        <v>3</v>
      </c>
      <c r="P49" s="10">
        <v>0</v>
      </c>
      <c r="Q49" s="243">
        <v>2551947</v>
      </c>
      <c r="R49" s="9">
        <v>3</v>
      </c>
      <c r="S49" s="10">
        <v>0</v>
      </c>
      <c r="T49" s="243">
        <v>1788491</v>
      </c>
      <c r="U49" s="9">
        <v>0</v>
      </c>
      <c r="V49" s="10">
        <v>0</v>
      </c>
      <c r="W49" s="243">
        <v>0</v>
      </c>
      <c r="X49" s="9">
        <v>0</v>
      </c>
      <c r="Y49" s="10">
        <v>0</v>
      </c>
      <c r="Z49" s="232">
        <v>0</v>
      </c>
      <c r="AA49" s="9">
        <v>0</v>
      </c>
      <c r="AB49" s="10">
        <v>0</v>
      </c>
      <c r="AC49" s="243">
        <v>0</v>
      </c>
      <c r="AD49" s="9">
        <v>0</v>
      </c>
      <c r="AE49" s="10">
        <v>0</v>
      </c>
      <c r="AF49" s="243">
        <v>0</v>
      </c>
      <c r="AG49" s="9">
        <v>63</v>
      </c>
      <c r="AH49" s="39">
        <v>1</v>
      </c>
      <c r="AI49" s="305">
        <v>43897512</v>
      </c>
      <c r="AK49" s="240"/>
      <c r="AL49" s="240"/>
      <c r="AM49" s="240"/>
      <c r="AN49" s="240"/>
      <c r="AO49" s="240"/>
      <c r="AP49" s="240"/>
      <c r="AR49" s="240"/>
      <c r="AS49" s="240"/>
      <c r="AT49" s="240"/>
      <c r="AU49" s="240"/>
      <c r="AV49" s="240"/>
      <c r="AW49" s="240">
        <v>0</v>
      </c>
    </row>
    <row r="50" spans="1:49" ht="19.5" customHeight="1" outlineLevel="1" thickBot="1" x14ac:dyDescent="0.35">
      <c r="A50" s="287"/>
      <c r="B50" s="167" t="s">
        <v>31</v>
      </c>
      <c r="C50" s="160">
        <v>0</v>
      </c>
      <c r="D50" s="148">
        <v>0</v>
      </c>
      <c r="E50" s="157">
        <v>0</v>
      </c>
      <c r="F50" s="160">
        <v>0</v>
      </c>
      <c r="G50" s="148">
        <v>0</v>
      </c>
      <c r="H50" s="157">
        <v>0</v>
      </c>
      <c r="I50" s="160">
        <v>1</v>
      </c>
      <c r="J50" s="148">
        <v>0</v>
      </c>
      <c r="K50" s="157">
        <v>0</v>
      </c>
      <c r="L50" s="160">
        <v>0</v>
      </c>
      <c r="M50" s="148">
        <v>0</v>
      </c>
      <c r="N50" s="233">
        <v>0</v>
      </c>
      <c r="O50" s="160">
        <v>0</v>
      </c>
      <c r="P50" s="148">
        <v>0</v>
      </c>
      <c r="Q50" s="157">
        <v>0</v>
      </c>
      <c r="R50" s="160">
        <v>0</v>
      </c>
      <c r="S50" s="148">
        <v>0</v>
      </c>
      <c r="T50" s="157">
        <v>0</v>
      </c>
      <c r="U50" s="160">
        <v>0</v>
      </c>
      <c r="V50" s="148">
        <v>0</v>
      </c>
      <c r="W50" s="157">
        <v>0</v>
      </c>
      <c r="X50" s="160">
        <v>0</v>
      </c>
      <c r="Y50" s="148">
        <v>0</v>
      </c>
      <c r="Z50" s="233">
        <v>0</v>
      </c>
      <c r="AA50" s="160">
        <v>0</v>
      </c>
      <c r="AB50" s="148">
        <v>0</v>
      </c>
      <c r="AC50" s="157">
        <v>0</v>
      </c>
      <c r="AD50" s="160">
        <v>0</v>
      </c>
      <c r="AE50" s="148">
        <v>0</v>
      </c>
      <c r="AF50" s="157">
        <v>0</v>
      </c>
      <c r="AG50" s="9">
        <v>1</v>
      </c>
      <c r="AH50" s="39">
        <v>0</v>
      </c>
      <c r="AI50" s="305">
        <v>0</v>
      </c>
      <c r="AK50" s="240"/>
      <c r="AL50" s="240"/>
      <c r="AM50" s="240"/>
      <c r="AN50" s="240"/>
      <c r="AO50" s="240"/>
      <c r="AP50" s="240"/>
      <c r="AR50" s="240"/>
      <c r="AS50" s="240"/>
      <c r="AT50" s="240"/>
      <c r="AU50" s="240"/>
      <c r="AV50" s="240"/>
      <c r="AW50" s="240">
        <v>0</v>
      </c>
    </row>
    <row r="51" spans="1:49" ht="18" x14ac:dyDescent="0.3">
      <c r="A51" s="285">
        <v>8</v>
      </c>
      <c r="B51" s="168" t="s">
        <v>171</v>
      </c>
      <c r="C51" s="73">
        <v>6964</v>
      </c>
      <c r="D51" s="121">
        <v>0</v>
      </c>
      <c r="E51" s="242">
        <v>2194982</v>
      </c>
      <c r="F51" s="73">
        <v>1100</v>
      </c>
      <c r="G51" s="121">
        <v>0</v>
      </c>
      <c r="H51" s="242">
        <v>5664757.002444</v>
      </c>
      <c r="I51" s="73">
        <v>876</v>
      </c>
      <c r="J51" s="121">
        <v>0</v>
      </c>
      <c r="K51" s="242">
        <v>1546013</v>
      </c>
      <c r="L51" s="73">
        <v>35</v>
      </c>
      <c r="M51" s="121">
        <v>0</v>
      </c>
      <c r="N51" s="231">
        <v>117840</v>
      </c>
      <c r="O51" s="73">
        <v>141</v>
      </c>
      <c r="P51" s="121">
        <v>0</v>
      </c>
      <c r="Q51" s="242">
        <v>134545</v>
      </c>
      <c r="R51" s="73">
        <v>42</v>
      </c>
      <c r="S51" s="121">
        <v>0</v>
      </c>
      <c r="T51" s="242">
        <v>2291040</v>
      </c>
      <c r="U51" s="73">
        <v>0</v>
      </c>
      <c r="V51" s="121">
        <v>0</v>
      </c>
      <c r="W51" s="242">
        <v>0</v>
      </c>
      <c r="X51" s="73">
        <v>0</v>
      </c>
      <c r="Y51" s="121">
        <v>0</v>
      </c>
      <c r="Z51" s="231">
        <v>0</v>
      </c>
      <c r="AA51" s="73">
        <v>0</v>
      </c>
      <c r="AB51" s="121">
        <v>0</v>
      </c>
      <c r="AC51" s="242">
        <v>0</v>
      </c>
      <c r="AD51" s="73">
        <v>0</v>
      </c>
      <c r="AE51" s="121">
        <v>0</v>
      </c>
      <c r="AF51" s="242">
        <v>0</v>
      </c>
      <c r="AG51" s="73">
        <v>9158</v>
      </c>
      <c r="AH51" s="74">
        <v>0</v>
      </c>
      <c r="AI51" s="231">
        <v>11949177.002444001</v>
      </c>
      <c r="AK51" s="240"/>
      <c r="AL51" s="240"/>
      <c r="AM51" s="240"/>
      <c r="AN51" s="240"/>
      <c r="AO51" s="240"/>
      <c r="AP51" s="240"/>
      <c r="AR51" s="240"/>
      <c r="AS51" s="240"/>
      <c r="AT51" s="240"/>
      <c r="AU51" s="240"/>
      <c r="AV51" s="240"/>
      <c r="AW51" s="240">
        <v>0</v>
      </c>
    </row>
    <row r="52" spans="1:49" ht="19.5" customHeight="1" outlineLevel="1" x14ac:dyDescent="0.3">
      <c r="A52" s="286"/>
      <c r="B52" s="167" t="s">
        <v>27</v>
      </c>
      <c r="C52" s="9">
        <v>6702</v>
      </c>
      <c r="D52" s="10">
        <v>0</v>
      </c>
      <c r="E52" s="243">
        <v>800322</v>
      </c>
      <c r="F52" s="9">
        <v>994</v>
      </c>
      <c r="G52" s="10">
        <v>0</v>
      </c>
      <c r="H52" s="243">
        <v>137646</v>
      </c>
      <c r="I52" s="9">
        <v>805</v>
      </c>
      <c r="J52" s="10">
        <v>0</v>
      </c>
      <c r="K52" s="243">
        <v>89626</v>
      </c>
      <c r="L52" s="9">
        <v>31</v>
      </c>
      <c r="M52" s="10">
        <v>0</v>
      </c>
      <c r="N52" s="232">
        <v>1960</v>
      </c>
      <c r="O52" s="9">
        <v>139</v>
      </c>
      <c r="P52" s="10">
        <v>0</v>
      </c>
      <c r="Q52" s="243">
        <v>15059</v>
      </c>
      <c r="R52" s="9">
        <v>38</v>
      </c>
      <c r="S52" s="10">
        <v>0</v>
      </c>
      <c r="T52" s="243">
        <v>4184</v>
      </c>
      <c r="U52" s="9">
        <v>0</v>
      </c>
      <c r="V52" s="10">
        <v>0</v>
      </c>
      <c r="W52" s="243">
        <v>0</v>
      </c>
      <c r="X52" s="9">
        <v>0</v>
      </c>
      <c r="Y52" s="10">
        <v>0</v>
      </c>
      <c r="Z52" s="232">
        <v>0</v>
      </c>
      <c r="AA52" s="9">
        <v>0</v>
      </c>
      <c r="AB52" s="10">
        <v>0</v>
      </c>
      <c r="AC52" s="243">
        <v>0</v>
      </c>
      <c r="AD52" s="9">
        <v>0</v>
      </c>
      <c r="AE52" s="10">
        <v>0</v>
      </c>
      <c r="AF52" s="243">
        <v>0</v>
      </c>
      <c r="AG52" s="9">
        <v>8709</v>
      </c>
      <c r="AH52" s="39">
        <v>0</v>
      </c>
      <c r="AI52" s="305">
        <v>1048797</v>
      </c>
      <c r="AK52" s="240"/>
      <c r="AL52" s="240"/>
      <c r="AM52" s="240"/>
      <c r="AN52" s="240"/>
      <c r="AO52" s="240"/>
      <c r="AP52" s="240"/>
      <c r="AR52" s="240"/>
      <c r="AS52" s="240"/>
      <c r="AT52" s="240"/>
      <c r="AU52" s="240"/>
      <c r="AV52" s="240"/>
      <c r="AW52" s="240">
        <v>0</v>
      </c>
    </row>
    <row r="53" spans="1:49" ht="19.5" customHeight="1" outlineLevel="1" x14ac:dyDescent="0.3">
      <c r="A53" s="286"/>
      <c r="B53" s="167" t="s">
        <v>28</v>
      </c>
      <c r="C53" s="9">
        <v>260</v>
      </c>
      <c r="D53" s="10">
        <v>0</v>
      </c>
      <c r="E53" s="243">
        <v>489683</v>
      </c>
      <c r="F53" s="9">
        <v>102</v>
      </c>
      <c r="G53" s="10">
        <v>0</v>
      </c>
      <c r="H53" s="243">
        <v>292845.00244399998</v>
      </c>
      <c r="I53" s="9">
        <v>70</v>
      </c>
      <c r="J53" s="10">
        <v>0</v>
      </c>
      <c r="K53" s="243">
        <v>312094</v>
      </c>
      <c r="L53" s="9">
        <v>3</v>
      </c>
      <c r="M53" s="10">
        <v>0</v>
      </c>
      <c r="N53" s="232">
        <v>110280</v>
      </c>
      <c r="O53" s="9">
        <v>2</v>
      </c>
      <c r="P53" s="10">
        <v>0</v>
      </c>
      <c r="Q53" s="243">
        <v>119486</v>
      </c>
      <c r="R53" s="9">
        <v>3</v>
      </c>
      <c r="S53" s="10">
        <v>0</v>
      </c>
      <c r="T53" s="243">
        <v>1630042</v>
      </c>
      <c r="U53" s="9">
        <v>0</v>
      </c>
      <c r="V53" s="10">
        <v>0</v>
      </c>
      <c r="W53" s="243">
        <v>0</v>
      </c>
      <c r="X53" s="9">
        <v>0</v>
      </c>
      <c r="Y53" s="10">
        <v>0</v>
      </c>
      <c r="Z53" s="232">
        <v>0</v>
      </c>
      <c r="AA53" s="9">
        <v>0</v>
      </c>
      <c r="AB53" s="10">
        <v>0</v>
      </c>
      <c r="AC53" s="243">
        <v>0</v>
      </c>
      <c r="AD53" s="9">
        <v>0</v>
      </c>
      <c r="AE53" s="10">
        <v>0</v>
      </c>
      <c r="AF53" s="243">
        <v>0</v>
      </c>
      <c r="AG53" s="9">
        <v>440</v>
      </c>
      <c r="AH53" s="39">
        <v>0</v>
      </c>
      <c r="AI53" s="305">
        <v>2954430.002444</v>
      </c>
      <c r="AK53" s="240"/>
      <c r="AL53" s="240"/>
      <c r="AM53" s="240"/>
      <c r="AN53" s="240"/>
      <c r="AO53" s="240"/>
      <c r="AP53" s="240"/>
      <c r="AR53" s="240"/>
      <c r="AS53" s="240"/>
      <c r="AT53" s="240"/>
      <c r="AU53" s="240"/>
      <c r="AV53" s="240"/>
      <c r="AW53" s="240">
        <v>0</v>
      </c>
    </row>
    <row r="54" spans="1:49" ht="19.5" customHeight="1" outlineLevel="1" x14ac:dyDescent="0.3">
      <c r="A54" s="286"/>
      <c r="B54" s="167" t="s">
        <v>29</v>
      </c>
      <c r="C54" s="9">
        <v>1</v>
      </c>
      <c r="D54" s="10">
        <v>0</v>
      </c>
      <c r="E54" s="243">
        <v>621165</v>
      </c>
      <c r="F54" s="9">
        <v>1</v>
      </c>
      <c r="G54" s="10">
        <v>0</v>
      </c>
      <c r="H54" s="243">
        <v>52215</v>
      </c>
      <c r="I54" s="9">
        <v>0</v>
      </c>
      <c r="J54" s="10">
        <v>0</v>
      </c>
      <c r="K54" s="243">
        <v>0</v>
      </c>
      <c r="L54" s="245">
        <v>0</v>
      </c>
      <c r="M54" s="10">
        <v>0</v>
      </c>
      <c r="N54" s="232">
        <v>0</v>
      </c>
      <c r="O54" s="9">
        <v>0</v>
      </c>
      <c r="P54" s="10">
        <v>0</v>
      </c>
      <c r="Q54" s="243">
        <v>0</v>
      </c>
      <c r="R54" s="245">
        <v>0</v>
      </c>
      <c r="S54" s="10">
        <v>0</v>
      </c>
      <c r="T54" s="5">
        <v>0</v>
      </c>
      <c r="U54" s="9">
        <v>0</v>
      </c>
      <c r="V54" s="10">
        <v>0</v>
      </c>
      <c r="W54" s="243">
        <v>0</v>
      </c>
      <c r="X54" s="9">
        <v>0</v>
      </c>
      <c r="Y54" s="10">
        <v>0</v>
      </c>
      <c r="Z54" s="232">
        <v>0</v>
      </c>
      <c r="AA54" s="9">
        <v>0</v>
      </c>
      <c r="AB54" s="10">
        <v>0</v>
      </c>
      <c r="AC54" s="243">
        <v>0</v>
      </c>
      <c r="AD54" s="9">
        <v>0</v>
      </c>
      <c r="AE54" s="10">
        <v>0</v>
      </c>
      <c r="AF54" s="243">
        <v>0</v>
      </c>
      <c r="AG54" s="9">
        <v>2</v>
      </c>
      <c r="AH54" s="39">
        <v>0</v>
      </c>
      <c r="AI54" s="305">
        <v>673380</v>
      </c>
      <c r="AK54" s="240"/>
      <c r="AL54" s="240"/>
      <c r="AM54" s="240"/>
      <c r="AN54" s="240"/>
      <c r="AO54" s="240"/>
      <c r="AP54" s="240"/>
      <c r="AR54" s="240"/>
      <c r="AS54" s="240"/>
      <c r="AT54" s="240"/>
      <c r="AU54" s="240"/>
      <c r="AV54" s="240"/>
      <c r="AW54" s="240">
        <v>0</v>
      </c>
    </row>
    <row r="55" spans="1:49" ht="19.5" customHeight="1" outlineLevel="1" x14ac:dyDescent="0.3">
      <c r="A55" s="286"/>
      <c r="B55" s="167" t="s">
        <v>30</v>
      </c>
      <c r="C55" s="9">
        <v>1</v>
      </c>
      <c r="D55" s="10">
        <v>0</v>
      </c>
      <c r="E55" s="243">
        <v>283812</v>
      </c>
      <c r="F55" s="9">
        <v>3</v>
      </c>
      <c r="G55" s="10">
        <v>0</v>
      </c>
      <c r="H55" s="243">
        <v>5182051</v>
      </c>
      <c r="I55" s="9">
        <v>0</v>
      </c>
      <c r="J55" s="10">
        <v>0</v>
      </c>
      <c r="K55" s="243">
        <v>0</v>
      </c>
      <c r="L55" s="9">
        <v>1</v>
      </c>
      <c r="M55" s="10">
        <v>0</v>
      </c>
      <c r="N55" s="232">
        <v>5600</v>
      </c>
      <c r="O55" s="9">
        <v>0</v>
      </c>
      <c r="P55" s="10">
        <v>0</v>
      </c>
      <c r="Q55" s="243">
        <v>0</v>
      </c>
      <c r="R55" s="9">
        <v>1</v>
      </c>
      <c r="S55" s="10">
        <v>0</v>
      </c>
      <c r="T55" s="243">
        <v>656814</v>
      </c>
      <c r="U55" s="9">
        <v>0</v>
      </c>
      <c r="V55" s="10">
        <v>0</v>
      </c>
      <c r="W55" s="243">
        <v>0</v>
      </c>
      <c r="X55" s="9">
        <v>0</v>
      </c>
      <c r="Y55" s="10">
        <v>0</v>
      </c>
      <c r="Z55" s="232">
        <v>0</v>
      </c>
      <c r="AA55" s="9">
        <v>0</v>
      </c>
      <c r="AB55" s="10">
        <v>0</v>
      </c>
      <c r="AC55" s="243">
        <v>0</v>
      </c>
      <c r="AD55" s="9">
        <v>0</v>
      </c>
      <c r="AE55" s="10">
        <v>0</v>
      </c>
      <c r="AF55" s="243">
        <v>0</v>
      </c>
      <c r="AG55" s="9">
        <v>6</v>
      </c>
      <c r="AH55" s="39">
        <v>0</v>
      </c>
      <c r="AI55" s="305">
        <v>6128277</v>
      </c>
      <c r="AK55" s="240"/>
      <c r="AL55" s="240"/>
      <c r="AM55" s="240"/>
      <c r="AN55" s="240"/>
      <c r="AO55" s="240"/>
      <c r="AP55" s="240"/>
      <c r="AR55" s="240"/>
      <c r="AS55" s="240"/>
      <c r="AT55" s="240"/>
      <c r="AU55" s="240"/>
      <c r="AV55" s="240"/>
      <c r="AW55" s="240">
        <v>0</v>
      </c>
    </row>
    <row r="56" spans="1:49" ht="19.5" customHeight="1" outlineLevel="1" thickBot="1" x14ac:dyDescent="0.35">
      <c r="A56" s="287"/>
      <c r="B56" s="167" t="s">
        <v>31</v>
      </c>
      <c r="C56" s="160">
        <v>0</v>
      </c>
      <c r="D56" s="148">
        <v>0</v>
      </c>
      <c r="E56" s="157">
        <v>0</v>
      </c>
      <c r="F56" s="160">
        <v>0</v>
      </c>
      <c r="G56" s="148">
        <v>0</v>
      </c>
      <c r="H56" s="157">
        <v>0</v>
      </c>
      <c r="I56" s="160">
        <v>1</v>
      </c>
      <c r="J56" s="148">
        <v>0</v>
      </c>
      <c r="K56" s="157">
        <v>1144293</v>
      </c>
      <c r="L56" s="160">
        <v>0</v>
      </c>
      <c r="M56" s="148">
        <v>0</v>
      </c>
      <c r="N56" s="233">
        <v>0</v>
      </c>
      <c r="O56" s="160">
        <v>0</v>
      </c>
      <c r="P56" s="148">
        <v>0</v>
      </c>
      <c r="Q56" s="157">
        <v>0</v>
      </c>
      <c r="R56" s="160">
        <v>0</v>
      </c>
      <c r="S56" s="148">
        <v>0</v>
      </c>
      <c r="T56" s="157">
        <v>0</v>
      </c>
      <c r="U56" s="160">
        <v>0</v>
      </c>
      <c r="V56" s="148">
        <v>0</v>
      </c>
      <c r="W56" s="157">
        <v>0</v>
      </c>
      <c r="X56" s="160">
        <v>0</v>
      </c>
      <c r="Y56" s="148">
        <v>0</v>
      </c>
      <c r="Z56" s="233">
        <v>0</v>
      </c>
      <c r="AA56" s="160">
        <v>0</v>
      </c>
      <c r="AB56" s="148">
        <v>0</v>
      </c>
      <c r="AC56" s="157">
        <v>0</v>
      </c>
      <c r="AD56" s="160">
        <v>0</v>
      </c>
      <c r="AE56" s="148">
        <v>0</v>
      </c>
      <c r="AF56" s="157">
        <v>0</v>
      </c>
      <c r="AG56" s="9">
        <v>1</v>
      </c>
      <c r="AH56" s="39">
        <v>0</v>
      </c>
      <c r="AI56" s="305">
        <v>1144293</v>
      </c>
      <c r="AK56" s="240"/>
      <c r="AL56" s="240"/>
      <c r="AM56" s="240"/>
      <c r="AN56" s="240"/>
      <c r="AO56" s="240"/>
      <c r="AP56" s="240"/>
      <c r="AR56" s="240"/>
      <c r="AS56" s="240"/>
      <c r="AT56" s="240"/>
      <c r="AU56" s="240"/>
      <c r="AV56" s="240"/>
      <c r="AW56" s="240">
        <v>0</v>
      </c>
    </row>
    <row r="57" spans="1:49" ht="36" customHeight="1" x14ac:dyDescent="0.3">
      <c r="A57" s="285">
        <v>9</v>
      </c>
      <c r="B57" s="168" t="s">
        <v>170</v>
      </c>
      <c r="C57" s="73">
        <v>15026</v>
      </c>
      <c r="D57" s="121">
        <v>0</v>
      </c>
      <c r="E57" s="242">
        <v>4156643</v>
      </c>
      <c r="F57" s="73">
        <v>8110</v>
      </c>
      <c r="G57" s="121">
        <v>0</v>
      </c>
      <c r="H57" s="242">
        <v>8537724</v>
      </c>
      <c r="I57" s="73">
        <v>9467</v>
      </c>
      <c r="J57" s="121">
        <v>0</v>
      </c>
      <c r="K57" s="242">
        <v>13134172</v>
      </c>
      <c r="L57" s="73">
        <v>163</v>
      </c>
      <c r="M57" s="121">
        <v>0</v>
      </c>
      <c r="N57" s="231">
        <v>21944929</v>
      </c>
      <c r="O57" s="73">
        <v>386</v>
      </c>
      <c r="P57" s="121">
        <v>0</v>
      </c>
      <c r="Q57" s="242">
        <v>24630833</v>
      </c>
      <c r="R57" s="73">
        <v>164</v>
      </c>
      <c r="S57" s="121">
        <v>0</v>
      </c>
      <c r="T57" s="242">
        <v>3217267</v>
      </c>
      <c r="U57" s="73">
        <v>0</v>
      </c>
      <c r="V57" s="121">
        <v>0</v>
      </c>
      <c r="W57" s="242">
        <v>0</v>
      </c>
      <c r="X57" s="73">
        <v>0</v>
      </c>
      <c r="Y57" s="121">
        <v>0</v>
      </c>
      <c r="Z57" s="231">
        <v>0</v>
      </c>
      <c r="AA57" s="73">
        <v>0</v>
      </c>
      <c r="AB57" s="121">
        <v>0</v>
      </c>
      <c r="AC57" s="242">
        <v>0</v>
      </c>
      <c r="AD57" s="73">
        <v>0</v>
      </c>
      <c r="AE57" s="121">
        <v>0</v>
      </c>
      <c r="AF57" s="242">
        <v>0</v>
      </c>
      <c r="AG57" s="73">
        <v>33316</v>
      </c>
      <c r="AH57" s="74">
        <v>0</v>
      </c>
      <c r="AI57" s="231">
        <v>75621568</v>
      </c>
      <c r="AK57" s="240"/>
      <c r="AL57" s="240"/>
      <c r="AM57" s="240"/>
      <c r="AN57" s="240"/>
      <c r="AO57" s="240"/>
      <c r="AP57" s="240"/>
      <c r="AR57" s="240"/>
      <c r="AS57" s="240"/>
      <c r="AT57" s="240"/>
      <c r="AU57" s="240"/>
      <c r="AV57" s="240"/>
      <c r="AW57" s="240">
        <v>0</v>
      </c>
    </row>
    <row r="58" spans="1:49" ht="19.5" customHeight="1" outlineLevel="1" x14ac:dyDescent="0.3">
      <c r="A58" s="286"/>
      <c r="B58" s="167" t="s">
        <v>27</v>
      </c>
      <c r="C58" s="9">
        <v>14570</v>
      </c>
      <c r="D58" s="10">
        <v>0</v>
      </c>
      <c r="E58" s="243">
        <v>1637024</v>
      </c>
      <c r="F58" s="9">
        <v>7917</v>
      </c>
      <c r="G58" s="10">
        <v>0</v>
      </c>
      <c r="H58" s="243">
        <v>1012299</v>
      </c>
      <c r="I58" s="9">
        <v>9093</v>
      </c>
      <c r="J58" s="10">
        <v>0</v>
      </c>
      <c r="K58" s="243">
        <v>1046058</v>
      </c>
      <c r="L58" s="9">
        <v>134</v>
      </c>
      <c r="M58" s="10">
        <v>0</v>
      </c>
      <c r="N58" s="232">
        <v>10190</v>
      </c>
      <c r="O58" s="9">
        <v>367</v>
      </c>
      <c r="P58" s="10">
        <v>0</v>
      </c>
      <c r="Q58" s="243">
        <v>37666</v>
      </c>
      <c r="R58" s="9">
        <v>154</v>
      </c>
      <c r="S58" s="10">
        <v>0</v>
      </c>
      <c r="T58" s="243">
        <v>13015</v>
      </c>
      <c r="U58" s="9">
        <v>0</v>
      </c>
      <c r="V58" s="10">
        <v>0</v>
      </c>
      <c r="W58" s="243">
        <v>0</v>
      </c>
      <c r="X58" s="9">
        <v>0</v>
      </c>
      <c r="Y58" s="10">
        <v>0</v>
      </c>
      <c r="Z58" s="232">
        <v>0</v>
      </c>
      <c r="AA58" s="9">
        <v>0</v>
      </c>
      <c r="AB58" s="10">
        <v>0</v>
      </c>
      <c r="AC58" s="243">
        <v>0</v>
      </c>
      <c r="AD58" s="9">
        <v>0</v>
      </c>
      <c r="AE58" s="10">
        <v>0</v>
      </c>
      <c r="AF58" s="243">
        <v>0</v>
      </c>
      <c r="AG58" s="9">
        <v>32235</v>
      </c>
      <c r="AH58" s="39">
        <v>0</v>
      </c>
      <c r="AI58" s="305">
        <v>3756252</v>
      </c>
      <c r="AK58" s="240"/>
      <c r="AL58" s="240"/>
      <c r="AM58" s="240"/>
      <c r="AN58" s="240"/>
      <c r="AO58" s="240"/>
      <c r="AP58" s="240"/>
      <c r="AR58" s="240"/>
      <c r="AS58" s="240"/>
      <c r="AT58" s="240"/>
      <c r="AU58" s="240"/>
      <c r="AV58" s="240"/>
      <c r="AW58" s="240">
        <v>0</v>
      </c>
    </row>
    <row r="59" spans="1:49" ht="20.25" customHeight="1" outlineLevel="1" x14ac:dyDescent="0.3">
      <c r="A59" s="286"/>
      <c r="B59" s="167" t="s">
        <v>28</v>
      </c>
      <c r="C59" s="9">
        <v>450</v>
      </c>
      <c r="D59" s="10">
        <v>0</v>
      </c>
      <c r="E59" s="243">
        <v>1280759</v>
      </c>
      <c r="F59" s="9">
        <v>187</v>
      </c>
      <c r="G59" s="10">
        <v>0</v>
      </c>
      <c r="H59" s="243">
        <v>649411</v>
      </c>
      <c r="I59" s="9">
        <v>359</v>
      </c>
      <c r="J59" s="10">
        <v>0</v>
      </c>
      <c r="K59" s="243">
        <v>2322902</v>
      </c>
      <c r="L59" s="9">
        <v>3</v>
      </c>
      <c r="M59" s="10">
        <v>0</v>
      </c>
      <c r="N59" s="232">
        <v>6578</v>
      </c>
      <c r="O59" s="9">
        <v>7</v>
      </c>
      <c r="P59" s="10">
        <v>0</v>
      </c>
      <c r="Q59" s="243">
        <v>23299</v>
      </c>
      <c r="R59" s="9">
        <v>3</v>
      </c>
      <c r="S59" s="10">
        <v>0</v>
      </c>
      <c r="T59" s="243">
        <v>128366</v>
      </c>
      <c r="U59" s="9">
        <v>0</v>
      </c>
      <c r="V59" s="10">
        <v>0</v>
      </c>
      <c r="W59" s="243">
        <v>0</v>
      </c>
      <c r="X59" s="9">
        <v>0</v>
      </c>
      <c r="Y59" s="10">
        <v>0</v>
      </c>
      <c r="Z59" s="232">
        <v>0</v>
      </c>
      <c r="AA59" s="9">
        <v>0</v>
      </c>
      <c r="AB59" s="10">
        <v>0</v>
      </c>
      <c r="AC59" s="243">
        <v>0</v>
      </c>
      <c r="AD59" s="9">
        <v>0</v>
      </c>
      <c r="AE59" s="10">
        <v>0</v>
      </c>
      <c r="AF59" s="243">
        <v>0</v>
      </c>
      <c r="AG59" s="9">
        <v>1009</v>
      </c>
      <c r="AH59" s="39">
        <v>0</v>
      </c>
      <c r="AI59" s="305">
        <v>4411315</v>
      </c>
      <c r="AK59" s="240"/>
      <c r="AL59" s="240"/>
      <c r="AM59" s="240"/>
      <c r="AN59" s="240"/>
      <c r="AO59" s="240"/>
      <c r="AP59" s="240"/>
      <c r="AR59" s="240"/>
      <c r="AS59" s="240"/>
      <c r="AT59" s="240"/>
      <c r="AU59" s="240"/>
      <c r="AV59" s="240"/>
      <c r="AW59" s="240">
        <v>0</v>
      </c>
    </row>
    <row r="60" spans="1:49" ht="20.25" customHeight="1" outlineLevel="1" x14ac:dyDescent="0.3">
      <c r="A60" s="286"/>
      <c r="B60" s="167" t="s">
        <v>29</v>
      </c>
      <c r="C60" s="9">
        <v>0</v>
      </c>
      <c r="D60" s="10">
        <v>0</v>
      </c>
      <c r="E60" s="243">
        <v>0</v>
      </c>
      <c r="F60" s="9">
        <v>0</v>
      </c>
      <c r="G60" s="10">
        <v>0</v>
      </c>
      <c r="H60" s="243">
        <v>0</v>
      </c>
      <c r="I60" s="9">
        <v>0</v>
      </c>
      <c r="J60" s="10">
        <v>0</v>
      </c>
      <c r="K60" s="243">
        <v>0</v>
      </c>
      <c r="L60" s="245">
        <v>0</v>
      </c>
      <c r="M60" s="10">
        <v>0</v>
      </c>
      <c r="N60" s="246">
        <v>0</v>
      </c>
      <c r="O60" s="245">
        <v>0</v>
      </c>
      <c r="P60" s="10">
        <v>0</v>
      </c>
      <c r="Q60" s="5">
        <v>0</v>
      </c>
      <c r="R60" s="245">
        <v>0</v>
      </c>
      <c r="S60" s="10">
        <v>0</v>
      </c>
      <c r="T60" s="5">
        <v>0</v>
      </c>
      <c r="U60" s="9">
        <v>0</v>
      </c>
      <c r="V60" s="10">
        <v>0</v>
      </c>
      <c r="W60" s="243">
        <v>0</v>
      </c>
      <c r="X60" s="9">
        <v>0</v>
      </c>
      <c r="Y60" s="10">
        <v>0</v>
      </c>
      <c r="Z60" s="232">
        <v>0</v>
      </c>
      <c r="AA60" s="9">
        <v>0</v>
      </c>
      <c r="AB60" s="10">
        <v>0</v>
      </c>
      <c r="AC60" s="243">
        <v>0</v>
      </c>
      <c r="AD60" s="9">
        <v>0</v>
      </c>
      <c r="AE60" s="10">
        <v>0</v>
      </c>
      <c r="AF60" s="243">
        <v>0</v>
      </c>
      <c r="AG60" s="9">
        <v>0</v>
      </c>
      <c r="AH60" s="39">
        <v>0</v>
      </c>
      <c r="AI60" s="305">
        <v>0</v>
      </c>
      <c r="AK60" s="240"/>
      <c r="AL60" s="240"/>
      <c r="AM60" s="240"/>
      <c r="AN60" s="240"/>
      <c r="AO60" s="240"/>
      <c r="AP60" s="240"/>
      <c r="AR60" s="240"/>
      <c r="AS60" s="240"/>
      <c r="AT60" s="240"/>
      <c r="AU60" s="240"/>
      <c r="AV60" s="240"/>
      <c r="AW60" s="240">
        <v>0</v>
      </c>
    </row>
    <row r="61" spans="1:49" ht="19.5" customHeight="1" outlineLevel="1" x14ac:dyDescent="0.3">
      <c r="A61" s="286"/>
      <c r="B61" s="167" t="s">
        <v>30</v>
      </c>
      <c r="C61" s="9">
        <v>6</v>
      </c>
      <c r="D61" s="10">
        <v>0</v>
      </c>
      <c r="E61" s="243">
        <v>1238860</v>
      </c>
      <c r="F61" s="9">
        <v>6</v>
      </c>
      <c r="G61" s="10">
        <v>0</v>
      </c>
      <c r="H61" s="243">
        <v>6876014</v>
      </c>
      <c r="I61" s="9">
        <v>13</v>
      </c>
      <c r="J61" s="10">
        <v>0</v>
      </c>
      <c r="K61" s="243">
        <v>9758092</v>
      </c>
      <c r="L61" s="9">
        <v>26</v>
      </c>
      <c r="M61" s="10">
        <v>0</v>
      </c>
      <c r="N61" s="232">
        <v>21928161</v>
      </c>
      <c r="O61" s="9">
        <v>12</v>
      </c>
      <c r="P61" s="10">
        <v>0</v>
      </c>
      <c r="Q61" s="243">
        <v>24569868</v>
      </c>
      <c r="R61" s="9">
        <v>7</v>
      </c>
      <c r="S61" s="10">
        <v>0</v>
      </c>
      <c r="T61" s="243">
        <v>3075886</v>
      </c>
      <c r="U61" s="9">
        <v>0</v>
      </c>
      <c r="V61" s="10">
        <v>0</v>
      </c>
      <c r="W61" s="243">
        <v>0</v>
      </c>
      <c r="X61" s="9">
        <v>0</v>
      </c>
      <c r="Y61" s="10">
        <v>0</v>
      </c>
      <c r="Z61" s="232">
        <v>0</v>
      </c>
      <c r="AA61" s="9">
        <v>0</v>
      </c>
      <c r="AB61" s="10">
        <v>0</v>
      </c>
      <c r="AC61" s="243">
        <v>0</v>
      </c>
      <c r="AD61" s="9">
        <v>0</v>
      </c>
      <c r="AE61" s="10">
        <v>0</v>
      </c>
      <c r="AF61" s="243">
        <v>0</v>
      </c>
      <c r="AG61" s="9">
        <v>70</v>
      </c>
      <c r="AH61" s="39">
        <v>0</v>
      </c>
      <c r="AI61" s="305">
        <v>67446881</v>
      </c>
      <c r="AK61" s="240"/>
      <c r="AL61" s="240"/>
      <c r="AM61" s="240"/>
      <c r="AN61" s="240"/>
      <c r="AO61" s="240"/>
      <c r="AP61" s="240"/>
      <c r="AR61" s="240"/>
      <c r="AS61" s="240"/>
      <c r="AT61" s="240"/>
      <c r="AU61" s="240"/>
      <c r="AV61" s="240"/>
      <c r="AW61" s="240">
        <v>0</v>
      </c>
    </row>
    <row r="62" spans="1:49" ht="19.5" customHeight="1" outlineLevel="1" thickBot="1" x14ac:dyDescent="0.35">
      <c r="A62" s="287"/>
      <c r="B62" s="167" t="s">
        <v>31</v>
      </c>
      <c r="C62" s="160">
        <v>0</v>
      </c>
      <c r="D62" s="148">
        <v>0</v>
      </c>
      <c r="E62" s="157">
        <v>0</v>
      </c>
      <c r="F62" s="160">
        <v>0</v>
      </c>
      <c r="G62" s="148">
        <v>0</v>
      </c>
      <c r="H62" s="157">
        <v>0</v>
      </c>
      <c r="I62" s="160">
        <v>2</v>
      </c>
      <c r="J62" s="148">
        <v>0</v>
      </c>
      <c r="K62" s="157">
        <v>7120</v>
      </c>
      <c r="L62" s="160">
        <v>0</v>
      </c>
      <c r="M62" s="148">
        <v>0</v>
      </c>
      <c r="N62" s="233">
        <v>0</v>
      </c>
      <c r="O62" s="160">
        <v>0</v>
      </c>
      <c r="P62" s="148">
        <v>0</v>
      </c>
      <c r="Q62" s="157">
        <v>0</v>
      </c>
      <c r="R62" s="160">
        <v>0</v>
      </c>
      <c r="S62" s="148">
        <v>0</v>
      </c>
      <c r="T62" s="157">
        <v>0</v>
      </c>
      <c r="U62" s="160">
        <v>0</v>
      </c>
      <c r="V62" s="148">
        <v>0</v>
      </c>
      <c r="W62" s="157">
        <v>0</v>
      </c>
      <c r="X62" s="160">
        <v>0</v>
      </c>
      <c r="Y62" s="148">
        <v>0</v>
      </c>
      <c r="Z62" s="233">
        <v>0</v>
      </c>
      <c r="AA62" s="160">
        <v>0</v>
      </c>
      <c r="AB62" s="148">
        <v>0</v>
      </c>
      <c r="AC62" s="157">
        <v>0</v>
      </c>
      <c r="AD62" s="160">
        <v>0</v>
      </c>
      <c r="AE62" s="148">
        <v>0</v>
      </c>
      <c r="AF62" s="157">
        <v>0</v>
      </c>
      <c r="AG62" s="9">
        <v>2</v>
      </c>
      <c r="AH62" s="39">
        <v>0</v>
      </c>
      <c r="AI62" s="305">
        <v>7120</v>
      </c>
      <c r="AK62" s="240"/>
      <c r="AL62" s="240"/>
      <c r="AM62" s="240"/>
      <c r="AN62" s="240"/>
      <c r="AO62" s="240"/>
      <c r="AP62" s="240"/>
      <c r="AR62" s="240"/>
      <c r="AS62" s="240"/>
      <c r="AT62" s="240"/>
      <c r="AU62" s="240"/>
      <c r="AV62" s="240"/>
      <c r="AW62" s="240">
        <v>0</v>
      </c>
    </row>
    <row r="63" spans="1:49" ht="18" x14ac:dyDescent="0.3">
      <c r="A63" s="285">
        <v>10</v>
      </c>
      <c r="B63" s="168" t="s">
        <v>172</v>
      </c>
      <c r="C63" s="73">
        <v>1</v>
      </c>
      <c r="D63" s="121">
        <v>0</v>
      </c>
      <c r="E63" s="242">
        <v>85348</v>
      </c>
      <c r="F63" s="73">
        <v>0</v>
      </c>
      <c r="G63" s="121">
        <v>0</v>
      </c>
      <c r="H63" s="242">
        <v>0</v>
      </c>
      <c r="I63" s="73">
        <v>4</v>
      </c>
      <c r="J63" s="121">
        <v>0</v>
      </c>
      <c r="K63" s="242">
        <v>7538968</v>
      </c>
      <c r="L63" s="73">
        <v>0</v>
      </c>
      <c r="M63" s="121">
        <v>0</v>
      </c>
      <c r="N63" s="231">
        <v>0</v>
      </c>
      <c r="O63" s="73">
        <v>0</v>
      </c>
      <c r="P63" s="121">
        <v>0</v>
      </c>
      <c r="Q63" s="242">
        <v>0</v>
      </c>
      <c r="R63" s="73">
        <v>0</v>
      </c>
      <c r="S63" s="121">
        <v>0</v>
      </c>
      <c r="T63" s="242">
        <v>0</v>
      </c>
      <c r="U63" s="73">
        <v>0</v>
      </c>
      <c r="V63" s="121">
        <v>0</v>
      </c>
      <c r="W63" s="242">
        <v>0</v>
      </c>
      <c r="X63" s="73">
        <v>0</v>
      </c>
      <c r="Y63" s="121">
        <v>0</v>
      </c>
      <c r="Z63" s="231">
        <v>0</v>
      </c>
      <c r="AA63" s="73">
        <v>0</v>
      </c>
      <c r="AB63" s="121">
        <v>0</v>
      </c>
      <c r="AC63" s="242">
        <v>0</v>
      </c>
      <c r="AD63" s="73">
        <v>0</v>
      </c>
      <c r="AE63" s="121">
        <v>0</v>
      </c>
      <c r="AF63" s="242">
        <v>0</v>
      </c>
      <c r="AG63" s="73">
        <v>5</v>
      </c>
      <c r="AH63" s="74">
        <v>0</v>
      </c>
      <c r="AI63" s="231">
        <v>7624316</v>
      </c>
      <c r="AK63" s="240"/>
      <c r="AL63" s="240"/>
      <c r="AM63" s="240"/>
      <c r="AN63" s="240"/>
      <c r="AO63" s="240"/>
      <c r="AP63" s="240"/>
      <c r="AR63" s="240"/>
      <c r="AS63" s="240"/>
      <c r="AT63" s="240"/>
      <c r="AU63" s="240"/>
      <c r="AV63" s="240"/>
      <c r="AW63" s="240">
        <v>0</v>
      </c>
    </row>
    <row r="64" spans="1:49" ht="19.5" customHeight="1" outlineLevel="1" x14ac:dyDescent="0.3">
      <c r="A64" s="286"/>
      <c r="B64" s="167" t="s">
        <v>27</v>
      </c>
      <c r="C64" s="9">
        <v>0</v>
      </c>
      <c r="D64" s="10">
        <v>0</v>
      </c>
      <c r="E64" s="243">
        <v>0</v>
      </c>
      <c r="F64" s="9">
        <v>0</v>
      </c>
      <c r="G64" s="10">
        <v>0</v>
      </c>
      <c r="H64" s="243">
        <v>0</v>
      </c>
      <c r="I64" s="9">
        <v>0</v>
      </c>
      <c r="J64" s="10">
        <v>0</v>
      </c>
      <c r="K64" s="243">
        <v>0</v>
      </c>
      <c r="L64" s="9">
        <v>0</v>
      </c>
      <c r="M64" s="10">
        <v>0</v>
      </c>
      <c r="N64" s="232">
        <v>0</v>
      </c>
      <c r="O64" s="9">
        <v>0</v>
      </c>
      <c r="P64" s="10">
        <v>0</v>
      </c>
      <c r="Q64" s="243">
        <v>0</v>
      </c>
      <c r="R64" s="9">
        <v>0</v>
      </c>
      <c r="S64" s="10">
        <v>0</v>
      </c>
      <c r="T64" s="243">
        <v>0</v>
      </c>
      <c r="U64" s="9">
        <v>0</v>
      </c>
      <c r="V64" s="10">
        <v>0</v>
      </c>
      <c r="W64" s="243">
        <v>0</v>
      </c>
      <c r="X64" s="9">
        <v>0</v>
      </c>
      <c r="Y64" s="10">
        <v>0</v>
      </c>
      <c r="Z64" s="232">
        <v>0</v>
      </c>
      <c r="AA64" s="9">
        <v>0</v>
      </c>
      <c r="AB64" s="10">
        <v>0</v>
      </c>
      <c r="AC64" s="243">
        <v>0</v>
      </c>
      <c r="AD64" s="9">
        <v>0</v>
      </c>
      <c r="AE64" s="10">
        <v>0</v>
      </c>
      <c r="AF64" s="243">
        <v>0</v>
      </c>
      <c r="AG64" s="9">
        <v>0</v>
      </c>
      <c r="AH64" s="39">
        <v>0</v>
      </c>
      <c r="AI64" s="305">
        <v>0</v>
      </c>
      <c r="AK64" s="240"/>
      <c r="AL64" s="240"/>
      <c r="AM64" s="240"/>
      <c r="AN64" s="240"/>
      <c r="AO64" s="240"/>
      <c r="AP64" s="240"/>
      <c r="AR64" s="240"/>
      <c r="AS64" s="240"/>
      <c r="AT64" s="240"/>
      <c r="AU64" s="240"/>
      <c r="AV64" s="240"/>
      <c r="AW64" s="240">
        <v>0</v>
      </c>
    </row>
    <row r="65" spans="1:49" ht="19.5" customHeight="1" outlineLevel="1" x14ac:dyDescent="0.3">
      <c r="A65" s="286"/>
      <c r="B65" s="167" t="s">
        <v>28</v>
      </c>
      <c r="C65" s="9">
        <v>0</v>
      </c>
      <c r="D65" s="10">
        <v>0</v>
      </c>
      <c r="E65" s="243">
        <v>0</v>
      </c>
      <c r="F65" s="9">
        <v>0</v>
      </c>
      <c r="G65" s="10">
        <v>0</v>
      </c>
      <c r="H65" s="243">
        <v>0</v>
      </c>
      <c r="I65" s="9">
        <v>0</v>
      </c>
      <c r="J65" s="10">
        <v>0</v>
      </c>
      <c r="K65" s="243">
        <v>0</v>
      </c>
      <c r="L65" s="9">
        <v>0</v>
      </c>
      <c r="M65" s="10">
        <v>0</v>
      </c>
      <c r="N65" s="232">
        <v>0</v>
      </c>
      <c r="O65" s="9">
        <v>0</v>
      </c>
      <c r="P65" s="10">
        <v>0</v>
      </c>
      <c r="Q65" s="243">
        <v>0</v>
      </c>
      <c r="R65" s="9">
        <v>0</v>
      </c>
      <c r="S65" s="10">
        <v>0</v>
      </c>
      <c r="T65" s="243">
        <v>0</v>
      </c>
      <c r="U65" s="9">
        <v>0</v>
      </c>
      <c r="V65" s="10">
        <v>0</v>
      </c>
      <c r="W65" s="243">
        <v>0</v>
      </c>
      <c r="X65" s="9">
        <v>0</v>
      </c>
      <c r="Y65" s="10">
        <v>0</v>
      </c>
      <c r="Z65" s="232">
        <v>0</v>
      </c>
      <c r="AA65" s="9">
        <v>0</v>
      </c>
      <c r="AB65" s="10">
        <v>0</v>
      </c>
      <c r="AC65" s="243">
        <v>0</v>
      </c>
      <c r="AD65" s="9">
        <v>0</v>
      </c>
      <c r="AE65" s="10">
        <v>0</v>
      </c>
      <c r="AF65" s="243">
        <v>0</v>
      </c>
      <c r="AG65" s="9">
        <v>0</v>
      </c>
      <c r="AH65" s="39">
        <v>0</v>
      </c>
      <c r="AI65" s="305">
        <v>0</v>
      </c>
      <c r="AK65" s="240"/>
      <c r="AL65" s="240"/>
      <c r="AM65" s="240"/>
      <c r="AN65" s="240"/>
      <c r="AO65" s="240"/>
      <c r="AP65" s="240"/>
      <c r="AR65" s="240"/>
      <c r="AS65" s="240"/>
      <c r="AT65" s="240"/>
      <c r="AU65" s="240"/>
      <c r="AV65" s="240"/>
      <c r="AW65" s="240">
        <v>0</v>
      </c>
    </row>
    <row r="66" spans="1:49" ht="19.5" customHeight="1" outlineLevel="1" x14ac:dyDescent="0.3">
      <c r="A66" s="286"/>
      <c r="B66" s="167" t="s">
        <v>29</v>
      </c>
      <c r="C66" s="9">
        <v>1</v>
      </c>
      <c r="D66" s="10">
        <v>0</v>
      </c>
      <c r="E66" s="243">
        <v>85348</v>
      </c>
      <c r="F66" s="9">
        <v>0</v>
      </c>
      <c r="G66" s="10">
        <v>0</v>
      </c>
      <c r="H66" s="243">
        <v>0</v>
      </c>
      <c r="I66" s="9">
        <v>0</v>
      </c>
      <c r="J66" s="10">
        <v>0</v>
      </c>
      <c r="K66" s="243">
        <v>0</v>
      </c>
      <c r="L66" s="9">
        <v>0</v>
      </c>
      <c r="M66" s="10">
        <v>0</v>
      </c>
      <c r="N66" s="232">
        <v>0</v>
      </c>
      <c r="O66" s="9">
        <v>0</v>
      </c>
      <c r="P66" s="10">
        <v>0</v>
      </c>
      <c r="Q66" s="243">
        <v>0</v>
      </c>
      <c r="R66" s="9">
        <v>0</v>
      </c>
      <c r="S66" s="10">
        <v>0</v>
      </c>
      <c r="T66" s="243">
        <v>0</v>
      </c>
      <c r="U66" s="9">
        <v>0</v>
      </c>
      <c r="V66" s="10">
        <v>0</v>
      </c>
      <c r="W66" s="243">
        <v>0</v>
      </c>
      <c r="X66" s="9">
        <v>0</v>
      </c>
      <c r="Y66" s="10">
        <v>0</v>
      </c>
      <c r="Z66" s="232">
        <v>0</v>
      </c>
      <c r="AA66" s="9">
        <v>0</v>
      </c>
      <c r="AB66" s="10">
        <v>0</v>
      </c>
      <c r="AC66" s="243">
        <v>0</v>
      </c>
      <c r="AD66" s="9">
        <v>0</v>
      </c>
      <c r="AE66" s="10">
        <v>0</v>
      </c>
      <c r="AF66" s="243">
        <v>0</v>
      </c>
      <c r="AG66" s="9">
        <v>1</v>
      </c>
      <c r="AH66" s="39">
        <v>0</v>
      </c>
      <c r="AI66" s="305">
        <v>85348</v>
      </c>
      <c r="AK66" s="240"/>
      <c r="AL66" s="240"/>
      <c r="AM66" s="240"/>
      <c r="AN66" s="240"/>
      <c r="AO66" s="240"/>
      <c r="AP66" s="240"/>
      <c r="AR66" s="240"/>
      <c r="AS66" s="240"/>
      <c r="AT66" s="240"/>
      <c r="AU66" s="240"/>
      <c r="AV66" s="240"/>
      <c r="AW66" s="240">
        <v>0</v>
      </c>
    </row>
    <row r="67" spans="1:49" ht="19.5" customHeight="1" outlineLevel="1" x14ac:dyDescent="0.3">
      <c r="A67" s="286"/>
      <c r="B67" s="167" t="s">
        <v>30</v>
      </c>
      <c r="C67" s="9">
        <v>0</v>
      </c>
      <c r="D67" s="10">
        <v>0</v>
      </c>
      <c r="E67" s="243">
        <v>0</v>
      </c>
      <c r="F67" s="9">
        <v>0</v>
      </c>
      <c r="G67" s="10">
        <v>0</v>
      </c>
      <c r="H67" s="243">
        <v>0</v>
      </c>
      <c r="I67" s="9">
        <v>4</v>
      </c>
      <c r="J67" s="10">
        <v>0</v>
      </c>
      <c r="K67" s="243">
        <v>7538968</v>
      </c>
      <c r="L67" s="9">
        <v>0</v>
      </c>
      <c r="M67" s="10">
        <v>0</v>
      </c>
      <c r="N67" s="232">
        <v>0</v>
      </c>
      <c r="O67" s="9">
        <v>0</v>
      </c>
      <c r="P67" s="10">
        <v>0</v>
      </c>
      <c r="Q67" s="243">
        <v>0</v>
      </c>
      <c r="R67" s="9">
        <v>0</v>
      </c>
      <c r="S67" s="10">
        <v>0</v>
      </c>
      <c r="T67" s="243">
        <v>0</v>
      </c>
      <c r="U67" s="9">
        <v>0</v>
      </c>
      <c r="V67" s="10">
        <v>0</v>
      </c>
      <c r="W67" s="243">
        <v>0</v>
      </c>
      <c r="X67" s="9">
        <v>0</v>
      </c>
      <c r="Y67" s="10">
        <v>0</v>
      </c>
      <c r="Z67" s="232">
        <v>0</v>
      </c>
      <c r="AA67" s="9">
        <v>0</v>
      </c>
      <c r="AB67" s="10">
        <v>0</v>
      </c>
      <c r="AC67" s="243">
        <v>0</v>
      </c>
      <c r="AD67" s="9">
        <v>0</v>
      </c>
      <c r="AE67" s="10">
        <v>0</v>
      </c>
      <c r="AF67" s="243">
        <v>0</v>
      </c>
      <c r="AG67" s="9">
        <v>4</v>
      </c>
      <c r="AH67" s="39">
        <v>0</v>
      </c>
      <c r="AI67" s="305">
        <v>7538968</v>
      </c>
      <c r="AK67" s="240"/>
      <c r="AL67" s="240"/>
      <c r="AM67" s="240"/>
      <c r="AN67" s="240"/>
      <c r="AO67" s="240"/>
      <c r="AP67" s="240"/>
      <c r="AR67" s="240"/>
      <c r="AS67" s="240"/>
      <c r="AT67" s="240"/>
      <c r="AU67" s="240"/>
      <c r="AV67" s="240"/>
      <c r="AW67" s="240">
        <v>0</v>
      </c>
    </row>
    <row r="68" spans="1:49" ht="19.5" customHeight="1" outlineLevel="1" thickBot="1" x14ac:dyDescent="0.35">
      <c r="A68" s="287"/>
      <c r="B68" s="167" t="s">
        <v>31</v>
      </c>
      <c r="C68" s="160">
        <v>0</v>
      </c>
      <c r="D68" s="148">
        <v>0</v>
      </c>
      <c r="E68" s="157">
        <v>0</v>
      </c>
      <c r="F68" s="160">
        <v>0</v>
      </c>
      <c r="G68" s="148">
        <v>0</v>
      </c>
      <c r="H68" s="157">
        <v>0</v>
      </c>
      <c r="I68" s="160">
        <v>0</v>
      </c>
      <c r="J68" s="148">
        <v>0</v>
      </c>
      <c r="K68" s="157">
        <v>0</v>
      </c>
      <c r="L68" s="160">
        <v>0</v>
      </c>
      <c r="M68" s="148">
        <v>0</v>
      </c>
      <c r="N68" s="233">
        <v>0</v>
      </c>
      <c r="O68" s="160">
        <v>0</v>
      </c>
      <c r="P68" s="148">
        <v>0</v>
      </c>
      <c r="Q68" s="157">
        <v>0</v>
      </c>
      <c r="R68" s="160">
        <v>0</v>
      </c>
      <c r="S68" s="148">
        <v>0</v>
      </c>
      <c r="T68" s="157">
        <v>0</v>
      </c>
      <c r="U68" s="160">
        <v>0</v>
      </c>
      <c r="V68" s="148">
        <v>0</v>
      </c>
      <c r="W68" s="157">
        <v>0</v>
      </c>
      <c r="X68" s="160">
        <v>0</v>
      </c>
      <c r="Y68" s="148">
        <v>0</v>
      </c>
      <c r="Z68" s="233">
        <v>0</v>
      </c>
      <c r="AA68" s="160">
        <v>0</v>
      </c>
      <c r="AB68" s="148">
        <v>0</v>
      </c>
      <c r="AC68" s="157">
        <v>0</v>
      </c>
      <c r="AD68" s="160">
        <v>0</v>
      </c>
      <c r="AE68" s="148">
        <v>0</v>
      </c>
      <c r="AF68" s="157">
        <v>0</v>
      </c>
      <c r="AG68" s="9">
        <v>0</v>
      </c>
      <c r="AH68" s="39">
        <v>0</v>
      </c>
      <c r="AI68" s="305">
        <v>0</v>
      </c>
      <c r="AK68" s="240"/>
      <c r="AL68" s="240"/>
      <c r="AM68" s="240"/>
      <c r="AN68" s="240"/>
      <c r="AO68" s="240"/>
      <c r="AP68" s="240"/>
      <c r="AR68" s="240"/>
      <c r="AS68" s="240"/>
      <c r="AT68" s="240"/>
      <c r="AU68" s="240"/>
      <c r="AV68" s="240"/>
      <c r="AW68" s="240">
        <v>0</v>
      </c>
    </row>
    <row r="69" spans="1:49" ht="18" outlineLevel="1" x14ac:dyDescent="0.3">
      <c r="A69" s="285">
        <v>11</v>
      </c>
      <c r="B69" s="168" t="s">
        <v>161</v>
      </c>
      <c r="C69" s="73">
        <v>14029</v>
      </c>
      <c r="D69" s="121">
        <v>0</v>
      </c>
      <c r="E69" s="242">
        <v>14535197</v>
      </c>
      <c r="F69" s="73">
        <v>8224</v>
      </c>
      <c r="G69" s="121">
        <v>0</v>
      </c>
      <c r="H69" s="242">
        <v>12980552</v>
      </c>
      <c r="I69" s="73">
        <v>13135</v>
      </c>
      <c r="J69" s="121">
        <v>0</v>
      </c>
      <c r="K69" s="242">
        <v>9267689</v>
      </c>
      <c r="L69" s="73">
        <v>151</v>
      </c>
      <c r="M69" s="121">
        <v>0</v>
      </c>
      <c r="N69" s="231">
        <v>8461298</v>
      </c>
      <c r="O69" s="73">
        <v>420</v>
      </c>
      <c r="P69" s="121">
        <v>0</v>
      </c>
      <c r="Q69" s="242">
        <v>25798452</v>
      </c>
      <c r="R69" s="73">
        <v>120</v>
      </c>
      <c r="S69" s="121">
        <v>0</v>
      </c>
      <c r="T69" s="242">
        <v>43055206</v>
      </c>
      <c r="U69" s="73">
        <v>0</v>
      </c>
      <c r="V69" s="121">
        <v>0</v>
      </c>
      <c r="W69" s="242">
        <v>0</v>
      </c>
      <c r="X69" s="73">
        <v>0</v>
      </c>
      <c r="Y69" s="121">
        <v>0</v>
      </c>
      <c r="Z69" s="231">
        <v>0</v>
      </c>
      <c r="AA69" s="73">
        <v>0</v>
      </c>
      <c r="AB69" s="121">
        <v>0</v>
      </c>
      <c r="AC69" s="242">
        <v>0</v>
      </c>
      <c r="AD69" s="73">
        <v>0</v>
      </c>
      <c r="AE69" s="121">
        <v>0</v>
      </c>
      <c r="AF69" s="242">
        <v>0</v>
      </c>
      <c r="AG69" s="73">
        <v>36079</v>
      </c>
      <c r="AH69" s="74">
        <v>0</v>
      </c>
      <c r="AI69" s="231">
        <v>114098394</v>
      </c>
      <c r="AK69" s="240"/>
      <c r="AL69" s="240"/>
      <c r="AM69" s="240"/>
      <c r="AN69" s="240"/>
      <c r="AO69" s="240"/>
      <c r="AP69" s="240"/>
      <c r="AR69" s="240"/>
      <c r="AS69" s="240"/>
      <c r="AT69" s="240"/>
      <c r="AU69" s="240"/>
      <c r="AV69" s="240"/>
      <c r="AW69" s="240">
        <v>0</v>
      </c>
    </row>
    <row r="70" spans="1:49" ht="19.5" customHeight="1" outlineLevel="1" x14ac:dyDescent="0.3">
      <c r="A70" s="286"/>
      <c r="B70" s="167" t="s">
        <v>27</v>
      </c>
      <c r="C70" s="9">
        <v>13656</v>
      </c>
      <c r="D70" s="10">
        <v>0</v>
      </c>
      <c r="E70" s="243">
        <v>1509931</v>
      </c>
      <c r="F70" s="9">
        <v>7972</v>
      </c>
      <c r="G70" s="10">
        <v>0</v>
      </c>
      <c r="H70" s="243">
        <v>989717</v>
      </c>
      <c r="I70" s="9">
        <v>12627</v>
      </c>
      <c r="J70" s="10">
        <v>0</v>
      </c>
      <c r="K70" s="243">
        <v>1477726</v>
      </c>
      <c r="L70" s="9">
        <v>139</v>
      </c>
      <c r="M70" s="10">
        <v>0</v>
      </c>
      <c r="N70" s="232">
        <v>9589</v>
      </c>
      <c r="O70" s="9">
        <v>395</v>
      </c>
      <c r="P70" s="10">
        <v>0</v>
      </c>
      <c r="Q70" s="243">
        <v>30994</v>
      </c>
      <c r="R70" s="9">
        <v>111</v>
      </c>
      <c r="S70" s="10">
        <v>0</v>
      </c>
      <c r="T70" s="243">
        <v>11216</v>
      </c>
      <c r="U70" s="9">
        <v>0</v>
      </c>
      <c r="V70" s="10">
        <v>0</v>
      </c>
      <c r="W70" s="243">
        <v>0</v>
      </c>
      <c r="X70" s="9">
        <v>0</v>
      </c>
      <c r="Y70" s="10">
        <v>0</v>
      </c>
      <c r="Z70" s="232">
        <v>0</v>
      </c>
      <c r="AA70" s="9">
        <v>0</v>
      </c>
      <c r="AB70" s="10">
        <v>0</v>
      </c>
      <c r="AC70" s="243">
        <v>0</v>
      </c>
      <c r="AD70" s="9">
        <v>0</v>
      </c>
      <c r="AE70" s="10">
        <v>0</v>
      </c>
      <c r="AF70" s="243">
        <v>0</v>
      </c>
      <c r="AG70" s="9">
        <v>34900</v>
      </c>
      <c r="AH70" s="39">
        <v>0</v>
      </c>
      <c r="AI70" s="305">
        <v>4029173</v>
      </c>
      <c r="AK70" s="240"/>
      <c r="AL70" s="240"/>
      <c r="AM70" s="240"/>
      <c r="AN70" s="240"/>
      <c r="AO70" s="240"/>
      <c r="AP70" s="240"/>
      <c r="AR70" s="240"/>
      <c r="AS70" s="240"/>
      <c r="AT70" s="240"/>
      <c r="AU70" s="240"/>
      <c r="AV70" s="240"/>
      <c r="AW70" s="240">
        <v>0</v>
      </c>
    </row>
    <row r="71" spans="1:49" ht="19.5" customHeight="1" outlineLevel="1" x14ac:dyDescent="0.3">
      <c r="A71" s="286"/>
      <c r="B71" s="167" t="s">
        <v>28</v>
      </c>
      <c r="C71" s="9">
        <v>367</v>
      </c>
      <c r="D71" s="10">
        <v>0</v>
      </c>
      <c r="E71" s="243">
        <v>1809110</v>
      </c>
      <c r="F71" s="9">
        <v>246</v>
      </c>
      <c r="G71" s="10">
        <v>0</v>
      </c>
      <c r="H71" s="243">
        <v>935117</v>
      </c>
      <c r="I71" s="9">
        <v>498</v>
      </c>
      <c r="J71" s="10">
        <v>0</v>
      </c>
      <c r="K71" s="243">
        <v>3826091</v>
      </c>
      <c r="L71" s="9">
        <v>3</v>
      </c>
      <c r="M71" s="10">
        <v>0</v>
      </c>
      <c r="N71" s="232">
        <v>9264</v>
      </c>
      <c r="O71" s="9">
        <v>10</v>
      </c>
      <c r="P71" s="10">
        <v>0</v>
      </c>
      <c r="Q71" s="243">
        <v>50425</v>
      </c>
      <c r="R71" s="9">
        <v>2</v>
      </c>
      <c r="S71" s="10">
        <v>0</v>
      </c>
      <c r="T71" s="243">
        <v>0</v>
      </c>
      <c r="U71" s="9">
        <v>0</v>
      </c>
      <c r="V71" s="10">
        <v>0</v>
      </c>
      <c r="W71" s="243">
        <v>0</v>
      </c>
      <c r="X71" s="9">
        <v>0</v>
      </c>
      <c r="Y71" s="10">
        <v>0</v>
      </c>
      <c r="Z71" s="232">
        <v>0</v>
      </c>
      <c r="AA71" s="9">
        <v>0</v>
      </c>
      <c r="AB71" s="10">
        <v>0</v>
      </c>
      <c r="AC71" s="243">
        <v>0</v>
      </c>
      <c r="AD71" s="9">
        <v>0</v>
      </c>
      <c r="AE71" s="10">
        <v>0</v>
      </c>
      <c r="AF71" s="243">
        <v>0</v>
      </c>
      <c r="AG71" s="9">
        <v>1126</v>
      </c>
      <c r="AH71" s="39">
        <v>0</v>
      </c>
      <c r="AI71" s="305">
        <v>6630007</v>
      </c>
      <c r="AK71" s="240"/>
      <c r="AL71" s="240"/>
      <c r="AM71" s="240"/>
      <c r="AN71" s="240"/>
      <c r="AO71" s="240"/>
      <c r="AP71" s="240"/>
      <c r="AR71" s="240"/>
      <c r="AS71" s="240"/>
      <c r="AT71" s="240"/>
      <c r="AU71" s="240"/>
      <c r="AV71" s="240"/>
      <c r="AW71" s="240">
        <v>0</v>
      </c>
    </row>
    <row r="72" spans="1:49" ht="19.5" customHeight="1" outlineLevel="1" x14ac:dyDescent="0.3">
      <c r="A72" s="286"/>
      <c r="B72" s="167" t="s">
        <v>29</v>
      </c>
      <c r="C72" s="9">
        <v>0</v>
      </c>
      <c r="D72" s="10">
        <v>0</v>
      </c>
      <c r="E72" s="243">
        <v>0</v>
      </c>
      <c r="F72" s="9">
        <v>0</v>
      </c>
      <c r="G72" s="10">
        <v>0</v>
      </c>
      <c r="H72" s="243">
        <v>0</v>
      </c>
      <c r="I72" s="9">
        <v>0</v>
      </c>
      <c r="J72" s="10">
        <v>0</v>
      </c>
      <c r="K72" s="243">
        <v>0</v>
      </c>
      <c r="L72" s="245">
        <v>0</v>
      </c>
      <c r="M72" s="10">
        <v>0</v>
      </c>
      <c r="N72" s="246">
        <v>0</v>
      </c>
      <c r="O72" s="245">
        <v>0</v>
      </c>
      <c r="P72" s="10">
        <v>0</v>
      </c>
      <c r="Q72" s="5">
        <v>0</v>
      </c>
      <c r="R72" s="245">
        <v>0</v>
      </c>
      <c r="S72" s="10">
        <v>0</v>
      </c>
      <c r="T72" s="5">
        <v>0</v>
      </c>
      <c r="U72" s="9">
        <v>0</v>
      </c>
      <c r="V72" s="10">
        <v>0</v>
      </c>
      <c r="W72" s="243">
        <v>0</v>
      </c>
      <c r="X72" s="9">
        <v>0</v>
      </c>
      <c r="Y72" s="10">
        <v>0</v>
      </c>
      <c r="Z72" s="232">
        <v>0</v>
      </c>
      <c r="AA72" s="9">
        <v>0</v>
      </c>
      <c r="AB72" s="10">
        <v>0</v>
      </c>
      <c r="AC72" s="243">
        <v>0</v>
      </c>
      <c r="AD72" s="9">
        <v>0</v>
      </c>
      <c r="AE72" s="10">
        <v>0</v>
      </c>
      <c r="AF72" s="243">
        <v>0</v>
      </c>
      <c r="AG72" s="9">
        <v>0</v>
      </c>
      <c r="AH72" s="39">
        <v>0</v>
      </c>
      <c r="AI72" s="305">
        <v>0</v>
      </c>
      <c r="AK72" s="240"/>
      <c r="AL72" s="240"/>
      <c r="AM72" s="240"/>
      <c r="AN72" s="240"/>
      <c r="AO72" s="240"/>
      <c r="AP72" s="240"/>
      <c r="AR72" s="240"/>
      <c r="AS72" s="240"/>
      <c r="AT72" s="240"/>
      <c r="AU72" s="240"/>
      <c r="AV72" s="240"/>
      <c r="AW72" s="240">
        <v>0</v>
      </c>
    </row>
    <row r="73" spans="1:49" ht="19.5" customHeight="1" outlineLevel="1" x14ac:dyDescent="0.3">
      <c r="A73" s="286"/>
      <c r="B73" s="167" t="s">
        <v>30</v>
      </c>
      <c r="C73" s="9">
        <v>6</v>
      </c>
      <c r="D73" s="10">
        <v>0</v>
      </c>
      <c r="E73" s="243">
        <v>11216156</v>
      </c>
      <c r="F73" s="9">
        <v>6</v>
      </c>
      <c r="G73" s="10">
        <v>0</v>
      </c>
      <c r="H73" s="243">
        <v>11055718</v>
      </c>
      <c r="I73" s="9">
        <v>6</v>
      </c>
      <c r="J73" s="10">
        <v>0</v>
      </c>
      <c r="K73" s="243">
        <v>3893917</v>
      </c>
      <c r="L73" s="9">
        <v>9</v>
      </c>
      <c r="M73" s="10">
        <v>0</v>
      </c>
      <c r="N73" s="232">
        <v>8442445</v>
      </c>
      <c r="O73" s="9">
        <v>15</v>
      </c>
      <c r="P73" s="10">
        <v>0</v>
      </c>
      <c r="Q73" s="243">
        <v>25717033</v>
      </c>
      <c r="R73" s="9">
        <v>7</v>
      </c>
      <c r="S73" s="10">
        <v>0</v>
      </c>
      <c r="T73" s="243">
        <v>43043990</v>
      </c>
      <c r="U73" s="9">
        <v>0</v>
      </c>
      <c r="V73" s="10">
        <v>0</v>
      </c>
      <c r="W73" s="243">
        <v>0</v>
      </c>
      <c r="X73" s="9">
        <v>0</v>
      </c>
      <c r="Y73" s="10">
        <v>0</v>
      </c>
      <c r="Z73" s="232">
        <v>0</v>
      </c>
      <c r="AA73" s="9">
        <v>0</v>
      </c>
      <c r="AB73" s="10">
        <v>0</v>
      </c>
      <c r="AC73" s="243">
        <v>0</v>
      </c>
      <c r="AD73" s="9">
        <v>0</v>
      </c>
      <c r="AE73" s="10">
        <v>0</v>
      </c>
      <c r="AF73" s="243">
        <v>0</v>
      </c>
      <c r="AG73" s="9">
        <v>49</v>
      </c>
      <c r="AH73" s="39">
        <v>0</v>
      </c>
      <c r="AI73" s="305">
        <v>103369259</v>
      </c>
      <c r="AK73" s="240"/>
      <c r="AL73" s="240"/>
      <c r="AM73" s="240"/>
      <c r="AN73" s="240"/>
      <c r="AO73" s="240"/>
      <c r="AP73" s="240"/>
      <c r="AR73" s="240"/>
      <c r="AS73" s="240"/>
      <c r="AT73" s="240"/>
      <c r="AU73" s="240"/>
      <c r="AV73" s="240"/>
      <c r="AW73" s="240">
        <v>0</v>
      </c>
    </row>
    <row r="74" spans="1:49" ht="19.5" customHeight="1" outlineLevel="1" thickBot="1" x14ac:dyDescent="0.35">
      <c r="A74" s="287"/>
      <c r="B74" s="167" t="s">
        <v>31</v>
      </c>
      <c r="C74" s="160">
        <v>0</v>
      </c>
      <c r="D74" s="148">
        <v>0</v>
      </c>
      <c r="E74" s="157">
        <v>0</v>
      </c>
      <c r="F74" s="160">
        <v>0</v>
      </c>
      <c r="G74" s="148">
        <v>0</v>
      </c>
      <c r="H74" s="157">
        <v>0</v>
      </c>
      <c r="I74" s="160">
        <v>4</v>
      </c>
      <c r="J74" s="148">
        <v>0</v>
      </c>
      <c r="K74" s="157">
        <v>69955</v>
      </c>
      <c r="L74" s="160">
        <v>0</v>
      </c>
      <c r="M74" s="148">
        <v>0</v>
      </c>
      <c r="N74" s="233">
        <v>0</v>
      </c>
      <c r="O74" s="160">
        <v>0</v>
      </c>
      <c r="P74" s="148">
        <v>0</v>
      </c>
      <c r="Q74" s="157">
        <v>0</v>
      </c>
      <c r="R74" s="160">
        <v>0</v>
      </c>
      <c r="S74" s="148">
        <v>0</v>
      </c>
      <c r="T74" s="157">
        <v>0</v>
      </c>
      <c r="U74" s="160">
        <v>0</v>
      </c>
      <c r="V74" s="148">
        <v>0</v>
      </c>
      <c r="W74" s="157">
        <v>0</v>
      </c>
      <c r="X74" s="160">
        <v>0</v>
      </c>
      <c r="Y74" s="148">
        <v>0</v>
      </c>
      <c r="Z74" s="233">
        <v>0</v>
      </c>
      <c r="AA74" s="160">
        <v>0</v>
      </c>
      <c r="AB74" s="148">
        <v>0</v>
      </c>
      <c r="AC74" s="157">
        <v>0</v>
      </c>
      <c r="AD74" s="160">
        <v>0</v>
      </c>
      <c r="AE74" s="148">
        <v>0</v>
      </c>
      <c r="AF74" s="157">
        <v>0</v>
      </c>
      <c r="AG74" s="9">
        <v>4</v>
      </c>
      <c r="AH74" s="39">
        <v>0</v>
      </c>
      <c r="AI74" s="305">
        <v>69955</v>
      </c>
      <c r="AK74" s="240"/>
      <c r="AL74" s="240"/>
      <c r="AM74" s="240"/>
      <c r="AN74" s="240"/>
      <c r="AO74" s="240"/>
      <c r="AP74" s="240"/>
      <c r="AR74" s="240"/>
      <c r="AS74" s="240"/>
      <c r="AT74" s="240"/>
      <c r="AU74" s="240"/>
      <c r="AV74" s="240"/>
      <c r="AW74" s="240">
        <v>0</v>
      </c>
    </row>
    <row r="75" spans="1:49" ht="18" outlineLevel="1" x14ac:dyDescent="0.3">
      <c r="A75" s="285">
        <v>12</v>
      </c>
      <c r="B75" s="168" t="s">
        <v>173</v>
      </c>
      <c r="C75" s="73">
        <v>1</v>
      </c>
      <c r="D75" s="121">
        <v>0</v>
      </c>
      <c r="E75" s="242">
        <v>7086523</v>
      </c>
      <c r="F75" s="73">
        <v>0</v>
      </c>
      <c r="G75" s="121">
        <v>0</v>
      </c>
      <c r="H75" s="242">
        <v>0</v>
      </c>
      <c r="I75" s="73">
        <v>0</v>
      </c>
      <c r="J75" s="121">
        <v>0</v>
      </c>
      <c r="K75" s="242">
        <v>0</v>
      </c>
      <c r="L75" s="73">
        <v>0</v>
      </c>
      <c r="M75" s="121">
        <v>0</v>
      </c>
      <c r="N75" s="231">
        <v>0</v>
      </c>
      <c r="O75" s="73">
        <v>0</v>
      </c>
      <c r="P75" s="121">
        <v>0</v>
      </c>
      <c r="Q75" s="242">
        <v>0</v>
      </c>
      <c r="R75" s="73">
        <v>0</v>
      </c>
      <c r="S75" s="121">
        <v>0</v>
      </c>
      <c r="T75" s="242">
        <v>0</v>
      </c>
      <c r="U75" s="73">
        <v>0</v>
      </c>
      <c r="V75" s="121">
        <v>0</v>
      </c>
      <c r="W75" s="242">
        <v>0</v>
      </c>
      <c r="X75" s="73">
        <v>0</v>
      </c>
      <c r="Y75" s="121">
        <v>0</v>
      </c>
      <c r="Z75" s="231">
        <v>0</v>
      </c>
      <c r="AA75" s="73">
        <v>0</v>
      </c>
      <c r="AB75" s="121">
        <v>0</v>
      </c>
      <c r="AC75" s="242">
        <v>0</v>
      </c>
      <c r="AD75" s="73">
        <v>0</v>
      </c>
      <c r="AE75" s="121">
        <v>0</v>
      </c>
      <c r="AF75" s="242">
        <v>0</v>
      </c>
      <c r="AG75" s="73">
        <v>1</v>
      </c>
      <c r="AH75" s="74">
        <v>0</v>
      </c>
      <c r="AI75" s="231">
        <v>7086523</v>
      </c>
      <c r="AK75" s="240"/>
      <c r="AL75" s="240"/>
      <c r="AM75" s="240"/>
      <c r="AN75" s="240"/>
      <c r="AO75" s="240"/>
      <c r="AP75" s="240"/>
      <c r="AR75" s="240"/>
      <c r="AS75" s="240"/>
      <c r="AT75" s="240"/>
      <c r="AU75" s="240"/>
      <c r="AV75" s="240"/>
      <c r="AW75" s="240">
        <v>0</v>
      </c>
    </row>
    <row r="76" spans="1:49" ht="19.5" customHeight="1" outlineLevel="1" x14ac:dyDescent="0.3">
      <c r="A76" s="286"/>
      <c r="B76" s="167" t="s">
        <v>27</v>
      </c>
      <c r="C76" s="9">
        <v>0</v>
      </c>
      <c r="D76" s="10">
        <v>0</v>
      </c>
      <c r="E76" s="243">
        <v>0</v>
      </c>
      <c r="F76" s="9">
        <v>0</v>
      </c>
      <c r="G76" s="10">
        <v>0</v>
      </c>
      <c r="H76" s="243">
        <v>0</v>
      </c>
      <c r="I76" s="9">
        <v>0</v>
      </c>
      <c r="J76" s="10">
        <v>0</v>
      </c>
      <c r="K76" s="243">
        <v>0</v>
      </c>
      <c r="L76" s="9">
        <v>0</v>
      </c>
      <c r="M76" s="10">
        <v>0</v>
      </c>
      <c r="N76" s="232">
        <v>0</v>
      </c>
      <c r="O76" s="9">
        <v>0</v>
      </c>
      <c r="P76" s="10">
        <v>0</v>
      </c>
      <c r="Q76" s="243">
        <v>0</v>
      </c>
      <c r="R76" s="9">
        <v>0</v>
      </c>
      <c r="S76" s="10">
        <v>0</v>
      </c>
      <c r="T76" s="243">
        <v>0</v>
      </c>
      <c r="U76" s="9">
        <v>0</v>
      </c>
      <c r="V76" s="10">
        <v>0</v>
      </c>
      <c r="W76" s="243">
        <v>0</v>
      </c>
      <c r="X76" s="9">
        <v>0</v>
      </c>
      <c r="Y76" s="10">
        <v>0</v>
      </c>
      <c r="Z76" s="232">
        <v>0</v>
      </c>
      <c r="AA76" s="9">
        <v>0</v>
      </c>
      <c r="AB76" s="10">
        <v>0</v>
      </c>
      <c r="AC76" s="243">
        <v>0</v>
      </c>
      <c r="AD76" s="9">
        <v>0</v>
      </c>
      <c r="AE76" s="10">
        <v>0</v>
      </c>
      <c r="AF76" s="243">
        <v>0</v>
      </c>
      <c r="AG76" s="9">
        <v>0</v>
      </c>
      <c r="AH76" s="39">
        <v>0</v>
      </c>
      <c r="AI76" s="305">
        <v>0</v>
      </c>
      <c r="AK76" s="240"/>
      <c r="AL76" s="240"/>
      <c r="AM76" s="240"/>
      <c r="AN76" s="240"/>
      <c r="AO76" s="240"/>
      <c r="AP76" s="240"/>
      <c r="AR76" s="240"/>
      <c r="AS76" s="240"/>
      <c r="AT76" s="240"/>
      <c r="AU76" s="240"/>
      <c r="AV76" s="240"/>
      <c r="AW76" s="240">
        <v>0</v>
      </c>
    </row>
    <row r="77" spans="1:49" ht="19.5" customHeight="1" outlineLevel="1" x14ac:dyDescent="0.3">
      <c r="A77" s="286"/>
      <c r="B77" s="167" t="s">
        <v>28</v>
      </c>
      <c r="C77" s="9">
        <v>0</v>
      </c>
      <c r="D77" s="10">
        <v>0</v>
      </c>
      <c r="E77" s="243">
        <v>0</v>
      </c>
      <c r="F77" s="9">
        <v>0</v>
      </c>
      <c r="G77" s="10">
        <v>0</v>
      </c>
      <c r="H77" s="243">
        <v>0</v>
      </c>
      <c r="I77" s="9">
        <v>0</v>
      </c>
      <c r="J77" s="10">
        <v>0</v>
      </c>
      <c r="K77" s="243">
        <v>0</v>
      </c>
      <c r="L77" s="9">
        <v>0</v>
      </c>
      <c r="M77" s="10">
        <v>0</v>
      </c>
      <c r="N77" s="232">
        <v>0</v>
      </c>
      <c r="O77" s="9">
        <v>0</v>
      </c>
      <c r="P77" s="10">
        <v>0</v>
      </c>
      <c r="Q77" s="243">
        <v>0</v>
      </c>
      <c r="R77" s="9">
        <v>0</v>
      </c>
      <c r="S77" s="10">
        <v>0</v>
      </c>
      <c r="T77" s="243">
        <v>0</v>
      </c>
      <c r="U77" s="9">
        <v>0</v>
      </c>
      <c r="V77" s="10">
        <v>0</v>
      </c>
      <c r="W77" s="243">
        <v>0</v>
      </c>
      <c r="X77" s="9">
        <v>0</v>
      </c>
      <c r="Y77" s="10">
        <v>0</v>
      </c>
      <c r="Z77" s="232">
        <v>0</v>
      </c>
      <c r="AA77" s="9">
        <v>0</v>
      </c>
      <c r="AB77" s="10">
        <v>0</v>
      </c>
      <c r="AC77" s="243">
        <v>0</v>
      </c>
      <c r="AD77" s="9">
        <v>0</v>
      </c>
      <c r="AE77" s="10">
        <v>0</v>
      </c>
      <c r="AF77" s="243">
        <v>0</v>
      </c>
      <c r="AG77" s="9">
        <v>0</v>
      </c>
      <c r="AH77" s="39">
        <v>0</v>
      </c>
      <c r="AI77" s="305">
        <v>0</v>
      </c>
      <c r="AK77" s="240"/>
      <c r="AL77" s="240"/>
      <c r="AM77" s="240"/>
      <c r="AN77" s="240"/>
      <c r="AO77" s="240"/>
      <c r="AP77" s="240"/>
      <c r="AR77" s="240"/>
      <c r="AS77" s="240"/>
      <c r="AT77" s="240"/>
      <c r="AU77" s="240"/>
      <c r="AV77" s="240"/>
      <c r="AW77" s="240">
        <v>0</v>
      </c>
    </row>
    <row r="78" spans="1:49" ht="19.5" customHeight="1" outlineLevel="1" x14ac:dyDescent="0.3">
      <c r="A78" s="286"/>
      <c r="B78" s="167" t="s">
        <v>29</v>
      </c>
      <c r="C78" s="9">
        <v>0</v>
      </c>
      <c r="D78" s="10">
        <v>0</v>
      </c>
      <c r="E78" s="243">
        <v>0</v>
      </c>
      <c r="F78" s="9">
        <v>0</v>
      </c>
      <c r="G78" s="10">
        <v>0</v>
      </c>
      <c r="H78" s="243">
        <v>0</v>
      </c>
      <c r="I78" s="9">
        <v>0</v>
      </c>
      <c r="J78" s="10">
        <v>0</v>
      </c>
      <c r="K78" s="243">
        <v>0</v>
      </c>
      <c r="L78" s="9">
        <v>0</v>
      </c>
      <c r="M78" s="10">
        <v>0</v>
      </c>
      <c r="N78" s="232">
        <v>0</v>
      </c>
      <c r="O78" s="9">
        <v>0</v>
      </c>
      <c r="P78" s="10">
        <v>0</v>
      </c>
      <c r="Q78" s="243">
        <v>0</v>
      </c>
      <c r="R78" s="9">
        <v>0</v>
      </c>
      <c r="S78" s="10">
        <v>0</v>
      </c>
      <c r="T78" s="243">
        <v>0</v>
      </c>
      <c r="U78" s="9">
        <v>0</v>
      </c>
      <c r="V78" s="10">
        <v>0</v>
      </c>
      <c r="W78" s="243">
        <v>0</v>
      </c>
      <c r="X78" s="9">
        <v>0</v>
      </c>
      <c r="Y78" s="10">
        <v>0</v>
      </c>
      <c r="Z78" s="232">
        <v>0</v>
      </c>
      <c r="AA78" s="9">
        <v>0</v>
      </c>
      <c r="AB78" s="10">
        <v>0</v>
      </c>
      <c r="AC78" s="243">
        <v>0</v>
      </c>
      <c r="AD78" s="9">
        <v>0</v>
      </c>
      <c r="AE78" s="10">
        <v>0</v>
      </c>
      <c r="AF78" s="243">
        <v>0</v>
      </c>
      <c r="AG78" s="9">
        <v>0</v>
      </c>
      <c r="AH78" s="39">
        <v>0</v>
      </c>
      <c r="AI78" s="305">
        <v>0</v>
      </c>
      <c r="AK78" s="240"/>
      <c r="AL78" s="240"/>
      <c r="AM78" s="240"/>
      <c r="AN78" s="240"/>
      <c r="AO78" s="240"/>
      <c r="AP78" s="240"/>
      <c r="AR78" s="240"/>
      <c r="AS78" s="240"/>
      <c r="AT78" s="240"/>
      <c r="AU78" s="240"/>
      <c r="AV78" s="240"/>
      <c r="AW78" s="240">
        <v>0</v>
      </c>
    </row>
    <row r="79" spans="1:49" ht="19.5" customHeight="1" outlineLevel="1" x14ac:dyDescent="0.3">
      <c r="A79" s="286"/>
      <c r="B79" s="167" t="s">
        <v>30</v>
      </c>
      <c r="C79" s="9">
        <v>1</v>
      </c>
      <c r="D79" s="10">
        <v>0</v>
      </c>
      <c r="E79" s="243">
        <v>7086523</v>
      </c>
      <c r="F79" s="9">
        <v>0</v>
      </c>
      <c r="G79" s="10">
        <v>0</v>
      </c>
      <c r="H79" s="243">
        <v>0</v>
      </c>
      <c r="I79" s="9">
        <v>0</v>
      </c>
      <c r="J79" s="10">
        <v>0</v>
      </c>
      <c r="K79" s="243">
        <v>0</v>
      </c>
      <c r="L79" s="9">
        <v>0</v>
      </c>
      <c r="M79" s="10">
        <v>0</v>
      </c>
      <c r="N79" s="232">
        <v>0</v>
      </c>
      <c r="O79" s="9">
        <v>0</v>
      </c>
      <c r="P79" s="10">
        <v>0</v>
      </c>
      <c r="Q79" s="243">
        <v>0</v>
      </c>
      <c r="R79" s="9">
        <v>0</v>
      </c>
      <c r="S79" s="10">
        <v>0</v>
      </c>
      <c r="T79" s="243">
        <v>0</v>
      </c>
      <c r="U79" s="9">
        <v>0</v>
      </c>
      <c r="V79" s="10">
        <v>0</v>
      </c>
      <c r="W79" s="243">
        <v>0</v>
      </c>
      <c r="X79" s="9">
        <v>0</v>
      </c>
      <c r="Y79" s="10">
        <v>0</v>
      </c>
      <c r="Z79" s="232">
        <v>0</v>
      </c>
      <c r="AA79" s="9">
        <v>0</v>
      </c>
      <c r="AB79" s="10">
        <v>0</v>
      </c>
      <c r="AC79" s="243">
        <v>0</v>
      </c>
      <c r="AD79" s="9">
        <v>0</v>
      </c>
      <c r="AE79" s="10">
        <v>0</v>
      </c>
      <c r="AF79" s="243">
        <v>0</v>
      </c>
      <c r="AG79" s="9">
        <v>1</v>
      </c>
      <c r="AH79" s="39">
        <v>0</v>
      </c>
      <c r="AI79" s="305">
        <v>7086523</v>
      </c>
      <c r="AK79" s="240"/>
      <c r="AL79" s="240"/>
      <c r="AM79" s="240"/>
      <c r="AN79" s="240"/>
      <c r="AO79" s="240"/>
      <c r="AP79" s="240"/>
      <c r="AR79" s="240"/>
      <c r="AS79" s="240"/>
      <c r="AT79" s="240"/>
      <c r="AU79" s="240"/>
      <c r="AV79" s="240"/>
      <c r="AW79" s="240">
        <v>0</v>
      </c>
    </row>
    <row r="80" spans="1:49" ht="19.5" customHeight="1" outlineLevel="1" thickBot="1" x14ac:dyDescent="0.35">
      <c r="A80" s="287"/>
      <c r="B80" s="167" t="s">
        <v>31</v>
      </c>
      <c r="C80" s="160">
        <v>0</v>
      </c>
      <c r="D80" s="148">
        <v>0</v>
      </c>
      <c r="E80" s="157">
        <v>0</v>
      </c>
      <c r="F80" s="160">
        <v>0</v>
      </c>
      <c r="G80" s="148">
        <v>0</v>
      </c>
      <c r="H80" s="157">
        <v>0</v>
      </c>
      <c r="I80" s="160">
        <v>0</v>
      </c>
      <c r="J80" s="148">
        <v>0</v>
      </c>
      <c r="K80" s="157">
        <v>0</v>
      </c>
      <c r="L80" s="160">
        <v>0</v>
      </c>
      <c r="M80" s="148">
        <v>0</v>
      </c>
      <c r="N80" s="233">
        <v>0</v>
      </c>
      <c r="O80" s="160">
        <v>0</v>
      </c>
      <c r="P80" s="148">
        <v>0</v>
      </c>
      <c r="Q80" s="157">
        <v>0</v>
      </c>
      <c r="R80" s="160">
        <v>0</v>
      </c>
      <c r="S80" s="148">
        <v>0</v>
      </c>
      <c r="T80" s="157">
        <v>0</v>
      </c>
      <c r="U80" s="160">
        <v>0</v>
      </c>
      <c r="V80" s="148">
        <v>0</v>
      </c>
      <c r="W80" s="157">
        <v>0</v>
      </c>
      <c r="X80" s="160">
        <v>0</v>
      </c>
      <c r="Y80" s="148">
        <v>0</v>
      </c>
      <c r="Z80" s="233">
        <v>0</v>
      </c>
      <c r="AA80" s="160">
        <v>0</v>
      </c>
      <c r="AB80" s="148">
        <v>0</v>
      </c>
      <c r="AC80" s="157">
        <v>0</v>
      </c>
      <c r="AD80" s="160">
        <v>0</v>
      </c>
      <c r="AE80" s="148">
        <v>0</v>
      </c>
      <c r="AF80" s="157">
        <v>0</v>
      </c>
      <c r="AG80" s="9">
        <v>0</v>
      </c>
      <c r="AH80" s="39">
        <v>0</v>
      </c>
      <c r="AI80" s="305">
        <v>0</v>
      </c>
      <c r="AK80" s="240"/>
      <c r="AL80" s="240"/>
      <c r="AM80" s="240"/>
      <c r="AN80" s="240"/>
      <c r="AO80" s="240"/>
      <c r="AP80" s="240"/>
      <c r="AR80" s="240"/>
      <c r="AS80" s="240"/>
      <c r="AT80" s="240"/>
      <c r="AU80" s="240"/>
      <c r="AV80" s="240"/>
      <c r="AW80" s="240">
        <v>0</v>
      </c>
    </row>
    <row r="81" spans="1:49" ht="18" outlineLevel="1" x14ac:dyDescent="0.3">
      <c r="A81" s="285">
        <v>13</v>
      </c>
      <c r="B81" s="168" t="s">
        <v>160</v>
      </c>
      <c r="C81" s="73">
        <v>12621</v>
      </c>
      <c r="D81" s="121">
        <v>0</v>
      </c>
      <c r="E81" s="242">
        <v>4460311</v>
      </c>
      <c r="F81" s="73">
        <v>5891</v>
      </c>
      <c r="G81" s="121">
        <v>0</v>
      </c>
      <c r="H81" s="242">
        <v>1624363</v>
      </c>
      <c r="I81" s="73">
        <v>9610</v>
      </c>
      <c r="J81" s="121">
        <v>0</v>
      </c>
      <c r="K81" s="242">
        <v>2220587</v>
      </c>
      <c r="L81" s="73">
        <v>33</v>
      </c>
      <c r="M81" s="121">
        <v>0</v>
      </c>
      <c r="N81" s="231">
        <v>151398</v>
      </c>
      <c r="O81" s="73">
        <v>141</v>
      </c>
      <c r="P81" s="121">
        <v>0</v>
      </c>
      <c r="Q81" s="242">
        <v>237838</v>
      </c>
      <c r="R81" s="73">
        <v>96</v>
      </c>
      <c r="S81" s="121">
        <v>0</v>
      </c>
      <c r="T81" s="242">
        <v>2967898</v>
      </c>
      <c r="U81" s="73">
        <v>0</v>
      </c>
      <c r="V81" s="121">
        <v>0</v>
      </c>
      <c r="W81" s="242">
        <v>0</v>
      </c>
      <c r="X81" s="73">
        <v>0</v>
      </c>
      <c r="Y81" s="121">
        <v>0</v>
      </c>
      <c r="Z81" s="231">
        <v>0</v>
      </c>
      <c r="AA81" s="73">
        <v>0</v>
      </c>
      <c r="AB81" s="121">
        <v>0</v>
      </c>
      <c r="AC81" s="242">
        <v>0</v>
      </c>
      <c r="AD81" s="73">
        <v>0</v>
      </c>
      <c r="AE81" s="121">
        <v>0</v>
      </c>
      <c r="AF81" s="242">
        <v>0</v>
      </c>
      <c r="AG81" s="73">
        <v>28392</v>
      </c>
      <c r="AH81" s="74">
        <v>0</v>
      </c>
      <c r="AI81" s="231">
        <v>11662395</v>
      </c>
      <c r="AK81" s="240"/>
      <c r="AL81" s="240"/>
      <c r="AM81" s="240"/>
      <c r="AN81" s="240"/>
      <c r="AO81" s="240"/>
      <c r="AP81" s="240"/>
      <c r="AR81" s="240"/>
      <c r="AS81" s="240"/>
      <c r="AT81" s="240"/>
      <c r="AU81" s="240"/>
      <c r="AV81" s="240"/>
      <c r="AW81" s="240">
        <v>0</v>
      </c>
    </row>
    <row r="82" spans="1:49" ht="19.5" customHeight="1" outlineLevel="1" x14ac:dyDescent="0.3">
      <c r="A82" s="286"/>
      <c r="B82" s="167" t="s">
        <v>27</v>
      </c>
      <c r="C82" s="9">
        <v>12391</v>
      </c>
      <c r="D82" s="10">
        <v>0</v>
      </c>
      <c r="E82" s="243">
        <v>2285467</v>
      </c>
      <c r="F82" s="9">
        <v>5765</v>
      </c>
      <c r="G82" s="10">
        <v>0</v>
      </c>
      <c r="H82" s="243">
        <v>756408</v>
      </c>
      <c r="I82" s="9">
        <v>9345</v>
      </c>
      <c r="J82" s="10">
        <v>0</v>
      </c>
      <c r="K82" s="243">
        <v>1153401</v>
      </c>
      <c r="L82" s="9">
        <v>32</v>
      </c>
      <c r="M82" s="10">
        <v>0</v>
      </c>
      <c r="N82" s="232">
        <v>2302</v>
      </c>
      <c r="O82" s="9">
        <v>137</v>
      </c>
      <c r="P82" s="10">
        <v>0</v>
      </c>
      <c r="Q82" s="243">
        <v>12492</v>
      </c>
      <c r="R82" s="9">
        <v>92</v>
      </c>
      <c r="S82" s="10">
        <v>0</v>
      </c>
      <c r="T82" s="243">
        <v>6001</v>
      </c>
      <c r="U82" s="9">
        <v>0</v>
      </c>
      <c r="V82" s="10">
        <v>0</v>
      </c>
      <c r="W82" s="243">
        <v>0</v>
      </c>
      <c r="X82" s="9">
        <v>0</v>
      </c>
      <c r="Y82" s="10">
        <v>0</v>
      </c>
      <c r="Z82" s="232">
        <v>0</v>
      </c>
      <c r="AA82" s="9">
        <v>0</v>
      </c>
      <c r="AB82" s="10">
        <v>0</v>
      </c>
      <c r="AC82" s="243">
        <v>0</v>
      </c>
      <c r="AD82" s="9">
        <v>0</v>
      </c>
      <c r="AE82" s="10">
        <v>0</v>
      </c>
      <c r="AF82" s="243">
        <v>0</v>
      </c>
      <c r="AG82" s="9">
        <v>27762</v>
      </c>
      <c r="AH82" s="39">
        <v>0</v>
      </c>
      <c r="AI82" s="305">
        <v>4216071</v>
      </c>
      <c r="AK82" s="240"/>
      <c r="AL82" s="240"/>
      <c r="AM82" s="240"/>
      <c r="AN82" s="240"/>
      <c r="AO82" s="240"/>
      <c r="AP82" s="240"/>
      <c r="AR82" s="240"/>
      <c r="AS82" s="240"/>
      <c r="AT82" s="240"/>
      <c r="AU82" s="240"/>
      <c r="AV82" s="240"/>
      <c r="AW82" s="240">
        <v>0</v>
      </c>
    </row>
    <row r="83" spans="1:49" ht="19.5" customHeight="1" outlineLevel="1" x14ac:dyDescent="0.3">
      <c r="A83" s="286"/>
      <c r="B83" s="167" t="s">
        <v>28</v>
      </c>
      <c r="C83" s="9">
        <v>229</v>
      </c>
      <c r="D83" s="10">
        <v>0</v>
      </c>
      <c r="E83" s="243">
        <v>505223</v>
      </c>
      <c r="F83" s="9">
        <v>125</v>
      </c>
      <c r="G83" s="10">
        <v>0</v>
      </c>
      <c r="H83" s="243">
        <v>170632</v>
      </c>
      <c r="I83" s="9">
        <v>265</v>
      </c>
      <c r="J83" s="10">
        <v>0</v>
      </c>
      <c r="K83" s="243">
        <v>1067186</v>
      </c>
      <c r="L83" s="9">
        <v>0</v>
      </c>
      <c r="M83" s="10">
        <v>0</v>
      </c>
      <c r="N83" s="246">
        <v>0</v>
      </c>
      <c r="O83" s="9">
        <v>3</v>
      </c>
      <c r="P83" s="10">
        <v>0</v>
      </c>
      <c r="Q83" s="243">
        <v>21213</v>
      </c>
      <c r="R83" s="245">
        <v>0</v>
      </c>
      <c r="S83" s="10">
        <v>0</v>
      </c>
      <c r="T83" s="5">
        <v>0</v>
      </c>
      <c r="U83" s="9">
        <v>0</v>
      </c>
      <c r="V83" s="10">
        <v>0</v>
      </c>
      <c r="W83" s="243">
        <v>0</v>
      </c>
      <c r="X83" s="9">
        <v>0</v>
      </c>
      <c r="Y83" s="10">
        <v>0</v>
      </c>
      <c r="Z83" s="232">
        <v>0</v>
      </c>
      <c r="AA83" s="9">
        <v>0</v>
      </c>
      <c r="AB83" s="10">
        <v>0</v>
      </c>
      <c r="AC83" s="243">
        <v>0</v>
      </c>
      <c r="AD83" s="9">
        <v>0</v>
      </c>
      <c r="AE83" s="10">
        <v>0</v>
      </c>
      <c r="AF83" s="243">
        <v>0</v>
      </c>
      <c r="AG83" s="9">
        <v>622</v>
      </c>
      <c r="AH83" s="39">
        <v>0</v>
      </c>
      <c r="AI83" s="305">
        <v>1764254</v>
      </c>
      <c r="AK83" s="240"/>
      <c r="AL83" s="240"/>
      <c r="AM83" s="240"/>
      <c r="AN83" s="240"/>
      <c r="AO83" s="240"/>
      <c r="AP83" s="240"/>
      <c r="AR83" s="240"/>
      <c r="AS83" s="240"/>
      <c r="AT83" s="240"/>
      <c r="AU83" s="240"/>
      <c r="AV83" s="240"/>
      <c r="AW83" s="240">
        <v>0</v>
      </c>
    </row>
    <row r="84" spans="1:49" ht="19.5" customHeight="1" outlineLevel="1" x14ac:dyDescent="0.3">
      <c r="A84" s="286"/>
      <c r="B84" s="167" t="s">
        <v>29</v>
      </c>
      <c r="C84" s="9">
        <v>0</v>
      </c>
      <c r="D84" s="10">
        <v>0</v>
      </c>
      <c r="E84" s="243">
        <v>336</v>
      </c>
      <c r="F84" s="9">
        <v>0</v>
      </c>
      <c r="G84" s="10">
        <v>0</v>
      </c>
      <c r="H84" s="243">
        <v>0</v>
      </c>
      <c r="I84" s="9">
        <v>0</v>
      </c>
      <c r="J84" s="10">
        <v>0</v>
      </c>
      <c r="K84" s="243">
        <v>0</v>
      </c>
      <c r="L84" s="9">
        <v>0</v>
      </c>
      <c r="M84" s="10">
        <v>0</v>
      </c>
      <c r="N84" s="232">
        <v>0</v>
      </c>
      <c r="O84" s="245">
        <v>0</v>
      </c>
      <c r="P84" s="10">
        <v>0</v>
      </c>
      <c r="Q84" s="5">
        <v>0</v>
      </c>
      <c r="R84" s="9">
        <v>0</v>
      </c>
      <c r="S84" s="10">
        <v>0</v>
      </c>
      <c r="T84" s="243">
        <v>0</v>
      </c>
      <c r="U84" s="9">
        <v>0</v>
      </c>
      <c r="V84" s="10">
        <v>0</v>
      </c>
      <c r="W84" s="243">
        <v>0</v>
      </c>
      <c r="X84" s="9">
        <v>0</v>
      </c>
      <c r="Y84" s="10">
        <v>0</v>
      </c>
      <c r="Z84" s="232">
        <v>0</v>
      </c>
      <c r="AA84" s="9">
        <v>0</v>
      </c>
      <c r="AB84" s="10">
        <v>0</v>
      </c>
      <c r="AC84" s="243">
        <v>0</v>
      </c>
      <c r="AD84" s="9">
        <v>0</v>
      </c>
      <c r="AE84" s="10">
        <v>0</v>
      </c>
      <c r="AF84" s="243">
        <v>0</v>
      </c>
      <c r="AG84" s="9">
        <v>0</v>
      </c>
      <c r="AH84" s="39">
        <v>0</v>
      </c>
      <c r="AI84" s="305">
        <v>336</v>
      </c>
      <c r="AK84" s="240"/>
      <c r="AL84" s="240"/>
      <c r="AM84" s="240"/>
      <c r="AN84" s="240"/>
      <c r="AO84" s="240"/>
      <c r="AP84" s="240"/>
      <c r="AR84" s="240"/>
      <c r="AS84" s="240"/>
      <c r="AT84" s="240"/>
      <c r="AU84" s="240"/>
      <c r="AV84" s="240"/>
      <c r="AW84" s="240">
        <v>0</v>
      </c>
    </row>
    <row r="85" spans="1:49" ht="19.5" customHeight="1" outlineLevel="1" x14ac:dyDescent="0.3">
      <c r="A85" s="286"/>
      <c r="B85" s="167" t="s">
        <v>30</v>
      </c>
      <c r="C85" s="9">
        <v>1</v>
      </c>
      <c r="D85" s="10">
        <v>0</v>
      </c>
      <c r="E85" s="243">
        <v>1669285</v>
      </c>
      <c r="F85" s="9">
        <v>1</v>
      </c>
      <c r="G85" s="10">
        <v>0</v>
      </c>
      <c r="H85" s="243">
        <v>697323</v>
      </c>
      <c r="I85" s="9">
        <v>0</v>
      </c>
      <c r="J85" s="10">
        <v>0</v>
      </c>
      <c r="K85" s="243">
        <v>0</v>
      </c>
      <c r="L85" s="9">
        <v>1</v>
      </c>
      <c r="M85" s="10">
        <v>0</v>
      </c>
      <c r="N85" s="232">
        <v>149096</v>
      </c>
      <c r="O85" s="9">
        <v>1</v>
      </c>
      <c r="P85" s="10">
        <v>0</v>
      </c>
      <c r="Q85" s="243">
        <v>204133</v>
      </c>
      <c r="R85" s="9">
        <v>4</v>
      </c>
      <c r="S85" s="10">
        <v>0</v>
      </c>
      <c r="T85" s="243">
        <v>2961897</v>
      </c>
      <c r="U85" s="9">
        <v>0</v>
      </c>
      <c r="V85" s="10">
        <v>0</v>
      </c>
      <c r="W85" s="243">
        <v>0</v>
      </c>
      <c r="X85" s="9">
        <v>0</v>
      </c>
      <c r="Y85" s="10">
        <v>0</v>
      </c>
      <c r="Z85" s="232">
        <v>0</v>
      </c>
      <c r="AA85" s="9">
        <v>0</v>
      </c>
      <c r="AB85" s="10">
        <v>0</v>
      </c>
      <c r="AC85" s="243">
        <v>0</v>
      </c>
      <c r="AD85" s="9">
        <v>0</v>
      </c>
      <c r="AE85" s="10">
        <v>0</v>
      </c>
      <c r="AF85" s="243">
        <v>0</v>
      </c>
      <c r="AG85" s="9">
        <v>8</v>
      </c>
      <c r="AH85" s="39">
        <v>0</v>
      </c>
      <c r="AI85" s="305">
        <v>5681734</v>
      </c>
      <c r="AK85" s="240"/>
      <c r="AL85" s="240"/>
      <c r="AM85" s="240"/>
      <c r="AN85" s="240"/>
      <c r="AO85" s="240"/>
      <c r="AP85" s="240"/>
      <c r="AR85" s="240"/>
      <c r="AS85" s="240"/>
      <c r="AT85" s="240"/>
      <c r="AU85" s="240"/>
      <c r="AV85" s="240"/>
      <c r="AW85" s="240">
        <v>0</v>
      </c>
    </row>
    <row r="86" spans="1:49" ht="19.5" customHeight="1" outlineLevel="1" thickBot="1" x14ac:dyDescent="0.35">
      <c r="A86" s="287"/>
      <c r="B86" s="167" t="s">
        <v>31</v>
      </c>
      <c r="C86" s="160">
        <v>0</v>
      </c>
      <c r="D86" s="148">
        <v>0</v>
      </c>
      <c r="E86" s="157">
        <v>0</v>
      </c>
      <c r="F86" s="160">
        <v>0</v>
      </c>
      <c r="G86" s="148">
        <v>0</v>
      </c>
      <c r="H86" s="157">
        <v>0</v>
      </c>
      <c r="I86" s="160">
        <v>0</v>
      </c>
      <c r="J86" s="148">
        <v>0</v>
      </c>
      <c r="K86" s="157">
        <v>0</v>
      </c>
      <c r="L86" s="160">
        <v>0</v>
      </c>
      <c r="M86" s="148">
        <v>0</v>
      </c>
      <c r="N86" s="233">
        <v>0</v>
      </c>
      <c r="O86" s="160">
        <v>0</v>
      </c>
      <c r="P86" s="148">
        <v>0</v>
      </c>
      <c r="Q86" s="157">
        <v>0</v>
      </c>
      <c r="R86" s="160">
        <v>0</v>
      </c>
      <c r="S86" s="148">
        <v>0</v>
      </c>
      <c r="T86" s="157">
        <v>0</v>
      </c>
      <c r="U86" s="160">
        <v>0</v>
      </c>
      <c r="V86" s="148">
        <v>0</v>
      </c>
      <c r="W86" s="157">
        <v>0</v>
      </c>
      <c r="X86" s="160">
        <v>0</v>
      </c>
      <c r="Y86" s="148">
        <v>0</v>
      </c>
      <c r="Z86" s="233">
        <v>0</v>
      </c>
      <c r="AA86" s="160">
        <v>0</v>
      </c>
      <c r="AB86" s="148">
        <v>0</v>
      </c>
      <c r="AC86" s="157">
        <v>0</v>
      </c>
      <c r="AD86" s="160">
        <v>0</v>
      </c>
      <c r="AE86" s="148">
        <v>0</v>
      </c>
      <c r="AF86" s="157">
        <v>0</v>
      </c>
      <c r="AG86" s="9">
        <v>0</v>
      </c>
      <c r="AH86" s="39">
        <v>0</v>
      </c>
      <c r="AI86" s="305">
        <v>0</v>
      </c>
      <c r="AK86" s="240"/>
      <c r="AL86" s="240"/>
      <c r="AM86" s="240"/>
      <c r="AN86" s="240"/>
      <c r="AO86" s="240"/>
      <c r="AP86" s="240"/>
      <c r="AR86" s="240"/>
      <c r="AS86" s="240"/>
      <c r="AT86" s="240"/>
      <c r="AU86" s="240"/>
      <c r="AV86" s="240"/>
      <c r="AW86" s="240">
        <v>0</v>
      </c>
    </row>
    <row r="87" spans="1:49" ht="36" customHeight="1" outlineLevel="1" x14ac:dyDescent="0.3">
      <c r="A87" s="285">
        <v>14</v>
      </c>
      <c r="B87" s="168" t="s">
        <v>176</v>
      </c>
      <c r="C87" s="73">
        <v>0</v>
      </c>
      <c r="D87" s="121">
        <v>0</v>
      </c>
      <c r="E87" s="242">
        <v>0</v>
      </c>
      <c r="F87" s="73">
        <v>0</v>
      </c>
      <c r="G87" s="121">
        <v>0</v>
      </c>
      <c r="H87" s="242">
        <v>0</v>
      </c>
      <c r="I87" s="73">
        <v>0</v>
      </c>
      <c r="J87" s="121">
        <v>0</v>
      </c>
      <c r="K87" s="242">
        <v>0</v>
      </c>
      <c r="L87" s="73">
        <v>0</v>
      </c>
      <c r="M87" s="121">
        <v>0</v>
      </c>
      <c r="N87" s="231">
        <v>0</v>
      </c>
      <c r="O87" s="73">
        <v>0</v>
      </c>
      <c r="P87" s="121">
        <v>0</v>
      </c>
      <c r="Q87" s="242">
        <v>0</v>
      </c>
      <c r="R87" s="73">
        <v>0</v>
      </c>
      <c r="S87" s="121">
        <v>0</v>
      </c>
      <c r="T87" s="242">
        <v>0</v>
      </c>
      <c r="U87" s="73">
        <v>0</v>
      </c>
      <c r="V87" s="121">
        <v>0</v>
      </c>
      <c r="W87" s="242">
        <v>0</v>
      </c>
      <c r="X87" s="73">
        <v>0</v>
      </c>
      <c r="Y87" s="121">
        <v>0</v>
      </c>
      <c r="Z87" s="231">
        <v>0</v>
      </c>
      <c r="AA87" s="73">
        <v>0</v>
      </c>
      <c r="AB87" s="121">
        <v>0</v>
      </c>
      <c r="AC87" s="242">
        <v>0</v>
      </c>
      <c r="AD87" s="73">
        <v>1</v>
      </c>
      <c r="AE87" s="121">
        <v>0</v>
      </c>
      <c r="AF87" s="242">
        <v>3851823</v>
      </c>
      <c r="AG87" s="73">
        <v>1</v>
      </c>
      <c r="AH87" s="74">
        <v>0</v>
      </c>
      <c r="AI87" s="231">
        <v>3851823</v>
      </c>
      <c r="AK87" s="240"/>
      <c r="AL87" s="240"/>
      <c r="AM87" s="240"/>
      <c r="AN87" s="240"/>
      <c r="AO87" s="240"/>
      <c r="AP87" s="240"/>
      <c r="AR87" s="240"/>
      <c r="AS87" s="240"/>
      <c r="AT87" s="240"/>
      <c r="AU87" s="240"/>
      <c r="AV87" s="240"/>
      <c r="AW87" s="240">
        <v>0</v>
      </c>
    </row>
    <row r="88" spans="1:49" ht="19.5" customHeight="1" outlineLevel="1" x14ac:dyDescent="0.3">
      <c r="A88" s="286"/>
      <c r="B88" s="167" t="s">
        <v>27</v>
      </c>
      <c r="C88" s="9">
        <v>0</v>
      </c>
      <c r="D88" s="10">
        <v>0</v>
      </c>
      <c r="E88" s="243">
        <v>0</v>
      </c>
      <c r="F88" s="9">
        <v>0</v>
      </c>
      <c r="G88" s="10">
        <v>0</v>
      </c>
      <c r="H88" s="243">
        <v>0</v>
      </c>
      <c r="I88" s="9">
        <v>0</v>
      </c>
      <c r="J88" s="10">
        <v>0</v>
      </c>
      <c r="K88" s="243">
        <v>0</v>
      </c>
      <c r="L88" s="9">
        <v>0</v>
      </c>
      <c r="M88" s="10">
        <v>0</v>
      </c>
      <c r="N88" s="232">
        <v>0</v>
      </c>
      <c r="O88" s="9">
        <v>0</v>
      </c>
      <c r="P88" s="10">
        <v>0</v>
      </c>
      <c r="Q88" s="243">
        <v>0</v>
      </c>
      <c r="R88" s="9">
        <v>0</v>
      </c>
      <c r="S88" s="10">
        <v>0</v>
      </c>
      <c r="T88" s="243">
        <v>0</v>
      </c>
      <c r="U88" s="9">
        <v>0</v>
      </c>
      <c r="V88" s="10">
        <v>0</v>
      </c>
      <c r="W88" s="243">
        <v>0</v>
      </c>
      <c r="X88" s="9">
        <v>0</v>
      </c>
      <c r="Y88" s="10">
        <v>0</v>
      </c>
      <c r="Z88" s="232">
        <v>0</v>
      </c>
      <c r="AA88" s="9">
        <v>0</v>
      </c>
      <c r="AB88" s="10">
        <v>0</v>
      </c>
      <c r="AC88" s="243">
        <v>0</v>
      </c>
      <c r="AD88" s="9">
        <v>0</v>
      </c>
      <c r="AE88" s="10">
        <v>0</v>
      </c>
      <c r="AF88" s="243">
        <v>0</v>
      </c>
      <c r="AG88" s="9">
        <v>0</v>
      </c>
      <c r="AH88" s="39">
        <v>0</v>
      </c>
      <c r="AI88" s="305">
        <v>0</v>
      </c>
      <c r="AK88" s="240"/>
      <c r="AL88" s="240"/>
      <c r="AM88" s="240"/>
      <c r="AN88" s="240"/>
      <c r="AO88" s="240"/>
      <c r="AP88" s="240"/>
      <c r="AR88" s="240"/>
      <c r="AS88" s="240"/>
      <c r="AT88" s="240"/>
      <c r="AU88" s="240"/>
      <c r="AV88" s="240"/>
      <c r="AW88" s="240">
        <v>0</v>
      </c>
    </row>
    <row r="89" spans="1:49" ht="19.5" customHeight="1" outlineLevel="1" x14ac:dyDescent="0.3">
      <c r="A89" s="286"/>
      <c r="B89" s="167" t="s">
        <v>28</v>
      </c>
      <c r="C89" s="9">
        <v>0</v>
      </c>
      <c r="D89" s="10">
        <v>0</v>
      </c>
      <c r="E89" s="243">
        <v>0</v>
      </c>
      <c r="F89" s="9">
        <v>0</v>
      </c>
      <c r="G89" s="10">
        <v>0</v>
      </c>
      <c r="H89" s="243">
        <v>0</v>
      </c>
      <c r="I89" s="9">
        <v>0</v>
      </c>
      <c r="J89" s="10">
        <v>0</v>
      </c>
      <c r="K89" s="243">
        <v>0</v>
      </c>
      <c r="L89" s="9">
        <v>0</v>
      </c>
      <c r="M89" s="10">
        <v>0</v>
      </c>
      <c r="N89" s="232">
        <v>0</v>
      </c>
      <c r="O89" s="9">
        <v>0</v>
      </c>
      <c r="P89" s="10">
        <v>0</v>
      </c>
      <c r="Q89" s="243">
        <v>0</v>
      </c>
      <c r="R89" s="9">
        <v>0</v>
      </c>
      <c r="S89" s="10">
        <v>0</v>
      </c>
      <c r="T89" s="243">
        <v>0</v>
      </c>
      <c r="U89" s="9">
        <v>0</v>
      </c>
      <c r="V89" s="10">
        <v>0</v>
      </c>
      <c r="W89" s="243">
        <v>0</v>
      </c>
      <c r="X89" s="9">
        <v>0</v>
      </c>
      <c r="Y89" s="10">
        <v>0</v>
      </c>
      <c r="Z89" s="232">
        <v>0</v>
      </c>
      <c r="AA89" s="9">
        <v>0</v>
      </c>
      <c r="AB89" s="10">
        <v>0</v>
      </c>
      <c r="AC89" s="243">
        <v>0</v>
      </c>
      <c r="AD89" s="9">
        <v>0</v>
      </c>
      <c r="AE89" s="10">
        <v>0</v>
      </c>
      <c r="AF89" s="243">
        <v>0</v>
      </c>
      <c r="AG89" s="9">
        <v>0</v>
      </c>
      <c r="AH89" s="39">
        <v>0</v>
      </c>
      <c r="AI89" s="305">
        <v>0</v>
      </c>
      <c r="AK89" s="240"/>
      <c r="AL89" s="240"/>
      <c r="AM89" s="240"/>
      <c r="AN89" s="240"/>
      <c r="AO89" s="240"/>
      <c r="AP89" s="240"/>
      <c r="AR89" s="240"/>
      <c r="AS89" s="240"/>
      <c r="AT89" s="240"/>
      <c r="AU89" s="240"/>
      <c r="AV89" s="240"/>
      <c r="AW89" s="240">
        <v>0</v>
      </c>
    </row>
    <row r="90" spans="1:49" ht="19.5" customHeight="1" outlineLevel="1" x14ac:dyDescent="0.3">
      <c r="A90" s="286"/>
      <c r="B90" s="167" t="s">
        <v>29</v>
      </c>
      <c r="C90" s="9">
        <v>0</v>
      </c>
      <c r="D90" s="10">
        <v>0</v>
      </c>
      <c r="E90" s="243">
        <v>0</v>
      </c>
      <c r="F90" s="9">
        <v>0</v>
      </c>
      <c r="G90" s="10">
        <v>0</v>
      </c>
      <c r="H90" s="243">
        <v>0</v>
      </c>
      <c r="I90" s="9">
        <v>0</v>
      </c>
      <c r="J90" s="10">
        <v>0</v>
      </c>
      <c r="K90" s="243">
        <v>0</v>
      </c>
      <c r="L90" s="9">
        <v>0</v>
      </c>
      <c r="M90" s="10">
        <v>0</v>
      </c>
      <c r="N90" s="232">
        <v>0</v>
      </c>
      <c r="O90" s="9">
        <v>0</v>
      </c>
      <c r="P90" s="10">
        <v>0</v>
      </c>
      <c r="Q90" s="243">
        <v>0</v>
      </c>
      <c r="R90" s="9">
        <v>0</v>
      </c>
      <c r="S90" s="10">
        <v>0</v>
      </c>
      <c r="T90" s="243">
        <v>0</v>
      </c>
      <c r="U90" s="9">
        <v>0</v>
      </c>
      <c r="V90" s="10">
        <v>0</v>
      </c>
      <c r="W90" s="243">
        <v>0</v>
      </c>
      <c r="X90" s="9">
        <v>0</v>
      </c>
      <c r="Y90" s="10">
        <v>0</v>
      </c>
      <c r="Z90" s="232">
        <v>0</v>
      </c>
      <c r="AA90" s="9">
        <v>0</v>
      </c>
      <c r="AB90" s="10">
        <v>0</v>
      </c>
      <c r="AC90" s="243">
        <v>0</v>
      </c>
      <c r="AD90" s="9">
        <v>0</v>
      </c>
      <c r="AE90" s="10">
        <v>0</v>
      </c>
      <c r="AF90" s="243">
        <v>0</v>
      </c>
      <c r="AG90" s="9">
        <v>0</v>
      </c>
      <c r="AH90" s="39">
        <v>0</v>
      </c>
      <c r="AI90" s="305">
        <v>0</v>
      </c>
      <c r="AK90" s="240"/>
      <c r="AL90" s="240"/>
      <c r="AM90" s="240"/>
      <c r="AN90" s="240"/>
      <c r="AO90" s="240"/>
      <c r="AP90" s="240"/>
      <c r="AR90" s="240"/>
      <c r="AS90" s="240"/>
      <c r="AT90" s="240"/>
      <c r="AU90" s="240"/>
      <c r="AV90" s="240"/>
      <c r="AW90" s="240">
        <v>0</v>
      </c>
    </row>
    <row r="91" spans="1:49" ht="19.5" customHeight="1" outlineLevel="1" x14ac:dyDescent="0.3">
      <c r="A91" s="286"/>
      <c r="B91" s="167" t="s">
        <v>30</v>
      </c>
      <c r="C91" s="9">
        <v>0</v>
      </c>
      <c r="D91" s="10">
        <v>0</v>
      </c>
      <c r="E91" s="243">
        <v>0</v>
      </c>
      <c r="F91" s="9">
        <v>0</v>
      </c>
      <c r="G91" s="10">
        <v>0</v>
      </c>
      <c r="H91" s="243">
        <v>0</v>
      </c>
      <c r="I91" s="9">
        <v>0</v>
      </c>
      <c r="J91" s="10">
        <v>0</v>
      </c>
      <c r="K91" s="243">
        <v>0</v>
      </c>
      <c r="L91" s="9">
        <v>0</v>
      </c>
      <c r="M91" s="10">
        <v>0</v>
      </c>
      <c r="N91" s="232">
        <v>0</v>
      </c>
      <c r="O91" s="9">
        <v>0</v>
      </c>
      <c r="P91" s="10">
        <v>0</v>
      </c>
      <c r="Q91" s="243">
        <v>0</v>
      </c>
      <c r="R91" s="9">
        <v>0</v>
      </c>
      <c r="S91" s="10">
        <v>0</v>
      </c>
      <c r="T91" s="243">
        <v>0</v>
      </c>
      <c r="U91" s="9">
        <v>0</v>
      </c>
      <c r="V91" s="10">
        <v>0</v>
      </c>
      <c r="W91" s="243">
        <v>0</v>
      </c>
      <c r="X91" s="9">
        <v>0</v>
      </c>
      <c r="Y91" s="10">
        <v>0</v>
      </c>
      <c r="Z91" s="232">
        <v>0</v>
      </c>
      <c r="AA91" s="9">
        <v>0</v>
      </c>
      <c r="AB91" s="10">
        <v>0</v>
      </c>
      <c r="AC91" s="243">
        <v>0</v>
      </c>
      <c r="AD91" s="9">
        <v>1</v>
      </c>
      <c r="AE91" s="10">
        <v>0</v>
      </c>
      <c r="AF91" s="243">
        <v>3851823</v>
      </c>
      <c r="AG91" s="9">
        <v>1</v>
      </c>
      <c r="AH91" s="39">
        <v>0</v>
      </c>
      <c r="AI91" s="305">
        <v>3851823</v>
      </c>
      <c r="AK91" s="240"/>
      <c r="AL91" s="240"/>
      <c r="AM91" s="240"/>
      <c r="AN91" s="240"/>
      <c r="AO91" s="240"/>
      <c r="AP91" s="240"/>
      <c r="AR91" s="240"/>
      <c r="AS91" s="240"/>
      <c r="AT91" s="240"/>
      <c r="AU91" s="240"/>
      <c r="AV91" s="240"/>
      <c r="AW91" s="240">
        <v>0</v>
      </c>
    </row>
    <row r="92" spans="1:49" ht="19.5" customHeight="1" outlineLevel="1" thickBot="1" x14ac:dyDescent="0.35">
      <c r="A92" s="287"/>
      <c r="B92" s="167" t="s">
        <v>31</v>
      </c>
      <c r="C92" s="160">
        <v>0</v>
      </c>
      <c r="D92" s="148">
        <v>0</v>
      </c>
      <c r="E92" s="157">
        <v>0</v>
      </c>
      <c r="F92" s="160">
        <v>0</v>
      </c>
      <c r="G92" s="148">
        <v>0</v>
      </c>
      <c r="H92" s="157">
        <v>0</v>
      </c>
      <c r="I92" s="160">
        <v>0</v>
      </c>
      <c r="J92" s="148">
        <v>0</v>
      </c>
      <c r="K92" s="157">
        <v>0</v>
      </c>
      <c r="L92" s="160">
        <v>0</v>
      </c>
      <c r="M92" s="148">
        <v>0</v>
      </c>
      <c r="N92" s="233">
        <v>0</v>
      </c>
      <c r="O92" s="160">
        <v>0</v>
      </c>
      <c r="P92" s="148">
        <v>0</v>
      </c>
      <c r="Q92" s="157">
        <v>0</v>
      </c>
      <c r="R92" s="160">
        <v>0</v>
      </c>
      <c r="S92" s="148">
        <v>0</v>
      </c>
      <c r="T92" s="157">
        <v>0</v>
      </c>
      <c r="U92" s="160">
        <v>0</v>
      </c>
      <c r="V92" s="148">
        <v>0</v>
      </c>
      <c r="W92" s="157">
        <v>0</v>
      </c>
      <c r="X92" s="160">
        <v>0</v>
      </c>
      <c r="Y92" s="148">
        <v>0</v>
      </c>
      <c r="Z92" s="233">
        <v>0</v>
      </c>
      <c r="AA92" s="160">
        <v>0</v>
      </c>
      <c r="AB92" s="148">
        <v>0</v>
      </c>
      <c r="AC92" s="157">
        <v>0</v>
      </c>
      <c r="AD92" s="160">
        <v>0</v>
      </c>
      <c r="AE92" s="148">
        <v>0</v>
      </c>
      <c r="AF92" s="157">
        <v>0</v>
      </c>
      <c r="AG92" s="9">
        <v>0</v>
      </c>
      <c r="AH92" s="39">
        <v>0</v>
      </c>
      <c r="AI92" s="305">
        <v>0</v>
      </c>
      <c r="AK92" s="240"/>
      <c r="AL92" s="240"/>
      <c r="AM92" s="240"/>
      <c r="AN92" s="240"/>
      <c r="AO92" s="240"/>
      <c r="AP92" s="240"/>
      <c r="AR92" s="240"/>
      <c r="AS92" s="240"/>
      <c r="AT92" s="240"/>
      <c r="AU92" s="240"/>
      <c r="AV92" s="240"/>
      <c r="AW92" s="240">
        <v>0</v>
      </c>
    </row>
    <row r="93" spans="1:49" ht="36" customHeight="1" outlineLevel="1" x14ac:dyDescent="0.3">
      <c r="A93" s="285">
        <v>15</v>
      </c>
      <c r="B93" s="168" t="s">
        <v>45</v>
      </c>
      <c r="C93" s="73">
        <v>0</v>
      </c>
      <c r="D93" s="121">
        <v>0</v>
      </c>
      <c r="E93" s="242">
        <v>0</v>
      </c>
      <c r="F93" s="73">
        <v>2</v>
      </c>
      <c r="G93" s="121">
        <v>0</v>
      </c>
      <c r="H93" s="242">
        <v>17096559</v>
      </c>
      <c r="I93" s="73">
        <v>0</v>
      </c>
      <c r="J93" s="121">
        <v>0</v>
      </c>
      <c r="K93" s="242">
        <v>0</v>
      </c>
      <c r="L93" s="73">
        <v>0</v>
      </c>
      <c r="M93" s="121">
        <v>0</v>
      </c>
      <c r="N93" s="231">
        <v>0</v>
      </c>
      <c r="O93" s="73">
        <v>0</v>
      </c>
      <c r="P93" s="121">
        <v>0</v>
      </c>
      <c r="Q93" s="242">
        <v>0</v>
      </c>
      <c r="R93" s="73">
        <v>0</v>
      </c>
      <c r="S93" s="121">
        <v>0</v>
      </c>
      <c r="T93" s="242">
        <v>0</v>
      </c>
      <c r="U93" s="73">
        <v>0</v>
      </c>
      <c r="V93" s="121">
        <v>0</v>
      </c>
      <c r="W93" s="242">
        <v>0</v>
      </c>
      <c r="X93" s="73">
        <v>0</v>
      </c>
      <c r="Y93" s="121">
        <v>0</v>
      </c>
      <c r="Z93" s="231">
        <v>0</v>
      </c>
      <c r="AA93" s="73">
        <v>0</v>
      </c>
      <c r="AB93" s="121">
        <v>0</v>
      </c>
      <c r="AC93" s="242">
        <v>0</v>
      </c>
      <c r="AD93" s="73">
        <v>0</v>
      </c>
      <c r="AE93" s="121">
        <v>0</v>
      </c>
      <c r="AF93" s="242">
        <v>0</v>
      </c>
      <c r="AG93" s="73">
        <v>2</v>
      </c>
      <c r="AH93" s="74">
        <v>0</v>
      </c>
      <c r="AI93" s="231">
        <v>17096559</v>
      </c>
      <c r="AK93" s="240"/>
      <c r="AL93" s="240"/>
      <c r="AM93" s="240"/>
      <c r="AN93" s="240"/>
      <c r="AO93" s="240"/>
      <c r="AP93" s="240"/>
      <c r="AR93" s="240"/>
      <c r="AS93" s="240"/>
      <c r="AT93" s="240"/>
      <c r="AU93" s="240"/>
      <c r="AV93" s="240"/>
      <c r="AW93" s="240">
        <v>0</v>
      </c>
    </row>
    <row r="94" spans="1:49" ht="19.5" customHeight="1" outlineLevel="1" x14ac:dyDescent="0.3">
      <c r="A94" s="286"/>
      <c r="B94" s="167" t="s">
        <v>27</v>
      </c>
      <c r="C94" s="9">
        <v>0</v>
      </c>
      <c r="D94" s="10">
        <v>0</v>
      </c>
      <c r="E94" s="243">
        <v>0</v>
      </c>
      <c r="F94" s="9">
        <v>0</v>
      </c>
      <c r="G94" s="10">
        <v>0</v>
      </c>
      <c r="H94" s="243">
        <v>0</v>
      </c>
      <c r="I94" s="9">
        <v>0</v>
      </c>
      <c r="J94" s="10">
        <v>0</v>
      </c>
      <c r="K94" s="243">
        <v>0</v>
      </c>
      <c r="L94" s="9">
        <v>0</v>
      </c>
      <c r="M94" s="10">
        <v>0</v>
      </c>
      <c r="N94" s="232">
        <v>0</v>
      </c>
      <c r="O94" s="9">
        <v>0</v>
      </c>
      <c r="P94" s="10">
        <v>0</v>
      </c>
      <c r="Q94" s="243">
        <v>0</v>
      </c>
      <c r="R94" s="9">
        <v>0</v>
      </c>
      <c r="S94" s="10">
        <v>0</v>
      </c>
      <c r="T94" s="243">
        <v>0</v>
      </c>
      <c r="U94" s="9">
        <v>0</v>
      </c>
      <c r="V94" s="10">
        <v>0</v>
      </c>
      <c r="W94" s="243">
        <v>0</v>
      </c>
      <c r="X94" s="9">
        <v>0</v>
      </c>
      <c r="Y94" s="10">
        <v>0</v>
      </c>
      <c r="Z94" s="232">
        <v>0</v>
      </c>
      <c r="AA94" s="9">
        <v>0</v>
      </c>
      <c r="AB94" s="10">
        <v>0</v>
      </c>
      <c r="AC94" s="243">
        <v>0</v>
      </c>
      <c r="AD94" s="9">
        <v>0</v>
      </c>
      <c r="AE94" s="10">
        <v>0</v>
      </c>
      <c r="AF94" s="243">
        <v>0</v>
      </c>
      <c r="AG94" s="9">
        <v>0</v>
      </c>
      <c r="AH94" s="39">
        <v>0</v>
      </c>
      <c r="AI94" s="305">
        <v>0</v>
      </c>
      <c r="AK94" s="240"/>
      <c r="AL94" s="240"/>
      <c r="AM94" s="240"/>
      <c r="AN94" s="240"/>
      <c r="AO94" s="240"/>
      <c r="AP94" s="240"/>
      <c r="AR94" s="240"/>
      <c r="AS94" s="240"/>
      <c r="AT94" s="240"/>
      <c r="AU94" s="240"/>
      <c r="AV94" s="240"/>
      <c r="AW94" s="240">
        <v>0</v>
      </c>
    </row>
    <row r="95" spans="1:49" ht="19.5" customHeight="1" outlineLevel="1" x14ac:dyDescent="0.3">
      <c r="A95" s="286"/>
      <c r="B95" s="167" t="s">
        <v>28</v>
      </c>
      <c r="C95" s="9">
        <v>0</v>
      </c>
      <c r="D95" s="10">
        <v>0</v>
      </c>
      <c r="E95" s="243">
        <v>0</v>
      </c>
      <c r="F95" s="9">
        <v>0</v>
      </c>
      <c r="G95" s="10">
        <v>0</v>
      </c>
      <c r="H95" s="243">
        <v>0</v>
      </c>
      <c r="I95" s="9">
        <v>0</v>
      </c>
      <c r="J95" s="10">
        <v>0</v>
      </c>
      <c r="K95" s="243">
        <v>0</v>
      </c>
      <c r="L95" s="9">
        <v>0</v>
      </c>
      <c r="M95" s="10">
        <v>0</v>
      </c>
      <c r="N95" s="232">
        <v>0</v>
      </c>
      <c r="O95" s="9">
        <v>0</v>
      </c>
      <c r="P95" s="10">
        <v>0</v>
      </c>
      <c r="Q95" s="243">
        <v>0</v>
      </c>
      <c r="R95" s="9">
        <v>0</v>
      </c>
      <c r="S95" s="10">
        <v>0</v>
      </c>
      <c r="T95" s="243">
        <v>0</v>
      </c>
      <c r="U95" s="9">
        <v>0</v>
      </c>
      <c r="V95" s="10">
        <v>0</v>
      </c>
      <c r="W95" s="243">
        <v>0</v>
      </c>
      <c r="X95" s="9">
        <v>0</v>
      </c>
      <c r="Y95" s="10">
        <v>0</v>
      </c>
      <c r="Z95" s="232">
        <v>0</v>
      </c>
      <c r="AA95" s="9">
        <v>0</v>
      </c>
      <c r="AB95" s="10">
        <v>0</v>
      </c>
      <c r="AC95" s="243">
        <v>0</v>
      </c>
      <c r="AD95" s="9">
        <v>0</v>
      </c>
      <c r="AE95" s="10">
        <v>0</v>
      </c>
      <c r="AF95" s="243">
        <v>0</v>
      </c>
      <c r="AG95" s="9">
        <v>0</v>
      </c>
      <c r="AH95" s="39">
        <v>0</v>
      </c>
      <c r="AI95" s="305">
        <v>0</v>
      </c>
      <c r="AK95" s="240"/>
      <c r="AL95" s="240"/>
      <c r="AM95" s="240"/>
      <c r="AN95" s="240"/>
      <c r="AO95" s="240"/>
      <c r="AP95" s="240"/>
      <c r="AR95" s="240"/>
      <c r="AS95" s="240"/>
      <c r="AT95" s="240"/>
      <c r="AU95" s="240"/>
      <c r="AV95" s="240"/>
      <c r="AW95" s="240">
        <v>0</v>
      </c>
    </row>
    <row r="96" spans="1:49" ht="19.5" customHeight="1" outlineLevel="1" x14ac:dyDescent="0.3">
      <c r="A96" s="286"/>
      <c r="B96" s="167" t="s">
        <v>29</v>
      </c>
      <c r="C96" s="9">
        <v>0</v>
      </c>
      <c r="D96" s="10">
        <v>0</v>
      </c>
      <c r="E96" s="243">
        <v>0</v>
      </c>
      <c r="F96" s="9">
        <v>0</v>
      </c>
      <c r="G96" s="10">
        <v>0</v>
      </c>
      <c r="H96" s="243">
        <v>0</v>
      </c>
      <c r="I96" s="9">
        <v>0</v>
      </c>
      <c r="J96" s="10">
        <v>0</v>
      </c>
      <c r="K96" s="243">
        <v>0</v>
      </c>
      <c r="L96" s="9">
        <v>0</v>
      </c>
      <c r="M96" s="10">
        <v>0</v>
      </c>
      <c r="N96" s="232">
        <v>0</v>
      </c>
      <c r="O96" s="9">
        <v>0</v>
      </c>
      <c r="P96" s="10">
        <v>0</v>
      </c>
      <c r="Q96" s="243">
        <v>0</v>
      </c>
      <c r="R96" s="9">
        <v>0</v>
      </c>
      <c r="S96" s="10">
        <v>0</v>
      </c>
      <c r="T96" s="243">
        <v>0</v>
      </c>
      <c r="U96" s="9">
        <v>0</v>
      </c>
      <c r="V96" s="10">
        <v>0</v>
      </c>
      <c r="W96" s="243">
        <v>0</v>
      </c>
      <c r="X96" s="9">
        <v>0</v>
      </c>
      <c r="Y96" s="10">
        <v>0</v>
      </c>
      <c r="Z96" s="232">
        <v>0</v>
      </c>
      <c r="AA96" s="9">
        <v>0</v>
      </c>
      <c r="AB96" s="10">
        <v>0</v>
      </c>
      <c r="AC96" s="243">
        <v>0</v>
      </c>
      <c r="AD96" s="9">
        <v>0</v>
      </c>
      <c r="AE96" s="10">
        <v>0</v>
      </c>
      <c r="AF96" s="243">
        <v>0</v>
      </c>
      <c r="AG96" s="9">
        <v>0</v>
      </c>
      <c r="AH96" s="39">
        <v>0</v>
      </c>
      <c r="AI96" s="305">
        <v>0</v>
      </c>
      <c r="AK96" s="240"/>
      <c r="AL96" s="240"/>
      <c r="AM96" s="240"/>
      <c r="AN96" s="240"/>
      <c r="AO96" s="240"/>
      <c r="AP96" s="240"/>
      <c r="AR96" s="240"/>
      <c r="AS96" s="240"/>
      <c r="AT96" s="240"/>
      <c r="AU96" s="240"/>
      <c r="AV96" s="240"/>
      <c r="AW96" s="240">
        <v>0</v>
      </c>
    </row>
    <row r="97" spans="1:49" ht="19.5" customHeight="1" outlineLevel="1" x14ac:dyDescent="0.3">
      <c r="A97" s="286"/>
      <c r="B97" s="167" t="s">
        <v>30</v>
      </c>
      <c r="C97" s="9">
        <v>0</v>
      </c>
      <c r="D97" s="10">
        <v>0</v>
      </c>
      <c r="E97" s="243">
        <v>0</v>
      </c>
      <c r="F97" s="9">
        <v>2</v>
      </c>
      <c r="G97" s="10">
        <v>0</v>
      </c>
      <c r="H97" s="243">
        <v>17096559</v>
      </c>
      <c r="I97" s="9">
        <v>0</v>
      </c>
      <c r="J97" s="10">
        <v>0</v>
      </c>
      <c r="K97" s="243">
        <v>0</v>
      </c>
      <c r="L97" s="9">
        <v>0</v>
      </c>
      <c r="M97" s="10">
        <v>0</v>
      </c>
      <c r="N97" s="232">
        <v>0</v>
      </c>
      <c r="O97" s="9">
        <v>0</v>
      </c>
      <c r="P97" s="10">
        <v>0</v>
      </c>
      <c r="Q97" s="243">
        <v>0</v>
      </c>
      <c r="R97" s="9">
        <v>0</v>
      </c>
      <c r="S97" s="10">
        <v>0</v>
      </c>
      <c r="T97" s="243">
        <v>0</v>
      </c>
      <c r="U97" s="9">
        <v>0</v>
      </c>
      <c r="V97" s="10">
        <v>0</v>
      </c>
      <c r="W97" s="243">
        <v>0</v>
      </c>
      <c r="X97" s="9">
        <v>0</v>
      </c>
      <c r="Y97" s="10">
        <v>0</v>
      </c>
      <c r="Z97" s="232">
        <v>0</v>
      </c>
      <c r="AA97" s="9">
        <v>0</v>
      </c>
      <c r="AB97" s="10">
        <v>0</v>
      </c>
      <c r="AC97" s="243">
        <v>0</v>
      </c>
      <c r="AD97" s="9">
        <v>0</v>
      </c>
      <c r="AE97" s="10">
        <v>0</v>
      </c>
      <c r="AF97" s="243">
        <v>0</v>
      </c>
      <c r="AG97" s="9">
        <v>2</v>
      </c>
      <c r="AH97" s="39">
        <v>0</v>
      </c>
      <c r="AI97" s="305">
        <v>17096559</v>
      </c>
      <c r="AK97" s="240"/>
      <c r="AL97" s="240"/>
      <c r="AM97" s="240"/>
      <c r="AN97" s="240"/>
      <c r="AO97" s="240"/>
      <c r="AP97" s="240"/>
      <c r="AR97" s="240"/>
      <c r="AS97" s="240"/>
      <c r="AT97" s="240"/>
      <c r="AU97" s="240"/>
      <c r="AV97" s="240"/>
      <c r="AW97" s="240">
        <v>0</v>
      </c>
    </row>
    <row r="98" spans="1:49" ht="19.5" customHeight="1" outlineLevel="1" thickBot="1" x14ac:dyDescent="0.35">
      <c r="A98" s="287"/>
      <c r="B98" s="167" t="s">
        <v>31</v>
      </c>
      <c r="C98" s="160">
        <v>0</v>
      </c>
      <c r="D98" s="148">
        <v>0</v>
      </c>
      <c r="E98" s="157">
        <v>0</v>
      </c>
      <c r="F98" s="160">
        <v>0</v>
      </c>
      <c r="G98" s="148">
        <v>0</v>
      </c>
      <c r="H98" s="157">
        <v>0</v>
      </c>
      <c r="I98" s="160">
        <v>0</v>
      </c>
      <c r="J98" s="148">
        <v>0</v>
      </c>
      <c r="K98" s="157">
        <v>0</v>
      </c>
      <c r="L98" s="160">
        <v>0</v>
      </c>
      <c r="M98" s="148">
        <v>0</v>
      </c>
      <c r="N98" s="233">
        <v>0</v>
      </c>
      <c r="O98" s="160">
        <v>0</v>
      </c>
      <c r="P98" s="148">
        <v>0</v>
      </c>
      <c r="Q98" s="157">
        <v>0</v>
      </c>
      <c r="R98" s="160">
        <v>0</v>
      </c>
      <c r="S98" s="148">
        <v>0</v>
      </c>
      <c r="T98" s="157">
        <v>0</v>
      </c>
      <c r="U98" s="160">
        <v>0</v>
      </c>
      <c r="V98" s="148">
        <v>0</v>
      </c>
      <c r="W98" s="157">
        <v>0</v>
      </c>
      <c r="X98" s="160">
        <v>0</v>
      </c>
      <c r="Y98" s="148">
        <v>0</v>
      </c>
      <c r="Z98" s="233">
        <v>0</v>
      </c>
      <c r="AA98" s="160">
        <v>0</v>
      </c>
      <c r="AB98" s="148">
        <v>0</v>
      </c>
      <c r="AC98" s="157">
        <v>0</v>
      </c>
      <c r="AD98" s="160">
        <v>0</v>
      </c>
      <c r="AE98" s="148">
        <v>0</v>
      </c>
      <c r="AF98" s="157">
        <v>0</v>
      </c>
      <c r="AG98" s="9">
        <v>0</v>
      </c>
      <c r="AH98" s="39">
        <v>0</v>
      </c>
      <c r="AI98" s="305">
        <v>0</v>
      </c>
      <c r="AK98" s="240"/>
      <c r="AL98" s="240"/>
      <c r="AM98" s="240"/>
      <c r="AN98" s="240"/>
      <c r="AO98" s="240"/>
      <c r="AP98" s="240"/>
      <c r="AR98" s="240"/>
      <c r="AS98" s="240"/>
      <c r="AT98" s="240"/>
      <c r="AU98" s="240"/>
      <c r="AV98" s="240"/>
      <c r="AW98" s="240">
        <v>0</v>
      </c>
    </row>
    <row r="99" spans="1:49" ht="36" customHeight="1" outlineLevel="1" x14ac:dyDescent="0.3">
      <c r="A99" s="285">
        <v>16</v>
      </c>
      <c r="B99" s="168" t="s">
        <v>162</v>
      </c>
      <c r="C99" s="73">
        <v>10334</v>
      </c>
      <c r="D99" s="121">
        <v>0</v>
      </c>
      <c r="E99" s="242">
        <v>1595714</v>
      </c>
      <c r="F99" s="73">
        <v>2915</v>
      </c>
      <c r="G99" s="121">
        <v>0</v>
      </c>
      <c r="H99" s="242">
        <v>1312543</v>
      </c>
      <c r="I99" s="73">
        <v>7109</v>
      </c>
      <c r="J99" s="121">
        <v>0</v>
      </c>
      <c r="K99" s="242">
        <v>4144324</v>
      </c>
      <c r="L99" s="73">
        <v>70</v>
      </c>
      <c r="M99" s="121">
        <v>0</v>
      </c>
      <c r="N99" s="231">
        <v>21495</v>
      </c>
      <c r="O99" s="73">
        <v>115</v>
      </c>
      <c r="P99" s="121">
        <v>0</v>
      </c>
      <c r="Q99" s="242">
        <v>11754</v>
      </c>
      <c r="R99" s="73">
        <v>42</v>
      </c>
      <c r="S99" s="121">
        <v>0</v>
      </c>
      <c r="T99" s="242">
        <v>4184</v>
      </c>
      <c r="U99" s="73">
        <v>0</v>
      </c>
      <c r="V99" s="121">
        <v>0</v>
      </c>
      <c r="W99" s="242">
        <v>0</v>
      </c>
      <c r="X99" s="73">
        <v>0</v>
      </c>
      <c r="Y99" s="121">
        <v>0</v>
      </c>
      <c r="Z99" s="231">
        <v>0</v>
      </c>
      <c r="AA99" s="73">
        <v>0</v>
      </c>
      <c r="AB99" s="121">
        <v>0</v>
      </c>
      <c r="AC99" s="242">
        <v>0</v>
      </c>
      <c r="AD99" s="73">
        <v>0</v>
      </c>
      <c r="AE99" s="121">
        <v>0</v>
      </c>
      <c r="AF99" s="242">
        <v>0</v>
      </c>
      <c r="AG99" s="73">
        <v>20585</v>
      </c>
      <c r="AH99" s="74">
        <v>0</v>
      </c>
      <c r="AI99" s="231">
        <v>7090014</v>
      </c>
      <c r="AK99" s="240"/>
      <c r="AL99" s="240"/>
      <c r="AM99" s="240"/>
      <c r="AN99" s="240"/>
      <c r="AO99" s="240"/>
      <c r="AP99" s="240"/>
      <c r="AR99" s="240"/>
      <c r="AS99" s="240"/>
      <c r="AT99" s="240"/>
      <c r="AU99" s="240"/>
      <c r="AV99" s="240"/>
      <c r="AW99" s="240">
        <v>0</v>
      </c>
    </row>
    <row r="100" spans="1:49" ht="19.5" customHeight="1" outlineLevel="1" x14ac:dyDescent="0.3">
      <c r="A100" s="286"/>
      <c r="B100" s="167" t="s">
        <v>27</v>
      </c>
      <c r="C100" s="9">
        <v>10025</v>
      </c>
      <c r="D100" s="10">
        <v>0</v>
      </c>
      <c r="E100" s="243">
        <v>1111098</v>
      </c>
      <c r="F100" s="9">
        <v>2812</v>
      </c>
      <c r="G100" s="10">
        <v>0</v>
      </c>
      <c r="H100" s="243">
        <v>361800</v>
      </c>
      <c r="I100" s="9">
        <v>6791</v>
      </c>
      <c r="J100" s="10">
        <v>0</v>
      </c>
      <c r="K100" s="243">
        <v>766580</v>
      </c>
      <c r="L100" s="9">
        <v>66</v>
      </c>
      <c r="M100" s="10">
        <v>0</v>
      </c>
      <c r="N100" s="232">
        <v>5894</v>
      </c>
      <c r="O100" s="9">
        <v>113</v>
      </c>
      <c r="P100" s="10">
        <v>0</v>
      </c>
      <c r="Q100" s="243">
        <v>11742</v>
      </c>
      <c r="R100" s="9">
        <v>41</v>
      </c>
      <c r="S100" s="10">
        <v>0</v>
      </c>
      <c r="T100" s="243">
        <v>4184</v>
      </c>
      <c r="U100" s="9">
        <v>0</v>
      </c>
      <c r="V100" s="10">
        <v>0</v>
      </c>
      <c r="W100" s="243">
        <v>0</v>
      </c>
      <c r="X100" s="9">
        <v>0</v>
      </c>
      <c r="Y100" s="10">
        <v>0</v>
      </c>
      <c r="Z100" s="232">
        <v>0</v>
      </c>
      <c r="AA100" s="9">
        <v>0</v>
      </c>
      <c r="AB100" s="10">
        <v>0</v>
      </c>
      <c r="AC100" s="243">
        <v>0</v>
      </c>
      <c r="AD100" s="9">
        <v>0</v>
      </c>
      <c r="AE100" s="10">
        <v>0</v>
      </c>
      <c r="AF100" s="243">
        <v>0</v>
      </c>
      <c r="AG100" s="9">
        <v>19848</v>
      </c>
      <c r="AH100" s="39">
        <v>0</v>
      </c>
      <c r="AI100" s="305">
        <v>2261298</v>
      </c>
      <c r="AK100" s="240"/>
      <c r="AL100" s="240"/>
      <c r="AM100" s="240"/>
      <c r="AN100" s="240"/>
      <c r="AO100" s="240"/>
      <c r="AP100" s="240"/>
      <c r="AR100" s="240"/>
      <c r="AS100" s="240"/>
      <c r="AT100" s="240"/>
      <c r="AU100" s="240"/>
      <c r="AV100" s="240"/>
      <c r="AW100" s="240">
        <v>0</v>
      </c>
    </row>
    <row r="101" spans="1:49" ht="19.5" customHeight="1" outlineLevel="1" x14ac:dyDescent="0.3">
      <c r="A101" s="286"/>
      <c r="B101" s="167" t="s">
        <v>28</v>
      </c>
      <c r="C101" s="9">
        <v>309</v>
      </c>
      <c r="D101" s="10">
        <v>0</v>
      </c>
      <c r="E101" s="243">
        <v>484616</v>
      </c>
      <c r="F101" s="9">
        <v>102</v>
      </c>
      <c r="G101" s="10">
        <v>0</v>
      </c>
      <c r="H101" s="243">
        <v>485401</v>
      </c>
      <c r="I101" s="9">
        <v>315</v>
      </c>
      <c r="J101" s="10">
        <v>0</v>
      </c>
      <c r="K101" s="243">
        <v>3296846</v>
      </c>
      <c r="L101" s="9">
        <v>4</v>
      </c>
      <c r="M101" s="10">
        <v>0</v>
      </c>
      <c r="N101" s="232">
        <v>15601</v>
      </c>
      <c r="O101" s="9">
        <v>2</v>
      </c>
      <c r="P101" s="10">
        <v>0</v>
      </c>
      <c r="Q101" s="243">
        <v>12</v>
      </c>
      <c r="R101" s="9">
        <v>1</v>
      </c>
      <c r="S101" s="10">
        <v>0</v>
      </c>
      <c r="T101" s="243">
        <v>0</v>
      </c>
      <c r="U101" s="9">
        <v>0</v>
      </c>
      <c r="V101" s="10">
        <v>0</v>
      </c>
      <c r="W101" s="243">
        <v>0</v>
      </c>
      <c r="X101" s="9">
        <v>0</v>
      </c>
      <c r="Y101" s="10">
        <v>0</v>
      </c>
      <c r="Z101" s="232">
        <v>0</v>
      </c>
      <c r="AA101" s="9">
        <v>0</v>
      </c>
      <c r="AB101" s="10">
        <v>0</v>
      </c>
      <c r="AC101" s="243">
        <v>0</v>
      </c>
      <c r="AD101" s="9">
        <v>0</v>
      </c>
      <c r="AE101" s="10">
        <v>0</v>
      </c>
      <c r="AF101" s="243">
        <v>0</v>
      </c>
      <c r="AG101" s="9">
        <v>733</v>
      </c>
      <c r="AH101" s="39">
        <v>0</v>
      </c>
      <c r="AI101" s="305">
        <v>4282476</v>
      </c>
      <c r="AK101" s="240"/>
      <c r="AL101" s="240"/>
      <c r="AM101" s="240"/>
      <c r="AN101" s="240"/>
      <c r="AO101" s="240"/>
      <c r="AP101" s="240"/>
      <c r="AR101" s="240"/>
      <c r="AS101" s="240"/>
      <c r="AT101" s="240"/>
      <c r="AU101" s="240"/>
      <c r="AV101" s="240"/>
      <c r="AW101" s="240">
        <v>0</v>
      </c>
    </row>
    <row r="102" spans="1:49" ht="19.5" customHeight="1" outlineLevel="1" x14ac:dyDescent="0.3">
      <c r="A102" s="286"/>
      <c r="B102" s="167" t="s">
        <v>29</v>
      </c>
      <c r="C102" s="9">
        <v>0</v>
      </c>
      <c r="D102" s="10">
        <v>0</v>
      </c>
      <c r="E102" s="243">
        <v>0</v>
      </c>
      <c r="F102" s="9">
        <v>0</v>
      </c>
      <c r="G102" s="10">
        <v>0</v>
      </c>
      <c r="H102" s="243">
        <v>0</v>
      </c>
      <c r="I102" s="9">
        <v>0</v>
      </c>
      <c r="J102" s="10">
        <v>0</v>
      </c>
      <c r="K102" s="243">
        <v>0</v>
      </c>
      <c r="L102" s="9">
        <v>0</v>
      </c>
      <c r="M102" s="10">
        <v>0</v>
      </c>
      <c r="N102" s="232">
        <v>0</v>
      </c>
      <c r="O102" s="9">
        <v>0</v>
      </c>
      <c r="P102" s="10">
        <v>0</v>
      </c>
      <c r="Q102" s="243">
        <v>0</v>
      </c>
      <c r="R102" s="9">
        <v>0</v>
      </c>
      <c r="S102" s="10">
        <v>0</v>
      </c>
      <c r="T102" s="243">
        <v>0</v>
      </c>
      <c r="U102" s="9">
        <v>0</v>
      </c>
      <c r="V102" s="10">
        <v>0</v>
      </c>
      <c r="W102" s="243">
        <v>0</v>
      </c>
      <c r="X102" s="9">
        <v>0</v>
      </c>
      <c r="Y102" s="10">
        <v>0</v>
      </c>
      <c r="Z102" s="232">
        <v>0</v>
      </c>
      <c r="AA102" s="9">
        <v>0</v>
      </c>
      <c r="AB102" s="10">
        <v>0</v>
      </c>
      <c r="AC102" s="243">
        <v>0</v>
      </c>
      <c r="AD102" s="9">
        <v>0</v>
      </c>
      <c r="AE102" s="10">
        <v>0</v>
      </c>
      <c r="AF102" s="243">
        <v>0</v>
      </c>
      <c r="AG102" s="9">
        <v>0</v>
      </c>
      <c r="AH102" s="39">
        <v>0</v>
      </c>
      <c r="AI102" s="305">
        <v>0</v>
      </c>
      <c r="AK102" s="240"/>
      <c r="AL102" s="240"/>
      <c r="AM102" s="240"/>
      <c r="AN102" s="240"/>
      <c r="AO102" s="240"/>
      <c r="AP102" s="240"/>
      <c r="AR102" s="240"/>
      <c r="AS102" s="240"/>
      <c r="AT102" s="240"/>
      <c r="AU102" s="240"/>
      <c r="AV102" s="240"/>
      <c r="AW102" s="240">
        <v>0</v>
      </c>
    </row>
    <row r="103" spans="1:49" ht="19.5" customHeight="1" outlineLevel="1" x14ac:dyDescent="0.3">
      <c r="A103" s="286"/>
      <c r="B103" s="167" t="s">
        <v>30</v>
      </c>
      <c r="C103" s="9">
        <v>0</v>
      </c>
      <c r="D103" s="10">
        <v>0</v>
      </c>
      <c r="E103" s="243">
        <v>0</v>
      </c>
      <c r="F103" s="9">
        <v>1</v>
      </c>
      <c r="G103" s="10">
        <v>0</v>
      </c>
      <c r="H103" s="243">
        <v>465342</v>
      </c>
      <c r="I103" s="9">
        <v>0</v>
      </c>
      <c r="J103" s="10">
        <v>0</v>
      </c>
      <c r="K103" s="243">
        <v>0</v>
      </c>
      <c r="L103" s="9">
        <v>0</v>
      </c>
      <c r="M103" s="10">
        <v>0</v>
      </c>
      <c r="N103" s="232">
        <v>0</v>
      </c>
      <c r="O103" s="9">
        <v>0</v>
      </c>
      <c r="P103" s="10">
        <v>0</v>
      </c>
      <c r="Q103" s="243">
        <v>0</v>
      </c>
      <c r="R103" s="9">
        <v>0</v>
      </c>
      <c r="S103" s="10">
        <v>0</v>
      </c>
      <c r="T103" s="243">
        <v>0</v>
      </c>
      <c r="U103" s="9">
        <v>0</v>
      </c>
      <c r="V103" s="10">
        <v>0</v>
      </c>
      <c r="W103" s="243">
        <v>0</v>
      </c>
      <c r="X103" s="9">
        <v>0</v>
      </c>
      <c r="Y103" s="10">
        <v>0</v>
      </c>
      <c r="Z103" s="232">
        <v>0</v>
      </c>
      <c r="AA103" s="9">
        <v>0</v>
      </c>
      <c r="AB103" s="10">
        <v>0</v>
      </c>
      <c r="AC103" s="243">
        <v>0</v>
      </c>
      <c r="AD103" s="9">
        <v>0</v>
      </c>
      <c r="AE103" s="10">
        <v>0</v>
      </c>
      <c r="AF103" s="243">
        <v>0</v>
      </c>
      <c r="AG103" s="9">
        <v>1</v>
      </c>
      <c r="AH103" s="39">
        <v>0</v>
      </c>
      <c r="AI103" s="305">
        <v>465342</v>
      </c>
      <c r="AK103" s="240"/>
      <c r="AL103" s="240"/>
      <c r="AM103" s="240"/>
      <c r="AN103" s="240"/>
      <c r="AO103" s="240"/>
      <c r="AP103" s="240"/>
      <c r="AR103" s="240"/>
      <c r="AS103" s="240"/>
      <c r="AT103" s="240"/>
      <c r="AU103" s="240"/>
      <c r="AV103" s="240"/>
      <c r="AW103" s="240">
        <v>0</v>
      </c>
    </row>
    <row r="104" spans="1:49" ht="19.5" customHeight="1" outlineLevel="1" thickBot="1" x14ac:dyDescent="0.35">
      <c r="A104" s="287"/>
      <c r="B104" s="167" t="s">
        <v>31</v>
      </c>
      <c r="C104" s="160">
        <v>0</v>
      </c>
      <c r="D104" s="148">
        <v>0</v>
      </c>
      <c r="E104" s="157">
        <v>0</v>
      </c>
      <c r="F104" s="160">
        <v>0</v>
      </c>
      <c r="G104" s="148">
        <v>0</v>
      </c>
      <c r="H104" s="157">
        <v>0</v>
      </c>
      <c r="I104" s="160">
        <v>3</v>
      </c>
      <c r="J104" s="148">
        <v>0</v>
      </c>
      <c r="K104" s="157">
        <v>80898</v>
      </c>
      <c r="L104" s="160">
        <v>0</v>
      </c>
      <c r="M104" s="148">
        <v>0</v>
      </c>
      <c r="N104" s="233">
        <v>0</v>
      </c>
      <c r="O104" s="160">
        <v>0</v>
      </c>
      <c r="P104" s="148">
        <v>0</v>
      </c>
      <c r="Q104" s="157">
        <v>0</v>
      </c>
      <c r="R104" s="160">
        <v>0</v>
      </c>
      <c r="S104" s="148">
        <v>0</v>
      </c>
      <c r="T104" s="157">
        <v>0</v>
      </c>
      <c r="U104" s="160">
        <v>0</v>
      </c>
      <c r="V104" s="148">
        <v>0</v>
      </c>
      <c r="W104" s="157">
        <v>0</v>
      </c>
      <c r="X104" s="160">
        <v>0</v>
      </c>
      <c r="Y104" s="148">
        <v>0</v>
      </c>
      <c r="Z104" s="233">
        <v>0</v>
      </c>
      <c r="AA104" s="160">
        <v>0</v>
      </c>
      <c r="AB104" s="148">
        <v>0</v>
      </c>
      <c r="AC104" s="157">
        <v>0</v>
      </c>
      <c r="AD104" s="160">
        <v>0</v>
      </c>
      <c r="AE104" s="148">
        <v>0</v>
      </c>
      <c r="AF104" s="157">
        <v>0</v>
      </c>
      <c r="AG104" s="9">
        <v>3</v>
      </c>
      <c r="AH104" s="39">
        <v>0</v>
      </c>
      <c r="AI104" s="305">
        <v>80898</v>
      </c>
      <c r="AK104" s="240"/>
      <c r="AL104" s="240"/>
      <c r="AM104" s="240"/>
      <c r="AN104" s="240"/>
      <c r="AO104" s="240"/>
      <c r="AP104" s="240"/>
      <c r="AR104" s="240"/>
      <c r="AS104" s="240"/>
      <c r="AT104" s="240"/>
      <c r="AU104" s="240"/>
      <c r="AV104" s="240"/>
      <c r="AW104" s="240">
        <v>0</v>
      </c>
    </row>
    <row r="105" spans="1:49" ht="36" customHeight="1" outlineLevel="1" x14ac:dyDescent="0.3">
      <c r="A105" s="285">
        <v>17</v>
      </c>
      <c r="B105" s="168" t="s">
        <v>49</v>
      </c>
      <c r="C105" s="73">
        <v>0</v>
      </c>
      <c r="D105" s="121">
        <v>0</v>
      </c>
      <c r="E105" s="242">
        <v>0</v>
      </c>
      <c r="F105" s="73">
        <v>1</v>
      </c>
      <c r="G105" s="121">
        <v>0</v>
      </c>
      <c r="H105" s="242">
        <v>4255504</v>
      </c>
      <c r="I105" s="73">
        <v>0</v>
      </c>
      <c r="J105" s="121">
        <v>0</v>
      </c>
      <c r="K105" s="242">
        <v>0</v>
      </c>
      <c r="L105" s="73">
        <v>0</v>
      </c>
      <c r="M105" s="121">
        <v>0</v>
      </c>
      <c r="N105" s="231">
        <v>0</v>
      </c>
      <c r="O105" s="73">
        <v>0</v>
      </c>
      <c r="P105" s="121">
        <v>0</v>
      </c>
      <c r="Q105" s="242">
        <v>0</v>
      </c>
      <c r="R105" s="73">
        <v>0</v>
      </c>
      <c r="S105" s="121">
        <v>0</v>
      </c>
      <c r="T105" s="242">
        <v>0</v>
      </c>
      <c r="U105" s="73">
        <v>0</v>
      </c>
      <c r="V105" s="121">
        <v>0</v>
      </c>
      <c r="W105" s="242">
        <v>0</v>
      </c>
      <c r="X105" s="73">
        <v>0</v>
      </c>
      <c r="Y105" s="121">
        <v>0</v>
      </c>
      <c r="Z105" s="231">
        <v>0</v>
      </c>
      <c r="AA105" s="73">
        <v>0</v>
      </c>
      <c r="AB105" s="121">
        <v>0</v>
      </c>
      <c r="AC105" s="242">
        <v>0</v>
      </c>
      <c r="AD105" s="73">
        <v>0</v>
      </c>
      <c r="AE105" s="121">
        <v>0</v>
      </c>
      <c r="AF105" s="242">
        <v>0</v>
      </c>
      <c r="AG105" s="73">
        <v>1</v>
      </c>
      <c r="AH105" s="74">
        <v>0</v>
      </c>
      <c r="AI105" s="231">
        <v>4255504</v>
      </c>
      <c r="AK105" s="240"/>
      <c r="AL105" s="240"/>
      <c r="AM105" s="240"/>
      <c r="AN105" s="240"/>
      <c r="AO105" s="240"/>
      <c r="AP105" s="240"/>
      <c r="AR105" s="240"/>
      <c r="AS105" s="240"/>
      <c r="AT105" s="240"/>
      <c r="AU105" s="240"/>
      <c r="AV105" s="240"/>
      <c r="AW105" s="240">
        <v>0</v>
      </c>
    </row>
    <row r="106" spans="1:49" ht="19.5" customHeight="1" outlineLevel="1" x14ac:dyDescent="0.3">
      <c r="A106" s="286"/>
      <c r="B106" s="167" t="s">
        <v>27</v>
      </c>
      <c r="C106" s="9">
        <v>0</v>
      </c>
      <c r="D106" s="10">
        <v>0</v>
      </c>
      <c r="E106" s="243">
        <v>0</v>
      </c>
      <c r="F106" s="9">
        <v>0</v>
      </c>
      <c r="G106" s="10">
        <v>0</v>
      </c>
      <c r="H106" s="243">
        <v>0</v>
      </c>
      <c r="I106" s="9">
        <v>0</v>
      </c>
      <c r="J106" s="10">
        <v>0</v>
      </c>
      <c r="K106" s="243">
        <v>0</v>
      </c>
      <c r="L106" s="9">
        <v>0</v>
      </c>
      <c r="M106" s="10">
        <v>0</v>
      </c>
      <c r="N106" s="232">
        <v>0</v>
      </c>
      <c r="O106" s="9">
        <v>0</v>
      </c>
      <c r="P106" s="10">
        <v>0</v>
      </c>
      <c r="Q106" s="243">
        <v>0</v>
      </c>
      <c r="R106" s="9">
        <v>0</v>
      </c>
      <c r="S106" s="10">
        <v>0</v>
      </c>
      <c r="T106" s="243">
        <v>0</v>
      </c>
      <c r="U106" s="9">
        <v>0</v>
      </c>
      <c r="V106" s="10">
        <v>0</v>
      </c>
      <c r="W106" s="243">
        <v>0</v>
      </c>
      <c r="X106" s="9">
        <v>0</v>
      </c>
      <c r="Y106" s="10">
        <v>0</v>
      </c>
      <c r="Z106" s="232">
        <v>0</v>
      </c>
      <c r="AA106" s="9">
        <v>0</v>
      </c>
      <c r="AB106" s="10">
        <v>0</v>
      </c>
      <c r="AC106" s="243">
        <v>0</v>
      </c>
      <c r="AD106" s="9">
        <v>0</v>
      </c>
      <c r="AE106" s="10">
        <v>0</v>
      </c>
      <c r="AF106" s="243">
        <v>0</v>
      </c>
      <c r="AG106" s="9">
        <v>0</v>
      </c>
      <c r="AH106" s="39">
        <v>0</v>
      </c>
      <c r="AI106" s="305">
        <v>0</v>
      </c>
      <c r="AK106" s="240"/>
      <c r="AL106" s="240"/>
      <c r="AM106" s="240"/>
      <c r="AN106" s="240"/>
      <c r="AO106" s="240"/>
      <c r="AP106" s="240"/>
      <c r="AR106" s="240"/>
      <c r="AS106" s="240"/>
      <c r="AT106" s="240"/>
      <c r="AU106" s="240"/>
      <c r="AV106" s="240"/>
      <c r="AW106" s="240">
        <v>0</v>
      </c>
    </row>
    <row r="107" spans="1:49" ht="19.5" customHeight="1" outlineLevel="1" x14ac:dyDescent="0.3">
      <c r="A107" s="286"/>
      <c r="B107" s="167" t="s">
        <v>28</v>
      </c>
      <c r="C107" s="9">
        <v>0</v>
      </c>
      <c r="D107" s="10">
        <v>0</v>
      </c>
      <c r="E107" s="243">
        <v>0</v>
      </c>
      <c r="F107" s="9">
        <v>0</v>
      </c>
      <c r="G107" s="10">
        <v>0</v>
      </c>
      <c r="H107" s="243">
        <v>0</v>
      </c>
      <c r="I107" s="9">
        <v>0</v>
      </c>
      <c r="J107" s="10">
        <v>0</v>
      </c>
      <c r="K107" s="243">
        <v>0</v>
      </c>
      <c r="L107" s="9">
        <v>0</v>
      </c>
      <c r="M107" s="10">
        <v>0</v>
      </c>
      <c r="N107" s="232">
        <v>0</v>
      </c>
      <c r="O107" s="9">
        <v>0</v>
      </c>
      <c r="P107" s="10">
        <v>0</v>
      </c>
      <c r="Q107" s="243">
        <v>0</v>
      </c>
      <c r="R107" s="9">
        <v>0</v>
      </c>
      <c r="S107" s="10">
        <v>0</v>
      </c>
      <c r="T107" s="243">
        <v>0</v>
      </c>
      <c r="U107" s="9">
        <v>0</v>
      </c>
      <c r="V107" s="10">
        <v>0</v>
      </c>
      <c r="W107" s="243">
        <v>0</v>
      </c>
      <c r="X107" s="9">
        <v>0</v>
      </c>
      <c r="Y107" s="10">
        <v>0</v>
      </c>
      <c r="Z107" s="232">
        <v>0</v>
      </c>
      <c r="AA107" s="9">
        <v>0</v>
      </c>
      <c r="AB107" s="10">
        <v>0</v>
      </c>
      <c r="AC107" s="243">
        <v>0</v>
      </c>
      <c r="AD107" s="9">
        <v>0</v>
      </c>
      <c r="AE107" s="10">
        <v>0</v>
      </c>
      <c r="AF107" s="243">
        <v>0</v>
      </c>
      <c r="AG107" s="9">
        <v>0</v>
      </c>
      <c r="AH107" s="39">
        <v>0</v>
      </c>
      <c r="AI107" s="305">
        <v>0</v>
      </c>
      <c r="AK107" s="240"/>
      <c r="AL107" s="240"/>
      <c r="AM107" s="240"/>
      <c r="AN107" s="240"/>
      <c r="AO107" s="240"/>
      <c r="AP107" s="240"/>
      <c r="AR107" s="240"/>
      <c r="AS107" s="240"/>
      <c r="AT107" s="240"/>
      <c r="AU107" s="240"/>
      <c r="AV107" s="240"/>
      <c r="AW107" s="240">
        <v>0</v>
      </c>
    </row>
    <row r="108" spans="1:49" ht="19.5" customHeight="1" outlineLevel="1" x14ac:dyDescent="0.3">
      <c r="A108" s="286"/>
      <c r="B108" s="167" t="s">
        <v>29</v>
      </c>
      <c r="C108" s="9">
        <v>0</v>
      </c>
      <c r="D108" s="10">
        <v>0</v>
      </c>
      <c r="E108" s="243">
        <v>0</v>
      </c>
      <c r="F108" s="9">
        <v>0</v>
      </c>
      <c r="G108" s="10">
        <v>0</v>
      </c>
      <c r="H108" s="243">
        <v>0</v>
      </c>
      <c r="I108" s="9">
        <v>0</v>
      </c>
      <c r="J108" s="10">
        <v>0</v>
      </c>
      <c r="K108" s="243">
        <v>0</v>
      </c>
      <c r="L108" s="9">
        <v>0</v>
      </c>
      <c r="M108" s="10">
        <v>0</v>
      </c>
      <c r="N108" s="232">
        <v>0</v>
      </c>
      <c r="O108" s="9">
        <v>0</v>
      </c>
      <c r="P108" s="10">
        <v>0</v>
      </c>
      <c r="Q108" s="243">
        <v>0</v>
      </c>
      <c r="R108" s="9">
        <v>0</v>
      </c>
      <c r="S108" s="10">
        <v>0</v>
      </c>
      <c r="T108" s="243">
        <v>0</v>
      </c>
      <c r="U108" s="9">
        <v>0</v>
      </c>
      <c r="V108" s="10">
        <v>0</v>
      </c>
      <c r="W108" s="243">
        <v>0</v>
      </c>
      <c r="X108" s="9">
        <v>0</v>
      </c>
      <c r="Y108" s="10">
        <v>0</v>
      </c>
      <c r="Z108" s="232">
        <v>0</v>
      </c>
      <c r="AA108" s="9">
        <v>0</v>
      </c>
      <c r="AB108" s="10">
        <v>0</v>
      </c>
      <c r="AC108" s="243">
        <v>0</v>
      </c>
      <c r="AD108" s="9">
        <v>0</v>
      </c>
      <c r="AE108" s="10">
        <v>0</v>
      </c>
      <c r="AF108" s="243">
        <v>0</v>
      </c>
      <c r="AG108" s="9">
        <v>0</v>
      </c>
      <c r="AH108" s="39">
        <v>0</v>
      </c>
      <c r="AI108" s="305">
        <v>0</v>
      </c>
      <c r="AK108" s="240"/>
      <c r="AL108" s="240"/>
      <c r="AM108" s="240"/>
      <c r="AN108" s="240"/>
      <c r="AO108" s="240"/>
      <c r="AP108" s="240"/>
      <c r="AR108" s="240"/>
      <c r="AS108" s="240"/>
      <c r="AT108" s="240"/>
      <c r="AU108" s="240"/>
      <c r="AV108" s="240"/>
      <c r="AW108" s="240">
        <v>0</v>
      </c>
    </row>
    <row r="109" spans="1:49" ht="19.5" customHeight="1" outlineLevel="1" x14ac:dyDescent="0.3">
      <c r="A109" s="286"/>
      <c r="B109" s="167" t="s">
        <v>30</v>
      </c>
      <c r="C109" s="9">
        <v>0</v>
      </c>
      <c r="D109" s="10">
        <v>0</v>
      </c>
      <c r="E109" s="243">
        <v>0</v>
      </c>
      <c r="F109" s="9">
        <v>1</v>
      </c>
      <c r="G109" s="10">
        <v>0</v>
      </c>
      <c r="H109" s="243">
        <v>4255504</v>
      </c>
      <c r="I109" s="9">
        <v>0</v>
      </c>
      <c r="J109" s="10">
        <v>0</v>
      </c>
      <c r="K109" s="243">
        <v>0</v>
      </c>
      <c r="L109" s="9">
        <v>0</v>
      </c>
      <c r="M109" s="10">
        <v>0</v>
      </c>
      <c r="N109" s="232">
        <v>0</v>
      </c>
      <c r="O109" s="9">
        <v>0</v>
      </c>
      <c r="P109" s="10">
        <v>0</v>
      </c>
      <c r="Q109" s="243">
        <v>0</v>
      </c>
      <c r="R109" s="9">
        <v>0</v>
      </c>
      <c r="S109" s="10">
        <v>0</v>
      </c>
      <c r="T109" s="243">
        <v>0</v>
      </c>
      <c r="U109" s="9">
        <v>0</v>
      </c>
      <c r="V109" s="10">
        <v>0</v>
      </c>
      <c r="W109" s="243">
        <v>0</v>
      </c>
      <c r="X109" s="9">
        <v>0</v>
      </c>
      <c r="Y109" s="10">
        <v>0</v>
      </c>
      <c r="Z109" s="232">
        <v>0</v>
      </c>
      <c r="AA109" s="9">
        <v>0</v>
      </c>
      <c r="AB109" s="10">
        <v>0</v>
      </c>
      <c r="AC109" s="243">
        <v>0</v>
      </c>
      <c r="AD109" s="9">
        <v>0</v>
      </c>
      <c r="AE109" s="10">
        <v>0</v>
      </c>
      <c r="AF109" s="243">
        <v>0</v>
      </c>
      <c r="AG109" s="9">
        <v>1</v>
      </c>
      <c r="AH109" s="39">
        <v>0</v>
      </c>
      <c r="AI109" s="305">
        <v>4255504</v>
      </c>
      <c r="AK109" s="240"/>
      <c r="AL109" s="240"/>
      <c r="AM109" s="240"/>
      <c r="AN109" s="240"/>
      <c r="AO109" s="240"/>
      <c r="AP109" s="240"/>
      <c r="AR109" s="240"/>
      <c r="AS109" s="240"/>
      <c r="AT109" s="240"/>
      <c r="AU109" s="240"/>
      <c r="AV109" s="240"/>
      <c r="AW109" s="240">
        <v>0</v>
      </c>
    </row>
    <row r="110" spans="1:49" ht="19.5" customHeight="1" outlineLevel="1" thickBot="1" x14ac:dyDescent="0.35">
      <c r="A110" s="287"/>
      <c r="B110" s="167" t="s">
        <v>31</v>
      </c>
      <c r="C110" s="160">
        <v>0</v>
      </c>
      <c r="D110" s="148">
        <v>0</v>
      </c>
      <c r="E110" s="157">
        <v>0</v>
      </c>
      <c r="F110" s="160">
        <v>0</v>
      </c>
      <c r="G110" s="148">
        <v>0</v>
      </c>
      <c r="H110" s="157">
        <v>0</v>
      </c>
      <c r="I110" s="160">
        <v>0</v>
      </c>
      <c r="J110" s="148">
        <v>0</v>
      </c>
      <c r="K110" s="157">
        <v>0</v>
      </c>
      <c r="L110" s="160">
        <v>0</v>
      </c>
      <c r="M110" s="148">
        <v>0</v>
      </c>
      <c r="N110" s="233">
        <v>0</v>
      </c>
      <c r="O110" s="160">
        <v>0</v>
      </c>
      <c r="P110" s="148">
        <v>0</v>
      </c>
      <c r="Q110" s="157">
        <v>0</v>
      </c>
      <c r="R110" s="160">
        <v>0</v>
      </c>
      <c r="S110" s="148">
        <v>0</v>
      </c>
      <c r="T110" s="157">
        <v>0</v>
      </c>
      <c r="U110" s="160">
        <v>0</v>
      </c>
      <c r="V110" s="148">
        <v>0</v>
      </c>
      <c r="W110" s="157">
        <v>0</v>
      </c>
      <c r="X110" s="160">
        <v>0</v>
      </c>
      <c r="Y110" s="148">
        <v>0</v>
      </c>
      <c r="Z110" s="233">
        <v>0</v>
      </c>
      <c r="AA110" s="160">
        <v>0</v>
      </c>
      <c r="AB110" s="148">
        <v>0</v>
      </c>
      <c r="AC110" s="157">
        <v>0</v>
      </c>
      <c r="AD110" s="160">
        <v>0</v>
      </c>
      <c r="AE110" s="148">
        <v>0</v>
      </c>
      <c r="AF110" s="157">
        <v>0</v>
      </c>
      <c r="AG110" s="9">
        <v>0</v>
      </c>
      <c r="AH110" s="39">
        <v>0</v>
      </c>
      <c r="AI110" s="305">
        <v>0</v>
      </c>
      <c r="AK110" s="240"/>
      <c r="AL110" s="240"/>
      <c r="AM110" s="240"/>
      <c r="AN110" s="240"/>
      <c r="AO110" s="240"/>
      <c r="AP110" s="240"/>
      <c r="AR110" s="240"/>
      <c r="AS110" s="240"/>
      <c r="AT110" s="240"/>
      <c r="AU110" s="240"/>
      <c r="AV110" s="240"/>
      <c r="AW110" s="240">
        <v>0</v>
      </c>
    </row>
    <row r="111" spans="1:49" ht="42" customHeight="1" outlineLevel="1" x14ac:dyDescent="0.3">
      <c r="A111" s="285">
        <v>18</v>
      </c>
      <c r="B111" s="168" t="s">
        <v>50</v>
      </c>
      <c r="C111" s="73">
        <v>477</v>
      </c>
      <c r="D111" s="121">
        <v>0</v>
      </c>
      <c r="E111" s="242">
        <v>2756967</v>
      </c>
      <c r="F111" s="73">
        <v>336</v>
      </c>
      <c r="G111" s="121">
        <v>0</v>
      </c>
      <c r="H111" s="242">
        <v>110951</v>
      </c>
      <c r="I111" s="73">
        <v>562</v>
      </c>
      <c r="J111" s="121">
        <v>0</v>
      </c>
      <c r="K111" s="242">
        <v>1359415</v>
      </c>
      <c r="L111" s="73">
        <v>1</v>
      </c>
      <c r="M111" s="121">
        <v>0</v>
      </c>
      <c r="N111" s="231">
        <v>37</v>
      </c>
      <c r="O111" s="73">
        <v>31</v>
      </c>
      <c r="P111" s="121">
        <v>0</v>
      </c>
      <c r="Q111" s="242">
        <v>3862</v>
      </c>
      <c r="R111" s="73">
        <v>6</v>
      </c>
      <c r="S111" s="121">
        <v>0</v>
      </c>
      <c r="T111" s="242">
        <v>209947</v>
      </c>
      <c r="U111" s="73">
        <v>0</v>
      </c>
      <c r="V111" s="121">
        <v>0</v>
      </c>
      <c r="W111" s="242">
        <v>0</v>
      </c>
      <c r="X111" s="73">
        <v>0</v>
      </c>
      <c r="Y111" s="121">
        <v>0</v>
      </c>
      <c r="Z111" s="231">
        <v>0</v>
      </c>
      <c r="AA111" s="73">
        <v>0</v>
      </c>
      <c r="AB111" s="121">
        <v>0</v>
      </c>
      <c r="AC111" s="242">
        <v>0</v>
      </c>
      <c r="AD111" s="73">
        <v>0</v>
      </c>
      <c r="AE111" s="121">
        <v>0</v>
      </c>
      <c r="AF111" s="242">
        <v>0</v>
      </c>
      <c r="AG111" s="73">
        <v>1413</v>
      </c>
      <c r="AH111" s="74">
        <v>0</v>
      </c>
      <c r="AI111" s="231">
        <v>4441179</v>
      </c>
      <c r="AK111" s="240"/>
      <c r="AL111" s="240"/>
      <c r="AM111" s="240"/>
      <c r="AN111" s="240"/>
      <c r="AO111" s="240"/>
      <c r="AP111" s="240"/>
      <c r="AR111" s="240"/>
      <c r="AS111" s="240"/>
      <c r="AT111" s="240"/>
      <c r="AU111" s="240"/>
      <c r="AV111" s="240"/>
      <c r="AW111" s="240">
        <v>0</v>
      </c>
    </row>
    <row r="112" spans="1:49" ht="19.5" customHeight="1" outlineLevel="1" x14ac:dyDescent="0.3">
      <c r="A112" s="286"/>
      <c r="B112" s="167" t="s">
        <v>27</v>
      </c>
      <c r="C112" s="9">
        <v>455</v>
      </c>
      <c r="D112" s="10">
        <v>0</v>
      </c>
      <c r="E112" s="243">
        <v>50550</v>
      </c>
      <c r="F112" s="9">
        <v>312</v>
      </c>
      <c r="G112" s="10">
        <v>0</v>
      </c>
      <c r="H112" s="243">
        <v>45004</v>
      </c>
      <c r="I112" s="9">
        <v>486</v>
      </c>
      <c r="J112" s="10">
        <v>0</v>
      </c>
      <c r="K112" s="243">
        <v>69139</v>
      </c>
      <c r="L112" s="9">
        <v>1</v>
      </c>
      <c r="M112" s="10">
        <v>0</v>
      </c>
      <c r="N112" s="232">
        <v>37</v>
      </c>
      <c r="O112" s="9">
        <v>31</v>
      </c>
      <c r="P112" s="10">
        <v>0</v>
      </c>
      <c r="Q112" s="243">
        <v>3862</v>
      </c>
      <c r="R112" s="9">
        <v>5</v>
      </c>
      <c r="S112" s="10">
        <v>0</v>
      </c>
      <c r="T112" s="243">
        <v>376</v>
      </c>
      <c r="U112" s="9">
        <v>0</v>
      </c>
      <c r="V112" s="10">
        <v>0</v>
      </c>
      <c r="W112" s="243">
        <v>0</v>
      </c>
      <c r="X112" s="9">
        <v>0</v>
      </c>
      <c r="Y112" s="10">
        <v>0</v>
      </c>
      <c r="Z112" s="232">
        <v>0</v>
      </c>
      <c r="AA112" s="9">
        <v>0</v>
      </c>
      <c r="AB112" s="10">
        <v>0</v>
      </c>
      <c r="AC112" s="243">
        <v>0</v>
      </c>
      <c r="AD112" s="9">
        <v>0</v>
      </c>
      <c r="AE112" s="10">
        <v>0</v>
      </c>
      <c r="AF112" s="243">
        <v>0</v>
      </c>
      <c r="AG112" s="9">
        <v>1290</v>
      </c>
      <c r="AH112" s="39">
        <v>0</v>
      </c>
      <c r="AI112" s="305">
        <v>168968</v>
      </c>
      <c r="AK112" s="240"/>
      <c r="AL112" s="240"/>
      <c r="AM112" s="240"/>
      <c r="AN112" s="240"/>
      <c r="AO112" s="240"/>
      <c r="AP112" s="240"/>
      <c r="AR112" s="240"/>
      <c r="AS112" s="240"/>
      <c r="AT112" s="240"/>
      <c r="AU112" s="240"/>
      <c r="AV112" s="240"/>
      <c r="AW112" s="240">
        <v>0</v>
      </c>
    </row>
    <row r="113" spans="1:49" ht="19.5" customHeight="1" outlineLevel="1" x14ac:dyDescent="0.3">
      <c r="A113" s="286"/>
      <c r="B113" s="167" t="s">
        <v>28</v>
      </c>
      <c r="C113" s="9">
        <v>21</v>
      </c>
      <c r="D113" s="10">
        <v>0</v>
      </c>
      <c r="E113" s="243">
        <v>37926</v>
      </c>
      <c r="F113" s="9">
        <v>24</v>
      </c>
      <c r="G113" s="10">
        <v>0</v>
      </c>
      <c r="H113" s="243">
        <v>65947</v>
      </c>
      <c r="I113" s="9">
        <v>75</v>
      </c>
      <c r="J113" s="10">
        <v>0</v>
      </c>
      <c r="K113" s="243">
        <v>1174303</v>
      </c>
      <c r="L113" s="9">
        <v>0</v>
      </c>
      <c r="M113" s="10">
        <v>0</v>
      </c>
      <c r="N113" s="232">
        <v>0</v>
      </c>
      <c r="O113" s="9">
        <v>0</v>
      </c>
      <c r="P113" s="10">
        <v>0</v>
      </c>
      <c r="Q113" s="243">
        <v>0</v>
      </c>
      <c r="R113" s="245">
        <v>0</v>
      </c>
      <c r="S113" s="10">
        <v>0</v>
      </c>
      <c r="T113" s="5">
        <v>0</v>
      </c>
      <c r="U113" s="9">
        <v>0</v>
      </c>
      <c r="V113" s="10">
        <v>0</v>
      </c>
      <c r="W113" s="243">
        <v>0</v>
      </c>
      <c r="X113" s="9">
        <v>0</v>
      </c>
      <c r="Y113" s="10">
        <v>0</v>
      </c>
      <c r="Z113" s="232">
        <v>0</v>
      </c>
      <c r="AA113" s="9">
        <v>0</v>
      </c>
      <c r="AB113" s="10">
        <v>0</v>
      </c>
      <c r="AC113" s="243">
        <v>0</v>
      </c>
      <c r="AD113" s="9">
        <v>0</v>
      </c>
      <c r="AE113" s="10">
        <v>0</v>
      </c>
      <c r="AF113" s="243">
        <v>0</v>
      </c>
      <c r="AG113" s="9">
        <v>120</v>
      </c>
      <c r="AH113" s="39">
        <v>0</v>
      </c>
      <c r="AI113" s="305">
        <v>1278176</v>
      </c>
      <c r="AK113" s="240"/>
      <c r="AL113" s="240"/>
      <c r="AM113" s="240"/>
      <c r="AN113" s="240"/>
      <c r="AO113" s="240"/>
      <c r="AP113" s="240"/>
      <c r="AR113" s="240"/>
      <c r="AS113" s="240"/>
      <c r="AT113" s="240"/>
      <c r="AU113" s="240"/>
      <c r="AV113" s="240"/>
      <c r="AW113" s="240">
        <v>0</v>
      </c>
    </row>
    <row r="114" spans="1:49" ht="19.5" customHeight="1" outlineLevel="1" x14ac:dyDescent="0.3">
      <c r="A114" s="286"/>
      <c r="B114" s="167" t="s">
        <v>29</v>
      </c>
      <c r="C114" s="9">
        <v>0</v>
      </c>
      <c r="D114" s="10">
        <v>0</v>
      </c>
      <c r="E114" s="243">
        <v>0</v>
      </c>
      <c r="F114" s="9">
        <v>0</v>
      </c>
      <c r="G114" s="10">
        <v>0</v>
      </c>
      <c r="H114" s="243">
        <v>0</v>
      </c>
      <c r="I114" s="9">
        <v>0</v>
      </c>
      <c r="J114" s="10">
        <v>0</v>
      </c>
      <c r="K114" s="243">
        <v>0</v>
      </c>
      <c r="L114" s="9">
        <v>0</v>
      </c>
      <c r="M114" s="10">
        <v>0</v>
      </c>
      <c r="N114" s="232">
        <v>0</v>
      </c>
      <c r="O114" s="9">
        <v>0</v>
      </c>
      <c r="P114" s="10">
        <v>0</v>
      </c>
      <c r="Q114" s="243">
        <v>0</v>
      </c>
      <c r="R114" s="9">
        <v>0</v>
      </c>
      <c r="S114" s="10">
        <v>0</v>
      </c>
      <c r="T114" s="243">
        <v>0</v>
      </c>
      <c r="U114" s="9">
        <v>0</v>
      </c>
      <c r="V114" s="10">
        <v>0</v>
      </c>
      <c r="W114" s="243">
        <v>0</v>
      </c>
      <c r="X114" s="9">
        <v>0</v>
      </c>
      <c r="Y114" s="10">
        <v>0</v>
      </c>
      <c r="Z114" s="232">
        <v>0</v>
      </c>
      <c r="AA114" s="9">
        <v>0</v>
      </c>
      <c r="AB114" s="10">
        <v>0</v>
      </c>
      <c r="AC114" s="243">
        <v>0</v>
      </c>
      <c r="AD114" s="9">
        <v>0</v>
      </c>
      <c r="AE114" s="10">
        <v>0</v>
      </c>
      <c r="AF114" s="243">
        <v>0</v>
      </c>
      <c r="AG114" s="9">
        <v>0</v>
      </c>
      <c r="AH114" s="39">
        <v>0</v>
      </c>
      <c r="AI114" s="305">
        <v>0</v>
      </c>
      <c r="AK114" s="240"/>
      <c r="AL114" s="240"/>
      <c r="AM114" s="240"/>
      <c r="AN114" s="240"/>
      <c r="AO114" s="240"/>
      <c r="AP114" s="240"/>
      <c r="AR114" s="240"/>
      <c r="AS114" s="240"/>
      <c r="AT114" s="240"/>
      <c r="AU114" s="240"/>
      <c r="AV114" s="240"/>
      <c r="AW114" s="240">
        <v>0</v>
      </c>
    </row>
    <row r="115" spans="1:49" ht="19.2" customHeight="1" outlineLevel="1" x14ac:dyDescent="0.3">
      <c r="A115" s="286"/>
      <c r="B115" s="167" t="s">
        <v>30</v>
      </c>
      <c r="C115" s="9">
        <v>1</v>
      </c>
      <c r="D115" s="10">
        <v>0</v>
      </c>
      <c r="E115" s="243">
        <v>2668491</v>
      </c>
      <c r="F115" s="9">
        <v>0</v>
      </c>
      <c r="G115" s="10">
        <v>0</v>
      </c>
      <c r="H115" s="243">
        <v>0</v>
      </c>
      <c r="I115" s="9">
        <v>1</v>
      </c>
      <c r="J115" s="10">
        <v>0</v>
      </c>
      <c r="K115" s="243">
        <v>115973</v>
      </c>
      <c r="L115" s="9">
        <v>0</v>
      </c>
      <c r="M115" s="10">
        <v>0</v>
      </c>
      <c r="N115" s="232">
        <v>0</v>
      </c>
      <c r="O115" s="9">
        <v>0</v>
      </c>
      <c r="P115" s="10">
        <v>0</v>
      </c>
      <c r="Q115" s="243">
        <v>0</v>
      </c>
      <c r="R115" s="9">
        <v>1</v>
      </c>
      <c r="S115" s="10">
        <v>0</v>
      </c>
      <c r="T115" s="243">
        <v>209571</v>
      </c>
      <c r="U115" s="9">
        <v>0</v>
      </c>
      <c r="V115" s="10">
        <v>0</v>
      </c>
      <c r="W115" s="243">
        <v>0</v>
      </c>
      <c r="X115" s="9">
        <v>0</v>
      </c>
      <c r="Y115" s="10">
        <v>0</v>
      </c>
      <c r="Z115" s="232">
        <v>0</v>
      </c>
      <c r="AA115" s="9">
        <v>0</v>
      </c>
      <c r="AB115" s="10">
        <v>0</v>
      </c>
      <c r="AC115" s="243">
        <v>0</v>
      </c>
      <c r="AD115" s="9">
        <v>0</v>
      </c>
      <c r="AE115" s="10">
        <v>0</v>
      </c>
      <c r="AF115" s="243">
        <v>0</v>
      </c>
      <c r="AG115" s="9">
        <v>3</v>
      </c>
      <c r="AH115" s="39">
        <v>0</v>
      </c>
      <c r="AI115" s="305">
        <v>2994035</v>
      </c>
      <c r="AK115" s="240"/>
      <c r="AL115" s="240"/>
      <c r="AM115" s="240"/>
      <c r="AN115" s="240"/>
      <c r="AO115" s="240"/>
      <c r="AP115" s="240"/>
      <c r="AR115" s="240"/>
      <c r="AS115" s="240"/>
      <c r="AT115" s="240"/>
      <c r="AU115" s="240"/>
      <c r="AV115" s="240"/>
      <c r="AW115" s="240">
        <v>0</v>
      </c>
    </row>
    <row r="116" spans="1:49" ht="19.2" customHeight="1" outlineLevel="1" thickBot="1" x14ac:dyDescent="0.35">
      <c r="A116" s="287"/>
      <c r="B116" s="167" t="s">
        <v>31</v>
      </c>
      <c r="C116" s="160">
        <v>0</v>
      </c>
      <c r="D116" s="148">
        <v>0</v>
      </c>
      <c r="E116" s="157">
        <v>0</v>
      </c>
      <c r="F116" s="160">
        <v>0</v>
      </c>
      <c r="G116" s="148">
        <v>0</v>
      </c>
      <c r="H116" s="157">
        <v>0</v>
      </c>
      <c r="I116" s="160">
        <v>0</v>
      </c>
      <c r="J116" s="148">
        <v>0</v>
      </c>
      <c r="K116" s="157">
        <v>0</v>
      </c>
      <c r="L116" s="160">
        <v>0</v>
      </c>
      <c r="M116" s="148">
        <v>0</v>
      </c>
      <c r="N116" s="233">
        <v>0</v>
      </c>
      <c r="O116" s="160">
        <v>0</v>
      </c>
      <c r="P116" s="148">
        <v>0</v>
      </c>
      <c r="Q116" s="157">
        <v>0</v>
      </c>
      <c r="R116" s="160">
        <v>0</v>
      </c>
      <c r="S116" s="148">
        <v>0</v>
      </c>
      <c r="T116" s="157">
        <v>0</v>
      </c>
      <c r="U116" s="160">
        <v>0</v>
      </c>
      <c r="V116" s="148">
        <v>0</v>
      </c>
      <c r="W116" s="157">
        <v>0</v>
      </c>
      <c r="X116" s="160">
        <v>0</v>
      </c>
      <c r="Y116" s="148">
        <v>0</v>
      </c>
      <c r="Z116" s="233">
        <v>0</v>
      </c>
      <c r="AA116" s="160">
        <v>0</v>
      </c>
      <c r="AB116" s="148">
        <v>0</v>
      </c>
      <c r="AC116" s="157">
        <v>0</v>
      </c>
      <c r="AD116" s="160">
        <v>0</v>
      </c>
      <c r="AE116" s="148">
        <v>0</v>
      </c>
      <c r="AF116" s="157">
        <v>0</v>
      </c>
      <c r="AG116" s="9">
        <v>0</v>
      </c>
      <c r="AH116" s="39">
        <v>0</v>
      </c>
      <c r="AI116" s="305">
        <v>0</v>
      </c>
      <c r="AK116" s="240"/>
      <c r="AL116" s="240"/>
      <c r="AM116" s="240"/>
      <c r="AN116" s="240"/>
      <c r="AO116" s="240"/>
      <c r="AP116" s="240"/>
      <c r="AR116" s="240"/>
      <c r="AS116" s="240"/>
      <c r="AT116" s="240"/>
      <c r="AU116" s="240"/>
      <c r="AV116" s="240"/>
      <c r="AW116" s="240">
        <v>0</v>
      </c>
    </row>
    <row r="117" spans="1:49" ht="19.95" customHeight="1" outlineLevel="1" x14ac:dyDescent="0.3">
      <c r="A117" s="285">
        <v>19</v>
      </c>
      <c r="B117" s="168" t="s">
        <v>168</v>
      </c>
      <c r="C117" s="73">
        <v>681</v>
      </c>
      <c r="D117" s="121">
        <v>0</v>
      </c>
      <c r="E117" s="242">
        <v>81745</v>
      </c>
      <c r="F117" s="73">
        <v>373</v>
      </c>
      <c r="G117" s="121">
        <v>0</v>
      </c>
      <c r="H117" s="242">
        <v>53150</v>
      </c>
      <c r="I117" s="73">
        <v>362</v>
      </c>
      <c r="J117" s="121">
        <v>0</v>
      </c>
      <c r="K117" s="242">
        <v>143929</v>
      </c>
      <c r="L117" s="73">
        <v>4</v>
      </c>
      <c r="M117" s="121">
        <v>0</v>
      </c>
      <c r="N117" s="231">
        <v>433</v>
      </c>
      <c r="O117" s="73">
        <v>13</v>
      </c>
      <c r="P117" s="121">
        <v>0</v>
      </c>
      <c r="Q117" s="242">
        <v>1304</v>
      </c>
      <c r="R117" s="73">
        <v>5</v>
      </c>
      <c r="S117" s="121">
        <v>0</v>
      </c>
      <c r="T117" s="242">
        <v>346</v>
      </c>
      <c r="U117" s="73">
        <v>0</v>
      </c>
      <c r="V117" s="121">
        <v>0</v>
      </c>
      <c r="W117" s="242">
        <v>0</v>
      </c>
      <c r="X117" s="73">
        <v>0</v>
      </c>
      <c r="Y117" s="121">
        <v>0</v>
      </c>
      <c r="Z117" s="231">
        <v>0</v>
      </c>
      <c r="AA117" s="73">
        <v>0</v>
      </c>
      <c r="AB117" s="121">
        <v>0</v>
      </c>
      <c r="AC117" s="242">
        <v>0</v>
      </c>
      <c r="AD117" s="73">
        <v>0</v>
      </c>
      <c r="AE117" s="121">
        <v>0</v>
      </c>
      <c r="AF117" s="242">
        <v>0</v>
      </c>
      <c r="AG117" s="73">
        <v>1438</v>
      </c>
      <c r="AH117" s="74">
        <v>0</v>
      </c>
      <c r="AI117" s="231">
        <v>280907</v>
      </c>
      <c r="AK117" s="240"/>
      <c r="AL117" s="240"/>
      <c r="AM117" s="240"/>
      <c r="AN117" s="240"/>
      <c r="AO117" s="240"/>
      <c r="AP117" s="240"/>
      <c r="AR117" s="240"/>
      <c r="AS117" s="240"/>
      <c r="AT117" s="240"/>
      <c r="AU117" s="240"/>
      <c r="AV117" s="240"/>
      <c r="AW117" s="240">
        <v>0</v>
      </c>
    </row>
    <row r="118" spans="1:49" ht="19.5" customHeight="1" outlineLevel="1" x14ac:dyDescent="0.3">
      <c r="A118" s="286"/>
      <c r="B118" s="167" t="s">
        <v>27</v>
      </c>
      <c r="C118" s="9">
        <v>670</v>
      </c>
      <c r="D118" s="10">
        <v>0</v>
      </c>
      <c r="E118" s="243">
        <v>78034</v>
      </c>
      <c r="F118" s="9">
        <v>362</v>
      </c>
      <c r="G118" s="10">
        <v>0</v>
      </c>
      <c r="H118" s="243">
        <v>44031</v>
      </c>
      <c r="I118" s="9">
        <v>342</v>
      </c>
      <c r="J118" s="10">
        <v>0</v>
      </c>
      <c r="K118" s="243">
        <v>40584</v>
      </c>
      <c r="L118" s="9">
        <v>4</v>
      </c>
      <c r="M118" s="10">
        <v>0</v>
      </c>
      <c r="N118" s="232">
        <v>433</v>
      </c>
      <c r="O118" s="9">
        <v>13</v>
      </c>
      <c r="P118" s="10">
        <v>0</v>
      </c>
      <c r="Q118" s="243">
        <v>1304</v>
      </c>
      <c r="R118" s="9">
        <v>5</v>
      </c>
      <c r="S118" s="10">
        <v>0</v>
      </c>
      <c r="T118" s="243">
        <v>346</v>
      </c>
      <c r="U118" s="9">
        <v>0</v>
      </c>
      <c r="V118" s="10">
        <v>0</v>
      </c>
      <c r="W118" s="243">
        <v>0</v>
      </c>
      <c r="X118" s="9">
        <v>0</v>
      </c>
      <c r="Y118" s="10">
        <v>0</v>
      </c>
      <c r="Z118" s="232">
        <v>0</v>
      </c>
      <c r="AA118" s="9">
        <v>0</v>
      </c>
      <c r="AB118" s="10">
        <v>0</v>
      </c>
      <c r="AC118" s="243">
        <v>0</v>
      </c>
      <c r="AD118" s="9">
        <v>0</v>
      </c>
      <c r="AE118" s="10">
        <v>0</v>
      </c>
      <c r="AF118" s="243">
        <v>0</v>
      </c>
      <c r="AG118" s="9">
        <v>1396</v>
      </c>
      <c r="AH118" s="39">
        <v>0</v>
      </c>
      <c r="AI118" s="305">
        <v>164732</v>
      </c>
      <c r="AK118" s="240"/>
      <c r="AL118" s="240"/>
      <c r="AM118" s="240"/>
      <c r="AN118" s="240"/>
      <c r="AO118" s="240"/>
      <c r="AP118" s="240"/>
      <c r="AR118" s="240"/>
      <c r="AS118" s="240"/>
      <c r="AT118" s="240"/>
      <c r="AU118" s="240"/>
      <c r="AV118" s="240"/>
      <c r="AW118" s="240">
        <v>0</v>
      </c>
    </row>
    <row r="119" spans="1:49" ht="19.5" customHeight="1" outlineLevel="1" x14ac:dyDescent="0.3">
      <c r="A119" s="286"/>
      <c r="B119" s="167" t="s">
        <v>28</v>
      </c>
      <c r="C119" s="9">
        <v>11</v>
      </c>
      <c r="D119" s="10">
        <v>0</v>
      </c>
      <c r="E119" s="243">
        <v>3711</v>
      </c>
      <c r="F119" s="9">
        <v>11</v>
      </c>
      <c r="G119" s="10">
        <v>0</v>
      </c>
      <c r="H119" s="243">
        <v>9119</v>
      </c>
      <c r="I119" s="9">
        <v>20</v>
      </c>
      <c r="J119" s="10">
        <v>0</v>
      </c>
      <c r="K119" s="243">
        <v>103345</v>
      </c>
      <c r="L119" s="9">
        <v>0</v>
      </c>
      <c r="M119" s="10">
        <v>0</v>
      </c>
      <c r="N119" s="232">
        <v>0</v>
      </c>
      <c r="O119" s="9">
        <v>0</v>
      </c>
      <c r="P119" s="10">
        <v>0</v>
      </c>
      <c r="Q119" s="243">
        <v>0</v>
      </c>
      <c r="R119" s="9">
        <v>0</v>
      </c>
      <c r="S119" s="10">
        <v>0</v>
      </c>
      <c r="T119" s="243">
        <v>0</v>
      </c>
      <c r="U119" s="9">
        <v>0</v>
      </c>
      <c r="V119" s="10">
        <v>0</v>
      </c>
      <c r="W119" s="243">
        <v>0</v>
      </c>
      <c r="X119" s="9">
        <v>0</v>
      </c>
      <c r="Y119" s="10">
        <v>0</v>
      </c>
      <c r="Z119" s="232">
        <v>0</v>
      </c>
      <c r="AA119" s="9">
        <v>0</v>
      </c>
      <c r="AB119" s="10">
        <v>0</v>
      </c>
      <c r="AC119" s="243">
        <v>0</v>
      </c>
      <c r="AD119" s="9">
        <v>0</v>
      </c>
      <c r="AE119" s="10">
        <v>0</v>
      </c>
      <c r="AF119" s="243">
        <v>0</v>
      </c>
      <c r="AG119" s="9">
        <v>42</v>
      </c>
      <c r="AH119" s="39">
        <v>0</v>
      </c>
      <c r="AI119" s="305">
        <v>116175</v>
      </c>
      <c r="AK119" s="240"/>
      <c r="AL119" s="240"/>
      <c r="AM119" s="240"/>
      <c r="AN119" s="240"/>
      <c r="AO119" s="240"/>
      <c r="AP119" s="240"/>
      <c r="AR119" s="240"/>
      <c r="AS119" s="240"/>
      <c r="AT119" s="240"/>
      <c r="AU119" s="240"/>
      <c r="AV119" s="240"/>
      <c r="AW119" s="240">
        <v>0</v>
      </c>
    </row>
    <row r="120" spans="1:49" ht="19.5" customHeight="1" outlineLevel="1" x14ac:dyDescent="0.3">
      <c r="A120" s="286"/>
      <c r="B120" s="167" t="s">
        <v>29</v>
      </c>
      <c r="C120" s="9">
        <v>0</v>
      </c>
      <c r="D120" s="10">
        <v>0</v>
      </c>
      <c r="E120" s="243">
        <v>0</v>
      </c>
      <c r="F120" s="9">
        <v>0</v>
      </c>
      <c r="G120" s="10">
        <v>0</v>
      </c>
      <c r="H120" s="243">
        <v>0</v>
      </c>
      <c r="I120" s="9">
        <v>0</v>
      </c>
      <c r="J120" s="10">
        <v>0</v>
      </c>
      <c r="K120" s="243">
        <v>0</v>
      </c>
      <c r="L120" s="9">
        <v>0</v>
      </c>
      <c r="M120" s="10">
        <v>0</v>
      </c>
      <c r="N120" s="232">
        <v>0</v>
      </c>
      <c r="O120" s="9">
        <v>0</v>
      </c>
      <c r="P120" s="10">
        <v>0</v>
      </c>
      <c r="Q120" s="243">
        <v>0</v>
      </c>
      <c r="R120" s="9">
        <v>0</v>
      </c>
      <c r="S120" s="10">
        <v>0</v>
      </c>
      <c r="T120" s="243">
        <v>0</v>
      </c>
      <c r="U120" s="9">
        <v>0</v>
      </c>
      <c r="V120" s="10">
        <v>0</v>
      </c>
      <c r="W120" s="243">
        <v>0</v>
      </c>
      <c r="X120" s="9">
        <v>0</v>
      </c>
      <c r="Y120" s="10">
        <v>0</v>
      </c>
      <c r="Z120" s="232">
        <v>0</v>
      </c>
      <c r="AA120" s="9">
        <v>0</v>
      </c>
      <c r="AB120" s="10">
        <v>0</v>
      </c>
      <c r="AC120" s="243">
        <v>0</v>
      </c>
      <c r="AD120" s="9">
        <v>0</v>
      </c>
      <c r="AE120" s="10">
        <v>0</v>
      </c>
      <c r="AF120" s="243">
        <v>0</v>
      </c>
      <c r="AG120" s="9">
        <v>0</v>
      </c>
      <c r="AH120" s="39">
        <v>0</v>
      </c>
      <c r="AI120" s="305">
        <v>0</v>
      </c>
      <c r="AK120" s="240"/>
      <c r="AL120" s="240"/>
      <c r="AM120" s="240"/>
      <c r="AN120" s="240"/>
      <c r="AO120" s="240"/>
      <c r="AP120" s="240"/>
      <c r="AR120" s="240"/>
      <c r="AS120" s="240"/>
      <c r="AT120" s="240"/>
      <c r="AU120" s="240"/>
      <c r="AV120" s="240"/>
      <c r="AW120" s="240">
        <v>0</v>
      </c>
    </row>
    <row r="121" spans="1:49" ht="19.5" customHeight="1" outlineLevel="1" x14ac:dyDescent="0.3">
      <c r="A121" s="286"/>
      <c r="B121" s="167" t="s">
        <v>30</v>
      </c>
      <c r="C121" s="9">
        <v>0</v>
      </c>
      <c r="D121" s="10">
        <v>0</v>
      </c>
      <c r="E121" s="243">
        <v>0</v>
      </c>
      <c r="F121" s="9">
        <v>0</v>
      </c>
      <c r="G121" s="10">
        <v>0</v>
      </c>
      <c r="H121" s="243">
        <v>0</v>
      </c>
      <c r="I121" s="9">
        <v>0</v>
      </c>
      <c r="J121" s="10">
        <v>0</v>
      </c>
      <c r="K121" s="243">
        <v>0</v>
      </c>
      <c r="L121" s="9">
        <v>0</v>
      </c>
      <c r="M121" s="10">
        <v>0</v>
      </c>
      <c r="N121" s="232">
        <v>0</v>
      </c>
      <c r="O121" s="9">
        <v>0</v>
      </c>
      <c r="P121" s="10">
        <v>0</v>
      </c>
      <c r="Q121" s="243">
        <v>0</v>
      </c>
      <c r="R121" s="9">
        <v>0</v>
      </c>
      <c r="S121" s="10">
        <v>0</v>
      </c>
      <c r="T121" s="243">
        <v>0</v>
      </c>
      <c r="U121" s="9">
        <v>0</v>
      </c>
      <c r="V121" s="10">
        <v>0</v>
      </c>
      <c r="W121" s="243">
        <v>0</v>
      </c>
      <c r="X121" s="9">
        <v>0</v>
      </c>
      <c r="Y121" s="10">
        <v>0</v>
      </c>
      <c r="Z121" s="232">
        <v>0</v>
      </c>
      <c r="AA121" s="9">
        <v>0</v>
      </c>
      <c r="AB121" s="10">
        <v>0</v>
      </c>
      <c r="AC121" s="243">
        <v>0</v>
      </c>
      <c r="AD121" s="9">
        <v>0</v>
      </c>
      <c r="AE121" s="10">
        <v>0</v>
      </c>
      <c r="AF121" s="243">
        <v>0</v>
      </c>
      <c r="AG121" s="9">
        <v>0</v>
      </c>
      <c r="AH121" s="39">
        <v>0</v>
      </c>
      <c r="AI121" s="305">
        <v>0</v>
      </c>
      <c r="AK121" s="240"/>
      <c r="AL121" s="240"/>
      <c r="AM121" s="240"/>
      <c r="AN121" s="240"/>
      <c r="AO121" s="240"/>
      <c r="AP121" s="240"/>
      <c r="AR121" s="240"/>
      <c r="AS121" s="240"/>
      <c r="AT121" s="240"/>
      <c r="AU121" s="240"/>
      <c r="AV121" s="240"/>
      <c r="AW121" s="240">
        <v>0</v>
      </c>
    </row>
    <row r="122" spans="1:49" ht="19.5" customHeight="1" outlineLevel="1" thickBot="1" x14ac:dyDescent="0.35">
      <c r="A122" s="287"/>
      <c r="B122" s="167" t="s">
        <v>31</v>
      </c>
      <c r="C122" s="208">
        <v>0</v>
      </c>
      <c r="D122" s="209">
        <v>0</v>
      </c>
      <c r="E122" s="244">
        <v>0</v>
      </c>
      <c r="F122" s="208">
        <v>0</v>
      </c>
      <c r="G122" s="209">
        <v>0</v>
      </c>
      <c r="H122" s="244">
        <v>0</v>
      </c>
      <c r="I122" s="208">
        <v>0</v>
      </c>
      <c r="J122" s="209">
        <v>0</v>
      </c>
      <c r="K122" s="244">
        <v>0</v>
      </c>
      <c r="L122" s="208">
        <v>0</v>
      </c>
      <c r="M122" s="209">
        <v>0</v>
      </c>
      <c r="N122" s="241">
        <v>0</v>
      </c>
      <c r="O122" s="208">
        <v>0</v>
      </c>
      <c r="P122" s="209">
        <v>0</v>
      </c>
      <c r="Q122" s="244">
        <v>0</v>
      </c>
      <c r="R122" s="208">
        <v>0</v>
      </c>
      <c r="S122" s="209">
        <v>0</v>
      </c>
      <c r="T122" s="244">
        <v>0</v>
      </c>
      <c r="U122" s="208">
        <v>0</v>
      </c>
      <c r="V122" s="209">
        <v>0</v>
      </c>
      <c r="W122" s="244">
        <v>0</v>
      </c>
      <c r="X122" s="208">
        <v>0</v>
      </c>
      <c r="Y122" s="209">
        <v>0</v>
      </c>
      <c r="Z122" s="241">
        <v>0</v>
      </c>
      <c r="AA122" s="208">
        <v>0</v>
      </c>
      <c r="AB122" s="209">
        <v>0</v>
      </c>
      <c r="AC122" s="244">
        <v>0</v>
      </c>
      <c r="AD122" s="208">
        <v>0</v>
      </c>
      <c r="AE122" s="209">
        <v>0</v>
      </c>
      <c r="AF122" s="244">
        <v>0</v>
      </c>
      <c r="AG122" s="307">
        <v>0</v>
      </c>
      <c r="AH122" s="308">
        <v>0</v>
      </c>
      <c r="AI122" s="309">
        <v>0</v>
      </c>
      <c r="AK122" s="240"/>
      <c r="AL122" s="240"/>
      <c r="AM122" s="240"/>
      <c r="AN122" s="240"/>
      <c r="AO122" s="240"/>
      <c r="AP122" s="240"/>
      <c r="AR122" s="240"/>
      <c r="AS122" s="240"/>
      <c r="AT122" s="240"/>
      <c r="AU122" s="240"/>
      <c r="AV122" s="240"/>
      <c r="AW122" s="240">
        <v>0</v>
      </c>
    </row>
    <row r="123" spans="1:49" ht="36" customHeight="1" outlineLevel="1" x14ac:dyDescent="0.3">
      <c r="A123" s="288"/>
      <c r="B123" s="142" t="s">
        <v>52</v>
      </c>
      <c r="C123" s="106">
        <v>0</v>
      </c>
      <c r="D123" s="107">
        <v>0</v>
      </c>
      <c r="E123" s="158">
        <v>0</v>
      </c>
      <c r="F123" s="310">
        <v>0</v>
      </c>
      <c r="G123" s="311">
        <v>0</v>
      </c>
      <c r="H123" s="312">
        <v>0</v>
      </c>
      <c r="I123" s="310">
        <v>0</v>
      </c>
      <c r="J123" s="311">
        <v>0</v>
      </c>
      <c r="K123" s="312">
        <v>0</v>
      </c>
      <c r="L123" s="310">
        <v>0</v>
      </c>
      <c r="M123" s="311">
        <v>0</v>
      </c>
      <c r="N123" s="312">
        <v>0</v>
      </c>
      <c r="O123" s="310">
        <v>0</v>
      </c>
      <c r="P123" s="311">
        <v>0</v>
      </c>
      <c r="Q123" s="312">
        <v>0</v>
      </c>
      <c r="R123" s="310">
        <v>0</v>
      </c>
      <c r="S123" s="311">
        <v>0</v>
      </c>
      <c r="T123" s="312">
        <v>0</v>
      </c>
      <c r="U123" s="310">
        <v>0</v>
      </c>
      <c r="V123" s="311">
        <v>0</v>
      </c>
      <c r="W123" s="312">
        <v>0</v>
      </c>
      <c r="X123" s="310">
        <v>0</v>
      </c>
      <c r="Y123" s="311">
        <v>0</v>
      </c>
      <c r="Z123" s="312">
        <v>0</v>
      </c>
      <c r="AA123" s="310">
        <v>0</v>
      </c>
      <c r="AB123" s="311">
        <v>0</v>
      </c>
      <c r="AC123" s="312">
        <v>0</v>
      </c>
      <c r="AD123" s="310">
        <v>0</v>
      </c>
      <c r="AE123" s="311">
        <v>0</v>
      </c>
      <c r="AF123" s="312">
        <v>0</v>
      </c>
      <c r="AG123" s="310">
        <v>0</v>
      </c>
      <c r="AH123" s="311">
        <v>0</v>
      </c>
      <c r="AI123" s="312">
        <v>0</v>
      </c>
      <c r="AK123" s="240"/>
      <c r="AL123" s="240"/>
      <c r="AM123" s="240"/>
      <c r="AN123" s="240"/>
      <c r="AO123" s="240"/>
      <c r="AP123" s="240"/>
      <c r="AR123" s="240"/>
      <c r="AS123" s="240"/>
      <c r="AT123" s="240"/>
      <c r="AU123" s="240"/>
      <c r="AV123" s="240"/>
      <c r="AW123" s="240">
        <v>0</v>
      </c>
    </row>
    <row r="124" spans="1:49" ht="19.5" customHeight="1" outlineLevel="1" x14ac:dyDescent="0.3">
      <c r="A124" s="289"/>
      <c r="B124" s="55" t="s">
        <v>27</v>
      </c>
      <c r="C124" s="56">
        <v>277291</v>
      </c>
      <c r="D124" s="56">
        <v>0</v>
      </c>
      <c r="E124" s="56">
        <v>33458097</v>
      </c>
      <c r="F124" s="91">
        <v>118682</v>
      </c>
      <c r="G124" s="56">
        <v>0</v>
      </c>
      <c r="H124" s="235">
        <v>15541235</v>
      </c>
      <c r="I124" s="91">
        <v>190590</v>
      </c>
      <c r="J124" s="56">
        <v>0</v>
      </c>
      <c r="K124" s="235">
        <v>20570496</v>
      </c>
      <c r="L124" s="91">
        <v>1223</v>
      </c>
      <c r="M124" s="56">
        <v>0</v>
      </c>
      <c r="N124" s="235">
        <v>94440</v>
      </c>
      <c r="O124" s="91">
        <v>2620</v>
      </c>
      <c r="P124" s="56">
        <v>0</v>
      </c>
      <c r="Q124" s="235">
        <v>225982</v>
      </c>
      <c r="R124" s="91">
        <v>1282</v>
      </c>
      <c r="S124" s="56">
        <v>0</v>
      </c>
      <c r="T124" s="235">
        <v>113065</v>
      </c>
      <c r="U124" s="91">
        <v>0</v>
      </c>
      <c r="V124" s="56">
        <v>0</v>
      </c>
      <c r="W124" s="235">
        <v>0</v>
      </c>
      <c r="X124" s="91">
        <v>0</v>
      </c>
      <c r="Y124" s="56">
        <v>0</v>
      </c>
      <c r="Z124" s="235">
        <v>0</v>
      </c>
      <c r="AA124" s="91">
        <v>0</v>
      </c>
      <c r="AB124" s="56">
        <v>0</v>
      </c>
      <c r="AC124" s="235">
        <v>0</v>
      </c>
      <c r="AD124" s="91">
        <v>0</v>
      </c>
      <c r="AE124" s="56">
        <v>0</v>
      </c>
      <c r="AF124" s="235">
        <v>0</v>
      </c>
      <c r="AG124" s="91">
        <v>591688</v>
      </c>
      <c r="AH124" s="56">
        <v>0</v>
      </c>
      <c r="AI124" s="235">
        <v>70003315</v>
      </c>
      <c r="AJ124" s="198"/>
      <c r="AK124" s="240"/>
      <c r="AL124" s="240"/>
      <c r="AM124" s="240"/>
      <c r="AN124" s="240"/>
      <c r="AO124" s="240"/>
      <c r="AP124" s="240"/>
      <c r="AR124" s="240"/>
      <c r="AS124" s="240"/>
      <c r="AT124" s="240"/>
      <c r="AU124" s="240"/>
      <c r="AV124" s="240"/>
      <c r="AW124" s="240">
        <v>0</v>
      </c>
    </row>
    <row r="125" spans="1:49" ht="19.5" customHeight="1" outlineLevel="1" x14ac:dyDescent="0.3">
      <c r="A125" s="289"/>
      <c r="B125" s="55" t="s">
        <v>28</v>
      </c>
      <c r="C125" s="56">
        <v>5492</v>
      </c>
      <c r="D125" s="56">
        <v>0</v>
      </c>
      <c r="E125" s="56">
        <v>15700554</v>
      </c>
      <c r="F125" s="91">
        <v>2911</v>
      </c>
      <c r="G125" s="56">
        <v>0</v>
      </c>
      <c r="H125" s="235">
        <v>8876136.0024439991</v>
      </c>
      <c r="I125" s="91">
        <v>7546</v>
      </c>
      <c r="J125" s="56">
        <v>0</v>
      </c>
      <c r="K125" s="235">
        <v>55626423</v>
      </c>
      <c r="L125" s="91">
        <v>35</v>
      </c>
      <c r="M125" s="56">
        <v>0</v>
      </c>
      <c r="N125" s="235">
        <v>2260735</v>
      </c>
      <c r="O125" s="91">
        <v>45</v>
      </c>
      <c r="P125" s="56">
        <v>0</v>
      </c>
      <c r="Q125" s="235">
        <v>597277</v>
      </c>
      <c r="R125" s="91">
        <v>21</v>
      </c>
      <c r="S125" s="56">
        <v>0</v>
      </c>
      <c r="T125" s="235">
        <v>2889369</v>
      </c>
      <c r="U125" s="91">
        <v>0</v>
      </c>
      <c r="V125" s="56">
        <v>0</v>
      </c>
      <c r="W125" s="235">
        <v>0</v>
      </c>
      <c r="X125" s="91">
        <v>0</v>
      </c>
      <c r="Y125" s="56">
        <v>0</v>
      </c>
      <c r="Z125" s="235">
        <v>0</v>
      </c>
      <c r="AA125" s="91">
        <v>0</v>
      </c>
      <c r="AB125" s="56">
        <v>0</v>
      </c>
      <c r="AC125" s="235">
        <v>0</v>
      </c>
      <c r="AD125" s="91">
        <v>0</v>
      </c>
      <c r="AE125" s="56">
        <v>0</v>
      </c>
      <c r="AF125" s="235">
        <v>0</v>
      </c>
      <c r="AG125" s="91">
        <v>16050</v>
      </c>
      <c r="AH125" s="56">
        <v>0</v>
      </c>
      <c r="AI125" s="235">
        <v>85950494.002443999</v>
      </c>
      <c r="AJ125" s="198"/>
      <c r="AK125" s="240"/>
      <c r="AL125" s="240"/>
      <c r="AM125" s="240"/>
      <c r="AN125" s="240"/>
      <c r="AO125" s="240"/>
      <c r="AP125" s="240"/>
      <c r="AR125" s="240"/>
      <c r="AS125" s="240"/>
      <c r="AT125" s="240"/>
      <c r="AU125" s="240"/>
      <c r="AV125" s="240"/>
      <c r="AW125" s="240">
        <v>0</v>
      </c>
    </row>
    <row r="126" spans="1:49" ht="19.5" customHeight="1" outlineLevel="1" x14ac:dyDescent="0.3">
      <c r="A126" s="289"/>
      <c r="B126" s="55" t="s">
        <v>29</v>
      </c>
      <c r="C126" s="56">
        <v>6</v>
      </c>
      <c r="D126" s="56">
        <v>0</v>
      </c>
      <c r="E126" s="56">
        <v>5876180</v>
      </c>
      <c r="F126" s="91">
        <v>4</v>
      </c>
      <c r="G126" s="56">
        <v>0</v>
      </c>
      <c r="H126" s="235">
        <v>1469297</v>
      </c>
      <c r="I126" s="91">
        <v>0</v>
      </c>
      <c r="J126" s="56">
        <v>0</v>
      </c>
      <c r="K126" s="235">
        <v>0</v>
      </c>
      <c r="L126" s="91">
        <v>0</v>
      </c>
      <c r="M126" s="56">
        <v>0</v>
      </c>
      <c r="N126" s="235">
        <v>0</v>
      </c>
      <c r="O126" s="91">
        <v>0</v>
      </c>
      <c r="P126" s="56">
        <v>0</v>
      </c>
      <c r="Q126" s="235">
        <v>0</v>
      </c>
      <c r="R126" s="91">
        <v>0</v>
      </c>
      <c r="S126" s="56">
        <v>0</v>
      </c>
      <c r="T126" s="235">
        <v>0</v>
      </c>
      <c r="U126" s="91">
        <v>0</v>
      </c>
      <c r="V126" s="56">
        <v>0</v>
      </c>
      <c r="W126" s="235">
        <v>0</v>
      </c>
      <c r="X126" s="91">
        <v>0</v>
      </c>
      <c r="Y126" s="56">
        <v>0</v>
      </c>
      <c r="Z126" s="235">
        <v>0</v>
      </c>
      <c r="AA126" s="91">
        <v>0</v>
      </c>
      <c r="AB126" s="56">
        <v>0</v>
      </c>
      <c r="AC126" s="235">
        <v>0</v>
      </c>
      <c r="AD126" s="91">
        <v>0</v>
      </c>
      <c r="AE126" s="56">
        <v>0</v>
      </c>
      <c r="AF126" s="235">
        <v>0</v>
      </c>
      <c r="AG126" s="91">
        <v>10</v>
      </c>
      <c r="AH126" s="56">
        <v>0</v>
      </c>
      <c r="AI126" s="235">
        <v>7345477</v>
      </c>
      <c r="AJ126" s="198"/>
      <c r="AK126" s="240"/>
      <c r="AL126" s="240"/>
      <c r="AM126" s="240"/>
      <c r="AN126" s="240"/>
      <c r="AO126" s="240"/>
      <c r="AP126" s="240"/>
      <c r="AR126" s="240"/>
      <c r="AS126" s="240"/>
      <c r="AT126" s="240"/>
      <c r="AU126" s="240"/>
      <c r="AV126" s="240"/>
      <c r="AW126" s="240">
        <v>0</v>
      </c>
    </row>
    <row r="127" spans="1:49" ht="19.5" customHeight="1" outlineLevel="1" x14ac:dyDescent="0.3">
      <c r="A127" s="289"/>
      <c r="B127" s="59" t="s">
        <v>30</v>
      </c>
      <c r="C127" s="56">
        <v>44</v>
      </c>
      <c r="D127" s="56">
        <v>0</v>
      </c>
      <c r="E127" s="56">
        <v>46681399</v>
      </c>
      <c r="F127" s="91">
        <v>47</v>
      </c>
      <c r="G127" s="56">
        <v>2</v>
      </c>
      <c r="H127" s="235">
        <v>62966508</v>
      </c>
      <c r="I127" s="91">
        <v>91</v>
      </c>
      <c r="J127" s="56">
        <v>0</v>
      </c>
      <c r="K127" s="235">
        <v>71218085</v>
      </c>
      <c r="L127" s="91">
        <v>82</v>
      </c>
      <c r="M127" s="56">
        <v>0</v>
      </c>
      <c r="N127" s="235">
        <v>113769347</v>
      </c>
      <c r="O127" s="91">
        <v>42</v>
      </c>
      <c r="P127" s="56">
        <v>0</v>
      </c>
      <c r="Q127" s="235">
        <v>66761734</v>
      </c>
      <c r="R127" s="91">
        <v>28</v>
      </c>
      <c r="S127" s="56">
        <v>0</v>
      </c>
      <c r="T127" s="235">
        <v>54384878</v>
      </c>
      <c r="U127" s="91">
        <v>0</v>
      </c>
      <c r="V127" s="56">
        <v>0</v>
      </c>
      <c r="W127" s="235">
        <v>0</v>
      </c>
      <c r="X127" s="91">
        <v>0</v>
      </c>
      <c r="Y127" s="56">
        <v>0</v>
      </c>
      <c r="Z127" s="235">
        <v>0</v>
      </c>
      <c r="AA127" s="91">
        <v>0</v>
      </c>
      <c r="AB127" s="56">
        <v>0</v>
      </c>
      <c r="AC127" s="235">
        <v>0</v>
      </c>
      <c r="AD127" s="91">
        <v>1</v>
      </c>
      <c r="AE127" s="56">
        <v>0</v>
      </c>
      <c r="AF127" s="235">
        <v>3851823</v>
      </c>
      <c r="AG127" s="91">
        <v>335</v>
      </c>
      <c r="AH127" s="56">
        <v>2</v>
      </c>
      <c r="AI127" s="235">
        <v>419633774</v>
      </c>
      <c r="AJ127" s="198"/>
      <c r="AK127" s="240"/>
      <c r="AL127" s="240"/>
      <c r="AM127" s="240"/>
      <c r="AN127" s="240"/>
      <c r="AO127" s="240"/>
      <c r="AP127" s="240"/>
      <c r="AR127" s="240"/>
      <c r="AS127" s="240"/>
      <c r="AT127" s="240"/>
      <c r="AU127" s="240"/>
      <c r="AV127" s="240"/>
      <c r="AW127" s="240">
        <v>0</v>
      </c>
    </row>
    <row r="128" spans="1:49" ht="19.5" customHeight="1" outlineLevel="1" thickBot="1" x14ac:dyDescent="0.35">
      <c r="A128" s="289"/>
      <c r="B128" s="146" t="s">
        <v>31</v>
      </c>
      <c r="C128" s="56">
        <v>0</v>
      </c>
      <c r="D128" s="56">
        <v>0</v>
      </c>
      <c r="E128" s="56">
        <v>0</v>
      </c>
      <c r="F128" s="91">
        <v>0</v>
      </c>
      <c r="G128" s="56">
        <v>0</v>
      </c>
      <c r="H128" s="235">
        <v>0</v>
      </c>
      <c r="I128" s="91">
        <v>59</v>
      </c>
      <c r="J128" s="56">
        <v>0</v>
      </c>
      <c r="K128" s="235">
        <v>2145718</v>
      </c>
      <c r="L128" s="91">
        <v>0</v>
      </c>
      <c r="M128" s="56">
        <v>0</v>
      </c>
      <c r="N128" s="235">
        <v>0</v>
      </c>
      <c r="O128" s="91">
        <v>0</v>
      </c>
      <c r="P128" s="56">
        <v>0</v>
      </c>
      <c r="Q128" s="235">
        <v>0</v>
      </c>
      <c r="R128" s="91">
        <v>0</v>
      </c>
      <c r="S128" s="56">
        <v>0</v>
      </c>
      <c r="T128" s="235">
        <v>0</v>
      </c>
      <c r="U128" s="91">
        <v>0</v>
      </c>
      <c r="V128" s="56">
        <v>0</v>
      </c>
      <c r="W128" s="235">
        <v>0</v>
      </c>
      <c r="X128" s="91">
        <v>0</v>
      </c>
      <c r="Y128" s="56">
        <v>0</v>
      </c>
      <c r="Z128" s="235">
        <v>0</v>
      </c>
      <c r="AA128" s="91">
        <v>0</v>
      </c>
      <c r="AB128" s="56">
        <v>0</v>
      </c>
      <c r="AC128" s="235">
        <v>0</v>
      </c>
      <c r="AD128" s="91">
        <v>0</v>
      </c>
      <c r="AE128" s="56">
        <v>0</v>
      </c>
      <c r="AF128" s="235">
        <v>0</v>
      </c>
      <c r="AG128" s="91">
        <v>59</v>
      </c>
      <c r="AH128" s="56">
        <v>0</v>
      </c>
      <c r="AI128" s="235">
        <v>2145718</v>
      </c>
      <c r="AJ128" s="198"/>
      <c r="AK128" s="240"/>
      <c r="AL128" s="240"/>
      <c r="AM128" s="240"/>
      <c r="AN128" s="240"/>
      <c r="AO128" s="240"/>
      <c r="AP128" s="240"/>
      <c r="AR128" s="240"/>
      <c r="AS128" s="240"/>
      <c r="AT128" s="240"/>
      <c r="AU128" s="240"/>
      <c r="AV128" s="240"/>
      <c r="AW128" s="240">
        <v>0</v>
      </c>
    </row>
    <row r="129" spans="1:49" ht="18.600000000000001" outlineLevel="1" thickBot="1" x14ac:dyDescent="0.35">
      <c r="A129" s="290"/>
      <c r="B129" s="60" t="s">
        <v>53</v>
      </c>
      <c r="C129" s="73">
        <v>282833</v>
      </c>
      <c r="D129" s="121">
        <v>0</v>
      </c>
      <c r="E129" s="242">
        <v>101716230</v>
      </c>
      <c r="F129" s="73">
        <v>121644</v>
      </c>
      <c r="G129" s="121">
        <v>2</v>
      </c>
      <c r="H129" s="242">
        <v>88853176.002443999</v>
      </c>
      <c r="I129" s="73">
        <v>198286</v>
      </c>
      <c r="J129" s="121">
        <v>0</v>
      </c>
      <c r="K129" s="242">
        <v>149560722</v>
      </c>
      <c r="L129" s="73">
        <v>1340</v>
      </c>
      <c r="M129" s="121">
        <v>0</v>
      </c>
      <c r="N129" s="231">
        <v>116124522</v>
      </c>
      <c r="O129" s="73">
        <v>2707</v>
      </c>
      <c r="P129" s="121">
        <v>0</v>
      </c>
      <c r="Q129" s="242">
        <v>67584993</v>
      </c>
      <c r="R129" s="73">
        <v>1331</v>
      </c>
      <c r="S129" s="121">
        <v>0</v>
      </c>
      <c r="T129" s="242">
        <v>57387312</v>
      </c>
      <c r="U129" s="73">
        <v>0</v>
      </c>
      <c r="V129" s="121">
        <v>0</v>
      </c>
      <c r="W129" s="242">
        <v>0</v>
      </c>
      <c r="X129" s="73">
        <v>0</v>
      </c>
      <c r="Y129" s="121">
        <v>0</v>
      </c>
      <c r="Z129" s="231">
        <v>0</v>
      </c>
      <c r="AA129" s="73">
        <v>0</v>
      </c>
      <c r="AB129" s="121">
        <v>0</v>
      </c>
      <c r="AC129" s="242">
        <v>0</v>
      </c>
      <c r="AD129" s="73">
        <v>1</v>
      </c>
      <c r="AE129" s="121">
        <v>0</v>
      </c>
      <c r="AF129" s="242">
        <v>3851823</v>
      </c>
      <c r="AG129" s="73">
        <v>608142</v>
      </c>
      <c r="AH129" s="74">
        <v>2</v>
      </c>
      <c r="AI129" s="231">
        <v>585078778.00244403</v>
      </c>
      <c r="AJ129" s="198"/>
      <c r="AK129" s="240"/>
      <c r="AL129" s="240"/>
      <c r="AM129" s="240"/>
      <c r="AN129" s="240"/>
      <c r="AO129" s="240"/>
      <c r="AP129" s="240"/>
      <c r="AR129" s="240"/>
      <c r="AS129" s="240"/>
      <c r="AT129" s="240"/>
      <c r="AU129" s="240"/>
      <c r="AV129" s="240"/>
      <c r="AW129" s="240">
        <v>0</v>
      </c>
    </row>
    <row r="130" spans="1:49" x14ac:dyDescent="0.3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2" spans="1:49" x14ac:dyDescent="0.3">
      <c r="B132" s="72" t="s">
        <v>54</v>
      </c>
    </row>
    <row r="133" spans="1:49" s="6" customFormat="1" x14ac:dyDescent="0.3">
      <c r="C133" s="17"/>
      <c r="E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49" x14ac:dyDescent="0.3">
      <c r="C134" s="56"/>
    </row>
    <row r="136" spans="1:49" x14ac:dyDescent="0.3">
      <c r="D136" s="17"/>
    </row>
  </sheetData>
  <mergeCells count="69">
    <mergeCell ref="A123:A129"/>
    <mergeCell ref="A87:A92"/>
    <mergeCell ref="A93:A98"/>
    <mergeCell ref="A99:A104"/>
    <mergeCell ref="A105:A110"/>
    <mergeCell ref="A111:A116"/>
    <mergeCell ref="A117:A122"/>
    <mergeCell ref="AA7:AB7"/>
    <mergeCell ref="AD7:AE7"/>
    <mergeCell ref="AG7:AH7"/>
    <mergeCell ref="A81:A86"/>
    <mergeCell ref="A15:A20"/>
    <mergeCell ref="A21:A26"/>
    <mergeCell ref="A27:A32"/>
    <mergeCell ref="A33:A38"/>
    <mergeCell ref="A39:A44"/>
    <mergeCell ref="A45:A50"/>
    <mergeCell ref="A51:A56"/>
    <mergeCell ref="A57:A62"/>
    <mergeCell ref="A63:A68"/>
    <mergeCell ref="A69:A74"/>
    <mergeCell ref="A75:A80"/>
    <mergeCell ref="A9:A14"/>
    <mergeCell ref="C7:D7"/>
    <mergeCell ref="F7:G7"/>
    <mergeCell ref="I7:J7"/>
    <mergeCell ref="L7:M7"/>
    <mergeCell ref="O7:P7"/>
    <mergeCell ref="R7:S7"/>
    <mergeCell ref="R6:S6"/>
    <mergeCell ref="U6:V6"/>
    <mergeCell ref="X6:Y6"/>
    <mergeCell ref="U7:V7"/>
    <mergeCell ref="X7:Y7"/>
    <mergeCell ref="AA6:AB6"/>
    <mergeCell ref="AD6:AE6"/>
    <mergeCell ref="AG6:AH6"/>
    <mergeCell ref="U5:V5"/>
    <mergeCell ref="X5:Y5"/>
    <mergeCell ref="AA5:AB5"/>
    <mergeCell ref="AD5:AE5"/>
    <mergeCell ref="AG5:AH5"/>
    <mergeCell ref="C6:D6"/>
    <mergeCell ref="F6:G6"/>
    <mergeCell ref="I6:J6"/>
    <mergeCell ref="L6:M6"/>
    <mergeCell ref="O6:P6"/>
    <mergeCell ref="AD4:AF4"/>
    <mergeCell ref="AG4:AI4"/>
    <mergeCell ref="A5:A8"/>
    <mergeCell ref="B5:B8"/>
    <mergeCell ref="C5:D5"/>
    <mergeCell ref="F5:G5"/>
    <mergeCell ref="I5:J5"/>
    <mergeCell ref="L5:M5"/>
    <mergeCell ref="O5:P5"/>
    <mergeCell ref="R5:S5"/>
    <mergeCell ref="L4:N4"/>
    <mergeCell ref="O4:Q4"/>
    <mergeCell ref="R4:T4"/>
    <mergeCell ref="U4:W4"/>
    <mergeCell ref="X4:Z4"/>
    <mergeCell ref="AA4:AC4"/>
    <mergeCell ref="I4:K4"/>
    <mergeCell ref="A2:H2"/>
    <mergeCell ref="A3:B3"/>
    <mergeCell ref="A4:B4"/>
    <mergeCell ref="C4:E4"/>
    <mergeCell ref="F4:H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42B12-F636-4BC8-921F-2A37375BB344}">
  <dimension ref="A1:AW136"/>
  <sheetViews>
    <sheetView topLeftCell="AB116" zoomScale="70" zoomScaleNormal="70" workbookViewId="0">
      <selection activeCell="AN123" sqref="AN123"/>
    </sheetView>
  </sheetViews>
  <sheetFormatPr defaultRowHeight="15.6" outlineLevelRow="1" x14ac:dyDescent="0.3"/>
  <cols>
    <col min="1" max="1" width="8.6640625" style="6" bestFit="1" customWidth="1"/>
    <col min="2" max="2" width="111.77734375" style="6" bestFit="1" customWidth="1"/>
    <col min="3" max="3" width="19.33203125" style="6" customWidth="1"/>
    <col min="4" max="4" width="19.6640625" style="6" customWidth="1"/>
    <col min="5" max="5" width="17.21875" style="5" customWidth="1"/>
    <col min="6" max="7" width="22.5546875" style="6" customWidth="1"/>
    <col min="8" max="8" width="20" style="5" customWidth="1"/>
    <col min="9" max="10" width="20.33203125" style="5" bestFit="1" customWidth="1"/>
    <col min="11" max="11" width="16.6640625" style="5" customWidth="1"/>
    <col min="12" max="19" width="20.33203125" style="5" bestFit="1" customWidth="1"/>
    <col min="20" max="20" width="18.88671875" style="5" bestFit="1" customWidth="1"/>
    <col min="21" max="22" width="20.33203125" style="5" bestFit="1" customWidth="1"/>
    <col min="23" max="23" width="16.6640625" style="5" customWidth="1"/>
    <col min="24" max="25" width="20.33203125" style="5" bestFit="1" customWidth="1"/>
    <col min="26" max="26" width="16.6640625" style="5" customWidth="1"/>
    <col min="27" max="28" width="20.33203125" style="5" bestFit="1" customWidth="1"/>
    <col min="29" max="29" width="16.6640625" style="5" customWidth="1"/>
    <col min="30" max="31" width="20.33203125" style="5" bestFit="1" customWidth="1"/>
    <col min="32" max="32" width="16.6640625" style="5" customWidth="1"/>
    <col min="33" max="34" width="20.33203125" style="5" bestFit="1" customWidth="1"/>
    <col min="35" max="35" width="17.6640625" style="5" bestFit="1" customWidth="1"/>
    <col min="36" max="48" width="8.88671875" style="5"/>
    <col min="49" max="49" width="0" style="5" hidden="1" customWidth="1"/>
    <col min="50" max="179" width="8.88671875" style="5"/>
    <col min="180" max="180" width="5.109375" style="5" customWidth="1"/>
    <col min="181" max="181" width="59" style="5" customWidth="1"/>
    <col min="182" max="182" width="36.6640625" style="5" customWidth="1"/>
    <col min="183" max="183" width="16.109375" style="5" customWidth="1"/>
    <col min="184" max="184" width="25.109375" style="5" customWidth="1"/>
    <col min="185" max="185" width="33.6640625" style="5" customWidth="1"/>
    <col min="186" max="186" width="48.6640625" style="5" customWidth="1"/>
    <col min="187" max="435" width="8.88671875" style="5"/>
    <col min="436" max="436" width="5.109375" style="5" customWidth="1"/>
    <col min="437" max="437" width="59" style="5" customWidth="1"/>
    <col min="438" max="438" width="36.6640625" style="5" customWidth="1"/>
    <col min="439" max="439" width="16.109375" style="5" customWidth="1"/>
    <col min="440" max="440" width="25.109375" style="5" customWidth="1"/>
    <col min="441" max="441" width="33.6640625" style="5" customWidth="1"/>
    <col min="442" max="442" width="48.6640625" style="5" customWidth="1"/>
    <col min="443" max="691" width="8.88671875" style="5"/>
    <col min="692" max="692" width="5.109375" style="5" customWidth="1"/>
    <col min="693" max="693" width="59" style="5" customWidth="1"/>
    <col min="694" max="694" width="36.6640625" style="5" customWidth="1"/>
    <col min="695" max="695" width="16.109375" style="5" customWidth="1"/>
    <col min="696" max="696" width="25.109375" style="5" customWidth="1"/>
    <col min="697" max="697" width="33.6640625" style="5" customWidth="1"/>
    <col min="698" max="698" width="48.6640625" style="5" customWidth="1"/>
    <col min="699" max="947" width="8.88671875" style="5"/>
    <col min="948" max="948" width="5.109375" style="5" customWidth="1"/>
    <col min="949" max="949" width="59" style="5" customWidth="1"/>
    <col min="950" max="950" width="36.6640625" style="5" customWidth="1"/>
    <col min="951" max="951" width="16.109375" style="5" customWidth="1"/>
    <col min="952" max="952" width="25.109375" style="5" customWidth="1"/>
    <col min="953" max="953" width="33.6640625" style="5" customWidth="1"/>
    <col min="954" max="954" width="48.6640625" style="5" customWidth="1"/>
    <col min="955" max="1203" width="8.88671875" style="5"/>
    <col min="1204" max="1204" width="5.109375" style="5" customWidth="1"/>
    <col min="1205" max="1205" width="59" style="5" customWidth="1"/>
    <col min="1206" max="1206" width="36.6640625" style="5" customWidth="1"/>
    <col min="1207" max="1207" width="16.109375" style="5" customWidth="1"/>
    <col min="1208" max="1208" width="25.109375" style="5" customWidth="1"/>
    <col min="1209" max="1209" width="33.6640625" style="5" customWidth="1"/>
    <col min="1210" max="1210" width="48.6640625" style="5" customWidth="1"/>
    <col min="1211" max="1459" width="8.88671875" style="5"/>
    <col min="1460" max="1460" width="5.109375" style="5" customWidth="1"/>
    <col min="1461" max="1461" width="59" style="5" customWidth="1"/>
    <col min="1462" max="1462" width="36.6640625" style="5" customWidth="1"/>
    <col min="1463" max="1463" width="16.109375" style="5" customWidth="1"/>
    <col min="1464" max="1464" width="25.109375" style="5" customWidth="1"/>
    <col min="1465" max="1465" width="33.6640625" style="5" customWidth="1"/>
    <col min="1466" max="1466" width="48.6640625" style="5" customWidth="1"/>
    <col min="1467" max="1715" width="8.88671875" style="5"/>
    <col min="1716" max="1716" width="5.109375" style="5" customWidth="1"/>
    <col min="1717" max="1717" width="59" style="5" customWidth="1"/>
    <col min="1718" max="1718" width="36.6640625" style="5" customWidth="1"/>
    <col min="1719" max="1719" width="16.109375" style="5" customWidth="1"/>
    <col min="1720" max="1720" width="25.109375" style="5" customWidth="1"/>
    <col min="1721" max="1721" width="33.6640625" style="5" customWidth="1"/>
    <col min="1722" max="1722" width="48.6640625" style="5" customWidth="1"/>
    <col min="1723" max="1971" width="8.88671875" style="5"/>
    <col min="1972" max="1972" width="5.109375" style="5" customWidth="1"/>
    <col min="1973" max="1973" width="59" style="5" customWidth="1"/>
    <col min="1974" max="1974" width="36.6640625" style="5" customWidth="1"/>
    <col min="1975" max="1975" width="16.109375" style="5" customWidth="1"/>
    <col min="1976" max="1976" width="25.109375" style="5" customWidth="1"/>
    <col min="1977" max="1977" width="33.6640625" style="5" customWidth="1"/>
    <col min="1978" max="1978" width="48.6640625" style="5" customWidth="1"/>
    <col min="1979" max="2227" width="8.88671875" style="5"/>
    <col min="2228" max="2228" width="5.109375" style="5" customWidth="1"/>
    <col min="2229" max="2229" width="59" style="5" customWidth="1"/>
    <col min="2230" max="2230" width="36.6640625" style="5" customWidth="1"/>
    <col min="2231" max="2231" width="16.109375" style="5" customWidth="1"/>
    <col min="2232" max="2232" width="25.109375" style="5" customWidth="1"/>
    <col min="2233" max="2233" width="33.6640625" style="5" customWidth="1"/>
    <col min="2234" max="2234" width="48.6640625" style="5" customWidth="1"/>
    <col min="2235" max="2483" width="8.88671875" style="5"/>
    <col min="2484" max="2484" width="5.109375" style="5" customWidth="1"/>
    <col min="2485" max="2485" width="59" style="5" customWidth="1"/>
    <col min="2486" max="2486" width="36.6640625" style="5" customWidth="1"/>
    <col min="2487" max="2487" width="16.109375" style="5" customWidth="1"/>
    <col min="2488" max="2488" width="25.109375" style="5" customWidth="1"/>
    <col min="2489" max="2489" width="33.6640625" style="5" customWidth="1"/>
    <col min="2490" max="2490" width="48.6640625" style="5" customWidth="1"/>
    <col min="2491" max="2739" width="8.88671875" style="5"/>
    <col min="2740" max="2740" width="5.109375" style="5" customWidth="1"/>
    <col min="2741" max="2741" width="59" style="5" customWidth="1"/>
    <col min="2742" max="2742" width="36.6640625" style="5" customWidth="1"/>
    <col min="2743" max="2743" width="16.109375" style="5" customWidth="1"/>
    <col min="2744" max="2744" width="25.109375" style="5" customWidth="1"/>
    <col min="2745" max="2745" width="33.6640625" style="5" customWidth="1"/>
    <col min="2746" max="2746" width="48.6640625" style="5" customWidth="1"/>
    <col min="2747" max="2995" width="8.88671875" style="5"/>
    <col min="2996" max="2996" width="5.109375" style="5" customWidth="1"/>
    <col min="2997" max="2997" width="59" style="5" customWidth="1"/>
    <col min="2998" max="2998" width="36.6640625" style="5" customWidth="1"/>
    <col min="2999" max="2999" width="16.109375" style="5" customWidth="1"/>
    <col min="3000" max="3000" width="25.109375" style="5" customWidth="1"/>
    <col min="3001" max="3001" width="33.6640625" style="5" customWidth="1"/>
    <col min="3002" max="3002" width="48.6640625" style="5" customWidth="1"/>
    <col min="3003" max="3251" width="8.88671875" style="5"/>
    <col min="3252" max="3252" width="5.109375" style="5" customWidth="1"/>
    <col min="3253" max="3253" width="59" style="5" customWidth="1"/>
    <col min="3254" max="3254" width="36.6640625" style="5" customWidth="1"/>
    <col min="3255" max="3255" width="16.109375" style="5" customWidth="1"/>
    <col min="3256" max="3256" width="25.109375" style="5" customWidth="1"/>
    <col min="3257" max="3257" width="33.6640625" style="5" customWidth="1"/>
    <col min="3258" max="3258" width="48.6640625" style="5" customWidth="1"/>
    <col min="3259" max="3507" width="8.88671875" style="5"/>
    <col min="3508" max="3508" width="5.109375" style="5" customWidth="1"/>
    <col min="3509" max="3509" width="59" style="5" customWidth="1"/>
    <col min="3510" max="3510" width="36.6640625" style="5" customWidth="1"/>
    <col min="3511" max="3511" width="16.109375" style="5" customWidth="1"/>
    <col min="3512" max="3512" width="25.109375" style="5" customWidth="1"/>
    <col min="3513" max="3513" width="33.6640625" style="5" customWidth="1"/>
    <col min="3514" max="3514" width="48.6640625" style="5" customWidth="1"/>
    <col min="3515" max="3763" width="8.88671875" style="5"/>
    <col min="3764" max="3764" width="5.109375" style="5" customWidth="1"/>
    <col min="3765" max="3765" width="59" style="5" customWidth="1"/>
    <col min="3766" max="3766" width="36.6640625" style="5" customWidth="1"/>
    <col min="3767" max="3767" width="16.109375" style="5" customWidth="1"/>
    <col min="3768" max="3768" width="25.109375" style="5" customWidth="1"/>
    <col min="3769" max="3769" width="33.6640625" style="5" customWidth="1"/>
    <col min="3770" max="3770" width="48.6640625" style="5" customWidth="1"/>
    <col min="3771" max="4019" width="8.88671875" style="5"/>
    <col min="4020" max="4020" width="5.109375" style="5" customWidth="1"/>
    <col min="4021" max="4021" width="59" style="5" customWidth="1"/>
    <col min="4022" max="4022" width="36.6640625" style="5" customWidth="1"/>
    <col min="4023" max="4023" width="16.109375" style="5" customWidth="1"/>
    <col min="4024" max="4024" width="25.109375" style="5" customWidth="1"/>
    <col min="4025" max="4025" width="33.6640625" style="5" customWidth="1"/>
    <col min="4026" max="4026" width="48.6640625" style="5" customWidth="1"/>
    <col min="4027" max="4275" width="8.88671875" style="5"/>
    <col min="4276" max="4276" width="5.109375" style="5" customWidth="1"/>
    <col min="4277" max="4277" width="59" style="5" customWidth="1"/>
    <col min="4278" max="4278" width="36.6640625" style="5" customWidth="1"/>
    <col min="4279" max="4279" width="16.109375" style="5" customWidth="1"/>
    <col min="4280" max="4280" width="25.109375" style="5" customWidth="1"/>
    <col min="4281" max="4281" width="33.6640625" style="5" customWidth="1"/>
    <col min="4282" max="4282" width="48.6640625" style="5" customWidth="1"/>
    <col min="4283" max="4531" width="8.88671875" style="5"/>
    <col min="4532" max="4532" width="5.109375" style="5" customWidth="1"/>
    <col min="4533" max="4533" width="59" style="5" customWidth="1"/>
    <col min="4534" max="4534" width="36.6640625" style="5" customWidth="1"/>
    <col min="4535" max="4535" width="16.109375" style="5" customWidth="1"/>
    <col min="4536" max="4536" width="25.109375" style="5" customWidth="1"/>
    <col min="4537" max="4537" width="33.6640625" style="5" customWidth="1"/>
    <col min="4538" max="4538" width="48.6640625" style="5" customWidth="1"/>
    <col min="4539" max="4787" width="8.88671875" style="5"/>
    <col min="4788" max="4788" width="5.109375" style="5" customWidth="1"/>
    <col min="4789" max="4789" width="59" style="5" customWidth="1"/>
    <col min="4790" max="4790" width="36.6640625" style="5" customWidth="1"/>
    <col min="4791" max="4791" width="16.109375" style="5" customWidth="1"/>
    <col min="4792" max="4792" width="25.109375" style="5" customWidth="1"/>
    <col min="4793" max="4793" width="33.6640625" style="5" customWidth="1"/>
    <col min="4794" max="4794" width="48.6640625" style="5" customWidth="1"/>
    <col min="4795" max="5043" width="8.88671875" style="5"/>
    <col min="5044" max="5044" width="5.109375" style="5" customWidth="1"/>
    <col min="5045" max="5045" width="59" style="5" customWidth="1"/>
    <col min="5046" max="5046" width="36.6640625" style="5" customWidth="1"/>
    <col min="5047" max="5047" width="16.109375" style="5" customWidth="1"/>
    <col min="5048" max="5048" width="25.109375" style="5" customWidth="1"/>
    <col min="5049" max="5049" width="33.6640625" style="5" customWidth="1"/>
    <col min="5050" max="5050" width="48.6640625" style="5" customWidth="1"/>
    <col min="5051" max="5299" width="8.88671875" style="5"/>
    <col min="5300" max="5300" width="5.109375" style="5" customWidth="1"/>
    <col min="5301" max="5301" width="59" style="5" customWidth="1"/>
    <col min="5302" max="5302" width="36.6640625" style="5" customWidth="1"/>
    <col min="5303" max="5303" width="16.109375" style="5" customWidth="1"/>
    <col min="5304" max="5304" width="25.109375" style="5" customWidth="1"/>
    <col min="5305" max="5305" width="33.6640625" style="5" customWidth="1"/>
    <col min="5306" max="5306" width="48.6640625" style="5" customWidth="1"/>
    <col min="5307" max="5555" width="8.88671875" style="5"/>
    <col min="5556" max="5556" width="5.109375" style="5" customWidth="1"/>
    <col min="5557" max="5557" width="59" style="5" customWidth="1"/>
    <col min="5558" max="5558" width="36.6640625" style="5" customWidth="1"/>
    <col min="5559" max="5559" width="16.109375" style="5" customWidth="1"/>
    <col min="5560" max="5560" width="25.109375" style="5" customWidth="1"/>
    <col min="5561" max="5561" width="33.6640625" style="5" customWidth="1"/>
    <col min="5562" max="5562" width="48.6640625" style="5" customWidth="1"/>
    <col min="5563" max="5811" width="8.88671875" style="5"/>
    <col min="5812" max="5812" width="5.109375" style="5" customWidth="1"/>
    <col min="5813" max="5813" width="59" style="5" customWidth="1"/>
    <col min="5814" max="5814" width="36.6640625" style="5" customWidth="1"/>
    <col min="5815" max="5815" width="16.109375" style="5" customWidth="1"/>
    <col min="5816" max="5816" width="25.109375" style="5" customWidth="1"/>
    <col min="5817" max="5817" width="33.6640625" style="5" customWidth="1"/>
    <col min="5818" max="5818" width="48.6640625" style="5" customWidth="1"/>
    <col min="5819" max="6067" width="8.88671875" style="5"/>
    <col min="6068" max="6068" width="5.109375" style="5" customWidth="1"/>
    <col min="6069" max="6069" width="59" style="5" customWidth="1"/>
    <col min="6070" max="6070" width="36.6640625" style="5" customWidth="1"/>
    <col min="6071" max="6071" width="16.109375" style="5" customWidth="1"/>
    <col min="6072" max="6072" width="25.109375" style="5" customWidth="1"/>
    <col min="6073" max="6073" width="33.6640625" style="5" customWidth="1"/>
    <col min="6074" max="6074" width="48.6640625" style="5" customWidth="1"/>
    <col min="6075" max="6323" width="8.88671875" style="5"/>
    <col min="6324" max="6324" width="5.109375" style="5" customWidth="1"/>
    <col min="6325" max="6325" width="59" style="5" customWidth="1"/>
    <col min="6326" max="6326" width="36.6640625" style="5" customWidth="1"/>
    <col min="6327" max="6327" width="16.109375" style="5" customWidth="1"/>
    <col min="6328" max="6328" width="25.109375" style="5" customWidth="1"/>
    <col min="6329" max="6329" width="33.6640625" style="5" customWidth="1"/>
    <col min="6330" max="6330" width="48.6640625" style="5" customWidth="1"/>
    <col min="6331" max="6579" width="8.88671875" style="5"/>
    <col min="6580" max="6580" width="5.109375" style="5" customWidth="1"/>
    <col min="6581" max="6581" width="59" style="5" customWidth="1"/>
    <col min="6582" max="6582" width="36.6640625" style="5" customWidth="1"/>
    <col min="6583" max="6583" width="16.109375" style="5" customWidth="1"/>
    <col min="6584" max="6584" width="25.109375" style="5" customWidth="1"/>
    <col min="6585" max="6585" width="33.6640625" style="5" customWidth="1"/>
    <col min="6586" max="6586" width="48.6640625" style="5" customWidth="1"/>
    <col min="6587" max="6835" width="8.88671875" style="5"/>
    <col min="6836" max="6836" width="5.109375" style="5" customWidth="1"/>
    <col min="6837" max="6837" width="59" style="5" customWidth="1"/>
    <col min="6838" max="6838" width="36.6640625" style="5" customWidth="1"/>
    <col min="6839" max="6839" width="16.109375" style="5" customWidth="1"/>
    <col min="6840" max="6840" width="25.109375" style="5" customWidth="1"/>
    <col min="6841" max="6841" width="33.6640625" style="5" customWidth="1"/>
    <col min="6842" max="6842" width="48.6640625" style="5" customWidth="1"/>
    <col min="6843" max="7091" width="8.88671875" style="5"/>
    <col min="7092" max="7092" width="5.109375" style="5" customWidth="1"/>
    <col min="7093" max="7093" width="59" style="5" customWidth="1"/>
    <col min="7094" max="7094" width="36.6640625" style="5" customWidth="1"/>
    <col min="7095" max="7095" width="16.109375" style="5" customWidth="1"/>
    <col min="7096" max="7096" width="25.109375" style="5" customWidth="1"/>
    <col min="7097" max="7097" width="33.6640625" style="5" customWidth="1"/>
    <col min="7098" max="7098" width="48.6640625" style="5" customWidth="1"/>
    <col min="7099" max="7347" width="8.88671875" style="5"/>
    <col min="7348" max="7348" width="5.109375" style="5" customWidth="1"/>
    <col min="7349" max="7349" width="59" style="5" customWidth="1"/>
    <col min="7350" max="7350" width="36.6640625" style="5" customWidth="1"/>
    <col min="7351" max="7351" width="16.109375" style="5" customWidth="1"/>
    <col min="7352" max="7352" width="25.109375" style="5" customWidth="1"/>
    <col min="7353" max="7353" width="33.6640625" style="5" customWidth="1"/>
    <col min="7354" max="7354" width="48.6640625" style="5" customWidth="1"/>
    <col min="7355" max="7603" width="8.88671875" style="5"/>
    <col min="7604" max="7604" width="5.109375" style="5" customWidth="1"/>
    <col min="7605" max="7605" width="59" style="5" customWidth="1"/>
    <col min="7606" max="7606" width="36.6640625" style="5" customWidth="1"/>
    <col min="7607" max="7607" width="16.109375" style="5" customWidth="1"/>
    <col min="7608" max="7608" width="25.109375" style="5" customWidth="1"/>
    <col min="7609" max="7609" width="33.6640625" style="5" customWidth="1"/>
    <col min="7610" max="7610" width="48.6640625" style="5" customWidth="1"/>
    <col min="7611" max="7859" width="8.88671875" style="5"/>
    <col min="7860" max="7860" width="5.109375" style="5" customWidth="1"/>
    <col min="7861" max="7861" width="59" style="5" customWidth="1"/>
    <col min="7862" max="7862" width="36.6640625" style="5" customWidth="1"/>
    <col min="7863" max="7863" width="16.109375" style="5" customWidth="1"/>
    <col min="7864" max="7864" width="25.109375" style="5" customWidth="1"/>
    <col min="7865" max="7865" width="33.6640625" style="5" customWidth="1"/>
    <col min="7866" max="7866" width="48.6640625" style="5" customWidth="1"/>
    <col min="7867" max="8115" width="8.88671875" style="5"/>
    <col min="8116" max="8116" width="5.109375" style="5" customWidth="1"/>
    <col min="8117" max="8117" width="59" style="5" customWidth="1"/>
    <col min="8118" max="8118" width="36.6640625" style="5" customWidth="1"/>
    <col min="8119" max="8119" width="16.109375" style="5" customWidth="1"/>
    <col min="8120" max="8120" width="25.109375" style="5" customWidth="1"/>
    <col min="8121" max="8121" width="33.6640625" style="5" customWidth="1"/>
    <col min="8122" max="8122" width="48.6640625" style="5" customWidth="1"/>
    <col min="8123" max="8371" width="8.88671875" style="5"/>
    <col min="8372" max="8372" width="5.109375" style="5" customWidth="1"/>
    <col min="8373" max="8373" width="59" style="5" customWidth="1"/>
    <col min="8374" max="8374" width="36.6640625" style="5" customWidth="1"/>
    <col min="8375" max="8375" width="16.109375" style="5" customWidth="1"/>
    <col min="8376" max="8376" width="25.109375" style="5" customWidth="1"/>
    <col min="8377" max="8377" width="33.6640625" style="5" customWidth="1"/>
    <col min="8378" max="8378" width="48.6640625" style="5" customWidth="1"/>
    <col min="8379" max="8627" width="8.88671875" style="5"/>
    <col min="8628" max="8628" width="5.109375" style="5" customWidth="1"/>
    <col min="8629" max="8629" width="59" style="5" customWidth="1"/>
    <col min="8630" max="8630" width="36.6640625" style="5" customWidth="1"/>
    <col min="8631" max="8631" width="16.109375" style="5" customWidth="1"/>
    <col min="8632" max="8632" width="25.109375" style="5" customWidth="1"/>
    <col min="8633" max="8633" width="33.6640625" style="5" customWidth="1"/>
    <col min="8634" max="8634" width="48.6640625" style="5" customWidth="1"/>
    <col min="8635" max="8883" width="8.88671875" style="5"/>
    <col min="8884" max="8884" width="5.109375" style="5" customWidth="1"/>
    <col min="8885" max="8885" width="59" style="5" customWidth="1"/>
    <col min="8886" max="8886" width="36.6640625" style="5" customWidth="1"/>
    <col min="8887" max="8887" width="16.109375" style="5" customWidth="1"/>
    <col min="8888" max="8888" width="25.109375" style="5" customWidth="1"/>
    <col min="8889" max="8889" width="33.6640625" style="5" customWidth="1"/>
    <col min="8890" max="8890" width="48.6640625" style="5" customWidth="1"/>
    <col min="8891" max="9139" width="8.88671875" style="5"/>
    <col min="9140" max="9140" width="5.109375" style="5" customWidth="1"/>
    <col min="9141" max="9141" width="59" style="5" customWidth="1"/>
    <col min="9142" max="9142" width="36.6640625" style="5" customWidth="1"/>
    <col min="9143" max="9143" width="16.109375" style="5" customWidth="1"/>
    <col min="9144" max="9144" width="25.109375" style="5" customWidth="1"/>
    <col min="9145" max="9145" width="33.6640625" style="5" customWidth="1"/>
    <col min="9146" max="9146" width="48.6640625" style="5" customWidth="1"/>
    <col min="9147" max="9395" width="8.88671875" style="5"/>
    <col min="9396" max="9396" width="5.109375" style="5" customWidth="1"/>
    <col min="9397" max="9397" width="59" style="5" customWidth="1"/>
    <col min="9398" max="9398" width="36.6640625" style="5" customWidth="1"/>
    <col min="9399" max="9399" width="16.109375" style="5" customWidth="1"/>
    <col min="9400" max="9400" width="25.109375" style="5" customWidth="1"/>
    <col min="9401" max="9401" width="33.6640625" style="5" customWidth="1"/>
    <col min="9402" max="9402" width="48.6640625" style="5" customWidth="1"/>
    <col min="9403" max="9651" width="8.88671875" style="5"/>
    <col min="9652" max="9652" width="5.109375" style="5" customWidth="1"/>
    <col min="9653" max="9653" width="59" style="5" customWidth="1"/>
    <col min="9654" max="9654" width="36.6640625" style="5" customWidth="1"/>
    <col min="9655" max="9655" width="16.109375" style="5" customWidth="1"/>
    <col min="9656" max="9656" width="25.109375" style="5" customWidth="1"/>
    <col min="9657" max="9657" width="33.6640625" style="5" customWidth="1"/>
    <col min="9658" max="9658" width="48.6640625" style="5" customWidth="1"/>
    <col min="9659" max="9907" width="8.88671875" style="5"/>
    <col min="9908" max="9908" width="5.109375" style="5" customWidth="1"/>
    <col min="9909" max="9909" width="59" style="5" customWidth="1"/>
    <col min="9910" max="9910" width="36.6640625" style="5" customWidth="1"/>
    <col min="9911" max="9911" width="16.109375" style="5" customWidth="1"/>
    <col min="9912" max="9912" width="25.109375" style="5" customWidth="1"/>
    <col min="9913" max="9913" width="33.6640625" style="5" customWidth="1"/>
    <col min="9914" max="9914" width="48.6640625" style="5" customWidth="1"/>
    <col min="9915" max="10163" width="8.88671875" style="5"/>
    <col min="10164" max="10164" width="5.109375" style="5" customWidth="1"/>
    <col min="10165" max="10165" width="59" style="5" customWidth="1"/>
    <col min="10166" max="10166" width="36.6640625" style="5" customWidth="1"/>
    <col min="10167" max="10167" width="16.109375" style="5" customWidth="1"/>
    <col min="10168" max="10168" width="25.109375" style="5" customWidth="1"/>
    <col min="10169" max="10169" width="33.6640625" style="5" customWidth="1"/>
    <col min="10170" max="10170" width="48.6640625" style="5" customWidth="1"/>
    <col min="10171" max="10419" width="8.88671875" style="5"/>
    <col min="10420" max="10420" width="5.109375" style="5" customWidth="1"/>
    <col min="10421" max="10421" width="59" style="5" customWidth="1"/>
    <col min="10422" max="10422" width="36.6640625" style="5" customWidth="1"/>
    <col min="10423" max="10423" width="16.109375" style="5" customWidth="1"/>
    <col min="10424" max="10424" width="25.109375" style="5" customWidth="1"/>
    <col min="10425" max="10425" width="33.6640625" style="5" customWidth="1"/>
    <col min="10426" max="10426" width="48.6640625" style="5" customWidth="1"/>
    <col min="10427" max="10675" width="8.88671875" style="5"/>
    <col min="10676" max="10676" width="5.109375" style="5" customWidth="1"/>
    <col min="10677" max="10677" width="59" style="5" customWidth="1"/>
    <col min="10678" max="10678" width="36.6640625" style="5" customWidth="1"/>
    <col min="10679" max="10679" width="16.109375" style="5" customWidth="1"/>
    <col min="10680" max="10680" width="25.109375" style="5" customWidth="1"/>
    <col min="10681" max="10681" width="33.6640625" style="5" customWidth="1"/>
    <col min="10682" max="10682" width="48.6640625" style="5" customWidth="1"/>
    <col min="10683" max="10931" width="8.88671875" style="5"/>
    <col min="10932" max="10932" width="5.109375" style="5" customWidth="1"/>
    <col min="10933" max="10933" width="59" style="5" customWidth="1"/>
    <col min="10934" max="10934" width="36.6640625" style="5" customWidth="1"/>
    <col min="10935" max="10935" width="16.109375" style="5" customWidth="1"/>
    <col min="10936" max="10936" width="25.109375" style="5" customWidth="1"/>
    <col min="10937" max="10937" width="33.6640625" style="5" customWidth="1"/>
    <col min="10938" max="10938" width="48.6640625" style="5" customWidth="1"/>
    <col min="10939" max="11187" width="8.88671875" style="5"/>
    <col min="11188" max="11188" width="5.109375" style="5" customWidth="1"/>
    <col min="11189" max="11189" width="59" style="5" customWidth="1"/>
    <col min="11190" max="11190" width="36.6640625" style="5" customWidth="1"/>
    <col min="11191" max="11191" width="16.109375" style="5" customWidth="1"/>
    <col min="11192" max="11192" width="25.109375" style="5" customWidth="1"/>
    <col min="11193" max="11193" width="33.6640625" style="5" customWidth="1"/>
    <col min="11194" max="11194" width="48.6640625" style="5" customWidth="1"/>
    <col min="11195" max="11443" width="8.88671875" style="5"/>
    <col min="11444" max="11444" width="5.109375" style="5" customWidth="1"/>
    <col min="11445" max="11445" width="59" style="5" customWidth="1"/>
    <col min="11446" max="11446" width="36.6640625" style="5" customWidth="1"/>
    <col min="11447" max="11447" width="16.109375" style="5" customWidth="1"/>
    <col min="11448" max="11448" width="25.109375" style="5" customWidth="1"/>
    <col min="11449" max="11449" width="33.6640625" style="5" customWidth="1"/>
    <col min="11450" max="11450" width="48.6640625" style="5" customWidth="1"/>
    <col min="11451" max="11699" width="8.88671875" style="5"/>
    <col min="11700" max="11700" width="5.109375" style="5" customWidth="1"/>
    <col min="11701" max="11701" width="59" style="5" customWidth="1"/>
    <col min="11702" max="11702" width="36.6640625" style="5" customWidth="1"/>
    <col min="11703" max="11703" width="16.109375" style="5" customWidth="1"/>
    <col min="11704" max="11704" width="25.109375" style="5" customWidth="1"/>
    <col min="11705" max="11705" width="33.6640625" style="5" customWidth="1"/>
    <col min="11706" max="11706" width="48.6640625" style="5" customWidth="1"/>
    <col min="11707" max="11955" width="8.88671875" style="5"/>
    <col min="11956" max="11956" width="5.109375" style="5" customWidth="1"/>
    <col min="11957" max="11957" width="59" style="5" customWidth="1"/>
    <col min="11958" max="11958" width="36.6640625" style="5" customWidth="1"/>
    <col min="11959" max="11959" width="16.109375" style="5" customWidth="1"/>
    <col min="11960" max="11960" width="25.109375" style="5" customWidth="1"/>
    <col min="11961" max="11961" width="33.6640625" style="5" customWidth="1"/>
    <col min="11962" max="11962" width="48.6640625" style="5" customWidth="1"/>
    <col min="11963" max="12211" width="8.88671875" style="5"/>
    <col min="12212" max="12212" width="5.109375" style="5" customWidth="1"/>
    <col min="12213" max="12213" width="59" style="5" customWidth="1"/>
    <col min="12214" max="12214" width="36.6640625" style="5" customWidth="1"/>
    <col min="12215" max="12215" width="16.109375" style="5" customWidth="1"/>
    <col min="12216" max="12216" width="25.109375" style="5" customWidth="1"/>
    <col min="12217" max="12217" width="33.6640625" style="5" customWidth="1"/>
    <col min="12218" max="12218" width="48.6640625" style="5" customWidth="1"/>
    <col min="12219" max="12467" width="8.88671875" style="5"/>
    <col min="12468" max="12468" width="5.109375" style="5" customWidth="1"/>
    <col min="12469" max="12469" width="59" style="5" customWidth="1"/>
    <col min="12470" max="12470" width="36.6640625" style="5" customWidth="1"/>
    <col min="12471" max="12471" width="16.109375" style="5" customWidth="1"/>
    <col min="12472" max="12472" width="25.109375" style="5" customWidth="1"/>
    <col min="12473" max="12473" width="33.6640625" style="5" customWidth="1"/>
    <col min="12474" max="12474" width="48.6640625" style="5" customWidth="1"/>
    <col min="12475" max="12723" width="8.88671875" style="5"/>
    <col min="12724" max="12724" width="5.109375" style="5" customWidth="1"/>
    <col min="12725" max="12725" width="59" style="5" customWidth="1"/>
    <col min="12726" max="12726" width="36.6640625" style="5" customWidth="1"/>
    <col min="12727" max="12727" width="16.109375" style="5" customWidth="1"/>
    <col min="12728" max="12728" width="25.109375" style="5" customWidth="1"/>
    <col min="12729" max="12729" width="33.6640625" style="5" customWidth="1"/>
    <col min="12730" max="12730" width="48.6640625" style="5" customWidth="1"/>
    <col min="12731" max="12979" width="8.88671875" style="5"/>
    <col min="12980" max="12980" width="5.109375" style="5" customWidth="1"/>
    <col min="12981" max="12981" width="59" style="5" customWidth="1"/>
    <col min="12982" max="12982" width="36.6640625" style="5" customWidth="1"/>
    <col min="12983" max="12983" width="16.109375" style="5" customWidth="1"/>
    <col min="12984" max="12984" width="25.109375" style="5" customWidth="1"/>
    <col min="12985" max="12985" width="33.6640625" style="5" customWidth="1"/>
    <col min="12986" max="12986" width="48.6640625" style="5" customWidth="1"/>
    <col min="12987" max="13235" width="8.88671875" style="5"/>
    <col min="13236" max="13236" width="5.109375" style="5" customWidth="1"/>
    <col min="13237" max="13237" width="59" style="5" customWidth="1"/>
    <col min="13238" max="13238" width="36.6640625" style="5" customWidth="1"/>
    <col min="13239" max="13239" width="16.109375" style="5" customWidth="1"/>
    <col min="13240" max="13240" width="25.109375" style="5" customWidth="1"/>
    <col min="13241" max="13241" width="33.6640625" style="5" customWidth="1"/>
    <col min="13242" max="13242" width="48.6640625" style="5" customWidth="1"/>
    <col min="13243" max="13491" width="8.88671875" style="5"/>
    <col min="13492" max="13492" width="5.109375" style="5" customWidth="1"/>
    <col min="13493" max="13493" width="59" style="5" customWidth="1"/>
    <col min="13494" max="13494" width="36.6640625" style="5" customWidth="1"/>
    <col min="13495" max="13495" width="16.109375" style="5" customWidth="1"/>
    <col min="13496" max="13496" width="25.109375" style="5" customWidth="1"/>
    <col min="13497" max="13497" width="33.6640625" style="5" customWidth="1"/>
    <col min="13498" max="13498" width="48.6640625" style="5" customWidth="1"/>
    <col min="13499" max="13747" width="8.88671875" style="5"/>
    <col min="13748" max="13748" width="5.109375" style="5" customWidth="1"/>
    <col min="13749" max="13749" width="59" style="5" customWidth="1"/>
    <col min="13750" max="13750" width="36.6640625" style="5" customWidth="1"/>
    <col min="13751" max="13751" width="16.109375" style="5" customWidth="1"/>
    <col min="13752" max="13752" width="25.109375" style="5" customWidth="1"/>
    <col min="13753" max="13753" width="33.6640625" style="5" customWidth="1"/>
    <col min="13754" max="13754" width="48.6640625" style="5" customWidth="1"/>
    <col min="13755" max="14003" width="8.88671875" style="5"/>
    <col min="14004" max="14004" width="5.109375" style="5" customWidth="1"/>
    <col min="14005" max="14005" width="59" style="5" customWidth="1"/>
    <col min="14006" max="14006" width="36.6640625" style="5" customWidth="1"/>
    <col min="14007" max="14007" width="16.109375" style="5" customWidth="1"/>
    <col min="14008" max="14008" width="25.109375" style="5" customWidth="1"/>
    <col min="14009" max="14009" width="33.6640625" style="5" customWidth="1"/>
    <col min="14010" max="14010" width="48.6640625" style="5" customWidth="1"/>
    <col min="14011" max="14259" width="8.88671875" style="5"/>
    <col min="14260" max="14260" width="5.109375" style="5" customWidth="1"/>
    <col min="14261" max="14261" width="59" style="5" customWidth="1"/>
    <col min="14262" max="14262" width="36.6640625" style="5" customWidth="1"/>
    <col min="14263" max="14263" width="16.109375" style="5" customWidth="1"/>
    <col min="14264" max="14264" width="25.109375" style="5" customWidth="1"/>
    <col min="14265" max="14265" width="33.6640625" style="5" customWidth="1"/>
    <col min="14266" max="14266" width="48.6640625" style="5" customWidth="1"/>
    <col min="14267" max="14515" width="8.88671875" style="5"/>
    <col min="14516" max="14516" width="5.109375" style="5" customWidth="1"/>
    <col min="14517" max="14517" width="59" style="5" customWidth="1"/>
    <col min="14518" max="14518" width="36.6640625" style="5" customWidth="1"/>
    <col min="14519" max="14519" width="16.109375" style="5" customWidth="1"/>
    <col min="14520" max="14520" width="25.109375" style="5" customWidth="1"/>
    <col min="14521" max="14521" width="33.6640625" style="5" customWidth="1"/>
    <col min="14522" max="14522" width="48.6640625" style="5" customWidth="1"/>
    <col min="14523" max="14771" width="8.88671875" style="5"/>
    <col min="14772" max="14772" width="5.109375" style="5" customWidth="1"/>
    <col min="14773" max="14773" width="59" style="5" customWidth="1"/>
    <col min="14774" max="14774" width="36.6640625" style="5" customWidth="1"/>
    <col min="14775" max="14775" width="16.109375" style="5" customWidth="1"/>
    <col min="14776" max="14776" width="25.109375" style="5" customWidth="1"/>
    <col min="14777" max="14777" width="33.6640625" style="5" customWidth="1"/>
    <col min="14778" max="14778" width="48.6640625" style="5" customWidth="1"/>
    <col min="14779" max="15027" width="8.88671875" style="5"/>
    <col min="15028" max="15028" width="5.109375" style="5" customWidth="1"/>
    <col min="15029" max="15029" width="59" style="5" customWidth="1"/>
    <col min="15030" max="15030" width="36.6640625" style="5" customWidth="1"/>
    <col min="15031" max="15031" width="16.109375" style="5" customWidth="1"/>
    <col min="15032" max="15032" width="25.109375" style="5" customWidth="1"/>
    <col min="15033" max="15033" width="33.6640625" style="5" customWidth="1"/>
    <col min="15034" max="15034" width="48.6640625" style="5" customWidth="1"/>
    <col min="15035" max="15283" width="8.88671875" style="5"/>
    <col min="15284" max="15284" width="5.109375" style="5" customWidth="1"/>
    <col min="15285" max="15285" width="59" style="5" customWidth="1"/>
    <col min="15286" max="15286" width="36.6640625" style="5" customWidth="1"/>
    <col min="15287" max="15287" width="16.109375" style="5" customWidth="1"/>
    <col min="15288" max="15288" width="25.109375" style="5" customWidth="1"/>
    <col min="15289" max="15289" width="33.6640625" style="5" customWidth="1"/>
    <col min="15290" max="15290" width="48.6640625" style="5" customWidth="1"/>
    <col min="15291" max="15539" width="8.88671875" style="5"/>
    <col min="15540" max="15540" width="5.109375" style="5" customWidth="1"/>
    <col min="15541" max="15541" width="59" style="5" customWidth="1"/>
    <col min="15542" max="15542" width="36.6640625" style="5" customWidth="1"/>
    <col min="15543" max="15543" width="16.109375" style="5" customWidth="1"/>
    <col min="15544" max="15544" width="25.109375" style="5" customWidth="1"/>
    <col min="15545" max="15545" width="33.6640625" style="5" customWidth="1"/>
    <col min="15546" max="15546" width="48.6640625" style="5" customWidth="1"/>
    <col min="15547" max="15795" width="8.88671875" style="5"/>
    <col min="15796" max="15796" width="5.109375" style="5" customWidth="1"/>
    <col min="15797" max="15797" width="59" style="5" customWidth="1"/>
    <col min="15798" max="15798" width="36.6640625" style="5" customWidth="1"/>
    <col min="15799" max="15799" width="16.109375" style="5" customWidth="1"/>
    <col min="15800" max="15800" width="25.109375" style="5" customWidth="1"/>
    <col min="15801" max="15801" width="33.6640625" style="5" customWidth="1"/>
    <col min="15802" max="15802" width="48.6640625" style="5" customWidth="1"/>
    <col min="15803" max="16051" width="8.88671875" style="5"/>
    <col min="16052" max="16052" width="5.109375" style="5" customWidth="1"/>
    <col min="16053" max="16053" width="59" style="5" customWidth="1"/>
    <col min="16054" max="16054" width="36.6640625" style="5" customWidth="1"/>
    <col min="16055" max="16055" width="16.109375" style="5" customWidth="1"/>
    <col min="16056" max="16056" width="25.109375" style="5" customWidth="1"/>
    <col min="16057" max="16057" width="33.6640625" style="5" customWidth="1"/>
    <col min="16058" max="16058" width="48.6640625" style="5" customWidth="1"/>
    <col min="16059" max="16350" width="8.88671875" style="5"/>
    <col min="16351" max="16384" width="9.109375" style="5" customWidth="1"/>
  </cols>
  <sheetData>
    <row r="1" spans="1:49" s="4" customFormat="1" ht="44.25" customHeight="1" thickBot="1" x14ac:dyDescent="0.35">
      <c r="A1" s="1" t="s">
        <v>187</v>
      </c>
      <c r="B1" s="2"/>
      <c r="C1" s="3"/>
      <c r="D1" s="3"/>
      <c r="F1" s="3"/>
      <c r="G1" s="3"/>
    </row>
    <row r="2" spans="1:49" ht="51.75" customHeight="1" thickBot="1" x14ac:dyDescent="0.35">
      <c r="A2" s="251" t="s">
        <v>59</v>
      </c>
      <c r="B2" s="280">
        <v>0</v>
      </c>
      <c r="C2" s="280">
        <v>0</v>
      </c>
      <c r="D2" s="280">
        <v>0</v>
      </c>
      <c r="E2" s="280">
        <v>0</v>
      </c>
      <c r="F2" s="280">
        <v>0</v>
      </c>
      <c r="G2" s="280">
        <v>0</v>
      </c>
      <c r="H2" s="281">
        <v>0</v>
      </c>
    </row>
    <row r="3" spans="1:49" ht="37.5" customHeight="1" thickBot="1" x14ac:dyDescent="0.35">
      <c r="A3" s="255" t="s">
        <v>60</v>
      </c>
      <c r="B3" s="256">
        <v>0</v>
      </c>
      <c r="C3" s="143"/>
      <c r="D3" s="143"/>
      <c r="E3" s="144"/>
      <c r="F3" s="143"/>
      <c r="G3" s="143"/>
      <c r="H3" s="145"/>
    </row>
    <row r="4" spans="1:49" x14ac:dyDescent="0.3">
      <c r="A4" s="282" t="s">
        <v>61</v>
      </c>
      <c r="B4" s="283">
        <v>0</v>
      </c>
      <c r="C4" s="248" t="s">
        <v>62</v>
      </c>
      <c r="D4" s="249">
        <v>0</v>
      </c>
      <c r="E4" s="249">
        <v>0</v>
      </c>
      <c r="F4" s="248" t="s">
        <v>63</v>
      </c>
      <c r="G4" s="249">
        <v>0</v>
      </c>
      <c r="H4" s="249">
        <v>0</v>
      </c>
      <c r="I4" s="248" t="s">
        <v>64</v>
      </c>
      <c r="J4" s="249">
        <v>0</v>
      </c>
      <c r="K4" s="249">
        <v>0</v>
      </c>
      <c r="L4" s="248" t="s">
        <v>65</v>
      </c>
      <c r="M4" s="249">
        <v>0</v>
      </c>
      <c r="N4" s="249">
        <v>0</v>
      </c>
      <c r="O4" s="284" t="s">
        <v>66</v>
      </c>
      <c r="P4" s="266">
        <v>0</v>
      </c>
      <c r="Q4" s="266">
        <v>0</v>
      </c>
      <c r="R4" s="248" t="s">
        <v>67</v>
      </c>
      <c r="S4" s="249">
        <v>0</v>
      </c>
      <c r="T4" s="249">
        <v>0</v>
      </c>
      <c r="U4" s="248" t="s">
        <v>68</v>
      </c>
      <c r="V4" s="249">
        <v>0</v>
      </c>
      <c r="W4" s="249">
        <v>0</v>
      </c>
      <c r="X4" s="248" t="s">
        <v>69</v>
      </c>
      <c r="Y4" s="249">
        <v>0</v>
      </c>
      <c r="Z4" s="249">
        <v>0</v>
      </c>
      <c r="AA4" s="248" t="s">
        <v>70</v>
      </c>
      <c r="AB4" s="249">
        <v>0</v>
      </c>
      <c r="AC4" s="249">
        <v>0</v>
      </c>
      <c r="AD4" s="248" t="s">
        <v>71</v>
      </c>
      <c r="AE4" s="249">
        <v>0</v>
      </c>
      <c r="AF4" s="249">
        <v>0</v>
      </c>
      <c r="AG4" s="248" t="s">
        <v>72</v>
      </c>
      <c r="AH4" s="249">
        <v>0</v>
      </c>
      <c r="AI4" s="250">
        <v>0</v>
      </c>
    </row>
    <row r="5" spans="1:49" ht="30.45" customHeight="1" x14ac:dyDescent="0.3">
      <c r="A5" s="259" t="s">
        <v>73</v>
      </c>
      <c r="B5" s="262" t="s">
        <v>74</v>
      </c>
      <c r="C5" s="265"/>
      <c r="D5" s="264"/>
      <c r="E5" s="25"/>
      <c r="F5" s="265"/>
      <c r="G5" s="264"/>
      <c r="H5" s="25"/>
      <c r="I5" s="265"/>
      <c r="J5" s="264"/>
      <c r="K5" s="25"/>
      <c r="L5" s="265"/>
      <c r="M5" s="264"/>
      <c r="N5" s="25"/>
      <c r="O5" s="265"/>
      <c r="P5" s="264"/>
      <c r="Q5" s="25"/>
      <c r="R5" s="265"/>
      <c r="S5" s="264"/>
      <c r="T5" s="25"/>
      <c r="U5" s="265"/>
      <c r="V5" s="264"/>
      <c r="W5" s="25"/>
      <c r="X5" s="265"/>
      <c r="Y5" s="264"/>
      <c r="Z5" s="25"/>
      <c r="AA5" s="265"/>
      <c r="AB5" s="264"/>
      <c r="AC5" s="25"/>
      <c r="AD5" s="265"/>
      <c r="AE5" s="264"/>
      <c r="AF5" s="25"/>
      <c r="AG5" s="265"/>
      <c r="AH5" s="264"/>
      <c r="AI5" s="47"/>
      <c r="AK5" s="32"/>
      <c r="AL5" s="32"/>
    </row>
    <row r="6" spans="1:49" ht="18.75" customHeight="1" x14ac:dyDescent="0.3">
      <c r="A6" s="260">
        <v>0</v>
      </c>
      <c r="B6" s="263">
        <v>0</v>
      </c>
      <c r="C6" s="265"/>
      <c r="D6" s="264"/>
      <c r="E6" s="22"/>
      <c r="F6" s="265"/>
      <c r="G6" s="264"/>
      <c r="H6" s="22"/>
      <c r="I6" s="265"/>
      <c r="J6" s="264"/>
      <c r="K6" s="22"/>
      <c r="L6" s="265"/>
      <c r="M6" s="264"/>
      <c r="N6" s="22"/>
      <c r="O6" s="265"/>
      <c r="P6" s="264"/>
      <c r="Q6" s="22"/>
      <c r="R6" s="265"/>
      <c r="S6" s="264"/>
      <c r="T6" s="22"/>
      <c r="U6" s="265"/>
      <c r="V6" s="264"/>
      <c r="W6" s="22"/>
      <c r="X6" s="265"/>
      <c r="Y6" s="264"/>
      <c r="Z6" s="22"/>
      <c r="AA6" s="265"/>
      <c r="AB6" s="264"/>
      <c r="AC6" s="22"/>
      <c r="AD6" s="265"/>
      <c r="AE6" s="264"/>
      <c r="AF6" s="22"/>
      <c r="AG6" s="265"/>
      <c r="AH6" s="264"/>
      <c r="AI6" s="23"/>
    </row>
    <row r="7" spans="1:49" ht="16.2" thickBot="1" x14ac:dyDescent="0.35">
      <c r="A7" s="260">
        <v>0</v>
      </c>
      <c r="B7" s="263">
        <v>0</v>
      </c>
      <c r="C7" s="273"/>
      <c r="D7" s="274"/>
      <c r="E7" s="25"/>
      <c r="F7" s="273"/>
      <c r="G7" s="274"/>
      <c r="H7" s="25"/>
      <c r="I7" s="273"/>
      <c r="J7" s="274"/>
      <c r="K7" s="25"/>
      <c r="L7" s="273"/>
      <c r="M7" s="274"/>
      <c r="N7" s="25"/>
      <c r="O7" s="273"/>
      <c r="P7" s="274"/>
      <c r="Q7" s="25"/>
      <c r="R7" s="273"/>
      <c r="S7" s="274"/>
      <c r="T7" s="25"/>
      <c r="U7" s="273"/>
      <c r="V7" s="274"/>
      <c r="W7" s="25"/>
      <c r="X7" s="273"/>
      <c r="Y7" s="274"/>
      <c r="Z7" s="25"/>
      <c r="AA7" s="273"/>
      <c r="AB7" s="274"/>
      <c r="AC7" s="25"/>
      <c r="AD7" s="273"/>
      <c r="AE7" s="274"/>
      <c r="AF7" s="25"/>
      <c r="AG7" s="273"/>
      <c r="AH7" s="274"/>
      <c r="AI7" s="47"/>
    </row>
    <row r="8" spans="1:49" s="7" customFormat="1" ht="94.5" customHeight="1" thickBot="1" x14ac:dyDescent="0.35">
      <c r="A8" s="261">
        <v>0</v>
      </c>
      <c r="B8" s="279">
        <v>0</v>
      </c>
      <c r="C8" s="76" t="s">
        <v>76</v>
      </c>
      <c r="D8" s="77" t="s">
        <v>77</v>
      </c>
      <c r="E8" s="78" t="s">
        <v>78</v>
      </c>
      <c r="F8" s="76" t="s">
        <v>76</v>
      </c>
      <c r="G8" s="77" t="s">
        <v>77</v>
      </c>
      <c r="H8" s="78" t="s">
        <v>78</v>
      </c>
      <c r="I8" s="76" t="s">
        <v>76</v>
      </c>
      <c r="J8" s="77" t="s">
        <v>77</v>
      </c>
      <c r="K8" s="78" t="s">
        <v>78</v>
      </c>
      <c r="L8" s="76" t="s">
        <v>76</v>
      </c>
      <c r="M8" s="77" t="s">
        <v>77</v>
      </c>
      <c r="N8" s="78" t="s">
        <v>78</v>
      </c>
      <c r="O8" s="76" t="s">
        <v>76</v>
      </c>
      <c r="P8" s="77" t="s">
        <v>77</v>
      </c>
      <c r="Q8" s="78" t="s">
        <v>78</v>
      </c>
      <c r="R8" s="76" t="s">
        <v>76</v>
      </c>
      <c r="S8" s="77" t="s">
        <v>77</v>
      </c>
      <c r="T8" s="78" t="s">
        <v>78</v>
      </c>
      <c r="U8" s="76" t="s">
        <v>76</v>
      </c>
      <c r="V8" s="77" t="s">
        <v>77</v>
      </c>
      <c r="W8" s="78" t="s">
        <v>78</v>
      </c>
      <c r="X8" s="76" t="s">
        <v>76</v>
      </c>
      <c r="Y8" s="77" t="s">
        <v>77</v>
      </c>
      <c r="Z8" s="78" t="s">
        <v>78</v>
      </c>
      <c r="AA8" s="76" t="s">
        <v>76</v>
      </c>
      <c r="AB8" s="77" t="s">
        <v>77</v>
      </c>
      <c r="AC8" s="78" t="s">
        <v>78</v>
      </c>
      <c r="AD8" s="76" t="s">
        <v>76</v>
      </c>
      <c r="AE8" s="77" t="s">
        <v>77</v>
      </c>
      <c r="AF8" s="78" t="s">
        <v>78</v>
      </c>
      <c r="AG8" s="76" t="s">
        <v>76</v>
      </c>
      <c r="AH8" s="77" t="s">
        <v>77</v>
      </c>
      <c r="AI8" s="169" t="s">
        <v>78</v>
      </c>
    </row>
    <row r="9" spans="1:49" s="8" customFormat="1" ht="36" customHeight="1" x14ac:dyDescent="0.3">
      <c r="A9" s="285">
        <v>1</v>
      </c>
      <c r="B9" s="168" t="s">
        <v>177</v>
      </c>
      <c r="C9" s="73">
        <v>0</v>
      </c>
      <c r="D9" s="121">
        <v>0</v>
      </c>
      <c r="E9" s="242">
        <v>0</v>
      </c>
      <c r="F9" s="73">
        <v>0</v>
      </c>
      <c r="G9" s="121">
        <v>0</v>
      </c>
      <c r="H9" s="242">
        <v>0</v>
      </c>
      <c r="I9" s="73">
        <v>0</v>
      </c>
      <c r="J9" s="121">
        <v>0</v>
      </c>
      <c r="K9" s="242">
        <v>0</v>
      </c>
      <c r="L9" s="73">
        <v>1</v>
      </c>
      <c r="M9" s="121">
        <v>0</v>
      </c>
      <c r="N9" s="231">
        <v>4387797</v>
      </c>
      <c r="O9" s="73">
        <v>0</v>
      </c>
      <c r="P9" s="121">
        <v>0</v>
      </c>
      <c r="Q9" s="242">
        <v>0</v>
      </c>
      <c r="R9" s="73">
        <v>0</v>
      </c>
      <c r="S9" s="121">
        <v>0</v>
      </c>
      <c r="T9" s="242">
        <v>0</v>
      </c>
      <c r="U9" s="73">
        <v>0</v>
      </c>
      <c r="V9" s="121">
        <v>0</v>
      </c>
      <c r="W9" s="242">
        <v>0</v>
      </c>
      <c r="X9" s="73">
        <v>0</v>
      </c>
      <c r="Y9" s="121">
        <v>0</v>
      </c>
      <c r="Z9" s="231">
        <v>0</v>
      </c>
      <c r="AA9" s="73">
        <v>0</v>
      </c>
      <c r="AB9" s="121">
        <v>0</v>
      </c>
      <c r="AC9" s="242">
        <v>0</v>
      </c>
      <c r="AD9" s="73">
        <v>0</v>
      </c>
      <c r="AE9" s="121">
        <v>0</v>
      </c>
      <c r="AF9" s="242">
        <v>0</v>
      </c>
      <c r="AG9" s="73">
        <v>1</v>
      </c>
      <c r="AH9" s="74">
        <v>0</v>
      </c>
      <c r="AI9" s="231">
        <v>4387797</v>
      </c>
      <c r="AK9" s="240"/>
      <c r="AL9" s="240"/>
      <c r="AM9" s="240"/>
      <c r="AN9" s="240"/>
      <c r="AO9" s="240"/>
      <c r="AP9" s="240"/>
      <c r="AR9" s="240"/>
      <c r="AS9" s="240"/>
      <c r="AT9" s="240"/>
      <c r="AU9" s="240"/>
      <c r="AV9" s="240"/>
      <c r="AW9" s="240">
        <v>0</v>
      </c>
    </row>
    <row r="10" spans="1:49" s="11" customFormat="1" ht="19.5" customHeight="1" outlineLevel="1" x14ac:dyDescent="0.3">
      <c r="A10" s="286"/>
      <c r="B10" s="167" t="s">
        <v>83</v>
      </c>
      <c r="C10" s="9">
        <v>0</v>
      </c>
      <c r="D10" s="10">
        <v>0</v>
      </c>
      <c r="E10" s="243">
        <v>0</v>
      </c>
      <c r="F10" s="9">
        <v>0</v>
      </c>
      <c r="G10" s="10">
        <v>0</v>
      </c>
      <c r="H10" s="243">
        <v>0</v>
      </c>
      <c r="I10" s="9">
        <v>0</v>
      </c>
      <c r="J10" s="10">
        <v>0</v>
      </c>
      <c r="K10" s="243">
        <v>0</v>
      </c>
      <c r="L10" s="9">
        <v>0</v>
      </c>
      <c r="M10" s="10">
        <v>0</v>
      </c>
      <c r="N10" s="232">
        <v>0</v>
      </c>
      <c r="O10" s="9">
        <v>0</v>
      </c>
      <c r="P10" s="10">
        <v>0</v>
      </c>
      <c r="Q10" s="243">
        <v>0</v>
      </c>
      <c r="R10" s="9">
        <v>0</v>
      </c>
      <c r="S10" s="10">
        <v>0</v>
      </c>
      <c r="T10" s="243">
        <v>0</v>
      </c>
      <c r="U10" s="9">
        <v>0</v>
      </c>
      <c r="V10" s="10">
        <v>0</v>
      </c>
      <c r="W10" s="243">
        <v>0</v>
      </c>
      <c r="X10" s="9">
        <v>0</v>
      </c>
      <c r="Y10" s="10">
        <v>0</v>
      </c>
      <c r="Z10" s="232">
        <v>0</v>
      </c>
      <c r="AA10" s="9">
        <v>0</v>
      </c>
      <c r="AB10" s="10">
        <v>0</v>
      </c>
      <c r="AC10" s="243">
        <v>0</v>
      </c>
      <c r="AD10" s="9">
        <v>0</v>
      </c>
      <c r="AE10" s="10">
        <v>0</v>
      </c>
      <c r="AF10" s="243">
        <v>0</v>
      </c>
      <c r="AG10" s="9">
        <v>0</v>
      </c>
      <c r="AH10" s="39">
        <v>0</v>
      </c>
      <c r="AI10" s="305">
        <v>0</v>
      </c>
      <c r="AK10" s="240"/>
      <c r="AL10" s="240"/>
      <c r="AM10" s="240"/>
      <c r="AN10" s="240"/>
      <c r="AO10" s="240"/>
      <c r="AP10" s="240"/>
      <c r="AR10" s="240"/>
      <c r="AS10" s="240"/>
      <c r="AT10" s="240"/>
      <c r="AU10" s="240"/>
      <c r="AV10" s="240"/>
      <c r="AW10" s="240">
        <v>0</v>
      </c>
    </row>
    <row r="11" spans="1:49" s="11" customFormat="1" ht="19.5" customHeight="1" outlineLevel="1" x14ac:dyDescent="0.3">
      <c r="A11" s="286"/>
      <c r="B11" s="167" t="s">
        <v>84</v>
      </c>
      <c r="C11" s="9">
        <v>0</v>
      </c>
      <c r="D11" s="10">
        <v>0</v>
      </c>
      <c r="E11" s="243">
        <v>0</v>
      </c>
      <c r="F11" s="9">
        <v>0</v>
      </c>
      <c r="G11" s="10">
        <v>0</v>
      </c>
      <c r="H11" s="243">
        <v>0</v>
      </c>
      <c r="I11" s="9">
        <v>0</v>
      </c>
      <c r="J11" s="10">
        <v>0</v>
      </c>
      <c r="K11" s="243">
        <v>0</v>
      </c>
      <c r="L11" s="9">
        <v>0</v>
      </c>
      <c r="M11" s="10">
        <v>0</v>
      </c>
      <c r="N11" s="232">
        <v>0</v>
      </c>
      <c r="O11" s="9">
        <v>0</v>
      </c>
      <c r="P11" s="10">
        <v>0</v>
      </c>
      <c r="Q11" s="243">
        <v>0</v>
      </c>
      <c r="R11" s="9">
        <v>0</v>
      </c>
      <c r="S11" s="10">
        <v>0</v>
      </c>
      <c r="T11" s="243">
        <v>0</v>
      </c>
      <c r="U11" s="9">
        <v>0</v>
      </c>
      <c r="V11" s="10">
        <v>0</v>
      </c>
      <c r="W11" s="243">
        <v>0</v>
      </c>
      <c r="X11" s="9">
        <v>0</v>
      </c>
      <c r="Y11" s="10">
        <v>0</v>
      </c>
      <c r="Z11" s="232">
        <v>0</v>
      </c>
      <c r="AA11" s="9">
        <v>0</v>
      </c>
      <c r="AB11" s="10">
        <v>0</v>
      </c>
      <c r="AC11" s="243">
        <v>0</v>
      </c>
      <c r="AD11" s="9">
        <v>0</v>
      </c>
      <c r="AE11" s="10">
        <v>0</v>
      </c>
      <c r="AF11" s="243">
        <v>0</v>
      </c>
      <c r="AG11" s="9">
        <v>0</v>
      </c>
      <c r="AH11" s="39">
        <v>0</v>
      </c>
      <c r="AI11" s="305">
        <v>0</v>
      </c>
      <c r="AK11" s="240"/>
      <c r="AL11" s="240"/>
      <c r="AM11" s="240"/>
      <c r="AN11" s="240"/>
      <c r="AO11" s="240"/>
      <c r="AP11" s="240"/>
      <c r="AR11" s="240"/>
      <c r="AS11" s="240"/>
      <c r="AT11" s="240"/>
      <c r="AU11" s="240"/>
      <c r="AV11" s="240"/>
      <c r="AW11" s="240">
        <v>0</v>
      </c>
    </row>
    <row r="12" spans="1:49" s="11" customFormat="1" ht="19.5" customHeight="1" outlineLevel="1" x14ac:dyDescent="0.3">
      <c r="A12" s="286"/>
      <c r="B12" s="167" t="s">
        <v>29</v>
      </c>
      <c r="C12" s="9">
        <v>0</v>
      </c>
      <c r="D12" s="10">
        <v>0</v>
      </c>
      <c r="E12" s="243">
        <v>0</v>
      </c>
      <c r="F12" s="9">
        <v>0</v>
      </c>
      <c r="G12" s="10">
        <v>0</v>
      </c>
      <c r="H12" s="243">
        <v>0</v>
      </c>
      <c r="I12" s="9">
        <v>0</v>
      </c>
      <c r="J12" s="10">
        <v>0</v>
      </c>
      <c r="K12" s="243">
        <v>0</v>
      </c>
      <c r="L12" s="9">
        <v>0</v>
      </c>
      <c r="M12" s="10">
        <v>0</v>
      </c>
      <c r="N12" s="232">
        <v>0</v>
      </c>
      <c r="O12" s="9">
        <v>0</v>
      </c>
      <c r="P12" s="10">
        <v>0</v>
      </c>
      <c r="Q12" s="243">
        <v>0</v>
      </c>
      <c r="R12" s="9">
        <v>0</v>
      </c>
      <c r="S12" s="10">
        <v>0</v>
      </c>
      <c r="T12" s="243">
        <v>0</v>
      </c>
      <c r="U12" s="9">
        <v>0</v>
      </c>
      <c r="V12" s="10">
        <v>0</v>
      </c>
      <c r="W12" s="243">
        <v>0</v>
      </c>
      <c r="X12" s="9">
        <v>0</v>
      </c>
      <c r="Y12" s="10">
        <v>0</v>
      </c>
      <c r="Z12" s="232">
        <v>0</v>
      </c>
      <c r="AA12" s="9">
        <v>0</v>
      </c>
      <c r="AB12" s="10">
        <v>0</v>
      </c>
      <c r="AC12" s="243">
        <v>0</v>
      </c>
      <c r="AD12" s="9">
        <v>0</v>
      </c>
      <c r="AE12" s="10">
        <v>0</v>
      </c>
      <c r="AF12" s="243">
        <v>0</v>
      </c>
      <c r="AG12" s="9">
        <v>0</v>
      </c>
      <c r="AH12" s="39">
        <v>0</v>
      </c>
      <c r="AI12" s="305">
        <v>0</v>
      </c>
      <c r="AK12" s="240"/>
      <c r="AL12" s="240"/>
      <c r="AM12" s="240"/>
      <c r="AN12" s="240"/>
      <c r="AO12" s="240"/>
      <c r="AP12" s="240"/>
      <c r="AR12" s="240"/>
      <c r="AS12" s="240"/>
      <c r="AT12" s="240"/>
      <c r="AU12" s="240"/>
      <c r="AV12" s="240"/>
      <c r="AW12" s="240">
        <v>0</v>
      </c>
    </row>
    <row r="13" spans="1:49" s="12" customFormat="1" ht="19.5" customHeight="1" outlineLevel="1" x14ac:dyDescent="0.3">
      <c r="A13" s="286"/>
      <c r="B13" s="167" t="s">
        <v>85</v>
      </c>
      <c r="C13" s="9">
        <v>0</v>
      </c>
      <c r="D13" s="10">
        <v>0</v>
      </c>
      <c r="E13" s="243">
        <v>0</v>
      </c>
      <c r="F13" s="9">
        <v>0</v>
      </c>
      <c r="G13" s="10">
        <v>0</v>
      </c>
      <c r="H13" s="243">
        <v>0</v>
      </c>
      <c r="I13" s="9">
        <v>0</v>
      </c>
      <c r="J13" s="10">
        <v>0</v>
      </c>
      <c r="K13" s="243">
        <v>0</v>
      </c>
      <c r="L13" s="9">
        <v>1</v>
      </c>
      <c r="M13" s="10">
        <v>0</v>
      </c>
      <c r="N13" s="232">
        <v>4387797</v>
      </c>
      <c r="O13" s="9">
        <v>0</v>
      </c>
      <c r="P13" s="10">
        <v>0</v>
      </c>
      <c r="Q13" s="243">
        <v>0</v>
      </c>
      <c r="R13" s="9">
        <v>0</v>
      </c>
      <c r="S13" s="10">
        <v>0</v>
      </c>
      <c r="T13" s="243">
        <v>0</v>
      </c>
      <c r="U13" s="9">
        <v>0</v>
      </c>
      <c r="V13" s="10">
        <v>0</v>
      </c>
      <c r="W13" s="243">
        <v>0</v>
      </c>
      <c r="X13" s="9">
        <v>0</v>
      </c>
      <c r="Y13" s="10">
        <v>0</v>
      </c>
      <c r="Z13" s="232">
        <v>0</v>
      </c>
      <c r="AA13" s="9">
        <v>0</v>
      </c>
      <c r="AB13" s="10">
        <v>0</v>
      </c>
      <c r="AC13" s="243">
        <v>0</v>
      </c>
      <c r="AD13" s="9">
        <v>0</v>
      </c>
      <c r="AE13" s="10">
        <v>0</v>
      </c>
      <c r="AF13" s="243">
        <v>0</v>
      </c>
      <c r="AG13" s="9">
        <v>1</v>
      </c>
      <c r="AH13" s="39">
        <v>0</v>
      </c>
      <c r="AI13" s="305">
        <v>4387797</v>
      </c>
      <c r="AK13" s="240"/>
      <c r="AL13" s="240"/>
      <c r="AM13" s="240"/>
      <c r="AN13" s="240"/>
      <c r="AO13" s="240"/>
      <c r="AP13" s="240"/>
      <c r="AR13" s="240"/>
      <c r="AS13" s="240"/>
      <c r="AT13" s="240"/>
      <c r="AU13" s="240"/>
      <c r="AV13" s="240"/>
      <c r="AW13" s="240">
        <v>0</v>
      </c>
    </row>
    <row r="14" spans="1:49" s="12" customFormat="1" ht="19.5" customHeight="1" outlineLevel="1" thickBot="1" x14ac:dyDescent="0.35">
      <c r="A14" s="287"/>
      <c r="B14" s="167" t="s">
        <v>86</v>
      </c>
      <c r="C14" s="160">
        <v>0</v>
      </c>
      <c r="D14" s="148">
        <v>0</v>
      </c>
      <c r="E14" s="157">
        <v>0</v>
      </c>
      <c r="F14" s="160">
        <v>0</v>
      </c>
      <c r="G14" s="148">
        <v>0</v>
      </c>
      <c r="H14" s="157">
        <v>0</v>
      </c>
      <c r="I14" s="160">
        <v>0</v>
      </c>
      <c r="J14" s="148">
        <v>0</v>
      </c>
      <c r="K14" s="157">
        <v>0</v>
      </c>
      <c r="L14" s="160">
        <v>0</v>
      </c>
      <c r="M14" s="148">
        <v>0</v>
      </c>
      <c r="N14" s="233">
        <v>0</v>
      </c>
      <c r="O14" s="160">
        <v>0</v>
      </c>
      <c r="P14" s="148">
        <v>0</v>
      </c>
      <c r="Q14" s="157">
        <v>0</v>
      </c>
      <c r="R14" s="160">
        <v>0</v>
      </c>
      <c r="S14" s="148">
        <v>0</v>
      </c>
      <c r="T14" s="157">
        <v>0</v>
      </c>
      <c r="U14" s="160">
        <v>0</v>
      </c>
      <c r="V14" s="148">
        <v>0</v>
      </c>
      <c r="W14" s="157">
        <v>0</v>
      </c>
      <c r="X14" s="160">
        <v>0</v>
      </c>
      <c r="Y14" s="148">
        <v>0</v>
      </c>
      <c r="Z14" s="233">
        <v>0</v>
      </c>
      <c r="AA14" s="160">
        <v>0</v>
      </c>
      <c r="AB14" s="148">
        <v>0</v>
      </c>
      <c r="AC14" s="157">
        <v>0</v>
      </c>
      <c r="AD14" s="160">
        <v>0</v>
      </c>
      <c r="AE14" s="148">
        <v>0</v>
      </c>
      <c r="AF14" s="157">
        <v>0</v>
      </c>
      <c r="AG14" s="9">
        <v>0</v>
      </c>
      <c r="AH14" s="39">
        <v>0</v>
      </c>
      <c r="AI14" s="305">
        <v>0</v>
      </c>
      <c r="AK14" s="240"/>
      <c r="AL14" s="240"/>
      <c r="AM14" s="240"/>
      <c r="AN14" s="240"/>
      <c r="AO14" s="240"/>
      <c r="AP14" s="240"/>
      <c r="AR14" s="240"/>
      <c r="AS14" s="240"/>
      <c r="AT14" s="240"/>
      <c r="AU14" s="240"/>
      <c r="AV14" s="240"/>
      <c r="AW14" s="240">
        <v>0</v>
      </c>
    </row>
    <row r="15" spans="1:49" s="8" customFormat="1" ht="18" x14ac:dyDescent="0.3">
      <c r="A15" s="285">
        <v>2</v>
      </c>
      <c r="B15" s="168" t="s">
        <v>178</v>
      </c>
      <c r="C15" s="73">
        <v>0</v>
      </c>
      <c r="D15" s="121">
        <v>0</v>
      </c>
      <c r="E15" s="242">
        <v>0</v>
      </c>
      <c r="F15" s="73">
        <v>0</v>
      </c>
      <c r="G15" s="121">
        <v>0</v>
      </c>
      <c r="H15" s="242">
        <v>0</v>
      </c>
      <c r="I15" s="73">
        <v>3</v>
      </c>
      <c r="J15" s="121">
        <v>0</v>
      </c>
      <c r="K15" s="242">
        <v>3028850</v>
      </c>
      <c r="L15" s="73">
        <v>9</v>
      </c>
      <c r="M15" s="121">
        <v>0</v>
      </c>
      <c r="N15" s="231">
        <v>63387711</v>
      </c>
      <c r="O15" s="73">
        <v>0</v>
      </c>
      <c r="P15" s="121">
        <v>0</v>
      </c>
      <c r="Q15" s="242">
        <v>0</v>
      </c>
      <c r="R15" s="73">
        <v>0</v>
      </c>
      <c r="S15" s="121">
        <v>0</v>
      </c>
      <c r="T15" s="242">
        <v>0</v>
      </c>
      <c r="U15" s="73">
        <v>0</v>
      </c>
      <c r="V15" s="121">
        <v>0</v>
      </c>
      <c r="W15" s="242">
        <v>0</v>
      </c>
      <c r="X15" s="73">
        <v>0</v>
      </c>
      <c r="Y15" s="121">
        <v>0</v>
      </c>
      <c r="Z15" s="231">
        <v>0</v>
      </c>
      <c r="AA15" s="73">
        <v>0</v>
      </c>
      <c r="AB15" s="121">
        <v>0</v>
      </c>
      <c r="AC15" s="242">
        <v>0</v>
      </c>
      <c r="AD15" s="73">
        <v>0</v>
      </c>
      <c r="AE15" s="121">
        <v>0</v>
      </c>
      <c r="AF15" s="242">
        <v>0</v>
      </c>
      <c r="AG15" s="73">
        <v>12</v>
      </c>
      <c r="AH15" s="74">
        <v>0</v>
      </c>
      <c r="AI15" s="231">
        <v>66416561</v>
      </c>
      <c r="AK15" s="240"/>
      <c r="AL15" s="240"/>
      <c r="AM15" s="240"/>
      <c r="AN15" s="240"/>
      <c r="AO15" s="240"/>
      <c r="AP15" s="240"/>
      <c r="AR15" s="240"/>
      <c r="AS15" s="240"/>
      <c r="AT15" s="240"/>
      <c r="AU15" s="240"/>
      <c r="AV15" s="240"/>
      <c r="AW15" s="240">
        <v>0</v>
      </c>
    </row>
    <row r="16" spans="1:49" s="8" customFormat="1" ht="19.5" customHeight="1" outlineLevel="1" x14ac:dyDescent="0.3">
      <c r="A16" s="286"/>
      <c r="B16" s="167" t="s">
        <v>83</v>
      </c>
      <c r="C16" s="9">
        <v>0</v>
      </c>
      <c r="D16" s="10">
        <v>0</v>
      </c>
      <c r="E16" s="243">
        <v>0</v>
      </c>
      <c r="F16" s="9">
        <v>0</v>
      </c>
      <c r="G16" s="10">
        <v>0</v>
      </c>
      <c r="H16" s="243">
        <v>0</v>
      </c>
      <c r="I16" s="9">
        <v>0</v>
      </c>
      <c r="J16" s="10">
        <v>0</v>
      </c>
      <c r="K16" s="243">
        <v>0</v>
      </c>
      <c r="L16" s="9">
        <v>0</v>
      </c>
      <c r="M16" s="10">
        <v>0</v>
      </c>
      <c r="N16" s="232">
        <v>0</v>
      </c>
      <c r="O16" s="9">
        <v>0</v>
      </c>
      <c r="P16" s="10">
        <v>0</v>
      </c>
      <c r="Q16" s="243">
        <v>0</v>
      </c>
      <c r="R16" s="9">
        <v>0</v>
      </c>
      <c r="S16" s="10">
        <v>0</v>
      </c>
      <c r="T16" s="243">
        <v>0</v>
      </c>
      <c r="U16" s="9">
        <v>0</v>
      </c>
      <c r="V16" s="10">
        <v>0</v>
      </c>
      <c r="W16" s="243">
        <v>0</v>
      </c>
      <c r="X16" s="9">
        <v>0</v>
      </c>
      <c r="Y16" s="10">
        <v>0</v>
      </c>
      <c r="Z16" s="232">
        <v>0</v>
      </c>
      <c r="AA16" s="9">
        <v>0</v>
      </c>
      <c r="AB16" s="10">
        <v>0</v>
      </c>
      <c r="AC16" s="243">
        <v>0</v>
      </c>
      <c r="AD16" s="9">
        <v>0</v>
      </c>
      <c r="AE16" s="10">
        <v>0</v>
      </c>
      <c r="AF16" s="243">
        <v>0</v>
      </c>
      <c r="AG16" s="9">
        <v>0</v>
      </c>
      <c r="AH16" s="39">
        <v>0</v>
      </c>
      <c r="AI16" s="305">
        <v>0</v>
      </c>
      <c r="AK16" s="240"/>
      <c r="AL16" s="240"/>
      <c r="AM16" s="240"/>
      <c r="AN16" s="240"/>
      <c r="AO16" s="240"/>
      <c r="AP16" s="240"/>
      <c r="AR16" s="240"/>
      <c r="AS16" s="240"/>
      <c r="AT16" s="240"/>
      <c r="AU16" s="240"/>
      <c r="AV16" s="240"/>
      <c r="AW16" s="240">
        <v>0</v>
      </c>
    </row>
    <row r="17" spans="1:49" s="8" customFormat="1" ht="19.5" customHeight="1" outlineLevel="1" x14ac:dyDescent="0.3">
      <c r="A17" s="286"/>
      <c r="B17" s="167" t="s">
        <v>84</v>
      </c>
      <c r="C17" s="9">
        <v>0</v>
      </c>
      <c r="D17" s="10">
        <v>0</v>
      </c>
      <c r="E17" s="243">
        <v>0</v>
      </c>
      <c r="F17" s="9">
        <v>0</v>
      </c>
      <c r="G17" s="10">
        <v>0</v>
      </c>
      <c r="H17" s="243">
        <v>0</v>
      </c>
      <c r="I17" s="9">
        <v>2</v>
      </c>
      <c r="J17" s="10">
        <v>0</v>
      </c>
      <c r="K17" s="243">
        <v>22071</v>
      </c>
      <c r="L17" s="9">
        <v>0</v>
      </c>
      <c r="M17" s="10">
        <v>0</v>
      </c>
      <c r="N17" s="232">
        <v>0</v>
      </c>
      <c r="O17" s="9">
        <v>0</v>
      </c>
      <c r="P17" s="10">
        <v>0</v>
      </c>
      <c r="Q17" s="243">
        <v>0</v>
      </c>
      <c r="R17" s="9">
        <v>0</v>
      </c>
      <c r="S17" s="10">
        <v>0</v>
      </c>
      <c r="T17" s="243">
        <v>0</v>
      </c>
      <c r="U17" s="9">
        <v>0</v>
      </c>
      <c r="V17" s="10">
        <v>0</v>
      </c>
      <c r="W17" s="243">
        <v>0</v>
      </c>
      <c r="X17" s="9">
        <v>0</v>
      </c>
      <c r="Y17" s="10">
        <v>0</v>
      </c>
      <c r="Z17" s="232">
        <v>0</v>
      </c>
      <c r="AA17" s="9">
        <v>0</v>
      </c>
      <c r="AB17" s="10">
        <v>0</v>
      </c>
      <c r="AC17" s="243">
        <v>0</v>
      </c>
      <c r="AD17" s="9">
        <v>0</v>
      </c>
      <c r="AE17" s="10">
        <v>0</v>
      </c>
      <c r="AF17" s="243">
        <v>0</v>
      </c>
      <c r="AG17" s="9">
        <v>2</v>
      </c>
      <c r="AH17" s="39">
        <v>0</v>
      </c>
      <c r="AI17" s="305">
        <v>22071</v>
      </c>
      <c r="AK17" s="240"/>
      <c r="AL17" s="240"/>
      <c r="AM17" s="240"/>
      <c r="AN17" s="240"/>
      <c r="AO17" s="240"/>
      <c r="AP17" s="240"/>
      <c r="AR17" s="240"/>
      <c r="AS17" s="240"/>
      <c r="AT17" s="240"/>
      <c r="AU17" s="240"/>
      <c r="AV17" s="240"/>
      <c r="AW17" s="240">
        <v>0</v>
      </c>
    </row>
    <row r="18" spans="1:49" s="8" customFormat="1" ht="19.5" customHeight="1" outlineLevel="1" x14ac:dyDescent="0.3">
      <c r="A18" s="286"/>
      <c r="B18" s="167" t="s">
        <v>29</v>
      </c>
      <c r="C18" s="9">
        <v>0</v>
      </c>
      <c r="D18" s="10">
        <v>0</v>
      </c>
      <c r="E18" s="243">
        <v>0</v>
      </c>
      <c r="F18" s="9">
        <v>0</v>
      </c>
      <c r="G18" s="10">
        <v>0</v>
      </c>
      <c r="H18" s="243">
        <v>0</v>
      </c>
      <c r="I18" s="9">
        <v>0</v>
      </c>
      <c r="J18" s="10">
        <v>0</v>
      </c>
      <c r="K18" s="243">
        <v>0</v>
      </c>
      <c r="L18" s="9">
        <v>0</v>
      </c>
      <c r="M18" s="10">
        <v>0</v>
      </c>
      <c r="N18" s="232">
        <v>0</v>
      </c>
      <c r="O18" s="9">
        <v>0</v>
      </c>
      <c r="P18" s="10">
        <v>0</v>
      </c>
      <c r="Q18" s="243">
        <v>0</v>
      </c>
      <c r="R18" s="9">
        <v>0</v>
      </c>
      <c r="S18" s="10">
        <v>0</v>
      </c>
      <c r="T18" s="243">
        <v>0</v>
      </c>
      <c r="U18" s="9">
        <v>0</v>
      </c>
      <c r="V18" s="10">
        <v>0</v>
      </c>
      <c r="W18" s="243">
        <v>0</v>
      </c>
      <c r="X18" s="9">
        <v>0</v>
      </c>
      <c r="Y18" s="10">
        <v>0</v>
      </c>
      <c r="Z18" s="232">
        <v>0</v>
      </c>
      <c r="AA18" s="9">
        <v>0</v>
      </c>
      <c r="AB18" s="10">
        <v>0</v>
      </c>
      <c r="AC18" s="243">
        <v>0</v>
      </c>
      <c r="AD18" s="9">
        <v>0</v>
      </c>
      <c r="AE18" s="10">
        <v>0</v>
      </c>
      <c r="AF18" s="243">
        <v>0</v>
      </c>
      <c r="AG18" s="9">
        <v>0</v>
      </c>
      <c r="AH18" s="39">
        <v>0</v>
      </c>
      <c r="AI18" s="305">
        <v>0</v>
      </c>
      <c r="AK18" s="240"/>
      <c r="AL18" s="240"/>
      <c r="AM18" s="240"/>
      <c r="AN18" s="240"/>
      <c r="AO18" s="240"/>
      <c r="AP18" s="240"/>
      <c r="AR18" s="240"/>
      <c r="AS18" s="240"/>
      <c r="AT18" s="240"/>
      <c r="AU18" s="240"/>
      <c r="AV18" s="240"/>
      <c r="AW18" s="240">
        <v>0</v>
      </c>
    </row>
    <row r="19" spans="1:49" s="15" customFormat="1" ht="19.5" customHeight="1" outlineLevel="1" x14ac:dyDescent="0.3">
      <c r="A19" s="286"/>
      <c r="B19" s="167" t="s">
        <v>85</v>
      </c>
      <c r="C19" s="9">
        <v>0</v>
      </c>
      <c r="D19" s="10">
        <v>0</v>
      </c>
      <c r="E19" s="243">
        <v>0</v>
      </c>
      <c r="F19" s="9">
        <v>0</v>
      </c>
      <c r="G19" s="10">
        <v>0</v>
      </c>
      <c r="H19" s="243">
        <v>0</v>
      </c>
      <c r="I19" s="9">
        <v>1</v>
      </c>
      <c r="J19" s="10">
        <v>0</v>
      </c>
      <c r="K19" s="243">
        <v>3006779</v>
      </c>
      <c r="L19" s="9">
        <v>9</v>
      </c>
      <c r="M19" s="10">
        <v>0</v>
      </c>
      <c r="N19" s="232">
        <v>63387711</v>
      </c>
      <c r="O19" s="9">
        <v>0</v>
      </c>
      <c r="P19" s="10">
        <v>0</v>
      </c>
      <c r="Q19" s="243">
        <v>0</v>
      </c>
      <c r="R19" s="9">
        <v>0</v>
      </c>
      <c r="S19" s="10">
        <v>0</v>
      </c>
      <c r="T19" s="243">
        <v>0</v>
      </c>
      <c r="U19" s="9">
        <v>0</v>
      </c>
      <c r="V19" s="10">
        <v>0</v>
      </c>
      <c r="W19" s="243">
        <v>0</v>
      </c>
      <c r="X19" s="9">
        <v>0</v>
      </c>
      <c r="Y19" s="10">
        <v>0</v>
      </c>
      <c r="Z19" s="232">
        <v>0</v>
      </c>
      <c r="AA19" s="9">
        <v>0</v>
      </c>
      <c r="AB19" s="10">
        <v>0</v>
      </c>
      <c r="AC19" s="243">
        <v>0</v>
      </c>
      <c r="AD19" s="9">
        <v>0</v>
      </c>
      <c r="AE19" s="10">
        <v>0</v>
      </c>
      <c r="AF19" s="243">
        <v>0</v>
      </c>
      <c r="AG19" s="9">
        <v>10</v>
      </c>
      <c r="AH19" s="39">
        <v>0</v>
      </c>
      <c r="AI19" s="305">
        <v>66394490</v>
      </c>
      <c r="AK19" s="240"/>
      <c r="AL19" s="240"/>
      <c r="AM19" s="240"/>
      <c r="AN19" s="240"/>
      <c r="AO19" s="240"/>
      <c r="AP19" s="240"/>
      <c r="AR19" s="240"/>
      <c r="AS19" s="240"/>
      <c r="AT19" s="240"/>
      <c r="AU19" s="240"/>
      <c r="AV19" s="240"/>
      <c r="AW19" s="240">
        <v>0</v>
      </c>
    </row>
    <row r="20" spans="1:49" s="15" customFormat="1" ht="19.5" customHeight="1" outlineLevel="1" thickBot="1" x14ac:dyDescent="0.35">
      <c r="A20" s="287"/>
      <c r="B20" s="167" t="s">
        <v>86</v>
      </c>
      <c r="C20" s="160">
        <v>0</v>
      </c>
      <c r="D20" s="148">
        <v>0</v>
      </c>
      <c r="E20" s="157">
        <v>0</v>
      </c>
      <c r="F20" s="160">
        <v>0</v>
      </c>
      <c r="G20" s="148">
        <v>0</v>
      </c>
      <c r="H20" s="157">
        <v>0</v>
      </c>
      <c r="I20" s="160">
        <v>0</v>
      </c>
      <c r="J20" s="148">
        <v>0</v>
      </c>
      <c r="K20" s="157">
        <v>0</v>
      </c>
      <c r="L20" s="160">
        <v>0</v>
      </c>
      <c r="M20" s="148">
        <v>0</v>
      </c>
      <c r="N20" s="233">
        <v>0</v>
      </c>
      <c r="O20" s="160">
        <v>0</v>
      </c>
      <c r="P20" s="148">
        <v>0</v>
      </c>
      <c r="Q20" s="157">
        <v>0</v>
      </c>
      <c r="R20" s="160">
        <v>0</v>
      </c>
      <c r="S20" s="148">
        <v>0</v>
      </c>
      <c r="T20" s="157">
        <v>0</v>
      </c>
      <c r="U20" s="160">
        <v>0</v>
      </c>
      <c r="V20" s="148">
        <v>0</v>
      </c>
      <c r="W20" s="157">
        <v>0</v>
      </c>
      <c r="X20" s="160">
        <v>0</v>
      </c>
      <c r="Y20" s="148">
        <v>0</v>
      </c>
      <c r="Z20" s="233">
        <v>0</v>
      </c>
      <c r="AA20" s="160">
        <v>0</v>
      </c>
      <c r="AB20" s="148">
        <v>0</v>
      </c>
      <c r="AC20" s="157">
        <v>0</v>
      </c>
      <c r="AD20" s="160">
        <v>0</v>
      </c>
      <c r="AE20" s="148">
        <v>0</v>
      </c>
      <c r="AF20" s="157">
        <v>0</v>
      </c>
      <c r="AG20" s="9">
        <v>0</v>
      </c>
      <c r="AH20" s="39">
        <v>0</v>
      </c>
      <c r="AI20" s="305">
        <v>0</v>
      </c>
      <c r="AK20" s="240"/>
      <c r="AL20" s="240"/>
      <c r="AM20" s="240"/>
      <c r="AN20" s="240"/>
      <c r="AO20" s="240"/>
      <c r="AP20" s="240"/>
      <c r="AR20" s="240"/>
      <c r="AS20" s="240"/>
      <c r="AT20" s="240"/>
      <c r="AU20" s="240"/>
      <c r="AV20" s="240"/>
      <c r="AW20" s="240">
        <v>0</v>
      </c>
    </row>
    <row r="21" spans="1:49" s="8" customFormat="1" ht="18" x14ac:dyDescent="0.3">
      <c r="A21" s="285">
        <v>3</v>
      </c>
      <c r="B21" s="168" t="s">
        <v>179</v>
      </c>
      <c r="C21" s="73">
        <v>5</v>
      </c>
      <c r="D21" s="121">
        <v>0</v>
      </c>
      <c r="E21" s="242">
        <v>6087428</v>
      </c>
      <c r="F21" s="73">
        <v>4</v>
      </c>
      <c r="G21" s="121">
        <v>0</v>
      </c>
      <c r="H21" s="242">
        <v>2010195</v>
      </c>
      <c r="I21" s="73">
        <v>8</v>
      </c>
      <c r="J21" s="121">
        <v>0</v>
      </c>
      <c r="K21" s="242">
        <v>11918667</v>
      </c>
      <c r="L21" s="73">
        <v>24</v>
      </c>
      <c r="M21" s="121">
        <v>0</v>
      </c>
      <c r="N21" s="231">
        <v>11492335</v>
      </c>
      <c r="O21" s="73">
        <v>9</v>
      </c>
      <c r="P21" s="121">
        <v>0</v>
      </c>
      <c r="Q21" s="242">
        <v>3354707</v>
      </c>
      <c r="R21" s="73">
        <v>13</v>
      </c>
      <c r="S21" s="121">
        <v>0</v>
      </c>
      <c r="T21" s="242">
        <v>1865171</v>
      </c>
      <c r="U21" s="73">
        <v>0</v>
      </c>
      <c r="V21" s="121">
        <v>0</v>
      </c>
      <c r="W21" s="242">
        <v>0</v>
      </c>
      <c r="X21" s="73">
        <v>0</v>
      </c>
      <c r="Y21" s="121">
        <v>0</v>
      </c>
      <c r="Z21" s="231">
        <v>0</v>
      </c>
      <c r="AA21" s="73">
        <v>0</v>
      </c>
      <c r="AB21" s="121">
        <v>0</v>
      </c>
      <c r="AC21" s="242">
        <v>0</v>
      </c>
      <c r="AD21" s="73">
        <v>0</v>
      </c>
      <c r="AE21" s="121">
        <v>0</v>
      </c>
      <c r="AF21" s="242">
        <v>0</v>
      </c>
      <c r="AG21" s="73">
        <v>63</v>
      </c>
      <c r="AH21" s="74">
        <v>0</v>
      </c>
      <c r="AI21" s="231">
        <v>36728503</v>
      </c>
      <c r="AK21" s="240"/>
      <c r="AL21" s="240"/>
      <c r="AM21" s="240"/>
      <c r="AN21" s="240"/>
      <c r="AO21" s="240"/>
      <c r="AP21" s="240"/>
      <c r="AR21" s="240"/>
      <c r="AS21" s="240"/>
      <c r="AT21" s="240"/>
      <c r="AU21" s="240"/>
      <c r="AV21" s="240"/>
      <c r="AW21" s="240">
        <v>0</v>
      </c>
    </row>
    <row r="22" spans="1:49" s="8" customFormat="1" ht="19.5" customHeight="1" outlineLevel="1" x14ac:dyDescent="0.3">
      <c r="A22" s="286"/>
      <c r="B22" s="167" t="s">
        <v>83</v>
      </c>
      <c r="C22" s="9">
        <v>0</v>
      </c>
      <c r="D22" s="10">
        <v>0</v>
      </c>
      <c r="E22" s="243">
        <v>0</v>
      </c>
      <c r="F22" s="9">
        <v>0</v>
      </c>
      <c r="G22" s="10">
        <v>0</v>
      </c>
      <c r="H22" s="243">
        <v>0</v>
      </c>
      <c r="I22" s="9">
        <v>0</v>
      </c>
      <c r="J22" s="10">
        <v>0</v>
      </c>
      <c r="K22" s="243">
        <v>0</v>
      </c>
      <c r="L22" s="9">
        <v>0</v>
      </c>
      <c r="M22" s="10">
        <v>0</v>
      </c>
      <c r="N22" s="232">
        <v>0</v>
      </c>
      <c r="O22" s="9">
        <v>0</v>
      </c>
      <c r="P22" s="10">
        <v>0</v>
      </c>
      <c r="Q22" s="243">
        <v>0</v>
      </c>
      <c r="R22" s="9">
        <v>0</v>
      </c>
      <c r="S22" s="10">
        <v>0</v>
      </c>
      <c r="T22" s="243">
        <v>0</v>
      </c>
      <c r="U22" s="9">
        <v>0</v>
      </c>
      <c r="V22" s="10">
        <v>0</v>
      </c>
      <c r="W22" s="243">
        <v>0</v>
      </c>
      <c r="X22" s="9">
        <v>0</v>
      </c>
      <c r="Y22" s="10">
        <v>0</v>
      </c>
      <c r="Z22" s="232">
        <v>0</v>
      </c>
      <c r="AA22" s="9">
        <v>0</v>
      </c>
      <c r="AB22" s="10">
        <v>0</v>
      </c>
      <c r="AC22" s="243">
        <v>0</v>
      </c>
      <c r="AD22" s="9">
        <v>0</v>
      </c>
      <c r="AE22" s="10">
        <v>0</v>
      </c>
      <c r="AF22" s="243">
        <v>0</v>
      </c>
      <c r="AG22" s="9">
        <v>0</v>
      </c>
      <c r="AH22" s="39">
        <v>0</v>
      </c>
      <c r="AI22" s="305">
        <v>0</v>
      </c>
      <c r="AK22" s="240"/>
      <c r="AL22" s="240"/>
      <c r="AM22" s="240"/>
      <c r="AN22" s="240"/>
      <c r="AO22" s="240"/>
      <c r="AP22" s="240"/>
      <c r="AR22" s="240"/>
      <c r="AS22" s="240"/>
      <c r="AT22" s="240"/>
      <c r="AU22" s="240"/>
      <c r="AV22" s="240"/>
      <c r="AW22" s="240">
        <v>0</v>
      </c>
    </row>
    <row r="23" spans="1:49" s="8" customFormat="1" ht="19.5" customHeight="1" outlineLevel="1" x14ac:dyDescent="0.3">
      <c r="A23" s="286"/>
      <c r="B23" s="167" t="s">
        <v>84</v>
      </c>
      <c r="C23" s="9">
        <v>0</v>
      </c>
      <c r="D23" s="10">
        <v>0</v>
      </c>
      <c r="E23" s="243">
        <v>0</v>
      </c>
      <c r="F23" s="9">
        <v>0</v>
      </c>
      <c r="G23" s="10">
        <v>0</v>
      </c>
      <c r="H23" s="243">
        <v>0</v>
      </c>
      <c r="I23" s="9">
        <v>0</v>
      </c>
      <c r="J23" s="10">
        <v>0</v>
      </c>
      <c r="K23" s="243">
        <v>0</v>
      </c>
      <c r="L23" s="9">
        <v>5</v>
      </c>
      <c r="M23" s="10">
        <v>0</v>
      </c>
      <c r="N23" s="232">
        <v>1475598</v>
      </c>
      <c r="O23" s="9">
        <v>3</v>
      </c>
      <c r="P23" s="10">
        <v>0</v>
      </c>
      <c r="Q23" s="243">
        <v>285450</v>
      </c>
      <c r="R23" s="9">
        <v>10</v>
      </c>
      <c r="S23" s="10">
        <v>0</v>
      </c>
      <c r="T23" s="243">
        <v>1116118</v>
      </c>
      <c r="U23" s="9">
        <v>0</v>
      </c>
      <c r="V23" s="10">
        <v>0</v>
      </c>
      <c r="W23" s="243">
        <v>0</v>
      </c>
      <c r="X23" s="9">
        <v>0</v>
      </c>
      <c r="Y23" s="10">
        <v>0</v>
      </c>
      <c r="Z23" s="232">
        <v>0</v>
      </c>
      <c r="AA23" s="9">
        <v>0</v>
      </c>
      <c r="AB23" s="10">
        <v>0</v>
      </c>
      <c r="AC23" s="243">
        <v>0</v>
      </c>
      <c r="AD23" s="9">
        <v>0</v>
      </c>
      <c r="AE23" s="10">
        <v>0</v>
      </c>
      <c r="AF23" s="243">
        <v>0</v>
      </c>
      <c r="AG23" s="9">
        <v>18</v>
      </c>
      <c r="AH23" s="39">
        <v>0</v>
      </c>
      <c r="AI23" s="305">
        <v>2877166</v>
      </c>
      <c r="AK23" s="240"/>
      <c r="AL23" s="240"/>
      <c r="AM23" s="240"/>
      <c r="AN23" s="240"/>
      <c r="AO23" s="240"/>
      <c r="AP23" s="240"/>
      <c r="AR23" s="240"/>
      <c r="AS23" s="240"/>
      <c r="AT23" s="240"/>
      <c r="AU23" s="240"/>
      <c r="AV23" s="240"/>
      <c r="AW23" s="240">
        <v>0</v>
      </c>
    </row>
    <row r="24" spans="1:49" s="8" customFormat="1" ht="19.5" customHeight="1" outlineLevel="1" x14ac:dyDescent="0.3">
      <c r="A24" s="286"/>
      <c r="B24" s="167" t="s">
        <v>29</v>
      </c>
      <c r="C24" s="9">
        <v>4</v>
      </c>
      <c r="D24" s="10">
        <v>0</v>
      </c>
      <c r="E24" s="243">
        <v>5168185</v>
      </c>
      <c r="F24" s="9">
        <v>2</v>
      </c>
      <c r="G24" s="10">
        <v>0</v>
      </c>
      <c r="H24" s="28">
        <v>1083043</v>
      </c>
      <c r="I24" s="9">
        <v>0</v>
      </c>
      <c r="J24" s="10">
        <v>0</v>
      </c>
      <c r="K24" s="243">
        <v>0</v>
      </c>
      <c r="L24" s="9">
        <v>0</v>
      </c>
      <c r="M24" s="10">
        <v>0</v>
      </c>
      <c r="N24" s="232">
        <v>0</v>
      </c>
      <c r="O24" s="247">
        <v>0</v>
      </c>
      <c r="P24" s="10">
        <v>0</v>
      </c>
      <c r="Q24" s="8">
        <v>0</v>
      </c>
      <c r="R24" s="247">
        <v>0</v>
      </c>
      <c r="S24" s="10">
        <v>0</v>
      </c>
      <c r="T24" s="8">
        <v>0</v>
      </c>
      <c r="U24" s="9">
        <v>0</v>
      </c>
      <c r="V24" s="10">
        <v>0</v>
      </c>
      <c r="W24" s="243">
        <v>0</v>
      </c>
      <c r="X24" s="9">
        <v>0</v>
      </c>
      <c r="Y24" s="10">
        <v>0</v>
      </c>
      <c r="Z24" s="232">
        <v>0</v>
      </c>
      <c r="AA24" s="9">
        <v>0</v>
      </c>
      <c r="AB24" s="10">
        <v>0</v>
      </c>
      <c r="AC24" s="243">
        <v>0</v>
      </c>
      <c r="AD24" s="9">
        <v>0</v>
      </c>
      <c r="AE24" s="10">
        <v>0</v>
      </c>
      <c r="AF24" s="243">
        <v>0</v>
      </c>
      <c r="AG24" s="9">
        <v>6</v>
      </c>
      <c r="AH24" s="39">
        <v>0</v>
      </c>
      <c r="AI24" s="305">
        <v>6251228</v>
      </c>
      <c r="AK24" s="240"/>
      <c r="AL24" s="240"/>
      <c r="AM24" s="240"/>
      <c r="AN24" s="240"/>
      <c r="AO24" s="240"/>
      <c r="AP24" s="240"/>
      <c r="AR24" s="240"/>
      <c r="AS24" s="240"/>
      <c r="AT24" s="240"/>
      <c r="AU24" s="240"/>
      <c r="AV24" s="240"/>
      <c r="AW24" s="240">
        <v>0</v>
      </c>
    </row>
    <row r="25" spans="1:49" s="15" customFormat="1" ht="19.5" customHeight="1" outlineLevel="1" x14ac:dyDescent="0.3">
      <c r="A25" s="286"/>
      <c r="B25" s="167" t="s">
        <v>85</v>
      </c>
      <c r="C25" s="9">
        <v>1</v>
      </c>
      <c r="D25" s="10">
        <v>0</v>
      </c>
      <c r="E25" s="243">
        <v>919243</v>
      </c>
      <c r="F25" s="9">
        <v>2</v>
      </c>
      <c r="G25" s="10">
        <v>0</v>
      </c>
      <c r="H25" s="28">
        <v>927152</v>
      </c>
      <c r="I25" s="9">
        <v>8</v>
      </c>
      <c r="J25" s="10">
        <v>0</v>
      </c>
      <c r="K25" s="243">
        <v>11918667</v>
      </c>
      <c r="L25" s="9">
        <v>19</v>
      </c>
      <c r="M25" s="10">
        <v>0</v>
      </c>
      <c r="N25" s="232">
        <v>10016737</v>
      </c>
      <c r="O25" s="9">
        <v>6</v>
      </c>
      <c r="P25" s="10">
        <v>0</v>
      </c>
      <c r="Q25" s="243">
        <v>3069257</v>
      </c>
      <c r="R25" s="9">
        <v>3</v>
      </c>
      <c r="S25" s="10">
        <v>0</v>
      </c>
      <c r="T25" s="243">
        <v>749053</v>
      </c>
      <c r="U25" s="9">
        <v>0</v>
      </c>
      <c r="V25" s="10">
        <v>0</v>
      </c>
      <c r="W25" s="243">
        <v>0</v>
      </c>
      <c r="X25" s="9">
        <v>0</v>
      </c>
      <c r="Y25" s="10">
        <v>0</v>
      </c>
      <c r="Z25" s="232">
        <v>0</v>
      </c>
      <c r="AA25" s="9">
        <v>0</v>
      </c>
      <c r="AB25" s="10">
        <v>0</v>
      </c>
      <c r="AC25" s="243">
        <v>0</v>
      </c>
      <c r="AD25" s="9">
        <v>0</v>
      </c>
      <c r="AE25" s="10">
        <v>0</v>
      </c>
      <c r="AF25" s="243">
        <v>0</v>
      </c>
      <c r="AG25" s="9">
        <v>39</v>
      </c>
      <c r="AH25" s="39">
        <v>0</v>
      </c>
      <c r="AI25" s="305">
        <v>27600109</v>
      </c>
      <c r="AK25" s="240"/>
      <c r="AL25" s="240"/>
      <c r="AM25" s="240"/>
      <c r="AN25" s="240"/>
      <c r="AO25" s="240"/>
      <c r="AP25" s="240"/>
      <c r="AR25" s="240"/>
      <c r="AS25" s="240"/>
      <c r="AT25" s="240"/>
      <c r="AU25" s="240"/>
      <c r="AV25" s="240"/>
      <c r="AW25" s="240">
        <v>0</v>
      </c>
    </row>
    <row r="26" spans="1:49" s="15" customFormat="1" ht="19.5" customHeight="1" outlineLevel="1" thickBot="1" x14ac:dyDescent="0.35">
      <c r="A26" s="287"/>
      <c r="B26" s="167" t="s">
        <v>86</v>
      </c>
      <c r="C26" s="160">
        <v>0</v>
      </c>
      <c r="D26" s="148">
        <v>0</v>
      </c>
      <c r="E26" s="157">
        <v>0</v>
      </c>
      <c r="F26" s="160">
        <v>0</v>
      </c>
      <c r="G26" s="148">
        <v>0</v>
      </c>
      <c r="H26" s="157">
        <v>0</v>
      </c>
      <c r="I26" s="160">
        <v>0</v>
      </c>
      <c r="J26" s="148">
        <v>0</v>
      </c>
      <c r="K26" s="157">
        <v>0</v>
      </c>
      <c r="L26" s="160">
        <v>0</v>
      </c>
      <c r="M26" s="148">
        <v>0</v>
      </c>
      <c r="N26" s="233">
        <v>0</v>
      </c>
      <c r="O26" s="160">
        <v>0</v>
      </c>
      <c r="P26" s="148">
        <v>0</v>
      </c>
      <c r="Q26" s="157">
        <v>0</v>
      </c>
      <c r="R26" s="160">
        <v>0</v>
      </c>
      <c r="S26" s="148">
        <v>0</v>
      </c>
      <c r="T26" s="157">
        <v>0</v>
      </c>
      <c r="U26" s="160">
        <v>0</v>
      </c>
      <c r="V26" s="148">
        <v>0</v>
      </c>
      <c r="W26" s="157">
        <v>0</v>
      </c>
      <c r="X26" s="160">
        <v>0</v>
      </c>
      <c r="Y26" s="148">
        <v>0</v>
      </c>
      <c r="Z26" s="233">
        <v>0</v>
      </c>
      <c r="AA26" s="160">
        <v>0</v>
      </c>
      <c r="AB26" s="148">
        <v>0</v>
      </c>
      <c r="AC26" s="157">
        <v>0</v>
      </c>
      <c r="AD26" s="160">
        <v>0</v>
      </c>
      <c r="AE26" s="148">
        <v>0</v>
      </c>
      <c r="AF26" s="157">
        <v>0</v>
      </c>
      <c r="AG26" s="9">
        <v>0</v>
      </c>
      <c r="AH26" s="39">
        <v>0</v>
      </c>
      <c r="AI26" s="305">
        <v>0</v>
      </c>
      <c r="AK26" s="240"/>
      <c r="AL26" s="240"/>
      <c r="AM26" s="240"/>
      <c r="AN26" s="240"/>
      <c r="AO26" s="240"/>
      <c r="AP26" s="240"/>
      <c r="AR26" s="240"/>
      <c r="AS26" s="240"/>
      <c r="AT26" s="240"/>
      <c r="AU26" s="240"/>
      <c r="AV26" s="240"/>
      <c r="AW26" s="240">
        <v>0</v>
      </c>
    </row>
    <row r="27" spans="1:49" s="8" customFormat="1" ht="36" customHeight="1" x14ac:dyDescent="0.3">
      <c r="A27" s="285">
        <v>4</v>
      </c>
      <c r="B27" s="168" t="s">
        <v>89</v>
      </c>
      <c r="C27" s="73">
        <v>14947</v>
      </c>
      <c r="D27" s="121">
        <v>0</v>
      </c>
      <c r="E27" s="242">
        <v>1782773</v>
      </c>
      <c r="F27" s="73">
        <v>10126</v>
      </c>
      <c r="G27" s="121">
        <v>0</v>
      </c>
      <c r="H27" s="242">
        <v>1491198</v>
      </c>
      <c r="I27" s="73">
        <v>8553</v>
      </c>
      <c r="J27" s="121">
        <v>0</v>
      </c>
      <c r="K27" s="242">
        <v>1427949</v>
      </c>
      <c r="L27" s="73">
        <v>405</v>
      </c>
      <c r="M27" s="121">
        <v>0</v>
      </c>
      <c r="N27" s="231">
        <v>39398</v>
      </c>
      <c r="O27" s="73">
        <v>500</v>
      </c>
      <c r="P27" s="121">
        <v>0</v>
      </c>
      <c r="Q27" s="242">
        <v>83498</v>
      </c>
      <c r="R27" s="73">
        <v>515</v>
      </c>
      <c r="S27" s="121">
        <v>0</v>
      </c>
      <c r="T27" s="242">
        <v>51565</v>
      </c>
      <c r="U27" s="73">
        <v>0</v>
      </c>
      <c r="V27" s="121">
        <v>0</v>
      </c>
      <c r="W27" s="242">
        <v>0</v>
      </c>
      <c r="X27" s="73">
        <v>0</v>
      </c>
      <c r="Y27" s="121">
        <v>0</v>
      </c>
      <c r="Z27" s="231">
        <v>0</v>
      </c>
      <c r="AA27" s="73">
        <v>0</v>
      </c>
      <c r="AB27" s="121">
        <v>0</v>
      </c>
      <c r="AC27" s="242">
        <v>0</v>
      </c>
      <c r="AD27" s="73">
        <v>0</v>
      </c>
      <c r="AE27" s="121">
        <v>0</v>
      </c>
      <c r="AF27" s="242">
        <v>0</v>
      </c>
      <c r="AG27" s="73">
        <v>35046</v>
      </c>
      <c r="AH27" s="74">
        <v>0</v>
      </c>
      <c r="AI27" s="231">
        <v>4876381</v>
      </c>
      <c r="AK27" s="240"/>
      <c r="AL27" s="240"/>
      <c r="AM27" s="240"/>
      <c r="AN27" s="240"/>
      <c r="AO27" s="240"/>
      <c r="AP27" s="240"/>
      <c r="AR27" s="240"/>
      <c r="AS27" s="240"/>
      <c r="AT27" s="240"/>
      <c r="AU27" s="240"/>
      <c r="AV27" s="240"/>
      <c r="AW27" s="240">
        <v>0</v>
      </c>
    </row>
    <row r="28" spans="1:49" s="8" customFormat="1" ht="19.5" customHeight="1" outlineLevel="1" x14ac:dyDescent="0.3">
      <c r="A28" s="286"/>
      <c r="B28" s="167" t="s">
        <v>83</v>
      </c>
      <c r="C28" s="9">
        <v>14870</v>
      </c>
      <c r="D28" s="10">
        <v>0</v>
      </c>
      <c r="E28" s="243">
        <v>1652917</v>
      </c>
      <c r="F28" s="9">
        <v>10036</v>
      </c>
      <c r="G28" s="10">
        <v>0</v>
      </c>
      <c r="H28" s="243">
        <v>1363082</v>
      </c>
      <c r="I28" s="9">
        <v>8437</v>
      </c>
      <c r="J28" s="10">
        <v>0</v>
      </c>
      <c r="K28" s="243">
        <v>955711</v>
      </c>
      <c r="L28" s="9">
        <v>403</v>
      </c>
      <c r="M28" s="10">
        <v>0</v>
      </c>
      <c r="N28" s="232">
        <v>34011</v>
      </c>
      <c r="O28" s="9">
        <v>494</v>
      </c>
      <c r="P28" s="10">
        <v>0</v>
      </c>
      <c r="Q28" s="243">
        <v>34584</v>
      </c>
      <c r="R28" s="9">
        <v>514</v>
      </c>
      <c r="S28" s="10">
        <v>0</v>
      </c>
      <c r="T28" s="243">
        <v>46622</v>
      </c>
      <c r="U28" s="9">
        <v>0</v>
      </c>
      <c r="V28" s="10">
        <v>0</v>
      </c>
      <c r="W28" s="243">
        <v>0</v>
      </c>
      <c r="X28" s="9">
        <v>0</v>
      </c>
      <c r="Y28" s="10">
        <v>0</v>
      </c>
      <c r="Z28" s="232">
        <v>0</v>
      </c>
      <c r="AA28" s="9">
        <v>0</v>
      </c>
      <c r="AB28" s="10">
        <v>0</v>
      </c>
      <c r="AC28" s="243">
        <v>0</v>
      </c>
      <c r="AD28" s="9">
        <v>0</v>
      </c>
      <c r="AE28" s="10">
        <v>0</v>
      </c>
      <c r="AF28" s="243">
        <v>0</v>
      </c>
      <c r="AG28" s="9">
        <v>34754</v>
      </c>
      <c r="AH28" s="39">
        <v>0</v>
      </c>
      <c r="AI28" s="305">
        <v>4086927</v>
      </c>
      <c r="AK28" s="240"/>
      <c r="AL28" s="240"/>
      <c r="AM28" s="240"/>
      <c r="AN28" s="240"/>
      <c r="AO28" s="240"/>
      <c r="AP28" s="240"/>
      <c r="AR28" s="240"/>
      <c r="AS28" s="240"/>
      <c r="AT28" s="240"/>
      <c r="AU28" s="240"/>
      <c r="AV28" s="240"/>
      <c r="AW28" s="240">
        <v>0</v>
      </c>
    </row>
    <row r="29" spans="1:49" s="8" customFormat="1" ht="19.5" customHeight="1" outlineLevel="1" x14ac:dyDescent="0.3">
      <c r="A29" s="286"/>
      <c r="B29" s="167" t="s">
        <v>84</v>
      </c>
      <c r="C29" s="9">
        <v>77</v>
      </c>
      <c r="D29" s="10">
        <v>0</v>
      </c>
      <c r="E29" s="243">
        <v>128710</v>
      </c>
      <c r="F29" s="9">
        <v>90</v>
      </c>
      <c r="G29" s="10">
        <v>0</v>
      </c>
      <c r="H29" s="243">
        <v>128116</v>
      </c>
      <c r="I29" s="9">
        <v>116</v>
      </c>
      <c r="J29" s="10">
        <v>0</v>
      </c>
      <c r="K29" s="243">
        <v>472238</v>
      </c>
      <c r="L29" s="9">
        <v>2</v>
      </c>
      <c r="M29" s="10">
        <v>0</v>
      </c>
      <c r="N29" s="232">
        <v>5387</v>
      </c>
      <c r="O29" s="9">
        <v>6</v>
      </c>
      <c r="P29" s="10">
        <v>0</v>
      </c>
      <c r="Q29" s="243">
        <v>48914</v>
      </c>
      <c r="R29" s="9">
        <v>1</v>
      </c>
      <c r="S29" s="10">
        <v>0</v>
      </c>
      <c r="T29" s="243">
        <v>4943</v>
      </c>
      <c r="U29" s="9">
        <v>0</v>
      </c>
      <c r="V29" s="10">
        <v>0</v>
      </c>
      <c r="W29" s="243">
        <v>0</v>
      </c>
      <c r="X29" s="9">
        <v>0</v>
      </c>
      <c r="Y29" s="10">
        <v>0</v>
      </c>
      <c r="Z29" s="232">
        <v>0</v>
      </c>
      <c r="AA29" s="9">
        <v>0</v>
      </c>
      <c r="AB29" s="10">
        <v>0</v>
      </c>
      <c r="AC29" s="243">
        <v>0</v>
      </c>
      <c r="AD29" s="9">
        <v>0</v>
      </c>
      <c r="AE29" s="10">
        <v>0</v>
      </c>
      <c r="AF29" s="243">
        <v>0</v>
      </c>
      <c r="AG29" s="9">
        <v>292</v>
      </c>
      <c r="AH29" s="39">
        <v>0</v>
      </c>
      <c r="AI29" s="305">
        <v>788308</v>
      </c>
      <c r="AK29" s="240"/>
      <c r="AL29" s="240"/>
      <c r="AM29" s="240"/>
      <c r="AN29" s="240"/>
      <c r="AO29" s="240"/>
      <c r="AP29" s="240"/>
      <c r="AR29" s="240"/>
      <c r="AS29" s="240"/>
      <c r="AT29" s="240"/>
      <c r="AU29" s="240"/>
      <c r="AV29" s="240"/>
      <c r="AW29" s="240">
        <v>0</v>
      </c>
    </row>
    <row r="30" spans="1:49" s="8" customFormat="1" ht="19.5" customHeight="1" outlineLevel="1" x14ac:dyDescent="0.3">
      <c r="A30" s="286"/>
      <c r="B30" s="167" t="s">
        <v>29</v>
      </c>
      <c r="C30" s="9">
        <v>0</v>
      </c>
      <c r="D30" s="10">
        <v>0</v>
      </c>
      <c r="E30" s="243">
        <v>1146</v>
      </c>
      <c r="F30" s="9">
        <v>0</v>
      </c>
      <c r="G30" s="10">
        <v>0</v>
      </c>
      <c r="H30" s="243">
        <v>0</v>
      </c>
      <c r="I30" s="9">
        <v>0</v>
      </c>
      <c r="J30" s="10">
        <v>0</v>
      </c>
      <c r="K30" s="243">
        <v>0</v>
      </c>
      <c r="L30" s="9">
        <v>0</v>
      </c>
      <c r="M30" s="10">
        <v>0</v>
      </c>
      <c r="N30" s="232">
        <v>0</v>
      </c>
      <c r="O30" s="9">
        <v>0</v>
      </c>
      <c r="P30" s="10">
        <v>0</v>
      </c>
      <c r="Q30" s="243">
        <v>0</v>
      </c>
      <c r="R30" s="9">
        <v>0</v>
      </c>
      <c r="S30" s="10">
        <v>0</v>
      </c>
      <c r="T30" s="243">
        <v>0</v>
      </c>
      <c r="U30" s="9">
        <v>0</v>
      </c>
      <c r="V30" s="10">
        <v>0</v>
      </c>
      <c r="W30" s="243">
        <v>0</v>
      </c>
      <c r="X30" s="9">
        <v>0</v>
      </c>
      <c r="Y30" s="10">
        <v>0</v>
      </c>
      <c r="Z30" s="232">
        <v>0</v>
      </c>
      <c r="AA30" s="9">
        <v>0</v>
      </c>
      <c r="AB30" s="10">
        <v>0</v>
      </c>
      <c r="AC30" s="243">
        <v>0</v>
      </c>
      <c r="AD30" s="9">
        <v>0</v>
      </c>
      <c r="AE30" s="10">
        <v>0</v>
      </c>
      <c r="AF30" s="243">
        <v>0</v>
      </c>
      <c r="AG30" s="9">
        <v>0</v>
      </c>
      <c r="AH30" s="39">
        <v>0</v>
      </c>
      <c r="AI30" s="305">
        <v>1146</v>
      </c>
      <c r="AK30" s="240"/>
      <c r="AL30" s="240"/>
      <c r="AM30" s="240"/>
      <c r="AN30" s="240"/>
      <c r="AO30" s="240"/>
      <c r="AP30" s="240"/>
      <c r="AR30" s="240"/>
      <c r="AS30" s="240"/>
      <c r="AT30" s="240"/>
      <c r="AU30" s="240"/>
      <c r="AV30" s="240"/>
      <c r="AW30" s="240">
        <v>0</v>
      </c>
    </row>
    <row r="31" spans="1:49" s="15" customFormat="1" ht="19.5" customHeight="1" outlineLevel="1" x14ac:dyDescent="0.3">
      <c r="A31" s="286"/>
      <c r="B31" s="167" t="s">
        <v>85</v>
      </c>
      <c r="C31" s="9">
        <v>0</v>
      </c>
      <c r="D31" s="10">
        <v>0</v>
      </c>
      <c r="E31" s="243">
        <v>0</v>
      </c>
      <c r="F31" s="9">
        <v>0</v>
      </c>
      <c r="G31" s="10">
        <v>0</v>
      </c>
      <c r="H31" s="243">
        <v>0</v>
      </c>
      <c r="I31" s="9">
        <v>0</v>
      </c>
      <c r="J31" s="10">
        <v>0</v>
      </c>
      <c r="K31" s="243">
        <v>0</v>
      </c>
      <c r="L31" s="9">
        <v>0</v>
      </c>
      <c r="M31" s="10">
        <v>0</v>
      </c>
      <c r="N31" s="232">
        <v>0</v>
      </c>
      <c r="O31" s="9">
        <v>0</v>
      </c>
      <c r="P31" s="10">
        <v>0</v>
      </c>
      <c r="Q31" s="243">
        <v>0</v>
      </c>
      <c r="R31" s="9">
        <v>0</v>
      </c>
      <c r="S31" s="10">
        <v>0</v>
      </c>
      <c r="T31" s="243">
        <v>0</v>
      </c>
      <c r="U31" s="9">
        <v>0</v>
      </c>
      <c r="V31" s="10">
        <v>0</v>
      </c>
      <c r="W31" s="243">
        <v>0</v>
      </c>
      <c r="X31" s="9">
        <v>0</v>
      </c>
      <c r="Y31" s="10">
        <v>0</v>
      </c>
      <c r="Z31" s="232">
        <v>0</v>
      </c>
      <c r="AA31" s="9">
        <v>0</v>
      </c>
      <c r="AB31" s="10">
        <v>0</v>
      </c>
      <c r="AC31" s="243">
        <v>0</v>
      </c>
      <c r="AD31" s="9">
        <v>0</v>
      </c>
      <c r="AE31" s="10">
        <v>0</v>
      </c>
      <c r="AF31" s="243">
        <v>0</v>
      </c>
      <c r="AG31" s="9">
        <v>0</v>
      </c>
      <c r="AH31" s="39">
        <v>0</v>
      </c>
      <c r="AI31" s="305">
        <v>0</v>
      </c>
      <c r="AK31" s="240"/>
      <c r="AL31" s="240"/>
      <c r="AM31" s="240"/>
      <c r="AN31" s="240"/>
      <c r="AO31" s="240"/>
      <c r="AP31" s="240"/>
      <c r="AR31" s="240"/>
      <c r="AS31" s="240"/>
      <c r="AT31" s="240"/>
      <c r="AU31" s="240"/>
      <c r="AV31" s="240"/>
      <c r="AW31" s="240">
        <v>0</v>
      </c>
    </row>
    <row r="32" spans="1:49" s="15" customFormat="1" ht="19.5" customHeight="1" outlineLevel="1" thickBot="1" x14ac:dyDescent="0.35">
      <c r="A32" s="287"/>
      <c r="B32" s="167" t="s">
        <v>86</v>
      </c>
      <c r="C32" s="160">
        <v>0</v>
      </c>
      <c r="D32" s="148">
        <v>0</v>
      </c>
      <c r="E32" s="157">
        <v>0</v>
      </c>
      <c r="F32" s="160">
        <v>0</v>
      </c>
      <c r="G32" s="148">
        <v>0</v>
      </c>
      <c r="H32" s="157">
        <v>0</v>
      </c>
      <c r="I32" s="160">
        <v>0</v>
      </c>
      <c r="J32" s="148">
        <v>0</v>
      </c>
      <c r="K32" s="157">
        <v>0</v>
      </c>
      <c r="L32" s="160">
        <v>0</v>
      </c>
      <c r="M32" s="148">
        <v>0</v>
      </c>
      <c r="N32" s="233">
        <v>0</v>
      </c>
      <c r="O32" s="160">
        <v>0</v>
      </c>
      <c r="P32" s="148">
        <v>0</v>
      </c>
      <c r="Q32" s="157">
        <v>0</v>
      </c>
      <c r="R32" s="160">
        <v>0</v>
      </c>
      <c r="S32" s="148">
        <v>0</v>
      </c>
      <c r="T32" s="157">
        <v>0</v>
      </c>
      <c r="U32" s="160">
        <v>0</v>
      </c>
      <c r="V32" s="148">
        <v>0</v>
      </c>
      <c r="W32" s="157">
        <v>0</v>
      </c>
      <c r="X32" s="160">
        <v>0</v>
      </c>
      <c r="Y32" s="148">
        <v>0</v>
      </c>
      <c r="Z32" s="233">
        <v>0</v>
      </c>
      <c r="AA32" s="160">
        <v>0</v>
      </c>
      <c r="AB32" s="148">
        <v>0</v>
      </c>
      <c r="AC32" s="157">
        <v>0</v>
      </c>
      <c r="AD32" s="160">
        <v>0</v>
      </c>
      <c r="AE32" s="148">
        <v>0</v>
      </c>
      <c r="AF32" s="157">
        <v>0</v>
      </c>
      <c r="AG32" s="9">
        <v>0</v>
      </c>
      <c r="AH32" s="39">
        <v>0</v>
      </c>
      <c r="AI32" s="305">
        <v>0</v>
      </c>
      <c r="AK32" s="240"/>
      <c r="AL32" s="240"/>
      <c r="AM32" s="240"/>
      <c r="AN32" s="240"/>
      <c r="AO32" s="240"/>
      <c r="AP32" s="240"/>
      <c r="AR32" s="240"/>
      <c r="AS32" s="240"/>
      <c r="AT32" s="240"/>
      <c r="AU32" s="240"/>
      <c r="AV32" s="240"/>
      <c r="AW32" s="240">
        <v>0</v>
      </c>
    </row>
    <row r="33" spans="1:49" s="8" customFormat="1" ht="36" customHeight="1" x14ac:dyDescent="0.3">
      <c r="A33" s="285">
        <v>5</v>
      </c>
      <c r="B33" s="168" t="s">
        <v>90</v>
      </c>
      <c r="C33" s="73">
        <v>164</v>
      </c>
      <c r="D33" s="121">
        <v>0</v>
      </c>
      <c r="E33" s="242">
        <v>51005</v>
      </c>
      <c r="F33" s="73">
        <v>93</v>
      </c>
      <c r="G33" s="121">
        <v>0</v>
      </c>
      <c r="H33" s="242">
        <v>349057</v>
      </c>
      <c r="I33" s="73">
        <v>198</v>
      </c>
      <c r="J33" s="121">
        <v>0</v>
      </c>
      <c r="K33" s="242">
        <v>151791</v>
      </c>
      <c r="L33" s="73">
        <v>5</v>
      </c>
      <c r="M33" s="121">
        <v>0</v>
      </c>
      <c r="N33" s="231">
        <v>358</v>
      </c>
      <c r="O33" s="73">
        <v>13</v>
      </c>
      <c r="P33" s="121">
        <v>0</v>
      </c>
      <c r="Q33" s="242">
        <v>1065</v>
      </c>
      <c r="R33" s="73">
        <v>2</v>
      </c>
      <c r="S33" s="121">
        <v>0</v>
      </c>
      <c r="T33" s="242">
        <v>500</v>
      </c>
      <c r="U33" s="73">
        <v>0</v>
      </c>
      <c r="V33" s="121">
        <v>0</v>
      </c>
      <c r="W33" s="242">
        <v>0</v>
      </c>
      <c r="X33" s="73">
        <v>0</v>
      </c>
      <c r="Y33" s="121">
        <v>0</v>
      </c>
      <c r="Z33" s="231">
        <v>0</v>
      </c>
      <c r="AA33" s="73">
        <v>0</v>
      </c>
      <c r="AB33" s="121">
        <v>0</v>
      </c>
      <c r="AC33" s="242">
        <v>0</v>
      </c>
      <c r="AD33" s="73">
        <v>0</v>
      </c>
      <c r="AE33" s="121">
        <v>0</v>
      </c>
      <c r="AF33" s="242">
        <v>0</v>
      </c>
      <c r="AG33" s="73">
        <v>475</v>
      </c>
      <c r="AH33" s="74">
        <v>0</v>
      </c>
      <c r="AI33" s="231">
        <v>553776</v>
      </c>
      <c r="AK33" s="240"/>
      <c r="AL33" s="240"/>
      <c r="AM33" s="240"/>
      <c r="AN33" s="240"/>
      <c r="AO33" s="240"/>
      <c r="AP33" s="240"/>
      <c r="AR33" s="240"/>
      <c r="AS33" s="240"/>
      <c r="AT33" s="240"/>
      <c r="AU33" s="240"/>
      <c r="AV33" s="240"/>
      <c r="AW33" s="240">
        <v>0</v>
      </c>
    </row>
    <row r="34" spans="1:49" s="8" customFormat="1" ht="19.5" customHeight="1" outlineLevel="1" x14ac:dyDescent="0.3">
      <c r="A34" s="286"/>
      <c r="B34" s="167" t="s">
        <v>83</v>
      </c>
      <c r="C34" s="9">
        <v>159</v>
      </c>
      <c r="D34" s="10">
        <v>0</v>
      </c>
      <c r="E34" s="243">
        <v>17283</v>
      </c>
      <c r="F34" s="9">
        <v>87</v>
      </c>
      <c r="G34" s="10">
        <v>0</v>
      </c>
      <c r="H34" s="243">
        <v>10493</v>
      </c>
      <c r="I34" s="9">
        <v>188</v>
      </c>
      <c r="J34" s="10">
        <v>0</v>
      </c>
      <c r="K34" s="243">
        <v>21461</v>
      </c>
      <c r="L34" s="9">
        <v>5</v>
      </c>
      <c r="M34" s="10">
        <v>0</v>
      </c>
      <c r="N34" s="232">
        <v>358</v>
      </c>
      <c r="O34" s="9">
        <v>13</v>
      </c>
      <c r="P34" s="10">
        <v>0</v>
      </c>
      <c r="Q34" s="243">
        <v>1065</v>
      </c>
      <c r="R34" s="9">
        <v>2</v>
      </c>
      <c r="S34" s="10">
        <v>0</v>
      </c>
      <c r="T34" s="243">
        <v>500</v>
      </c>
      <c r="U34" s="9">
        <v>0</v>
      </c>
      <c r="V34" s="10">
        <v>0</v>
      </c>
      <c r="W34" s="243">
        <v>0</v>
      </c>
      <c r="X34" s="9">
        <v>0</v>
      </c>
      <c r="Y34" s="10">
        <v>0</v>
      </c>
      <c r="Z34" s="232">
        <v>0</v>
      </c>
      <c r="AA34" s="9">
        <v>0</v>
      </c>
      <c r="AB34" s="10">
        <v>0</v>
      </c>
      <c r="AC34" s="243">
        <v>0</v>
      </c>
      <c r="AD34" s="9">
        <v>0</v>
      </c>
      <c r="AE34" s="10">
        <v>0</v>
      </c>
      <c r="AF34" s="243">
        <v>0</v>
      </c>
      <c r="AG34" s="9">
        <v>454</v>
      </c>
      <c r="AH34" s="39">
        <v>0</v>
      </c>
      <c r="AI34" s="305">
        <v>51160</v>
      </c>
      <c r="AK34" s="240"/>
      <c r="AL34" s="240"/>
      <c r="AM34" s="240"/>
      <c r="AN34" s="240"/>
      <c r="AO34" s="240"/>
      <c r="AP34" s="240"/>
      <c r="AR34" s="240"/>
      <c r="AS34" s="240"/>
      <c r="AT34" s="240"/>
      <c r="AU34" s="240"/>
      <c r="AV34" s="240"/>
      <c r="AW34" s="240">
        <v>0</v>
      </c>
    </row>
    <row r="35" spans="1:49" s="8" customFormat="1" ht="19.5" customHeight="1" outlineLevel="1" x14ac:dyDescent="0.3">
      <c r="A35" s="286"/>
      <c r="B35" s="167" t="s">
        <v>84</v>
      </c>
      <c r="C35" s="9">
        <v>5</v>
      </c>
      <c r="D35" s="10">
        <v>0</v>
      </c>
      <c r="E35" s="243">
        <v>33722</v>
      </c>
      <c r="F35" s="9">
        <v>5</v>
      </c>
      <c r="G35" s="10">
        <v>0</v>
      </c>
      <c r="H35" s="243">
        <v>4525</v>
      </c>
      <c r="I35" s="9">
        <v>10</v>
      </c>
      <c r="J35" s="10">
        <v>0</v>
      </c>
      <c r="K35" s="243">
        <v>130330</v>
      </c>
      <c r="L35" s="9">
        <v>0</v>
      </c>
      <c r="M35" s="10">
        <v>0</v>
      </c>
      <c r="N35" s="232">
        <v>0</v>
      </c>
      <c r="O35" s="9">
        <v>0</v>
      </c>
      <c r="P35" s="10">
        <v>0</v>
      </c>
      <c r="Q35" s="243">
        <v>0</v>
      </c>
      <c r="R35" s="9">
        <v>0</v>
      </c>
      <c r="S35" s="10">
        <v>0</v>
      </c>
      <c r="T35" s="243">
        <v>0</v>
      </c>
      <c r="U35" s="9">
        <v>0</v>
      </c>
      <c r="V35" s="10">
        <v>0</v>
      </c>
      <c r="W35" s="243">
        <v>0</v>
      </c>
      <c r="X35" s="9">
        <v>0</v>
      </c>
      <c r="Y35" s="10">
        <v>0</v>
      </c>
      <c r="Z35" s="232">
        <v>0</v>
      </c>
      <c r="AA35" s="9">
        <v>0</v>
      </c>
      <c r="AB35" s="10">
        <v>0</v>
      </c>
      <c r="AC35" s="243">
        <v>0</v>
      </c>
      <c r="AD35" s="9">
        <v>0</v>
      </c>
      <c r="AE35" s="10">
        <v>0</v>
      </c>
      <c r="AF35" s="243">
        <v>0</v>
      </c>
      <c r="AG35" s="9">
        <v>20</v>
      </c>
      <c r="AH35" s="39">
        <v>0</v>
      </c>
      <c r="AI35" s="305">
        <v>168577</v>
      </c>
      <c r="AK35" s="240"/>
      <c r="AL35" s="240"/>
      <c r="AM35" s="240"/>
      <c r="AN35" s="240"/>
      <c r="AO35" s="240"/>
      <c r="AP35" s="240"/>
      <c r="AR35" s="240"/>
      <c r="AS35" s="240"/>
      <c r="AT35" s="240"/>
      <c r="AU35" s="240"/>
      <c r="AV35" s="240"/>
      <c r="AW35" s="240">
        <v>0</v>
      </c>
    </row>
    <row r="36" spans="1:49" s="8" customFormat="1" ht="19.5" customHeight="1" outlineLevel="1" x14ac:dyDescent="0.3">
      <c r="A36" s="286"/>
      <c r="B36" s="167" t="s">
        <v>29</v>
      </c>
      <c r="C36" s="9">
        <v>0</v>
      </c>
      <c r="D36" s="10">
        <v>0</v>
      </c>
      <c r="E36" s="243">
        <v>0</v>
      </c>
      <c r="F36" s="9">
        <v>1</v>
      </c>
      <c r="G36" s="10">
        <v>0</v>
      </c>
      <c r="H36" s="243">
        <v>334039</v>
      </c>
      <c r="I36" s="9">
        <v>0</v>
      </c>
      <c r="J36" s="10">
        <v>0</v>
      </c>
      <c r="K36" s="243">
        <v>0</v>
      </c>
      <c r="L36" s="9">
        <v>0</v>
      </c>
      <c r="M36" s="10">
        <v>0</v>
      </c>
      <c r="N36" s="232">
        <v>0</v>
      </c>
      <c r="O36" s="9">
        <v>0</v>
      </c>
      <c r="P36" s="10">
        <v>0</v>
      </c>
      <c r="Q36" s="243">
        <v>0</v>
      </c>
      <c r="R36" s="9">
        <v>0</v>
      </c>
      <c r="S36" s="10">
        <v>0</v>
      </c>
      <c r="T36" s="243">
        <v>0</v>
      </c>
      <c r="U36" s="9">
        <v>0</v>
      </c>
      <c r="V36" s="10">
        <v>0</v>
      </c>
      <c r="W36" s="243">
        <v>0</v>
      </c>
      <c r="X36" s="9">
        <v>0</v>
      </c>
      <c r="Y36" s="10">
        <v>0</v>
      </c>
      <c r="Z36" s="232">
        <v>0</v>
      </c>
      <c r="AA36" s="9">
        <v>0</v>
      </c>
      <c r="AB36" s="10">
        <v>0</v>
      </c>
      <c r="AC36" s="243">
        <v>0</v>
      </c>
      <c r="AD36" s="9">
        <v>0</v>
      </c>
      <c r="AE36" s="10">
        <v>0</v>
      </c>
      <c r="AF36" s="243">
        <v>0</v>
      </c>
      <c r="AG36" s="9">
        <v>1</v>
      </c>
      <c r="AH36" s="39">
        <v>0</v>
      </c>
      <c r="AI36" s="305">
        <v>334039</v>
      </c>
      <c r="AK36" s="240"/>
      <c r="AL36" s="240"/>
      <c r="AM36" s="240"/>
      <c r="AN36" s="240"/>
      <c r="AO36" s="240"/>
      <c r="AP36" s="240"/>
      <c r="AR36" s="240"/>
      <c r="AS36" s="240"/>
      <c r="AT36" s="240"/>
      <c r="AU36" s="240"/>
      <c r="AV36" s="240"/>
      <c r="AW36" s="240">
        <v>0</v>
      </c>
    </row>
    <row r="37" spans="1:49" s="15" customFormat="1" ht="19.5" customHeight="1" outlineLevel="1" x14ac:dyDescent="0.3">
      <c r="A37" s="286"/>
      <c r="B37" s="167" t="s">
        <v>85</v>
      </c>
      <c r="C37" s="9">
        <v>0</v>
      </c>
      <c r="D37" s="10">
        <v>0</v>
      </c>
      <c r="E37" s="243">
        <v>0</v>
      </c>
      <c r="F37" s="9">
        <v>0</v>
      </c>
      <c r="G37" s="10">
        <v>0</v>
      </c>
      <c r="H37" s="243">
        <v>0</v>
      </c>
      <c r="I37" s="9">
        <v>0</v>
      </c>
      <c r="J37" s="10">
        <v>0</v>
      </c>
      <c r="K37" s="243">
        <v>0</v>
      </c>
      <c r="L37" s="9">
        <v>0</v>
      </c>
      <c r="M37" s="10">
        <v>0</v>
      </c>
      <c r="N37" s="232">
        <v>0</v>
      </c>
      <c r="O37" s="9">
        <v>0</v>
      </c>
      <c r="P37" s="10">
        <v>0</v>
      </c>
      <c r="Q37" s="243">
        <v>0</v>
      </c>
      <c r="R37" s="9">
        <v>0</v>
      </c>
      <c r="S37" s="10">
        <v>0</v>
      </c>
      <c r="T37" s="243">
        <v>0</v>
      </c>
      <c r="U37" s="9">
        <v>0</v>
      </c>
      <c r="V37" s="10">
        <v>0</v>
      </c>
      <c r="W37" s="243">
        <v>0</v>
      </c>
      <c r="X37" s="9">
        <v>0</v>
      </c>
      <c r="Y37" s="10">
        <v>0</v>
      </c>
      <c r="Z37" s="232">
        <v>0</v>
      </c>
      <c r="AA37" s="9">
        <v>0</v>
      </c>
      <c r="AB37" s="10">
        <v>0</v>
      </c>
      <c r="AC37" s="243">
        <v>0</v>
      </c>
      <c r="AD37" s="9">
        <v>0</v>
      </c>
      <c r="AE37" s="10">
        <v>0</v>
      </c>
      <c r="AF37" s="243">
        <v>0</v>
      </c>
      <c r="AG37" s="9">
        <v>0</v>
      </c>
      <c r="AH37" s="39">
        <v>0</v>
      </c>
      <c r="AI37" s="305">
        <v>0</v>
      </c>
      <c r="AK37" s="240"/>
      <c r="AL37" s="240"/>
      <c r="AM37" s="240"/>
      <c r="AN37" s="240"/>
      <c r="AO37" s="240"/>
      <c r="AP37" s="240"/>
      <c r="AR37" s="240"/>
      <c r="AS37" s="240"/>
      <c r="AT37" s="240"/>
      <c r="AU37" s="240"/>
      <c r="AV37" s="240"/>
      <c r="AW37" s="240">
        <v>0</v>
      </c>
    </row>
    <row r="38" spans="1:49" s="15" customFormat="1" ht="19.5" customHeight="1" outlineLevel="1" thickBot="1" x14ac:dyDescent="0.35">
      <c r="A38" s="287"/>
      <c r="B38" s="167" t="s">
        <v>86</v>
      </c>
      <c r="C38" s="160">
        <v>0</v>
      </c>
      <c r="D38" s="148">
        <v>0</v>
      </c>
      <c r="E38" s="157">
        <v>0</v>
      </c>
      <c r="F38" s="160">
        <v>0</v>
      </c>
      <c r="G38" s="148">
        <v>0</v>
      </c>
      <c r="H38" s="157">
        <v>0</v>
      </c>
      <c r="I38" s="160">
        <v>0</v>
      </c>
      <c r="J38" s="148">
        <v>0</v>
      </c>
      <c r="K38" s="157">
        <v>0</v>
      </c>
      <c r="L38" s="160">
        <v>0</v>
      </c>
      <c r="M38" s="148">
        <v>0</v>
      </c>
      <c r="N38" s="233">
        <v>0</v>
      </c>
      <c r="O38" s="160">
        <v>0</v>
      </c>
      <c r="P38" s="148">
        <v>0</v>
      </c>
      <c r="Q38" s="157">
        <v>0</v>
      </c>
      <c r="R38" s="160">
        <v>0</v>
      </c>
      <c r="S38" s="148">
        <v>0</v>
      </c>
      <c r="T38" s="157">
        <v>0</v>
      </c>
      <c r="U38" s="160">
        <v>0</v>
      </c>
      <c r="V38" s="148">
        <v>0</v>
      </c>
      <c r="W38" s="157">
        <v>0</v>
      </c>
      <c r="X38" s="160">
        <v>0</v>
      </c>
      <c r="Y38" s="148">
        <v>0</v>
      </c>
      <c r="Z38" s="233">
        <v>0</v>
      </c>
      <c r="AA38" s="160">
        <v>0</v>
      </c>
      <c r="AB38" s="148">
        <v>0</v>
      </c>
      <c r="AC38" s="157">
        <v>0</v>
      </c>
      <c r="AD38" s="160">
        <v>0</v>
      </c>
      <c r="AE38" s="148">
        <v>0</v>
      </c>
      <c r="AF38" s="157">
        <v>0</v>
      </c>
      <c r="AG38" s="9">
        <v>0</v>
      </c>
      <c r="AH38" s="39">
        <v>0</v>
      </c>
      <c r="AI38" s="305">
        <v>0</v>
      </c>
      <c r="AK38" s="240"/>
      <c r="AL38" s="240"/>
      <c r="AM38" s="240"/>
      <c r="AN38" s="240"/>
      <c r="AO38" s="240"/>
      <c r="AP38" s="240"/>
      <c r="AR38" s="240"/>
      <c r="AS38" s="240"/>
      <c r="AT38" s="240"/>
      <c r="AU38" s="240"/>
      <c r="AV38" s="240"/>
      <c r="AW38" s="240">
        <v>0</v>
      </c>
    </row>
    <row r="39" spans="1:49" s="8" customFormat="1" ht="36" customHeight="1" x14ac:dyDescent="0.3">
      <c r="A39" s="285">
        <v>6</v>
      </c>
      <c r="B39" s="168" t="s">
        <v>91</v>
      </c>
      <c r="C39" s="73">
        <v>15941</v>
      </c>
      <c r="D39" s="121">
        <v>0</v>
      </c>
      <c r="E39" s="242">
        <v>6519809</v>
      </c>
      <c r="F39" s="73">
        <v>9861</v>
      </c>
      <c r="G39" s="121">
        <v>1</v>
      </c>
      <c r="H39" s="242">
        <v>2717846</v>
      </c>
      <c r="I39" s="73">
        <v>140498</v>
      </c>
      <c r="J39" s="121">
        <v>0</v>
      </c>
      <c r="K39" s="242">
        <v>86905316</v>
      </c>
      <c r="L39" s="73">
        <v>269</v>
      </c>
      <c r="M39" s="121">
        <v>0</v>
      </c>
      <c r="N39" s="231">
        <v>4596528</v>
      </c>
      <c r="O39" s="73">
        <v>485</v>
      </c>
      <c r="P39" s="121">
        <v>0</v>
      </c>
      <c r="Q39" s="242">
        <v>10721303</v>
      </c>
      <c r="R39" s="73">
        <v>183</v>
      </c>
      <c r="S39" s="121">
        <v>0</v>
      </c>
      <c r="T39" s="242">
        <v>1923094</v>
      </c>
      <c r="U39" s="73">
        <v>0</v>
      </c>
      <c r="V39" s="121">
        <v>0</v>
      </c>
      <c r="W39" s="242">
        <v>0</v>
      </c>
      <c r="X39" s="73">
        <v>0</v>
      </c>
      <c r="Y39" s="121">
        <v>0</v>
      </c>
      <c r="Z39" s="231">
        <v>0</v>
      </c>
      <c r="AA39" s="73">
        <v>0</v>
      </c>
      <c r="AB39" s="121">
        <v>0</v>
      </c>
      <c r="AC39" s="242">
        <v>0</v>
      </c>
      <c r="AD39" s="73">
        <v>0</v>
      </c>
      <c r="AE39" s="121">
        <v>0</v>
      </c>
      <c r="AF39" s="242">
        <v>0</v>
      </c>
      <c r="AG39" s="73">
        <v>167237</v>
      </c>
      <c r="AH39" s="74">
        <v>1</v>
      </c>
      <c r="AI39" s="231">
        <v>113383896</v>
      </c>
      <c r="AK39" s="240"/>
      <c r="AL39" s="240"/>
      <c r="AM39" s="240"/>
      <c r="AN39" s="240"/>
      <c r="AO39" s="240"/>
      <c r="AP39" s="240"/>
      <c r="AR39" s="240"/>
      <c r="AS39" s="240"/>
      <c r="AT39" s="240"/>
      <c r="AU39" s="240"/>
      <c r="AV39" s="240"/>
      <c r="AW39" s="240">
        <v>0</v>
      </c>
    </row>
    <row r="40" spans="1:49" s="8" customFormat="1" ht="19.5" customHeight="1" outlineLevel="1" x14ac:dyDescent="0.3">
      <c r="A40" s="286"/>
      <c r="B40" s="167" t="s">
        <v>83</v>
      </c>
      <c r="C40" s="9">
        <v>15673</v>
      </c>
      <c r="D40" s="10">
        <v>0</v>
      </c>
      <c r="E40" s="243">
        <v>1854079</v>
      </c>
      <c r="F40" s="9">
        <v>9533</v>
      </c>
      <c r="G40" s="10">
        <v>0</v>
      </c>
      <c r="H40" s="243">
        <v>1303606</v>
      </c>
      <c r="I40" s="9">
        <v>134829</v>
      </c>
      <c r="J40" s="10">
        <v>0</v>
      </c>
      <c r="K40" s="243">
        <v>14109018</v>
      </c>
      <c r="L40" s="9">
        <v>249</v>
      </c>
      <c r="M40" s="10">
        <v>0</v>
      </c>
      <c r="N40" s="232">
        <v>17270</v>
      </c>
      <c r="O40" s="9">
        <v>474</v>
      </c>
      <c r="P40" s="10">
        <v>0</v>
      </c>
      <c r="Q40" s="243">
        <v>37740</v>
      </c>
      <c r="R40" s="9">
        <v>180</v>
      </c>
      <c r="S40" s="10">
        <v>0</v>
      </c>
      <c r="T40" s="243">
        <v>14018</v>
      </c>
      <c r="U40" s="9">
        <v>0</v>
      </c>
      <c r="V40" s="10">
        <v>0</v>
      </c>
      <c r="W40" s="243">
        <v>0</v>
      </c>
      <c r="X40" s="9">
        <v>0</v>
      </c>
      <c r="Y40" s="10">
        <v>0</v>
      </c>
      <c r="Z40" s="232">
        <v>0</v>
      </c>
      <c r="AA40" s="9">
        <v>0</v>
      </c>
      <c r="AB40" s="10">
        <v>0</v>
      </c>
      <c r="AC40" s="243">
        <v>0</v>
      </c>
      <c r="AD40" s="9">
        <v>0</v>
      </c>
      <c r="AE40" s="10">
        <v>0</v>
      </c>
      <c r="AF40" s="243">
        <v>0</v>
      </c>
      <c r="AG40" s="9">
        <v>160938</v>
      </c>
      <c r="AH40" s="39">
        <v>0</v>
      </c>
      <c r="AI40" s="305">
        <v>17335731</v>
      </c>
      <c r="AK40" s="240"/>
      <c r="AL40" s="240"/>
      <c r="AM40" s="240"/>
      <c r="AN40" s="240"/>
      <c r="AO40" s="240"/>
      <c r="AP40" s="240"/>
      <c r="AR40" s="240"/>
      <c r="AS40" s="240"/>
      <c r="AT40" s="240"/>
      <c r="AU40" s="240"/>
      <c r="AV40" s="240"/>
      <c r="AW40" s="240">
        <v>0</v>
      </c>
    </row>
    <row r="41" spans="1:49" s="8" customFormat="1" ht="19.5" customHeight="1" outlineLevel="1" x14ac:dyDescent="0.3">
      <c r="A41" s="286"/>
      <c r="B41" s="167" t="s">
        <v>84</v>
      </c>
      <c r="C41" s="9">
        <v>263</v>
      </c>
      <c r="D41" s="10">
        <v>0</v>
      </c>
      <c r="E41" s="243">
        <v>1290111</v>
      </c>
      <c r="F41" s="9">
        <v>328</v>
      </c>
      <c r="G41" s="10">
        <v>0</v>
      </c>
      <c r="H41" s="243">
        <v>898078</v>
      </c>
      <c r="I41" s="9">
        <v>5568</v>
      </c>
      <c r="J41" s="10">
        <v>0</v>
      </c>
      <c r="K41" s="243">
        <v>40914426</v>
      </c>
      <c r="L41" s="9">
        <v>9</v>
      </c>
      <c r="M41" s="10">
        <v>0</v>
      </c>
      <c r="N41" s="232">
        <v>619170</v>
      </c>
      <c r="O41" s="9">
        <v>6</v>
      </c>
      <c r="P41" s="10">
        <v>0</v>
      </c>
      <c r="Q41" s="243">
        <v>34067</v>
      </c>
      <c r="R41" s="9">
        <v>1</v>
      </c>
      <c r="S41" s="10">
        <v>0</v>
      </c>
      <c r="T41" s="243">
        <v>9900</v>
      </c>
      <c r="U41" s="9">
        <v>0</v>
      </c>
      <c r="V41" s="10">
        <v>0</v>
      </c>
      <c r="W41" s="243">
        <v>0</v>
      </c>
      <c r="X41" s="9">
        <v>0</v>
      </c>
      <c r="Y41" s="10">
        <v>0</v>
      </c>
      <c r="Z41" s="232">
        <v>0</v>
      </c>
      <c r="AA41" s="9">
        <v>0</v>
      </c>
      <c r="AB41" s="10">
        <v>0</v>
      </c>
      <c r="AC41" s="243">
        <v>0</v>
      </c>
      <c r="AD41" s="9">
        <v>0</v>
      </c>
      <c r="AE41" s="10">
        <v>0</v>
      </c>
      <c r="AF41" s="243">
        <v>0</v>
      </c>
      <c r="AG41" s="9">
        <v>6175</v>
      </c>
      <c r="AH41" s="39">
        <v>0</v>
      </c>
      <c r="AI41" s="305">
        <v>43765752</v>
      </c>
      <c r="AK41" s="240"/>
      <c r="AL41" s="240"/>
      <c r="AM41" s="240"/>
      <c r="AN41" s="240"/>
      <c r="AO41" s="240"/>
      <c r="AP41" s="240"/>
      <c r="AR41" s="240"/>
      <c r="AS41" s="240"/>
      <c r="AT41" s="240"/>
      <c r="AU41" s="240"/>
      <c r="AV41" s="240"/>
      <c r="AW41" s="240">
        <v>0</v>
      </c>
    </row>
    <row r="42" spans="1:49" s="8" customFormat="1" ht="19.5" customHeight="1" outlineLevel="1" x14ac:dyDescent="0.3">
      <c r="A42" s="286"/>
      <c r="B42" s="167" t="s">
        <v>29</v>
      </c>
      <c r="C42" s="9">
        <v>0</v>
      </c>
      <c r="D42" s="10">
        <v>0</v>
      </c>
      <c r="E42" s="243">
        <v>0</v>
      </c>
      <c r="F42" s="9">
        <v>0</v>
      </c>
      <c r="G42" s="10">
        <v>0</v>
      </c>
      <c r="H42" s="243">
        <v>0</v>
      </c>
      <c r="I42" s="9">
        <v>0</v>
      </c>
      <c r="J42" s="10">
        <v>0</v>
      </c>
      <c r="K42" s="243">
        <v>0</v>
      </c>
      <c r="L42" s="9">
        <v>0</v>
      </c>
      <c r="M42" s="10">
        <v>0</v>
      </c>
      <c r="N42" s="232">
        <v>0</v>
      </c>
      <c r="O42" s="247">
        <v>0</v>
      </c>
      <c r="P42" s="10">
        <v>0</v>
      </c>
      <c r="Q42" s="8">
        <v>0</v>
      </c>
      <c r="R42" s="247">
        <v>0</v>
      </c>
      <c r="S42" s="10">
        <v>0</v>
      </c>
      <c r="T42" s="8">
        <v>0</v>
      </c>
      <c r="U42" s="9">
        <v>0</v>
      </c>
      <c r="V42" s="10">
        <v>0</v>
      </c>
      <c r="W42" s="243">
        <v>0</v>
      </c>
      <c r="X42" s="9">
        <v>0</v>
      </c>
      <c r="Y42" s="10">
        <v>0</v>
      </c>
      <c r="Z42" s="232">
        <v>0</v>
      </c>
      <c r="AA42" s="9">
        <v>0</v>
      </c>
      <c r="AB42" s="10">
        <v>0</v>
      </c>
      <c r="AC42" s="243">
        <v>0</v>
      </c>
      <c r="AD42" s="9">
        <v>0</v>
      </c>
      <c r="AE42" s="10">
        <v>0</v>
      </c>
      <c r="AF42" s="243">
        <v>0</v>
      </c>
      <c r="AG42" s="9">
        <v>0</v>
      </c>
      <c r="AH42" s="39">
        <v>0</v>
      </c>
      <c r="AI42" s="305">
        <v>0</v>
      </c>
      <c r="AK42" s="240"/>
      <c r="AL42" s="240"/>
      <c r="AM42" s="240"/>
      <c r="AN42" s="240"/>
      <c r="AO42" s="240"/>
      <c r="AP42" s="240"/>
      <c r="AR42" s="240"/>
      <c r="AS42" s="240"/>
      <c r="AT42" s="240"/>
      <c r="AU42" s="240"/>
      <c r="AV42" s="240"/>
      <c r="AW42" s="240">
        <v>0</v>
      </c>
    </row>
    <row r="43" spans="1:49" s="15" customFormat="1" ht="19.5" customHeight="1" outlineLevel="1" x14ac:dyDescent="0.3">
      <c r="A43" s="286"/>
      <c r="B43" s="167" t="s">
        <v>85</v>
      </c>
      <c r="C43" s="9">
        <v>5</v>
      </c>
      <c r="D43" s="10">
        <v>0</v>
      </c>
      <c r="E43" s="243">
        <v>3375619</v>
      </c>
      <c r="F43" s="9">
        <v>0</v>
      </c>
      <c r="G43" s="10">
        <v>1</v>
      </c>
      <c r="H43" s="243">
        <v>516162</v>
      </c>
      <c r="I43" s="9">
        <v>53</v>
      </c>
      <c r="J43" s="10">
        <v>0</v>
      </c>
      <c r="K43" s="243">
        <v>31038420</v>
      </c>
      <c r="L43" s="9">
        <v>11</v>
      </c>
      <c r="M43" s="10">
        <v>0</v>
      </c>
      <c r="N43" s="232">
        <v>3960088</v>
      </c>
      <c r="O43" s="9">
        <v>5</v>
      </c>
      <c r="P43" s="10">
        <v>0</v>
      </c>
      <c r="Q43" s="243">
        <v>10649496</v>
      </c>
      <c r="R43" s="9">
        <v>2</v>
      </c>
      <c r="S43" s="10">
        <v>0</v>
      </c>
      <c r="T43" s="243">
        <v>1899176</v>
      </c>
      <c r="U43" s="9">
        <v>0</v>
      </c>
      <c r="V43" s="10">
        <v>0</v>
      </c>
      <c r="W43" s="243">
        <v>0</v>
      </c>
      <c r="X43" s="9">
        <v>0</v>
      </c>
      <c r="Y43" s="10">
        <v>0</v>
      </c>
      <c r="Z43" s="232">
        <v>0</v>
      </c>
      <c r="AA43" s="9">
        <v>0</v>
      </c>
      <c r="AB43" s="10">
        <v>0</v>
      </c>
      <c r="AC43" s="243">
        <v>0</v>
      </c>
      <c r="AD43" s="9">
        <v>0</v>
      </c>
      <c r="AE43" s="10">
        <v>0</v>
      </c>
      <c r="AF43" s="243">
        <v>0</v>
      </c>
      <c r="AG43" s="9">
        <v>76</v>
      </c>
      <c r="AH43" s="39">
        <v>1</v>
      </c>
      <c r="AI43" s="305">
        <v>51438961</v>
      </c>
      <c r="AK43" s="240"/>
      <c r="AL43" s="240"/>
      <c r="AM43" s="240"/>
      <c r="AN43" s="240"/>
      <c r="AO43" s="240"/>
      <c r="AP43" s="240"/>
      <c r="AR43" s="240"/>
      <c r="AS43" s="240"/>
      <c r="AT43" s="240"/>
      <c r="AU43" s="240"/>
      <c r="AV43" s="240"/>
      <c r="AW43" s="240">
        <v>0</v>
      </c>
    </row>
    <row r="44" spans="1:49" s="15" customFormat="1" ht="19.5" customHeight="1" outlineLevel="1" thickBot="1" x14ac:dyDescent="0.35">
      <c r="A44" s="287"/>
      <c r="B44" s="167" t="s">
        <v>86</v>
      </c>
      <c r="C44" s="160">
        <v>0</v>
      </c>
      <c r="D44" s="148">
        <v>0</v>
      </c>
      <c r="E44" s="157">
        <v>0</v>
      </c>
      <c r="F44" s="160">
        <v>0</v>
      </c>
      <c r="G44" s="148">
        <v>0</v>
      </c>
      <c r="H44" s="157">
        <v>0</v>
      </c>
      <c r="I44" s="160">
        <v>48</v>
      </c>
      <c r="J44" s="148">
        <v>0</v>
      </c>
      <c r="K44" s="157">
        <v>843452</v>
      </c>
      <c r="L44" s="160">
        <v>0</v>
      </c>
      <c r="M44" s="148">
        <v>0</v>
      </c>
      <c r="N44" s="233">
        <v>0</v>
      </c>
      <c r="O44" s="160">
        <v>0</v>
      </c>
      <c r="P44" s="148">
        <v>0</v>
      </c>
      <c r="Q44" s="157">
        <v>0</v>
      </c>
      <c r="R44" s="160">
        <v>0</v>
      </c>
      <c r="S44" s="148">
        <v>0</v>
      </c>
      <c r="T44" s="157">
        <v>0</v>
      </c>
      <c r="U44" s="160">
        <v>0</v>
      </c>
      <c r="V44" s="148">
        <v>0</v>
      </c>
      <c r="W44" s="157">
        <v>0</v>
      </c>
      <c r="X44" s="160">
        <v>0</v>
      </c>
      <c r="Y44" s="148">
        <v>0</v>
      </c>
      <c r="Z44" s="233">
        <v>0</v>
      </c>
      <c r="AA44" s="160">
        <v>0</v>
      </c>
      <c r="AB44" s="148">
        <v>0</v>
      </c>
      <c r="AC44" s="157">
        <v>0</v>
      </c>
      <c r="AD44" s="160">
        <v>0</v>
      </c>
      <c r="AE44" s="148">
        <v>0</v>
      </c>
      <c r="AF44" s="157">
        <v>0</v>
      </c>
      <c r="AG44" s="9">
        <v>48</v>
      </c>
      <c r="AH44" s="39">
        <v>0</v>
      </c>
      <c r="AI44" s="305">
        <v>843452</v>
      </c>
      <c r="AK44" s="240"/>
      <c r="AL44" s="240"/>
      <c r="AM44" s="240"/>
      <c r="AN44" s="240"/>
      <c r="AO44" s="240"/>
      <c r="AP44" s="240"/>
      <c r="AR44" s="240"/>
      <c r="AS44" s="240"/>
      <c r="AT44" s="240"/>
      <c r="AU44" s="240"/>
      <c r="AV44" s="240"/>
      <c r="AW44" s="240">
        <v>0</v>
      </c>
    </row>
    <row r="45" spans="1:49" ht="18" x14ac:dyDescent="0.3">
      <c r="A45" s="285">
        <v>7</v>
      </c>
      <c r="B45" s="168" t="s">
        <v>92</v>
      </c>
      <c r="C45" s="73">
        <v>191642</v>
      </c>
      <c r="D45" s="121">
        <v>0</v>
      </c>
      <c r="E45" s="242">
        <v>50321785</v>
      </c>
      <c r="F45" s="73">
        <v>74608</v>
      </c>
      <c r="G45" s="121">
        <v>1</v>
      </c>
      <c r="H45" s="242">
        <v>30648777</v>
      </c>
      <c r="I45" s="73">
        <v>7901</v>
      </c>
      <c r="J45" s="121">
        <v>0</v>
      </c>
      <c r="K45" s="242">
        <v>6773052</v>
      </c>
      <c r="L45" s="73">
        <v>170</v>
      </c>
      <c r="M45" s="121">
        <v>0</v>
      </c>
      <c r="N45" s="231">
        <v>1522965</v>
      </c>
      <c r="O45" s="73">
        <v>453</v>
      </c>
      <c r="P45" s="121">
        <v>0</v>
      </c>
      <c r="Q45" s="242">
        <v>2605832</v>
      </c>
      <c r="R45" s="73">
        <v>143</v>
      </c>
      <c r="S45" s="121">
        <v>0</v>
      </c>
      <c r="T45" s="242">
        <v>1801094</v>
      </c>
      <c r="U45" s="73">
        <v>0</v>
      </c>
      <c r="V45" s="121">
        <v>0</v>
      </c>
      <c r="W45" s="242">
        <v>0</v>
      </c>
      <c r="X45" s="73">
        <v>0</v>
      </c>
      <c r="Y45" s="121">
        <v>0</v>
      </c>
      <c r="Z45" s="231">
        <v>0</v>
      </c>
      <c r="AA45" s="73">
        <v>0</v>
      </c>
      <c r="AB45" s="121">
        <v>0</v>
      </c>
      <c r="AC45" s="242">
        <v>0</v>
      </c>
      <c r="AD45" s="73">
        <v>0</v>
      </c>
      <c r="AE45" s="121">
        <v>0</v>
      </c>
      <c r="AF45" s="242">
        <v>0</v>
      </c>
      <c r="AG45" s="73">
        <v>274917</v>
      </c>
      <c r="AH45" s="74">
        <v>1</v>
      </c>
      <c r="AI45" s="231">
        <v>93673505</v>
      </c>
      <c r="AK45" s="240"/>
      <c r="AL45" s="240"/>
      <c r="AM45" s="240"/>
      <c r="AN45" s="240"/>
      <c r="AO45" s="240"/>
      <c r="AP45" s="240"/>
      <c r="AR45" s="240"/>
      <c r="AS45" s="240"/>
      <c r="AT45" s="240"/>
      <c r="AU45" s="240"/>
      <c r="AV45" s="240"/>
      <c r="AW45" s="240">
        <v>0</v>
      </c>
    </row>
    <row r="46" spans="1:49" ht="19.5" customHeight="1" outlineLevel="1" x14ac:dyDescent="0.3">
      <c r="A46" s="286"/>
      <c r="B46" s="167" t="s">
        <v>83</v>
      </c>
      <c r="C46" s="9">
        <v>188120</v>
      </c>
      <c r="D46" s="10">
        <v>0</v>
      </c>
      <c r="E46" s="243">
        <v>22461392</v>
      </c>
      <c r="F46" s="9">
        <v>72892</v>
      </c>
      <c r="G46" s="10">
        <v>0</v>
      </c>
      <c r="H46" s="243">
        <v>9517149</v>
      </c>
      <c r="I46" s="9">
        <v>7647</v>
      </c>
      <c r="J46" s="10">
        <v>0</v>
      </c>
      <c r="K46" s="243">
        <v>841192</v>
      </c>
      <c r="L46" s="9">
        <v>159</v>
      </c>
      <c r="M46" s="10">
        <v>0</v>
      </c>
      <c r="N46" s="232">
        <v>12396</v>
      </c>
      <c r="O46" s="9">
        <v>444</v>
      </c>
      <c r="P46" s="10">
        <v>0</v>
      </c>
      <c r="Q46" s="243">
        <v>39474</v>
      </c>
      <c r="R46" s="9">
        <v>140</v>
      </c>
      <c r="S46" s="10">
        <v>0</v>
      </c>
      <c r="T46" s="243">
        <v>12603</v>
      </c>
      <c r="U46" s="9">
        <v>0</v>
      </c>
      <c r="V46" s="10">
        <v>0</v>
      </c>
      <c r="W46" s="243">
        <v>0</v>
      </c>
      <c r="X46" s="9">
        <v>0</v>
      </c>
      <c r="Y46" s="10">
        <v>0</v>
      </c>
      <c r="Z46" s="232">
        <v>0</v>
      </c>
      <c r="AA46" s="9">
        <v>0</v>
      </c>
      <c r="AB46" s="10">
        <v>0</v>
      </c>
      <c r="AC46" s="243">
        <v>0</v>
      </c>
      <c r="AD46" s="9">
        <v>0</v>
      </c>
      <c r="AE46" s="10">
        <v>0</v>
      </c>
      <c r="AF46" s="243">
        <v>0</v>
      </c>
      <c r="AG46" s="9">
        <v>269402</v>
      </c>
      <c r="AH46" s="39">
        <v>0</v>
      </c>
      <c r="AI46" s="305">
        <v>32884206</v>
      </c>
      <c r="AK46" s="240"/>
      <c r="AL46" s="240"/>
      <c r="AM46" s="240"/>
      <c r="AN46" s="240"/>
      <c r="AO46" s="240"/>
      <c r="AP46" s="240"/>
      <c r="AR46" s="240"/>
      <c r="AS46" s="240"/>
      <c r="AT46" s="240"/>
      <c r="AU46" s="240"/>
      <c r="AV46" s="240"/>
      <c r="AW46" s="240">
        <v>0</v>
      </c>
    </row>
    <row r="47" spans="1:49" ht="19.5" customHeight="1" outlineLevel="1" x14ac:dyDescent="0.3">
      <c r="A47" s="286"/>
      <c r="B47" s="167" t="s">
        <v>84</v>
      </c>
      <c r="C47" s="9">
        <v>3500</v>
      </c>
      <c r="D47" s="10">
        <v>0</v>
      </c>
      <c r="E47" s="243">
        <v>9636983</v>
      </c>
      <c r="F47" s="9">
        <v>1691</v>
      </c>
      <c r="G47" s="10">
        <v>0</v>
      </c>
      <c r="H47" s="243">
        <v>5236945</v>
      </c>
      <c r="I47" s="9">
        <v>248</v>
      </c>
      <c r="J47" s="10">
        <v>0</v>
      </c>
      <c r="K47" s="243">
        <v>1984591</v>
      </c>
      <c r="L47" s="9">
        <v>6</v>
      </c>
      <c r="M47" s="10">
        <v>0</v>
      </c>
      <c r="N47" s="232">
        <v>18857</v>
      </c>
      <c r="O47" s="9">
        <v>6</v>
      </c>
      <c r="P47" s="10">
        <v>0</v>
      </c>
      <c r="Q47" s="243">
        <v>14411</v>
      </c>
      <c r="R47" s="245">
        <v>0</v>
      </c>
      <c r="S47" s="10">
        <v>0</v>
      </c>
      <c r="T47" s="5">
        <v>0</v>
      </c>
      <c r="U47" s="9">
        <v>0</v>
      </c>
      <c r="V47" s="10">
        <v>0</v>
      </c>
      <c r="W47" s="243">
        <v>0</v>
      </c>
      <c r="X47" s="9">
        <v>0</v>
      </c>
      <c r="Y47" s="10">
        <v>0</v>
      </c>
      <c r="Z47" s="232">
        <v>0</v>
      </c>
      <c r="AA47" s="9">
        <v>0</v>
      </c>
      <c r="AB47" s="10">
        <v>0</v>
      </c>
      <c r="AC47" s="243">
        <v>0</v>
      </c>
      <c r="AD47" s="9">
        <v>0</v>
      </c>
      <c r="AE47" s="10">
        <v>0</v>
      </c>
      <c r="AF47" s="243">
        <v>0</v>
      </c>
      <c r="AG47" s="9">
        <v>5451</v>
      </c>
      <c r="AH47" s="39">
        <v>0</v>
      </c>
      <c r="AI47" s="305">
        <v>16891787</v>
      </c>
      <c r="AK47" s="240"/>
      <c r="AL47" s="240"/>
      <c r="AM47" s="240"/>
      <c r="AN47" s="240"/>
      <c r="AO47" s="240"/>
      <c r="AP47" s="240"/>
      <c r="AR47" s="240"/>
      <c r="AS47" s="240"/>
      <c r="AT47" s="240"/>
      <c r="AU47" s="240"/>
      <c r="AV47" s="240"/>
      <c r="AW47" s="240">
        <v>0</v>
      </c>
    </row>
    <row r="48" spans="1:49" ht="19.5" customHeight="1" outlineLevel="1" x14ac:dyDescent="0.3">
      <c r="A48" s="286"/>
      <c r="B48" s="167" t="s">
        <v>29</v>
      </c>
      <c r="C48" s="9">
        <v>0</v>
      </c>
      <c r="D48" s="10">
        <v>0</v>
      </c>
      <c r="E48" s="243">
        <v>0</v>
      </c>
      <c r="F48" s="9">
        <v>0</v>
      </c>
      <c r="G48" s="10">
        <v>0</v>
      </c>
      <c r="H48" s="243">
        <v>0</v>
      </c>
      <c r="I48" s="9">
        <v>0</v>
      </c>
      <c r="J48" s="10">
        <v>0</v>
      </c>
      <c r="K48" s="243">
        <v>0</v>
      </c>
      <c r="L48" s="245">
        <v>0</v>
      </c>
      <c r="M48" s="10">
        <v>0</v>
      </c>
      <c r="N48" s="246">
        <v>0</v>
      </c>
      <c r="O48" s="245">
        <v>0</v>
      </c>
      <c r="P48" s="10">
        <v>0</v>
      </c>
      <c r="Q48" s="5">
        <v>0</v>
      </c>
      <c r="R48" s="9">
        <v>0</v>
      </c>
      <c r="S48" s="10">
        <v>0</v>
      </c>
      <c r="T48" s="243">
        <v>0</v>
      </c>
      <c r="U48" s="9">
        <v>0</v>
      </c>
      <c r="V48" s="10">
        <v>0</v>
      </c>
      <c r="W48" s="243">
        <v>0</v>
      </c>
      <c r="X48" s="9">
        <v>0</v>
      </c>
      <c r="Y48" s="10">
        <v>0</v>
      </c>
      <c r="Z48" s="232">
        <v>0</v>
      </c>
      <c r="AA48" s="9">
        <v>0</v>
      </c>
      <c r="AB48" s="10">
        <v>0</v>
      </c>
      <c r="AC48" s="243">
        <v>0</v>
      </c>
      <c r="AD48" s="9">
        <v>0</v>
      </c>
      <c r="AE48" s="10">
        <v>0</v>
      </c>
      <c r="AF48" s="243">
        <v>0</v>
      </c>
      <c r="AG48" s="9">
        <v>0</v>
      </c>
      <c r="AH48" s="39">
        <v>0</v>
      </c>
      <c r="AI48" s="305">
        <v>0</v>
      </c>
      <c r="AK48" s="240"/>
      <c r="AL48" s="240"/>
      <c r="AM48" s="240"/>
      <c r="AN48" s="240"/>
      <c r="AO48" s="240"/>
      <c r="AP48" s="240"/>
      <c r="AR48" s="240"/>
      <c r="AS48" s="240"/>
      <c r="AT48" s="240"/>
      <c r="AU48" s="240"/>
      <c r="AV48" s="240"/>
      <c r="AW48" s="240">
        <v>0</v>
      </c>
    </row>
    <row r="49" spans="1:49" ht="19.5" customHeight="1" outlineLevel="1" x14ac:dyDescent="0.3">
      <c r="A49" s="286"/>
      <c r="B49" s="167" t="s">
        <v>85</v>
      </c>
      <c r="C49" s="9">
        <v>22</v>
      </c>
      <c r="D49" s="10">
        <v>0</v>
      </c>
      <c r="E49" s="243">
        <v>18223410</v>
      </c>
      <c r="F49" s="9">
        <v>25</v>
      </c>
      <c r="G49" s="10">
        <v>1</v>
      </c>
      <c r="H49" s="243">
        <v>15894683</v>
      </c>
      <c r="I49" s="9">
        <v>5</v>
      </c>
      <c r="J49" s="10">
        <v>0</v>
      </c>
      <c r="K49" s="243">
        <v>3947269</v>
      </c>
      <c r="L49" s="9">
        <v>5</v>
      </c>
      <c r="M49" s="10">
        <v>0</v>
      </c>
      <c r="N49" s="232">
        <v>1491712</v>
      </c>
      <c r="O49" s="9">
        <v>3</v>
      </c>
      <c r="P49" s="10">
        <v>0</v>
      </c>
      <c r="Q49" s="243">
        <v>2551947</v>
      </c>
      <c r="R49" s="9">
        <v>3</v>
      </c>
      <c r="S49" s="10">
        <v>0</v>
      </c>
      <c r="T49" s="243">
        <v>1788491</v>
      </c>
      <c r="U49" s="9">
        <v>0</v>
      </c>
      <c r="V49" s="10">
        <v>0</v>
      </c>
      <c r="W49" s="243">
        <v>0</v>
      </c>
      <c r="X49" s="9">
        <v>0</v>
      </c>
      <c r="Y49" s="10">
        <v>0</v>
      </c>
      <c r="Z49" s="232">
        <v>0</v>
      </c>
      <c r="AA49" s="9">
        <v>0</v>
      </c>
      <c r="AB49" s="10">
        <v>0</v>
      </c>
      <c r="AC49" s="243">
        <v>0</v>
      </c>
      <c r="AD49" s="9">
        <v>0</v>
      </c>
      <c r="AE49" s="10">
        <v>0</v>
      </c>
      <c r="AF49" s="243">
        <v>0</v>
      </c>
      <c r="AG49" s="9">
        <v>63</v>
      </c>
      <c r="AH49" s="39">
        <v>1</v>
      </c>
      <c r="AI49" s="305">
        <v>43897512</v>
      </c>
      <c r="AK49" s="240"/>
      <c r="AL49" s="240"/>
      <c r="AM49" s="240"/>
      <c r="AN49" s="240"/>
      <c r="AO49" s="240"/>
      <c r="AP49" s="240"/>
      <c r="AR49" s="240"/>
      <c r="AS49" s="240"/>
      <c r="AT49" s="240"/>
      <c r="AU49" s="240"/>
      <c r="AV49" s="240"/>
      <c r="AW49" s="240">
        <v>0</v>
      </c>
    </row>
    <row r="50" spans="1:49" ht="19.5" customHeight="1" outlineLevel="1" thickBot="1" x14ac:dyDescent="0.35">
      <c r="A50" s="287"/>
      <c r="B50" s="167" t="s">
        <v>86</v>
      </c>
      <c r="C50" s="160">
        <v>0</v>
      </c>
      <c r="D50" s="148">
        <v>0</v>
      </c>
      <c r="E50" s="157">
        <v>0</v>
      </c>
      <c r="F50" s="160">
        <v>0</v>
      </c>
      <c r="G50" s="148">
        <v>0</v>
      </c>
      <c r="H50" s="157">
        <v>0</v>
      </c>
      <c r="I50" s="160">
        <v>1</v>
      </c>
      <c r="J50" s="148">
        <v>0</v>
      </c>
      <c r="K50" s="157">
        <v>0</v>
      </c>
      <c r="L50" s="160">
        <v>0</v>
      </c>
      <c r="M50" s="148">
        <v>0</v>
      </c>
      <c r="N50" s="233">
        <v>0</v>
      </c>
      <c r="O50" s="160">
        <v>0</v>
      </c>
      <c r="P50" s="148">
        <v>0</v>
      </c>
      <c r="Q50" s="157">
        <v>0</v>
      </c>
      <c r="R50" s="160">
        <v>0</v>
      </c>
      <c r="S50" s="148">
        <v>0</v>
      </c>
      <c r="T50" s="157">
        <v>0</v>
      </c>
      <c r="U50" s="160">
        <v>0</v>
      </c>
      <c r="V50" s="148">
        <v>0</v>
      </c>
      <c r="W50" s="157">
        <v>0</v>
      </c>
      <c r="X50" s="160">
        <v>0</v>
      </c>
      <c r="Y50" s="148">
        <v>0</v>
      </c>
      <c r="Z50" s="233">
        <v>0</v>
      </c>
      <c r="AA50" s="160">
        <v>0</v>
      </c>
      <c r="AB50" s="148">
        <v>0</v>
      </c>
      <c r="AC50" s="157">
        <v>0</v>
      </c>
      <c r="AD50" s="160">
        <v>0</v>
      </c>
      <c r="AE50" s="148">
        <v>0</v>
      </c>
      <c r="AF50" s="157">
        <v>0</v>
      </c>
      <c r="AG50" s="9">
        <v>1</v>
      </c>
      <c r="AH50" s="39">
        <v>0</v>
      </c>
      <c r="AI50" s="305">
        <v>0</v>
      </c>
      <c r="AK50" s="240"/>
      <c r="AL50" s="240"/>
      <c r="AM50" s="240"/>
      <c r="AN50" s="240"/>
      <c r="AO50" s="240"/>
      <c r="AP50" s="240"/>
      <c r="AR50" s="240"/>
      <c r="AS50" s="240"/>
      <c r="AT50" s="240"/>
      <c r="AU50" s="240"/>
      <c r="AV50" s="240"/>
      <c r="AW50" s="240">
        <v>0</v>
      </c>
    </row>
    <row r="51" spans="1:49" ht="18" x14ac:dyDescent="0.3">
      <c r="A51" s="285">
        <v>8</v>
      </c>
      <c r="B51" s="168" t="s">
        <v>93</v>
      </c>
      <c r="C51" s="73">
        <v>6964</v>
      </c>
      <c r="D51" s="121">
        <v>0</v>
      </c>
      <c r="E51" s="242">
        <v>2194982</v>
      </c>
      <c r="F51" s="73">
        <v>1100</v>
      </c>
      <c r="G51" s="121">
        <v>0</v>
      </c>
      <c r="H51" s="242">
        <v>5664757.002444</v>
      </c>
      <c r="I51" s="73">
        <v>876</v>
      </c>
      <c r="J51" s="121">
        <v>0</v>
      </c>
      <c r="K51" s="242">
        <v>1546013</v>
      </c>
      <c r="L51" s="73">
        <v>35</v>
      </c>
      <c r="M51" s="121">
        <v>0</v>
      </c>
      <c r="N51" s="231">
        <v>117840</v>
      </c>
      <c r="O51" s="73">
        <v>141</v>
      </c>
      <c r="P51" s="121">
        <v>0</v>
      </c>
      <c r="Q51" s="242">
        <v>134545</v>
      </c>
      <c r="R51" s="73">
        <v>42</v>
      </c>
      <c r="S51" s="121">
        <v>0</v>
      </c>
      <c r="T51" s="242">
        <v>2291040</v>
      </c>
      <c r="U51" s="73">
        <v>0</v>
      </c>
      <c r="V51" s="121">
        <v>0</v>
      </c>
      <c r="W51" s="242">
        <v>0</v>
      </c>
      <c r="X51" s="73">
        <v>0</v>
      </c>
      <c r="Y51" s="121">
        <v>0</v>
      </c>
      <c r="Z51" s="231">
        <v>0</v>
      </c>
      <c r="AA51" s="73">
        <v>0</v>
      </c>
      <c r="AB51" s="121">
        <v>0</v>
      </c>
      <c r="AC51" s="242">
        <v>0</v>
      </c>
      <c r="AD51" s="73">
        <v>0</v>
      </c>
      <c r="AE51" s="121">
        <v>0</v>
      </c>
      <c r="AF51" s="242">
        <v>0</v>
      </c>
      <c r="AG51" s="73">
        <v>9158</v>
      </c>
      <c r="AH51" s="74">
        <v>0</v>
      </c>
      <c r="AI51" s="231">
        <v>11949177.002444001</v>
      </c>
      <c r="AK51" s="240"/>
      <c r="AL51" s="240"/>
      <c r="AM51" s="240"/>
      <c r="AN51" s="240"/>
      <c r="AO51" s="240"/>
      <c r="AP51" s="240"/>
      <c r="AR51" s="240"/>
      <c r="AS51" s="240"/>
      <c r="AT51" s="240"/>
      <c r="AU51" s="240"/>
      <c r="AV51" s="240"/>
      <c r="AW51" s="240">
        <v>0</v>
      </c>
    </row>
    <row r="52" spans="1:49" ht="19.5" customHeight="1" outlineLevel="1" x14ac:dyDescent="0.3">
      <c r="A52" s="286"/>
      <c r="B52" s="167" t="s">
        <v>83</v>
      </c>
      <c r="C52" s="9">
        <v>6702</v>
      </c>
      <c r="D52" s="10">
        <v>0</v>
      </c>
      <c r="E52" s="243">
        <v>800322</v>
      </c>
      <c r="F52" s="9">
        <v>994</v>
      </c>
      <c r="G52" s="10">
        <v>0</v>
      </c>
      <c r="H52" s="243">
        <v>137646</v>
      </c>
      <c r="I52" s="9">
        <v>805</v>
      </c>
      <c r="J52" s="10">
        <v>0</v>
      </c>
      <c r="K52" s="243">
        <v>89626</v>
      </c>
      <c r="L52" s="9">
        <v>31</v>
      </c>
      <c r="M52" s="10">
        <v>0</v>
      </c>
      <c r="N52" s="232">
        <v>1960</v>
      </c>
      <c r="O52" s="9">
        <v>139</v>
      </c>
      <c r="P52" s="10">
        <v>0</v>
      </c>
      <c r="Q52" s="243">
        <v>15059</v>
      </c>
      <c r="R52" s="9">
        <v>38</v>
      </c>
      <c r="S52" s="10">
        <v>0</v>
      </c>
      <c r="T52" s="243">
        <v>4184</v>
      </c>
      <c r="U52" s="9">
        <v>0</v>
      </c>
      <c r="V52" s="10">
        <v>0</v>
      </c>
      <c r="W52" s="243">
        <v>0</v>
      </c>
      <c r="X52" s="9">
        <v>0</v>
      </c>
      <c r="Y52" s="10">
        <v>0</v>
      </c>
      <c r="Z52" s="232">
        <v>0</v>
      </c>
      <c r="AA52" s="9">
        <v>0</v>
      </c>
      <c r="AB52" s="10">
        <v>0</v>
      </c>
      <c r="AC52" s="243">
        <v>0</v>
      </c>
      <c r="AD52" s="9">
        <v>0</v>
      </c>
      <c r="AE52" s="10">
        <v>0</v>
      </c>
      <c r="AF52" s="243">
        <v>0</v>
      </c>
      <c r="AG52" s="9">
        <v>8709</v>
      </c>
      <c r="AH52" s="39">
        <v>0</v>
      </c>
      <c r="AI52" s="305">
        <v>1048797</v>
      </c>
      <c r="AK52" s="240"/>
      <c r="AL52" s="240"/>
      <c r="AM52" s="240"/>
      <c r="AN52" s="240"/>
      <c r="AO52" s="240"/>
      <c r="AP52" s="240"/>
      <c r="AR52" s="240"/>
      <c r="AS52" s="240"/>
      <c r="AT52" s="240"/>
      <c r="AU52" s="240"/>
      <c r="AV52" s="240"/>
      <c r="AW52" s="240">
        <v>0</v>
      </c>
    </row>
    <row r="53" spans="1:49" ht="19.5" customHeight="1" outlineLevel="1" x14ac:dyDescent="0.3">
      <c r="A53" s="286"/>
      <c r="B53" s="167" t="s">
        <v>84</v>
      </c>
      <c r="C53" s="9">
        <v>260</v>
      </c>
      <c r="D53" s="10">
        <v>0</v>
      </c>
      <c r="E53" s="243">
        <v>489683</v>
      </c>
      <c r="F53" s="9">
        <v>102</v>
      </c>
      <c r="G53" s="10">
        <v>0</v>
      </c>
      <c r="H53" s="243">
        <v>292845.00244399998</v>
      </c>
      <c r="I53" s="9">
        <v>70</v>
      </c>
      <c r="J53" s="10">
        <v>0</v>
      </c>
      <c r="K53" s="243">
        <v>312094</v>
      </c>
      <c r="L53" s="9">
        <v>3</v>
      </c>
      <c r="M53" s="10">
        <v>0</v>
      </c>
      <c r="N53" s="232">
        <v>110280</v>
      </c>
      <c r="O53" s="9">
        <v>2</v>
      </c>
      <c r="P53" s="10">
        <v>0</v>
      </c>
      <c r="Q53" s="243">
        <v>119486</v>
      </c>
      <c r="R53" s="9">
        <v>3</v>
      </c>
      <c r="S53" s="10">
        <v>0</v>
      </c>
      <c r="T53" s="243">
        <v>1630042</v>
      </c>
      <c r="U53" s="9">
        <v>0</v>
      </c>
      <c r="V53" s="10">
        <v>0</v>
      </c>
      <c r="W53" s="243">
        <v>0</v>
      </c>
      <c r="X53" s="9">
        <v>0</v>
      </c>
      <c r="Y53" s="10">
        <v>0</v>
      </c>
      <c r="Z53" s="232">
        <v>0</v>
      </c>
      <c r="AA53" s="9">
        <v>0</v>
      </c>
      <c r="AB53" s="10">
        <v>0</v>
      </c>
      <c r="AC53" s="243">
        <v>0</v>
      </c>
      <c r="AD53" s="9">
        <v>0</v>
      </c>
      <c r="AE53" s="10">
        <v>0</v>
      </c>
      <c r="AF53" s="243">
        <v>0</v>
      </c>
      <c r="AG53" s="9">
        <v>440</v>
      </c>
      <c r="AH53" s="39">
        <v>0</v>
      </c>
      <c r="AI53" s="305">
        <v>2954430.002444</v>
      </c>
      <c r="AK53" s="240"/>
      <c r="AL53" s="240"/>
      <c r="AM53" s="240"/>
      <c r="AN53" s="240"/>
      <c r="AO53" s="240"/>
      <c r="AP53" s="240"/>
      <c r="AR53" s="240"/>
      <c r="AS53" s="240"/>
      <c r="AT53" s="240"/>
      <c r="AU53" s="240"/>
      <c r="AV53" s="240"/>
      <c r="AW53" s="240">
        <v>0</v>
      </c>
    </row>
    <row r="54" spans="1:49" ht="19.5" customHeight="1" outlineLevel="1" x14ac:dyDescent="0.3">
      <c r="A54" s="286"/>
      <c r="B54" s="167" t="s">
        <v>29</v>
      </c>
      <c r="C54" s="9">
        <v>1</v>
      </c>
      <c r="D54" s="10">
        <v>0</v>
      </c>
      <c r="E54" s="243">
        <v>621165</v>
      </c>
      <c r="F54" s="9">
        <v>1</v>
      </c>
      <c r="G54" s="10">
        <v>0</v>
      </c>
      <c r="H54" s="243">
        <v>52215</v>
      </c>
      <c r="I54" s="9">
        <v>0</v>
      </c>
      <c r="J54" s="10">
        <v>0</v>
      </c>
      <c r="K54" s="243">
        <v>0</v>
      </c>
      <c r="L54" s="245">
        <v>0</v>
      </c>
      <c r="M54" s="10">
        <v>0</v>
      </c>
      <c r="N54" s="232">
        <v>0</v>
      </c>
      <c r="O54" s="9">
        <v>0</v>
      </c>
      <c r="P54" s="10">
        <v>0</v>
      </c>
      <c r="Q54" s="243">
        <v>0</v>
      </c>
      <c r="R54" s="245">
        <v>0</v>
      </c>
      <c r="S54" s="10">
        <v>0</v>
      </c>
      <c r="T54" s="5">
        <v>0</v>
      </c>
      <c r="U54" s="9">
        <v>0</v>
      </c>
      <c r="V54" s="10">
        <v>0</v>
      </c>
      <c r="W54" s="243">
        <v>0</v>
      </c>
      <c r="X54" s="9">
        <v>0</v>
      </c>
      <c r="Y54" s="10">
        <v>0</v>
      </c>
      <c r="Z54" s="232">
        <v>0</v>
      </c>
      <c r="AA54" s="9">
        <v>0</v>
      </c>
      <c r="AB54" s="10">
        <v>0</v>
      </c>
      <c r="AC54" s="243">
        <v>0</v>
      </c>
      <c r="AD54" s="9">
        <v>0</v>
      </c>
      <c r="AE54" s="10">
        <v>0</v>
      </c>
      <c r="AF54" s="243">
        <v>0</v>
      </c>
      <c r="AG54" s="9">
        <v>2</v>
      </c>
      <c r="AH54" s="39">
        <v>0</v>
      </c>
      <c r="AI54" s="305">
        <v>673380</v>
      </c>
      <c r="AK54" s="240"/>
      <c r="AL54" s="240"/>
      <c r="AM54" s="240"/>
      <c r="AN54" s="240"/>
      <c r="AO54" s="240"/>
      <c r="AP54" s="240"/>
      <c r="AR54" s="240"/>
      <c r="AS54" s="240"/>
      <c r="AT54" s="240"/>
      <c r="AU54" s="240"/>
      <c r="AV54" s="240"/>
      <c r="AW54" s="240">
        <v>0</v>
      </c>
    </row>
    <row r="55" spans="1:49" ht="19.5" customHeight="1" outlineLevel="1" x14ac:dyDescent="0.3">
      <c r="A55" s="286"/>
      <c r="B55" s="167" t="s">
        <v>85</v>
      </c>
      <c r="C55" s="9">
        <v>1</v>
      </c>
      <c r="D55" s="10">
        <v>0</v>
      </c>
      <c r="E55" s="243">
        <v>283812</v>
      </c>
      <c r="F55" s="9">
        <v>3</v>
      </c>
      <c r="G55" s="10">
        <v>0</v>
      </c>
      <c r="H55" s="243">
        <v>5182051</v>
      </c>
      <c r="I55" s="9">
        <v>0</v>
      </c>
      <c r="J55" s="10">
        <v>0</v>
      </c>
      <c r="K55" s="243">
        <v>0</v>
      </c>
      <c r="L55" s="9">
        <v>1</v>
      </c>
      <c r="M55" s="10">
        <v>0</v>
      </c>
      <c r="N55" s="232">
        <v>5600</v>
      </c>
      <c r="O55" s="9">
        <v>0</v>
      </c>
      <c r="P55" s="10">
        <v>0</v>
      </c>
      <c r="Q55" s="243">
        <v>0</v>
      </c>
      <c r="R55" s="9">
        <v>1</v>
      </c>
      <c r="S55" s="10">
        <v>0</v>
      </c>
      <c r="T55" s="243">
        <v>656814</v>
      </c>
      <c r="U55" s="9">
        <v>0</v>
      </c>
      <c r="V55" s="10">
        <v>0</v>
      </c>
      <c r="W55" s="243">
        <v>0</v>
      </c>
      <c r="X55" s="9">
        <v>0</v>
      </c>
      <c r="Y55" s="10">
        <v>0</v>
      </c>
      <c r="Z55" s="232">
        <v>0</v>
      </c>
      <c r="AA55" s="9">
        <v>0</v>
      </c>
      <c r="AB55" s="10">
        <v>0</v>
      </c>
      <c r="AC55" s="243">
        <v>0</v>
      </c>
      <c r="AD55" s="9">
        <v>0</v>
      </c>
      <c r="AE55" s="10">
        <v>0</v>
      </c>
      <c r="AF55" s="243">
        <v>0</v>
      </c>
      <c r="AG55" s="9">
        <v>6</v>
      </c>
      <c r="AH55" s="39">
        <v>0</v>
      </c>
      <c r="AI55" s="305">
        <v>6128277</v>
      </c>
      <c r="AK55" s="240"/>
      <c r="AL55" s="240"/>
      <c r="AM55" s="240"/>
      <c r="AN55" s="240"/>
      <c r="AO55" s="240"/>
      <c r="AP55" s="240"/>
      <c r="AR55" s="240"/>
      <c r="AS55" s="240"/>
      <c r="AT55" s="240"/>
      <c r="AU55" s="240"/>
      <c r="AV55" s="240"/>
      <c r="AW55" s="240">
        <v>0</v>
      </c>
    </row>
    <row r="56" spans="1:49" ht="19.5" customHeight="1" outlineLevel="1" thickBot="1" x14ac:dyDescent="0.35">
      <c r="A56" s="287"/>
      <c r="B56" s="167" t="s">
        <v>86</v>
      </c>
      <c r="C56" s="160">
        <v>0</v>
      </c>
      <c r="D56" s="148">
        <v>0</v>
      </c>
      <c r="E56" s="157">
        <v>0</v>
      </c>
      <c r="F56" s="160">
        <v>0</v>
      </c>
      <c r="G56" s="148">
        <v>0</v>
      </c>
      <c r="H56" s="157">
        <v>0</v>
      </c>
      <c r="I56" s="160">
        <v>1</v>
      </c>
      <c r="J56" s="148">
        <v>0</v>
      </c>
      <c r="K56" s="157">
        <v>1144293</v>
      </c>
      <c r="L56" s="160">
        <v>0</v>
      </c>
      <c r="M56" s="148">
        <v>0</v>
      </c>
      <c r="N56" s="233">
        <v>0</v>
      </c>
      <c r="O56" s="160">
        <v>0</v>
      </c>
      <c r="P56" s="148">
        <v>0</v>
      </c>
      <c r="Q56" s="157">
        <v>0</v>
      </c>
      <c r="R56" s="160">
        <v>0</v>
      </c>
      <c r="S56" s="148">
        <v>0</v>
      </c>
      <c r="T56" s="157">
        <v>0</v>
      </c>
      <c r="U56" s="160">
        <v>0</v>
      </c>
      <c r="V56" s="148">
        <v>0</v>
      </c>
      <c r="W56" s="157">
        <v>0</v>
      </c>
      <c r="X56" s="160">
        <v>0</v>
      </c>
      <c r="Y56" s="148">
        <v>0</v>
      </c>
      <c r="Z56" s="233">
        <v>0</v>
      </c>
      <c r="AA56" s="160">
        <v>0</v>
      </c>
      <c r="AB56" s="148">
        <v>0</v>
      </c>
      <c r="AC56" s="157">
        <v>0</v>
      </c>
      <c r="AD56" s="160">
        <v>0</v>
      </c>
      <c r="AE56" s="148">
        <v>0</v>
      </c>
      <c r="AF56" s="157">
        <v>0</v>
      </c>
      <c r="AG56" s="9">
        <v>1</v>
      </c>
      <c r="AH56" s="39">
        <v>0</v>
      </c>
      <c r="AI56" s="305">
        <v>1144293</v>
      </c>
      <c r="AK56" s="240"/>
      <c r="AL56" s="240"/>
      <c r="AM56" s="240"/>
      <c r="AN56" s="240"/>
      <c r="AO56" s="240"/>
      <c r="AP56" s="240"/>
      <c r="AR56" s="240"/>
      <c r="AS56" s="240"/>
      <c r="AT56" s="240"/>
      <c r="AU56" s="240"/>
      <c r="AV56" s="240"/>
      <c r="AW56" s="240">
        <v>0</v>
      </c>
    </row>
    <row r="57" spans="1:49" ht="36" customHeight="1" x14ac:dyDescent="0.3">
      <c r="A57" s="285">
        <v>9</v>
      </c>
      <c r="B57" s="168" t="s">
        <v>94</v>
      </c>
      <c r="C57" s="73">
        <v>15026</v>
      </c>
      <c r="D57" s="121">
        <v>0</v>
      </c>
      <c r="E57" s="242">
        <v>4156643</v>
      </c>
      <c r="F57" s="73">
        <v>8110</v>
      </c>
      <c r="G57" s="121">
        <v>0</v>
      </c>
      <c r="H57" s="242">
        <v>8537724</v>
      </c>
      <c r="I57" s="73">
        <v>9467</v>
      </c>
      <c r="J57" s="121">
        <v>0</v>
      </c>
      <c r="K57" s="242">
        <v>13134172</v>
      </c>
      <c r="L57" s="73">
        <v>163</v>
      </c>
      <c r="M57" s="121">
        <v>0</v>
      </c>
      <c r="N57" s="231">
        <v>21944929</v>
      </c>
      <c r="O57" s="73">
        <v>386</v>
      </c>
      <c r="P57" s="121">
        <v>0</v>
      </c>
      <c r="Q57" s="242">
        <v>24630833</v>
      </c>
      <c r="R57" s="73">
        <v>164</v>
      </c>
      <c r="S57" s="121">
        <v>0</v>
      </c>
      <c r="T57" s="242">
        <v>3217267</v>
      </c>
      <c r="U57" s="73">
        <v>0</v>
      </c>
      <c r="V57" s="121">
        <v>0</v>
      </c>
      <c r="W57" s="242">
        <v>0</v>
      </c>
      <c r="X57" s="73">
        <v>0</v>
      </c>
      <c r="Y57" s="121">
        <v>0</v>
      </c>
      <c r="Z57" s="231">
        <v>0</v>
      </c>
      <c r="AA57" s="73">
        <v>0</v>
      </c>
      <c r="AB57" s="121">
        <v>0</v>
      </c>
      <c r="AC57" s="242">
        <v>0</v>
      </c>
      <c r="AD57" s="73">
        <v>0</v>
      </c>
      <c r="AE57" s="121">
        <v>0</v>
      </c>
      <c r="AF57" s="242">
        <v>0</v>
      </c>
      <c r="AG57" s="73">
        <v>33316</v>
      </c>
      <c r="AH57" s="74">
        <v>0</v>
      </c>
      <c r="AI57" s="231">
        <v>75621568</v>
      </c>
      <c r="AK57" s="240"/>
      <c r="AL57" s="240"/>
      <c r="AM57" s="240"/>
      <c r="AN57" s="240"/>
      <c r="AO57" s="240"/>
      <c r="AP57" s="240"/>
      <c r="AR57" s="240"/>
      <c r="AS57" s="240"/>
      <c r="AT57" s="240"/>
      <c r="AU57" s="240"/>
      <c r="AV57" s="240"/>
      <c r="AW57" s="240">
        <v>0</v>
      </c>
    </row>
    <row r="58" spans="1:49" ht="19.5" customHeight="1" outlineLevel="1" x14ac:dyDescent="0.3">
      <c r="A58" s="286"/>
      <c r="B58" s="167" t="s">
        <v>83</v>
      </c>
      <c r="C58" s="9">
        <v>14570</v>
      </c>
      <c r="D58" s="10">
        <v>0</v>
      </c>
      <c r="E58" s="243">
        <v>1637024</v>
      </c>
      <c r="F58" s="9">
        <v>7917</v>
      </c>
      <c r="G58" s="10">
        <v>0</v>
      </c>
      <c r="H58" s="243">
        <v>1012299</v>
      </c>
      <c r="I58" s="9">
        <v>9093</v>
      </c>
      <c r="J58" s="10">
        <v>0</v>
      </c>
      <c r="K58" s="243">
        <v>1046058</v>
      </c>
      <c r="L58" s="9">
        <v>134</v>
      </c>
      <c r="M58" s="10">
        <v>0</v>
      </c>
      <c r="N58" s="232">
        <v>10190</v>
      </c>
      <c r="O58" s="9">
        <v>367</v>
      </c>
      <c r="P58" s="10">
        <v>0</v>
      </c>
      <c r="Q58" s="243">
        <v>37666</v>
      </c>
      <c r="R58" s="9">
        <v>154</v>
      </c>
      <c r="S58" s="10">
        <v>0</v>
      </c>
      <c r="T58" s="243">
        <v>13015</v>
      </c>
      <c r="U58" s="9">
        <v>0</v>
      </c>
      <c r="V58" s="10">
        <v>0</v>
      </c>
      <c r="W58" s="243">
        <v>0</v>
      </c>
      <c r="X58" s="9">
        <v>0</v>
      </c>
      <c r="Y58" s="10">
        <v>0</v>
      </c>
      <c r="Z58" s="232">
        <v>0</v>
      </c>
      <c r="AA58" s="9">
        <v>0</v>
      </c>
      <c r="AB58" s="10">
        <v>0</v>
      </c>
      <c r="AC58" s="243">
        <v>0</v>
      </c>
      <c r="AD58" s="9">
        <v>0</v>
      </c>
      <c r="AE58" s="10">
        <v>0</v>
      </c>
      <c r="AF58" s="243">
        <v>0</v>
      </c>
      <c r="AG58" s="9">
        <v>32235</v>
      </c>
      <c r="AH58" s="39">
        <v>0</v>
      </c>
      <c r="AI58" s="305">
        <v>3756252</v>
      </c>
      <c r="AK58" s="240"/>
      <c r="AL58" s="240"/>
      <c r="AM58" s="240"/>
      <c r="AN58" s="240"/>
      <c r="AO58" s="240"/>
      <c r="AP58" s="240"/>
      <c r="AR58" s="240"/>
      <c r="AS58" s="240"/>
      <c r="AT58" s="240"/>
      <c r="AU58" s="240"/>
      <c r="AV58" s="240"/>
      <c r="AW58" s="240">
        <v>0</v>
      </c>
    </row>
    <row r="59" spans="1:49" ht="20.25" customHeight="1" outlineLevel="1" x14ac:dyDescent="0.3">
      <c r="A59" s="286"/>
      <c r="B59" s="167" t="s">
        <v>84</v>
      </c>
      <c r="C59" s="9">
        <v>450</v>
      </c>
      <c r="D59" s="10">
        <v>0</v>
      </c>
      <c r="E59" s="243">
        <v>1280759</v>
      </c>
      <c r="F59" s="9">
        <v>187</v>
      </c>
      <c r="G59" s="10">
        <v>0</v>
      </c>
      <c r="H59" s="243">
        <v>649411</v>
      </c>
      <c r="I59" s="9">
        <v>359</v>
      </c>
      <c r="J59" s="10">
        <v>0</v>
      </c>
      <c r="K59" s="243">
        <v>2322902</v>
      </c>
      <c r="L59" s="9">
        <v>3</v>
      </c>
      <c r="M59" s="10">
        <v>0</v>
      </c>
      <c r="N59" s="232">
        <v>6578</v>
      </c>
      <c r="O59" s="9">
        <v>7</v>
      </c>
      <c r="P59" s="10">
        <v>0</v>
      </c>
      <c r="Q59" s="243">
        <v>23299</v>
      </c>
      <c r="R59" s="9">
        <v>3</v>
      </c>
      <c r="S59" s="10">
        <v>0</v>
      </c>
      <c r="T59" s="243">
        <v>128366</v>
      </c>
      <c r="U59" s="9">
        <v>0</v>
      </c>
      <c r="V59" s="10">
        <v>0</v>
      </c>
      <c r="W59" s="243">
        <v>0</v>
      </c>
      <c r="X59" s="9">
        <v>0</v>
      </c>
      <c r="Y59" s="10">
        <v>0</v>
      </c>
      <c r="Z59" s="232">
        <v>0</v>
      </c>
      <c r="AA59" s="9">
        <v>0</v>
      </c>
      <c r="AB59" s="10">
        <v>0</v>
      </c>
      <c r="AC59" s="243">
        <v>0</v>
      </c>
      <c r="AD59" s="9">
        <v>0</v>
      </c>
      <c r="AE59" s="10">
        <v>0</v>
      </c>
      <c r="AF59" s="243">
        <v>0</v>
      </c>
      <c r="AG59" s="9">
        <v>1009</v>
      </c>
      <c r="AH59" s="39">
        <v>0</v>
      </c>
      <c r="AI59" s="305">
        <v>4411315</v>
      </c>
      <c r="AK59" s="240"/>
      <c r="AL59" s="240"/>
      <c r="AM59" s="240"/>
      <c r="AN59" s="240"/>
      <c r="AO59" s="240"/>
      <c r="AP59" s="240"/>
      <c r="AR59" s="240"/>
      <c r="AS59" s="240"/>
      <c r="AT59" s="240"/>
      <c r="AU59" s="240"/>
      <c r="AV59" s="240"/>
      <c r="AW59" s="240">
        <v>0</v>
      </c>
    </row>
    <row r="60" spans="1:49" ht="20.25" customHeight="1" outlineLevel="1" x14ac:dyDescent="0.3">
      <c r="A60" s="286"/>
      <c r="B60" s="167" t="s">
        <v>29</v>
      </c>
      <c r="C60" s="9">
        <v>0</v>
      </c>
      <c r="D60" s="10">
        <v>0</v>
      </c>
      <c r="E60" s="243">
        <v>0</v>
      </c>
      <c r="F60" s="9">
        <v>0</v>
      </c>
      <c r="G60" s="10">
        <v>0</v>
      </c>
      <c r="H60" s="243">
        <v>0</v>
      </c>
      <c r="I60" s="9">
        <v>0</v>
      </c>
      <c r="J60" s="10">
        <v>0</v>
      </c>
      <c r="K60" s="243">
        <v>0</v>
      </c>
      <c r="L60" s="245">
        <v>0</v>
      </c>
      <c r="M60" s="10">
        <v>0</v>
      </c>
      <c r="N60" s="246">
        <v>0</v>
      </c>
      <c r="O60" s="245">
        <v>0</v>
      </c>
      <c r="P60" s="10">
        <v>0</v>
      </c>
      <c r="Q60" s="5">
        <v>0</v>
      </c>
      <c r="R60" s="245">
        <v>0</v>
      </c>
      <c r="S60" s="10">
        <v>0</v>
      </c>
      <c r="T60" s="5">
        <v>0</v>
      </c>
      <c r="U60" s="9">
        <v>0</v>
      </c>
      <c r="V60" s="10">
        <v>0</v>
      </c>
      <c r="W60" s="243">
        <v>0</v>
      </c>
      <c r="X60" s="9">
        <v>0</v>
      </c>
      <c r="Y60" s="10">
        <v>0</v>
      </c>
      <c r="Z60" s="232">
        <v>0</v>
      </c>
      <c r="AA60" s="9">
        <v>0</v>
      </c>
      <c r="AB60" s="10">
        <v>0</v>
      </c>
      <c r="AC60" s="243">
        <v>0</v>
      </c>
      <c r="AD60" s="9">
        <v>0</v>
      </c>
      <c r="AE60" s="10">
        <v>0</v>
      </c>
      <c r="AF60" s="243">
        <v>0</v>
      </c>
      <c r="AG60" s="9">
        <v>0</v>
      </c>
      <c r="AH60" s="39">
        <v>0</v>
      </c>
      <c r="AI60" s="305">
        <v>0</v>
      </c>
      <c r="AK60" s="240"/>
      <c r="AL60" s="240"/>
      <c r="AM60" s="240"/>
      <c r="AN60" s="240"/>
      <c r="AO60" s="240"/>
      <c r="AP60" s="240"/>
      <c r="AR60" s="240"/>
      <c r="AS60" s="240"/>
      <c r="AT60" s="240"/>
      <c r="AU60" s="240"/>
      <c r="AV60" s="240"/>
      <c r="AW60" s="240">
        <v>0</v>
      </c>
    </row>
    <row r="61" spans="1:49" ht="19.5" customHeight="1" outlineLevel="1" x14ac:dyDescent="0.3">
      <c r="A61" s="286"/>
      <c r="B61" s="167" t="s">
        <v>85</v>
      </c>
      <c r="C61" s="9">
        <v>6</v>
      </c>
      <c r="D61" s="10">
        <v>0</v>
      </c>
      <c r="E61" s="243">
        <v>1238860</v>
      </c>
      <c r="F61" s="9">
        <v>6</v>
      </c>
      <c r="G61" s="10">
        <v>0</v>
      </c>
      <c r="H61" s="243">
        <v>6876014</v>
      </c>
      <c r="I61" s="9">
        <v>13</v>
      </c>
      <c r="J61" s="10">
        <v>0</v>
      </c>
      <c r="K61" s="243">
        <v>9758092</v>
      </c>
      <c r="L61" s="9">
        <v>26</v>
      </c>
      <c r="M61" s="10">
        <v>0</v>
      </c>
      <c r="N61" s="232">
        <v>21928161</v>
      </c>
      <c r="O61" s="9">
        <v>12</v>
      </c>
      <c r="P61" s="10">
        <v>0</v>
      </c>
      <c r="Q61" s="243">
        <v>24569868</v>
      </c>
      <c r="R61" s="9">
        <v>7</v>
      </c>
      <c r="S61" s="10">
        <v>0</v>
      </c>
      <c r="T61" s="243">
        <v>3075886</v>
      </c>
      <c r="U61" s="9">
        <v>0</v>
      </c>
      <c r="V61" s="10">
        <v>0</v>
      </c>
      <c r="W61" s="243">
        <v>0</v>
      </c>
      <c r="X61" s="9">
        <v>0</v>
      </c>
      <c r="Y61" s="10">
        <v>0</v>
      </c>
      <c r="Z61" s="232">
        <v>0</v>
      </c>
      <c r="AA61" s="9">
        <v>0</v>
      </c>
      <c r="AB61" s="10">
        <v>0</v>
      </c>
      <c r="AC61" s="243">
        <v>0</v>
      </c>
      <c r="AD61" s="9">
        <v>0</v>
      </c>
      <c r="AE61" s="10">
        <v>0</v>
      </c>
      <c r="AF61" s="243">
        <v>0</v>
      </c>
      <c r="AG61" s="9">
        <v>70</v>
      </c>
      <c r="AH61" s="39">
        <v>0</v>
      </c>
      <c r="AI61" s="305">
        <v>67446881</v>
      </c>
      <c r="AK61" s="240"/>
      <c r="AL61" s="240"/>
      <c r="AM61" s="240"/>
      <c r="AN61" s="240"/>
      <c r="AO61" s="240"/>
      <c r="AP61" s="240"/>
      <c r="AR61" s="240"/>
      <c r="AS61" s="240"/>
      <c r="AT61" s="240"/>
      <c r="AU61" s="240"/>
      <c r="AV61" s="240"/>
      <c r="AW61" s="240">
        <v>0</v>
      </c>
    </row>
    <row r="62" spans="1:49" ht="19.5" customHeight="1" outlineLevel="1" thickBot="1" x14ac:dyDescent="0.35">
      <c r="A62" s="287"/>
      <c r="B62" s="167" t="s">
        <v>86</v>
      </c>
      <c r="C62" s="160">
        <v>0</v>
      </c>
      <c r="D62" s="148">
        <v>0</v>
      </c>
      <c r="E62" s="157">
        <v>0</v>
      </c>
      <c r="F62" s="160">
        <v>0</v>
      </c>
      <c r="G62" s="148">
        <v>0</v>
      </c>
      <c r="H62" s="157">
        <v>0</v>
      </c>
      <c r="I62" s="160">
        <v>2</v>
      </c>
      <c r="J62" s="148">
        <v>0</v>
      </c>
      <c r="K62" s="157">
        <v>7120</v>
      </c>
      <c r="L62" s="160">
        <v>0</v>
      </c>
      <c r="M62" s="148">
        <v>0</v>
      </c>
      <c r="N62" s="233">
        <v>0</v>
      </c>
      <c r="O62" s="160">
        <v>0</v>
      </c>
      <c r="P62" s="148">
        <v>0</v>
      </c>
      <c r="Q62" s="157">
        <v>0</v>
      </c>
      <c r="R62" s="160">
        <v>0</v>
      </c>
      <c r="S62" s="148">
        <v>0</v>
      </c>
      <c r="T62" s="157">
        <v>0</v>
      </c>
      <c r="U62" s="160">
        <v>0</v>
      </c>
      <c r="V62" s="148">
        <v>0</v>
      </c>
      <c r="W62" s="157">
        <v>0</v>
      </c>
      <c r="X62" s="160">
        <v>0</v>
      </c>
      <c r="Y62" s="148">
        <v>0</v>
      </c>
      <c r="Z62" s="233">
        <v>0</v>
      </c>
      <c r="AA62" s="160">
        <v>0</v>
      </c>
      <c r="AB62" s="148">
        <v>0</v>
      </c>
      <c r="AC62" s="157">
        <v>0</v>
      </c>
      <c r="AD62" s="160">
        <v>0</v>
      </c>
      <c r="AE62" s="148">
        <v>0</v>
      </c>
      <c r="AF62" s="157">
        <v>0</v>
      </c>
      <c r="AG62" s="9">
        <v>2</v>
      </c>
      <c r="AH62" s="39">
        <v>0</v>
      </c>
      <c r="AI62" s="305">
        <v>7120</v>
      </c>
      <c r="AK62" s="240"/>
      <c r="AL62" s="240"/>
      <c r="AM62" s="240"/>
      <c r="AN62" s="240"/>
      <c r="AO62" s="240"/>
      <c r="AP62" s="240"/>
      <c r="AR62" s="240"/>
      <c r="AS62" s="240"/>
      <c r="AT62" s="240"/>
      <c r="AU62" s="240"/>
      <c r="AV62" s="240"/>
      <c r="AW62" s="240">
        <v>0</v>
      </c>
    </row>
    <row r="63" spans="1:49" ht="18" x14ac:dyDescent="0.3">
      <c r="A63" s="285">
        <v>10</v>
      </c>
      <c r="B63" s="168" t="s">
        <v>180</v>
      </c>
      <c r="C63" s="73">
        <v>1</v>
      </c>
      <c r="D63" s="121">
        <v>0</v>
      </c>
      <c r="E63" s="242">
        <v>85348</v>
      </c>
      <c r="F63" s="73">
        <v>0</v>
      </c>
      <c r="G63" s="121">
        <v>0</v>
      </c>
      <c r="H63" s="242">
        <v>0</v>
      </c>
      <c r="I63" s="73">
        <v>4</v>
      </c>
      <c r="J63" s="121">
        <v>0</v>
      </c>
      <c r="K63" s="242">
        <v>7538968</v>
      </c>
      <c r="L63" s="73">
        <v>0</v>
      </c>
      <c r="M63" s="121">
        <v>0</v>
      </c>
      <c r="N63" s="231">
        <v>0</v>
      </c>
      <c r="O63" s="73">
        <v>0</v>
      </c>
      <c r="P63" s="121">
        <v>0</v>
      </c>
      <c r="Q63" s="242">
        <v>0</v>
      </c>
      <c r="R63" s="73">
        <v>0</v>
      </c>
      <c r="S63" s="121">
        <v>0</v>
      </c>
      <c r="T63" s="242">
        <v>0</v>
      </c>
      <c r="U63" s="73">
        <v>0</v>
      </c>
      <c r="V63" s="121">
        <v>0</v>
      </c>
      <c r="W63" s="242">
        <v>0</v>
      </c>
      <c r="X63" s="73">
        <v>0</v>
      </c>
      <c r="Y63" s="121">
        <v>0</v>
      </c>
      <c r="Z63" s="231">
        <v>0</v>
      </c>
      <c r="AA63" s="73">
        <v>0</v>
      </c>
      <c r="AB63" s="121">
        <v>0</v>
      </c>
      <c r="AC63" s="242">
        <v>0</v>
      </c>
      <c r="AD63" s="73">
        <v>0</v>
      </c>
      <c r="AE63" s="121">
        <v>0</v>
      </c>
      <c r="AF63" s="242">
        <v>0</v>
      </c>
      <c r="AG63" s="73">
        <v>5</v>
      </c>
      <c r="AH63" s="74">
        <v>0</v>
      </c>
      <c r="AI63" s="231">
        <v>7624316</v>
      </c>
      <c r="AK63" s="240"/>
      <c r="AL63" s="240"/>
      <c r="AM63" s="240"/>
      <c r="AN63" s="240"/>
      <c r="AO63" s="240"/>
      <c r="AP63" s="240"/>
      <c r="AR63" s="240"/>
      <c r="AS63" s="240"/>
      <c r="AT63" s="240"/>
      <c r="AU63" s="240"/>
      <c r="AV63" s="240"/>
      <c r="AW63" s="240">
        <v>0</v>
      </c>
    </row>
    <row r="64" spans="1:49" ht="19.5" customHeight="1" outlineLevel="1" x14ac:dyDescent="0.3">
      <c r="A64" s="286"/>
      <c r="B64" s="167" t="s">
        <v>83</v>
      </c>
      <c r="C64" s="9">
        <v>0</v>
      </c>
      <c r="D64" s="10">
        <v>0</v>
      </c>
      <c r="E64" s="243">
        <v>0</v>
      </c>
      <c r="F64" s="9">
        <v>0</v>
      </c>
      <c r="G64" s="10">
        <v>0</v>
      </c>
      <c r="H64" s="243">
        <v>0</v>
      </c>
      <c r="I64" s="9">
        <v>0</v>
      </c>
      <c r="J64" s="10">
        <v>0</v>
      </c>
      <c r="K64" s="243">
        <v>0</v>
      </c>
      <c r="L64" s="9">
        <v>0</v>
      </c>
      <c r="M64" s="10">
        <v>0</v>
      </c>
      <c r="N64" s="232">
        <v>0</v>
      </c>
      <c r="O64" s="9">
        <v>0</v>
      </c>
      <c r="P64" s="10">
        <v>0</v>
      </c>
      <c r="Q64" s="243">
        <v>0</v>
      </c>
      <c r="R64" s="9">
        <v>0</v>
      </c>
      <c r="S64" s="10">
        <v>0</v>
      </c>
      <c r="T64" s="243">
        <v>0</v>
      </c>
      <c r="U64" s="9">
        <v>0</v>
      </c>
      <c r="V64" s="10">
        <v>0</v>
      </c>
      <c r="W64" s="243">
        <v>0</v>
      </c>
      <c r="X64" s="9">
        <v>0</v>
      </c>
      <c r="Y64" s="10">
        <v>0</v>
      </c>
      <c r="Z64" s="232">
        <v>0</v>
      </c>
      <c r="AA64" s="9">
        <v>0</v>
      </c>
      <c r="AB64" s="10">
        <v>0</v>
      </c>
      <c r="AC64" s="243">
        <v>0</v>
      </c>
      <c r="AD64" s="9">
        <v>0</v>
      </c>
      <c r="AE64" s="10">
        <v>0</v>
      </c>
      <c r="AF64" s="243">
        <v>0</v>
      </c>
      <c r="AG64" s="9">
        <v>0</v>
      </c>
      <c r="AH64" s="39">
        <v>0</v>
      </c>
      <c r="AI64" s="305">
        <v>0</v>
      </c>
      <c r="AK64" s="240"/>
      <c r="AL64" s="240"/>
      <c r="AM64" s="240"/>
      <c r="AN64" s="240"/>
      <c r="AO64" s="240"/>
      <c r="AP64" s="240"/>
      <c r="AR64" s="240"/>
      <c r="AS64" s="240"/>
      <c r="AT64" s="240"/>
      <c r="AU64" s="240"/>
      <c r="AV64" s="240"/>
      <c r="AW64" s="240">
        <v>0</v>
      </c>
    </row>
    <row r="65" spans="1:49" ht="19.5" customHeight="1" outlineLevel="1" x14ac:dyDescent="0.3">
      <c r="A65" s="286"/>
      <c r="B65" s="167" t="s">
        <v>84</v>
      </c>
      <c r="C65" s="9">
        <v>0</v>
      </c>
      <c r="D65" s="10">
        <v>0</v>
      </c>
      <c r="E65" s="243">
        <v>0</v>
      </c>
      <c r="F65" s="9">
        <v>0</v>
      </c>
      <c r="G65" s="10">
        <v>0</v>
      </c>
      <c r="H65" s="243">
        <v>0</v>
      </c>
      <c r="I65" s="9">
        <v>0</v>
      </c>
      <c r="J65" s="10">
        <v>0</v>
      </c>
      <c r="K65" s="243">
        <v>0</v>
      </c>
      <c r="L65" s="9">
        <v>0</v>
      </c>
      <c r="M65" s="10">
        <v>0</v>
      </c>
      <c r="N65" s="232">
        <v>0</v>
      </c>
      <c r="O65" s="9">
        <v>0</v>
      </c>
      <c r="P65" s="10">
        <v>0</v>
      </c>
      <c r="Q65" s="243">
        <v>0</v>
      </c>
      <c r="R65" s="9">
        <v>0</v>
      </c>
      <c r="S65" s="10">
        <v>0</v>
      </c>
      <c r="T65" s="243">
        <v>0</v>
      </c>
      <c r="U65" s="9">
        <v>0</v>
      </c>
      <c r="V65" s="10">
        <v>0</v>
      </c>
      <c r="W65" s="243">
        <v>0</v>
      </c>
      <c r="X65" s="9">
        <v>0</v>
      </c>
      <c r="Y65" s="10">
        <v>0</v>
      </c>
      <c r="Z65" s="232">
        <v>0</v>
      </c>
      <c r="AA65" s="9">
        <v>0</v>
      </c>
      <c r="AB65" s="10">
        <v>0</v>
      </c>
      <c r="AC65" s="243">
        <v>0</v>
      </c>
      <c r="AD65" s="9">
        <v>0</v>
      </c>
      <c r="AE65" s="10">
        <v>0</v>
      </c>
      <c r="AF65" s="243">
        <v>0</v>
      </c>
      <c r="AG65" s="9">
        <v>0</v>
      </c>
      <c r="AH65" s="39">
        <v>0</v>
      </c>
      <c r="AI65" s="305">
        <v>0</v>
      </c>
      <c r="AK65" s="240"/>
      <c r="AL65" s="240"/>
      <c r="AM65" s="240"/>
      <c r="AN65" s="240"/>
      <c r="AO65" s="240"/>
      <c r="AP65" s="240"/>
      <c r="AR65" s="240"/>
      <c r="AS65" s="240"/>
      <c r="AT65" s="240"/>
      <c r="AU65" s="240"/>
      <c r="AV65" s="240"/>
      <c r="AW65" s="240">
        <v>0</v>
      </c>
    </row>
    <row r="66" spans="1:49" ht="19.5" customHeight="1" outlineLevel="1" x14ac:dyDescent="0.3">
      <c r="A66" s="286"/>
      <c r="B66" s="167" t="s">
        <v>29</v>
      </c>
      <c r="C66" s="9">
        <v>1</v>
      </c>
      <c r="D66" s="10">
        <v>0</v>
      </c>
      <c r="E66" s="243">
        <v>85348</v>
      </c>
      <c r="F66" s="9">
        <v>0</v>
      </c>
      <c r="G66" s="10">
        <v>0</v>
      </c>
      <c r="H66" s="243">
        <v>0</v>
      </c>
      <c r="I66" s="9">
        <v>0</v>
      </c>
      <c r="J66" s="10">
        <v>0</v>
      </c>
      <c r="K66" s="243">
        <v>0</v>
      </c>
      <c r="L66" s="9">
        <v>0</v>
      </c>
      <c r="M66" s="10">
        <v>0</v>
      </c>
      <c r="N66" s="232">
        <v>0</v>
      </c>
      <c r="O66" s="9">
        <v>0</v>
      </c>
      <c r="P66" s="10">
        <v>0</v>
      </c>
      <c r="Q66" s="243">
        <v>0</v>
      </c>
      <c r="R66" s="9">
        <v>0</v>
      </c>
      <c r="S66" s="10">
        <v>0</v>
      </c>
      <c r="T66" s="243">
        <v>0</v>
      </c>
      <c r="U66" s="9">
        <v>0</v>
      </c>
      <c r="V66" s="10">
        <v>0</v>
      </c>
      <c r="W66" s="243">
        <v>0</v>
      </c>
      <c r="X66" s="9">
        <v>0</v>
      </c>
      <c r="Y66" s="10">
        <v>0</v>
      </c>
      <c r="Z66" s="232">
        <v>0</v>
      </c>
      <c r="AA66" s="9">
        <v>0</v>
      </c>
      <c r="AB66" s="10">
        <v>0</v>
      </c>
      <c r="AC66" s="243">
        <v>0</v>
      </c>
      <c r="AD66" s="9">
        <v>0</v>
      </c>
      <c r="AE66" s="10">
        <v>0</v>
      </c>
      <c r="AF66" s="243">
        <v>0</v>
      </c>
      <c r="AG66" s="9">
        <v>1</v>
      </c>
      <c r="AH66" s="39">
        <v>0</v>
      </c>
      <c r="AI66" s="305">
        <v>85348</v>
      </c>
      <c r="AK66" s="240"/>
      <c r="AL66" s="240"/>
      <c r="AM66" s="240"/>
      <c r="AN66" s="240"/>
      <c r="AO66" s="240"/>
      <c r="AP66" s="240"/>
      <c r="AR66" s="240"/>
      <c r="AS66" s="240"/>
      <c r="AT66" s="240"/>
      <c r="AU66" s="240"/>
      <c r="AV66" s="240"/>
      <c r="AW66" s="240">
        <v>0</v>
      </c>
    </row>
    <row r="67" spans="1:49" ht="19.5" customHeight="1" outlineLevel="1" x14ac:dyDescent="0.3">
      <c r="A67" s="286"/>
      <c r="B67" s="167" t="s">
        <v>85</v>
      </c>
      <c r="C67" s="9">
        <v>0</v>
      </c>
      <c r="D67" s="10">
        <v>0</v>
      </c>
      <c r="E67" s="243">
        <v>0</v>
      </c>
      <c r="F67" s="9">
        <v>0</v>
      </c>
      <c r="G67" s="10">
        <v>0</v>
      </c>
      <c r="H67" s="243">
        <v>0</v>
      </c>
      <c r="I67" s="9">
        <v>4</v>
      </c>
      <c r="J67" s="10">
        <v>0</v>
      </c>
      <c r="K67" s="243">
        <v>7538968</v>
      </c>
      <c r="L67" s="9">
        <v>0</v>
      </c>
      <c r="M67" s="10">
        <v>0</v>
      </c>
      <c r="N67" s="232">
        <v>0</v>
      </c>
      <c r="O67" s="9">
        <v>0</v>
      </c>
      <c r="P67" s="10">
        <v>0</v>
      </c>
      <c r="Q67" s="243">
        <v>0</v>
      </c>
      <c r="R67" s="9">
        <v>0</v>
      </c>
      <c r="S67" s="10">
        <v>0</v>
      </c>
      <c r="T67" s="243">
        <v>0</v>
      </c>
      <c r="U67" s="9">
        <v>0</v>
      </c>
      <c r="V67" s="10">
        <v>0</v>
      </c>
      <c r="W67" s="243">
        <v>0</v>
      </c>
      <c r="X67" s="9">
        <v>0</v>
      </c>
      <c r="Y67" s="10">
        <v>0</v>
      </c>
      <c r="Z67" s="232">
        <v>0</v>
      </c>
      <c r="AA67" s="9">
        <v>0</v>
      </c>
      <c r="AB67" s="10">
        <v>0</v>
      </c>
      <c r="AC67" s="243">
        <v>0</v>
      </c>
      <c r="AD67" s="9">
        <v>0</v>
      </c>
      <c r="AE67" s="10">
        <v>0</v>
      </c>
      <c r="AF67" s="243">
        <v>0</v>
      </c>
      <c r="AG67" s="9">
        <v>4</v>
      </c>
      <c r="AH67" s="39">
        <v>0</v>
      </c>
      <c r="AI67" s="305">
        <v>7538968</v>
      </c>
      <c r="AK67" s="240"/>
      <c r="AL67" s="240"/>
      <c r="AM67" s="240"/>
      <c r="AN67" s="240"/>
      <c r="AO67" s="240"/>
      <c r="AP67" s="240"/>
      <c r="AR67" s="240"/>
      <c r="AS67" s="240"/>
      <c r="AT67" s="240"/>
      <c r="AU67" s="240"/>
      <c r="AV67" s="240"/>
      <c r="AW67" s="240">
        <v>0</v>
      </c>
    </row>
    <row r="68" spans="1:49" ht="19.5" customHeight="1" outlineLevel="1" thickBot="1" x14ac:dyDescent="0.35">
      <c r="A68" s="287"/>
      <c r="B68" s="167" t="s">
        <v>86</v>
      </c>
      <c r="C68" s="160">
        <v>0</v>
      </c>
      <c r="D68" s="148">
        <v>0</v>
      </c>
      <c r="E68" s="157">
        <v>0</v>
      </c>
      <c r="F68" s="160">
        <v>0</v>
      </c>
      <c r="G68" s="148">
        <v>0</v>
      </c>
      <c r="H68" s="157">
        <v>0</v>
      </c>
      <c r="I68" s="160">
        <v>0</v>
      </c>
      <c r="J68" s="148">
        <v>0</v>
      </c>
      <c r="K68" s="157">
        <v>0</v>
      </c>
      <c r="L68" s="160">
        <v>0</v>
      </c>
      <c r="M68" s="148">
        <v>0</v>
      </c>
      <c r="N68" s="233">
        <v>0</v>
      </c>
      <c r="O68" s="160">
        <v>0</v>
      </c>
      <c r="P68" s="148">
        <v>0</v>
      </c>
      <c r="Q68" s="157">
        <v>0</v>
      </c>
      <c r="R68" s="160">
        <v>0</v>
      </c>
      <c r="S68" s="148">
        <v>0</v>
      </c>
      <c r="T68" s="157">
        <v>0</v>
      </c>
      <c r="U68" s="160">
        <v>0</v>
      </c>
      <c r="V68" s="148">
        <v>0</v>
      </c>
      <c r="W68" s="157">
        <v>0</v>
      </c>
      <c r="X68" s="160">
        <v>0</v>
      </c>
      <c r="Y68" s="148">
        <v>0</v>
      </c>
      <c r="Z68" s="233">
        <v>0</v>
      </c>
      <c r="AA68" s="160">
        <v>0</v>
      </c>
      <c r="AB68" s="148">
        <v>0</v>
      </c>
      <c r="AC68" s="157">
        <v>0</v>
      </c>
      <c r="AD68" s="160">
        <v>0</v>
      </c>
      <c r="AE68" s="148">
        <v>0</v>
      </c>
      <c r="AF68" s="157">
        <v>0</v>
      </c>
      <c r="AG68" s="9">
        <v>0</v>
      </c>
      <c r="AH68" s="39">
        <v>0</v>
      </c>
      <c r="AI68" s="305">
        <v>0</v>
      </c>
      <c r="AK68" s="240"/>
      <c r="AL68" s="240"/>
      <c r="AM68" s="240"/>
      <c r="AN68" s="240"/>
      <c r="AO68" s="240"/>
      <c r="AP68" s="240"/>
      <c r="AR68" s="240"/>
      <c r="AS68" s="240"/>
      <c r="AT68" s="240"/>
      <c r="AU68" s="240"/>
      <c r="AV68" s="240"/>
      <c r="AW68" s="240">
        <v>0</v>
      </c>
    </row>
    <row r="69" spans="1:49" ht="18" outlineLevel="1" x14ac:dyDescent="0.3">
      <c r="A69" s="285">
        <v>11</v>
      </c>
      <c r="B69" s="168" t="s">
        <v>96</v>
      </c>
      <c r="C69" s="73">
        <v>14029</v>
      </c>
      <c r="D69" s="121">
        <v>0</v>
      </c>
      <c r="E69" s="242">
        <v>14535197</v>
      </c>
      <c r="F69" s="73">
        <v>8224</v>
      </c>
      <c r="G69" s="121">
        <v>0</v>
      </c>
      <c r="H69" s="242">
        <v>12980552</v>
      </c>
      <c r="I69" s="73">
        <v>13135</v>
      </c>
      <c r="J69" s="121">
        <v>0</v>
      </c>
      <c r="K69" s="242">
        <v>9267689</v>
      </c>
      <c r="L69" s="73">
        <v>151</v>
      </c>
      <c r="M69" s="121">
        <v>0</v>
      </c>
      <c r="N69" s="231">
        <v>8461298</v>
      </c>
      <c r="O69" s="73">
        <v>420</v>
      </c>
      <c r="P69" s="121">
        <v>0</v>
      </c>
      <c r="Q69" s="242">
        <v>25798452</v>
      </c>
      <c r="R69" s="73">
        <v>120</v>
      </c>
      <c r="S69" s="121">
        <v>0</v>
      </c>
      <c r="T69" s="242">
        <v>43055206</v>
      </c>
      <c r="U69" s="73">
        <v>0</v>
      </c>
      <c r="V69" s="121">
        <v>0</v>
      </c>
      <c r="W69" s="242">
        <v>0</v>
      </c>
      <c r="X69" s="73">
        <v>0</v>
      </c>
      <c r="Y69" s="121">
        <v>0</v>
      </c>
      <c r="Z69" s="231">
        <v>0</v>
      </c>
      <c r="AA69" s="73">
        <v>0</v>
      </c>
      <c r="AB69" s="121">
        <v>0</v>
      </c>
      <c r="AC69" s="242">
        <v>0</v>
      </c>
      <c r="AD69" s="73">
        <v>0</v>
      </c>
      <c r="AE69" s="121">
        <v>0</v>
      </c>
      <c r="AF69" s="242">
        <v>0</v>
      </c>
      <c r="AG69" s="73">
        <v>36079</v>
      </c>
      <c r="AH69" s="74">
        <v>0</v>
      </c>
      <c r="AI69" s="231">
        <v>114098394</v>
      </c>
      <c r="AK69" s="240"/>
      <c r="AL69" s="240"/>
      <c r="AM69" s="240"/>
      <c r="AN69" s="240"/>
      <c r="AO69" s="240"/>
      <c r="AP69" s="240"/>
      <c r="AR69" s="240"/>
      <c r="AS69" s="240"/>
      <c r="AT69" s="240"/>
      <c r="AU69" s="240"/>
      <c r="AV69" s="240"/>
      <c r="AW69" s="240">
        <v>0</v>
      </c>
    </row>
    <row r="70" spans="1:49" ht="19.5" customHeight="1" outlineLevel="1" x14ac:dyDescent="0.3">
      <c r="A70" s="286"/>
      <c r="B70" s="167" t="s">
        <v>83</v>
      </c>
      <c r="C70" s="9">
        <v>13656</v>
      </c>
      <c r="D70" s="10">
        <v>0</v>
      </c>
      <c r="E70" s="243">
        <v>1509931</v>
      </c>
      <c r="F70" s="9">
        <v>7972</v>
      </c>
      <c r="G70" s="10">
        <v>0</v>
      </c>
      <c r="H70" s="243">
        <v>989717</v>
      </c>
      <c r="I70" s="9">
        <v>12627</v>
      </c>
      <c r="J70" s="10">
        <v>0</v>
      </c>
      <c r="K70" s="243">
        <v>1477726</v>
      </c>
      <c r="L70" s="9">
        <v>139</v>
      </c>
      <c r="M70" s="10">
        <v>0</v>
      </c>
      <c r="N70" s="232">
        <v>9589</v>
      </c>
      <c r="O70" s="9">
        <v>395</v>
      </c>
      <c r="P70" s="10">
        <v>0</v>
      </c>
      <c r="Q70" s="243">
        <v>30994</v>
      </c>
      <c r="R70" s="9">
        <v>111</v>
      </c>
      <c r="S70" s="10">
        <v>0</v>
      </c>
      <c r="T70" s="243">
        <v>11216</v>
      </c>
      <c r="U70" s="9">
        <v>0</v>
      </c>
      <c r="V70" s="10">
        <v>0</v>
      </c>
      <c r="W70" s="243">
        <v>0</v>
      </c>
      <c r="X70" s="9">
        <v>0</v>
      </c>
      <c r="Y70" s="10">
        <v>0</v>
      </c>
      <c r="Z70" s="232">
        <v>0</v>
      </c>
      <c r="AA70" s="9">
        <v>0</v>
      </c>
      <c r="AB70" s="10">
        <v>0</v>
      </c>
      <c r="AC70" s="243">
        <v>0</v>
      </c>
      <c r="AD70" s="9">
        <v>0</v>
      </c>
      <c r="AE70" s="10">
        <v>0</v>
      </c>
      <c r="AF70" s="243">
        <v>0</v>
      </c>
      <c r="AG70" s="9">
        <v>34900</v>
      </c>
      <c r="AH70" s="39">
        <v>0</v>
      </c>
      <c r="AI70" s="305">
        <v>4029173</v>
      </c>
      <c r="AK70" s="240"/>
      <c r="AL70" s="240"/>
      <c r="AM70" s="240"/>
      <c r="AN70" s="240"/>
      <c r="AO70" s="240"/>
      <c r="AP70" s="240"/>
      <c r="AR70" s="240"/>
      <c r="AS70" s="240"/>
      <c r="AT70" s="240"/>
      <c r="AU70" s="240"/>
      <c r="AV70" s="240"/>
      <c r="AW70" s="240">
        <v>0</v>
      </c>
    </row>
    <row r="71" spans="1:49" ht="19.5" customHeight="1" outlineLevel="1" x14ac:dyDescent="0.3">
      <c r="A71" s="286"/>
      <c r="B71" s="167" t="s">
        <v>84</v>
      </c>
      <c r="C71" s="9">
        <v>367</v>
      </c>
      <c r="D71" s="10">
        <v>0</v>
      </c>
      <c r="E71" s="243">
        <v>1809110</v>
      </c>
      <c r="F71" s="9">
        <v>246</v>
      </c>
      <c r="G71" s="10">
        <v>0</v>
      </c>
      <c r="H71" s="243">
        <v>935117</v>
      </c>
      <c r="I71" s="9">
        <v>498</v>
      </c>
      <c r="J71" s="10">
        <v>0</v>
      </c>
      <c r="K71" s="243">
        <v>3826091</v>
      </c>
      <c r="L71" s="9">
        <v>3</v>
      </c>
      <c r="M71" s="10">
        <v>0</v>
      </c>
      <c r="N71" s="232">
        <v>9264</v>
      </c>
      <c r="O71" s="9">
        <v>10</v>
      </c>
      <c r="P71" s="10">
        <v>0</v>
      </c>
      <c r="Q71" s="243">
        <v>50425</v>
      </c>
      <c r="R71" s="9">
        <v>2</v>
      </c>
      <c r="S71" s="10">
        <v>0</v>
      </c>
      <c r="T71" s="243">
        <v>0</v>
      </c>
      <c r="U71" s="9">
        <v>0</v>
      </c>
      <c r="V71" s="10">
        <v>0</v>
      </c>
      <c r="W71" s="243">
        <v>0</v>
      </c>
      <c r="X71" s="9">
        <v>0</v>
      </c>
      <c r="Y71" s="10">
        <v>0</v>
      </c>
      <c r="Z71" s="232">
        <v>0</v>
      </c>
      <c r="AA71" s="9">
        <v>0</v>
      </c>
      <c r="AB71" s="10">
        <v>0</v>
      </c>
      <c r="AC71" s="243">
        <v>0</v>
      </c>
      <c r="AD71" s="9">
        <v>0</v>
      </c>
      <c r="AE71" s="10">
        <v>0</v>
      </c>
      <c r="AF71" s="243">
        <v>0</v>
      </c>
      <c r="AG71" s="9">
        <v>1126</v>
      </c>
      <c r="AH71" s="39">
        <v>0</v>
      </c>
      <c r="AI71" s="305">
        <v>6630007</v>
      </c>
      <c r="AK71" s="240"/>
      <c r="AL71" s="240"/>
      <c r="AM71" s="240"/>
      <c r="AN71" s="240"/>
      <c r="AO71" s="240"/>
      <c r="AP71" s="240"/>
      <c r="AR71" s="240"/>
      <c r="AS71" s="240"/>
      <c r="AT71" s="240"/>
      <c r="AU71" s="240"/>
      <c r="AV71" s="240"/>
      <c r="AW71" s="240">
        <v>0</v>
      </c>
    </row>
    <row r="72" spans="1:49" ht="19.5" customHeight="1" outlineLevel="1" x14ac:dyDescent="0.3">
      <c r="A72" s="286"/>
      <c r="B72" s="167" t="s">
        <v>29</v>
      </c>
      <c r="C72" s="9">
        <v>0</v>
      </c>
      <c r="D72" s="10">
        <v>0</v>
      </c>
      <c r="E72" s="243">
        <v>0</v>
      </c>
      <c r="F72" s="9">
        <v>0</v>
      </c>
      <c r="G72" s="10">
        <v>0</v>
      </c>
      <c r="H72" s="243">
        <v>0</v>
      </c>
      <c r="I72" s="9">
        <v>0</v>
      </c>
      <c r="J72" s="10">
        <v>0</v>
      </c>
      <c r="K72" s="243">
        <v>0</v>
      </c>
      <c r="L72" s="245">
        <v>0</v>
      </c>
      <c r="M72" s="10">
        <v>0</v>
      </c>
      <c r="N72" s="246">
        <v>0</v>
      </c>
      <c r="O72" s="245">
        <v>0</v>
      </c>
      <c r="P72" s="10">
        <v>0</v>
      </c>
      <c r="Q72" s="5">
        <v>0</v>
      </c>
      <c r="R72" s="245">
        <v>0</v>
      </c>
      <c r="S72" s="10">
        <v>0</v>
      </c>
      <c r="T72" s="5">
        <v>0</v>
      </c>
      <c r="U72" s="9">
        <v>0</v>
      </c>
      <c r="V72" s="10">
        <v>0</v>
      </c>
      <c r="W72" s="243">
        <v>0</v>
      </c>
      <c r="X72" s="9">
        <v>0</v>
      </c>
      <c r="Y72" s="10">
        <v>0</v>
      </c>
      <c r="Z72" s="232">
        <v>0</v>
      </c>
      <c r="AA72" s="9">
        <v>0</v>
      </c>
      <c r="AB72" s="10">
        <v>0</v>
      </c>
      <c r="AC72" s="243">
        <v>0</v>
      </c>
      <c r="AD72" s="9">
        <v>0</v>
      </c>
      <c r="AE72" s="10">
        <v>0</v>
      </c>
      <c r="AF72" s="243">
        <v>0</v>
      </c>
      <c r="AG72" s="9">
        <v>0</v>
      </c>
      <c r="AH72" s="39">
        <v>0</v>
      </c>
      <c r="AI72" s="305">
        <v>0</v>
      </c>
      <c r="AK72" s="240"/>
      <c r="AL72" s="240"/>
      <c r="AM72" s="240"/>
      <c r="AN72" s="240"/>
      <c r="AO72" s="240"/>
      <c r="AP72" s="240"/>
      <c r="AR72" s="240"/>
      <c r="AS72" s="240"/>
      <c r="AT72" s="240"/>
      <c r="AU72" s="240"/>
      <c r="AV72" s="240"/>
      <c r="AW72" s="240">
        <v>0</v>
      </c>
    </row>
    <row r="73" spans="1:49" ht="19.5" customHeight="1" outlineLevel="1" x14ac:dyDescent="0.3">
      <c r="A73" s="286"/>
      <c r="B73" s="167" t="s">
        <v>85</v>
      </c>
      <c r="C73" s="9">
        <v>6</v>
      </c>
      <c r="D73" s="10">
        <v>0</v>
      </c>
      <c r="E73" s="243">
        <v>11216156</v>
      </c>
      <c r="F73" s="9">
        <v>6</v>
      </c>
      <c r="G73" s="10">
        <v>0</v>
      </c>
      <c r="H73" s="243">
        <v>11055718</v>
      </c>
      <c r="I73" s="9">
        <v>6</v>
      </c>
      <c r="J73" s="10">
        <v>0</v>
      </c>
      <c r="K73" s="243">
        <v>3893917</v>
      </c>
      <c r="L73" s="9">
        <v>9</v>
      </c>
      <c r="M73" s="10">
        <v>0</v>
      </c>
      <c r="N73" s="232">
        <v>8442445</v>
      </c>
      <c r="O73" s="9">
        <v>15</v>
      </c>
      <c r="P73" s="10">
        <v>0</v>
      </c>
      <c r="Q73" s="243">
        <v>25717033</v>
      </c>
      <c r="R73" s="9">
        <v>7</v>
      </c>
      <c r="S73" s="10">
        <v>0</v>
      </c>
      <c r="T73" s="243">
        <v>43043990</v>
      </c>
      <c r="U73" s="9">
        <v>0</v>
      </c>
      <c r="V73" s="10">
        <v>0</v>
      </c>
      <c r="W73" s="243">
        <v>0</v>
      </c>
      <c r="X73" s="9">
        <v>0</v>
      </c>
      <c r="Y73" s="10">
        <v>0</v>
      </c>
      <c r="Z73" s="232">
        <v>0</v>
      </c>
      <c r="AA73" s="9">
        <v>0</v>
      </c>
      <c r="AB73" s="10">
        <v>0</v>
      </c>
      <c r="AC73" s="243">
        <v>0</v>
      </c>
      <c r="AD73" s="9">
        <v>0</v>
      </c>
      <c r="AE73" s="10">
        <v>0</v>
      </c>
      <c r="AF73" s="243">
        <v>0</v>
      </c>
      <c r="AG73" s="9">
        <v>49</v>
      </c>
      <c r="AH73" s="39">
        <v>0</v>
      </c>
      <c r="AI73" s="305">
        <v>103369259</v>
      </c>
      <c r="AK73" s="240"/>
      <c r="AL73" s="240"/>
      <c r="AM73" s="240"/>
      <c r="AN73" s="240"/>
      <c r="AO73" s="240"/>
      <c r="AP73" s="240"/>
      <c r="AR73" s="240"/>
      <c r="AS73" s="240"/>
      <c r="AT73" s="240"/>
      <c r="AU73" s="240"/>
      <c r="AV73" s="240"/>
      <c r="AW73" s="240">
        <v>0</v>
      </c>
    </row>
    <row r="74" spans="1:49" ht="19.5" customHeight="1" outlineLevel="1" thickBot="1" x14ac:dyDescent="0.35">
      <c r="A74" s="287"/>
      <c r="B74" s="167" t="s">
        <v>86</v>
      </c>
      <c r="C74" s="160">
        <v>0</v>
      </c>
      <c r="D74" s="148">
        <v>0</v>
      </c>
      <c r="E74" s="157">
        <v>0</v>
      </c>
      <c r="F74" s="160">
        <v>0</v>
      </c>
      <c r="G74" s="148">
        <v>0</v>
      </c>
      <c r="H74" s="157">
        <v>0</v>
      </c>
      <c r="I74" s="160">
        <v>4</v>
      </c>
      <c r="J74" s="148">
        <v>0</v>
      </c>
      <c r="K74" s="157">
        <v>69955</v>
      </c>
      <c r="L74" s="160">
        <v>0</v>
      </c>
      <c r="M74" s="148">
        <v>0</v>
      </c>
      <c r="N74" s="233">
        <v>0</v>
      </c>
      <c r="O74" s="160">
        <v>0</v>
      </c>
      <c r="P74" s="148">
        <v>0</v>
      </c>
      <c r="Q74" s="157">
        <v>0</v>
      </c>
      <c r="R74" s="160">
        <v>0</v>
      </c>
      <c r="S74" s="148">
        <v>0</v>
      </c>
      <c r="T74" s="157">
        <v>0</v>
      </c>
      <c r="U74" s="160">
        <v>0</v>
      </c>
      <c r="V74" s="148">
        <v>0</v>
      </c>
      <c r="W74" s="157">
        <v>0</v>
      </c>
      <c r="X74" s="160">
        <v>0</v>
      </c>
      <c r="Y74" s="148">
        <v>0</v>
      </c>
      <c r="Z74" s="233">
        <v>0</v>
      </c>
      <c r="AA74" s="160">
        <v>0</v>
      </c>
      <c r="AB74" s="148">
        <v>0</v>
      </c>
      <c r="AC74" s="157">
        <v>0</v>
      </c>
      <c r="AD74" s="160">
        <v>0</v>
      </c>
      <c r="AE74" s="148">
        <v>0</v>
      </c>
      <c r="AF74" s="157">
        <v>0</v>
      </c>
      <c r="AG74" s="9">
        <v>4</v>
      </c>
      <c r="AH74" s="39">
        <v>0</v>
      </c>
      <c r="AI74" s="305">
        <v>69955</v>
      </c>
      <c r="AK74" s="240"/>
      <c r="AL74" s="240"/>
      <c r="AM74" s="240"/>
      <c r="AN74" s="240"/>
      <c r="AO74" s="240"/>
      <c r="AP74" s="240"/>
      <c r="AR74" s="240"/>
      <c r="AS74" s="240"/>
      <c r="AT74" s="240"/>
      <c r="AU74" s="240"/>
      <c r="AV74" s="240"/>
      <c r="AW74" s="240">
        <v>0</v>
      </c>
    </row>
    <row r="75" spans="1:49" ht="18" outlineLevel="1" x14ac:dyDescent="0.3">
      <c r="A75" s="285">
        <v>12</v>
      </c>
      <c r="B75" s="168" t="s">
        <v>97</v>
      </c>
      <c r="C75" s="73">
        <v>1</v>
      </c>
      <c r="D75" s="121">
        <v>0</v>
      </c>
      <c r="E75" s="242">
        <v>7086523</v>
      </c>
      <c r="F75" s="73">
        <v>0</v>
      </c>
      <c r="G75" s="121">
        <v>0</v>
      </c>
      <c r="H75" s="242">
        <v>0</v>
      </c>
      <c r="I75" s="73">
        <v>0</v>
      </c>
      <c r="J75" s="121">
        <v>0</v>
      </c>
      <c r="K75" s="242">
        <v>0</v>
      </c>
      <c r="L75" s="73">
        <v>0</v>
      </c>
      <c r="M75" s="121">
        <v>0</v>
      </c>
      <c r="N75" s="231">
        <v>0</v>
      </c>
      <c r="O75" s="73">
        <v>0</v>
      </c>
      <c r="P75" s="121">
        <v>0</v>
      </c>
      <c r="Q75" s="242">
        <v>0</v>
      </c>
      <c r="R75" s="73">
        <v>0</v>
      </c>
      <c r="S75" s="121">
        <v>0</v>
      </c>
      <c r="T75" s="242">
        <v>0</v>
      </c>
      <c r="U75" s="73">
        <v>0</v>
      </c>
      <c r="V75" s="121">
        <v>0</v>
      </c>
      <c r="W75" s="242">
        <v>0</v>
      </c>
      <c r="X75" s="73">
        <v>0</v>
      </c>
      <c r="Y75" s="121">
        <v>0</v>
      </c>
      <c r="Z75" s="231">
        <v>0</v>
      </c>
      <c r="AA75" s="73">
        <v>0</v>
      </c>
      <c r="AB75" s="121">
        <v>0</v>
      </c>
      <c r="AC75" s="242">
        <v>0</v>
      </c>
      <c r="AD75" s="73">
        <v>0</v>
      </c>
      <c r="AE75" s="121">
        <v>0</v>
      </c>
      <c r="AF75" s="242">
        <v>0</v>
      </c>
      <c r="AG75" s="73">
        <v>1</v>
      </c>
      <c r="AH75" s="74">
        <v>0</v>
      </c>
      <c r="AI75" s="231">
        <v>7086523</v>
      </c>
      <c r="AK75" s="240"/>
      <c r="AL75" s="240"/>
      <c r="AM75" s="240"/>
      <c r="AN75" s="240"/>
      <c r="AO75" s="240"/>
      <c r="AP75" s="240"/>
      <c r="AR75" s="240"/>
      <c r="AS75" s="240"/>
      <c r="AT75" s="240"/>
      <c r="AU75" s="240"/>
      <c r="AV75" s="240"/>
      <c r="AW75" s="240">
        <v>0</v>
      </c>
    </row>
    <row r="76" spans="1:49" ht="19.5" customHeight="1" outlineLevel="1" x14ac:dyDescent="0.3">
      <c r="A76" s="286"/>
      <c r="B76" s="167" t="s">
        <v>83</v>
      </c>
      <c r="C76" s="9">
        <v>0</v>
      </c>
      <c r="D76" s="10">
        <v>0</v>
      </c>
      <c r="E76" s="243">
        <v>0</v>
      </c>
      <c r="F76" s="9">
        <v>0</v>
      </c>
      <c r="G76" s="10">
        <v>0</v>
      </c>
      <c r="H76" s="243">
        <v>0</v>
      </c>
      <c r="I76" s="9">
        <v>0</v>
      </c>
      <c r="J76" s="10">
        <v>0</v>
      </c>
      <c r="K76" s="243">
        <v>0</v>
      </c>
      <c r="L76" s="9">
        <v>0</v>
      </c>
      <c r="M76" s="10">
        <v>0</v>
      </c>
      <c r="N76" s="232">
        <v>0</v>
      </c>
      <c r="O76" s="9">
        <v>0</v>
      </c>
      <c r="P76" s="10">
        <v>0</v>
      </c>
      <c r="Q76" s="243">
        <v>0</v>
      </c>
      <c r="R76" s="9">
        <v>0</v>
      </c>
      <c r="S76" s="10">
        <v>0</v>
      </c>
      <c r="T76" s="243">
        <v>0</v>
      </c>
      <c r="U76" s="9">
        <v>0</v>
      </c>
      <c r="V76" s="10">
        <v>0</v>
      </c>
      <c r="W76" s="243">
        <v>0</v>
      </c>
      <c r="X76" s="9">
        <v>0</v>
      </c>
      <c r="Y76" s="10">
        <v>0</v>
      </c>
      <c r="Z76" s="232">
        <v>0</v>
      </c>
      <c r="AA76" s="9">
        <v>0</v>
      </c>
      <c r="AB76" s="10">
        <v>0</v>
      </c>
      <c r="AC76" s="243">
        <v>0</v>
      </c>
      <c r="AD76" s="9">
        <v>0</v>
      </c>
      <c r="AE76" s="10">
        <v>0</v>
      </c>
      <c r="AF76" s="243">
        <v>0</v>
      </c>
      <c r="AG76" s="9">
        <v>0</v>
      </c>
      <c r="AH76" s="39">
        <v>0</v>
      </c>
      <c r="AI76" s="305">
        <v>0</v>
      </c>
      <c r="AK76" s="240"/>
      <c r="AL76" s="240"/>
      <c r="AM76" s="240"/>
      <c r="AN76" s="240"/>
      <c r="AO76" s="240"/>
      <c r="AP76" s="240"/>
      <c r="AR76" s="240"/>
      <c r="AS76" s="240"/>
      <c r="AT76" s="240"/>
      <c r="AU76" s="240"/>
      <c r="AV76" s="240"/>
      <c r="AW76" s="240">
        <v>0</v>
      </c>
    </row>
    <row r="77" spans="1:49" ht="19.5" customHeight="1" outlineLevel="1" x14ac:dyDescent="0.3">
      <c r="A77" s="286"/>
      <c r="B77" s="167" t="s">
        <v>84</v>
      </c>
      <c r="C77" s="9">
        <v>0</v>
      </c>
      <c r="D77" s="10">
        <v>0</v>
      </c>
      <c r="E77" s="243">
        <v>0</v>
      </c>
      <c r="F77" s="9">
        <v>0</v>
      </c>
      <c r="G77" s="10">
        <v>0</v>
      </c>
      <c r="H77" s="243">
        <v>0</v>
      </c>
      <c r="I77" s="9">
        <v>0</v>
      </c>
      <c r="J77" s="10">
        <v>0</v>
      </c>
      <c r="K77" s="243">
        <v>0</v>
      </c>
      <c r="L77" s="9">
        <v>0</v>
      </c>
      <c r="M77" s="10">
        <v>0</v>
      </c>
      <c r="N77" s="232">
        <v>0</v>
      </c>
      <c r="O77" s="9">
        <v>0</v>
      </c>
      <c r="P77" s="10">
        <v>0</v>
      </c>
      <c r="Q77" s="243">
        <v>0</v>
      </c>
      <c r="R77" s="9">
        <v>0</v>
      </c>
      <c r="S77" s="10">
        <v>0</v>
      </c>
      <c r="T77" s="243">
        <v>0</v>
      </c>
      <c r="U77" s="9">
        <v>0</v>
      </c>
      <c r="V77" s="10">
        <v>0</v>
      </c>
      <c r="W77" s="243">
        <v>0</v>
      </c>
      <c r="X77" s="9">
        <v>0</v>
      </c>
      <c r="Y77" s="10">
        <v>0</v>
      </c>
      <c r="Z77" s="232">
        <v>0</v>
      </c>
      <c r="AA77" s="9">
        <v>0</v>
      </c>
      <c r="AB77" s="10">
        <v>0</v>
      </c>
      <c r="AC77" s="243">
        <v>0</v>
      </c>
      <c r="AD77" s="9">
        <v>0</v>
      </c>
      <c r="AE77" s="10">
        <v>0</v>
      </c>
      <c r="AF77" s="243">
        <v>0</v>
      </c>
      <c r="AG77" s="9">
        <v>0</v>
      </c>
      <c r="AH77" s="39">
        <v>0</v>
      </c>
      <c r="AI77" s="305">
        <v>0</v>
      </c>
      <c r="AK77" s="240"/>
      <c r="AL77" s="240"/>
      <c r="AM77" s="240"/>
      <c r="AN77" s="240"/>
      <c r="AO77" s="240"/>
      <c r="AP77" s="240"/>
      <c r="AR77" s="240"/>
      <c r="AS77" s="240"/>
      <c r="AT77" s="240"/>
      <c r="AU77" s="240"/>
      <c r="AV77" s="240"/>
      <c r="AW77" s="240">
        <v>0</v>
      </c>
    </row>
    <row r="78" spans="1:49" ht="19.5" customHeight="1" outlineLevel="1" x14ac:dyDescent="0.3">
      <c r="A78" s="286"/>
      <c r="B78" s="167" t="s">
        <v>29</v>
      </c>
      <c r="C78" s="9">
        <v>0</v>
      </c>
      <c r="D78" s="10">
        <v>0</v>
      </c>
      <c r="E78" s="243">
        <v>0</v>
      </c>
      <c r="F78" s="9">
        <v>0</v>
      </c>
      <c r="G78" s="10">
        <v>0</v>
      </c>
      <c r="H78" s="243">
        <v>0</v>
      </c>
      <c r="I78" s="9">
        <v>0</v>
      </c>
      <c r="J78" s="10">
        <v>0</v>
      </c>
      <c r="K78" s="243">
        <v>0</v>
      </c>
      <c r="L78" s="9">
        <v>0</v>
      </c>
      <c r="M78" s="10">
        <v>0</v>
      </c>
      <c r="N78" s="232">
        <v>0</v>
      </c>
      <c r="O78" s="9">
        <v>0</v>
      </c>
      <c r="P78" s="10">
        <v>0</v>
      </c>
      <c r="Q78" s="243">
        <v>0</v>
      </c>
      <c r="R78" s="9">
        <v>0</v>
      </c>
      <c r="S78" s="10">
        <v>0</v>
      </c>
      <c r="T78" s="243">
        <v>0</v>
      </c>
      <c r="U78" s="9">
        <v>0</v>
      </c>
      <c r="V78" s="10">
        <v>0</v>
      </c>
      <c r="W78" s="243">
        <v>0</v>
      </c>
      <c r="X78" s="9">
        <v>0</v>
      </c>
      <c r="Y78" s="10">
        <v>0</v>
      </c>
      <c r="Z78" s="232">
        <v>0</v>
      </c>
      <c r="AA78" s="9">
        <v>0</v>
      </c>
      <c r="AB78" s="10">
        <v>0</v>
      </c>
      <c r="AC78" s="243">
        <v>0</v>
      </c>
      <c r="AD78" s="9">
        <v>0</v>
      </c>
      <c r="AE78" s="10">
        <v>0</v>
      </c>
      <c r="AF78" s="243">
        <v>0</v>
      </c>
      <c r="AG78" s="9">
        <v>0</v>
      </c>
      <c r="AH78" s="39">
        <v>0</v>
      </c>
      <c r="AI78" s="305">
        <v>0</v>
      </c>
      <c r="AK78" s="240"/>
      <c r="AL78" s="240"/>
      <c r="AM78" s="240"/>
      <c r="AN78" s="240"/>
      <c r="AO78" s="240"/>
      <c r="AP78" s="240"/>
      <c r="AR78" s="240"/>
      <c r="AS78" s="240"/>
      <c r="AT78" s="240"/>
      <c r="AU78" s="240"/>
      <c r="AV78" s="240"/>
      <c r="AW78" s="240">
        <v>0</v>
      </c>
    </row>
    <row r="79" spans="1:49" ht="19.5" customHeight="1" outlineLevel="1" x14ac:dyDescent="0.3">
      <c r="A79" s="286"/>
      <c r="B79" s="167" t="s">
        <v>85</v>
      </c>
      <c r="C79" s="9">
        <v>1</v>
      </c>
      <c r="D79" s="10">
        <v>0</v>
      </c>
      <c r="E79" s="243">
        <v>7086523</v>
      </c>
      <c r="F79" s="9">
        <v>0</v>
      </c>
      <c r="G79" s="10">
        <v>0</v>
      </c>
      <c r="H79" s="243">
        <v>0</v>
      </c>
      <c r="I79" s="9">
        <v>0</v>
      </c>
      <c r="J79" s="10">
        <v>0</v>
      </c>
      <c r="K79" s="243">
        <v>0</v>
      </c>
      <c r="L79" s="9">
        <v>0</v>
      </c>
      <c r="M79" s="10">
        <v>0</v>
      </c>
      <c r="N79" s="232">
        <v>0</v>
      </c>
      <c r="O79" s="9">
        <v>0</v>
      </c>
      <c r="P79" s="10">
        <v>0</v>
      </c>
      <c r="Q79" s="243">
        <v>0</v>
      </c>
      <c r="R79" s="9">
        <v>0</v>
      </c>
      <c r="S79" s="10">
        <v>0</v>
      </c>
      <c r="T79" s="243">
        <v>0</v>
      </c>
      <c r="U79" s="9">
        <v>0</v>
      </c>
      <c r="V79" s="10">
        <v>0</v>
      </c>
      <c r="W79" s="243">
        <v>0</v>
      </c>
      <c r="X79" s="9">
        <v>0</v>
      </c>
      <c r="Y79" s="10">
        <v>0</v>
      </c>
      <c r="Z79" s="232">
        <v>0</v>
      </c>
      <c r="AA79" s="9">
        <v>0</v>
      </c>
      <c r="AB79" s="10">
        <v>0</v>
      </c>
      <c r="AC79" s="243">
        <v>0</v>
      </c>
      <c r="AD79" s="9">
        <v>0</v>
      </c>
      <c r="AE79" s="10">
        <v>0</v>
      </c>
      <c r="AF79" s="243">
        <v>0</v>
      </c>
      <c r="AG79" s="9">
        <v>1</v>
      </c>
      <c r="AH79" s="39">
        <v>0</v>
      </c>
      <c r="AI79" s="305">
        <v>7086523</v>
      </c>
      <c r="AK79" s="240"/>
      <c r="AL79" s="240"/>
      <c r="AM79" s="240"/>
      <c r="AN79" s="240"/>
      <c r="AO79" s="240"/>
      <c r="AP79" s="240"/>
      <c r="AR79" s="240"/>
      <c r="AS79" s="240"/>
      <c r="AT79" s="240"/>
      <c r="AU79" s="240"/>
      <c r="AV79" s="240"/>
      <c r="AW79" s="240">
        <v>0</v>
      </c>
    </row>
    <row r="80" spans="1:49" ht="19.5" customHeight="1" outlineLevel="1" thickBot="1" x14ac:dyDescent="0.35">
      <c r="A80" s="287"/>
      <c r="B80" s="167" t="s">
        <v>86</v>
      </c>
      <c r="C80" s="160">
        <v>0</v>
      </c>
      <c r="D80" s="148">
        <v>0</v>
      </c>
      <c r="E80" s="157">
        <v>0</v>
      </c>
      <c r="F80" s="160">
        <v>0</v>
      </c>
      <c r="G80" s="148">
        <v>0</v>
      </c>
      <c r="H80" s="157">
        <v>0</v>
      </c>
      <c r="I80" s="160">
        <v>0</v>
      </c>
      <c r="J80" s="148">
        <v>0</v>
      </c>
      <c r="K80" s="157">
        <v>0</v>
      </c>
      <c r="L80" s="160">
        <v>0</v>
      </c>
      <c r="M80" s="148">
        <v>0</v>
      </c>
      <c r="N80" s="233">
        <v>0</v>
      </c>
      <c r="O80" s="160">
        <v>0</v>
      </c>
      <c r="P80" s="148">
        <v>0</v>
      </c>
      <c r="Q80" s="157">
        <v>0</v>
      </c>
      <c r="R80" s="160">
        <v>0</v>
      </c>
      <c r="S80" s="148">
        <v>0</v>
      </c>
      <c r="T80" s="157">
        <v>0</v>
      </c>
      <c r="U80" s="160">
        <v>0</v>
      </c>
      <c r="V80" s="148">
        <v>0</v>
      </c>
      <c r="W80" s="157">
        <v>0</v>
      </c>
      <c r="X80" s="160">
        <v>0</v>
      </c>
      <c r="Y80" s="148">
        <v>0</v>
      </c>
      <c r="Z80" s="233">
        <v>0</v>
      </c>
      <c r="AA80" s="160">
        <v>0</v>
      </c>
      <c r="AB80" s="148">
        <v>0</v>
      </c>
      <c r="AC80" s="157">
        <v>0</v>
      </c>
      <c r="AD80" s="160">
        <v>0</v>
      </c>
      <c r="AE80" s="148">
        <v>0</v>
      </c>
      <c r="AF80" s="157">
        <v>0</v>
      </c>
      <c r="AG80" s="9">
        <v>0</v>
      </c>
      <c r="AH80" s="39">
        <v>0</v>
      </c>
      <c r="AI80" s="305">
        <v>0</v>
      </c>
      <c r="AK80" s="240"/>
      <c r="AL80" s="240"/>
      <c r="AM80" s="240"/>
      <c r="AN80" s="240"/>
      <c r="AO80" s="240"/>
      <c r="AP80" s="240"/>
      <c r="AR80" s="240"/>
      <c r="AS80" s="240"/>
      <c r="AT80" s="240"/>
      <c r="AU80" s="240"/>
      <c r="AV80" s="240"/>
      <c r="AW80" s="240">
        <v>0</v>
      </c>
    </row>
    <row r="81" spans="1:49" ht="18" outlineLevel="1" x14ac:dyDescent="0.3">
      <c r="A81" s="285">
        <v>13</v>
      </c>
      <c r="B81" s="168" t="s">
        <v>98</v>
      </c>
      <c r="C81" s="73">
        <v>12621</v>
      </c>
      <c r="D81" s="121">
        <v>0</v>
      </c>
      <c r="E81" s="242">
        <v>4460311</v>
      </c>
      <c r="F81" s="73">
        <v>5891</v>
      </c>
      <c r="G81" s="121">
        <v>0</v>
      </c>
      <c r="H81" s="242">
        <v>1624363</v>
      </c>
      <c r="I81" s="73">
        <v>9610</v>
      </c>
      <c r="J81" s="121">
        <v>0</v>
      </c>
      <c r="K81" s="242">
        <v>2220587</v>
      </c>
      <c r="L81" s="73">
        <v>33</v>
      </c>
      <c r="M81" s="121">
        <v>0</v>
      </c>
      <c r="N81" s="231">
        <v>151398</v>
      </c>
      <c r="O81" s="73">
        <v>141</v>
      </c>
      <c r="P81" s="121">
        <v>0</v>
      </c>
      <c r="Q81" s="242">
        <v>237838</v>
      </c>
      <c r="R81" s="73">
        <v>96</v>
      </c>
      <c r="S81" s="121">
        <v>0</v>
      </c>
      <c r="T81" s="242">
        <v>2967898</v>
      </c>
      <c r="U81" s="73">
        <v>0</v>
      </c>
      <c r="V81" s="121">
        <v>0</v>
      </c>
      <c r="W81" s="242">
        <v>0</v>
      </c>
      <c r="X81" s="73">
        <v>0</v>
      </c>
      <c r="Y81" s="121">
        <v>0</v>
      </c>
      <c r="Z81" s="231">
        <v>0</v>
      </c>
      <c r="AA81" s="73">
        <v>0</v>
      </c>
      <c r="AB81" s="121">
        <v>0</v>
      </c>
      <c r="AC81" s="242">
        <v>0</v>
      </c>
      <c r="AD81" s="73">
        <v>0</v>
      </c>
      <c r="AE81" s="121">
        <v>0</v>
      </c>
      <c r="AF81" s="242">
        <v>0</v>
      </c>
      <c r="AG81" s="73">
        <v>28392</v>
      </c>
      <c r="AH81" s="74">
        <v>0</v>
      </c>
      <c r="AI81" s="231">
        <v>11662395</v>
      </c>
      <c r="AK81" s="240"/>
      <c r="AL81" s="240"/>
      <c r="AM81" s="240"/>
      <c r="AN81" s="240"/>
      <c r="AO81" s="240"/>
      <c r="AP81" s="240"/>
      <c r="AR81" s="240"/>
      <c r="AS81" s="240"/>
      <c r="AT81" s="240"/>
      <c r="AU81" s="240"/>
      <c r="AV81" s="240"/>
      <c r="AW81" s="240">
        <v>0</v>
      </c>
    </row>
    <row r="82" spans="1:49" ht="19.5" customHeight="1" outlineLevel="1" x14ac:dyDescent="0.3">
      <c r="A82" s="286"/>
      <c r="B82" s="167" t="s">
        <v>83</v>
      </c>
      <c r="C82" s="9">
        <v>12391</v>
      </c>
      <c r="D82" s="10">
        <v>0</v>
      </c>
      <c r="E82" s="243">
        <v>2285467</v>
      </c>
      <c r="F82" s="9">
        <v>5765</v>
      </c>
      <c r="G82" s="10">
        <v>0</v>
      </c>
      <c r="H82" s="243">
        <v>756408</v>
      </c>
      <c r="I82" s="9">
        <v>9345</v>
      </c>
      <c r="J82" s="10">
        <v>0</v>
      </c>
      <c r="K82" s="243">
        <v>1153401</v>
      </c>
      <c r="L82" s="9">
        <v>32</v>
      </c>
      <c r="M82" s="10">
        <v>0</v>
      </c>
      <c r="N82" s="232">
        <v>2302</v>
      </c>
      <c r="O82" s="9">
        <v>137</v>
      </c>
      <c r="P82" s="10">
        <v>0</v>
      </c>
      <c r="Q82" s="243">
        <v>12492</v>
      </c>
      <c r="R82" s="9">
        <v>92</v>
      </c>
      <c r="S82" s="10">
        <v>0</v>
      </c>
      <c r="T82" s="243">
        <v>6001</v>
      </c>
      <c r="U82" s="9">
        <v>0</v>
      </c>
      <c r="V82" s="10">
        <v>0</v>
      </c>
      <c r="W82" s="243">
        <v>0</v>
      </c>
      <c r="X82" s="9">
        <v>0</v>
      </c>
      <c r="Y82" s="10">
        <v>0</v>
      </c>
      <c r="Z82" s="232">
        <v>0</v>
      </c>
      <c r="AA82" s="9">
        <v>0</v>
      </c>
      <c r="AB82" s="10">
        <v>0</v>
      </c>
      <c r="AC82" s="243">
        <v>0</v>
      </c>
      <c r="AD82" s="9">
        <v>0</v>
      </c>
      <c r="AE82" s="10">
        <v>0</v>
      </c>
      <c r="AF82" s="243">
        <v>0</v>
      </c>
      <c r="AG82" s="9">
        <v>27762</v>
      </c>
      <c r="AH82" s="39">
        <v>0</v>
      </c>
      <c r="AI82" s="305">
        <v>4216071</v>
      </c>
      <c r="AK82" s="240"/>
      <c r="AL82" s="240"/>
      <c r="AM82" s="240"/>
      <c r="AN82" s="240"/>
      <c r="AO82" s="240"/>
      <c r="AP82" s="240"/>
      <c r="AR82" s="240"/>
      <c r="AS82" s="240"/>
      <c r="AT82" s="240"/>
      <c r="AU82" s="240"/>
      <c r="AV82" s="240"/>
      <c r="AW82" s="240">
        <v>0</v>
      </c>
    </row>
    <row r="83" spans="1:49" ht="19.5" customHeight="1" outlineLevel="1" x14ac:dyDescent="0.3">
      <c r="A83" s="286"/>
      <c r="B83" s="167" t="s">
        <v>84</v>
      </c>
      <c r="C83" s="9">
        <v>229</v>
      </c>
      <c r="D83" s="10">
        <v>0</v>
      </c>
      <c r="E83" s="243">
        <v>505223</v>
      </c>
      <c r="F83" s="9">
        <v>125</v>
      </c>
      <c r="G83" s="10">
        <v>0</v>
      </c>
      <c r="H83" s="243">
        <v>170632</v>
      </c>
      <c r="I83" s="9">
        <v>265</v>
      </c>
      <c r="J83" s="10">
        <v>0</v>
      </c>
      <c r="K83" s="243">
        <v>1067186</v>
      </c>
      <c r="L83" s="9">
        <v>0</v>
      </c>
      <c r="M83" s="10">
        <v>0</v>
      </c>
      <c r="N83" s="246">
        <v>0</v>
      </c>
      <c r="O83" s="9">
        <v>3</v>
      </c>
      <c r="P83" s="10">
        <v>0</v>
      </c>
      <c r="Q83" s="243">
        <v>21213</v>
      </c>
      <c r="R83" s="245">
        <v>0</v>
      </c>
      <c r="S83" s="10">
        <v>0</v>
      </c>
      <c r="T83" s="5">
        <v>0</v>
      </c>
      <c r="U83" s="9">
        <v>0</v>
      </c>
      <c r="V83" s="10">
        <v>0</v>
      </c>
      <c r="W83" s="243">
        <v>0</v>
      </c>
      <c r="X83" s="9">
        <v>0</v>
      </c>
      <c r="Y83" s="10">
        <v>0</v>
      </c>
      <c r="Z83" s="232">
        <v>0</v>
      </c>
      <c r="AA83" s="9">
        <v>0</v>
      </c>
      <c r="AB83" s="10">
        <v>0</v>
      </c>
      <c r="AC83" s="243">
        <v>0</v>
      </c>
      <c r="AD83" s="9">
        <v>0</v>
      </c>
      <c r="AE83" s="10">
        <v>0</v>
      </c>
      <c r="AF83" s="243">
        <v>0</v>
      </c>
      <c r="AG83" s="9">
        <v>622</v>
      </c>
      <c r="AH83" s="39">
        <v>0</v>
      </c>
      <c r="AI83" s="305">
        <v>1764254</v>
      </c>
      <c r="AK83" s="240"/>
      <c r="AL83" s="240"/>
      <c r="AM83" s="240"/>
      <c r="AN83" s="240"/>
      <c r="AO83" s="240"/>
      <c r="AP83" s="240"/>
      <c r="AR83" s="240"/>
      <c r="AS83" s="240"/>
      <c r="AT83" s="240"/>
      <c r="AU83" s="240"/>
      <c r="AV83" s="240"/>
      <c r="AW83" s="240">
        <v>0</v>
      </c>
    </row>
    <row r="84" spans="1:49" ht="19.5" customHeight="1" outlineLevel="1" x14ac:dyDescent="0.3">
      <c r="A84" s="286"/>
      <c r="B84" s="167" t="s">
        <v>29</v>
      </c>
      <c r="C84" s="9">
        <v>0</v>
      </c>
      <c r="D84" s="10">
        <v>0</v>
      </c>
      <c r="E84" s="243">
        <v>336</v>
      </c>
      <c r="F84" s="9">
        <v>0</v>
      </c>
      <c r="G84" s="10">
        <v>0</v>
      </c>
      <c r="H84" s="243">
        <v>0</v>
      </c>
      <c r="I84" s="9">
        <v>0</v>
      </c>
      <c r="J84" s="10">
        <v>0</v>
      </c>
      <c r="K84" s="243">
        <v>0</v>
      </c>
      <c r="L84" s="9">
        <v>0</v>
      </c>
      <c r="M84" s="10">
        <v>0</v>
      </c>
      <c r="N84" s="232">
        <v>0</v>
      </c>
      <c r="O84" s="245">
        <v>0</v>
      </c>
      <c r="P84" s="10">
        <v>0</v>
      </c>
      <c r="Q84" s="5">
        <v>0</v>
      </c>
      <c r="R84" s="9">
        <v>0</v>
      </c>
      <c r="S84" s="10">
        <v>0</v>
      </c>
      <c r="T84" s="243">
        <v>0</v>
      </c>
      <c r="U84" s="9">
        <v>0</v>
      </c>
      <c r="V84" s="10">
        <v>0</v>
      </c>
      <c r="W84" s="243">
        <v>0</v>
      </c>
      <c r="X84" s="9">
        <v>0</v>
      </c>
      <c r="Y84" s="10">
        <v>0</v>
      </c>
      <c r="Z84" s="232">
        <v>0</v>
      </c>
      <c r="AA84" s="9">
        <v>0</v>
      </c>
      <c r="AB84" s="10">
        <v>0</v>
      </c>
      <c r="AC84" s="243">
        <v>0</v>
      </c>
      <c r="AD84" s="9">
        <v>0</v>
      </c>
      <c r="AE84" s="10">
        <v>0</v>
      </c>
      <c r="AF84" s="243">
        <v>0</v>
      </c>
      <c r="AG84" s="9">
        <v>0</v>
      </c>
      <c r="AH84" s="39">
        <v>0</v>
      </c>
      <c r="AI84" s="305">
        <v>336</v>
      </c>
      <c r="AK84" s="240"/>
      <c r="AL84" s="240"/>
      <c r="AM84" s="240"/>
      <c r="AN84" s="240"/>
      <c r="AO84" s="240"/>
      <c r="AP84" s="240"/>
      <c r="AR84" s="240"/>
      <c r="AS84" s="240"/>
      <c r="AT84" s="240"/>
      <c r="AU84" s="240"/>
      <c r="AV84" s="240"/>
      <c r="AW84" s="240">
        <v>0</v>
      </c>
    </row>
    <row r="85" spans="1:49" ht="19.5" customHeight="1" outlineLevel="1" x14ac:dyDescent="0.3">
      <c r="A85" s="286"/>
      <c r="B85" s="167" t="s">
        <v>85</v>
      </c>
      <c r="C85" s="9">
        <v>1</v>
      </c>
      <c r="D85" s="10">
        <v>0</v>
      </c>
      <c r="E85" s="243">
        <v>1669285</v>
      </c>
      <c r="F85" s="9">
        <v>1</v>
      </c>
      <c r="G85" s="10">
        <v>0</v>
      </c>
      <c r="H85" s="243">
        <v>697323</v>
      </c>
      <c r="I85" s="9">
        <v>0</v>
      </c>
      <c r="J85" s="10">
        <v>0</v>
      </c>
      <c r="K85" s="243">
        <v>0</v>
      </c>
      <c r="L85" s="9">
        <v>1</v>
      </c>
      <c r="M85" s="10">
        <v>0</v>
      </c>
      <c r="N85" s="232">
        <v>149096</v>
      </c>
      <c r="O85" s="9">
        <v>1</v>
      </c>
      <c r="P85" s="10">
        <v>0</v>
      </c>
      <c r="Q85" s="243">
        <v>204133</v>
      </c>
      <c r="R85" s="9">
        <v>4</v>
      </c>
      <c r="S85" s="10">
        <v>0</v>
      </c>
      <c r="T85" s="243">
        <v>2961897</v>
      </c>
      <c r="U85" s="9">
        <v>0</v>
      </c>
      <c r="V85" s="10">
        <v>0</v>
      </c>
      <c r="W85" s="243">
        <v>0</v>
      </c>
      <c r="X85" s="9">
        <v>0</v>
      </c>
      <c r="Y85" s="10">
        <v>0</v>
      </c>
      <c r="Z85" s="232">
        <v>0</v>
      </c>
      <c r="AA85" s="9">
        <v>0</v>
      </c>
      <c r="AB85" s="10">
        <v>0</v>
      </c>
      <c r="AC85" s="243">
        <v>0</v>
      </c>
      <c r="AD85" s="9">
        <v>0</v>
      </c>
      <c r="AE85" s="10">
        <v>0</v>
      </c>
      <c r="AF85" s="243">
        <v>0</v>
      </c>
      <c r="AG85" s="9">
        <v>8</v>
      </c>
      <c r="AH85" s="39">
        <v>0</v>
      </c>
      <c r="AI85" s="305">
        <v>5681734</v>
      </c>
      <c r="AK85" s="240"/>
      <c r="AL85" s="240"/>
      <c r="AM85" s="240"/>
      <c r="AN85" s="240"/>
      <c r="AO85" s="240"/>
      <c r="AP85" s="240"/>
      <c r="AR85" s="240"/>
      <c r="AS85" s="240"/>
      <c r="AT85" s="240"/>
      <c r="AU85" s="240"/>
      <c r="AV85" s="240"/>
      <c r="AW85" s="240">
        <v>0</v>
      </c>
    </row>
    <row r="86" spans="1:49" ht="19.5" customHeight="1" outlineLevel="1" thickBot="1" x14ac:dyDescent="0.35">
      <c r="A86" s="287"/>
      <c r="B86" s="167" t="s">
        <v>86</v>
      </c>
      <c r="C86" s="160">
        <v>0</v>
      </c>
      <c r="D86" s="148">
        <v>0</v>
      </c>
      <c r="E86" s="157">
        <v>0</v>
      </c>
      <c r="F86" s="160">
        <v>0</v>
      </c>
      <c r="G86" s="148">
        <v>0</v>
      </c>
      <c r="H86" s="157">
        <v>0</v>
      </c>
      <c r="I86" s="160">
        <v>0</v>
      </c>
      <c r="J86" s="148">
        <v>0</v>
      </c>
      <c r="K86" s="157">
        <v>0</v>
      </c>
      <c r="L86" s="160">
        <v>0</v>
      </c>
      <c r="M86" s="148">
        <v>0</v>
      </c>
      <c r="N86" s="233">
        <v>0</v>
      </c>
      <c r="O86" s="160">
        <v>0</v>
      </c>
      <c r="P86" s="148">
        <v>0</v>
      </c>
      <c r="Q86" s="157">
        <v>0</v>
      </c>
      <c r="R86" s="160">
        <v>0</v>
      </c>
      <c r="S86" s="148">
        <v>0</v>
      </c>
      <c r="T86" s="157">
        <v>0</v>
      </c>
      <c r="U86" s="160">
        <v>0</v>
      </c>
      <c r="V86" s="148">
        <v>0</v>
      </c>
      <c r="W86" s="157">
        <v>0</v>
      </c>
      <c r="X86" s="160">
        <v>0</v>
      </c>
      <c r="Y86" s="148">
        <v>0</v>
      </c>
      <c r="Z86" s="233">
        <v>0</v>
      </c>
      <c r="AA86" s="160">
        <v>0</v>
      </c>
      <c r="AB86" s="148">
        <v>0</v>
      </c>
      <c r="AC86" s="157">
        <v>0</v>
      </c>
      <c r="AD86" s="160">
        <v>0</v>
      </c>
      <c r="AE86" s="148">
        <v>0</v>
      </c>
      <c r="AF86" s="157">
        <v>0</v>
      </c>
      <c r="AG86" s="9">
        <v>0</v>
      </c>
      <c r="AH86" s="39">
        <v>0</v>
      </c>
      <c r="AI86" s="305">
        <v>0</v>
      </c>
      <c r="AK86" s="240"/>
      <c r="AL86" s="240"/>
      <c r="AM86" s="240"/>
      <c r="AN86" s="240"/>
      <c r="AO86" s="240"/>
      <c r="AP86" s="240"/>
      <c r="AR86" s="240"/>
      <c r="AS86" s="240"/>
      <c r="AT86" s="240"/>
      <c r="AU86" s="240"/>
      <c r="AV86" s="240"/>
      <c r="AW86" s="240">
        <v>0</v>
      </c>
    </row>
    <row r="87" spans="1:49" ht="36" customHeight="1" outlineLevel="1" x14ac:dyDescent="0.3">
      <c r="A87" s="285">
        <v>14</v>
      </c>
      <c r="B87" s="168" t="s">
        <v>181</v>
      </c>
      <c r="C87" s="73">
        <v>0</v>
      </c>
      <c r="D87" s="121">
        <v>0</v>
      </c>
      <c r="E87" s="242">
        <v>0</v>
      </c>
      <c r="F87" s="73">
        <v>0</v>
      </c>
      <c r="G87" s="121">
        <v>0</v>
      </c>
      <c r="H87" s="242">
        <v>0</v>
      </c>
      <c r="I87" s="73">
        <v>0</v>
      </c>
      <c r="J87" s="121">
        <v>0</v>
      </c>
      <c r="K87" s="242">
        <v>0</v>
      </c>
      <c r="L87" s="73">
        <v>0</v>
      </c>
      <c r="M87" s="121">
        <v>0</v>
      </c>
      <c r="N87" s="231">
        <v>0</v>
      </c>
      <c r="O87" s="73">
        <v>0</v>
      </c>
      <c r="P87" s="121">
        <v>0</v>
      </c>
      <c r="Q87" s="242">
        <v>0</v>
      </c>
      <c r="R87" s="73">
        <v>0</v>
      </c>
      <c r="S87" s="121">
        <v>0</v>
      </c>
      <c r="T87" s="242">
        <v>0</v>
      </c>
      <c r="U87" s="73">
        <v>0</v>
      </c>
      <c r="V87" s="121">
        <v>0</v>
      </c>
      <c r="W87" s="242">
        <v>0</v>
      </c>
      <c r="X87" s="73">
        <v>0</v>
      </c>
      <c r="Y87" s="121">
        <v>0</v>
      </c>
      <c r="Z87" s="231">
        <v>0</v>
      </c>
      <c r="AA87" s="73">
        <v>0</v>
      </c>
      <c r="AB87" s="121">
        <v>0</v>
      </c>
      <c r="AC87" s="242">
        <v>0</v>
      </c>
      <c r="AD87" s="73">
        <v>1</v>
      </c>
      <c r="AE87" s="121">
        <v>0</v>
      </c>
      <c r="AF87" s="242">
        <v>3851823</v>
      </c>
      <c r="AG87" s="73">
        <v>1</v>
      </c>
      <c r="AH87" s="74">
        <v>0</v>
      </c>
      <c r="AI87" s="231">
        <v>3851823</v>
      </c>
      <c r="AK87" s="240"/>
      <c r="AL87" s="240"/>
      <c r="AM87" s="240"/>
      <c r="AN87" s="240"/>
      <c r="AO87" s="240"/>
      <c r="AP87" s="240"/>
      <c r="AR87" s="240"/>
      <c r="AS87" s="240"/>
      <c r="AT87" s="240"/>
      <c r="AU87" s="240"/>
      <c r="AV87" s="240"/>
      <c r="AW87" s="240">
        <v>0</v>
      </c>
    </row>
    <row r="88" spans="1:49" ht="19.5" customHeight="1" outlineLevel="1" x14ac:dyDescent="0.3">
      <c r="A88" s="286"/>
      <c r="B88" s="167" t="s">
        <v>83</v>
      </c>
      <c r="C88" s="9">
        <v>0</v>
      </c>
      <c r="D88" s="10">
        <v>0</v>
      </c>
      <c r="E88" s="243">
        <v>0</v>
      </c>
      <c r="F88" s="9">
        <v>0</v>
      </c>
      <c r="G88" s="10">
        <v>0</v>
      </c>
      <c r="H88" s="243">
        <v>0</v>
      </c>
      <c r="I88" s="9">
        <v>0</v>
      </c>
      <c r="J88" s="10">
        <v>0</v>
      </c>
      <c r="K88" s="243">
        <v>0</v>
      </c>
      <c r="L88" s="9">
        <v>0</v>
      </c>
      <c r="M88" s="10">
        <v>0</v>
      </c>
      <c r="N88" s="232">
        <v>0</v>
      </c>
      <c r="O88" s="9">
        <v>0</v>
      </c>
      <c r="P88" s="10">
        <v>0</v>
      </c>
      <c r="Q88" s="243">
        <v>0</v>
      </c>
      <c r="R88" s="9">
        <v>0</v>
      </c>
      <c r="S88" s="10">
        <v>0</v>
      </c>
      <c r="T88" s="243">
        <v>0</v>
      </c>
      <c r="U88" s="9">
        <v>0</v>
      </c>
      <c r="V88" s="10">
        <v>0</v>
      </c>
      <c r="W88" s="243">
        <v>0</v>
      </c>
      <c r="X88" s="9">
        <v>0</v>
      </c>
      <c r="Y88" s="10">
        <v>0</v>
      </c>
      <c r="Z88" s="232">
        <v>0</v>
      </c>
      <c r="AA88" s="9">
        <v>0</v>
      </c>
      <c r="AB88" s="10">
        <v>0</v>
      </c>
      <c r="AC88" s="243">
        <v>0</v>
      </c>
      <c r="AD88" s="9">
        <v>0</v>
      </c>
      <c r="AE88" s="10">
        <v>0</v>
      </c>
      <c r="AF88" s="243">
        <v>0</v>
      </c>
      <c r="AG88" s="9">
        <v>0</v>
      </c>
      <c r="AH88" s="39">
        <v>0</v>
      </c>
      <c r="AI88" s="305">
        <v>0</v>
      </c>
      <c r="AK88" s="240"/>
      <c r="AL88" s="240"/>
      <c r="AM88" s="240"/>
      <c r="AN88" s="240"/>
      <c r="AO88" s="240"/>
      <c r="AP88" s="240"/>
      <c r="AR88" s="240"/>
      <c r="AS88" s="240"/>
      <c r="AT88" s="240"/>
      <c r="AU88" s="240"/>
      <c r="AV88" s="240"/>
      <c r="AW88" s="240">
        <v>0</v>
      </c>
    </row>
    <row r="89" spans="1:49" ht="19.5" customHeight="1" outlineLevel="1" x14ac:dyDescent="0.3">
      <c r="A89" s="286"/>
      <c r="B89" s="167" t="s">
        <v>84</v>
      </c>
      <c r="C89" s="9">
        <v>0</v>
      </c>
      <c r="D89" s="10">
        <v>0</v>
      </c>
      <c r="E89" s="243">
        <v>0</v>
      </c>
      <c r="F89" s="9">
        <v>0</v>
      </c>
      <c r="G89" s="10">
        <v>0</v>
      </c>
      <c r="H89" s="243">
        <v>0</v>
      </c>
      <c r="I89" s="9">
        <v>0</v>
      </c>
      <c r="J89" s="10">
        <v>0</v>
      </c>
      <c r="K89" s="243">
        <v>0</v>
      </c>
      <c r="L89" s="9">
        <v>0</v>
      </c>
      <c r="M89" s="10">
        <v>0</v>
      </c>
      <c r="N89" s="232">
        <v>0</v>
      </c>
      <c r="O89" s="9">
        <v>0</v>
      </c>
      <c r="P89" s="10">
        <v>0</v>
      </c>
      <c r="Q89" s="243">
        <v>0</v>
      </c>
      <c r="R89" s="9">
        <v>0</v>
      </c>
      <c r="S89" s="10">
        <v>0</v>
      </c>
      <c r="T89" s="243">
        <v>0</v>
      </c>
      <c r="U89" s="9">
        <v>0</v>
      </c>
      <c r="V89" s="10">
        <v>0</v>
      </c>
      <c r="W89" s="243">
        <v>0</v>
      </c>
      <c r="X89" s="9">
        <v>0</v>
      </c>
      <c r="Y89" s="10">
        <v>0</v>
      </c>
      <c r="Z89" s="232">
        <v>0</v>
      </c>
      <c r="AA89" s="9">
        <v>0</v>
      </c>
      <c r="AB89" s="10">
        <v>0</v>
      </c>
      <c r="AC89" s="243">
        <v>0</v>
      </c>
      <c r="AD89" s="9">
        <v>0</v>
      </c>
      <c r="AE89" s="10">
        <v>0</v>
      </c>
      <c r="AF89" s="243">
        <v>0</v>
      </c>
      <c r="AG89" s="9">
        <v>0</v>
      </c>
      <c r="AH89" s="39">
        <v>0</v>
      </c>
      <c r="AI89" s="305">
        <v>0</v>
      </c>
      <c r="AK89" s="240"/>
      <c r="AL89" s="240"/>
      <c r="AM89" s="240"/>
      <c r="AN89" s="240"/>
      <c r="AO89" s="240"/>
      <c r="AP89" s="240"/>
      <c r="AR89" s="240"/>
      <c r="AS89" s="240"/>
      <c r="AT89" s="240"/>
      <c r="AU89" s="240"/>
      <c r="AV89" s="240"/>
      <c r="AW89" s="240">
        <v>0</v>
      </c>
    </row>
    <row r="90" spans="1:49" ht="19.5" customHeight="1" outlineLevel="1" x14ac:dyDescent="0.3">
      <c r="A90" s="286"/>
      <c r="B90" s="167" t="s">
        <v>29</v>
      </c>
      <c r="C90" s="9">
        <v>0</v>
      </c>
      <c r="D90" s="10">
        <v>0</v>
      </c>
      <c r="E90" s="243">
        <v>0</v>
      </c>
      <c r="F90" s="9">
        <v>0</v>
      </c>
      <c r="G90" s="10">
        <v>0</v>
      </c>
      <c r="H90" s="243">
        <v>0</v>
      </c>
      <c r="I90" s="9">
        <v>0</v>
      </c>
      <c r="J90" s="10">
        <v>0</v>
      </c>
      <c r="K90" s="243">
        <v>0</v>
      </c>
      <c r="L90" s="9">
        <v>0</v>
      </c>
      <c r="M90" s="10">
        <v>0</v>
      </c>
      <c r="N90" s="232">
        <v>0</v>
      </c>
      <c r="O90" s="9">
        <v>0</v>
      </c>
      <c r="P90" s="10">
        <v>0</v>
      </c>
      <c r="Q90" s="243">
        <v>0</v>
      </c>
      <c r="R90" s="9">
        <v>0</v>
      </c>
      <c r="S90" s="10">
        <v>0</v>
      </c>
      <c r="T90" s="243">
        <v>0</v>
      </c>
      <c r="U90" s="9">
        <v>0</v>
      </c>
      <c r="V90" s="10">
        <v>0</v>
      </c>
      <c r="W90" s="243">
        <v>0</v>
      </c>
      <c r="X90" s="9">
        <v>0</v>
      </c>
      <c r="Y90" s="10">
        <v>0</v>
      </c>
      <c r="Z90" s="232">
        <v>0</v>
      </c>
      <c r="AA90" s="9">
        <v>0</v>
      </c>
      <c r="AB90" s="10">
        <v>0</v>
      </c>
      <c r="AC90" s="243">
        <v>0</v>
      </c>
      <c r="AD90" s="9">
        <v>0</v>
      </c>
      <c r="AE90" s="10">
        <v>0</v>
      </c>
      <c r="AF90" s="243">
        <v>0</v>
      </c>
      <c r="AG90" s="9">
        <v>0</v>
      </c>
      <c r="AH90" s="39">
        <v>0</v>
      </c>
      <c r="AI90" s="305">
        <v>0</v>
      </c>
      <c r="AK90" s="240"/>
      <c r="AL90" s="240"/>
      <c r="AM90" s="240"/>
      <c r="AN90" s="240"/>
      <c r="AO90" s="240"/>
      <c r="AP90" s="240"/>
      <c r="AR90" s="240"/>
      <c r="AS90" s="240"/>
      <c r="AT90" s="240"/>
      <c r="AU90" s="240"/>
      <c r="AV90" s="240"/>
      <c r="AW90" s="240">
        <v>0</v>
      </c>
    </row>
    <row r="91" spans="1:49" ht="19.5" customHeight="1" outlineLevel="1" x14ac:dyDescent="0.3">
      <c r="A91" s="286"/>
      <c r="B91" s="167" t="s">
        <v>85</v>
      </c>
      <c r="C91" s="9">
        <v>0</v>
      </c>
      <c r="D91" s="10">
        <v>0</v>
      </c>
      <c r="E91" s="243">
        <v>0</v>
      </c>
      <c r="F91" s="9">
        <v>0</v>
      </c>
      <c r="G91" s="10">
        <v>0</v>
      </c>
      <c r="H91" s="243">
        <v>0</v>
      </c>
      <c r="I91" s="9">
        <v>0</v>
      </c>
      <c r="J91" s="10">
        <v>0</v>
      </c>
      <c r="K91" s="243">
        <v>0</v>
      </c>
      <c r="L91" s="9">
        <v>0</v>
      </c>
      <c r="M91" s="10">
        <v>0</v>
      </c>
      <c r="N91" s="232">
        <v>0</v>
      </c>
      <c r="O91" s="9">
        <v>0</v>
      </c>
      <c r="P91" s="10">
        <v>0</v>
      </c>
      <c r="Q91" s="243">
        <v>0</v>
      </c>
      <c r="R91" s="9">
        <v>0</v>
      </c>
      <c r="S91" s="10">
        <v>0</v>
      </c>
      <c r="T91" s="243">
        <v>0</v>
      </c>
      <c r="U91" s="9">
        <v>0</v>
      </c>
      <c r="V91" s="10">
        <v>0</v>
      </c>
      <c r="W91" s="243">
        <v>0</v>
      </c>
      <c r="X91" s="9">
        <v>0</v>
      </c>
      <c r="Y91" s="10">
        <v>0</v>
      </c>
      <c r="Z91" s="232">
        <v>0</v>
      </c>
      <c r="AA91" s="9">
        <v>0</v>
      </c>
      <c r="AB91" s="10">
        <v>0</v>
      </c>
      <c r="AC91" s="243">
        <v>0</v>
      </c>
      <c r="AD91" s="9">
        <v>1</v>
      </c>
      <c r="AE91" s="10">
        <v>0</v>
      </c>
      <c r="AF91" s="243">
        <v>3851823</v>
      </c>
      <c r="AG91" s="9">
        <v>1</v>
      </c>
      <c r="AH91" s="39">
        <v>0</v>
      </c>
      <c r="AI91" s="305">
        <v>3851823</v>
      </c>
      <c r="AK91" s="240"/>
      <c r="AL91" s="240"/>
      <c r="AM91" s="240"/>
      <c r="AN91" s="240"/>
      <c r="AO91" s="240"/>
      <c r="AP91" s="240"/>
      <c r="AR91" s="240"/>
      <c r="AS91" s="240"/>
      <c r="AT91" s="240"/>
      <c r="AU91" s="240"/>
      <c r="AV91" s="240"/>
      <c r="AW91" s="240">
        <v>0</v>
      </c>
    </row>
    <row r="92" spans="1:49" ht="19.5" customHeight="1" outlineLevel="1" thickBot="1" x14ac:dyDescent="0.35">
      <c r="A92" s="287"/>
      <c r="B92" s="167" t="s">
        <v>86</v>
      </c>
      <c r="C92" s="160">
        <v>0</v>
      </c>
      <c r="D92" s="148">
        <v>0</v>
      </c>
      <c r="E92" s="157">
        <v>0</v>
      </c>
      <c r="F92" s="160">
        <v>0</v>
      </c>
      <c r="G92" s="148">
        <v>0</v>
      </c>
      <c r="H92" s="157">
        <v>0</v>
      </c>
      <c r="I92" s="160">
        <v>0</v>
      </c>
      <c r="J92" s="148">
        <v>0</v>
      </c>
      <c r="K92" s="157">
        <v>0</v>
      </c>
      <c r="L92" s="160">
        <v>0</v>
      </c>
      <c r="M92" s="148">
        <v>0</v>
      </c>
      <c r="N92" s="233">
        <v>0</v>
      </c>
      <c r="O92" s="160">
        <v>0</v>
      </c>
      <c r="P92" s="148">
        <v>0</v>
      </c>
      <c r="Q92" s="157">
        <v>0</v>
      </c>
      <c r="R92" s="160">
        <v>0</v>
      </c>
      <c r="S92" s="148">
        <v>0</v>
      </c>
      <c r="T92" s="157">
        <v>0</v>
      </c>
      <c r="U92" s="160">
        <v>0</v>
      </c>
      <c r="V92" s="148">
        <v>0</v>
      </c>
      <c r="W92" s="157">
        <v>0</v>
      </c>
      <c r="X92" s="160">
        <v>0</v>
      </c>
      <c r="Y92" s="148">
        <v>0</v>
      </c>
      <c r="Z92" s="233">
        <v>0</v>
      </c>
      <c r="AA92" s="160">
        <v>0</v>
      </c>
      <c r="AB92" s="148">
        <v>0</v>
      </c>
      <c r="AC92" s="157">
        <v>0</v>
      </c>
      <c r="AD92" s="160">
        <v>0</v>
      </c>
      <c r="AE92" s="148">
        <v>0</v>
      </c>
      <c r="AF92" s="157">
        <v>0</v>
      </c>
      <c r="AG92" s="9">
        <v>0</v>
      </c>
      <c r="AH92" s="39">
        <v>0</v>
      </c>
      <c r="AI92" s="305">
        <v>0</v>
      </c>
      <c r="AK92" s="240"/>
      <c r="AL92" s="240"/>
      <c r="AM92" s="240"/>
      <c r="AN92" s="240"/>
      <c r="AO92" s="240"/>
      <c r="AP92" s="240"/>
      <c r="AR92" s="240"/>
      <c r="AS92" s="240"/>
      <c r="AT92" s="240"/>
      <c r="AU92" s="240"/>
      <c r="AV92" s="240"/>
      <c r="AW92" s="240">
        <v>0</v>
      </c>
    </row>
    <row r="93" spans="1:49" ht="36" customHeight="1" outlineLevel="1" x14ac:dyDescent="0.3">
      <c r="A93" s="285">
        <v>15</v>
      </c>
      <c r="B93" s="168" t="s">
        <v>99</v>
      </c>
      <c r="C93" s="73">
        <v>0</v>
      </c>
      <c r="D93" s="121">
        <v>0</v>
      </c>
      <c r="E93" s="242">
        <v>0</v>
      </c>
      <c r="F93" s="73">
        <v>2</v>
      </c>
      <c r="G93" s="121">
        <v>0</v>
      </c>
      <c r="H93" s="242">
        <v>17096559</v>
      </c>
      <c r="I93" s="73">
        <v>0</v>
      </c>
      <c r="J93" s="121">
        <v>0</v>
      </c>
      <c r="K93" s="242">
        <v>0</v>
      </c>
      <c r="L93" s="73">
        <v>0</v>
      </c>
      <c r="M93" s="121">
        <v>0</v>
      </c>
      <c r="N93" s="231">
        <v>0</v>
      </c>
      <c r="O93" s="73">
        <v>0</v>
      </c>
      <c r="P93" s="121">
        <v>0</v>
      </c>
      <c r="Q93" s="242">
        <v>0</v>
      </c>
      <c r="R93" s="73">
        <v>0</v>
      </c>
      <c r="S93" s="121">
        <v>0</v>
      </c>
      <c r="T93" s="242">
        <v>0</v>
      </c>
      <c r="U93" s="73">
        <v>0</v>
      </c>
      <c r="V93" s="121">
        <v>0</v>
      </c>
      <c r="W93" s="242">
        <v>0</v>
      </c>
      <c r="X93" s="73">
        <v>0</v>
      </c>
      <c r="Y93" s="121">
        <v>0</v>
      </c>
      <c r="Z93" s="231">
        <v>0</v>
      </c>
      <c r="AA93" s="73">
        <v>0</v>
      </c>
      <c r="AB93" s="121">
        <v>0</v>
      </c>
      <c r="AC93" s="242">
        <v>0</v>
      </c>
      <c r="AD93" s="73">
        <v>0</v>
      </c>
      <c r="AE93" s="121">
        <v>0</v>
      </c>
      <c r="AF93" s="242">
        <v>0</v>
      </c>
      <c r="AG93" s="73">
        <v>2</v>
      </c>
      <c r="AH93" s="74">
        <v>0</v>
      </c>
      <c r="AI93" s="231">
        <v>17096559</v>
      </c>
      <c r="AK93" s="240"/>
      <c r="AL93" s="240"/>
      <c r="AM93" s="240"/>
      <c r="AN93" s="240"/>
      <c r="AO93" s="240"/>
      <c r="AP93" s="240"/>
      <c r="AR93" s="240"/>
      <c r="AS93" s="240"/>
      <c r="AT93" s="240"/>
      <c r="AU93" s="240"/>
      <c r="AV93" s="240"/>
      <c r="AW93" s="240">
        <v>0</v>
      </c>
    </row>
    <row r="94" spans="1:49" ht="19.5" customHeight="1" outlineLevel="1" x14ac:dyDescent="0.3">
      <c r="A94" s="286"/>
      <c r="B94" s="167" t="s">
        <v>83</v>
      </c>
      <c r="C94" s="9">
        <v>0</v>
      </c>
      <c r="D94" s="10">
        <v>0</v>
      </c>
      <c r="E94" s="243">
        <v>0</v>
      </c>
      <c r="F94" s="9">
        <v>0</v>
      </c>
      <c r="G94" s="10">
        <v>0</v>
      </c>
      <c r="H94" s="243">
        <v>0</v>
      </c>
      <c r="I94" s="9">
        <v>0</v>
      </c>
      <c r="J94" s="10">
        <v>0</v>
      </c>
      <c r="K94" s="243">
        <v>0</v>
      </c>
      <c r="L94" s="9">
        <v>0</v>
      </c>
      <c r="M94" s="10">
        <v>0</v>
      </c>
      <c r="N94" s="232">
        <v>0</v>
      </c>
      <c r="O94" s="9">
        <v>0</v>
      </c>
      <c r="P94" s="10">
        <v>0</v>
      </c>
      <c r="Q94" s="243">
        <v>0</v>
      </c>
      <c r="R94" s="9">
        <v>0</v>
      </c>
      <c r="S94" s="10">
        <v>0</v>
      </c>
      <c r="T94" s="243">
        <v>0</v>
      </c>
      <c r="U94" s="9">
        <v>0</v>
      </c>
      <c r="V94" s="10">
        <v>0</v>
      </c>
      <c r="W94" s="243">
        <v>0</v>
      </c>
      <c r="X94" s="9">
        <v>0</v>
      </c>
      <c r="Y94" s="10">
        <v>0</v>
      </c>
      <c r="Z94" s="232">
        <v>0</v>
      </c>
      <c r="AA94" s="9">
        <v>0</v>
      </c>
      <c r="AB94" s="10">
        <v>0</v>
      </c>
      <c r="AC94" s="243">
        <v>0</v>
      </c>
      <c r="AD94" s="9">
        <v>0</v>
      </c>
      <c r="AE94" s="10">
        <v>0</v>
      </c>
      <c r="AF94" s="243">
        <v>0</v>
      </c>
      <c r="AG94" s="9">
        <v>0</v>
      </c>
      <c r="AH94" s="39">
        <v>0</v>
      </c>
      <c r="AI94" s="305">
        <v>0</v>
      </c>
      <c r="AK94" s="240"/>
      <c r="AL94" s="240"/>
      <c r="AM94" s="240"/>
      <c r="AN94" s="240"/>
      <c r="AO94" s="240"/>
      <c r="AP94" s="240"/>
      <c r="AR94" s="240"/>
      <c r="AS94" s="240"/>
      <c r="AT94" s="240"/>
      <c r="AU94" s="240"/>
      <c r="AV94" s="240"/>
      <c r="AW94" s="240">
        <v>0</v>
      </c>
    </row>
    <row r="95" spans="1:49" ht="19.5" customHeight="1" outlineLevel="1" x14ac:dyDescent="0.3">
      <c r="A95" s="286"/>
      <c r="B95" s="167" t="s">
        <v>84</v>
      </c>
      <c r="C95" s="9">
        <v>0</v>
      </c>
      <c r="D95" s="10">
        <v>0</v>
      </c>
      <c r="E95" s="243">
        <v>0</v>
      </c>
      <c r="F95" s="9">
        <v>0</v>
      </c>
      <c r="G95" s="10">
        <v>0</v>
      </c>
      <c r="H95" s="243">
        <v>0</v>
      </c>
      <c r="I95" s="9">
        <v>0</v>
      </c>
      <c r="J95" s="10">
        <v>0</v>
      </c>
      <c r="K95" s="243">
        <v>0</v>
      </c>
      <c r="L95" s="9">
        <v>0</v>
      </c>
      <c r="M95" s="10">
        <v>0</v>
      </c>
      <c r="N95" s="232">
        <v>0</v>
      </c>
      <c r="O95" s="9">
        <v>0</v>
      </c>
      <c r="P95" s="10">
        <v>0</v>
      </c>
      <c r="Q95" s="243">
        <v>0</v>
      </c>
      <c r="R95" s="9">
        <v>0</v>
      </c>
      <c r="S95" s="10">
        <v>0</v>
      </c>
      <c r="T95" s="243">
        <v>0</v>
      </c>
      <c r="U95" s="9">
        <v>0</v>
      </c>
      <c r="V95" s="10">
        <v>0</v>
      </c>
      <c r="W95" s="243">
        <v>0</v>
      </c>
      <c r="X95" s="9">
        <v>0</v>
      </c>
      <c r="Y95" s="10">
        <v>0</v>
      </c>
      <c r="Z95" s="232">
        <v>0</v>
      </c>
      <c r="AA95" s="9">
        <v>0</v>
      </c>
      <c r="AB95" s="10">
        <v>0</v>
      </c>
      <c r="AC95" s="243">
        <v>0</v>
      </c>
      <c r="AD95" s="9">
        <v>0</v>
      </c>
      <c r="AE95" s="10">
        <v>0</v>
      </c>
      <c r="AF95" s="243">
        <v>0</v>
      </c>
      <c r="AG95" s="9">
        <v>0</v>
      </c>
      <c r="AH95" s="39">
        <v>0</v>
      </c>
      <c r="AI95" s="305">
        <v>0</v>
      </c>
      <c r="AK95" s="240"/>
      <c r="AL95" s="240"/>
      <c r="AM95" s="240"/>
      <c r="AN95" s="240"/>
      <c r="AO95" s="240"/>
      <c r="AP95" s="240"/>
      <c r="AR95" s="240"/>
      <c r="AS95" s="240"/>
      <c r="AT95" s="240"/>
      <c r="AU95" s="240"/>
      <c r="AV95" s="240"/>
      <c r="AW95" s="240">
        <v>0</v>
      </c>
    </row>
    <row r="96" spans="1:49" ht="19.5" customHeight="1" outlineLevel="1" x14ac:dyDescent="0.3">
      <c r="A96" s="286"/>
      <c r="B96" s="167" t="s">
        <v>29</v>
      </c>
      <c r="C96" s="9">
        <v>0</v>
      </c>
      <c r="D96" s="10">
        <v>0</v>
      </c>
      <c r="E96" s="243">
        <v>0</v>
      </c>
      <c r="F96" s="9">
        <v>0</v>
      </c>
      <c r="G96" s="10">
        <v>0</v>
      </c>
      <c r="H96" s="243">
        <v>0</v>
      </c>
      <c r="I96" s="9">
        <v>0</v>
      </c>
      <c r="J96" s="10">
        <v>0</v>
      </c>
      <c r="K96" s="243">
        <v>0</v>
      </c>
      <c r="L96" s="9">
        <v>0</v>
      </c>
      <c r="M96" s="10">
        <v>0</v>
      </c>
      <c r="N96" s="232">
        <v>0</v>
      </c>
      <c r="O96" s="9">
        <v>0</v>
      </c>
      <c r="P96" s="10">
        <v>0</v>
      </c>
      <c r="Q96" s="243">
        <v>0</v>
      </c>
      <c r="R96" s="9">
        <v>0</v>
      </c>
      <c r="S96" s="10">
        <v>0</v>
      </c>
      <c r="T96" s="243">
        <v>0</v>
      </c>
      <c r="U96" s="9">
        <v>0</v>
      </c>
      <c r="V96" s="10">
        <v>0</v>
      </c>
      <c r="W96" s="243">
        <v>0</v>
      </c>
      <c r="X96" s="9">
        <v>0</v>
      </c>
      <c r="Y96" s="10">
        <v>0</v>
      </c>
      <c r="Z96" s="232">
        <v>0</v>
      </c>
      <c r="AA96" s="9">
        <v>0</v>
      </c>
      <c r="AB96" s="10">
        <v>0</v>
      </c>
      <c r="AC96" s="243">
        <v>0</v>
      </c>
      <c r="AD96" s="9">
        <v>0</v>
      </c>
      <c r="AE96" s="10">
        <v>0</v>
      </c>
      <c r="AF96" s="243">
        <v>0</v>
      </c>
      <c r="AG96" s="9">
        <v>0</v>
      </c>
      <c r="AH96" s="39">
        <v>0</v>
      </c>
      <c r="AI96" s="305">
        <v>0</v>
      </c>
      <c r="AK96" s="240"/>
      <c r="AL96" s="240"/>
      <c r="AM96" s="240"/>
      <c r="AN96" s="240"/>
      <c r="AO96" s="240"/>
      <c r="AP96" s="240"/>
      <c r="AR96" s="240"/>
      <c r="AS96" s="240"/>
      <c r="AT96" s="240"/>
      <c r="AU96" s="240"/>
      <c r="AV96" s="240"/>
      <c r="AW96" s="240">
        <v>0</v>
      </c>
    </row>
    <row r="97" spans="1:49" ht="19.5" customHeight="1" outlineLevel="1" x14ac:dyDescent="0.3">
      <c r="A97" s="286"/>
      <c r="B97" s="167" t="s">
        <v>85</v>
      </c>
      <c r="C97" s="9">
        <v>0</v>
      </c>
      <c r="D97" s="10">
        <v>0</v>
      </c>
      <c r="E97" s="243">
        <v>0</v>
      </c>
      <c r="F97" s="9">
        <v>2</v>
      </c>
      <c r="G97" s="10">
        <v>0</v>
      </c>
      <c r="H97" s="243">
        <v>17096559</v>
      </c>
      <c r="I97" s="9">
        <v>0</v>
      </c>
      <c r="J97" s="10">
        <v>0</v>
      </c>
      <c r="K97" s="243">
        <v>0</v>
      </c>
      <c r="L97" s="9">
        <v>0</v>
      </c>
      <c r="M97" s="10">
        <v>0</v>
      </c>
      <c r="N97" s="232">
        <v>0</v>
      </c>
      <c r="O97" s="9">
        <v>0</v>
      </c>
      <c r="P97" s="10">
        <v>0</v>
      </c>
      <c r="Q97" s="243">
        <v>0</v>
      </c>
      <c r="R97" s="9">
        <v>0</v>
      </c>
      <c r="S97" s="10">
        <v>0</v>
      </c>
      <c r="T97" s="243">
        <v>0</v>
      </c>
      <c r="U97" s="9">
        <v>0</v>
      </c>
      <c r="V97" s="10">
        <v>0</v>
      </c>
      <c r="W97" s="243">
        <v>0</v>
      </c>
      <c r="X97" s="9">
        <v>0</v>
      </c>
      <c r="Y97" s="10">
        <v>0</v>
      </c>
      <c r="Z97" s="232">
        <v>0</v>
      </c>
      <c r="AA97" s="9">
        <v>0</v>
      </c>
      <c r="AB97" s="10">
        <v>0</v>
      </c>
      <c r="AC97" s="243">
        <v>0</v>
      </c>
      <c r="AD97" s="9">
        <v>0</v>
      </c>
      <c r="AE97" s="10">
        <v>0</v>
      </c>
      <c r="AF97" s="243">
        <v>0</v>
      </c>
      <c r="AG97" s="9">
        <v>2</v>
      </c>
      <c r="AH97" s="39">
        <v>0</v>
      </c>
      <c r="AI97" s="305">
        <v>17096559</v>
      </c>
      <c r="AK97" s="240"/>
      <c r="AL97" s="240"/>
      <c r="AM97" s="240"/>
      <c r="AN97" s="240"/>
      <c r="AO97" s="240"/>
      <c r="AP97" s="240"/>
      <c r="AR97" s="240"/>
      <c r="AS97" s="240"/>
      <c r="AT97" s="240"/>
      <c r="AU97" s="240"/>
      <c r="AV97" s="240"/>
      <c r="AW97" s="240">
        <v>0</v>
      </c>
    </row>
    <row r="98" spans="1:49" ht="19.5" customHeight="1" outlineLevel="1" thickBot="1" x14ac:dyDescent="0.35">
      <c r="A98" s="287"/>
      <c r="B98" s="167" t="s">
        <v>86</v>
      </c>
      <c r="C98" s="160">
        <v>0</v>
      </c>
      <c r="D98" s="148">
        <v>0</v>
      </c>
      <c r="E98" s="157">
        <v>0</v>
      </c>
      <c r="F98" s="160">
        <v>0</v>
      </c>
      <c r="G98" s="148">
        <v>0</v>
      </c>
      <c r="H98" s="157">
        <v>0</v>
      </c>
      <c r="I98" s="160">
        <v>0</v>
      </c>
      <c r="J98" s="148">
        <v>0</v>
      </c>
      <c r="K98" s="157">
        <v>0</v>
      </c>
      <c r="L98" s="160">
        <v>0</v>
      </c>
      <c r="M98" s="148">
        <v>0</v>
      </c>
      <c r="N98" s="233">
        <v>0</v>
      </c>
      <c r="O98" s="160">
        <v>0</v>
      </c>
      <c r="P98" s="148">
        <v>0</v>
      </c>
      <c r="Q98" s="157">
        <v>0</v>
      </c>
      <c r="R98" s="160">
        <v>0</v>
      </c>
      <c r="S98" s="148">
        <v>0</v>
      </c>
      <c r="T98" s="157">
        <v>0</v>
      </c>
      <c r="U98" s="160">
        <v>0</v>
      </c>
      <c r="V98" s="148">
        <v>0</v>
      </c>
      <c r="W98" s="157">
        <v>0</v>
      </c>
      <c r="X98" s="160">
        <v>0</v>
      </c>
      <c r="Y98" s="148">
        <v>0</v>
      </c>
      <c r="Z98" s="233">
        <v>0</v>
      </c>
      <c r="AA98" s="160">
        <v>0</v>
      </c>
      <c r="AB98" s="148">
        <v>0</v>
      </c>
      <c r="AC98" s="157">
        <v>0</v>
      </c>
      <c r="AD98" s="160">
        <v>0</v>
      </c>
      <c r="AE98" s="148">
        <v>0</v>
      </c>
      <c r="AF98" s="157">
        <v>0</v>
      </c>
      <c r="AG98" s="9">
        <v>0</v>
      </c>
      <c r="AH98" s="39">
        <v>0</v>
      </c>
      <c r="AI98" s="305">
        <v>0</v>
      </c>
      <c r="AK98" s="240"/>
      <c r="AL98" s="240"/>
      <c r="AM98" s="240"/>
      <c r="AN98" s="240"/>
      <c r="AO98" s="240"/>
      <c r="AP98" s="240"/>
      <c r="AR98" s="240"/>
      <c r="AS98" s="240"/>
      <c r="AT98" s="240"/>
      <c r="AU98" s="240"/>
      <c r="AV98" s="240"/>
      <c r="AW98" s="240">
        <v>0</v>
      </c>
    </row>
    <row r="99" spans="1:49" ht="36" customHeight="1" outlineLevel="1" x14ac:dyDescent="0.3">
      <c r="A99" s="285">
        <v>16</v>
      </c>
      <c r="B99" s="168" t="s">
        <v>48</v>
      </c>
      <c r="C99" s="73">
        <v>10334</v>
      </c>
      <c r="D99" s="121">
        <v>0</v>
      </c>
      <c r="E99" s="242">
        <v>1595714</v>
      </c>
      <c r="F99" s="73">
        <v>2915</v>
      </c>
      <c r="G99" s="121">
        <v>0</v>
      </c>
      <c r="H99" s="242">
        <v>1312543</v>
      </c>
      <c r="I99" s="73">
        <v>7109</v>
      </c>
      <c r="J99" s="121">
        <v>0</v>
      </c>
      <c r="K99" s="242">
        <v>4144324</v>
      </c>
      <c r="L99" s="73">
        <v>70</v>
      </c>
      <c r="M99" s="121">
        <v>0</v>
      </c>
      <c r="N99" s="231">
        <v>21495</v>
      </c>
      <c r="O99" s="73">
        <v>115</v>
      </c>
      <c r="P99" s="121">
        <v>0</v>
      </c>
      <c r="Q99" s="242">
        <v>11754</v>
      </c>
      <c r="R99" s="73">
        <v>42</v>
      </c>
      <c r="S99" s="121">
        <v>0</v>
      </c>
      <c r="T99" s="242">
        <v>4184</v>
      </c>
      <c r="U99" s="73">
        <v>0</v>
      </c>
      <c r="V99" s="121">
        <v>0</v>
      </c>
      <c r="W99" s="242">
        <v>0</v>
      </c>
      <c r="X99" s="73">
        <v>0</v>
      </c>
      <c r="Y99" s="121">
        <v>0</v>
      </c>
      <c r="Z99" s="231">
        <v>0</v>
      </c>
      <c r="AA99" s="73">
        <v>0</v>
      </c>
      <c r="AB99" s="121">
        <v>0</v>
      </c>
      <c r="AC99" s="242">
        <v>0</v>
      </c>
      <c r="AD99" s="73">
        <v>0</v>
      </c>
      <c r="AE99" s="121">
        <v>0</v>
      </c>
      <c r="AF99" s="242">
        <v>0</v>
      </c>
      <c r="AG99" s="73">
        <v>20585</v>
      </c>
      <c r="AH99" s="74">
        <v>0</v>
      </c>
      <c r="AI99" s="231">
        <v>7090014</v>
      </c>
      <c r="AK99" s="240"/>
      <c r="AL99" s="240"/>
      <c r="AM99" s="240"/>
      <c r="AN99" s="240"/>
      <c r="AO99" s="240"/>
      <c r="AP99" s="240"/>
      <c r="AR99" s="240"/>
      <c r="AS99" s="240"/>
      <c r="AT99" s="240"/>
      <c r="AU99" s="240"/>
      <c r="AV99" s="240"/>
      <c r="AW99" s="240">
        <v>0</v>
      </c>
    </row>
    <row r="100" spans="1:49" ht="19.5" customHeight="1" outlineLevel="1" x14ac:dyDescent="0.3">
      <c r="A100" s="286"/>
      <c r="B100" s="167" t="s">
        <v>83</v>
      </c>
      <c r="C100" s="9">
        <v>10025</v>
      </c>
      <c r="D100" s="10">
        <v>0</v>
      </c>
      <c r="E100" s="243">
        <v>1111098</v>
      </c>
      <c r="F100" s="9">
        <v>2812</v>
      </c>
      <c r="G100" s="10">
        <v>0</v>
      </c>
      <c r="H100" s="243">
        <v>361800</v>
      </c>
      <c r="I100" s="9">
        <v>6791</v>
      </c>
      <c r="J100" s="10">
        <v>0</v>
      </c>
      <c r="K100" s="243">
        <v>766580</v>
      </c>
      <c r="L100" s="9">
        <v>66</v>
      </c>
      <c r="M100" s="10">
        <v>0</v>
      </c>
      <c r="N100" s="232">
        <v>5894</v>
      </c>
      <c r="O100" s="9">
        <v>113</v>
      </c>
      <c r="P100" s="10">
        <v>0</v>
      </c>
      <c r="Q100" s="243">
        <v>11742</v>
      </c>
      <c r="R100" s="9">
        <v>41</v>
      </c>
      <c r="S100" s="10">
        <v>0</v>
      </c>
      <c r="T100" s="243">
        <v>4184</v>
      </c>
      <c r="U100" s="9">
        <v>0</v>
      </c>
      <c r="V100" s="10">
        <v>0</v>
      </c>
      <c r="W100" s="243">
        <v>0</v>
      </c>
      <c r="X100" s="9">
        <v>0</v>
      </c>
      <c r="Y100" s="10">
        <v>0</v>
      </c>
      <c r="Z100" s="232">
        <v>0</v>
      </c>
      <c r="AA100" s="9">
        <v>0</v>
      </c>
      <c r="AB100" s="10">
        <v>0</v>
      </c>
      <c r="AC100" s="243">
        <v>0</v>
      </c>
      <c r="AD100" s="9">
        <v>0</v>
      </c>
      <c r="AE100" s="10">
        <v>0</v>
      </c>
      <c r="AF100" s="243">
        <v>0</v>
      </c>
      <c r="AG100" s="9">
        <v>19848</v>
      </c>
      <c r="AH100" s="39">
        <v>0</v>
      </c>
      <c r="AI100" s="305">
        <v>2261298</v>
      </c>
      <c r="AK100" s="240"/>
      <c r="AL100" s="240"/>
      <c r="AM100" s="240"/>
      <c r="AN100" s="240"/>
      <c r="AO100" s="240"/>
      <c r="AP100" s="240"/>
      <c r="AR100" s="240"/>
      <c r="AS100" s="240"/>
      <c r="AT100" s="240"/>
      <c r="AU100" s="240"/>
      <c r="AV100" s="240"/>
      <c r="AW100" s="240">
        <v>0</v>
      </c>
    </row>
    <row r="101" spans="1:49" ht="19.5" customHeight="1" outlineLevel="1" x14ac:dyDescent="0.3">
      <c r="A101" s="286"/>
      <c r="B101" s="167" t="s">
        <v>84</v>
      </c>
      <c r="C101" s="9">
        <v>309</v>
      </c>
      <c r="D101" s="10">
        <v>0</v>
      </c>
      <c r="E101" s="243">
        <v>484616</v>
      </c>
      <c r="F101" s="9">
        <v>102</v>
      </c>
      <c r="G101" s="10">
        <v>0</v>
      </c>
      <c r="H101" s="243">
        <v>485401</v>
      </c>
      <c r="I101" s="9">
        <v>315</v>
      </c>
      <c r="J101" s="10">
        <v>0</v>
      </c>
      <c r="K101" s="243">
        <v>3296846</v>
      </c>
      <c r="L101" s="9">
        <v>4</v>
      </c>
      <c r="M101" s="10">
        <v>0</v>
      </c>
      <c r="N101" s="232">
        <v>15601</v>
      </c>
      <c r="O101" s="9">
        <v>2</v>
      </c>
      <c r="P101" s="10">
        <v>0</v>
      </c>
      <c r="Q101" s="243">
        <v>12</v>
      </c>
      <c r="R101" s="9">
        <v>1</v>
      </c>
      <c r="S101" s="10">
        <v>0</v>
      </c>
      <c r="T101" s="243">
        <v>0</v>
      </c>
      <c r="U101" s="9">
        <v>0</v>
      </c>
      <c r="V101" s="10">
        <v>0</v>
      </c>
      <c r="W101" s="243">
        <v>0</v>
      </c>
      <c r="X101" s="9">
        <v>0</v>
      </c>
      <c r="Y101" s="10">
        <v>0</v>
      </c>
      <c r="Z101" s="232">
        <v>0</v>
      </c>
      <c r="AA101" s="9">
        <v>0</v>
      </c>
      <c r="AB101" s="10">
        <v>0</v>
      </c>
      <c r="AC101" s="243">
        <v>0</v>
      </c>
      <c r="AD101" s="9">
        <v>0</v>
      </c>
      <c r="AE101" s="10">
        <v>0</v>
      </c>
      <c r="AF101" s="243">
        <v>0</v>
      </c>
      <c r="AG101" s="9">
        <v>733</v>
      </c>
      <c r="AH101" s="39">
        <v>0</v>
      </c>
      <c r="AI101" s="305">
        <v>4282476</v>
      </c>
      <c r="AK101" s="240"/>
      <c r="AL101" s="240"/>
      <c r="AM101" s="240"/>
      <c r="AN101" s="240"/>
      <c r="AO101" s="240"/>
      <c r="AP101" s="240"/>
      <c r="AR101" s="240"/>
      <c r="AS101" s="240"/>
      <c r="AT101" s="240"/>
      <c r="AU101" s="240"/>
      <c r="AV101" s="240"/>
      <c r="AW101" s="240">
        <v>0</v>
      </c>
    </row>
    <row r="102" spans="1:49" ht="19.5" customHeight="1" outlineLevel="1" x14ac:dyDescent="0.3">
      <c r="A102" s="286"/>
      <c r="B102" s="167" t="s">
        <v>29</v>
      </c>
      <c r="C102" s="9">
        <v>0</v>
      </c>
      <c r="D102" s="10">
        <v>0</v>
      </c>
      <c r="E102" s="243">
        <v>0</v>
      </c>
      <c r="F102" s="9">
        <v>0</v>
      </c>
      <c r="G102" s="10">
        <v>0</v>
      </c>
      <c r="H102" s="243">
        <v>0</v>
      </c>
      <c r="I102" s="9">
        <v>0</v>
      </c>
      <c r="J102" s="10">
        <v>0</v>
      </c>
      <c r="K102" s="243">
        <v>0</v>
      </c>
      <c r="L102" s="9">
        <v>0</v>
      </c>
      <c r="M102" s="10">
        <v>0</v>
      </c>
      <c r="N102" s="232">
        <v>0</v>
      </c>
      <c r="O102" s="9">
        <v>0</v>
      </c>
      <c r="P102" s="10">
        <v>0</v>
      </c>
      <c r="Q102" s="243">
        <v>0</v>
      </c>
      <c r="R102" s="9">
        <v>0</v>
      </c>
      <c r="S102" s="10">
        <v>0</v>
      </c>
      <c r="T102" s="243">
        <v>0</v>
      </c>
      <c r="U102" s="9">
        <v>0</v>
      </c>
      <c r="V102" s="10">
        <v>0</v>
      </c>
      <c r="W102" s="243">
        <v>0</v>
      </c>
      <c r="X102" s="9">
        <v>0</v>
      </c>
      <c r="Y102" s="10">
        <v>0</v>
      </c>
      <c r="Z102" s="232">
        <v>0</v>
      </c>
      <c r="AA102" s="9">
        <v>0</v>
      </c>
      <c r="AB102" s="10">
        <v>0</v>
      </c>
      <c r="AC102" s="243">
        <v>0</v>
      </c>
      <c r="AD102" s="9">
        <v>0</v>
      </c>
      <c r="AE102" s="10">
        <v>0</v>
      </c>
      <c r="AF102" s="243">
        <v>0</v>
      </c>
      <c r="AG102" s="9">
        <v>0</v>
      </c>
      <c r="AH102" s="39">
        <v>0</v>
      </c>
      <c r="AI102" s="305">
        <v>0</v>
      </c>
      <c r="AK102" s="240"/>
      <c r="AL102" s="240"/>
      <c r="AM102" s="240"/>
      <c r="AN102" s="240"/>
      <c r="AO102" s="240"/>
      <c r="AP102" s="240"/>
      <c r="AR102" s="240"/>
      <c r="AS102" s="240"/>
      <c r="AT102" s="240"/>
      <c r="AU102" s="240"/>
      <c r="AV102" s="240"/>
      <c r="AW102" s="240">
        <v>0</v>
      </c>
    </row>
    <row r="103" spans="1:49" ht="19.5" customHeight="1" outlineLevel="1" x14ac:dyDescent="0.3">
      <c r="A103" s="286"/>
      <c r="B103" s="167" t="s">
        <v>85</v>
      </c>
      <c r="C103" s="9">
        <v>0</v>
      </c>
      <c r="D103" s="10">
        <v>0</v>
      </c>
      <c r="E103" s="243">
        <v>0</v>
      </c>
      <c r="F103" s="9">
        <v>1</v>
      </c>
      <c r="G103" s="10">
        <v>0</v>
      </c>
      <c r="H103" s="243">
        <v>465342</v>
      </c>
      <c r="I103" s="9">
        <v>0</v>
      </c>
      <c r="J103" s="10">
        <v>0</v>
      </c>
      <c r="K103" s="243">
        <v>0</v>
      </c>
      <c r="L103" s="9">
        <v>0</v>
      </c>
      <c r="M103" s="10">
        <v>0</v>
      </c>
      <c r="N103" s="232">
        <v>0</v>
      </c>
      <c r="O103" s="9">
        <v>0</v>
      </c>
      <c r="P103" s="10">
        <v>0</v>
      </c>
      <c r="Q103" s="243">
        <v>0</v>
      </c>
      <c r="R103" s="9">
        <v>0</v>
      </c>
      <c r="S103" s="10">
        <v>0</v>
      </c>
      <c r="T103" s="243">
        <v>0</v>
      </c>
      <c r="U103" s="9">
        <v>0</v>
      </c>
      <c r="V103" s="10">
        <v>0</v>
      </c>
      <c r="W103" s="243">
        <v>0</v>
      </c>
      <c r="X103" s="9">
        <v>0</v>
      </c>
      <c r="Y103" s="10">
        <v>0</v>
      </c>
      <c r="Z103" s="232">
        <v>0</v>
      </c>
      <c r="AA103" s="9">
        <v>0</v>
      </c>
      <c r="AB103" s="10">
        <v>0</v>
      </c>
      <c r="AC103" s="243">
        <v>0</v>
      </c>
      <c r="AD103" s="9">
        <v>0</v>
      </c>
      <c r="AE103" s="10">
        <v>0</v>
      </c>
      <c r="AF103" s="243">
        <v>0</v>
      </c>
      <c r="AG103" s="9">
        <v>1</v>
      </c>
      <c r="AH103" s="39">
        <v>0</v>
      </c>
      <c r="AI103" s="305">
        <v>465342</v>
      </c>
      <c r="AK103" s="240"/>
      <c r="AL103" s="240"/>
      <c r="AM103" s="240"/>
      <c r="AN103" s="240"/>
      <c r="AO103" s="240"/>
      <c r="AP103" s="240"/>
      <c r="AR103" s="240"/>
      <c r="AS103" s="240"/>
      <c r="AT103" s="240"/>
      <c r="AU103" s="240"/>
      <c r="AV103" s="240"/>
      <c r="AW103" s="240">
        <v>0</v>
      </c>
    </row>
    <row r="104" spans="1:49" ht="19.5" customHeight="1" outlineLevel="1" thickBot="1" x14ac:dyDescent="0.35">
      <c r="A104" s="287"/>
      <c r="B104" s="167" t="s">
        <v>86</v>
      </c>
      <c r="C104" s="160">
        <v>0</v>
      </c>
      <c r="D104" s="148">
        <v>0</v>
      </c>
      <c r="E104" s="157">
        <v>0</v>
      </c>
      <c r="F104" s="160">
        <v>0</v>
      </c>
      <c r="G104" s="148">
        <v>0</v>
      </c>
      <c r="H104" s="157">
        <v>0</v>
      </c>
      <c r="I104" s="160">
        <v>3</v>
      </c>
      <c r="J104" s="148">
        <v>0</v>
      </c>
      <c r="K104" s="157">
        <v>80898</v>
      </c>
      <c r="L104" s="160">
        <v>0</v>
      </c>
      <c r="M104" s="148">
        <v>0</v>
      </c>
      <c r="N104" s="233">
        <v>0</v>
      </c>
      <c r="O104" s="160">
        <v>0</v>
      </c>
      <c r="P104" s="148">
        <v>0</v>
      </c>
      <c r="Q104" s="157">
        <v>0</v>
      </c>
      <c r="R104" s="160">
        <v>0</v>
      </c>
      <c r="S104" s="148">
        <v>0</v>
      </c>
      <c r="T104" s="157">
        <v>0</v>
      </c>
      <c r="U104" s="160">
        <v>0</v>
      </c>
      <c r="V104" s="148">
        <v>0</v>
      </c>
      <c r="W104" s="157">
        <v>0</v>
      </c>
      <c r="X104" s="160">
        <v>0</v>
      </c>
      <c r="Y104" s="148">
        <v>0</v>
      </c>
      <c r="Z104" s="233">
        <v>0</v>
      </c>
      <c r="AA104" s="160">
        <v>0</v>
      </c>
      <c r="AB104" s="148">
        <v>0</v>
      </c>
      <c r="AC104" s="157">
        <v>0</v>
      </c>
      <c r="AD104" s="160">
        <v>0</v>
      </c>
      <c r="AE104" s="148">
        <v>0</v>
      </c>
      <c r="AF104" s="157">
        <v>0</v>
      </c>
      <c r="AG104" s="9">
        <v>3</v>
      </c>
      <c r="AH104" s="39">
        <v>0</v>
      </c>
      <c r="AI104" s="305">
        <v>80898</v>
      </c>
      <c r="AK104" s="240"/>
      <c r="AL104" s="240"/>
      <c r="AM104" s="240"/>
      <c r="AN104" s="240"/>
      <c r="AO104" s="240"/>
      <c r="AP104" s="240"/>
      <c r="AR104" s="240"/>
      <c r="AS104" s="240"/>
      <c r="AT104" s="240"/>
      <c r="AU104" s="240"/>
      <c r="AV104" s="240"/>
      <c r="AW104" s="240">
        <v>0</v>
      </c>
    </row>
    <row r="105" spans="1:49" ht="36" customHeight="1" outlineLevel="1" x14ac:dyDescent="0.3">
      <c r="A105" s="285">
        <v>17</v>
      </c>
      <c r="B105" s="168" t="s">
        <v>100</v>
      </c>
      <c r="C105" s="73">
        <v>0</v>
      </c>
      <c r="D105" s="121">
        <v>0</v>
      </c>
      <c r="E105" s="242">
        <v>0</v>
      </c>
      <c r="F105" s="73">
        <v>1</v>
      </c>
      <c r="G105" s="121">
        <v>0</v>
      </c>
      <c r="H105" s="242">
        <v>4255504</v>
      </c>
      <c r="I105" s="73">
        <v>0</v>
      </c>
      <c r="J105" s="121">
        <v>0</v>
      </c>
      <c r="K105" s="242">
        <v>0</v>
      </c>
      <c r="L105" s="73">
        <v>0</v>
      </c>
      <c r="M105" s="121">
        <v>0</v>
      </c>
      <c r="N105" s="231">
        <v>0</v>
      </c>
      <c r="O105" s="73">
        <v>0</v>
      </c>
      <c r="P105" s="121">
        <v>0</v>
      </c>
      <c r="Q105" s="242">
        <v>0</v>
      </c>
      <c r="R105" s="73">
        <v>0</v>
      </c>
      <c r="S105" s="121">
        <v>0</v>
      </c>
      <c r="T105" s="242">
        <v>0</v>
      </c>
      <c r="U105" s="73">
        <v>0</v>
      </c>
      <c r="V105" s="121">
        <v>0</v>
      </c>
      <c r="W105" s="242">
        <v>0</v>
      </c>
      <c r="X105" s="73">
        <v>0</v>
      </c>
      <c r="Y105" s="121">
        <v>0</v>
      </c>
      <c r="Z105" s="231">
        <v>0</v>
      </c>
      <c r="AA105" s="73">
        <v>0</v>
      </c>
      <c r="AB105" s="121">
        <v>0</v>
      </c>
      <c r="AC105" s="242">
        <v>0</v>
      </c>
      <c r="AD105" s="73">
        <v>0</v>
      </c>
      <c r="AE105" s="121">
        <v>0</v>
      </c>
      <c r="AF105" s="242">
        <v>0</v>
      </c>
      <c r="AG105" s="73">
        <v>1</v>
      </c>
      <c r="AH105" s="74">
        <v>0</v>
      </c>
      <c r="AI105" s="231">
        <v>4255504</v>
      </c>
      <c r="AK105" s="240"/>
      <c r="AL105" s="240"/>
      <c r="AM105" s="240"/>
      <c r="AN105" s="240"/>
      <c r="AO105" s="240"/>
      <c r="AP105" s="240"/>
      <c r="AR105" s="240"/>
      <c r="AS105" s="240"/>
      <c r="AT105" s="240"/>
      <c r="AU105" s="240"/>
      <c r="AV105" s="240"/>
      <c r="AW105" s="240">
        <v>0</v>
      </c>
    </row>
    <row r="106" spans="1:49" ht="19.5" customHeight="1" outlineLevel="1" x14ac:dyDescent="0.3">
      <c r="A106" s="286"/>
      <c r="B106" s="167" t="s">
        <v>83</v>
      </c>
      <c r="C106" s="9">
        <v>0</v>
      </c>
      <c r="D106" s="10">
        <v>0</v>
      </c>
      <c r="E106" s="243">
        <v>0</v>
      </c>
      <c r="F106" s="9">
        <v>0</v>
      </c>
      <c r="G106" s="10">
        <v>0</v>
      </c>
      <c r="H106" s="243">
        <v>0</v>
      </c>
      <c r="I106" s="9">
        <v>0</v>
      </c>
      <c r="J106" s="10">
        <v>0</v>
      </c>
      <c r="K106" s="243">
        <v>0</v>
      </c>
      <c r="L106" s="9">
        <v>0</v>
      </c>
      <c r="M106" s="10">
        <v>0</v>
      </c>
      <c r="N106" s="232">
        <v>0</v>
      </c>
      <c r="O106" s="9">
        <v>0</v>
      </c>
      <c r="P106" s="10">
        <v>0</v>
      </c>
      <c r="Q106" s="243">
        <v>0</v>
      </c>
      <c r="R106" s="9">
        <v>0</v>
      </c>
      <c r="S106" s="10">
        <v>0</v>
      </c>
      <c r="T106" s="243">
        <v>0</v>
      </c>
      <c r="U106" s="9">
        <v>0</v>
      </c>
      <c r="V106" s="10">
        <v>0</v>
      </c>
      <c r="W106" s="243">
        <v>0</v>
      </c>
      <c r="X106" s="9">
        <v>0</v>
      </c>
      <c r="Y106" s="10">
        <v>0</v>
      </c>
      <c r="Z106" s="232">
        <v>0</v>
      </c>
      <c r="AA106" s="9">
        <v>0</v>
      </c>
      <c r="AB106" s="10">
        <v>0</v>
      </c>
      <c r="AC106" s="243">
        <v>0</v>
      </c>
      <c r="AD106" s="9">
        <v>0</v>
      </c>
      <c r="AE106" s="10">
        <v>0</v>
      </c>
      <c r="AF106" s="243">
        <v>0</v>
      </c>
      <c r="AG106" s="9">
        <v>0</v>
      </c>
      <c r="AH106" s="39">
        <v>0</v>
      </c>
      <c r="AI106" s="305">
        <v>0</v>
      </c>
      <c r="AK106" s="240"/>
      <c r="AL106" s="240"/>
      <c r="AM106" s="240"/>
      <c r="AN106" s="240"/>
      <c r="AO106" s="240"/>
      <c r="AP106" s="240"/>
      <c r="AR106" s="240"/>
      <c r="AS106" s="240"/>
      <c r="AT106" s="240"/>
      <c r="AU106" s="240"/>
      <c r="AV106" s="240"/>
      <c r="AW106" s="240">
        <v>0</v>
      </c>
    </row>
    <row r="107" spans="1:49" ht="19.5" customHeight="1" outlineLevel="1" x14ac:dyDescent="0.3">
      <c r="A107" s="286"/>
      <c r="B107" s="167" t="s">
        <v>84</v>
      </c>
      <c r="C107" s="9">
        <v>0</v>
      </c>
      <c r="D107" s="10">
        <v>0</v>
      </c>
      <c r="E107" s="243">
        <v>0</v>
      </c>
      <c r="F107" s="9">
        <v>0</v>
      </c>
      <c r="G107" s="10">
        <v>0</v>
      </c>
      <c r="H107" s="243">
        <v>0</v>
      </c>
      <c r="I107" s="9">
        <v>0</v>
      </c>
      <c r="J107" s="10">
        <v>0</v>
      </c>
      <c r="K107" s="243">
        <v>0</v>
      </c>
      <c r="L107" s="9">
        <v>0</v>
      </c>
      <c r="M107" s="10">
        <v>0</v>
      </c>
      <c r="N107" s="232">
        <v>0</v>
      </c>
      <c r="O107" s="9">
        <v>0</v>
      </c>
      <c r="P107" s="10">
        <v>0</v>
      </c>
      <c r="Q107" s="243">
        <v>0</v>
      </c>
      <c r="R107" s="9">
        <v>0</v>
      </c>
      <c r="S107" s="10">
        <v>0</v>
      </c>
      <c r="T107" s="243">
        <v>0</v>
      </c>
      <c r="U107" s="9">
        <v>0</v>
      </c>
      <c r="V107" s="10">
        <v>0</v>
      </c>
      <c r="W107" s="243">
        <v>0</v>
      </c>
      <c r="X107" s="9">
        <v>0</v>
      </c>
      <c r="Y107" s="10">
        <v>0</v>
      </c>
      <c r="Z107" s="232">
        <v>0</v>
      </c>
      <c r="AA107" s="9">
        <v>0</v>
      </c>
      <c r="AB107" s="10">
        <v>0</v>
      </c>
      <c r="AC107" s="243">
        <v>0</v>
      </c>
      <c r="AD107" s="9">
        <v>0</v>
      </c>
      <c r="AE107" s="10">
        <v>0</v>
      </c>
      <c r="AF107" s="243">
        <v>0</v>
      </c>
      <c r="AG107" s="9">
        <v>0</v>
      </c>
      <c r="AH107" s="39">
        <v>0</v>
      </c>
      <c r="AI107" s="305">
        <v>0</v>
      </c>
      <c r="AK107" s="240"/>
      <c r="AL107" s="240"/>
      <c r="AM107" s="240"/>
      <c r="AN107" s="240"/>
      <c r="AO107" s="240"/>
      <c r="AP107" s="240"/>
      <c r="AR107" s="240"/>
      <c r="AS107" s="240"/>
      <c r="AT107" s="240"/>
      <c r="AU107" s="240"/>
      <c r="AV107" s="240"/>
      <c r="AW107" s="240">
        <v>0</v>
      </c>
    </row>
    <row r="108" spans="1:49" ht="19.5" customHeight="1" outlineLevel="1" x14ac:dyDescent="0.3">
      <c r="A108" s="286"/>
      <c r="B108" s="167" t="s">
        <v>29</v>
      </c>
      <c r="C108" s="9">
        <v>0</v>
      </c>
      <c r="D108" s="10">
        <v>0</v>
      </c>
      <c r="E108" s="243">
        <v>0</v>
      </c>
      <c r="F108" s="9">
        <v>0</v>
      </c>
      <c r="G108" s="10">
        <v>0</v>
      </c>
      <c r="H108" s="243">
        <v>0</v>
      </c>
      <c r="I108" s="9">
        <v>0</v>
      </c>
      <c r="J108" s="10">
        <v>0</v>
      </c>
      <c r="K108" s="243">
        <v>0</v>
      </c>
      <c r="L108" s="9">
        <v>0</v>
      </c>
      <c r="M108" s="10">
        <v>0</v>
      </c>
      <c r="N108" s="232">
        <v>0</v>
      </c>
      <c r="O108" s="9">
        <v>0</v>
      </c>
      <c r="P108" s="10">
        <v>0</v>
      </c>
      <c r="Q108" s="243">
        <v>0</v>
      </c>
      <c r="R108" s="9">
        <v>0</v>
      </c>
      <c r="S108" s="10">
        <v>0</v>
      </c>
      <c r="T108" s="243">
        <v>0</v>
      </c>
      <c r="U108" s="9">
        <v>0</v>
      </c>
      <c r="V108" s="10">
        <v>0</v>
      </c>
      <c r="W108" s="243">
        <v>0</v>
      </c>
      <c r="X108" s="9">
        <v>0</v>
      </c>
      <c r="Y108" s="10">
        <v>0</v>
      </c>
      <c r="Z108" s="232">
        <v>0</v>
      </c>
      <c r="AA108" s="9">
        <v>0</v>
      </c>
      <c r="AB108" s="10">
        <v>0</v>
      </c>
      <c r="AC108" s="243">
        <v>0</v>
      </c>
      <c r="AD108" s="9">
        <v>0</v>
      </c>
      <c r="AE108" s="10">
        <v>0</v>
      </c>
      <c r="AF108" s="243">
        <v>0</v>
      </c>
      <c r="AG108" s="9">
        <v>0</v>
      </c>
      <c r="AH108" s="39">
        <v>0</v>
      </c>
      <c r="AI108" s="305">
        <v>0</v>
      </c>
      <c r="AK108" s="240"/>
      <c r="AL108" s="240"/>
      <c r="AM108" s="240"/>
      <c r="AN108" s="240"/>
      <c r="AO108" s="240"/>
      <c r="AP108" s="240"/>
      <c r="AR108" s="240"/>
      <c r="AS108" s="240"/>
      <c r="AT108" s="240"/>
      <c r="AU108" s="240"/>
      <c r="AV108" s="240"/>
      <c r="AW108" s="240">
        <v>0</v>
      </c>
    </row>
    <row r="109" spans="1:49" ht="19.5" customHeight="1" outlineLevel="1" x14ac:dyDescent="0.3">
      <c r="A109" s="286"/>
      <c r="B109" s="167" t="s">
        <v>85</v>
      </c>
      <c r="C109" s="9">
        <v>0</v>
      </c>
      <c r="D109" s="10">
        <v>0</v>
      </c>
      <c r="E109" s="243">
        <v>0</v>
      </c>
      <c r="F109" s="9">
        <v>1</v>
      </c>
      <c r="G109" s="10">
        <v>0</v>
      </c>
      <c r="H109" s="243">
        <v>4255504</v>
      </c>
      <c r="I109" s="9">
        <v>0</v>
      </c>
      <c r="J109" s="10">
        <v>0</v>
      </c>
      <c r="K109" s="243">
        <v>0</v>
      </c>
      <c r="L109" s="9">
        <v>0</v>
      </c>
      <c r="M109" s="10">
        <v>0</v>
      </c>
      <c r="N109" s="232">
        <v>0</v>
      </c>
      <c r="O109" s="9">
        <v>0</v>
      </c>
      <c r="P109" s="10">
        <v>0</v>
      </c>
      <c r="Q109" s="243">
        <v>0</v>
      </c>
      <c r="R109" s="9">
        <v>0</v>
      </c>
      <c r="S109" s="10">
        <v>0</v>
      </c>
      <c r="T109" s="243">
        <v>0</v>
      </c>
      <c r="U109" s="9">
        <v>0</v>
      </c>
      <c r="V109" s="10">
        <v>0</v>
      </c>
      <c r="W109" s="243">
        <v>0</v>
      </c>
      <c r="X109" s="9">
        <v>0</v>
      </c>
      <c r="Y109" s="10">
        <v>0</v>
      </c>
      <c r="Z109" s="232">
        <v>0</v>
      </c>
      <c r="AA109" s="9">
        <v>0</v>
      </c>
      <c r="AB109" s="10">
        <v>0</v>
      </c>
      <c r="AC109" s="243">
        <v>0</v>
      </c>
      <c r="AD109" s="9">
        <v>0</v>
      </c>
      <c r="AE109" s="10">
        <v>0</v>
      </c>
      <c r="AF109" s="243">
        <v>0</v>
      </c>
      <c r="AG109" s="9">
        <v>1</v>
      </c>
      <c r="AH109" s="39">
        <v>0</v>
      </c>
      <c r="AI109" s="305">
        <v>4255504</v>
      </c>
      <c r="AK109" s="240"/>
      <c r="AL109" s="240"/>
      <c r="AM109" s="240"/>
      <c r="AN109" s="240"/>
      <c r="AO109" s="240"/>
      <c r="AP109" s="240"/>
      <c r="AR109" s="240"/>
      <c r="AS109" s="240"/>
      <c r="AT109" s="240"/>
      <c r="AU109" s="240"/>
      <c r="AV109" s="240"/>
      <c r="AW109" s="240">
        <v>0</v>
      </c>
    </row>
    <row r="110" spans="1:49" ht="19.5" customHeight="1" outlineLevel="1" thickBot="1" x14ac:dyDescent="0.35">
      <c r="A110" s="287"/>
      <c r="B110" s="167" t="s">
        <v>86</v>
      </c>
      <c r="C110" s="160">
        <v>0</v>
      </c>
      <c r="D110" s="148">
        <v>0</v>
      </c>
      <c r="E110" s="157">
        <v>0</v>
      </c>
      <c r="F110" s="160">
        <v>0</v>
      </c>
      <c r="G110" s="148">
        <v>0</v>
      </c>
      <c r="H110" s="157">
        <v>0</v>
      </c>
      <c r="I110" s="160">
        <v>0</v>
      </c>
      <c r="J110" s="148">
        <v>0</v>
      </c>
      <c r="K110" s="157">
        <v>0</v>
      </c>
      <c r="L110" s="160">
        <v>0</v>
      </c>
      <c r="M110" s="148">
        <v>0</v>
      </c>
      <c r="N110" s="233">
        <v>0</v>
      </c>
      <c r="O110" s="160">
        <v>0</v>
      </c>
      <c r="P110" s="148">
        <v>0</v>
      </c>
      <c r="Q110" s="157">
        <v>0</v>
      </c>
      <c r="R110" s="160">
        <v>0</v>
      </c>
      <c r="S110" s="148">
        <v>0</v>
      </c>
      <c r="T110" s="157">
        <v>0</v>
      </c>
      <c r="U110" s="160">
        <v>0</v>
      </c>
      <c r="V110" s="148">
        <v>0</v>
      </c>
      <c r="W110" s="157">
        <v>0</v>
      </c>
      <c r="X110" s="160">
        <v>0</v>
      </c>
      <c r="Y110" s="148">
        <v>0</v>
      </c>
      <c r="Z110" s="233">
        <v>0</v>
      </c>
      <c r="AA110" s="160">
        <v>0</v>
      </c>
      <c r="AB110" s="148">
        <v>0</v>
      </c>
      <c r="AC110" s="157">
        <v>0</v>
      </c>
      <c r="AD110" s="160">
        <v>0</v>
      </c>
      <c r="AE110" s="148">
        <v>0</v>
      </c>
      <c r="AF110" s="157">
        <v>0</v>
      </c>
      <c r="AG110" s="9">
        <v>0</v>
      </c>
      <c r="AH110" s="39">
        <v>0</v>
      </c>
      <c r="AI110" s="305">
        <v>0</v>
      </c>
      <c r="AK110" s="240"/>
      <c r="AL110" s="240"/>
      <c r="AM110" s="240"/>
      <c r="AN110" s="240"/>
      <c r="AO110" s="240"/>
      <c r="AP110" s="240"/>
      <c r="AR110" s="240"/>
      <c r="AS110" s="240"/>
      <c r="AT110" s="240"/>
      <c r="AU110" s="240"/>
      <c r="AV110" s="240"/>
      <c r="AW110" s="240">
        <v>0</v>
      </c>
    </row>
    <row r="111" spans="1:49" ht="42" customHeight="1" outlineLevel="1" x14ac:dyDescent="0.3">
      <c r="A111" s="285">
        <v>18</v>
      </c>
      <c r="B111" s="168" t="s">
        <v>222</v>
      </c>
      <c r="C111" s="73">
        <v>477</v>
      </c>
      <c r="D111" s="121">
        <v>0</v>
      </c>
      <c r="E111" s="242">
        <v>2756967</v>
      </c>
      <c r="F111" s="73">
        <v>336</v>
      </c>
      <c r="G111" s="121">
        <v>0</v>
      </c>
      <c r="H111" s="242">
        <v>110951</v>
      </c>
      <c r="I111" s="73">
        <v>562</v>
      </c>
      <c r="J111" s="121">
        <v>0</v>
      </c>
      <c r="K111" s="242">
        <v>1359415</v>
      </c>
      <c r="L111" s="73">
        <v>1</v>
      </c>
      <c r="M111" s="121">
        <v>0</v>
      </c>
      <c r="N111" s="231">
        <v>37</v>
      </c>
      <c r="O111" s="73">
        <v>31</v>
      </c>
      <c r="P111" s="121">
        <v>0</v>
      </c>
      <c r="Q111" s="242">
        <v>3862</v>
      </c>
      <c r="R111" s="73">
        <v>6</v>
      </c>
      <c r="S111" s="121">
        <v>0</v>
      </c>
      <c r="T111" s="242">
        <v>209947</v>
      </c>
      <c r="U111" s="73">
        <v>0</v>
      </c>
      <c r="V111" s="121">
        <v>0</v>
      </c>
      <c r="W111" s="242">
        <v>0</v>
      </c>
      <c r="X111" s="73">
        <v>0</v>
      </c>
      <c r="Y111" s="121">
        <v>0</v>
      </c>
      <c r="Z111" s="231">
        <v>0</v>
      </c>
      <c r="AA111" s="73">
        <v>0</v>
      </c>
      <c r="AB111" s="121">
        <v>0</v>
      </c>
      <c r="AC111" s="242">
        <v>0</v>
      </c>
      <c r="AD111" s="73">
        <v>0</v>
      </c>
      <c r="AE111" s="121">
        <v>0</v>
      </c>
      <c r="AF111" s="242">
        <v>0</v>
      </c>
      <c r="AG111" s="73">
        <v>1413</v>
      </c>
      <c r="AH111" s="74">
        <v>0</v>
      </c>
      <c r="AI111" s="231">
        <v>4441179</v>
      </c>
      <c r="AK111" s="240"/>
      <c r="AL111" s="240"/>
      <c r="AM111" s="240"/>
      <c r="AN111" s="240"/>
      <c r="AO111" s="240"/>
      <c r="AP111" s="240"/>
      <c r="AR111" s="240"/>
      <c r="AS111" s="240"/>
      <c r="AT111" s="240"/>
      <c r="AU111" s="240"/>
      <c r="AV111" s="240"/>
      <c r="AW111" s="240">
        <v>0</v>
      </c>
    </row>
    <row r="112" spans="1:49" ht="19.5" customHeight="1" outlineLevel="1" x14ac:dyDescent="0.3">
      <c r="A112" s="286"/>
      <c r="B112" s="167" t="s">
        <v>83</v>
      </c>
      <c r="C112" s="9">
        <v>455</v>
      </c>
      <c r="D112" s="10">
        <v>0</v>
      </c>
      <c r="E112" s="243">
        <v>50550</v>
      </c>
      <c r="F112" s="9">
        <v>312</v>
      </c>
      <c r="G112" s="10">
        <v>0</v>
      </c>
      <c r="H112" s="243">
        <v>45004</v>
      </c>
      <c r="I112" s="9">
        <v>486</v>
      </c>
      <c r="J112" s="10">
        <v>0</v>
      </c>
      <c r="K112" s="243">
        <v>69139</v>
      </c>
      <c r="L112" s="9">
        <v>1</v>
      </c>
      <c r="M112" s="10">
        <v>0</v>
      </c>
      <c r="N112" s="232">
        <v>37</v>
      </c>
      <c r="O112" s="9">
        <v>31</v>
      </c>
      <c r="P112" s="10">
        <v>0</v>
      </c>
      <c r="Q112" s="243">
        <v>3862</v>
      </c>
      <c r="R112" s="9">
        <v>5</v>
      </c>
      <c r="S112" s="10">
        <v>0</v>
      </c>
      <c r="T112" s="243">
        <v>376</v>
      </c>
      <c r="U112" s="9">
        <v>0</v>
      </c>
      <c r="V112" s="10">
        <v>0</v>
      </c>
      <c r="W112" s="243">
        <v>0</v>
      </c>
      <c r="X112" s="9">
        <v>0</v>
      </c>
      <c r="Y112" s="10">
        <v>0</v>
      </c>
      <c r="Z112" s="232">
        <v>0</v>
      </c>
      <c r="AA112" s="9">
        <v>0</v>
      </c>
      <c r="AB112" s="10">
        <v>0</v>
      </c>
      <c r="AC112" s="243">
        <v>0</v>
      </c>
      <c r="AD112" s="9">
        <v>0</v>
      </c>
      <c r="AE112" s="10">
        <v>0</v>
      </c>
      <c r="AF112" s="243">
        <v>0</v>
      </c>
      <c r="AG112" s="9">
        <v>1290</v>
      </c>
      <c r="AH112" s="39">
        <v>0</v>
      </c>
      <c r="AI112" s="305">
        <v>168968</v>
      </c>
      <c r="AK112" s="240"/>
      <c r="AL112" s="240"/>
      <c r="AM112" s="240"/>
      <c r="AN112" s="240"/>
      <c r="AO112" s="240"/>
      <c r="AP112" s="240"/>
      <c r="AR112" s="240"/>
      <c r="AS112" s="240"/>
      <c r="AT112" s="240"/>
      <c r="AU112" s="240"/>
      <c r="AV112" s="240"/>
      <c r="AW112" s="240">
        <v>0</v>
      </c>
    </row>
    <row r="113" spans="1:49" ht="19.5" customHeight="1" outlineLevel="1" x14ac:dyDescent="0.3">
      <c r="A113" s="286"/>
      <c r="B113" s="167" t="s">
        <v>84</v>
      </c>
      <c r="C113" s="9">
        <v>21</v>
      </c>
      <c r="D113" s="10">
        <v>0</v>
      </c>
      <c r="E113" s="243">
        <v>37926</v>
      </c>
      <c r="F113" s="9">
        <v>24</v>
      </c>
      <c r="G113" s="10">
        <v>0</v>
      </c>
      <c r="H113" s="243">
        <v>65947</v>
      </c>
      <c r="I113" s="9">
        <v>75</v>
      </c>
      <c r="J113" s="10">
        <v>0</v>
      </c>
      <c r="K113" s="243">
        <v>1174303</v>
      </c>
      <c r="L113" s="9">
        <v>0</v>
      </c>
      <c r="M113" s="10">
        <v>0</v>
      </c>
      <c r="N113" s="232">
        <v>0</v>
      </c>
      <c r="O113" s="9">
        <v>0</v>
      </c>
      <c r="P113" s="10">
        <v>0</v>
      </c>
      <c r="Q113" s="243">
        <v>0</v>
      </c>
      <c r="R113" s="245">
        <v>0</v>
      </c>
      <c r="S113" s="10">
        <v>0</v>
      </c>
      <c r="T113" s="5">
        <v>0</v>
      </c>
      <c r="U113" s="9">
        <v>0</v>
      </c>
      <c r="V113" s="10">
        <v>0</v>
      </c>
      <c r="W113" s="243">
        <v>0</v>
      </c>
      <c r="X113" s="9">
        <v>0</v>
      </c>
      <c r="Y113" s="10">
        <v>0</v>
      </c>
      <c r="Z113" s="232">
        <v>0</v>
      </c>
      <c r="AA113" s="9">
        <v>0</v>
      </c>
      <c r="AB113" s="10">
        <v>0</v>
      </c>
      <c r="AC113" s="243">
        <v>0</v>
      </c>
      <c r="AD113" s="9">
        <v>0</v>
      </c>
      <c r="AE113" s="10">
        <v>0</v>
      </c>
      <c r="AF113" s="243">
        <v>0</v>
      </c>
      <c r="AG113" s="9">
        <v>120</v>
      </c>
      <c r="AH113" s="39">
        <v>0</v>
      </c>
      <c r="AI113" s="305">
        <v>1278176</v>
      </c>
      <c r="AK113" s="240"/>
      <c r="AL113" s="240"/>
      <c r="AM113" s="240"/>
      <c r="AN113" s="240"/>
      <c r="AO113" s="240"/>
      <c r="AP113" s="240"/>
      <c r="AR113" s="240"/>
      <c r="AS113" s="240"/>
      <c r="AT113" s="240"/>
      <c r="AU113" s="240"/>
      <c r="AV113" s="240"/>
      <c r="AW113" s="240">
        <v>0</v>
      </c>
    </row>
    <row r="114" spans="1:49" ht="19.5" customHeight="1" outlineLevel="1" x14ac:dyDescent="0.3">
      <c r="A114" s="286"/>
      <c r="B114" s="167" t="s">
        <v>29</v>
      </c>
      <c r="C114" s="9">
        <v>0</v>
      </c>
      <c r="D114" s="10">
        <v>0</v>
      </c>
      <c r="E114" s="243">
        <v>0</v>
      </c>
      <c r="F114" s="9">
        <v>0</v>
      </c>
      <c r="G114" s="10">
        <v>0</v>
      </c>
      <c r="H114" s="243">
        <v>0</v>
      </c>
      <c r="I114" s="9">
        <v>0</v>
      </c>
      <c r="J114" s="10">
        <v>0</v>
      </c>
      <c r="K114" s="243">
        <v>0</v>
      </c>
      <c r="L114" s="9">
        <v>0</v>
      </c>
      <c r="M114" s="10">
        <v>0</v>
      </c>
      <c r="N114" s="232">
        <v>0</v>
      </c>
      <c r="O114" s="9">
        <v>0</v>
      </c>
      <c r="P114" s="10">
        <v>0</v>
      </c>
      <c r="Q114" s="243">
        <v>0</v>
      </c>
      <c r="R114" s="9">
        <v>0</v>
      </c>
      <c r="S114" s="10">
        <v>0</v>
      </c>
      <c r="T114" s="243">
        <v>0</v>
      </c>
      <c r="U114" s="9">
        <v>0</v>
      </c>
      <c r="V114" s="10">
        <v>0</v>
      </c>
      <c r="W114" s="243">
        <v>0</v>
      </c>
      <c r="X114" s="9">
        <v>0</v>
      </c>
      <c r="Y114" s="10">
        <v>0</v>
      </c>
      <c r="Z114" s="232">
        <v>0</v>
      </c>
      <c r="AA114" s="9">
        <v>0</v>
      </c>
      <c r="AB114" s="10">
        <v>0</v>
      </c>
      <c r="AC114" s="243">
        <v>0</v>
      </c>
      <c r="AD114" s="9">
        <v>0</v>
      </c>
      <c r="AE114" s="10">
        <v>0</v>
      </c>
      <c r="AF114" s="243">
        <v>0</v>
      </c>
      <c r="AG114" s="9">
        <v>0</v>
      </c>
      <c r="AH114" s="39">
        <v>0</v>
      </c>
      <c r="AI114" s="305">
        <v>0</v>
      </c>
      <c r="AK114" s="240"/>
      <c r="AL114" s="240"/>
      <c r="AM114" s="240"/>
      <c r="AN114" s="240"/>
      <c r="AO114" s="240"/>
      <c r="AP114" s="240"/>
      <c r="AR114" s="240"/>
      <c r="AS114" s="240"/>
      <c r="AT114" s="240"/>
      <c r="AU114" s="240"/>
      <c r="AV114" s="240"/>
      <c r="AW114" s="240">
        <v>0</v>
      </c>
    </row>
    <row r="115" spans="1:49" ht="19.2" customHeight="1" outlineLevel="1" x14ac:dyDescent="0.3">
      <c r="A115" s="286"/>
      <c r="B115" s="167" t="s">
        <v>85</v>
      </c>
      <c r="C115" s="9">
        <v>1</v>
      </c>
      <c r="D115" s="10">
        <v>0</v>
      </c>
      <c r="E115" s="243">
        <v>2668491</v>
      </c>
      <c r="F115" s="9">
        <v>0</v>
      </c>
      <c r="G115" s="10">
        <v>0</v>
      </c>
      <c r="H115" s="243">
        <v>0</v>
      </c>
      <c r="I115" s="9">
        <v>1</v>
      </c>
      <c r="J115" s="10">
        <v>0</v>
      </c>
      <c r="K115" s="243">
        <v>115973</v>
      </c>
      <c r="L115" s="9">
        <v>0</v>
      </c>
      <c r="M115" s="10">
        <v>0</v>
      </c>
      <c r="N115" s="232">
        <v>0</v>
      </c>
      <c r="O115" s="9">
        <v>0</v>
      </c>
      <c r="P115" s="10">
        <v>0</v>
      </c>
      <c r="Q115" s="243">
        <v>0</v>
      </c>
      <c r="R115" s="9">
        <v>1</v>
      </c>
      <c r="S115" s="10">
        <v>0</v>
      </c>
      <c r="T115" s="243">
        <v>209571</v>
      </c>
      <c r="U115" s="9">
        <v>0</v>
      </c>
      <c r="V115" s="10">
        <v>0</v>
      </c>
      <c r="W115" s="243">
        <v>0</v>
      </c>
      <c r="X115" s="9">
        <v>0</v>
      </c>
      <c r="Y115" s="10">
        <v>0</v>
      </c>
      <c r="Z115" s="232">
        <v>0</v>
      </c>
      <c r="AA115" s="9">
        <v>0</v>
      </c>
      <c r="AB115" s="10">
        <v>0</v>
      </c>
      <c r="AC115" s="243">
        <v>0</v>
      </c>
      <c r="AD115" s="9">
        <v>0</v>
      </c>
      <c r="AE115" s="10">
        <v>0</v>
      </c>
      <c r="AF115" s="243">
        <v>0</v>
      </c>
      <c r="AG115" s="9">
        <v>3</v>
      </c>
      <c r="AH115" s="39">
        <v>0</v>
      </c>
      <c r="AI115" s="305">
        <v>2994035</v>
      </c>
      <c r="AK115" s="240"/>
      <c r="AL115" s="240"/>
      <c r="AM115" s="240"/>
      <c r="AN115" s="240"/>
      <c r="AO115" s="240"/>
      <c r="AP115" s="240"/>
      <c r="AR115" s="240"/>
      <c r="AS115" s="240"/>
      <c r="AT115" s="240"/>
      <c r="AU115" s="240"/>
      <c r="AV115" s="240"/>
      <c r="AW115" s="240">
        <v>0</v>
      </c>
    </row>
    <row r="116" spans="1:49" ht="19.2" customHeight="1" outlineLevel="1" thickBot="1" x14ac:dyDescent="0.35">
      <c r="A116" s="287"/>
      <c r="B116" s="167" t="s">
        <v>86</v>
      </c>
      <c r="C116" s="160">
        <v>0</v>
      </c>
      <c r="D116" s="148">
        <v>0</v>
      </c>
      <c r="E116" s="157">
        <v>0</v>
      </c>
      <c r="F116" s="160">
        <v>0</v>
      </c>
      <c r="G116" s="148">
        <v>0</v>
      </c>
      <c r="H116" s="157">
        <v>0</v>
      </c>
      <c r="I116" s="160">
        <v>0</v>
      </c>
      <c r="J116" s="148">
        <v>0</v>
      </c>
      <c r="K116" s="157">
        <v>0</v>
      </c>
      <c r="L116" s="160">
        <v>0</v>
      </c>
      <c r="M116" s="148">
        <v>0</v>
      </c>
      <c r="N116" s="233">
        <v>0</v>
      </c>
      <c r="O116" s="160">
        <v>0</v>
      </c>
      <c r="P116" s="148">
        <v>0</v>
      </c>
      <c r="Q116" s="157">
        <v>0</v>
      </c>
      <c r="R116" s="160">
        <v>0</v>
      </c>
      <c r="S116" s="148">
        <v>0</v>
      </c>
      <c r="T116" s="157">
        <v>0</v>
      </c>
      <c r="U116" s="160">
        <v>0</v>
      </c>
      <c r="V116" s="148">
        <v>0</v>
      </c>
      <c r="W116" s="157">
        <v>0</v>
      </c>
      <c r="X116" s="160">
        <v>0</v>
      </c>
      <c r="Y116" s="148">
        <v>0</v>
      </c>
      <c r="Z116" s="233">
        <v>0</v>
      </c>
      <c r="AA116" s="160">
        <v>0</v>
      </c>
      <c r="AB116" s="148">
        <v>0</v>
      </c>
      <c r="AC116" s="157">
        <v>0</v>
      </c>
      <c r="AD116" s="160">
        <v>0</v>
      </c>
      <c r="AE116" s="148">
        <v>0</v>
      </c>
      <c r="AF116" s="157">
        <v>0</v>
      </c>
      <c r="AG116" s="9">
        <v>0</v>
      </c>
      <c r="AH116" s="39">
        <v>0</v>
      </c>
      <c r="AI116" s="305">
        <v>0</v>
      </c>
      <c r="AK116" s="240"/>
      <c r="AL116" s="240"/>
      <c r="AM116" s="240"/>
      <c r="AN116" s="240"/>
      <c r="AO116" s="240"/>
      <c r="AP116" s="240"/>
      <c r="AR116" s="240"/>
      <c r="AS116" s="240"/>
      <c r="AT116" s="240"/>
      <c r="AU116" s="240"/>
      <c r="AV116" s="240"/>
      <c r="AW116" s="240">
        <v>0</v>
      </c>
    </row>
    <row r="117" spans="1:49" ht="19.95" customHeight="1" outlineLevel="1" x14ac:dyDescent="0.3">
      <c r="A117" s="285">
        <v>19</v>
      </c>
      <c r="B117" s="168" t="s">
        <v>101</v>
      </c>
      <c r="C117" s="73">
        <v>681</v>
      </c>
      <c r="D117" s="121">
        <v>0</v>
      </c>
      <c r="E117" s="242">
        <v>81745</v>
      </c>
      <c r="F117" s="73">
        <v>373</v>
      </c>
      <c r="G117" s="121">
        <v>0</v>
      </c>
      <c r="H117" s="242">
        <v>53150</v>
      </c>
      <c r="I117" s="73">
        <v>362</v>
      </c>
      <c r="J117" s="121">
        <v>0</v>
      </c>
      <c r="K117" s="242">
        <v>143929</v>
      </c>
      <c r="L117" s="73">
        <v>4</v>
      </c>
      <c r="M117" s="121">
        <v>0</v>
      </c>
      <c r="N117" s="231">
        <v>433</v>
      </c>
      <c r="O117" s="73">
        <v>13</v>
      </c>
      <c r="P117" s="121">
        <v>0</v>
      </c>
      <c r="Q117" s="242">
        <v>1304</v>
      </c>
      <c r="R117" s="73">
        <v>5</v>
      </c>
      <c r="S117" s="121">
        <v>0</v>
      </c>
      <c r="T117" s="242">
        <v>346</v>
      </c>
      <c r="U117" s="73">
        <v>0</v>
      </c>
      <c r="V117" s="121">
        <v>0</v>
      </c>
      <c r="W117" s="242">
        <v>0</v>
      </c>
      <c r="X117" s="73">
        <v>0</v>
      </c>
      <c r="Y117" s="121">
        <v>0</v>
      </c>
      <c r="Z117" s="231">
        <v>0</v>
      </c>
      <c r="AA117" s="73">
        <v>0</v>
      </c>
      <c r="AB117" s="121">
        <v>0</v>
      </c>
      <c r="AC117" s="242">
        <v>0</v>
      </c>
      <c r="AD117" s="73">
        <v>0</v>
      </c>
      <c r="AE117" s="121">
        <v>0</v>
      </c>
      <c r="AF117" s="242">
        <v>0</v>
      </c>
      <c r="AG117" s="73">
        <v>1438</v>
      </c>
      <c r="AH117" s="74">
        <v>0</v>
      </c>
      <c r="AI117" s="231">
        <v>280907</v>
      </c>
      <c r="AK117" s="240"/>
      <c r="AL117" s="240"/>
      <c r="AM117" s="240"/>
      <c r="AN117" s="240"/>
      <c r="AO117" s="240"/>
      <c r="AP117" s="240"/>
      <c r="AR117" s="240"/>
      <c r="AS117" s="240"/>
      <c r="AT117" s="240"/>
      <c r="AU117" s="240"/>
      <c r="AV117" s="240"/>
      <c r="AW117" s="240">
        <v>0</v>
      </c>
    </row>
    <row r="118" spans="1:49" ht="19.5" customHeight="1" outlineLevel="1" x14ac:dyDescent="0.3">
      <c r="A118" s="286"/>
      <c r="B118" s="167" t="s">
        <v>83</v>
      </c>
      <c r="C118" s="9">
        <v>670</v>
      </c>
      <c r="D118" s="10">
        <v>0</v>
      </c>
      <c r="E118" s="243">
        <v>78034</v>
      </c>
      <c r="F118" s="9">
        <v>362</v>
      </c>
      <c r="G118" s="10">
        <v>0</v>
      </c>
      <c r="H118" s="243">
        <v>44031</v>
      </c>
      <c r="I118" s="9">
        <v>342</v>
      </c>
      <c r="J118" s="10">
        <v>0</v>
      </c>
      <c r="K118" s="243">
        <v>40584</v>
      </c>
      <c r="L118" s="9">
        <v>4</v>
      </c>
      <c r="M118" s="10">
        <v>0</v>
      </c>
      <c r="N118" s="232">
        <v>433</v>
      </c>
      <c r="O118" s="9">
        <v>13</v>
      </c>
      <c r="P118" s="10">
        <v>0</v>
      </c>
      <c r="Q118" s="243">
        <v>1304</v>
      </c>
      <c r="R118" s="9">
        <v>5</v>
      </c>
      <c r="S118" s="10">
        <v>0</v>
      </c>
      <c r="T118" s="243">
        <v>346</v>
      </c>
      <c r="U118" s="9">
        <v>0</v>
      </c>
      <c r="V118" s="10">
        <v>0</v>
      </c>
      <c r="W118" s="243">
        <v>0</v>
      </c>
      <c r="X118" s="9">
        <v>0</v>
      </c>
      <c r="Y118" s="10">
        <v>0</v>
      </c>
      <c r="Z118" s="232">
        <v>0</v>
      </c>
      <c r="AA118" s="9">
        <v>0</v>
      </c>
      <c r="AB118" s="10">
        <v>0</v>
      </c>
      <c r="AC118" s="243">
        <v>0</v>
      </c>
      <c r="AD118" s="9">
        <v>0</v>
      </c>
      <c r="AE118" s="10">
        <v>0</v>
      </c>
      <c r="AF118" s="243">
        <v>0</v>
      </c>
      <c r="AG118" s="9">
        <v>1396</v>
      </c>
      <c r="AH118" s="39">
        <v>0</v>
      </c>
      <c r="AI118" s="305">
        <v>164732</v>
      </c>
      <c r="AK118" s="240"/>
      <c r="AL118" s="240"/>
      <c r="AM118" s="240"/>
      <c r="AN118" s="240"/>
      <c r="AO118" s="240"/>
      <c r="AP118" s="240"/>
      <c r="AR118" s="240"/>
      <c r="AS118" s="240"/>
      <c r="AT118" s="240"/>
      <c r="AU118" s="240"/>
      <c r="AV118" s="240"/>
      <c r="AW118" s="240">
        <v>0</v>
      </c>
    </row>
    <row r="119" spans="1:49" ht="19.5" customHeight="1" outlineLevel="1" x14ac:dyDescent="0.3">
      <c r="A119" s="286"/>
      <c r="B119" s="167" t="s">
        <v>84</v>
      </c>
      <c r="C119" s="9">
        <v>11</v>
      </c>
      <c r="D119" s="10">
        <v>0</v>
      </c>
      <c r="E119" s="243">
        <v>3711</v>
      </c>
      <c r="F119" s="9">
        <v>11</v>
      </c>
      <c r="G119" s="10">
        <v>0</v>
      </c>
      <c r="H119" s="243">
        <v>9119</v>
      </c>
      <c r="I119" s="9">
        <v>20</v>
      </c>
      <c r="J119" s="10">
        <v>0</v>
      </c>
      <c r="K119" s="243">
        <v>103345</v>
      </c>
      <c r="L119" s="9">
        <v>0</v>
      </c>
      <c r="M119" s="10">
        <v>0</v>
      </c>
      <c r="N119" s="232">
        <v>0</v>
      </c>
      <c r="O119" s="9">
        <v>0</v>
      </c>
      <c r="P119" s="10">
        <v>0</v>
      </c>
      <c r="Q119" s="243">
        <v>0</v>
      </c>
      <c r="R119" s="9">
        <v>0</v>
      </c>
      <c r="S119" s="10">
        <v>0</v>
      </c>
      <c r="T119" s="243">
        <v>0</v>
      </c>
      <c r="U119" s="9">
        <v>0</v>
      </c>
      <c r="V119" s="10">
        <v>0</v>
      </c>
      <c r="W119" s="243">
        <v>0</v>
      </c>
      <c r="X119" s="9">
        <v>0</v>
      </c>
      <c r="Y119" s="10">
        <v>0</v>
      </c>
      <c r="Z119" s="232">
        <v>0</v>
      </c>
      <c r="AA119" s="9">
        <v>0</v>
      </c>
      <c r="AB119" s="10">
        <v>0</v>
      </c>
      <c r="AC119" s="243">
        <v>0</v>
      </c>
      <c r="AD119" s="9">
        <v>0</v>
      </c>
      <c r="AE119" s="10">
        <v>0</v>
      </c>
      <c r="AF119" s="243">
        <v>0</v>
      </c>
      <c r="AG119" s="9">
        <v>42</v>
      </c>
      <c r="AH119" s="39">
        <v>0</v>
      </c>
      <c r="AI119" s="305">
        <v>116175</v>
      </c>
      <c r="AK119" s="240"/>
      <c r="AL119" s="240"/>
      <c r="AM119" s="240"/>
      <c r="AN119" s="240"/>
      <c r="AO119" s="240"/>
      <c r="AP119" s="240"/>
      <c r="AR119" s="240"/>
      <c r="AS119" s="240"/>
      <c r="AT119" s="240"/>
      <c r="AU119" s="240"/>
      <c r="AV119" s="240"/>
      <c r="AW119" s="240">
        <v>0</v>
      </c>
    </row>
    <row r="120" spans="1:49" ht="19.5" customHeight="1" outlineLevel="1" x14ac:dyDescent="0.3">
      <c r="A120" s="286"/>
      <c r="B120" s="167" t="s">
        <v>29</v>
      </c>
      <c r="C120" s="9">
        <v>0</v>
      </c>
      <c r="D120" s="10">
        <v>0</v>
      </c>
      <c r="E120" s="243">
        <v>0</v>
      </c>
      <c r="F120" s="9">
        <v>0</v>
      </c>
      <c r="G120" s="10">
        <v>0</v>
      </c>
      <c r="H120" s="243">
        <v>0</v>
      </c>
      <c r="I120" s="9">
        <v>0</v>
      </c>
      <c r="J120" s="10">
        <v>0</v>
      </c>
      <c r="K120" s="243">
        <v>0</v>
      </c>
      <c r="L120" s="9">
        <v>0</v>
      </c>
      <c r="M120" s="10">
        <v>0</v>
      </c>
      <c r="N120" s="232">
        <v>0</v>
      </c>
      <c r="O120" s="9">
        <v>0</v>
      </c>
      <c r="P120" s="10">
        <v>0</v>
      </c>
      <c r="Q120" s="243">
        <v>0</v>
      </c>
      <c r="R120" s="9">
        <v>0</v>
      </c>
      <c r="S120" s="10">
        <v>0</v>
      </c>
      <c r="T120" s="243">
        <v>0</v>
      </c>
      <c r="U120" s="9">
        <v>0</v>
      </c>
      <c r="V120" s="10">
        <v>0</v>
      </c>
      <c r="W120" s="243">
        <v>0</v>
      </c>
      <c r="X120" s="9">
        <v>0</v>
      </c>
      <c r="Y120" s="10">
        <v>0</v>
      </c>
      <c r="Z120" s="232">
        <v>0</v>
      </c>
      <c r="AA120" s="9">
        <v>0</v>
      </c>
      <c r="AB120" s="10">
        <v>0</v>
      </c>
      <c r="AC120" s="243">
        <v>0</v>
      </c>
      <c r="AD120" s="9">
        <v>0</v>
      </c>
      <c r="AE120" s="10">
        <v>0</v>
      </c>
      <c r="AF120" s="243">
        <v>0</v>
      </c>
      <c r="AG120" s="9">
        <v>0</v>
      </c>
      <c r="AH120" s="39">
        <v>0</v>
      </c>
      <c r="AI120" s="305">
        <v>0</v>
      </c>
      <c r="AK120" s="240"/>
      <c r="AL120" s="240"/>
      <c r="AM120" s="240"/>
      <c r="AN120" s="240"/>
      <c r="AO120" s="240"/>
      <c r="AP120" s="240"/>
      <c r="AR120" s="240"/>
      <c r="AS120" s="240"/>
      <c r="AT120" s="240"/>
      <c r="AU120" s="240"/>
      <c r="AV120" s="240"/>
      <c r="AW120" s="240">
        <v>0</v>
      </c>
    </row>
    <row r="121" spans="1:49" ht="19.5" customHeight="1" outlineLevel="1" x14ac:dyDescent="0.3">
      <c r="A121" s="286"/>
      <c r="B121" s="167" t="s">
        <v>85</v>
      </c>
      <c r="C121" s="9">
        <v>0</v>
      </c>
      <c r="D121" s="10">
        <v>0</v>
      </c>
      <c r="E121" s="243">
        <v>0</v>
      </c>
      <c r="F121" s="9">
        <v>0</v>
      </c>
      <c r="G121" s="10">
        <v>0</v>
      </c>
      <c r="H121" s="243">
        <v>0</v>
      </c>
      <c r="I121" s="9">
        <v>0</v>
      </c>
      <c r="J121" s="10">
        <v>0</v>
      </c>
      <c r="K121" s="243">
        <v>0</v>
      </c>
      <c r="L121" s="9">
        <v>0</v>
      </c>
      <c r="M121" s="10">
        <v>0</v>
      </c>
      <c r="N121" s="232">
        <v>0</v>
      </c>
      <c r="O121" s="9">
        <v>0</v>
      </c>
      <c r="P121" s="10">
        <v>0</v>
      </c>
      <c r="Q121" s="243">
        <v>0</v>
      </c>
      <c r="R121" s="9">
        <v>0</v>
      </c>
      <c r="S121" s="10">
        <v>0</v>
      </c>
      <c r="T121" s="243">
        <v>0</v>
      </c>
      <c r="U121" s="9">
        <v>0</v>
      </c>
      <c r="V121" s="10">
        <v>0</v>
      </c>
      <c r="W121" s="243">
        <v>0</v>
      </c>
      <c r="X121" s="9">
        <v>0</v>
      </c>
      <c r="Y121" s="10">
        <v>0</v>
      </c>
      <c r="Z121" s="232">
        <v>0</v>
      </c>
      <c r="AA121" s="9">
        <v>0</v>
      </c>
      <c r="AB121" s="10">
        <v>0</v>
      </c>
      <c r="AC121" s="243">
        <v>0</v>
      </c>
      <c r="AD121" s="9">
        <v>0</v>
      </c>
      <c r="AE121" s="10">
        <v>0</v>
      </c>
      <c r="AF121" s="243">
        <v>0</v>
      </c>
      <c r="AG121" s="9">
        <v>0</v>
      </c>
      <c r="AH121" s="39">
        <v>0</v>
      </c>
      <c r="AI121" s="305">
        <v>0</v>
      </c>
      <c r="AK121" s="240"/>
      <c r="AL121" s="240"/>
      <c r="AM121" s="240"/>
      <c r="AN121" s="240"/>
      <c r="AO121" s="240"/>
      <c r="AP121" s="240"/>
      <c r="AR121" s="240"/>
      <c r="AS121" s="240"/>
      <c r="AT121" s="240"/>
      <c r="AU121" s="240"/>
      <c r="AV121" s="240"/>
      <c r="AW121" s="240">
        <v>0</v>
      </c>
    </row>
    <row r="122" spans="1:49" ht="19.5" customHeight="1" outlineLevel="1" thickBot="1" x14ac:dyDescent="0.35">
      <c r="A122" s="287"/>
      <c r="B122" s="167" t="s">
        <v>86</v>
      </c>
      <c r="C122" s="208">
        <v>0</v>
      </c>
      <c r="D122" s="209">
        <v>0</v>
      </c>
      <c r="E122" s="244">
        <v>0</v>
      </c>
      <c r="F122" s="208">
        <v>0</v>
      </c>
      <c r="G122" s="209">
        <v>0</v>
      </c>
      <c r="H122" s="244">
        <v>0</v>
      </c>
      <c r="I122" s="208">
        <v>0</v>
      </c>
      <c r="J122" s="209">
        <v>0</v>
      </c>
      <c r="K122" s="244">
        <v>0</v>
      </c>
      <c r="L122" s="208">
        <v>0</v>
      </c>
      <c r="M122" s="209">
        <v>0</v>
      </c>
      <c r="N122" s="241">
        <v>0</v>
      </c>
      <c r="O122" s="208">
        <v>0</v>
      </c>
      <c r="P122" s="209">
        <v>0</v>
      </c>
      <c r="Q122" s="244">
        <v>0</v>
      </c>
      <c r="R122" s="208">
        <v>0</v>
      </c>
      <c r="S122" s="209">
        <v>0</v>
      </c>
      <c r="T122" s="244">
        <v>0</v>
      </c>
      <c r="U122" s="208">
        <v>0</v>
      </c>
      <c r="V122" s="209">
        <v>0</v>
      </c>
      <c r="W122" s="244">
        <v>0</v>
      </c>
      <c r="X122" s="208">
        <v>0</v>
      </c>
      <c r="Y122" s="209">
        <v>0</v>
      </c>
      <c r="Z122" s="241">
        <v>0</v>
      </c>
      <c r="AA122" s="208">
        <v>0</v>
      </c>
      <c r="AB122" s="209">
        <v>0</v>
      </c>
      <c r="AC122" s="244">
        <v>0</v>
      </c>
      <c r="AD122" s="208">
        <v>0</v>
      </c>
      <c r="AE122" s="209">
        <v>0</v>
      </c>
      <c r="AF122" s="244">
        <v>0</v>
      </c>
      <c r="AG122" s="307">
        <v>0</v>
      </c>
      <c r="AH122" s="308">
        <v>0</v>
      </c>
      <c r="AI122" s="309">
        <v>0</v>
      </c>
      <c r="AK122" s="240"/>
      <c r="AL122" s="240"/>
      <c r="AM122" s="240"/>
      <c r="AN122" s="240"/>
      <c r="AO122" s="240"/>
      <c r="AP122" s="240"/>
      <c r="AR122" s="240"/>
      <c r="AS122" s="240"/>
      <c r="AT122" s="240"/>
      <c r="AU122" s="240"/>
      <c r="AV122" s="240"/>
      <c r="AW122" s="240">
        <v>0</v>
      </c>
    </row>
    <row r="123" spans="1:49" ht="36" customHeight="1" outlineLevel="1" x14ac:dyDescent="0.3">
      <c r="A123" s="288"/>
      <c r="B123" s="142" t="s">
        <v>102</v>
      </c>
      <c r="C123" s="106">
        <v>0</v>
      </c>
      <c r="D123" s="107">
        <v>0</v>
      </c>
      <c r="E123" s="158">
        <v>0</v>
      </c>
      <c r="F123" s="310">
        <v>0</v>
      </c>
      <c r="G123" s="311">
        <v>0</v>
      </c>
      <c r="H123" s="312">
        <v>0</v>
      </c>
      <c r="I123" s="310">
        <v>0</v>
      </c>
      <c r="J123" s="311">
        <v>0</v>
      </c>
      <c r="K123" s="312">
        <v>0</v>
      </c>
      <c r="L123" s="310">
        <v>0</v>
      </c>
      <c r="M123" s="311">
        <v>0</v>
      </c>
      <c r="N123" s="312">
        <v>0</v>
      </c>
      <c r="O123" s="310">
        <v>0</v>
      </c>
      <c r="P123" s="311">
        <v>0</v>
      </c>
      <c r="Q123" s="312">
        <v>0</v>
      </c>
      <c r="R123" s="310">
        <v>0</v>
      </c>
      <c r="S123" s="311">
        <v>0</v>
      </c>
      <c r="T123" s="312">
        <v>0</v>
      </c>
      <c r="U123" s="310">
        <v>0</v>
      </c>
      <c r="V123" s="311">
        <v>0</v>
      </c>
      <c r="W123" s="312">
        <v>0</v>
      </c>
      <c r="X123" s="310">
        <v>0</v>
      </c>
      <c r="Y123" s="311">
        <v>0</v>
      </c>
      <c r="Z123" s="312">
        <v>0</v>
      </c>
      <c r="AA123" s="310">
        <v>0</v>
      </c>
      <c r="AB123" s="311">
        <v>0</v>
      </c>
      <c r="AC123" s="312">
        <v>0</v>
      </c>
      <c r="AD123" s="310">
        <v>0</v>
      </c>
      <c r="AE123" s="311">
        <v>0</v>
      </c>
      <c r="AF123" s="312">
        <v>0</v>
      </c>
      <c r="AG123" s="310">
        <v>0</v>
      </c>
      <c r="AH123" s="311">
        <v>0</v>
      </c>
      <c r="AI123" s="312">
        <v>0</v>
      </c>
      <c r="AK123" s="240"/>
      <c r="AL123" s="240"/>
      <c r="AM123" s="240"/>
      <c r="AN123" s="240"/>
      <c r="AO123" s="240"/>
      <c r="AP123" s="240"/>
      <c r="AR123" s="240"/>
      <c r="AS123" s="240"/>
      <c r="AT123" s="240"/>
      <c r="AU123" s="240"/>
      <c r="AV123" s="240"/>
      <c r="AW123" s="240">
        <v>0</v>
      </c>
    </row>
    <row r="124" spans="1:49" ht="19.5" customHeight="1" outlineLevel="1" x14ac:dyDescent="0.3">
      <c r="A124" s="289"/>
      <c r="B124" s="55" t="s">
        <v>83</v>
      </c>
      <c r="C124" s="56">
        <v>277291</v>
      </c>
      <c r="D124" s="56">
        <v>0</v>
      </c>
      <c r="E124" s="56">
        <v>33458097</v>
      </c>
      <c r="F124" s="91">
        <v>118682</v>
      </c>
      <c r="G124" s="56">
        <v>0</v>
      </c>
      <c r="H124" s="235">
        <v>15541235</v>
      </c>
      <c r="I124" s="91">
        <v>190590</v>
      </c>
      <c r="J124" s="56">
        <v>0</v>
      </c>
      <c r="K124" s="235">
        <v>20570496</v>
      </c>
      <c r="L124" s="91">
        <v>1223</v>
      </c>
      <c r="M124" s="56">
        <v>0</v>
      </c>
      <c r="N124" s="235">
        <v>94440</v>
      </c>
      <c r="O124" s="91">
        <v>2620</v>
      </c>
      <c r="P124" s="56">
        <v>0</v>
      </c>
      <c r="Q124" s="235">
        <v>225982</v>
      </c>
      <c r="R124" s="91">
        <v>1282</v>
      </c>
      <c r="S124" s="56">
        <v>0</v>
      </c>
      <c r="T124" s="235">
        <v>113065</v>
      </c>
      <c r="U124" s="91">
        <v>0</v>
      </c>
      <c r="V124" s="56">
        <v>0</v>
      </c>
      <c r="W124" s="235">
        <v>0</v>
      </c>
      <c r="X124" s="91">
        <v>0</v>
      </c>
      <c r="Y124" s="56">
        <v>0</v>
      </c>
      <c r="Z124" s="235">
        <v>0</v>
      </c>
      <c r="AA124" s="91">
        <v>0</v>
      </c>
      <c r="AB124" s="56">
        <v>0</v>
      </c>
      <c r="AC124" s="235">
        <v>0</v>
      </c>
      <c r="AD124" s="91">
        <v>0</v>
      </c>
      <c r="AE124" s="56">
        <v>0</v>
      </c>
      <c r="AF124" s="235">
        <v>0</v>
      </c>
      <c r="AG124" s="91">
        <v>591688</v>
      </c>
      <c r="AH124" s="56">
        <v>0</v>
      </c>
      <c r="AI124" s="235">
        <v>70003315</v>
      </c>
      <c r="AJ124" s="198"/>
      <c r="AK124" s="240"/>
      <c r="AL124" s="240"/>
      <c r="AM124" s="240"/>
      <c r="AN124" s="240"/>
      <c r="AO124" s="240"/>
      <c r="AP124" s="240"/>
      <c r="AR124" s="240"/>
      <c r="AS124" s="240"/>
      <c r="AT124" s="240"/>
      <c r="AU124" s="240"/>
      <c r="AV124" s="240"/>
      <c r="AW124" s="240">
        <v>0</v>
      </c>
    </row>
    <row r="125" spans="1:49" ht="19.5" customHeight="1" outlineLevel="1" x14ac:dyDescent="0.3">
      <c r="A125" s="289"/>
      <c r="B125" s="55" t="s">
        <v>84</v>
      </c>
      <c r="C125" s="56">
        <v>5492</v>
      </c>
      <c r="D125" s="56">
        <v>0</v>
      </c>
      <c r="E125" s="56">
        <v>15700554</v>
      </c>
      <c r="F125" s="91">
        <v>2911</v>
      </c>
      <c r="G125" s="56">
        <v>0</v>
      </c>
      <c r="H125" s="235">
        <v>8876136.0024439991</v>
      </c>
      <c r="I125" s="91">
        <v>7546</v>
      </c>
      <c r="J125" s="56">
        <v>0</v>
      </c>
      <c r="K125" s="235">
        <v>55626423</v>
      </c>
      <c r="L125" s="91">
        <v>35</v>
      </c>
      <c r="M125" s="56">
        <v>0</v>
      </c>
      <c r="N125" s="235">
        <v>2260735</v>
      </c>
      <c r="O125" s="91">
        <v>45</v>
      </c>
      <c r="P125" s="56">
        <v>0</v>
      </c>
      <c r="Q125" s="235">
        <v>597277</v>
      </c>
      <c r="R125" s="91">
        <v>21</v>
      </c>
      <c r="S125" s="56">
        <v>0</v>
      </c>
      <c r="T125" s="235">
        <v>2889369</v>
      </c>
      <c r="U125" s="91">
        <v>0</v>
      </c>
      <c r="V125" s="56">
        <v>0</v>
      </c>
      <c r="W125" s="235">
        <v>0</v>
      </c>
      <c r="X125" s="91">
        <v>0</v>
      </c>
      <c r="Y125" s="56">
        <v>0</v>
      </c>
      <c r="Z125" s="235">
        <v>0</v>
      </c>
      <c r="AA125" s="91">
        <v>0</v>
      </c>
      <c r="AB125" s="56">
        <v>0</v>
      </c>
      <c r="AC125" s="235">
        <v>0</v>
      </c>
      <c r="AD125" s="91">
        <v>0</v>
      </c>
      <c r="AE125" s="56">
        <v>0</v>
      </c>
      <c r="AF125" s="235">
        <v>0</v>
      </c>
      <c r="AG125" s="91">
        <v>16050</v>
      </c>
      <c r="AH125" s="56">
        <v>0</v>
      </c>
      <c r="AI125" s="235">
        <v>85950494.002443999</v>
      </c>
      <c r="AJ125" s="198"/>
      <c r="AK125" s="240"/>
      <c r="AL125" s="240"/>
      <c r="AM125" s="240"/>
      <c r="AN125" s="240"/>
      <c r="AO125" s="240"/>
      <c r="AP125" s="240"/>
      <c r="AR125" s="240"/>
      <c r="AS125" s="240"/>
      <c r="AT125" s="240"/>
      <c r="AU125" s="240"/>
      <c r="AV125" s="240"/>
      <c r="AW125" s="240">
        <v>0</v>
      </c>
    </row>
    <row r="126" spans="1:49" ht="19.5" customHeight="1" outlineLevel="1" x14ac:dyDescent="0.3">
      <c r="A126" s="289"/>
      <c r="B126" s="55" t="s">
        <v>29</v>
      </c>
      <c r="C126" s="56">
        <v>6</v>
      </c>
      <c r="D126" s="56">
        <v>0</v>
      </c>
      <c r="E126" s="56">
        <v>5876180</v>
      </c>
      <c r="F126" s="91">
        <v>4</v>
      </c>
      <c r="G126" s="56">
        <v>0</v>
      </c>
      <c r="H126" s="235">
        <v>1469297</v>
      </c>
      <c r="I126" s="91">
        <v>0</v>
      </c>
      <c r="J126" s="56">
        <v>0</v>
      </c>
      <c r="K126" s="235">
        <v>0</v>
      </c>
      <c r="L126" s="91">
        <v>0</v>
      </c>
      <c r="M126" s="56">
        <v>0</v>
      </c>
      <c r="N126" s="235">
        <v>0</v>
      </c>
      <c r="O126" s="91">
        <v>0</v>
      </c>
      <c r="P126" s="56">
        <v>0</v>
      </c>
      <c r="Q126" s="235">
        <v>0</v>
      </c>
      <c r="R126" s="91">
        <v>0</v>
      </c>
      <c r="S126" s="56">
        <v>0</v>
      </c>
      <c r="T126" s="235">
        <v>0</v>
      </c>
      <c r="U126" s="91">
        <v>0</v>
      </c>
      <c r="V126" s="56">
        <v>0</v>
      </c>
      <c r="W126" s="235">
        <v>0</v>
      </c>
      <c r="X126" s="91">
        <v>0</v>
      </c>
      <c r="Y126" s="56">
        <v>0</v>
      </c>
      <c r="Z126" s="235">
        <v>0</v>
      </c>
      <c r="AA126" s="91">
        <v>0</v>
      </c>
      <c r="AB126" s="56">
        <v>0</v>
      </c>
      <c r="AC126" s="235">
        <v>0</v>
      </c>
      <c r="AD126" s="91">
        <v>0</v>
      </c>
      <c r="AE126" s="56">
        <v>0</v>
      </c>
      <c r="AF126" s="235">
        <v>0</v>
      </c>
      <c r="AG126" s="91">
        <v>10</v>
      </c>
      <c r="AH126" s="56">
        <v>0</v>
      </c>
      <c r="AI126" s="235">
        <v>7345477</v>
      </c>
      <c r="AJ126" s="198"/>
      <c r="AK126" s="240"/>
      <c r="AL126" s="240"/>
      <c r="AM126" s="240"/>
      <c r="AN126" s="240"/>
      <c r="AO126" s="240"/>
      <c r="AP126" s="240"/>
      <c r="AR126" s="240"/>
      <c r="AS126" s="240"/>
      <c r="AT126" s="240"/>
      <c r="AU126" s="240"/>
      <c r="AV126" s="240"/>
      <c r="AW126" s="240">
        <v>0</v>
      </c>
    </row>
    <row r="127" spans="1:49" ht="19.5" customHeight="1" outlineLevel="1" x14ac:dyDescent="0.3">
      <c r="A127" s="289"/>
      <c r="B127" s="59" t="s">
        <v>85</v>
      </c>
      <c r="C127" s="56">
        <v>44</v>
      </c>
      <c r="D127" s="56">
        <v>0</v>
      </c>
      <c r="E127" s="56">
        <v>46681399</v>
      </c>
      <c r="F127" s="91">
        <v>47</v>
      </c>
      <c r="G127" s="56">
        <v>2</v>
      </c>
      <c r="H127" s="235">
        <v>62966508</v>
      </c>
      <c r="I127" s="91">
        <v>91</v>
      </c>
      <c r="J127" s="56">
        <v>0</v>
      </c>
      <c r="K127" s="235">
        <v>71218085</v>
      </c>
      <c r="L127" s="91">
        <v>82</v>
      </c>
      <c r="M127" s="56">
        <v>0</v>
      </c>
      <c r="N127" s="235">
        <v>113769347</v>
      </c>
      <c r="O127" s="91">
        <v>42</v>
      </c>
      <c r="P127" s="56">
        <v>0</v>
      </c>
      <c r="Q127" s="235">
        <v>66761734</v>
      </c>
      <c r="R127" s="91">
        <v>28</v>
      </c>
      <c r="S127" s="56">
        <v>0</v>
      </c>
      <c r="T127" s="235">
        <v>54384878</v>
      </c>
      <c r="U127" s="91">
        <v>0</v>
      </c>
      <c r="V127" s="56">
        <v>0</v>
      </c>
      <c r="W127" s="235">
        <v>0</v>
      </c>
      <c r="X127" s="91">
        <v>0</v>
      </c>
      <c r="Y127" s="56">
        <v>0</v>
      </c>
      <c r="Z127" s="235">
        <v>0</v>
      </c>
      <c r="AA127" s="91">
        <v>0</v>
      </c>
      <c r="AB127" s="56">
        <v>0</v>
      </c>
      <c r="AC127" s="235">
        <v>0</v>
      </c>
      <c r="AD127" s="91">
        <v>1</v>
      </c>
      <c r="AE127" s="56">
        <v>0</v>
      </c>
      <c r="AF127" s="235">
        <v>3851823</v>
      </c>
      <c r="AG127" s="91">
        <v>335</v>
      </c>
      <c r="AH127" s="56">
        <v>2</v>
      </c>
      <c r="AI127" s="235">
        <v>419633774</v>
      </c>
      <c r="AJ127" s="198"/>
      <c r="AK127" s="240"/>
      <c r="AL127" s="240"/>
      <c r="AM127" s="240"/>
      <c r="AN127" s="240"/>
      <c r="AO127" s="240"/>
      <c r="AP127" s="240"/>
      <c r="AR127" s="240"/>
      <c r="AS127" s="240"/>
      <c r="AT127" s="240"/>
      <c r="AU127" s="240"/>
      <c r="AV127" s="240"/>
      <c r="AW127" s="240">
        <v>0</v>
      </c>
    </row>
    <row r="128" spans="1:49" ht="19.5" customHeight="1" outlineLevel="1" x14ac:dyDescent="0.3">
      <c r="A128" s="289"/>
      <c r="B128" s="146" t="s">
        <v>86</v>
      </c>
      <c r="C128" s="56">
        <v>0</v>
      </c>
      <c r="D128" s="56">
        <v>0</v>
      </c>
      <c r="E128" s="56">
        <v>0</v>
      </c>
      <c r="F128" s="91">
        <v>0</v>
      </c>
      <c r="G128" s="56">
        <v>0</v>
      </c>
      <c r="H128" s="235">
        <v>0</v>
      </c>
      <c r="I128" s="91">
        <v>59</v>
      </c>
      <c r="J128" s="56">
        <v>0</v>
      </c>
      <c r="K128" s="235">
        <v>2145718</v>
      </c>
      <c r="L128" s="91">
        <v>0</v>
      </c>
      <c r="M128" s="56">
        <v>0</v>
      </c>
      <c r="N128" s="235">
        <v>0</v>
      </c>
      <c r="O128" s="91">
        <v>0</v>
      </c>
      <c r="P128" s="56">
        <v>0</v>
      </c>
      <c r="Q128" s="235">
        <v>0</v>
      </c>
      <c r="R128" s="91">
        <v>0</v>
      </c>
      <c r="S128" s="56">
        <v>0</v>
      </c>
      <c r="T128" s="235">
        <v>0</v>
      </c>
      <c r="U128" s="91">
        <v>0</v>
      </c>
      <c r="V128" s="56">
        <v>0</v>
      </c>
      <c r="W128" s="235">
        <v>0</v>
      </c>
      <c r="X128" s="91">
        <v>0</v>
      </c>
      <c r="Y128" s="56">
        <v>0</v>
      </c>
      <c r="Z128" s="235">
        <v>0</v>
      </c>
      <c r="AA128" s="91">
        <v>0</v>
      </c>
      <c r="AB128" s="56">
        <v>0</v>
      </c>
      <c r="AC128" s="235">
        <v>0</v>
      </c>
      <c r="AD128" s="91">
        <v>0</v>
      </c>
      <c r="AE128" s="56">
        <v>0</v>
      </c>
      <c r="AF128" s="235">
        <v>0</v>
      </c>
      <c r="AG128" s="91">
        <v>59</v>
      </c>
      <c r="AH128" s="56">
        <v>0</v>
      </c>
      <c r="AI128" s="235">
        <v>2145718</v>
      </c>
      <c r="AJ128" s="198"/>
      <c r="AK128" s="240"/>
      <c r="AL128" s="240"/>
      <c r="AM128" s="240"/>
      <c r="AN128" s="240"/>
      <c r="AO128" s="240"/>
      <c r="AP128" s="240"/>
      <c r="AR128" s="240"/>
      <c r="AS128" s="240"/>
      <c r="AT128" s="240"/>
      <c r="AU128" s="240"/>
      <c r="AV128" s="240"/>
      <c r="AW128" s="240">
        <v>0</v>
      </c>
    </row>
    <row r="129" spans="1:49" ht="18.600000000000001" outlineLevel="1" thickBot="1" x14ac:dyDescent="0.35">
      <c r="A129" s="290"/>
      <c r="B129" s="60" t="s">
        <v>102</v>
      </c>
      <c r="C129" s="61">
        <v>282833</v>
      </c>
      <c r="D129" s="61">
        <v>0</v>
      </c>
      <c r="E129" s="61">
        <v>101716230</v>
      </c>
      <c r="F129" s="66">
        <v>121644</v>
      </c>
      <c r="G129" s="62">
        <v>2</v>
      </c>
      <c r="H129" s="306">
        <v>88853176.002443999</v>
      </c>
      <c r="I129" s="66">
        <v>198286</v>
      </c>
      <c r="J129" s="62">
        <v>0</v>
      </c>
      <c r="K129" s="306">
        <v>149560722</v>
      </c>
      <c r="L129" s="66">
        <v>1340</v>
      </c>
      <c r="M129" s="62">
        <v>0</v>
      </c>
      <c r="N129" s="306">
        <v>116124522</v>
      </c>
      <c r="O129" s="66">
        <v>2707</v>
      </c>
      <c r="P129" s="62">
        <v>0</v>
      </c>
      <c r="Q129" s="306">
        <v>67584993</v>
      </c>
      <c r="R129" s="66">
        <v>1331</v>
      </c>
      <c r="S129" s="62">
        <v>0</v>
      </c>
      <c r="T129" s="306">
        <v>57387312</v>
      </c>
      <c r="U129" s="66">
        <v>0</v>
      </c>
      <c r="V129" s="62">
        <v>0</v>
      </c>
      <c r="W129" s="306">
        <v>0</v>
      </c>
      <c r="X129" s="66">
        <v>0</v>
      </c>
      <c r="Y129" s="62">
        <v>0</v>
      </c>
      <c r="Z129" s="306">
        <v>0</v>
      </c>
      <c r="AA129" s="66">
        <v>0</v>
      </c>
      <c r="AB129" s="62">
        <v>0</v>
      </c>
      <c r="AC129" s="306">
        <v>0</v>
      </c>
      <c r="AD129" s="66">
        <v>1</v>
      </c>
      <c r="AE129" s="62">
        <v>0</v>
      </c>
      <c r="AF129" s="306">
        <v>3851823</v>
      </c>
      <c r="AG129" s="66">
        <v>608142</v>
      </c>
      <c r="AH129" s="62">
        <v>2</v>
      </c>
      <c r="AI129" s="306">
        <v>585078778.00244403</v>
      </c>
      <c r="AJ129" s="198"/>
      <c r="AK129" s="240"/>
      <c r="AL129" s="240"/>
      <c r="AM129" s="240"/>
      <c r="AN129" s="240"/>
      <c r="AO129" s="240"/>
      <c r="AP129" s="240"/>
      <c r="AR129" s="240"/>
      <c r="AS129" s="240"/>
      <c r="AT129" s="240"/>
      <c r="AU129" s="240"/>
      <c r="AV129" s="240"/>
      <c r="AW129" s="240">
        <v>0</v>
      </c>
    </row>
    <row r="130" spans="1:49" x14ac:dyDescent="0.3"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2" spans="1:49" x14ac:dyDescent="0.3">
      <c r="B132" s="72" t="s">
        <v>54</v>
      </c>
    </row>
    <row r="133" spans="1:49" s="6" customFormat="1" x14ac:dyDescent="0.3">
      <c r="C133" s="17"/>
      <c r="E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49" x14ac:dyDescent="0.3">
      <c r="C134" s="56"/>
    </row>
    <row r="136" spans="1:49" x14ac:dyDescent="0.3">
      <c r="D136" s="17"/>
    </row>
  </sheetData>
  <mergeCells count="69">
    <mergeCell ref="A123:A129"/>
    <mergeCell ref="A87:A92"/>
    <mergeCell ref="A93:A98"/>
    <mergeCell ref="A99:A104"/>
    <mergeCell ref="A105:A110"/>
    <mergeCell ref="A111:A116"/>
    <mergeCell ref="A117:A122"/>
    <mergeCell ref="AA7:AB7"/>
    <mergeCell ref="AD7:AE7"/>
    <mergeCell ref="AG7:AH7"/>
    <mergeCell ref="A81:A86"/>
    <mergeCell ref="A15:A20"/>
    <mergeCell ref="A21:A26"/>
    <mergeCell ref="A27:A32"/>
    <mergeCell ref="A33:A38"/>
    <mergeCell ref="A39:A44"/>
    <mergeCell ref="A45:A50"/>
    <mergeCell ref="A51:A56"/>
    <mergeCell ref="A57:A62"/>
    <mergeCell ref="A63:A68"/>
    <mergeCell ref="A69:A74"/>
    <mergeCell ref="A75:A80"/>
    <mergeCell ref="A9:A14"/>
    <mergeCell ref="C7:D7"/>
    <mergeCell ref="F7:G7"/>
    <mergeCell ref="I7:J7"/>
    <mergeCell ref="L7:M7"/>
    <mergeCell ref="O7:P7"/>
    <mergeCell ref="R7:S7"/>
    <mergeCell ref="R6:S6"/>
    <mergeCell ref="U6:V6"/>
    <mergeCell ref="X6:Y6"/>
    <mergeCell ref="U7:V7"/>
    <mergeCell ref="X7:Y7"/>
    <mergeCell ref="AA6:AB6"/>
    <mergeCell ref="AD6:AE6"/>
    <mergeCell ref="AG6:AH6"/>
    <mergeCell ref="U5:V5"/>
    <mergeCell ref="X5:Y5"/>
    <mergeCell ref="AA5:AB5"/>
    <mergeCell ref="AD5:AE5"/>
    <mergeCell ref="AG5:AH5"/>
    <mergeCell ref="C6:D6"/>
    <mergeCell ref="F6:G6"/>
    <mergeCell ref="I6:J6"/>
    <mergeCell ref="L6:M6"/>
    <mergeCell ref="O6:P6"/>
    <mergeCell ref="AD4:AF4"/>
    <mergeCell ref="AG4:AI4"/>
    <mergeCell ref="A5:A8"/>
    <mergeCell ref="B5:B8"/>
    <mergeCell ref="C5:D5"/>
    <mergeCell ref="F5:G5"/>
    <mergeCell ref="I5:J5"/>
    <mergeCell ref="L5:M5"/>
    <mergeCell ref="O5:P5"/>
    <mergeCell ref="R5:S5"/>
    <mergeCell ref="L4:N4"/>
    <mergeCell ref="O4:Q4"/>
    <mergeCell ref="R4:T4"/>
    <mergeCell ref="U4:W4"/>
    <mergeCell ref="X4:Z4"/>
    <mergeCell ref="AA4:AC4"/>
    <mergeCell ref="I4:K4"/>
    <mergeCell ref="A2:H2"/>
    <mergeCell ref="A3:B3"/>
    <mergeCell ref="A4:B4"/>
    <mergeCell ref="C4:E4"/>
    <mergeCell ref="F4:H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b b f d 7 6 2 - 3 8 d 0 - 4 8 0 6 - 8 3 b 3 - c a 3 a 4 2 0 d d 0 d 6 "   x m l n s = " h t t p : / / s c h e m a s . m i c r o s o f t . c o m / D a t a M a s h u p " > A A A A A B E G A A B Q S w M E F A A C A A g A U F P V W K G m m X O l A A A A 9 g A A A B I A H A B D b 2 5 m a W c v U G F j a 2 F n Z S 5 4 b W w g o h g A K K A U A A A A A A A A A A A A A A A A A A A A A A A A A A A A h Y 8 x D o I w G I W v Q r r T l h o T J T 9 l c H C R x G h i X J t S o Q G K o c V y N w e P 5 B X E K O r m + L 7 3 D e / d r z d I h 6 Y O L q q z u j U J i j B F g T K y z b U p E t S 7 U 7 h A K Y e t k J U o V D D K x s a D z R N U O n e O C f H e Y z / D b V c Q R m l E j t l m L 0 v V C P S R 9 X 8 5 1 M Y 6 Y a R C H A 6 v M Z z h i C 0 x m z N M g U w Q M m 2 + A h v 3 P t s f C K u + d n 2 n u K r D 9 Q 7 I F I G 8 P / A H U E s D B B Q A A g A I A F B T 1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Q U 9 V Y O A V 5 B g o D A A A R E A A A E w A c A E Z v c m 1 1 b G F z L 1 N l Y 3 R p b 2 4 x L m 0 g o h g A K K A U A A A A A A A A A A A A A A A A A A A A A A A A A A A A 7 Z b N a t t A E M f v A b / D o l x k U I W t D y d p y c G 1 1 S a Q 2 s F y 6 S E K Q b G 3 j Y m 8 K p K c u B g / R C g h h D a 0 J a E l z 5 H 7 P l N H l q g m o x h 6 a G 8 2 C M + M R v / 5 7 e y y u z E f J K N Q M D f 7 r 7 + o r F X W 4 h M / 4 k O 2 r r x 2 + q z d 7 D e Z v J R f F L b N A p 5 U 1 h j 8 3 H A S D T h E n O m A B / q 7 M D o 9 D s N T 9 d U o 4 H o r F A k X S a w q r e f e 2 5 h H s S f 0 9 x D 0 I z / 2 u o K 3 o 9 E Z Z 8 8 Y F 3 5 a e x I n / k j 4 x w F n H Z 6 c g 1 b M 3 J H 4 A P 4 b P j 7 m E Z Q b j B 7 u k 4 d 7 1 h S h + D T m n r v T 7 D l t 1 n b a T f Z y d 2 9 v t / P a 6 z n 7 3 V 7 f 9 e Q P e S E v P f l V X s k b e Q 0 O P B 6 M 4 Q b M b / L m a G F e Q t p n c K + Z / A X m l b y V d x C 8 P X r 0 H Q S Y / A 5 p t / D c w Y u 7 L P R T X h w Z N c P S p 0 E 8 V a o a E 5 M g 0 F g S T X h V y 3 q 0 r k A 3 E p 6 2 s h e e x 2 n / + u k g d Z c H 0 O 4 0 p m Z 9 1 B j 3 B y e s z 6 f J o n n Q j V g 9 2 E 3 4 + F B j i m 7 U l G o h 6 o Z R U p a E o E o L a r O Z 0 v H H X N F Y N x r y S G / G A y 6 G 0 N n 5 f A l k / U n K x 0 W f p k 0 L p b S L p Y J x n T 2 n 1 W f u j u P 0 l 4 g T g l w / l 4 R P l J q t p 7 2 m 0 j 0 + D s / g s 2 5 y A m u k F Q a T s S i 1 O Q + r h E S b K W 0 / 8 a F Y 1 q J 5 W b Y k m L 0 o B J + u r 8 1 K i s 7 0 o y + G k L k o + U c v C y / s 7 G O 1 X B z 4 c s 6 Z k s X S B u W m U Z h m Y V q F a R f m V m H W a 8 h G c n W U X m 8 g e w O V x O V R f Q M B G D h / E 9 m I w U T 5 J i I 2 E Y O J 8 i 3 E b C E G C + V b i N l C D D b K t x G z j R h s n I + Y b c T Q Q P k N x N y w l X k 6 P + l E 6 W i S k G 8 Q 3 y S + R X y b + F v E z 6 Y Q B 2 j F O p X I Z h Q H N i h k i Z p i G 5 T b K G l s 0 g B F N 6 m G S Q d v U n S T a l h 0 + B Z F t 6 i G R Y d v U X S b a t h 0 + D Z F t 0 s a d P g 2 R W 9 Q j Q Y d f r q c i r 1 j P w r H Y b r 3 7 n A f 9 n C 0 H e V v 8 r h K t x m N H e Q Z z S B w B 3 7 g R / F 2 e j 4 d V i t r I 7 F U f 8 k V w O m s L g C r C 8 B f X A B g o f y f 4 / + x 8 O r w X x 3 + q 8 N / d f i v D v 9 / e v j / B l B L A Q I t A B Q A A g A I A F B T 1 V i h p p l z p Q A A A P Y A A A A S A A A A A A A A A A A A A A A A A A A A A A B D b 2 5 m a W c v U G F j a 2 F n Z S 5 4 b W x Q S w E C L Q A U A A I A C A B Q U 9 V Y D 8 r p q 6 Q A A A D p A A A A E w A A A A A A A A A A A A A A A A D x A A A A W 0 N v b n R l b n R f V H l w Z X N d L n h t b F B L A Q I t A B Q A A g A I A F B T 1 V g 4 B X k G C g M A A B E Q A A A T A A A A A A A A A A A A A A A A A O I B A A B G b 3 J t d W x h c y 9 T Z W N 0 a W 9 u M S 5 t U E s F B g A A A A A D A A M A w g A A A D k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l C A A A A A A A A h 0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d F V C U y M E R B V E E l M j A l Q 0 U l O T U l Q 0 U l O U I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k M T I 5 M T J i Z S 0 4 M T k 5 L T R m N G Q t O G N k M i 0 5 N 2 M w Y m Z j M W Q 0 Z T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d F V F 9 E Q V R B X 8 6 V z p s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z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F V C B E Q V R B I M 6 V z p s v Q X V 0 b 1 J l b W 9 2 Z W R D b 2 x 1 b W 5 z M S 5 7 z p z O r s 6 9 z r H P g j o g z p z O k c 6 Z z p / O o y A y M D I 0 L D B 9 J n F 1 b 3 Q 7 L C Z x d W 9 0 O 1 N l Y 3 R p b 2 4 x L 0 d F V C B E Q V R B I M 6 V z p s v Q X V 0 b 1 J l b W 9 2 Z W R D b 2 x 1 b W 5 z M S 5 7 Q 2 9 s d W 1 u M i w x f S Z x d W 9 0 O y w m c X V v d D t T Z W N 0 a W 9 u M S 9 H R V Q g R E F U Q S D O l c 6 b L 0 F 1 d G 9 S Z W 1 v d m V k Q 2 9 s d W 1 u c z E u e 0 N v b H V t b j M s M n 0 m c X V v d D s s J n F 1 b 3 Q 7 U 2 V j d G l v b j E v R 0 V U I E R B V E E g z p X O m y 9 B d X R v U m V t b 3 Z l Z E N v b H V t b n M x L n t D b 2 x 1 b W 4 0 L D N 9 J n F 1 b 3 Q 7 L C Z x d W 9 0 O 1 N l Y 3 R p b 2 4 x L 0 d F V C B E Q V R B I M 6 V z p s v Q X V 0 b 1 J l b W 9 2 Z W R D b 2 x 1 b W 5 z M S 5 7 Q 2 9 s d W 1 u N S w 0 f S Z x d W 9 0 O y w m c X V v d D t T Z W N 0 a W 9 u M S 9 H R V Q g R E F U Q S D O l c 6 b L 0 F 1 d G 9 S Z W 1 v d m V k Q 2 9 s d W 1 u c z E u e 0 N v b H V t b j Y s N X 0 m c X V v d D s s J n F 1 b 3 Q 7 U 2 V j d G l v b j E v R 0 V U I E R B V E E g z p X O m y 9 B d X R v U m V t b 3 Z l Z E N v b H V t b n M x L n t D b 2 x 1 b W 4 3 L D Z 9 J n F 1 b 3 Q 7 L C Z x d W 9 0 O 1 N l Y 3 R p b 2 4 x L 0 d F V C B E Q V R B I M 6 V z p s v Q X V 0 b 1 J l b W 9 2 Z W R D b 2 x 1 b W 5 z M S 5 7 Q 2 9 s d W 1 u O C w 3 f S Z x d W 9 0 O y w m c X V v d D t T Z W N 0 a W 9 u M S 9 H R V Q g R E F U Q S D O l c 6 b L 0 F 1 d G 9 S Z W 1 v d m V k Q 2 9 s d W 1 u c z E u e 0 N v b H V t b j k s O H 0 m c X V v d D s s J n F 1 b 3 Q 7 U 2 V j d G l v b j E v R 0 V U I E R B V E E g z p X O m y 9 B d X R v U m V t b 3 Z l Z E N v b H V t b n M x L n t D b 2 x 1 b W 4 x M C w 5 f S Z x d W 9 0 O y w m c X V v d D t T Z W N 0 a W 9 u M S 9 H R V Q g R E F U Q S D O l c 6 b L 0 F 1 d G 9 S Z W 1 v d m V k Q 2 9 s d W 1 u c z E u e 0 N v b H V t b j E x L D E w f S Z x d W 9 0 O y w m c X V v d D t T Z W N 0 a W 9 u M S 9 H R V Q g R E F U Q S D O l c 6 b L 0 F 1 d G 9 S Z W 1 v d m V k Q 2 9 s d W 1 u c z E u e 0 N v b H V t b j E y L D E x f S Z x d W 9 0 O y w m c X V v d D t T Z W N 0 a W 9 u M S 9 H R V Q g R E F U Q S D O l c 6 b L 0 F 1 d G 9 S Z W 1 v d m V k Q 2 9 s d W 1 u c z E u e 0 N v b H V t b j E z L D E y f S Z x d W 9 0 O y w m c X V v d D t T Z W N 0 a W 9 u M S 9 H R V Q g R E F U Q S D O l c 6 b L 0 F 1 d G 9 S Z W 1 v d m V k Q 2 9 s d W 1 u c z E u e 0 N v b H V t b j E 0 L D E z f S Z x d W 9 0 O y w m c X V v d D t T Z W N 0 a W 9 u M S 9 H R V Q g R E F U Q S D O l c 6 b L 0 F 1 d G 9 S Z W 1 v d m V k Q 2 9 s d W 1 u c z E u e 0 N v b H V t b j E 1 L D E 0 f S Z x d W 9 0 O y w m c X V v d D t T Z W N 0 a W 9 u M S 9 H R V Q g R E F U Q S D O l c 6 b L 0 F 1 d G 9 S Z W 1 v d m V k Q 2 9 s d W 1 u c z E u e 0 N v b H V t b j E 2 L D E 1 f S Z x d W 9 0 O y w m c X V v d D t T Z W N 0 a W 9 u M S 9 H R V Q g R E F U Q S D O l c 6 b L 0 F 1 d G 9 S Z W 1 v d m V k Q 2 9 s d W 1 u c z E u e 0 N v b H V t b j E 3 L D E 2 f S Z x d W 9 0 O y w m c X V v d D t T Z W N 0 a W 9 u M S 9 H R V Q g R E F U Q S D O l c 6 b L 0 F 1 d G 9 S Z W 1 v d m V k Q 2 9 s d W 1 u c z E u e 0 N v b H V t b j E 4 L D E 3 f S Z x d W 9 0 O y w m c X V v d D t T Z W N 0 a W 9 u M S 9 H R V Q g R E F U Q S D O l c 6 b L 0 F 1 d G 9 S Z W 1 v d m V k Q 2 9 s d W 1 u c z E u e 0 N v b H V t b j E 5 L D E 4 f S Z x d W 9 0 O y w m c X V v d D t T Z W N 0 a W 9 u M S 9 H R V Q g R E F U Q S D O l c 6 b L 0 F 1 d G 9 S Z W 1 v d m V k Q 2 9 s d W 1 u c z E u e 0 N v b H V t b j I w L D E 5 f S Z x d W 9 0 O y w m c X V v d D t T Z W N 0 a W 9 u M S 9 H R V Q g R E F U Q S D O l c 6 b L 0 F 1 d G 9 S Z W 1 v d m V k Q 2 9 s d W 1 u c z E u e 0 N v b H V t b j I x L D I w f S Z x d W 9 0 O y w m c X V v d D t T Z W N 0 a W 9 u M S 9 H R V Q g R E F U Q S D O l c 6 b L 0 F 1 d G 9 S Z W 1 v d m V k Q 2 9 s d W 1 u c z E u e 0 N v b H V t b j I y L D I x f S Z x d W 9 0 O y w m c X V v d D t T Z W N 0 a W 9 u M S 9 H R V Q g R E F U Q S D O l c 6 b L 0 F 1 d G 9 S Z W 1 v d m V k Q 2 9 s d W 1 u c z E u e 0 N v b H V t b j I z L D I y f S Z x d W 9 0 O y w m c X V v d D t T Z W N 0 a W 9 u M S 9 H R V Q g R E F U Q S D O l c 6 b L 0 F 1 d G 9 S Z W 1 v d m V k Q 2 9 s d W 1 u c z E u e 0 N v b H V t b j I 0 L D I z f S Z x d W 9 0 O y w m c X V v d D t T Z W N 0 a W 9 u M S 9 H R V Q g R E F U Q S D O l c 6 b L 0 F 1 d G 9 S Z W 1 v d m V k Q 2 9 s d W 1 u c z E u e 0 N v b H V t b j I 1 L D I 0 f S Z x d W 9 0 O y w m c X V v d D t T Z W N 0 a W 9 u M S 9 H R V Q g R E F U Q S D O l c 6 b L 0 F 1 d G 9 S Z W 1 v d m V k Q 2 9 s d W 1 u c z E u e 0 N v b H V t b j I 2 L D I 1 f S Z x d W 9 0 O y w m c X V v d D t T Z W N 0 a W 9 u M S 9 H R V Q g R E F U Q S D O l c 6 b L 0 F 1 d G 9 S Z W 1 v d m V k Q 2 9 s d W 1 u c z E u e 0 N v b H V t b j I 3 L D I 2 f S Z x d W 9 0 O y w m c X V v d D t T Z W N 0 a W 9 u M S 9 H R V Q g R E F U Q S D O l c 6 b L 0 F 1 d G 9 S Z W 1 v d m V k Q 2 9 s d W 1 u c z E u e 0 N v b H V t b j I 4 L D I 3 f S Z x d W 9 0 O y w m c X V v d D t T Z W N 0 a W 9 u M S 9 H R V Q g R E F U Q S D O l c 6 b L 0 F 1 d G 9 S Z W 1 v d m V k Q 2 9 s d W 1 u c z E u e 0 N v b H V t b j I 5 L D I 4 f S Z x d W 9 0 O y w m c X V v d D t T Z W N 0 a W 9 u M S 9 H R V Q g R E F U Q S D O l c 6 b L 0 F 1 d G 9 S Z W 1 v d m V k Q 2 9 s d W 1 u c z E u e 0 N v b H V t b j M w L D I 5 f S Z x d W 9 0 O y w m c X V v d D t T Z W N 0 a W 9 u M S 9 H R V Q g R E F U Q S D O l c 6 b L 0 F 1 d G 9 S Z W 1 v d m V k Q 2 9 s d W 1 u c z E u e 0 N v b H V t b j M x L D M w f S Z x d W 9 0 O y w m c X V v d D t T Z W N 0 a W 9 u M S 9 H R V Q g R E F U Q S D O l c 6 b L 0 F 1 d G 9 S Z W 1 v d m V k Q 2 9 s d W 1 u c z E u e 0 N v b H V t b j M y L D M x f S Z x d W 9 0 O y w m c X V v d D t T Z W N 0 a W 9 u M S 9 H R V Q g R E F U Q S D O l c 6 b L 0 F 1 d G 9 S Z W 1 v d m V k Q 2 9 s d W 1 u c z E u e 0 N v b H V t b j M z L D M y f S Z x d W 9 0 O y w m c X V v d D t T Z W N 0 a W 9 u M S 9 H R V Q g R E F U Q S D O l c 6 b L 0 F 1 d G 9 S Z W 1 v d m V k Q 2 9 s d W 1 u c z E u e 0 N v b H V t b j M 0 L D M z f S Z x d W 9 0 O y w m c X V v d D t T Z W N 0 a W 9 u M S 9 H R V Q g R E F U Q S D O l c 6 b L 0 F 1 d G 9 S Z W 1 v d m V k Q 2 9 s d W 1 u c z E u e 0 N v b H V t b j M 1 L D M 0 f S Z x d W 9 0 O 1 0 s J n F 1 b 3 Q 7 Q 2 9 s d W 1 u Q 2 9 1 b n Q m c X V v d D s 6 M z U s J n F 1 b 3 Q 7 S 2 V 5 Q 2 9 s d W 1 u T m F t Z X M m c X V v d D s 6 W 1 0 s J n F 1 b 3 Q 7 Q 2 9 s d W 1 u S W R l b n R p d G l l c y Z x d W 9 0 O z p b J n F 1 b 3 Q 7 U 2 V j d G l v b j E v R 0 V U I E R B V E E g z p X O m y 9 B d X R v U m V t b 3 Z l Z E N v b H V t b n M x L n v O n M 6 u z r 3 O s c + C O i D O n M 6 R z p n O n 8 6 j I D I w M j Q s M H 0 m c X V v d D s s J n F 1 b 3 Q 7 U 2 V j d G l v b j E v R 0 V U I E R B V E E g z p X O m y 9 B d X R v U m V t b 3 Z l Z E N v b H V t b n M x L n t D b 2 x 1 b W 4 y L D F 9 J n F 1 b 3 Q 7 L C Z x d W 9 0 O 1 N l Y 3 R p b 2 4 x L 0 d F V C B E Q V R B I M 6 V z p s v Q X V 0 b 1 J l b W 9 2 Z W R D b 2 x 1 b W 5 z M S 5 7 Q 2 9 s d W 1 u M y w y f S Z x d W 9 0 O y w m c X V v d D t T Z W N 0 a W 9 u M S 9 H R V Q g R E F U Q S D O l c 6 b L 0 F 1 d G 9 S Z W 1 v d m V k Q 2 9 s d W 1 u c z E u e 0 N v b H V t b j Q s M 3 0 m c X V v d D s s J n F 1 b 3 Q 7 U 2 V j d G l v b j E v R 0 V U I E R B V E E g z p X O m y 9 B d X R v U m V t b 3 Z l Z E N v b H V t b n M x L n t D b 2 x 1 b W 4 1 L D R 9 J n F 1 b 3 Q 7 L C Z x d W 9 0 O 1 N l Y 3 R p b 2 4 x L 0 d F V C B E Q V R B I M 6 V z p s v Q X V 0 b 1 J l b W 9 2 Z W R D b 2 x 1 b W 5 z M S 5 7 Q 2 9 s d W 1 u N i w 1 f S Z x d W 9 0 O y w m c X V v d D t T Z W N 0 a W 9 u M S 9 H R V Q g R E F U Q S D O l c 6 b L 0 F 1 d G 9 S Z W 1 v d m V k Q 2 9 s d W 1 u c z E u e 0 N v b H V t b j c s N n 0 m c X V v d D s s J n F 1 b 3 Q 7 U 2 V j d G l v b j E v R 0 V U I E R B V E E g z p X O m y 9 B d X R v U m V t b 3 Z l Z E N v b H V t b n M x L n t D b 2 x 1 b W 4 4 L D d 9 J n F 1 b 3 Q 7 L C Z x d W 9 0 O 1 N l Y 3 R p b 2 4 x L 0 d F V C B E Q V R B I M 6 V z p s v Q X V 0 b 1 J l b W 9 2 Z W R D b 2 x 1 b W 5 z M S 5 7 Q 2 9 s d W 1 u O S w 4 f S Z x d W 9 0 O y w m c X V v d D t T Z W N 0 a W 9 u M S 9 H R V Q g R E F U Q S D O l c 6 b L 0 F 1 d G 9 S Z W 1 v d m V k Q 2 9 s d W 1 u c z E u e 0 N v b H V t b j E w L D l 9 J n F 1 b 3 Q 7 L C Z x d W 9 0 O 1 N l Y 3 R p b 2 4 x L 0 d F V C B E Q V R B I M 6 V z p s v Q X V 0 b 1 J l b W 9 2 Z W R D b 2 x 1 b W 5 z M S 5 7 Q 2 9 s d W 1 u M T E s M T B 9 J n F 1 b 3 Q 7 L C Z x d W 9 0 O 1 N l Y 3 R p b 2 4 x L 0 d F V C B E Q V R B I M 6 V z p s v Q X V 0 b 1 J l b W 9 2 Z W R D b 2 x 1 b W 5 z M S 5 7 Q 2 9 s d W 1 u M T I s M T F 9 J n F 1 b 3 Q 7 L C Z x d W 9 0 O 1 N l Y 3 R p b 2 4 x L 0 d F V C B E Q V R B I M 6 V z p s v Q X V 0 b 1 J l b W 9 2 Z W R D b 2 x 1 b W 5 z M S 5 7 Q 2 9 s d W 1 u M T M s M T J 9 J n F 1 b 3 Q 7 L C Z x d W 9 0 O 1 N l Y 3 R p b 2 4 x L 0 d F V C B E Q V R B I M 6 V z p s v Q X V 0 b 1 J l b W 9 2 Z W R D b 2 x 1 b W 5 z M S 5 7 Q 2 9 s d W 1 u M T Q s M T N 9 J n F 1 b 3 Q 7 L C Z x d W 9 0 O 1 N l Y 3 R p b 2 4 x L 0 d F V C B E Q V R B I M 6 V z p s v Q X V 0 b 1 J l b W 9 2 Z W R D b 2 x 1 b W 5 z M S 5 7 Q 2 9 s d W 1 u M T U s M T R 9 J n F 1 b 3 Q 7 L C Z x d W 9 0 O 1 N l Y 3 R p b 2 4 x L 0 d F V C B E Q V R B I M 6 V z p s v Q X V 0 b 1 J l b W 9 2 Z W R D b 2 x 1 b W 5 z M S 5 7 Q 2 9 s d W 1 u M T Y s M T V 9 J n F 1 b 3 Q 7 L C Z x d W 9 0 O 1 N l Y 3 R p b 2 4 x L 0 d F V C B E Q V R B I M 6 V z p s v Q X V 0 b 1 J l b W 9 2 Z W R D b 2 x 1 b W 5 z M S 5 7 Q 2 9 s d W 1 u M T c s M T Z 9 J n F 1 b 3 Q 7 L C Z x d W 9 0 O 1 N l Y 3 R p b 2 4 x L 0 d F V C B E Q V R B I M 6 V z p s v Q X V 0 b 1 J l b W 9 2 Z W R D b 2 x 1 b W 5 z M S 5 7 Q 2 9 s d W 1 u M T g s M T d 9 J n F 1 b 3 Q 7 L C Z x d W 9 0 O 1 N l Y 3 R p b 2 4 x L 0 d F V C B E Q V R B I M 6 V z p s v Q X V 0 b 1 J l b W 9 2 Z W R D b 2 x 1 b W 5 z M S 5 7 Q 2 9 s d W 1 u M T k s M T h 9 J n F 1 b 3 Q 7 L C Z x d W 9 0 O 1 N l Y 3 R p b 2 4 x L 0 d F V C B E Q V R B I M 6 V z p s v Q X V 0 b 1 J l b W 9 2 Z W R D b 2 x 1 b W 5 z M S 5 7 Q 2 9 s d W 1 u M j A s M T l 9 J n F 1 b 3 Q 7 L C Z x d W 9 0 O 1 N l Y 3 R p b 2 4 x L 0 d F V C B E Q V R B I M 6 V z p s v Q X V 0 b 1 J l b W 9 2 Z W R D b 2 x 1 b W 5 z M S 5 7 Q 2 9 s d W 1 u M j E s M j B 9 J n F 1 b 3 Q 7 L C Z x d W 9 0 O 1 N l Y 3 R p b 2 4 x L 0 d F V C B E Q V R B I M 6 V z p s v Q X V 0 b 1 J l b W 9 2 Z W R D b 2 x 1 b W 5 z M S 5 7 Q 2 9 s d W 1 u M j I s M j F 9 J n F 1 b 3 Q 7 L C Z x d W 9 0 O 1 N l Y 3 R p b 2 4 x L 0 d F V C B E Q V R B I M 6 V z p s v Q X V 0 b 1 J l b W 9 2 Z W R D b 2 x 1 b W 5 z M S 5 7 Q 2 9 s d W 1 u M j M s M j J 9 J n F 1 b 3 Q 7 L C Z x d W 9 0 O 1 N l Y 3 R p b 2 4 x L 0 d F V C B E Q V R B I M 6 V z p s v Q X V 0 b 1 J l b W 9 2 Z W R D b 2 x 1 b W 5 z M S 5 7 Q 2 9 s d W 1 u M j Q s M j N 9 J n F 1 b 3 Q 7 L C Z x d W 9 0 O 1 N l Y 3 R p b 2 4 x L 0 d F V C B E Q V R B I M 6 V z p s v Q X V 0 b 1 J l b W 9 2 Z W R D b 2 x 1 b W 5 z M S 5 7 Q 2 9 s d W 1 u M j U s M j R 9 J n F 1 b 3 Q 7 L C Z x d W 9 0 O 1 N l Y 3 R p b 2 4 x L 0 d F V C B E Q V R B I M 6 V z p s v Q X V 0 b 1 J l b W 9 2 Z W R D b 2 x 1 b W 5 z M S 5 7 Q 2 9 s d W 1 u M j Y s M j V 9 J n F 1 b 3 Q 7 L C Z x d W 9 0 O 1 N l Y 3 R p b 2 4 x L 0 d F V C B E Q V R B I M 6 V z p s v Q X V 0 b 1 J l b W 9 2 Z W R D b 2 x 1 b W 5 z M S 5 7 Q 2 9 s d W 1 u M j c s M j Z 9 J n F 1 b 3 Q 7 L C Z x d W 9 0 O 1 N l Y 3 R p b 2 4 x L 0 d F V C B E Q V R B I M 6 V z p s v Q X V 0 b 1 J l b W 9 2 Z W R D b 2 x 1 b W 5 z M S 5 7 Q 2 9 s d W 1 u M j g s M j d 9 J n F 1 b 3 Q 7 L C Z x d W 9 0 O 1 N l Y 3 R p b 2 4 x L 0 d F V C B E Q V R B I M 6 V z p s v Q X V 0 b 1 J l b W 9 2 Z W R D b 2 x 1 b W 5 z M S 5 7 Q 2 9 s d W 1 u M j k s M j h 9 J n F 1 b 3 Q 7 L C Z x d W 9 0 O 1 N l Y 3 R p b 2 4 x L 0 d F V C B E Q V R B I M 6 V z p s v Q X V 0 b 1 J l b W 9 2 Z W R D b 2 x 1 b W 5 z M S 5 7 Q 2 9 s d W 1 u M z A s M j l 9 J n F 1 b 3 Q 7 L C Z x d W 9 0 O 1 N l Y 3 R p b 2 4 x L 0 d F V C B E Q V R B I M 6 V z p s v Q X V 0 b 1 J l b W 9 2 Z W R D b 2 x 1 b W 5 z M S 5 7 Q 2 9 s d W 1 u M z E s M z B 9 J n F 1 b 3 Q 7 L C Z x d W 9 0 O 1 N l Y 3 R p b 2 4 x L 0 d F V C B E Q V R B I M 6 V z p s v Q X V 0 b 1 J l b W 9 2 Z W R D b 2 x 1 b W 5 z M S 5 7 Q 2 9 s d W 1 u M z I s M z F 9 J n F 1 b 3 Q 7 L C Z x d W 9 0 O 1 N l Y 3 R p b 2 4 x L 0 d F V C B E Q V R B I M 6 V z p s v Q X V 0 b 1 J l b W 9 2 Z W R D b 2 x 1 b W 5 z M S 5 7 Q 2 9 s d W 1 u M z M s M z J 9 J n F 1 b 3 Q 7 L C Z x d W 9 0 O 1 N l Y 3 R p b 2 4 x L 0 d F V C B E Q V R B I M 6 V z p s v Q X V 0 b 1 J l b W 9 2 Z W R D b 2 x 1 b W 5 z M S 5 7 Q 2 9 s d W 1 u M z Q s M z N 9 J n F 1 b 3 Q 7 L C Z x d W 9 0 O 1 N l Y 3 R p b 2 4 x L 0 d F V C B E Q V R B I M 6 V z p s v Q X V 0 b 1 J l b W 9 2 Z W R D b 2 x 1 b W 5 z M S 5 7 Q 2 9 s d W 1 u M z U s M z R 9 J n F 1 b 3 Q 7 X S w m c X V v d D t S Z W x h d G l v b n N o a X B J b m Z v J n F 1 b 3 Q 7 O l t d f S I g L z 4 8 R W 5 0 c n k g V H l w Z T 0 i R m l s b E N v b H V t b k 5 h b W V z I i B W Y W x 1 Z T 0 i c 1 s m c X V v d D v O n M 6 u z r 3 O s c + C O i D O n M 6 R z p n O n 8 6 j I D I w M j Q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x h c 3 R V c G R h d G V k I i B W Y W x 1 Z T 0 i Z D I w M j Q t M D Y t M j F U M D c 6 M j Q 6 N T M u N D E 2 N j g 1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0 O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R V Q l M j B E Q V R B J T I w J U N F J T k 1 J U N F J T l C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V C U y M E R B V E E l M j A l Q 0 U l O T U l Q 0 U l O U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U J T I w R E F U Q S U y M C V D R S U 5 N S V D R S U 5 Q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U J T I w R E F U Q S U y M C V D R S U 5 N S V D R S U 5 Q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U J T I w R E F U Q S U y M C V D R S U 5 N S V D R S U 5 Q i 9 T R U x F Q 1 Q l M j B T S E V F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V C U y M E R B V E E l M j A l Q 0 U l O T U l Q 0 U l O U I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V C U y M E R B V E E l M j A l Q 0 U l O T U l Q 0 U l O U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Q l M j B E Q V R B J T I w J U N F J T k 1 J U N F J T l C L 0 V 4 c G F u Z G V k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V C U y M E R B V E E l M j A l Q 0 U l O T U l Q 0 U l O U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U J T I w R E F U Q S U y M E V O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j l h N z I 2 N 2 I t Y 2 U 4 M y 0 0 Z G Q 5 L W F m Z T U t M D I w O T M 5 O T I 3 M W J i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H R V R f R E F U Q V 9 F T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0 V U I E R B V E E g R U 4 v Q X V 0 b 1 J l b W 9 2 Z W R D b 2 x 1 b W 5 z M S 5 7 T U 9 O V E g 6 I E 1 B W S A y M D I 0 L D B 9 J n F 1 b 3 Q 7 L C Z x d W 9 0 O 1 N l Y 3 R p b 2 4 x L 0 d F V C B E Q V R B I E V O L 0 F 1 d G 9 S Z W 1 v d m V k Q 2 9 s d W 1 u c z E u e 0 N v b H V t b j I s M X 0 m c X V v d D s s J n F 1 b 3 Q 7 U 2 V j d G l v b j E v R 0 V U I E R B V E E g R U 4 v Q X V 0 b 1 J l b W 9 2 Z W R D b 2 x 1 b W 5 z M S 5 7 Q 2 9 s d W 1 u M y w y f S Z x d W 9 0 O y w m c X V v d D t T Z W N 0 a W 9 u M S 9 H R V Q g R E F U Q S B F T i 9 B d X R v U m V t b 3 Z l Z E N v b H V t b n M x L n t D b 2 x 1 b W 4 0 L D N 9 J n F 1 b 3 Q 7 L C Z x d W 9 0 O 1 N l Y 3 R p b 2 4 x L 0 d F V C B E Q V R B I E V O L 0 F 1 d G 9 S Z W 1 v d m V k Q 2 9 s d W 1 u c z E u e 0 N v b H V t b j U s N H 0 m c X V v d D s s J n F 1 b 3 Q 7 U 2 V j d G l v b j E v R 0 V U I E R B V E E g R U 4 v Q X V 0 b 1 J l b W 9 2 Z W R D b 2 x 1 b W 5 z M S 5 7 Q 2 9 s d W 1 u N i w 1 f S Z x d W 9 0 O y w m c X V v d D t T Z W N 0 a W 9 u M S 9 H R V Q g R E F U Q S B F T i 9 B d X R v U m V t b 3 Z l Z E N v b H V t b n M x L n t D b 2 x 1 b W 4 3 L D Z 9 J n F 1 b 3 Q 7 L C Z x d W 9 0 O 1 N l Y 3 R p b 2 4 x L 0 d F V C B E Q V R B I E V O L 0 F 1 d G 9 S Z W 1 v d m V k Q 2 9 s d W 1 u c z E u e 0 N v b H V t b j g s N 3 0 m c X V v d D s s J n F 1 b 3 Q 7 U 2 V j d G l v b j E v R 0 V U I E R B V E E g R U 4 v Q X V 0 b 1 J l b W 9 2 Z W R D b 2 x 1 b W 5 z M S 5 7 Q 2 9 s d W 1 u O S w 4 f S Z x d W 9 0 O y w m c X V v d D t T Z W N 0 a W 9 u M S 9 H R V Q g R E F U Q S B F T i 9 B d X R v U m V t b 3 Z l Z E N v b H V t b n M x L n t D b 2 x 1 b W 4 x M C w 5 f S Z x d W 9 0 O y w m c X V v d D t T Z W N 0 a W 9 u M S 9 H R V Q g R E F U Q S B F T i 9 B d X R v U m V t b 3 Z l Z E N v b H V t b n M x L n t D b 2 x 1 b W 4 x M S w x M H 0 m c X V v d D s s J n F 1 b 3 Q 7 U 2 V j d G l v b j E v R 0 V U I E R B V E E g R U 4 v Q X V 0 b 1 J l b W 9 2 Z W R D b 2 x 1 b W 5 z M S 5 7 Q 2 9 s d W 1 u M T I s M T F 9 J n F 1 b 3 Q 7 L C Z x d W 9 0 O 1 N l Y 3 R p b 2 4 x L 0 d F V C B E Q V R B I E V O L 0 F 1 d G 9 S Z W 1 v d m V k Q 2 9 s d W 1 u c z E u e 0 N v b H V t b j E z L D E y f S Z x d W 9 0 O y w m c X V v d D t T Z W N 0 a W 9 u M S 9 H R V Q g R E F U Q S B F T i 9 B d X R v U m V t b 3 Z l Z E N v b H V t b n M x L n t D b 2 x 1 b W 4 x N C w x M 3 0 m c X V v d D s s J n F 1 b 3 Q 7 U 2 V j d G l v b j E v R 0 V U I E R B V E E g R U 4 v Q X V 0 b 1 J l b W 9 2 Z W R D b 2 x 1 b W 5 z M S 5 7 Q 2 9 s d W 1 u M T U s M T R 9 J n F 1 b 3 Q 7 L C Z x d W 9 0 O 1 N l Y 3 R p b 2 4 x L 0 d F V C B E Q V R B I E V O L 0 F 1 d G 9 S Z W 1 v d m V k Q 2 9 s d W 1 u c z E u e 0 N v b H V t b j E 2 L D E 1 f S Z x d W 9 0 O y w m c X V v d D t T Z W N 0 a W 9 u M S 9 H R V Q g R E F U Q S B F T i 9 B d X R v U m V t b 3 Z l Z E N v b H V t b n M x L n t D b 2 x 1 b W 4 x N y w x N n 0 m c X V v d D s s J n F 1 b 3 Q 7 U 2 V j d G l v b j E v R 0 V U I E R B V E E g R U 4 v Q X V 0 b 1 J l b W 9 2 Z W R D b 2 x 1 b W 5 z M S 5 7 Q 2 9 s d W 1 u M T g s M T d 9 J n F 1 b 3 Q 7 L C Z x d W 9 0 O 1 N l Y 3 R p b 2 4 x L 0 d F V C B E Q V R B I E V O L 0 F 1 d G 9 S Z W 1 v d m V k Q 2 9 s d W 1 u c z E u e 0 N v b H V t b j E 5 L D E 4 f S Z x d W 9 0 O y w m c X V v d D t T Z W N 0 a W 9 u M S 9 H R V Q g R E F U Q S B F T i 9 B d X R v U m V t b 3 Z l Z E N v b H V t b n M x L n t D b 2 x 1 b W 4 y M C w x O X 0 m c X V v d D s s J n F 1 b 3 Q 7 U 2 V j d G l v b j E v R 0 V U I E R B V E E g R U 4 v Q X V 0 b 1 J l b W 9 2 Z W R D b 2 x 1 b W 5 z M S 5 7 Q 2 9 s d W 1 u M j E s M j B 9 J n F 1 b 3 Q 7 L C Z x d W 9 0 O 1 N l Y 3 R p b 2 4 x L 0 d F V C B E Q V R B I E V O L 0 F 1 d G 9 S Z W 1 v d m V k Q 2 9 s d W 1 u c z E u e 0 N v b H V t b j I y L D I x f S Z x d W 9 0 O y w m c X V v d D t T Z W N 0 a W 9 u M S 9 H R V Q g R E F U Q S B F T i 9 B d X R v U m V t b 3 Z l Z E N v b H V t b n M x L n t D b 2 x 1 b W 4 y M y w y M n 0 m c X V v d D s s J n F 1 b 3 Q 7 U 2 V j d G l v b j E v R 0 V U I E R B V E E g R U 4 v Q X V 0 b 1 J l b W 9 2 Z W R D b 2 x 1 b W 5 z M S 5 7 Q 2 9 s d W 1 u M j Q s M j N 9 J n F 1 b 3 Q 7 L C Z x d W 9 0 O 1 N l Y 3 R p b 2 4 x L 0 d F V C B E Q V R B I E V O L 0 F 1 d G 9 S Z W 1 v d m V k Q 2 9 s d W 1 u c z E u e 0 N v b H V t b j I 1 L D I 0 f S Z x d W 9 0 O y w m c X V v d D t T Z W N 0 a W 9 u M S 9 H R V Q g R E F U Q S B F T i 9 B d X R v U m V t b 3 Z l Z E N v b H V t b n M x L n t D b 2 x 1 b W 4 y N i w y N X 0 m c X V v d D s s J n F 1 b 3 Q 7 U 2 V j d G l v b j E v R 0 V U I E R B V E E g R U 4 v Q X V 0 b 1 J l b W 9 2 Z W R D b 2 x 1 b W 5 z M S 5 7 Q 2 9 s d W 1 u M j c s M j Z 9 J n F 1 b 3 Q 7 L C Z x d W 9 0 O 1 N l Y 3 R p b 2 4 x L 0 d F V C B E Q V R B I E V O L 0 F 1 d G 9 S Z W 1 v d m V k Q 2 9 s d W 1 u c z E u e 0 N v b H V t b j I 4 L D I 3 f S Z x d W 9 0 O y w m c X V v d D t T Z W N 0 a W 9 u M S 9 H R V Q g R E F U Q S B F T i 9 B d X R v U m V t b 3 Z l Z E N v b H V t b n M x L n t D b 2 x 1 b W 4 y O S w y O H 0 m c X V v d D s s J n F 1 b 3 Q 7 U 2 V j d G l v b j E v R 0 V U I E R B V E E g R U 4 v Q X V 0 b 1 J l b W 9 2 Z W R D b 2 x 1 b W 5 z M S 5 7 Q 2 9 s d W 1 u M z A s M j l 9 J n F 1 b 3 Q 7 L C Z x d W 9 0 O 1 N l Y 3 R p b 2 4 x L 0 d F V C B E Q V R B I E V O L 0 F 1 d G 9 S Z W 1 v d m V k Q 2 9 s d W 1 u c z E u e 0 N v b H V t b j M x L D M w f S Z x d W 9 0 O y w m c X V v d D t T Z W N 0 a W 9 u M S 9 H R V Q g R E F U Q S B F T i 9 B d X R v U m V t b 3 Z l Z E N v b H V t b n M x L n t D b 2 x 1 b W 4 z M i w z M X 0 m c X V v d D s s J n F 1 b 3 Q 7 U 2 V j d G l v b j E v R 0 V U I E R B V E E g R U 4 v Q X V 0 b 1 J l b W 9 2 Z W R D b 2 x 1 b W 5 z M S 5 7 Q 2 9 s d W 1 u M z M s M z J 9 J n F 1 b 3 Q 7 L C Z x d W 9 0 O 1 N l Y 3 R p b 2 4 x L 0 d F V C B E Q V R B I E V O L 0 F 1 d G 9 S Z W 1 v d m V k Q 2 9 s d W 1 u c z E u e 0 N v b H V t b j M 0 L D M z f S Z x d W 9 0 O y w m c X V v d D t T Z W N 0 a W 9 u M S 9 H R V Q g R E F U Q S B F T i 9 B d X R v U m V t b 3 Z l Z E N v b H V t b n M x L n t D b 2 x 1 b W 4 z N S w z N H 0 m c X V v d D t d L C Z x d W 9 0 O 0 N v b H V t b k N v d W 5 0 J n F 1 b 3 Q 7 O j M 1 L C Z x d W 9 0 O 0 t l e U N v b H V t b k 5 h b W V z J n F 1 b 3 Q 7 O l t d L C Z x d W 9 0 O 0 N v b H V t b k l k Z W 5 0 a X R p Z X M m c X V v d D s 6 W y Z x d W 9 0 O 1 N l Y 3 R p b 2 4 x L 0 d F V C B E Q V R B I E V O L 0 F 1 d G 9 S Z W 1 v d m V k Q 2 9 s d W 1 u c z E u e 0 1 P T l R I O i B N Q V k g M j A y N C w w f S Z x d W 9 0 O y w m c X V v d D t T Z W N 0 a W 9 u M S 9 H R V Q g R E F U Q S B F T i 9 B d X R v U m V t b 3 Z l Z E N v b H V t b n M x L n t D b 2 x 1 b W 4 y L D F 9 J n F 1 b 3 Q 7 L C Z x d W 9 0 O 1 N l Y 3 R p b 2 4 x L 0 d F V C B E Q V R B I E V O L 0 F 1 d G 9 S Z W 1 v d m V k Q 2 9 s d W 1 u c z E u e 0 N v b H V t b j M s M n 0 m c X V v d D s s J n F 1 b 3 Q 7 U 2 V j d G l v b j E v R 0 V U I E R B V E E g R U 4 v Q X V 0 b 1 J l b W 9 2 Z W R D b 2 x 1 b W 5 z M S 5 7 Q 2 9 s d W 1 u N C w z f S Z x d W 9 0 O y w m c X V v d D t T Z W N 0 a W 9 u M S 9 H R V Q g R E F U Q S B F T i 9 B d X R v U m V t b 3 Z l Z E N v b H V t b n M x L n t D b 2 x 1 b W 4 1 L D R 9 J n F 1 b 3 Q 7 L C Z x d W 9 0 O 1 N l Y 3 R p b 2 4 x L 0 d F V C B E Q V R B I E V O L 0 F 1 d G 9 S Z W 1 v d m V k Q 2 9 s d W 1 u c z E u e 0 N v b H V t b j Y s N X 0 m c X V v d D s s J n F 1 b 3 Q 7 U 2 V j d G l v b j E v R 0 V U I E R B V E E g R U 4 v Q X V 0 b 1 J l b W 9 2 Z W R D b 2 x 1 b W 5 z M S 5 7 Q 2 9 s d W 1 u N y w 2 f S Z x d W 9 0 O y w m c X V v d D t T Z W N 0 a W 9 u M S 9 H R V Q g R E F U Q S B F T i 9 B d X R v U m V t b 3 Z l Z E N v b H V t b n M x L n t D b 2 x 1 b W 4 4 L D d 9 J n F 1 b 3 Q 7 L C Z x d W 9 0 O 1 N l Y 3 R p b 2 4 x L 0 d F V C B E Q V R B I E V O L 0 F 1 d G 9 S Z W 1 v d m V k Q 2 9 s d W 1 u c z E u e 0 N v b H V t b j k s O H 0 m c X V v d D s s J n F 1 b 3 Q 7 U 2 V j d G l v b j E v R 0 V U I E R B V E E g R U 4 v Q X V 0 b 1 J l b W 9 2 Z W R D b 2 x 1 b W 5 z M S 5 7 Q 2 9 s d W 1 u M T A s O X 0 m c X V v d D s s J n F 1 b 3 Q 7 U 2 V j d G l v b j E v R 0 V U I E R B V E E g R U 4 v Q X V 0 b 1 J l b W 9 2 Z W R D b 2 x 1 b W 5 z M S 5 7 Q 2 9 s d W 1 u M T E s M T B 9 J n F 1 b 3 Q 7 L C Z x d W 9 0 O 1 N l Y 3 R p b 2 4 x L 0 d F V C B E Q V R B I E V O L 0 F 1 d G 9 S Z W 1 v d m V k Q 2 9 s d W 1 u c z E u e 0 N v b H V t b j E y L D E x f S Z x d W 9 0 O y w m c X V v d D t T Z W N 0 a W 9 u M S 9 H R V Q g R E F U Q S B F T i 9 B d X R v U m V t b 3 Z l Z E N v b H V t b n M x L n t D b 2 x 1 b W 4 x M y w x M n 0 m c X V v d D s s J n F 1 b 3 Q 7 U 2 V j d G l v b j E v R 0 V U I E R B V E E g R U 4 v Q X V 0 b 1 J l b W 9 2 Z W R D b 2 x 1 b W 5 z M S 5 7 Q 2 9 s d W 1 u M T Q s M T N 9 J n F 1 b 3 Q 7 L C Z x d W 9 0 O 1 N l Y 3 R p b 2 4 x L 0 d F V C B E Q V R B I E V O L 0 F 1 d G 9 S Z W 1 v d m V k Q 2 9 s d W 1 u c z E u e 0 N v b H V t b j E 1 L D E 0 f S Z x d W 9 0 O y w m c X V v d D t T Z W N 0 a W 9 u M S 9 H R V Q g R E F U Q S B F T i 9 B d X R v U m V t b 3 Z l Z E N v b H V t b n M x L n t D b 2 x 1 b W 4 x N i w x N X 0 m c X V v d D s s J n F 1 b 3 Q 7 U 2 V j d G l v b j E v R 0 V U I E R B V E E g R U 4 v Q X V 0 b 1 J l b W 9 2 Z W R D b 2 x 1 b W 5 z M S 5 7 Q 2 9 s d W 1 u M T c s M T Z 9 J n F 1 b 3 Q 7 L C Z x d W 9 0 O 1 N l Y 3 R p b 2 4 x L 0 d F V C B E Q V R B I E V O L 0 F 1 d G 9 S Z W 1 v d m V k Q 2 9 s d W 1 u c z E u e 0 N v b H V t b j E 4 L D E 3 f S Z x d W 9 0 O y w m c X V v d D t T Z W N 0 a W 9 u M S 9 H R V Q g R E F U Q S B F T i 9 B d X R v U m V t b 3 Z l Z E N v b H V t b n M x L n t D b 2 x 1 b W 4 x O S w x O H 0 m c X V v d D s s J n F 1 b 3 Q 7 U 2 V j d G l v b j E v R 0 V U I E R B V E E g R U 4 v Q X V 0 b 1 J l b W 9 2 Z W R D b 2 x 1 b W 5 z M S 5 7 Q 2 9 s d W 1 u M j A s M T l 9 J n F 1 b 3 Q 7 L C Z x d W 9 0 O 1 N l Y 3 R p b 2 4 x L 0 d F V C B E Q V R B I E V O L 0 F 1 d G 9 S Z W 1 v d m V k Q 2 9 s d W 1 u c z E u e 0 N v b H V t b j I x L D I w f S Z x d W 9 0 O y w m c X V v d D t T Z W N 0 a W 9 u M S 9 H R V Q g R E F U Q S B F T i 9 B d X R v U m V t b 3 Z l Z E N v b H V t b n M x L n t D b 2 x 1 b W 4 y M i w y M X 0 m c X V v d D s s J n F 1 b 3 Q 7 U 2 V j d G l v b j E v R 0 V U I E R B V E E g R U 4 v Q X V 0 b 1 J l b W 9 2 Z W R D b 2 x 1 b W 5 z M S 5 7 Q 2 9 s d W 1 u M j M s M j J 9 J n F 1 b 3 Q 7 L C Z x d W 9 0 O 1 N l Y 3 R p b 2 4 x L 0 d F V C B E Q V R B I E V O L 0 F 1 d G 9 S Z W 1 v d m V k Q 2 9 s d W 1 u c z E u e 0 N v b H V t b j I 0 L D I z f S Z x d W 9 0 O y w m c X V v d D t T Z W N 0 a W 9 u M S 9 H R V Q g R E F U Q S B F T i 9 B d X R v U m V t b 3 Z l Z E N v b H V t b n M x L n t D b 2 x 1 b W 4 y N S w y N H 0 m c X V v d D s s J n F 1 b 3 Q 7 U 2 V j d G l v b j E v R 0 V U I E R B V E E g R U 4 v Q X V 0 b 1 J l b W 9 2 Z W R D b 2 x 1 b W 5 z M S 5 7 Q 2 9 s d W 1 u M j Y s M j V 9 J n F 1 b 3 Q 7 L C Z x d W 9 0 O 1 N l Y 3 R p b 2 4 x L 0 d F V C B E Q V R B I E V O L 0 F 1 d G 9 S Z W 1 v d m V k Q 2 9 s d W 1 u c z E u e 0 N v b H V t b j I 3 L D I 2 f S Z x d W 9 0 O y w m c X V v d D t T Z W N 0 a W 9 u M S 9 H R V Q g R E F U Q S B F T i 9 B d X R v U m V t b 3 Z l Z E N v b H V t b n M x L n t D b 2 x 1 b W 4 y O C w y N 3 0 m c X V v d D s s J n F 1 b 3 Q 7 U 2 V j d G l v b j E v R 0 V U I E R B V E E g R U 4 v Q X V 0 b 1 J l b W 9 2 Z W R D b 2 x 1 b W 5 z M S 5 7 Q 2 9 s d W 1 u M j k s M j h 9 J n F 1 b 3 Q 7 L C Z x d W 9 0 O 1 N l Y 3 R p b 2 4 x L 0 d F V C B E Q V R B I E V O L 0 F 1 d G 9 S Z W 1 v d m V k Q 2 9 s d W 1 u c z E u e 0 N v b H V t b j M w L D I 5 f S Z x d W 9 0 O y w m c X V v d D t T Z W N 0 a W 9 u M S 9 H R V Q g R E F U Q S B F T i 9 B d X R v U m V t b 3 Z l Z E N v b H V t b n M x L n t D b 2 x 1 b W 4 z M S w z M H 0 m c X V v d D s s J n F 1 b 3 Q 7 U 2 V j d G l v b j E v R 0 V U I E R B V E E g R U 4 v Q X V 0 b 1 J l b W 9 2 Z W R D b 2 x 1 b W 5 z M S 5 7 Q 2 9 s d W 1 u M z I s M z F 9 J n F 1 b 3 Q 7 L C Z x d W 9 0 O 1 N l Y 3 R p b 2 4 x L 0 d F V C B E Q V R B I E V O L 0 F 1 d G 9 S Z W 1 v d m V k Q 2 9 s d W 1 u c z E u e 0 N v b H V t b j M z L D M y f S Z x d W 9 0 O y w m c X V v d D t T Z W N 0 a W 9 u M S 9 H R V Q g R E F U Q S B F T i 9 B d X R v U m V t b 3 Z l Z E N v b H V t b n M x L n t D b 2 x 1 b W 4 z N C w z M 3 0 m c X V v d D s s J n F 1 b 3 Q 7 U 2 V j d G l v b j E v R 0 V U I E R B V E E g R U 4 v Q X V 0 b 1 J l b W 9 2 Z W R D b 2 x 1 b W 5 z M S 5 7 Q 2 9 s d W 1 u M z U s M z R 9 J n F 1 b 3 Q 7 X S w m c X V v d D t S Z W x h d G l v b n N o a X B J b m Z v J n F 1 b 3 Q 7 O l t d f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x h c 3 R V c G R h d G V k I i B W Y W x 1 Z T 0 i Z D I w M j Q t M D Y t M j F U M D c 6 M j Q 6 N T M u N D M 2 N j k w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z N S I g L z 4 8 R W 5 0 c n k g V H l w Z T 0 i R m l s b F N 0 Y X R 1 c y I g V m F s d W U 9 I n N D b 2 1 w b G V 0 Z S I g L z 4 8 R W 5 0 c n k g V H l w Z T 0 i R m l s b E N v b H V t b k 5 h b W V z I i B W Y W x 1 Z T 0 i c 1 s m c X V v d D t N T 0 5 U S D o g T U F Z I D I w M j Q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Q W R k Z W R U b 0 R h d G F N b 2 R l b C I g V m F s d W U 9 I m w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R V Q l M j B E Q V R B J T I w R U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U J T I w R E F U Q S U y M E V O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V C U y M E R B V E E l M j B F T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0 V U J T I w R E F U Q S U y M E V O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Q l M j B E Q V R B J T I w R U 4 v U 0 V M R U N U J T I w U 0 h F R V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Q l M j B E Q V R B J T I w R U 4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V C U y M E R B V E E l M j B F T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V C U y M E R B V E E l M j B F T i 9 F e H B h b m R l Z C U y M E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V Q l M j B E Q V R B J T I w R U 4 v U H J v b W 9 0 Z W Q l M j B I Z W F k Z X J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E d d K e 9 o 1 B J j T / g K H Z f G f Y A A A A A A g A A A A A A A 2 Y A A M A A A A A Q A A A A 2 b X V T B v 7 c n k n 0 W k H x q a M g A A A A A A E g A A A o A A A A B A A A A A x O l + v O b E f L N O 6 F G 5 b S d 3 T U A A A A E 5 l N G D V Y R D S U n a A s 1 s 0 0 J l / g h w u / F L F J + y 2 X B r l v Z r z f X E M g F 5 z m 1 m 5 S 7 m i J X U b n Y A 7 U K S c 3 y y c f b 7 W Z f 6 g G A N x h X q G C N L 6 y x p z h K K N X J z B F A A A A I K Y B Y S N z 4 O Q O r k M z / Z a 1 P l 8 F 7 d O < / D a t a M a s h u p > 
</file>

<file path=customXml/itemProps1.xml><?xml version="1.0" encoding="utf-8"?>
<ds:datastoreItem xmlns:ds="http://schemas.openxmlformats.org/officeDocument/2006/customXml" ds:itemID="{0CF62D24-2289-49F2-AA88-83A3A8C11E3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4</vt:lpstr>
      <vt:lpstr>1</vt:lpstr>
      <vt:lpstr>GENERAL SHEET</vt:lpstr>
      <vt:lpstr>01.2024ΕΛ</vt:lpstr>
      <vt:lpstr>01.2024ΕΝ</vt:lpstr>
      <vt:lpstr>02.2024ΕΛ</vt:lpstr>
      <vt:lpstr>02.2024ΕΝ</vt:lpstr>
      <vt:lpstr>05.2024 ΕΛ</vt:lpstr>
      <vt:lpstr>05.2024 EN</vt:lpstr>
      <vt:lpstr>GENERAL ΕΛ</vt:lpstr>
      <vt:lpstr>04.2024ΕΛ</vt:lpstr>
      <vt:lpstr>GENERAL EN</vt:lpstr>
      <vt:lpstr>GET DATA EN</vt:lpstr>
      <vt:lpstr>GET DATA ΕΛ</vt:lpstr>
      <vt:lpstr>04.2024ΕN</vt:lpstr>
      <vt:lpstr>03.2024ΕΛ</vt:lpstr>
      <vt:lpstr>03.2024ΕN</vt:lpstr>
      <vt:lpstr>Sheet1</vt:lpstr>
      <vt:lpstr>2</vt:lpstr>
      <vt:lpstr>TOTAL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Georgios Vasilopoulos</dc:creator>
  <cp:keywords/>
  <dc:description/>
  <cp:lastModifiedBy>Georgios Vasilopoulos</cp:lastModifiedBy>
  <cp:revision/>
  <dcterms:created xsi:type="dcterms:W3CDTF">2019-02-19T06:05:09Z</dcterms:created>
  <dcterms:modified xsi:type="dcterms:W3CDTF">2024-06-21T07:50:56Z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\	;	;	{	}	[@[{0}]]	1033	1032</vt:lpwstr>
  </property>
  <property fmtid="{D5CDD505-2E9C-101B-9397-08002B2CF9AE}" pid="3" name="MSIP_Label_d67f43f2-8bc5-43a5-8307-606ecdb5abb9_Enabled">
    <vt:lpwstr>true</vt:lpwstr>
  </property>
  <property fmtid="{D5CDD505-2E9C-101B-9397-08002B2CF9AE}" pid="4" name="MSIP_Label_d67f43f2-8bc5-43a5-8307-606ecdb5abb9_SetDate">
    <vt:lpwstr>2023-04-05T13:03:22Z</vt:lpwstr>
  </property>
  <property fmtid="{D5CDD505-2E9C-101B-9397-08002B2CF9AE}" pid="5" name="MSIP_Label_d67f43f2-8bc5-43a5-8307-606ecdb5abb9_Method">
    <vt:lpwstr>Privileged</vt:lpwstr>
  </property>
  <property fmtid="{D5CDD505-2E9C-101B-9397-08002B2CF9AE}" pid="6" name="MSIP_Label_d67f43f2-8bc5-43a5-8307-606ecdb5abb9_Name">
    <vt:lpwstr>Εσωτερικής Χρήσης</vt:lpwstr>
  </property>
  <property fmtid="{D5CDD505-2E9C-101B-9397-08002B2CF9AE}" pid="7" name="MSIP_Label_d67f43f2-8bc5-43a5-8307-606ecdb5abb9_SiteId">
    <vt:lpwstr>e7723b76-3b3e-454f-a166-7ea3dd2e24ad</vt:lpwstr>
  </property>
  <property fmtid="{D5CDD505-2E9C-101B-9397-08002B2CF9AE}" pid="8" name="MSIP_Label_d67f43f2-8bc5-43a5-8307-606ecdb5abb9_ActionId">
    <vt:lpwstr>ab200521-1a98-44a0-8946-752c9c2d2978</vt:lpwstr>
  </property>
  <property fmtid="{D5CDD505-2E9C-101B-9397-08002B2CF9AE}" pid="9" name="MSIP_Label_d67f43f2-8bc5-43a5-8307-606ecdb5abb9_ContentBits">
    <vt:lpwstr>2</vt:lpwstr>
  </property>
  <property fmtid="{D5CDD505-2E9C-101B-9397-08002B2CF9AE}" pid="10" name="MSIP_Label_defa4170-0d19-0005-0004-bc88714345d2_Enabled">
    <vt:lpwstr>true</vt:lpwstr>
  </property>
  <property fmtid="{D5CDD505-2E9C-101B-9397-08002B2CF9AE}" pid="11" name="MSIP_Label_defa4170-0d19-0005-0004-bc88714345d2_SetDate">
    <vt:lpwstr>2024-03-14T11:15:16Z</vt:lpwstr>
  </property>
  <property fmtid="{D5CDD505-2E9C-101B-9397-08002B2CF9AE}" pid="12" name="MSIP_Label_defa4170-0d19-0005-0004-bc88714345d2_Method">
    <vt:lpwstr>Standard</vt:lpwstr>
  </property>
  <property fmtid="{D5CDD505-2E9C-101B-9397-08002B2CF9AE}" pid="13" name="MSIP_Label_defa4170-0d19-0005-0004-bc88714345d2_Name">
    <vt:lpwstr>defa4170-0d19-0005-0004-bc88714345d2</vt:lpwstr>
  </property>
  <property fmtid="{D5CDD505-2E9C-101B-9397-08002B2CF9AE}" pid="14" name="MSIP_Label_defa4170-0d19-0005-0004-bc88714345d2_SiteId">
    <vt:lpwstr>8eccec62-2618-41da-ba29-5c89cf3b9b2f</vt:lpwstr>
  </property>
  <property fmtid="{D5CDD505-2E9C-101B-9397-08002B2CF9AE}" pid="15" name="MSIP_Label_defa4170-0d19-0005-0004-bc88714345d2_ActionId">
    <vt:lpwstr>05040afc-c9cd-4d5e-ade3-e33fec45ad90</vt:lpwstr>
  </property>
  <property fmtid="{D5CDD505-2E9C-101B-9397-08002B2CF9AE}" pid="16" name="MSIP_Label_defa4170-0d19-0005-0004-bc88714345d2_ContentBits">
    <vt:lpwstr>0</vt:lpwstr>
  </property>
</Properties>
</file>